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297\Desktop\"/>
    </mc:Choice>
  </mc:AlternateContent>
  <bookViews>
    <workbookView xWindow="0" yWindow="0" windowWidth="28800" windowHeight="12300"/>
  </bookViews>
  <sheets>
    <sheet name="nen5060 - energie" sheetId="1" r:id="rId1"/>
    <sheet name="Uitgangspunten" sheetId="4" r:id="rId2"/>
    <sheet name="Draaitabel " sheetId="10" r:id="rId3"/>
  </sheets>
  <calcPr calcId="162913"/>
  <pivotCaches>
    <pivotCache cacheId="8" r:id="rId4"/>
  </pivotCaches>
</workbook>
</file>

<file path=xl/calcChain.xml><?xml version="1.0" encoding="utf-8"?>
<calcChain xmlns="http://schemas.openxmlformats.org/spreadsheetml/2006/main">
  <c r="J2" i="4" l="1"/>
  <c r="J3" i="4"/>
  <c r="J4" i="4"/>
  <c r="J5" i="4"/>
  <c r="J6" i="4"/>
  <c r="J7" i="4"/>
  <c r="J8" i="4"/>
  <c r="J9" i="4"/>
  <c r="J10" i="4"/>
  <c r="J11" i="4"/>
  <c r="J12" i="4"/>
  <c r="J13" i="4"/>
  <c r="J14" i="4"/>
  <c r="F9" i="4"/>
  <c r="E9" i="4"/>
  <c r="B9" i="4"/>
  <c r="J15" i="4"/>
  <c r="E8" i="4"/>
  <c r="J16" i="4"/>
  <c r="J17" i="4"/>
  <c r="J18" i="4"/>
  <c r="J19" i="4"/>
  <c r="J20" i="4"/>
  <c r="J21" i="4"/>
  <c r="Q8762" i="1"/>
  <c r="F241" i="1"/>
  <c r="G241" i="1" s="1"/>
  <c r="F506" i="1"/>
  <c r="G506" i="1" s="1"/>
  <c r="F787" i="1"/>
  <c r="G787" i="1" s="1"/>
  <c r="H787" i="1" s="1"/>
  <c r="F786" i="1"/>
  <c r="G786" i="1" s="1"/>
  <c r="F684" i="1"/>
  <c r="G684" i="1" s="1"/>
  <c r="F599" i="1"/>
  <c r="G599" i="1" s="1"/>
  <c r="F683" i="1"/>
  <c r="G683" i="1" s="1"/>
  <c r="H683" i="1" s="1"/>
  <c r="F717" i="1"/>
  <c r="G717" i="1" s="1"/>
  <c r="F847" i="1"/>
  <c r="G847" i="1" s="1"/>
  <c r="F846" i="1"/>
  <c r="G846" i="1" s="1"/>
  <c r="F785" i="1"/>
  <c r="G785" i="1" s="1"/>
  <c r="H785" i="1" s="1"/>
  <c r="F879" i="1"/>
  <c r="G879" i="1" s="1"/>
  <c r="F784" i="1"/>
  <c r="G784" i="1" s="1"/>
  <c r="F817" i="1"/>
  <c r="G817" i="1" s="1"/>
  <c r="F845" i="1"/>
  <c r="G845" i="1" s="1"/>
  <c r="H845" i="1" s="1"/>
  <c r="F716" i="1"/>
  <c r="G716" i="1" s="1"/>
  <c r="F623" i="1"/>
  <c r="G623" i="1" s="1"/>
  <c r="F715" i="1"/>
  <c r="G715" i="1" s="1"/>
  <c r="F682" i="1"/>
  <c r="G682" i="1" s="1"/>
  <c r="H682" i="1" s="1"/>
  <c r="F783" i="1"/>
  <c r="G783" i="1" s="1"/>
  <c r="F816" i="1"/>
  <c r="G816" i="1" s="1"/>
  <c r="F906" i="1"/>
  <c r="G906" i="1" s="1"/>
  <c r="F878" i="1"/>
  <c r="G878" i="1" s="1"/>
  <c r="H878" i="1" s="1"/>
  <c r="F932" i="1"/>
  <c r="G932" i="1" s="1"/>
  <c r="I8738" i="1"/>
  <c r="F1002" i="1"/>
  <c r="G1002" i="1" s="1"/>
  <c r="F1115" i="1"/>
  <c r="G1115" i="1" s="1"/>
  <c r="H1115" i="1" s="1"/>
  <c r="F1264" i="1"/>
  <c r="G1264" i="1" s="1"/>
  <c r="F1357" i="1"/>
  <c r="G1357" i="1" s="1"/>
  <c r="F1387" i="1"/>
  <c r="G1387" i="1" s="1"/>
  <c r="F1526" i="1"/>
  <c r="G1526" i="1" s="1"/>
  <c r="H1526" i="1" s="1"/>
  <c r="F1616" i="1"/>
  <c r="G1616" i="1" s="1"/>
  <c r="F1686" i="1"/>
  <c r="G1686" i="1" s="1"/>
  <c r="F1820" i="1"/>
  <c r="G1820" i="1" s="1"/>
  <c r="F2030" i="1"/>
  <c r="G2030" i="1" s="1"/>
  <c r="H2030" i="1" s="1"/>
  <c r="F1986" i="1"/>
  <c r="G1986" i="1" s="1"/>
  <c r="F1781" i="1"/>
  <c r="G1781" i="1" s="1"/>
  <c r="F1653" i="1"/>
  <c r="G1653" i="1" s="1"/>
  <c r="F1386" i="1"/>
  <c r="G1386" i="1" s="1"/>
  <c r="H1386" i="1" s="1"/>
  <c r="F1205" i="1"/>
  <c r="G1205" i="1" s="1"/>
  <c r="F1001" i="1"/>
  <c r="G1001" i="1" s="1"/>
  <c r="F844" i="1"/>
  <c r="G844" i="1" s="1"/>
  <c r="F714" i="1"/>
  <c r="G714" i="1" s="1"/>
  <c r="H714" i="1" s="1"/>
  <c r="F681" i="1"/>
  <c r="G681" i="1" s="1"/>
  <c r="F680" i="1"/>
  <c r="G680" i="1" s="1"/>
  <c r="F782" i="1"/>
  <c r="G782" i="1" s="1"/>
  <c r="F843" i="1"/>
  <c r="G843" i="1" s="1"/>
  <c r="H843" i="1" s="1"/>
  <c r="F842" i="1"/>
  <c r="G842" i="1" s="1"/>
  <c r="F841" i="1"/>
  <c r="G841" i="1" s="1"/>
  <c r="I8714" i="1"/>
  <c r="F877" i="1"/>
  <c r="G877" i="1" s="1"/>
  <c r="H877" i="1" s="1"/>
  <c r="F1263" i="1"/>
  <c r="G1263" i="1" s="1"/>
  <c r="F1419" i="1"/>
  <c r="G1419" i="1" s="1"/>
  <c r="F1324" i="1"/>
  <c r="G1324" i="1" s="1"/>
  <c r="F1323" i="1"/>
  <c r="G1323" i="1" s="1"/>
  <c r="H1323" i="1" s="1"/>
  <c r="F1302" i="1"/>
  <c r="G1302" i="1" s="1"/>
  <c r="F1385" i="1"/>
  <c r="G1385" i="1" s="1"/>
  <c r="F1356" i="1"/>
  <c r="G1356" i="1" s="1"/>
  <c r="F1355" i="1"/>
  <c r="G1355" i="1" s="1"/>
  <c r="H1355" i="1" s="1"/>
  <c r="F1525" i="1"/>
  <c r="G1525" i="1" s="1"/>
  <c r="F1652" i="1"/>
  <c r="G1652" i="1" s="1"/>
  <c r="F1819" i="1"/>
  <c r="G1819" i="1" s="1"/>
  <c r="F1818" i="1"/>
  <c r="G1818" i="1" s="1"/>
  <c r="H1818" i="1" s="1"/>
  <c r="F2214" i="1"/>
  <c r="G2214" i="1" s="1"/>
  <c r="F1615" i="1"/>
  <c r="G1615" i="1" s="1"/>
  <c r="F1580" i="1"/>
  <c r="G1580" i="1" s="1"/>
  <c r="F1898" i="1"/>
  <c r="G1898" i="1" s="1"/>
  <c r="H1898" i="1" s="1"/>
  <c r="F1985" i="1"/>
  <c r="G1985" i="1" s="1"/>
  <c r="F1941" i="1"/>
  <c r="G1941" i="1" s="1"/>
  <c r="F1897" i="1"/>
  <c r="G1897" i="1" s="1"/>
  <c r="F1896" i="1"/>
  <c r="G1896" i="1" s="1"/>
  <c r="H1896" i="1" s="1"/>
  <c r="F1984" i="1"/>
  <c r="G1984" i="1" s="1"/>
  <c r="F1743" i="1"/>
  <c r="G1743" i="1" s="1"/>
  <c r="F1855" i="1"/>
  <c r="G1855" i="1" s="1"/>
  <c r="I8690" i="1"/>
  <c r="F1780" i="1"/>
  <c r="G1780" i="1" s="1"/>
  <c r="F1716" i="1"/>
  <c r="G1716" i="1" s="1"/>
  <c r="F1854" i="1"/>
  <c r="G1854" i="1" s="1"/>
  <c r="F1895" i="1"/>
  <c r="G1895" i="1" s="1"/>
  <c r="H1895" i="1" s="1"/>
  <c r="F1983" i="1"/>
  <c r="G1983" i="1" s="1"/>
  <c r="F1715" i="1"/>
  <c r="G1715" i="1" s="1"/>
  <c r="F1817" i="1"/>
  <c r="G1817" i="1" s="1"/>
  <c r="F2029" i="1"/>
  <c r="G2029" i="1" s="1"/>
  <c r="H2029" i="1" s="1"/>
  <c r="F1496" i="1"/>
  <c r="G1496" i="1" s="1"/>
  <c r="F1714" i="1"/>
  <c r="G1714" i="1" s="1"/>
  <c r="F1816" i="1"/>
  <c r="G1816" i="1" s="1"/>
  <c r="F1614" i="1"/>
  <c r="G1614" i="1" s="1"/>
  <c r="H1614" i="1" s="1"/>
  <c r="F1418" i="1"/>
  <c r="G1418" i="1" s="1"/>
  <c r="F1417" i="1"/>
  <c r="G1417" i="1" s="1"/>
  <c r="F3141" i="1"/>
  <c r="G3141" i="1" s="1"/>
  <c r="F3593" i="1"/>
  <c r="G3593" i="1" s="1"/>
  <c r="H3593" i="1" s="1"/>
  <c r="F3469" i="1"/>
  <c r="G3469" i="1" s="1"/>
  <c r="F3423" i="1"/>
  <c r="G3423" i="1" s="1"/>
  <c r="F3078" i="1"/>
  <c r="G3078" i="1" s="1"/>
  <c r="F2480" i="1"/>
  <c r="G2480" i="1" s="1"/>
  <c r="H2480" i="1" s="1"/>
  <c r="F2213" i="1"/>
  <c r="G2213" i="1" s="1"/>
  <c r="F2145" i="1"/>
  <c r="G2145" i="1" s="1"/>
  <c r="F2101" i="1"/>
  <c r="G2101" i="1" s="1"/>
  <c r="F2100" i="1"/>
  <c r="G2100" i="1" s="1"/>
  <c r="H2100" i="1" s="1"/>
  <c r="I8666" i="1"/>
  <c r="F2212" i="1"/>
  <c r="G2212" i="1" s="1"/>
  <c r="F2243" i="1"/>
  <c r="G2243" i="1" s="1"/>
  <c r="F2099" i="1"/>
  <c r="G2099" i="1" s="1"/>
  <c r="H2099" i="1" s="1"/>
  <c r="F2144" i="1"/>
  <c r="G2144" i="1" s="1"/>
  <c r="F2143" i="1"/>
  <c r="G2143" i="1" s="1"/>
  <c r="F2142" i="1"/>
  <c r="G2142" i="1" s="1"/>
  <c r="F2242" i="1"/>
  <c r="G2242" i="1" s="1"/>
  <c r="H2242" i="1" s="1"/>
  <c r="F2241" i="1"/>
  <c r="G2241" i="1" s="1"/>
  <c r="F2556" i="1"/>
  <c r="G2556" i="1" s="1"/>
  <c r="F2836" i="1"/>
  <c r="G2836" i="1" s="1"/>
  <c r="F2835" i="1"/>
  <c r="G2835" i="1" s="1"/>
  <c r="H2835" i="1" s="1"/>
  <c r="F3140" i="1"/>
  <c r="G3140" i="1" s="1"/>
  <c r="F2792" i="1"/>
  <c r="G2792" i="1" s="1"/>
  <c r="F3031" i="1"/>
  <c r="G3031" i="1" s="1"/>
  <c r="F2791" i="1"/>
  <c r="G2791" i="1" s="1"/>
  <c r="H2791" i="1" s="1"/>
  <c r="F2555" i="1"/>
  <c r="G2555" i="1" s="1"/>
  <c r="F2696" i="1"/>
  <c r="G2696" i="1" s="1"/>
  <c r="F2975" i="1"/>
  <c r="G2975" i="1" s="1"/>
  <c r="F3296" i="1"/>
  <c r="G3296" i="1" s="1"/>
  <c r="H3296" i="1" s="1"/>
  <c r="F3373" i="1"/>
  <c r="G3373" i="1" s="1"/>
  <c r="F3468" i="1"/>
  <c r="G3468" i="1" s="1"/>
  <c r="F3513" i="1"/>
  <c r="G3513" i="1" s="1"/>
  <c r="F3682" i="1"/>
  <c r="G3682" i="1" s="1"/>
  <c r="H3682" i="1" s="1"/>
  <c r="F3592" i="1"/>
  <c r="G3592" i="1" s="1"/>
  <c r="I8642" i="1"/>
  <c r="F3716" i="1"/>
  <c r="G3716" i="1" s="1"/>
  <c r="F3591" i="1"/>
  <c r="G3591" i="1" s="1"/>
  <c r="H3591" i="1" s="1"/>
  <c r="F3188" i="1"/>
  <c r="G3188" i="1" s="1"/>
  <c r="F3030" i="1"/>
  <c r="G3030" i="1" s="1"/>
  <c r="F2790" i="1"/>
  <c r="G2790" i="1" s="1"/>
  <c r="F2512" i="1"/>
  <c r="G2512" i="1" s="1"/>
  <c r="H2512" i="1" s="1"/>
  <c r="F2443" i="1"/>
  <c r="G2443" i="1" s="1"/>
  <c r="F2410" i="1"/>
  <c r="G2410" i="1" s="1"/>
  <c r="F2554" i="1"/>
  <c r="G2554" i="1" s="1"/>
  <c r="F2742" i="1"/>
  <c r="G2742" i="1" s="1"/>
  <c r="H2742" i="1" s="1"/>
  <c r="F2789" i="1"/>
  <c r="G2789" i="1" s="1"/>
  <c r="F2834" i="1"/>
  <c r="G2834" i="1" s="1"/>
  <c r="F2833" i="1"/>
  <c r="G2833" i="1" s="1"/>
  <c r="F2832" i="1"/>
  <c r="G2832" i="1" s="1"/>
  <c r="H2832" i="1" s="1"/>
  <c r="F2788" i="1"/>
  <c r="G2788" i="1" s="1"/>
  <c r="F2787" i="1"/>
  <c r="G2787" i="1" s="1"/>
  <c r="F2926" i="1"/>
  <c r="G2926" i="1" s="1"/>
  <c r="F3077" i="1"/>
  <c r="G3077" i="1" s="1"/>
  <c r="H3077" i="1" s="1"/>
  <c r="F3250" i="1"/>
  <c r="G3250" i="1" s="1"/>
  <c r="F3295" i="1"/>
  <c r="G3295" i="1" s="1"/>
  <c r="F3467" i="1"/>
  <c r="G3467" i="1" s="1"/>
  <c r="F3545" i="1"/>
  <c r="G3545" i="1" s="1"/>
  <c r="H3545" i="1" s="1"/>
  <c r="F3641" i="1"/>
  <c r="G3641" i="1" s="1"/>
  <c r="F3681" i="1"/>
  <c r="G3681" i="1" s="1"/>
  <c r="I8618" i="1"/>
  <c r="F3640" i="1"/>
  <c r="G3640" i="1" s="1"/>
  <c r="H3640" i="1" s="1"/>
  <c r="F3680" i="1"/>
  <c r="G3680" i="1" s="1"/>
  <c r="F3679" i="1"/>
  <c r="G3679" i="1" s="1"/>
  <c r="F3678" i="1"/>
  <c r="G3678" i="1" s="1"/>
  <c r="F3715" i="1"/>
  <c r="G3715" i="1" s="1"/>
  <c r="H3715" i="1" s="1"/>
  <c r="F3714" i="1"/>
  <c r="G3714" i="1" s="1"/>
  <c r="F3677" i="1"/>
  <c r="G3677" i="1" s="1"/>
  <c r="F3639" i="1"/>
  <c r="G3639" i="1" s="1"/>
  <c r="F3713" i="1"/>
  <c r="G3713" i="1" s="1"/>
  <c r="H3713" i="1" s="1"/>
  <c r="F3761" i="1"/>
  <c r="G3761" i="1" s="1"/>
  <c r="F3760" i="1"/>
  <c r="G3760" i="1" s="1"/>
  <c r="F3759" i="1"/>
  <c r="G3759" i="1" s="1"/>
  <c r="F3638" i="1"/>
  <c r="G3638" i="1" s="1"/>
  <c r="H3638" i="1" s="1"/>
  <c r="F3512" i="1"/>
  <c r="G3512" i="1" s="1"/>
  <c r="F3466" i="1"/>
  <c r="G3466" i="1" s="1"/>
  <c r="F3332" i="1"/>
  <c r="G3332" i="1" s="1"/>
  <c r="F3249" i="1"/>
  <c r="G3249" i="1" s="1"/>
  <c r="H3249" i="1" s="1"/>
  <c r="F3076" i="1"/>
  <c r="G3076" i="1" s="1"/>
  <c r="F3029" i="1"/>
  <c r="G3029" i="1" s="1"/>
  <c r="F2885" i="1"/>
  <c r="G2885" i="1" s="1"/>
  <c r="F2831" i="1"/>
  <c r="G2831" i="1" s="1"/>
  <c r="H2831" i="1" s="1"/>
  <c r="F2741" i="1"/>
  <c r="G2741" i="1" s="1"/>
  <c r="F2650" i="1"/>
  <c r="G2650" i="1" s="1"/>
  <c r="F2553" i="1"/>
  <c r="G2553" i="1" s="1"/>
  <c r="I8594" i="1"/>
  <c r="F2409" i="1"/>
  <c r="G2409" i="1" s="1"/>
  <c r="F2408" i="1"/>
  <c r="G2408" i="1" s="1"/>
  <c r="F2360" i="1"/>
  <c r="G2360" i="1" s="1"/>
  <c r="F2326" i="1"/>
  <c r="G2326" i="1" s="1"/>
  <c r="H2326" i="1" s="1"/>
  <c r="F2288" i="1"/>
  <c r="G2288" i="1" s="1"/>
  <c r="F2211" i="1"/>
  <c r="G2211" i="1" s="1"/>
  <c r="F2098" i="1"/>
  <c r="G2098" i="1" s="1"/>
  <c r="F2097" i="1"/>
  <c r="G2097" i="1" s="1"/>
  <c r="H2097" i="1" s="1"/>
  <c r="F2028" i="1"/>
  <c r="G2028" i="1" s="1"/>
  <c r="F1940" i="1"/>
  <c r="G1940" i="1" s="1"/>
  <c r="F1815" i="1"/>
  <c r="G1815" i="1" s="1"/>
  <c r="F1713" i="1"/>
  <c r="G1713" i="1" s="1"/>
  <c r="H1713" i="1" s="1"/>
  <c r="F1579" i="1"/>
  <c r="G1579" i="1" s="1"/>
  <c r="F1524" i="1"/>
  <c r="G1524" i="1" s="1"/>
  <c r="F1354" i="1"/>
  <c r="G1354" i="1" s="1"/>
  <c r="F1262" i="1"/>
  <c r="G1262" i="1" s="1"/>
  <c r="H1262" i="1" s="1"/>
  <c r="F1177" i="1"/>
  <c r="G1177" i="1" s="1"/>
  <c r="F1114" i="1"/>
  <c r="G1114" i="1" s="1"/>
  <c r="F1113" i="1"/>
  <c r="G1113" i="1" s="1"/>
  <c r="F1146" i="1"/>
  <c r="G1146" i="1" s="1"/>
  <c r="H1146" i="1" s="1"/>
  <c r="F1093" i="1"/>
  <c r="G1093" i="1" s="1"/>
  <c r="F1064" i="1"/>
  <c r="G1064" i="1" s="1"/>
  <c r="F1032" i="1"/>
  <c r="G1032" i="1" s="1"/>
  <c r="F1063" i="1"/>
  <c r="G1063" i="1" s="1"/>
  <c r="H1063" i="1" s="1"/>
  <c r="I8570" i="1"/>
  <c r="F1062" i="1"/>
  <c r="G1062" i="1" s="1"/>
  <c r="F1145" i="1"/>
  <c r="G1145" i="1" s="1"/>
  <c r="F1092" i="1"/>
  <c r="G1092" i="1" s="1"/>
  <c r="H1092" i="1" s="1"/>
  <c r="F1091" i="1"/>
  <c r="G1091" i="1" s="1"/>
  <c r="F1090" i="1"/>
  <c r="G1090" i="1" s="1"/>
  <c r="F1061" i="1"/>
  <c r="G1061" i="1" s="1"/>
  <c r="F1060" i="1"/>
  <c r="G1060" i="1" s="1"/>
  <c r="H1060" i="1" s="1"/>
  <c r="F1019" i="1"/>
  <c r="G1019" i="1" s="1"/>
  <c r="F975" i="1"/>
  <c r="G975" i="1" s="1"/>
  <c r="F931" i="1"/>
  <c r="G931" i="1" s="1"/>
  <c r="F876" i="1"/>
  <c r="G876" i="1" s="1"/>
  <c r="H876" i="1" s="1"/>
  <c r="F755" i="1"/>
  <c r="G755" i="1" s="1"/>
  <c r="F648" i="1"/>
  <c r="G648" i="1" s="1"/>
  <c r="F622" i="1"/>
  <c r="G622" i="1" s="1"/>
  <c r="F621" i="1"/>
  <c r="G621" i="1" s="1"/>
  <c r="H621" i="1" s="1"/>
  <c r="F815" i="1"/>
  <c r="G815" i="1" s="1"/>
  <c r="F840" i="1"/>
  <c r="G840" i="1" s="1"/>
  <c r="F839" i="1"/>
  <c r="G839" i="1" s="1"/>
  <c r="F814" i="1"/>
  <c r="G814" i="1" s="1"/>
  <c r="H814" i="1" s="1"/>
  <c r="F679" i="1"/>
  <c r="G679" i="1" s="1"/>
  <c r="F528" i="1"/>
  <c r="G528" i="1" s="1"/>
  <c r="F598" i="1"/>
  <c r="G598" i="1" s="1"/>
  <c r="F678" i="1"/>
  <c r="G678" i="1" s="1"/>
  <c r="H678" i="1" s="1"/>
  <c r="F597" i="1"/>
  <c r="G597" i="1" s="1"/>
  <c r="I8546" i="1"/>
  <c r="F395" i="1"/>
  <c r="G395" i="1" s="1"/>
  <c r="F647" i="1"/>
  <c r="G647" i="1" s="1"/>
  <c r="H647" i="1" s="1"/>
  <c r="F484" i="1"/>
  <c r="G484" i="1" s="1"/>
  <c r="F646" i="1"/>
  <c r="G646" i="1" s="1"/>
  <c r="F677" i="1"/>
  <c r="G677" i="1" s="1"/>
  <c r="F554" i="1"/>
  <c r="G554" i="1" s="1"/>
  <c r="H554" i="1" s="1"/>
  <c r="F460" i="1"/>
  <c r="G460" i="1" s="1"/>
  <c r="F620" i="1"/>
  <c r="G620" i="1" s="1"/>
  <c r="F578" i="1"/>
  <c r="G578" i="1" s="1"/>
  <c r="F838" i="1"/>
  <c r="G838" i="1" s="1"/>
  <c r="H838" i="1" s="1"/>
  <c r="F781" i="1"/>
  <c r="G781" i="1" s="1"/>
  <c r="F875" i="1"/>
  <c r="G875" i="1" s="1"/>
  <c r="F874" i="1"/>
  <c r="G874" i="1" s="1"/>
  <c r="F1204" i="1"/>
  <c r="G1204" i="1" s="1"/>
  <c r="H1204" i="1" s="1"/>
  <c r="F1322" i="1"/>
  <c r="G1322" i="1" s="1"/>
  <c r="F1112" i="1"/>
  <c r="G1112" i="1" s="1"/>
  <c r="F596" i="1"/>
  <c r="G596" i="1" s="1"/>
  <c r="F553" i="1"/>
  <c r="G553" i="1" s="1"/>
  <c r="H553" i="1" s="1"/>
  <c r="F754" i="1"/>
  <c r="G754" i="1" s="1"/>
  <c r="F905" i="1"/>
  <c r="G905" i="1" s="1"/>
  <c r="F1111" i="1"/>
  <c r="G1111" i="1" s="1"/>
  <c r="F951" i="1"/>
  <c r="G951" i="1" s="1"/>
  <c r="H951" i="1" s="1"/>
  <c r="F1059" i="1"/>
  <c r="G1059" i="1" s="1"/>
  <c r="F950" i="1"/>
  <c r="G950" i="1" s="1"/>
  <c r="I8522" i="1"/>
  <c r="F713" i="1"/>
  <c r="G713" i="1" s="1"/>
  <c r="H713" i="1" s="1"/>
  <c r="F904" i="1"/>
  <c r="G904" i="1" s="1"/>
  <c r="F1462" i="1"/>
  <c r="G1462" i="1" s="1"/>
  <c r="F1384" i="1"/>
  <c r="G1384" i="1" s="1"/>
  <c r="F1461" i="1"/>
  <c r="G1461" i="1" s="1"/>
  <c r="H1461" i="1" s="1"/>
  <c r="F2240" i="1"/>
  <c r="G2240" i="1" s="1"/>
  <c r="F2596" i="1"/>
  <c r="G2596" i="1" s="1"/>
  <c r="F2786" i="1"/>
  <c r="G2786" i="1" s="1"/>
  <c r="F3075" i="1"/>
  <c r="G3075" i="1" s="1"/>
  <c r="H3075" i="1" s="1"/>
  <c r="F3248" i="1"/>
  <c r="G3248" i="1" s="1"/>
  <c r="F3372" i="1"/>
  <c r="G3372" i="1" s="1"/>
  <c r="F3247" i="1"/>
  <c r="G3247" i="1" s="1"/>
  <c r="F3139" i="1"/>
  <c r="G3139" i="1" s="1"/>
  <c r="H3139" i="1" s="1"/>
  <c r="F3331" i="1"/>
  <c r="G3331" i="1" s="1"/>
  <c r="F2785" i="1"/>
  <c r="G2785" i="1" s="1"/>
  <c r="F2287" i="1"/>
  <c r="G2287" i="1" s="1"/>
  <c r="F1712" i="1"/>
  <c r="G1712" i="1" s="1"/>
  <c r="H1712" i="1" s="1"/>
  <c r="F1814" i="1"/>
  <c r="G1814" i="1" s="1"/>
  <c r="F1894" i="1"/>
  <c r="G1894" i="1" s="1"/>
  <c r="F1982" i="1"/>
  <c r="G1982" i="1" s="1"/>
  <c r="F1939" i="1"/>
  <c r="G1939" i="1" s="1"/>
  <c r="H1939" i="1" s="1"/>
  <c r="F1779" i="1"/>
  <c r="G1779" i="1" s="1"/>
  <c r="F2595" i="1"/>
  <c r="G2595" i="1" s="1"/>
  <c r="F2884" i="1"/>
  <c r="G2884" i="1" s="1"/>
  <c r="I8498" i="1"/>
  <c r="F3028" i="1"/>
  <c r="G3028" i="1" s="1"/>
  <c r="F3246" i="1"/>
  <c r="G3246" i="1" s="1"/>
  <c r="H3246" i="1" s="1"/>
  <c r="F3712" i="1"/>
  <c r="G3712" i="1" s="1"/>
  <c r="F4005" i="1"/>
  <c r="G4005" i="1" s="1"/>
  <c r="H4005" i="1" s="1"/>
  <c r="F3758" i="1"/>
  <c r="G3758" i="1" s="1"/>
  <c r="F4313" i="1"/>
  <c r="G4313" i="1" s="1"/>
  <c r="H4313" i="1" s="1"/>
  <c r="F4146" i="1"/>
  <c r="G4146" i="1" s="1"/>
  <c r="F3801" i="1"/>
  <c r="G3801" i="1" s="1"/>
  <c r="H3801" i="1" s="1"/>
  <c r="F3827" i="1"/>
  <c r="G3827" i="1" s="1"/>
  <c r="F3800" i="1"/>
  <c r="G3800" i="1" s="1"/>
  <c r="H3800" i="1" s="1"/>
  <c r="F3637" i="1"/>
  <c r="G3637" i="1" s="1"/>
  <c r="F3636" i="1"/>
  <c r="G3636" i="1" s="1"/>
  <c r="H3636" i="1" s="1"/>
  <c r="F3422" i="1"/>
  <c r="G3422" i="1" s="1"/>
  <c r="F3245" i="1"/>
  <c r="G3245" i="1" s="1"/>
  <c r="H3245" i="1" s="1"/>
  <c r="F2883" i="1"/>
  <c r="G2883" i="1" s="1"/>
  <c r="F2479" i="1"/>
  <c r="G2479" i="1" s="1"/>
  <c r="H2479" i="1" s="1"/>
  <c r="F2325" i="1"/>
  <c r="G2325" i="1" s="1"/>
  <c r="F2286" i="1"/>
  <c r="G2286" i="1" s="1"/>
  <c r="H2286" i="1" s="1"/>
  <c r="F2181" i="1"/>
  <c r="G2181" i="1" s="1"/>
  <c r="F2096" i="1"/>
  <c r="G2096" i="1" s="1"/>
  <c r="H2096" i="1" s="1"/>
  <c r="F2095" i="1"/>
  <c r="G2095" i="1" s="1"/>
  <c r="F1981" i="1"/>
  <c r="G1981" i="1" s="1"/>
  <c r="H1981" i="1" s="1"/>
  <c r="F1980" i="1"/>
  <c r="G1980" i="1" s="1"/>
  <c r="F1853" i="1"/>
  <c r="G1853" i="1" s="1"/>
  <c r="H1853" i="1" s="1"/>
  <c r="I8474" i="1"/>
  <c r="F2210" i="1"/>
  <c r="G2210" i="1" s="1"/>
  <c r="H2210" i="1" s="1"/>
  <c r="F2180" i="1"/>
  <c r="G2180" i="1" s="1"/>
  <c r="F2179" i="1"/>
  <c r="G2179" i="1" s="1"/>
  <c r="H2179" i="1" s="1"/>
  <c r="F2141" i="1"/>
  <c r="G2141" i="1" s="1"/>
  <c r="F2094" i="1"/>
  <c r="G2094" i="1" s="1"/>
  <c r="H2094" i="1" s="1"/>
  <c r="F2140" i="1"/>
  <c r="G2140" i="1" s="1"/>
  <c r="F2139" i="1"/>
  <c r="G2139" i="1" s="1"/>
  <c r="H2139" i="1" s="1"/>
  <c r="F2209" i="1"/>
  <c r="G2209" i="1" s="1"/>
  <c r="F2239" i="1"/>
  <c r="G2239" i="1" s="1"/>
  <c r="H2239" i="1" s="1"/>
  <c r="F2178" i="1"/>
  <c r="G2178" i="1" s="1"/>
  <c r="F2208" i="1"/>
  <c r="G2208" i="1" s="1"/>
  <c r="H2208" i="1" s="1"/>
  <c r="F1893" i="1"/>
  <c r="G1893" i="1" s="1"/>
  <c r="F1556" i="1"/>
  <c r="G1556" i="1" s="1"/>
  <c r="H1556" i="1" s="1"/>
  <c r="F1203" i="1"/>
  <c r="G1203" i="1" s="1"/>
  <c r="F1202" i="1"/>
  <c r="G1202" i="1" s="1"/>
  <c r="H1202" i="1" s="1"/>
  <c r="F1110" i="1"/>
  <c r="G1110" i="1" s="1"/>
  <c r="F1000" i="1"/>
  <c r="G1000" i="1" s="1"/>
  <c r="H1000" i="1" s="1"/>
  <c r="F930" i="1"/>
  <c r="G930" i="1" s="1"/>
  <c r="F619" i="1"/>
  <c r="G619" i="1" s="1"/>
  <c r="H619" i="1" s="1"/>
  <c r="F394" i="1"/>
  <c r="G394" i="1" s="1"/>
  <c r="H394" i="1" s="1"/>
  <c r="F459" i="1"/>
  <c r="G459" i="1" s="1"/>
  <c r="H459" i="1" s="1"/>
  <c r="F412" i="1"/>
  <c r="G412" i="1" s="1"/>
  <c r="F440" i="1"/>
  <c r="G440" i="1" s="1"/>
  <c r="H440" i="1" s="1"/>
  <c r="F577" i="1"/>
  <c r="G577" i="1" s="1"/>
  <c r="H577" i="1" s="1"/>
  <c r="I8450" i="1"/>
  <c r="F552" i="1"/>
  <c r="G552" i="1" s="1"/>
  <c r="H552" i="1" s="1"/>
  <c r="F645" i="1"/>
  <c r="G645" i="1" s="1"/>
  <c r="H645" i="1" s="1"/>
  <c r="F873" i="1"/>
  <c r="G873" i="1" s="1"/>
  <c r="H873" i="1" s="1"/>
  <c r="F1058" i="1"/>
  <c r="G1058" i="1" s="1"/>
  <c r="H1058" i="1" s="1"/>
  <c r="F1234" i="1"/>
  <c r="G1234" i="1" s="1"/>
  <c r="H1234" i="1" s="1"/>
  <c r="F1201" i="1"/>
  <c r="G1201" i="1" s="1"/>
  <c r="H1201" i="1" s="1"/>
  <c r="F780" i="1"/>
  <c r="G780" i="1" s="1"/>
  <c r="H780" i="1" s="1"/>
  <c r="F903" i="1"/>
  <c r="G903" i="1" s="1"/>
  <c r="H903" i="1" s="1"/>
  <c r="F1109" i="1"/>
  <c r="G1109" i="1" s="1"/>
  <c r="H1109" i="1" s="1"/>
  <c r="F1778" i="1"/>
  <c r="G1778" i="1" s="1"/>
  <c r="H1778" i="1" s="1"/>
  <c r="F2285" i="1"/>
  <c r="G2285" i="1" s="1"/>
  <c r="H2285" i="1" s="1"/>
  <c r="F2207" i="1"/>
  <c r="G2207" i="1" s="1"/>
  <c r="H2207" i="1" s="1"/>
  <c r="F1892" i="1"/>
  <c r="G1892" i="1" s="1"/>
  <c r="H1892" i="1" s="1"/>
  <c r="F1613" i="1"/>
  <c r="G1613" i="1" s="1"/>
  <c r="H1613" i="1" s="1"/>
  <c r="F1144" i="1"/>
  <c r="G1144" i="1" s="1"/>
  <c r="H1144" i="1" s="1"/>
  <c r="F753" i="1"/>
  <c r="G753" i="1" s="1"/>
  <c r="H753" i="1" s="1"/>
  <c r="F295" i="1"/>
  <c r="G295" i="1" s="1"/>
  <c r="H295" i="1" s="1"/>
  <c r="F458" i="1"/>
  <c r="G458" i="1" s="1"/>
  <c r="H458" i="1" s="1"/>
  <c r="F439" i="1"/>
  <c r="G439" i="1" s="1"/>
  <c r="H439" i="1" s="1"/>
  <c r="F261" i="1"/>
  <c r="G261" i="1" s="1"/>
  <c r="H261" i="1" s="1"/>
  <c r="F174" i="1"/>
  <c r="G174" i="1" s="1"/>
  <c r="H174" i="1" s="1"/>
  <c r="F201" i="1"/>
  <c r="G201" i="1" s="1"/>
  <c r="H201" i="1" s="1"/>
  <c r="F276" i="1"/>
  <c r="G276" i="1" s="1"/>
  <c r="H276" i="1" s="1"/>
  <c r="F342" i="1"/>
  <c r="G342" i="1" s="1"/>
  <c r="H342" i="1" s="1"/>
  <c r="I8426" i="1"/>
  <c r="F375" i="1"/>
  <c r="G375" i="1" s="1"/>
  <c r="H375" i="1" s="1"/>
  <c r="F294" i="1"/>
  <c r="G294" i="1" s="1"/>
  <c r="H294" i="1" s="1"/>
  <c r="F311" i="1"/>
  <c r="G311" i="1" s="1"/>
  <c r="H311" i="1" s="1"/>
  <c r="F411" i="1"/>
  <c r="G411" i="1" s="1"/>
  <c r="H411" i="1" s="1"/>
  <c r="F712" i="1"/>
  <c r="G712" i="1" s="1"/>
  <c r="H712" i="1" s="1"/>
  <c r="F711" i="1"/>
  <c r="G711" i="1" s="1"/>
  <c r="H711" i="1" s="1"/>
  <c r="F551" i="1"/>
  <c r="G551" i="1" s="1"/>
  <c r="H551" i="1" s="1"/>
  <c r="F837" i="1"/>
  <c r="G837" i="1" s="1"/>
  <c r="H837" i="1" s="1"/>
  <c r="F1200" i="1"/>
  <c r="G1200" i="1" s="1"/>
  <c r="H1200" i="1" s="1"/>
  <c r="F1938" i="1"/>
  <c r="G1938" i="1" s="1"/>
  <c r="H1938" i="1" s="1"/>
  <c r="F2511" i="1"/>
  <c r="G2511" i="1" s="1"/>
  <c r="H2511" i="1" s="1"/>
  <c r="F2784" i="1"/>
  <c r="G2784" i="1" s="1"/>
  <c r="H2784" i="1" s="1"/>
  <c r="F2594" i="1"/>
  <c r="G2594" i="1" s="1"/>
  <c r="H2594" i="1" s="1"/>
  <c r="F2478" i="1"/>
  <c r="G2478" i="1" s="1"/>
  <c r="H2478" i="1" s="1"/>
  <c r="F2093" i="1"/>
  <c r="G2093" i="1" s="1"/>
  <c r="H2093" i="1" s="1"/>
  <c r="F1612" i="1"/>
  <c r="G1612" i="1" s="1"/>
  <c r="H1612" i="1" s="1"/>
  <c r="F1813" i="1"/>
  <c r="G1813" i="1" s="1"/>
  <c r="H1813" i="1" s="1"/>
  <c r="F1685" i="1"/>
  <c r="G1685" i="1" s="1"/>
  <c r="H1685" i="1" s="1"/>
  <c r="F1711" i="1"/>
  <c r="G1711" i="1" s="1"/>
  <c r="H1711" i="1" s="1"/>
  <c r="F1611" i="1"/>
  <c r="G1611" i="1" s="1"/>
  <c r="H1611" i="1" s="1"/>
  <c r="F1742" i="1"/>
  <c r="G1742" i="1" s="1"/>
  <c r="H1742" i="1" s="1"/>
  <c r="F1812" i="1"/>
  <c r="G1812" i="1" s="1"/>
  <c r="H1812" i="1" s="1"/>
  <c r="F1891" i="1"/>
  <c r="G1891" i="1" s="1"/>
  <c r="H1891" i="1" s="1"/>
  <c r="F1890" i="1"/>
  <c r="G1890" i="1" s="1"/>
  <c r="H1890" i="1" s="1"/>
  <c r="I8402" i="1"/>
  <c r="F1979" i="1"/>
  <c r="G1979" i="1" s="1"/>
  <c r="H1979" i="1" s="1"/>
  <c r="F2027" i="1"/>
  <c r="G2027" i="1" s="1"/>
  <c r="H2027" i="1" s="1"/>
  <c r="F2092" i="1"/>
  <c r="G2092" i="1" s="1"/>
  <c r="H2092" i="1" s="1"/>
  <c r="F2138" i="1"/>
  <c r="G2138" i="1" s="1"/>
  <c r="H2138" i="1" s="1"/>
  <c r="F2137" i="1"/>
  <c r="G2137" i="1" s="1"/>
  <c r="H2137" i="1" s="1"/>
  <c r="F2284" i="1"/>
  <c r="G2284" i="1" s="1"/>
  <c r="H2284" i="1" s="1"/>
  <c r="F2283" i="1"/>
  <c r="G2283" i="1" s="1"/>
  <c r="H2283" i="1" s="1"/>
  <c r="F2407" i="1"/>
  <c r="G2407" i="1" s="1"/>
  <c r="H2407" i="1" s="1"/>
  <c r="F2783" i="1"/>
  <c r="G2783" i="1" s="1"/>
  <c r="H2783" i="1" s="1"/>
  <c r="F2782" i="1"/>
  <c r="G2782" i="1" s="1"/>
  <c r="H2782" i="1" s="1"/>
  <c r="F2925" i="1"/>
  <c r="G2925" i="1" s="1"/>
  <c r="H2925" i="1" s="1"/>
  <c r="F3138" i="1"/>
  <c r="G3138" i="1" s="1"/>
  <c r="H3138" i="1" s="1"/>
  <c r="F2974" i="1"/>
  <c r="G2974" i="1" s="1"/>
  <c r="H2974" i="1" s="1"/>
  <c r="F2830" i="1"/>
  <c r="G2830" i="1" s="1"/>
  <c r="H2830" i="1" s="1"/>
  <c r="F2406" i="1"/>
  <c r="G2406" i="1" s="1"/>
  <c r="H2406" i="1" s="1"/>
  <c r="F1610" i="1"/>
  <c r="G1610" i="1" s="1"/>
  <c r="H1610" i="1" s="1"/>
  <c r="F1199" i="1"/>
  <c r="G1199" i="1" s="1"/>
  <c r="H1199" i="1" s="1"/>
  <c r="F836" i="1"/>
  <c r="G836" i="1" s="1"/>
  <c r="H836" i="1" s="1"/>
  <c r="F949" i="1"/>
  <c r="G949" i="1" s="1"/>
  <c r="H949" i="1" s="1"/>
  <c r="F1321" i="1"/>
  <c r="G1321" i="1" s="1"/>
  <c r="H1321" i="1" s="1"/>
  <c r="F1710" i="1"/>
  <c r="G1710" i="1" s="1"/>
  <c r="H1710" i="1" s="1"/>
  <c r="F1609" i="1"/>
  <c r="G1609" i="1" s="1"/>
  <c r="H1609" i="1" s="1"/>
  <c r="F1523" i="1"/>
  <c r="G1523" i="1" s="1"/>
  <c r="H1523" i="1" s="1"/>
  <c r="F1709" i="1"/>
  <c r="G1709" i="1" s="1"/>
  <c r="H1709" i="1" s="1"/>
  <c r="I8378" i="1"/>
  <c r="F1578" i="1"/>
  <c r="G1578" i="1" s="1"/>
  <c r="H1578" i="1" s="1"/>
  <c r="F1522" i="1"/>
  <c r="G1522" i="1" s="1"/>
  <c r="H1522" i="1" s="1"/>
  <c r="F1651" i="1"/>
  <c r="G1651" i="1" s="1"/>
  <c r="H1651" i="1" s="1"/>
  <c r="F1143" i="1"/>
  <c r="G1143" i="1" s="1"/>
  <c r="H1143" i="1" s="1"/>
  <c r="F1142" i="1"/>
  <c r="G1142" i="1" s="1"/>
  <c r="H1142" i="1" s="1"/>
  <c r="F1416" i="1"/>
  <c r="G1416" i="1" s="1"/>
  <c r="H1416" i="1" s="1"/>
  <c r="F1031" i="1"/>
  <c r="G1031" i="1" s="1"/>
  <c r="H1031" i="1" s="1"/>
  <c r="F1141" i="1"/>
  <c r="G1141" i="1" s="1"/>
  <c r="H1141" i="1" s="1"/>
  <c r="F1261" i="1"/>
  <c r="G1261" i="1" s="1"/>
  <c r="H1261" i="1" s="1"/>
  <c r="F1684" i="1"/>
  <c r="G1684" i="1" s="1"/>
  <c r="H1684" i="1" s="1"/>
  <c r="F1683" i="1"/>
  <c r="G1683" i="1" s="1"/>
  <c r="H1683" i="1" s="1"/>
  <c r="F2238" i="1"/>
  <c r="G2238" i="1" s="1"/>
  <c r="H2238" i="1" s="1"/>
  <c r="F2237" i="1"/>
  <c r="G2237" i="1" s="1"/>
  <c r="H2237" i="1" s="1"/>
  <c r="F1889" i="1"/>
  <c r="G1889" i="1" s="1"/>
  <c r="H1889" i="1" s="1"/>
  <c r="F1777" i="1"/>
  <c r="G1777" i="1" s="1"/>
  <c r="H1777" i="1" s="1"/>
  <c r="F1577" i="1"/>
  <c r="G1577" i="1" s="1"/>
  <c r="H1577" i="1" s="1"/>
  <c r="F1176" i="1"/>
  <c r="G1176" i="1" s="1"/>
  <c r="H1176" i="1" s="1"/>
  <c r="F1301" i="1"/>
  <c r="G1301" i="1" s="1"/>
  <c r="H1301" i="1" s="1"/>
  <c r="F813" i="1"/>
  <c r="G813" i="1" s="1"/>
  <c r="H813" i="1" s="1"/>
  <c r="F999" i="1"/>
  <c r="G999" i="1" s="1"/>
  <c r="H999" i="1" s="1"/>
  <c r="F1089" i="1"/>
  <c r="G1089" i="1" s="1"/>
  <c r="H1089" i="1" s="1"/>
  <c r="F1198" i="1"/>
  <c r="G1198" i="1" s="1"/>
  <c r="H1198" i="1" s="1"/>
  <c r="F902" i="1"/>
  <c r="G902" i="1" s="1"/>
  <c r="H902" i="1" s="1"/>
  <c r="F1030" i="1"/>
  <c r="G1030" i="1" s="1"/>
  <c r="H1030" i="1" s="1"/>
  <c r="I8354" i="1"/>
  <c r="F1460" i="1"/>
  <c r="G1460" i="1" s="1"/>
  <c r="H1460" i="1" s="1"/>
  <c r="F2070" i="1"/>
  <c r="G2070" i="1" s="1"/>
  <c r="H2070" i="1" s="1"/>
  <c r="F2177" i="1"/>
  <c r="G2177" i="1" s="1"/>
  <c r="H2177" i="1" s="1"/>
  <c r="F2236" i="1"/>
  <c r="G2236" i="1" s="1"/>
  <c r="H2236" i="1" s="1"/>
  <c r="F2405" i="1"/>
  <c r="G2405" i="1" s="1"/>
  <c r="H2405" i="1" s="1"/>
  <c r="F2882" i="1"/>
  <c r="G2882" i="1" s="1"/>
  <c r="H2882" i="1" s="1"/>
  <c r="F2695" i="1"/>
  <c r="G2695" i="1" s="1"/>
  <c r="H2695" i="1" s="1"/>
  <c r="F3074" i="1"/>
  <c r="G3074" i="1" s="1"/>
  <c r="H3074" i="1" s="1"/>
  <c r="F3027" i="1"/>
  <c r="G3027" i="1" s="1"/>
  <c r="H3027" i="1" s="1"/>
  <c r="F3073" i="1"/>
  <c r="G3073" i="1" s="1"/>
  <c r="H3073" i="1" s="1"/>
  <c r="F3072" i="1"/>
  <c r="G3072" i="1" s="1"/>
  <c r="H3072" i="1" s="1"/>
  <c r="F3911" i="1"/>
  <c r="G3911" i="1" s="1"/>
  <c r="H3911" i="1" s="1"/>
  <c r="F3137" i="1"/>
  <c r="G3137" i="1" s="1"/>
  <c r="H3137" i="1" s="1"/>
  <c r="F3590" i="1"/>
  <c r="G3590" i="1" s="1"/>
  <c r="H3590" i="1" s="1"/>
  <c r="F3187" i="1"/>
  <c r="G3187" i="1" s="1"/>
  <c r="H3187" i="1" s="1"/>
  <c r="F2781" i="1"/>
  <c r="G2781" i="1" s="1"/>
  <c r="H2781" i="1" s="1"/>
  <c r="F2552" i="1"/>
  <c r="G2552" i="1" s="1"/>
  <c r="H2552" i="1" s="1"/>
  <c r="F2551" i="1"/>
  <c r="G2551" i="1" s="1"/>
  <c r="H2551" i="1" s="1"/>
  <c r="F3136" i="1"/>
  <c r="G3136" i="1" s="1"/>
  <c r="H3136" i="1" s="1"/>
  <c r="F3244" i="1"/>
  <c r="G3244" i="1" s="1"/>
  <c r="H3244" i="1" s="1"/>
  <c r="F3071" i="1"/>
  <c r="G3071" i="1" s="1"/>
  <c r="H3071" i="1" s="1"/>
  <c r="F2694" i="1"/>
  <c r="G2694" i="1" s="1"/>
  <c r="H2694" i="1" s="1"/>
  <c r="F3757" i="1"/>
  <c r="G3757" i="1" s="1"/>
  <c r="H3757" i="1" s="1"/>
  <c r="F4064" i="1"/>
  <c r="G4064" i="1" s="1"/>
  <c r="H4064" i="1" s="1"/>
  <c r="I8330" i="1"/>
  <c r="F4109" i="1"/>
  <c r="G4109" i="1" s="1"/>
  <c r="H4109" i="1" s="1"/>
  <c r="F4312" i="1"/>
  <c r="G4312" i="1" s="1"/>
  <c r="H4312" i="1" s="1"/>
  <c r="F4728" i="1"/>
  <c r="G4728" i="1" s="1"/>
  <c r="H4728" i="1" s="1"/>
  <c r="F4916" i="1"/>
  <c r="G4916" i="1" s="1"/>
  <c r="H4916" i="1" s="1"/>
  <c r="F4915" i="1"/>
  <c r="G4915" i="1" s="1"/>
  <c r="H4915" i="1" s="1"/>
  <c r="F4914" i="1"/>
  <c r="G4914" i="1" s="1"/>
  <c r="H4914" i="1" s="1"/>
  <c r="F4772" i="1"/>
  <c r="G4772" i="1" s="1"/>
  <c r="H4772" i="1" s="1"/>
  <c r="F4860" i="1"/>
  <c r="G4860" i="1" s="1"/>
  <c r="H4860" i="1" s="1"/>
  <c r="F4815" i="1"/>
  <c r="G4815" i="1" s="1"/>
  <c r="H4815" i="1" s="1"/>
  <c r="F4771" i="1"/>
  <c r="G4771" i="1" s="1"/>
  <c r="H4771" i="1" s="1"/>
  <c r="F4913" i="1"/>
  <c r="G4913" i="1" s="1"/>
  <c r="H4913" i="1" s="1"/>
  <c r="F4963" i="1"/>
  <c r="G4963" i="1" s="1"/>
  <c r="H4963" i="1" s="1"/>
  <c r="F5014" i="1"/>
  <c r="G5014" i="1" s="1"/>
  <c r="H5014" i="1" s="1"/>
  <c r="F5013" i="1"/>
  <c r="G5013" i="1" s="1"/>
  <c r="H5013" i="1" s="1"/>
  <c r="F5012" i="1"/>
  <c r="G5012" i="1" s="1"/>
  <c r="H5012" i="1" s="1"/>
  <c r="F5063" i="1"/>
  <c r="G5063" i="1" s="1"/>
  <c r="H5063" i="1" s="1"/>
  <c r="F4912" i="1"/>
  <c r="G4912" i="1" s="1"/>
  <c r="H4912" i="1" s="1"/>
  <c r="F4962" i="1"/>
  <c r="G4962" i="1" s="1"/>
  <c r="H4962" i="1" s="1"/>
  <c r="F4770" i="1"/>
  <c r="G4770" i="1" s="1"/>
  <c r="H4770" i="1" s="1"/>
  <c r="F4727" i="1"/>
  <c r="G4727" i="1" s="1"/>
  <c r="H4727" i="1" s="1"/>
  <c r="F4726" i="1"/>
  <c r="G4726" i="1" s="1"/>
  <c r="H4726" i="1" s="1"/>
  <c r="F4569" i="1"/>
  <c r="G4569" i="1" s="1"/>
  <c r="H4569" i="1" s="1"/>
  <c r="F4437" i="1"/>
  <c r="G4437" i="1" s="1"/>
  <c r="H4437" i="1" s="1"/>
  <c r="F4279" i="1"/>
  <c r="G4279" i="1" s="1"/>
  <c r="H4279" i="1" s="1"/>
  <c r="I8306" i="1"/>
  <c r="F3826" i="1"/>
  <c r="G3826" i="1" s="1"/>
  <c r="H3826" i="1" s="1"/>
  <c r="F3421" i="1"/>
  <c r="G3421" i="1" s="1"/>
  <c r="H3421" i="1" s="1"/>
  <c r="F2881" i="1"/>
  <c r="G2881" i="1" s="1"/>
  <c r="H2881" i="1" s="1"/>
  <c r="F2359" i="1"/>
  <c r="G2359" i="1" s="1"/>
  <c r="H2359" i="1" s="1"/>
  <c r="F2069" i="1"/>
  <c r="G2069" i="1" s="1"/>
  <c r="H2069" i="1" s="1"/>
  <c r="F1741" i="1"/>
  <c r="G1741" i="1" s="1"/>
  <c r="H1741" i="1" s="1"/>
  <c r="F1521" i="1"/>
  <c r="G1521" i="1" s="1"/>
  <c r="H1521" i="1" s="1"/>
  <c r="F1459" i="1"/>
  <c r="G1459" i="1" s="1"/>
  <c r="H1459" i="1" s="1"/>
  <c r="F1555" i="1"/>
  <c r="G1555" i="1" s="1"/>
  <c r="H1555" i="1" s="1"/>
  <c r="F1608" i="1"/>
  <c r="G1608" i="1" s="1"/>
  <c r="H1608" i="1" s="1"/>
  <c r="F1650" i="1"/>
  <c r="G1650" i="1" s="1"/>
  <c r="H1650" i="1" s="1"/>
  <c r="F1649" i="1"/>
  <c r="G1649" i="1" s="1"/>
  <c r="H1649" i="1" s="1"/>
  <c r="F1607" i="1"/>
  <c r="G1607" i="1" s="1"/>
  <c r="H1607" i="1" s="1"/>
  <c r="F1175" i="1"/>
  <c r="G1175" i="1" s="1"/>
  <c r="H1175" i="1" s="1"/>
  <c r="F752" i="1"/>
  <c r="G752" i="1" s="1"/>
  <c r="H752" i="1" s="1"/>
  <c r="F457" i="1"/>
  <c r="G457" i="1" s="1"/>
  <c r="H457" i="1" s="1"/>
  <c r="F260" i="1"/>
  <c r="G260" i="1" s="1"/>
  <c r="H260" i="1" s="1"/>
  <c r="F228" i="1"/>
  <c r="G228" i="1" s="1"/>
  <c r="H228" i="1" s="1"/>
  <c r="F227" i="1"/>
  <c r="G227" i="1" s="1"/>
  <c r="H227" i="1" s="1"/>
  <c r="F310" i="1"/>
  <c r="G310" i="1" s="1"/>
  <c r="H310" i="1" s="1"/>
  <c r="F483" i="1"/>
  <c r="G483" i="1" s="1"/>
  <c r="H483" i="1" s="1"/>
  <c r="F710" i="1"/>
  <c r="G710" i="1" s="1"/>
  <c r="H710" i="1" s="1"/>
  <c r="F901" i="1"/>
  <c r="G901" i="1" s="1"/>
  <c r="H901" i="1" s="1"/>
  <c r="F900" i="1"/>
  <c r="G900" i="1" s="1"/>
  <c r="H900" i="1" s="1"/>
  <c r="I8282" i="1"/>
  <c r="F1415" i="1"/>
  <c r="G1415" i="1" s="1"/>
  <c r="H1415" i="1" s="1"/>
  <c r="F2358" i="1"/>
  <c r="G2358" i="1" s="1"/>
  <c r="H2358" i="1" s="1"/>
  <c r="F2324" i="1"/>
  <c r="G2324" i="1" s="1"/>
  <c r="H2324" i="1" s="1"/>
  <c r="F2026" i="1"/>
  <c r="G2026" i="1" s="1"/>
  <c r="H2026" i="1" s="1"/>
  <c r="F1776" i="1"/>
  <c r="G1776" i="1" s="1"/>
  <c r="H1776" i="1" s="1"/>
  <c r="F1775" i="1"/>
  <c r="G1775" i="1" s="1"/>
  <c r="H1775" i="1" s="1"/>
  <c r="F1458" i="1"/>
  <c r="G1458" i="1" s="1"/>
  <c r="H1458" i="1" s="1"/>
  <c r="F1320" i="1"/>
  <c r="G1320" i="1" s="1"/>
  <c r="H1320" i="1" s="1"/>
  <c r="F1174" i="1"/>
  <c r="G1174" i="1" s="1"/>
  <c r="H1174" i="1" s="1"/>
  <c r="F1173" i="1"/>
  <c r="G1173" i="1" s="1"/>
  <c r="H1173" i="1" s="1"/>
  <c r="F1108" i="1"/>
  <c r="G1108" i="1" s="1"/>
  <c r="H1108" i="1" s="1"/>
  <c r="F1172" i="1"/>
  <c r="G1172" i="1" s="1"/>
  <c r="H1172" i="1" s="1"/>
  <c r="F1107" i="1"/>
  <c r="G1107" i="1" s="1"/>
  <c r="H1107" i="1" s="1"/>
  <c r="F1057" i="1"/>
  <c r="G1057" i="1" s="1"/>
  <c r="H1057" i="1" s="1"/>
  <c r="F1018" i="1"/>
  <c r="G1018" i="1" s="1"/>
  <c r="H1018" i="1" s="1"/>
  <c r="F948" i="1"/>
  <c r="G948" i="1" s="1"/>
  <c r="H948" i="1" s="1"/>
  <c r="F974" i="1"/>
  <c r="G974" i="1" s="1"/>
  <c r="H974" i="1" s="1"/>
  <c r="F929" i="1"/>
  <c r="G929" i="1" s="1"/>
  <c r="H929" i="1" s="1"/>
  <c r="F899" i="1"/>
  <c r="G899" i="1" s="1"/>
  <c r="H899" i="1" s="1"/>
  <c r="F898" i="1"/>
  <c r="G898" i="1" s="1"/>
  <c r="H898" i="1" s="1"/>
  <c r="F1056" i="1"/>
  <c r="G1056" i="1" s="1"/>
  <c r="H1056" i="1" s="1"/>
  <c r="F1088" i="1"/>
  <c r="G1088" i="1" s="1"/>
  <c r="H1088" i="1" s="1"/>
  <c r="F1017" i="1"/>
  <c r="G1017" i="1" s="1"/>
  <c r="H1017" i="1" s="1"/>
  <c r="F751" i="1"/>
  <c r="G751" i="1" s="1"/>
  <c r="H751" i="1" s="1"/>
  <c r="I8258" i="1"/>
  <c r="F393" i="1"/>
  <c r="G393" i="1" s="1"/>
  <c r="H393" i="1" s="1"/>
  <c r="F275" i="1"/>
  <c r="G275" i="1" s="1"/>
  <c r="H275" i="1" s="1"/>
  <c r="F293" i="1"/>
  <c r="G293" i="1" s="1"/>
  <c r="H293" i="1" s="1"/>
  <c r="F550" i="1"/>
  <c r="G550" i="1" s="1"/>
  <c r="H550" i="1" s="1"/>
  <c r="F423" i="1"/>
  <c r="G423" i="1" s="1"/>
  <c r="H423" i="1" s="1"/>
  <c r="F259" i="1"/>
  <c r="G259" i="1" s="1"/>
  <c r="H259" i="1" s="1"/>
  <c r="F253" i="1"/>
  <c r="G253" i="1" s="1"/>
  <c r="H253" i="1" s="1"/>
  <c r="F126" i="1"/>
  <c r="G126" i="1" s="1"/>
  <c r="H126" i="1" s="1"/>
  <c r="F252" i="1"/>
  <c r="G252" i="1" s="1"/>
  <c r="H252" i="1" s="1"/>
  <c r="F812" i="1"/>
  <c r="G812" i="1" s="1"/>
  <c r="H812" i="1" s="1"/>
  <c r="F1260" i="1"/>
  <c r="G1260" i="1" s="1"/>
  <c r="H1260" i="1" s="1"/>
  <c r="F1353" i="1"/>
  <c r="G1353" i="1" s="1"/>
  <c r="H1353" i="1" s="1"/>
  <c r="F1259" i="1"/>
  <c r="G1259" i="1" s="1"/>
  <c r="H1259" i="1" s="1"/>
  <c r="F928" i="1"/>
  <c r="G928" i="1" s="1"/>
  <c r="H928" i="1" s="1"/>
  <c r="F576" i="1"/>
  <c r="G576" i="1" s="1"/>
  <c r="H576" i="1" s="1"/>
  <c r="F200" i="1"/>
  <c r="G200" i="1" s="1"/>
  <c r="H200" i="1" s="1"/>
  <c r="F33" i="1"/>
  <c r="G33" i="1" s="1"/>
  <c r="H33" i="1" s="1"/>
  <c r="F31" i="1"/>
  <c r="G31" i="1" s="1"/>
  <c r="H31" i="1" s="1"/>
  <c r="F15" i="1"/>
  <c r="G15" i="1" s="1"/>
  <c r="H15" i="1" s="1"/>
  <c r="F23" i="1"/>
  <c r="G23" i="1" s="1"/>
  <c r="H23" i="1" s="1"/>
  <c r="F22" i="1"/>
  <c r="G22" i="1" s="1"/>
  <c r="H22" i="1" s="1"/>
  <c r="F38" i="1"/>
  <c r="G38" i="1" s="1"/>
  <c r="H38" i="1" s="1"/>
  <c r="F32" i="1"/>
  <c r="G32" i="1" s="1"/>
  <c r="H32" i="1" s="1"/>
  <c r="F74" i="1"/>
  <c r="G74" i="1" s="1"/>
  <c r="H74" i="1" s="1"/>
  <c r="I8234" i="1"/>
  <c r="F73" i="1"/>
  <c r="G73" i="1" s="1"/>
  <c r="H73" i="1" s="1"/>
  <c r="F109" i="1"/>
  <c r="G109" i="1" s="1"/>
  <c r="H109" i="1" s="1"/>
  <c r="F180" i="1"/>
  <c r="G180" i="1" s="1"/>
  <c r="H180" i="1" s="1"/>
  <c r="F103" i="1"/>
  <c r="G103" i="1" s="1"/>
  <c r="H103" i="1" s="1"/>
  <c r="F141" i="1"/>
  <c r="G141" i="1" s="1"/>
  <c r="H141" i="1" s="1"/>
  <c r="F209" i="1"/>
  <c r="G209" i="1" s="1"/>
  <c r="H209" i="1" s="1"/>
  <c r="F218" i="1"/>
  <c r="G218" i="1" s="1"/>
  <c r="H218" i="1" s="1"/>
  <c r="F709" i="1"/>
  <c r="G709" i="1" s="1"/>
  <c r="H709" i="1" s="1"/>
  <c r="F973" i="1"/>
  <c r="G973" i="1" s="1"/>
  <c r="H973" i="1" s="1"/>
  <c r="F1495" i="1"/>
  <c r="G1495" i="1" s="1"/>
  <c r="H1495" i="1" s="1"/>
  <c r="F2068" i="1"/>
  <c r="G2068" i="1" s="1"/>
  <c r="H2068" i="1" s="1"/>
  <c r="F1811" i="1"/>
  <c r="G1811" i="1" s="1"/>
  <c r="H1811" i="1" s="1"/>
  <c r="F1457" i="1"/>
  <c r="G1457" i="1" s="1"/>
  <c r="H1457" i="1" s="1"/>
  <c r="F998" i="1"/>
  <c r="G998" i="1" s="1"/>
  <c r="H998" i="1" s="1"/>
  <c r="F549" i="1"/>
  <c r="G549" i="1" s="1"/>
  <c r="H549" i="1" s="1"/>
  <c r="F208" i="1"/>
  <c r="G208" i="1" s="1"/>
  <c r="H208" i="1" s="1"/>
  <c r="F43" i="1"/>
  <c r="G43" i="1" s="1"/>
  <c r="H43" i="1" s="1"/>
  <c r="F85" i="1"/>
  <c r="G85" i="1" s="1"/>
  <c r="H85" i="1" s="1"/>
  <c r="F98" i="1"/>
  <c r="G98" i="1" s="1"/>
  <c r="H98" i="1" s="1"/>
  <c r="F64" i="1"/>
  <c r="G64" i="1" s="1"/>
  <c r="H64" i="1" s="1"/>
  <c r="F84" i="1"/>
  <c r="G84" i="1" s="1"/>
  <c r="H84" i="1" s="1"/>
  <c r="F94" i="1"/>
  <c r="G94" i="1" s="1"/>
  <c r="H94" i="1" s="1"/>
  <c r="F113" i="1"/>
  <c r="G113" i="1" s="1"/>
  <c r="H113" i="1" s="1"/>
  <c r="F102" i="1"/>
  <c r="G102" i="1" s="1"/>
  <c r="H102" i="1" s="1"/>
  <c r="I8210" i="1"/>
  <c r="F140" i="1"/>
  <c r="G140" i="1" s="1"/>
  <c r="H140" i="1" s="1"/>
  <c r="F125" i="1"/>
  <c r="G125" i="1" s="1"/>
  <c r="H125" i="1" s="1"/>
  <c r="F108" i="1"/>
  <c r="G108" i="1" s="1"/>
  <c r="H108" i="1" s="1"/>
  <c r="F173" i="1"/>
  <c r="G173" i="1" s="1"/>
  <c r="H173" i="1" s="1"/>
  <c r="F189" i="1"/>
  <c r="G189" i="1" s="1"/>
  <c r="H189" i="1" s="1"/>
  <c r="F274" i="1"/>
  <c r="G274" i="1" s="1"/>
  <c r="H274" i="1" s="1"/>
  <c r="F341" i="1"/>
  <c r="G341" i="1" s="1"/>
  <c r="H341" i="1" s="1"/>
  <c r="F292" i="1"/>
  <c r="G292" i="1" s="1"/>
  <c r="H292" i="1" s="1"/>
  <c r="F410" i="1"/>
  <c r="G410" i="1" s="1"/>
  <c r="H410" i="1" s="1"/>
  <c r="F708" i="1"/>
  <c r="G708" i="1" s="1"/>
  <c r="H708" i="1" s="1"/>
  <c r="F972" i="1"/>
  <c r="G972" i="1" s="1"/>
  <c r="H972" i="1" s="1"/>
  <c r="F971" i="1"/>
  <c r="G971" i="1" s="1"/>
  <c r="H971" i="1" s="1"/>
  <c r="F811" i="1"/>
  <c r="G811" i="1" s="1"/>
  <c r="H811" i="1" s="1"/>
  <c r="F618" i="1"/>
  <c r="G618" i="1" s="1"/>
  <c r="H618" i="1" s="1"/>
  <c r="F409" i="1"/>
  <c r="G409" i="1" s="1"/>
  <c r="H409" i="1" s="1"/>
  <c r="F179" i="1"/>
  <c r="G179" i="1" s="1"/>
  <c r="H179" i="1" s="1"/>
  <c r="F79" i="1"/>
  <c r="G79" i="1" s="1"/>
  <c r="H79" i="1" s="1"/>
  <c r="F90" i="1"/>
  <c r="G90" i="1" s="1"/>
  <c r="H90" i="1" s="1"/>
  <c r="F89" i="1"/>
  <c r="G89" i="1" s="1"/>
  <c r="H89" i="1" s="1"/>
  <c r="F37" i="1"/>
  <c r="G37" i="1" s="1"/>
  <c r="H37" i="1" s="1"/>
  <c r="F35" i="1"/>
  <c r="G35" i="1" s="1"/>
  <c r="H35" i="1" s="1"/>
  <c r="F66" i="1"/>
  <c r="G66" i="1" s="1"/>
  <c r="H66" i="1" s="1"/>
  <c r="F93" i="1"/>
  <c r="G93" i="1" s="1"/>
  <c r="H93" i="1" s="1"/>
  <c r="F83" i="1"/>
  <c r="G83" i="1" s="1"/>
  <c r="H83" i="1" s="1"/>
  <c r="I8186" i="1"/>
  <c r="F107" i="1"/>
  <c r="G107" i="1" s="1"/>
  <c r="H107" i="1" s="1"/>
  <c r="F97" i="1"/>
  <c r="G97" i="1" s="1"/>
  <c r="H97" i="1" s="1"/>
  <c r="F92" i="1"/>
  <c r="G92" i="1" s="1"/>
  <c r="H92" i="1" s="1"/>
  <c r="F150" i="1"/>
  <c r="G150" i="1" s="1"/>
  <c r="H150" i="1" s="1"/>
  <c r="F172" i="1"/>
  <c r="G172" i="1" s="1"/>
  <c r="H172" i="1" s="1"/>
  <c r="F194" i="1"/>
  <c r="G194" i="1" s="1"/>
  <c r="H194" i="1" s="1"/>
  <c r="F193" i="1"/>
  <c r="G193" i="1" s="1"/>
  <c r="H193" i="1" s="1"/>
  <c r="F273" i="1"/>
  <c r="G273" i="1" s="1"/>
  <c r="H273" i="1" s="1"/>
  <c r="F364" i="1"/>
  <c r="G364" i="1" s="1"/>
  <c r="H364" i="1" s="1"/>
  <c r="F750" i="1"/>
  <c r="G750" i="1" s="1"/>
  <c r="H750" i="1" s="1"/>
  <c r="F970" i="1"/>
  <c r="G970" i="1" s="1"/>
  <c r="H970" i="1" s="1"/>
  <c r="F1016" i="1"/>
  <c r="G1016" i="1" s="1"/>
  <c r="H1016" i="1" s="1"/>
  <c r="F947" i="1"/>
  <c r="G947" i="1" s="1"/>
  <c r="H947" i="1" s="1"/>
  <c r="F749" i="1"/>
  <c r="G749" i="1" s="1"/>
  <c r="H749" i="1" s="1"/>
  <c r="F438" i="1"/>
  <c r="G438" i="1" s="1"/>
  <c r="H438" i="1" s="1"/>
  <c r="F272" i="1"/>
  <c r="G272" i="1" s="1"/>
  <c r="H272" i="1" s="1"/>
  <c r="F139" i="1"/>
  <c r="G139" i="1" s="1"/>
  <c r="H139" i="1" s="1"/>
  <c r="F119" i="1"/>
  <c r="G119" i="1" s="1"/>
  <c r="H119" i="1" s="1"/>
  <c r="F149" i="1"/>
  <c r="G149" i="1" s="1"/>
  <c r="H149" i="1" s="1"/>
  <c r="F188" i="1"/>
  <c r="G188" i="1" s="1"/>
  <c r="H188" i="1" s="1"/>
  <c r="F199" i="1"/>
  <c r="G199" i="1" s="1"/>
  <c r="H199" i="1" s="1"/>
  <c r="F240" i="1"/>
  <c r="G240" i="1" s="1"/>
  <c r="H240" i="1" s="1"/>
  <c r="F271" i="1"/>
  <c r="G271" i="1" s="1"/>
  <c r="H271" i="1" s="1"/>
  <c r="F352" i="1"/>
  <c r="G352" i="1" s="1"/>
  <c r="H352" i="1" s="1"/>
  <c r="I8162" i="1"/>
  <c r="F363" i="1"/>
  <c r="G363" i="1" s="1"/>
  <c r="H363" i="1" s="1"/>
  <c r="F456" i="1"/>
  <c r="G456" i="1" s="1"/>
  <c r="H456" i="1" s="1"/>
  <c r="F226" i="1"/>
  <c r="G226" i="1" s="1"/>
  <c r="H226" i="1" s="1"/>
  <c r="F171" i="1"/>
  <c r="G171" i="1" s="1"/>
  <c r="H171" i="1" s="1"/>
  <c r="F422" i="1"/>
  <c r="G422" i="1" s="1"/>
  <c r="H422" i="1" s="1"/>
  <c r="F455" i="1"/>
  <c r="G455" i="1" s="1"/>
  <c r="H455" i="1" s="1"/>
  <c r="F748" i="1"/>
  <c r="G748" i="1" s="1"/>
  <c r="H748" i="1" s="1"/>
  <c r="F1197" i="1"/>
  <c r="G1197" i="1" s="1"/>
  <c r="H1197" i="1" s="1"/>
  <c r="F1648" i="1"/>
  <c r="G1648" i="1" s="1"/>
  <c r="H1648" i="1" s="1"/>
  <c r="F2067" i="1"/>
  <c r="G2067" i="1" s="1"/>
  <c r="H2067" i="1" s="1"/>
  <c r="F2357" i="1"/>
  <c r="G2357" i="1" s="1"/>
  <c r="H2357" i="1" s="1"/>
  <c r="F2829" i="1"/>
  <c r="G2829" i="1" s="1"/>
  <c r="H2829" i="1" s="1"/>
  <c r="F3026" i="1"/>
  <c r="G3026" i="1" s="1"/>
  <c r="H3026" i="1" s="1"/>
  <c r="F3025" i="1"/>
  <c r="G3025" i="1" s="1"/>
  <c r="H3025" i="1" s="1"/>
  <c r="F2693" i="1"/>
  <c r="G2693" i="1" s="1"/>
  <c r="H2693" i="1" s="1"/>
  <c r="F2780" i="1"/>
  <c r="G2780" i="1" s="1"/>
  <c r="H2780" i="1" s="1"/>
  <c r="F2550" i="1"/>
  <c r="G2550" i="1" s="1"/>
  <c r="H2550" i="1" s="1"/>
  <c r="F2973" i="1"/>
  <c r="G2973" i="1" s="1"/>
  <c r="H2973" i="1" s="1"/>
  <c r="F3420" i="1"/>
  <c r="G3420" i="1" s="1"/>
  <c r="H3420" i="1" s="1"/>
  <c r="F3799" i="1"/>
  <c r="G3799" i="1" s="1"/>
  <c r="H3799" i="1" s="1"/>
  <c r="F2880" i="1"/>
  <c r="G2880" i="1" s="1"/>
  <c r="H2880" i="1" s="1"/>
  <c r="F2649" i="1"/>
  <c r="G2649" i="1" s="1"/>
  <c r="H2649" i="1" s="1"/>
  <c r="F2323" i="1"/>
  <c r="G2323" i="1" s="1"/>
  <c r="H2323" i="1" s="1"/>
  <c r="F2025" i="1"/>
  <c r="G2025" i="1" s="1"/>
  <c r="H2025" i="1" s="1"/>
  <c r="I8138" i="1"/>
  <c r="F1937" i="1"/>
  <c r="G1937" i="1" s="1"/>
  <c r="H1937" i="1" s="1"/>
  <c r="F1852" i="1"/>
  <c r="G1852" i="1" s="1"/>
  <c r="H1852" i="1" s="1"/>
  <c r="F1810" i="1"/>
  <c r="G1810" i="1" s="1"/>
  <c r="H1810" i="1" s="1"/>
  <c r="F1774" i="1"/>
  <c r="G1774" i="1" s="1"/>
  <c r="H1774" i="1" s="1"/>
  <c r="F1773" i="1"/>
  <c r="G1773" i="1" s="1"/>
  <c r="H1773" i="1" s="1"/>
  <c r="F1772" i="1"/>
  <c r="G1772" i="1" s="1"/>
  <c r="H1772" i="1" s="1"/>
  <c r="F1851" i="1"/>
  <c r="G1851" i="1" s="1"/>
  <c r="H1851" i="1" s="1"/>
  <c r="F1850" i="1"/>
  <c r="G1850" i="1" s="1"/>
  <c r="H1850" i="1" s="1"/>
  <c r="F1978" i="1"/>
  <c r="G1978" i="1" s="1"/>
  <c r="H1978" i="1" s="1"/>
  <c r="F2136" i="1"/>
  <c r="G2136" i="1" s="1"/>
  <c r="H2136" i="1" s="1"/>
  <c r="F2176" i="1"/>
  <c r="G2176" i="1" s="1"/>
  <c r="H2176" i="1" s="1"/>
  <c r="F2066" i="1"/>
  <c r="G2066" i="1" s="1"/>
  <c r="H2066" i="1" s="1"/>
  <c r="F1977" i="1"/>
  <c r="G1977" i="1" s="1"/>
  <c r="H1977" i="1" s="1"/>
  <c r="F1936" i="1"/>
  <c r="G1936" i="1" s="1"/>
  <c r="H1936" i="1" s="1"/>
  <c r="F1809" i="1"/>
  <c r="G1809" i="1" s="1"/>
  <c r="H1809" i="1" s="1"/>
  <c r="F1606" i="1"/>
  <c r="G1606" i="1" s="1"/>
  <c r="H1606" i="1" s="1"/>
  <c r="F1520" i="1"/>
  <c r="G1520" i="1" s="1"/>
  <c r="H1520" i="1" s="1"/>
  <c r="F1494" i="1"/>
  <c r="G1494" i="1" s="1"/>
  <c r="H1494" i="1" s="1"/>
  <c r="F1456" i="1"/>
  <c r="G1456" i="1" s="1"/>
  <c r="H1456" i="1" s="1"/>
  <c r="F1455" i="1"/>
  <c r="G1455" i="1" s="1"/>
  <c r="H1455" i="1" s="1"/>
  <c r="F1454" i="1"/>
  <c r="G1454" i="1" s="1"/>
  <c r="H1454" i="1" s="1"/>
  <c r="F1493" i="1"/>
  <c r="G1493" i="1" s="1"/>
  <c r="H1493" i="1" s="1"/>
  <c r="F1492" i="1"/>
  <c r="G1492" i="1" s="1"/>
  <c r="H1492" i="1" s="1"/>
  <c r="F1519" i="1"/>
  <c r="G1519" i="1" s="1"/>
  <c r="H1519" i="1" s="1"/>
  <c r="I8114" i="1"/>
  <c r="F1605" i="1"/>
  <c r="G1605" i="1" s="1"/>
  <c r="H1605" i="1" s="1"/>
  <c r="F1708" i="1"/>
  <c r="G1708" i="1" s="1"/>
  <c r="H1708" i="1" s="1"/>
  <c r="F1849" i="1"/>
  <c r="G1849" i="1" s="1"/>
  <c r="H1849" i="1" s="1"/>
  <c r="F1935" i="1"/>
  <c r="G1935" i="1" s="1"/>
  <c r="H1935" i="1" s="1"/>
  <c r="F1888" i="1"/>
  <c r="G1888" i="1" s="1"/>
  <c r="H1888" i="1" s="1"/>
  <c r="F1887" i="1"/>
  <c r="G1887" i="1" s="1"/>
  <c r="H1887" i="1" s="1"/>
  <c r="F1976" i="1"/>
  <c r="G1976" i="1" s="1"/>
  <c r="H1976" i="1" s="1"/>
  <c r="F2024" i="1"/>
  <c r="G2024" i="1" s="1"/>
  <c r="H2024" i="1" s="1"/>
  <c r="F2023" i="1"/>
  <c r="G2023" i="1" s="1"/>
  <c r="H2023" i="1" s="1"/>
  <c r="F2135" i="1"/>
  <c r="G2135" i="1" s="1"/>
  <c r="H2135" i="1" s="1"/>
  <c r="F2175" i="1"/>
  <c r="G2175" i="1" s="1"/>
  <c r="H2175" i="1" s="1"/>
  <c r="F2134" i="1"/>
  <c r="G2134" i="1" s="1"/>
  <c r="H2134" i="1" s="1"/>
  <c r="F2022" i="1"/>
  <c r="G2022" i="1" s="1"/>
  <c r="H2022" i="1" s="1"/>
  <c r="F2065" i="1"/>
  <c r="G2065" i="1" s="1"/>
  <c r="H2065" i="1" s="1"/>
  <c r="F2064" i="1"/>
  <c r="G2064" i="1" s="1"/>
  <c r="H2064" i="1" s="1"/>
  <c r="F2021" i="1"/>
  <c r="G2021" i="1" s="1"/>
  <c r="H2021" i="1" s="1"/>
  <c r="F2091" i="1"/>
  <c r="G2091" i="1" s="1"/>
  <c r="H2091" i="1" s="1"/>
  <c r="F2133" i="1"/>
  <c r="G2133" i="1" s="1"/>
  <c r="H2133" i="1" s="1"/>
  <c r="F2282" i="1"/>
  <c r="G2282" i="1" s="1"/>
  <c r="H2282" i="1" s="1"/>
  <c r="F2356" i="1"/>
  <c r="G2356" i="1" s="1"/>
  <c r="H2356" i="1" s="1"/>
  <c r="F2404" i="1"/>
  <c r="G2404" i="1" s="1"/>
  <c r="H2404" i="1" s="1"/>
  <c r="F2355" i="1"/>
  <c r="G2355" i="1" s="1"/>
  <c r="H2355" i="1" s="1"/>
  <c r="F2403" i="1"/>
  <c r="G2403" i="1" s="1"/>
  <c r="H2403" i="1" s="1"/>
  <c r="F2402" i="1"/>
  <c r="G2402" i="1" s="1"/>
  <c r="H2402" i="1" s="1"/>
  <c r="I8090" i="1"/>
  <c r="F2401" i="1"/>
  <c r="G2401" i="1" s="1"/>
  <c r="H2401" i="1" s="1"/>
  <c r="F2354" i="1"/>
  <c r="G2354" i="1" s="1"/>
  <c r="H2354" i="1" s="1"/>
  <c r="F2322" i="1"/>
  <c r="G2322" i="1" s="1"/>
  <c r="H2322" i="1" s="1"/>
  <c r="F2321" i="1"/>
  <c r="G2321" i="1" s="1"/>
  <c r="H2321" i="1" s="1"/>
  <c r="F2320" i="1"/>
  <c r="G2320" i="1" s="1"/>
  <c r="H2320" i="1" s="1"/>
  <c r="F2281" i="1"/>
  <c r="G2281" i="1" s="1"/>
  <c r="H2281" i="1" s="1"/>
  <c r="F2235" i="1"/>
  <c r="G2235" i="1" s="1"/>
  <c r="H2235" i="1" s="1"/>
  <c r="F2206" i="1"/>
  <c r="G2206" i="1" s="1"/>
  <c r="H2206" i="1" s="1"/>
  <c r="F2090" i="1"/>
  <c r="G2090" i="1" s="1"/>
  <c r="H2090" i="1" s="1"/>
  <c r="F1975" i="1"/>
  <c r="G1975" i="1" s="1"/>
  <c r="H1975" i="1" s="1"/>
  <c r="F1771" i="1"/>
  <c r="G1771" i="1" s="1"/>
  <c r="H1771" i="1" s="1"/>
  <c r="F1491" i="1"/>
  <c r="G1491" i="1" s="1"/>
  <c r="H1491" i="1" s="1"/>
  <c r="F1490" i="1"/>
  <c r="G1490" i="1" s="1"/>
  <c r="H1490" i="1" s="1"/>
  <c r="F1453" i="1"/>
  <c r="G1453" i="1" s="1"/>
  <c r="H1453" i="1" s="1"/>
  <c r="F1300" i="1"/>
  <c r="G1300" i="1" s="1"/>
  <c r="H1300" i="1" s="1"/>
  <c r="F1299" i="1"/>
  <c r="G1299" i="1" s="1"/>
  <c r="H1299" i="1" s="1"/>
  <c r="F1171" i="1"/>
  <c r="G1171" i="1" s="1"/>
  <c r="H1171" i="1" s="1"/>
  <c r="F997" i="1"/>
  <c r="G997" i="1" s="1"/>
  <c r="H997" i="1" s="1"/>
  <c r="F996" i="1"/>
  <c r="G996" i="1" s="1"/>
  <c r="H996" i="1" s="1"/>
  <c r="F1055" i="1"/>
  <c r="G1055" i="1" s="1"/>
  <c r="H1055" i="1" s="1"/>
  <c r="F872" i="1"/>
  <c r="G872" i="1" s="1"/>
  <c r="H872" i="1" s="1"/>
  <c r="F897" i="1"/>
  <c r="G897" i="1" s="1"/>
  <c r="H897" i="1" s="1"/>
  <c r="F1196" i="1"/>
  <c r="G1196" i="1" s="1"/>
  <c r="H1196" i="1" s="1"/>
  <c r="F1383" i="1"/>
  <c r="G1383" i="1" s="1"/>
  <c r="H1383" i="1" s="1"/>
  <c r="I8066" i="1"/>
  <c r="F1298" i="1"/>
  <c r="G1298" i="1" s="1"/>
  <c r="H1298" i="1" s="1"/>
  <c r="F1382" i="1"/>
  <c r="G1382" i="1" s="1"/>
  <c r="H1382" i="1" s="1"/>
  <c r="F1452" i="1"/>
  <c r="G1452" i="1" s="1"/>
  <c r="H1452" i="1" s="1"/>
  <c r="F1604" i="1"/>
  <c r="G1604" i="1" s="1"/>
  <c r="H1604" i="1" s="1"/>
  <c r="F1518" i="1"/>
  <c r="G1518" i="1" s="1"/>
  <c r="H1518" i="1" s="1"/>
  <c r="F2020" i="1"/>
  <c r="G2020" i="1" s="1"/>
  <c r="H2020" i="1" s="1"/>
  <c r="F2353" i="1"/>
  <c r="G2353" i="1" s="1"/>
  <c r="H2353" i="1" s="1"/>
  <c r="F2692" i="1"/>
  <c r="G2692" i="1" s="1"/>
  <c r="H2692" i="1" s="1"/>
  <c r="F3024" i="1"/>
  <c r="G3024" i="1" s="1"/>
  <c r="H3024" i="1" s="1"/>
  <c r="F3135" i="1"/>
  <c r="G3135" i="1" s="1"/>
  <c r="H3135" i="1" s="1"/>
  <c r="F3294" i="1"/>
  <c r="G3294" i="1" s="1"/>
  <c r="H3294" i="1" s="1"/>
  <c r="F3635" i="1"/>
  <c r="G3635" i="1" s="1"/>
  <c r="H3635" i="1" s="1"/>
  <c r="F3243" i="1"/>
  <c r="G3243" i="1" s="1"/>
  <c r="H3243" i="1" s="1"/>
  <c r="F3070" i="1"/>
  <c r="G3070" i="1" s="1"/>
  <c r="H3070" i="1" s="1"/>
  <c r="F2879" i="1"/>
  <c r="G2879" i="1" s="1"/>
  <c r="H2879" i="1" s="1"/>
  <c r="F2648" i="1"/>
  <c r="G2648" i="1" s="1"/>
  <c r="H2648" i="1" s="1"/>
  <c r="F2477" i="1"/>
  <c r="G2477" i="1" s="1"/>
  <c r="H2477" i="1" s="1"/>
  <c r="F2476" i="1"/>
  <c r="G2476" i="1" s="1"/>
  <c r="H2476" i="1" s="1"/>
  <c r="F2593" i="1"/>
  <c r="G2593" i="1" s="1"/>
  <c r="H2593" i="1" s="1"/>
  <c r="F2779" i="1"/>
  <c r="G2779" i="1" s="1"/>
  <c r="H2779" i="1" s="1"/>
  <c r="F2740" i="1"/>
  <c r="G2740" i="1" s="1"/>
  <c r="H2740" i="1" s="1"/>
  <c r="F2739" i="1"/>
  <c r="G2739" i="1" s="1"/>
  <c r="H2739" i="1" s="1"/>
  <c r="F3242" i="1"/>
  <c r="G3242" i="1" s="1"/>
  <c r="H3242" i="1" s="1"/>
  <c r="F3186" i="1"/>
  <c r="G3186" i="1" s="1"/>
  <c r="H3186" i="1" s="1"/>
  <c r="I8042" i="1"/>
  <c r="F3465" i="1"/>
  <c r="G3465" i="1" s="1"/>
  <c r="H3465" i="1" s="1"/>
  <c r="F3676" i="1"/>
  <c r="G3676" i="1" s="1"/>
  <c r="H3676" i="1" s="1"/>
  <c r="F4063" i="1"/>
  <c r="G4063" i="1" s="1"/>
  <c r="H4063" i="1" s="1"/>
  <c r="F4354" i="1"/>
  <c r="G4354" i="1" s="1"/>
  <c r="H4354" i="1" s="1"/>
  <c r="F4520" i="1"/>
  <c r="G4520" i="1" s="1"/>
  <c r="H4520" i="1" s="1"/>
  <c r="F4389" i="1"/>
  <c r="G4389" i="1" s="1"/>
  <c r="H4389" i="1" s="1"/>
  <c r="F4686" i="1"/>
  <c r="G4686" i="1" s="1"/>
  <c r="H4686" i="1" s="1"/>
  <c r="F4568" i="1"/>
  <c r="G4568" i="1" s="1"/>
  <c r="H4568" i="1" s="1"/>
  <c r="F4567" i="1"/>
  <c r="G4567" i="1" s="1"/>
  <c r="H4567" i="1" s="1"/>
  <c r="F4814" i="1"/>
  <c r="G4814" i="1" s="1"/>
  <c r="H4814" i="1" s="1"/>
  <c r="F5157" i="1"/>
  <c r="G5157" i="1" s="1"/>
  <c r="H5157" i="1" s="1"/>
  <c r="F5277" i="1"/>
  <c r="G5277" i="1" s="1"/>
  <c r="H5277" i="1" s="1"/>
  <c r="F4911" i="1"/>
  <c r="G4911" i="1" s="1"/>
  <c r="H4911" i="1" s="1"/>
  <c r="F4566" i="1"/>
  <c r="G4566" i="1" s="1"/>
  <c r="H4566" i="1" s="1"/>
  <c r="F4436" i="1"/>
  <c r="G4436" i="1" s="1"/>
  <c r="H4436" i="1" s="1"/>
  <c r="F4186" i="1"/>
  <c r="G4186" i="1" s="1"/>
  <c r="H4186" i="1" s="1"/>
  <c r="F4004" i="1"/>
  <c r="G4004" i="1" s="1"/>
  <c r="H4004" i="1" s="1"/>
  <c r="F3756" i="1"/>
  <c r="G3756" i="1" s="1"/>
  <c r="H3756" i="1" s="1"/>
  <c r="F3544" i="1"/>
  <c r="G3544" i="1" s="1"/>
  <c r="H3544" i="1" s="1"/>
  <c r="F3419" i="1"/>
  <c r="G3419" i="1" s="1"/>
  <c r="H3419" i="1" s="1"/>
  <c r="F3330" i="1"/>
  <c r="G3330" i="1" s="1"/>
  <c r="H3330" i="1" s="1"/>
  <c r="F3134" i="1"/>
  <c r="G3134" i="1" s="1"/>
  <c r="H3134" i="1" s="1"/>
  <c r="F2972" i="1"/>
  <c r="G2972" i="1" s="1"/>
  <c r="H2972" i="1" s="1"/>
  <c r="F2924" i="1"/>
  <c r="G2924" i="1" s="1"/>
  <c r="H2924" i="1" s="1"/>
  <c r="I8018" i="1"/>
  <c r="F2878" i="1"/>
  <c r="G2878" i="1" s="1"/>
  <c r="H2878" i="1" s="1"/>
  <c r="F2828" i="1"/>
  <c r="G2828" i="1" s="1"/>
  <c r="H2828" i="1" s="1"/>
  <c r="F2778" i="1"/>
  <c r="G2778" i="1" s="1"/>
  <c r="H2778" i="1" s="1"/>
  <c r="F2827" i="1"/>
  <c r="G2827" i="1" s="1"/>
  <c r="H2827" i="1" s="1"/>
  <c r="F2738" i="1"/>
  <c r="G2738" i="1" s="1"/>
  <c r="H2738" i="1" s="1"/>
  <c r="F3241" i="1"/>
  <c r="G3241" i="1" s="1"/>
  <c r="H3241" i="1" s="1"/>
  <c r="F3185" i="1"/>
  <c r="G3185" i="1" s="1"/>
  <c r="H3185" i="1" s="1"/>
  <c r="F2877" i="1"/>
  <c r="G2877" i="1" s="1"/>
  <c r="H2877" i="1" s="1"/>
  <c r="F3293" i="1"/>
  <c r="G3293" i="1" s="1"/>
  <c r="H3293" i="1" s="1"/>
  <c r="F3511" i="1"/>
  <c r="G3511" i="1" s="1"/>
  <c r="H3511" i="1" s="1"/>
  <c r="F3589" i="1"/>
  <c r="G3589" i="1" s="1"/>
  <c r="H3589" i="1" s="1"/>
  <c r="F3418" i="1"/>
  <c r="G3418" i="1" s="1"/>
  <c r="H3418" i="1" s="1"/>
  <c r="F2971" i="1"/>
  <c r="G2971" i="1" s="1"/>
  <c r="H2971" i="1" s="1"/>
  <c r="F2647" i="1"/>
  <c r="G2647" i="1" s="1"/>
  <c r="H2647" i="1" s="1"/>
  <c r="F2442" i="1"/>
  <c r="G2442" i="1" s="1"/>
  <c r="H2442" i="1" s="1"/>
  <c r="F2280" i="1"/>
  <c r="G2280" i="1" s="1"/>
  <c r="H2280" i="1" s="1"/>
  <c r="F2089" i="1"/>
  <c r="G2089" i="1" s="1"/>
  <c r="H2089" i="1" s="1"/>
  <c r="F2019" i="1"/>
  <c r="G2019" i="1" s="1"/>
  <c r="H2019" i="1" s="1"/>
  <c r="F1934" i="1"/>
  <c r="G1934" i="1" s="1"/>
  <c r="H1934" i="1" s="1"/>
  <c r="F1808" i="1"/>
  <c r="G1808" i="1" s="1"/>
  <c r="H1808" i="1" s="1"/>
  <c r="F1707" i="1"/>
  <c r="G1707" i="1" s="1"/>
  <c r="H1707" i="1" s="1"/>
  <c r="F1647" i="1"/>
  <c r="G1647" i="1" s="1"/>
  <c r="H1647" i="1" s="1"/>
  <c r="F1603" i="1"/>
  <c r="G1603" i="1" s="1"/>
  <c r="H1603" i="1" s="1"/>
  <c r="F1554" i="1"/>
  <c r="G1554" i="1" s="1"/>
  <c r="H1554" i="1" s="1"/>
  <c r="I7994" i="1"/>
  <c r="F1489" i="1"/>
  <c r="G1489" i="1" s="1"/>
  <c r="H1489" i="1" s="1"/>
  <c r="F1646" i="1"/>
  <c r="G1646" i="1" s="1"/>
  <c r="H1646" i="1" s="1"/>
  <c r="F2319" i="1"/>
  <c r="G2319" i="1" s="1"/>
  <c r="H2319" i="1" s="1"/>
  <c r="F2132" i="1"/>
  <c r="G2132" i="1" s="1"/>
  <c r="H2132" i="1" s="1"/>
  <c r="F2063" i="1"/>
  <c r="G2063" i="1" s="1"/>
  <c r="H2063" i="1" s="1"/>
  <c r="F1933" i="1"/>
  <c r="G1933" i="1" s="1"/>
  <c r="H1933" i="1" s="1"/>
  <c r="F1974" i="1"/>
  <c r="G1974" i="1" s="1"/>
  <c r="H1974" i="1" s="1"/>
  <c r="F1807" i="1"/>
  <c r="G1807" i="1" s="1"/>
  <c r="H1807" i="1" s="1"/>
  <c r="F1806" i="1"/>
  <c r="G1806" i="1" s="1"/>
  <c r="H1806" i="1" s="1"/>
  <c r="F1932" i="1"/>
  <c r="G1932" i="1" s="1"/>
  <c r="H1932" i="1" s="1"/>
  <c r="F2088" i="1"/>
  <c r="G2088" i="1" s="1"/>
  <c r="H2088" i="1" s="1"/>
  <c r="F1931" i="1"/>
  <c r="G1931" i="1" s="1"/>
  <c r="H1931" i="1" s="1"/>
  <c r="F1706" i="1"/>
  <c r="G1706" i="1" s="1"/>
  <c r="H1706" i="1" s="1"/>
  <c r="F1381" i="1"/>
  <c r="G1381" i="1" s="1"/>
  <c r="H1381" i="1" s="1"/>
  <c r="F1258" i="1"/>
  <c r="G1258" i="1" s="1"/>
  <c r="H1258" i="1" s="1"/>
  <c r="F1087" i="1"/>
  <c r="G1087" i="1" s="1"/>
  <c r="H1087" i="1" s="1"/>
  <c r="F1170" i="1"/>
  <c r="G1170" i="1" s="1"/>
  <c r="H1170" i="1" s="1"/>
  <c r="F1106" i="1"/>
  <c r="G1106" i="1" s="1"/>
  <c r="H1106" i="1" s="1"/>
  <c r="F1086" i="1"/>
  <c r="G1086" i="1" s="1"/>
  <c r="H1086" i="1" s="1"/>
  <c r="F1054" i="1"/>
  <c r="G1054" i="1" s="1"/>
  <c r="H1054" i="1" s="1"/>
  <c r="F1053" i="1"/>
  <c r="G1053" i="1" s="1"/>
  <c r="H1053" i="1" s="1"/>
  <c r="F1169" i="1"/>
  <c r="G1169" i="1" s="1"/>
  <c r="H1169" i="1" s="1"/>
  <c r="F1085" i="1"/>
  <c r="G1085" i="1" s="1"/>
  <c r="H1085" i="1" s="1"/>
  <c r="F1052" i="1"/>
  <c r="G1052" i="1" s="1"/>
  <c r="H1052" i="1" s="1"/>
  <c r="I7970" i="1"/>
  <c r="F1233" i="1"/>
  <c r="G1233" i="1" s="1"/>
  <c r="H1233" i="1" s="1"/>
  <c r="F1352" i="1"/>
  <c r="G1352" i="1" s="1"/>
  <c r="H1352" i="1" s="1"/>
  <c r="F1297" i="1"/>
  <c r="G1297" i="1" s="1"/>
  <c r="H1297" i="1" s="1"/>
  <c r="F1319" i="1"/>
  <c r="G1319" i="1" s="1"/>
  <c r="H1319" i="1" s="1"/>
  <c r="F1414" i="1"/>
  <c r="G1414" i="1" s="1"/>
  <c r="H1414" i="1" s="1"/>
  <c r="F1488" i="1"/>
  <c r="G1488" i="1" s="1"/>
  <c r="H1488" i="1" s="1"/>
  <c r="F1576" i="1"/>
  <c r="G1576" i="1" s="1"/>
  <c r="H1576" i="1" s="1"/>
  <c r="F1517" i="1"/>
  <c r="G1517" i="1" s="1"/>
  <c r="H1517" i="1" s="1"/>
  <c r="F1487" i="1"/>
  <c r="G1487" i="1" s="1"/>
  <c r="H1487" i="1" s="1"/>
  <c r="F2475" i="1"/>
  <c r="G2475" i="1" s="1"/>
  <c r="H2475" i="1" s="1"/>
  <c r="F3543" i="1"/>
  <c r="G3543" i="1" s="1"/>
  <c r="H3543" i="1" s="1"/>
  <c r="F3634" i="1"/>
  <c r="G3634" i="1" s="1"/>
  <c r="H3634" i="1" s="1"/>
  <c r="F3711" i="1"/>
  <c r="G3711" i="1" s="1"/>
  <c r="H3711" i="1" s="1"/>
  <c r="F3184" i="1"/>
  <c r="G3184" i="1" s="1"/>
  <c r="H3184" i="1" s="1"/>
  <c r="F1770" i="1"/>
  <c r="G1770" i="1" s="1"/>
  <c r="H1770" i="1" s="1"/>
  <c r="F779" i="1"/>
  <c r="G779" i="1" s="1"/>
  <c r="H779" i="1" s="1"/>
  <c r="F270" i="1"/>
  <c r="G270" i="1" s="1"/>
  <c r="H270" i="1" s="1"/>
  <c r="F207" i="1"/>
  <c r="G207" i="1" s="1"/>
  <c r="H207" i="1" s="1"/>
  <c r="F225" i="1"/>
  <c r="G225" i="1" s="1"/>
  <c r="H225" i="1" s="1"/>
  <c r="F239" i="1"/>
  <c r="G239" i="1" s="1"/>
  <c r="H239" i="1" s="1"/>
  <c r="F269" i="1"/>
  <c r="G269" i="1" s="1"/>
  <c r="H269" i="1" s="1"/>
  <c r="F340" i="1"/>
  <c r="G340" i="1" s="1"/>
  <c r="H340" i="1" s="1"/>
  <c r="F362" i="1"/>
  <c r="G362" i="1" s="1"/>
  <c r="H362" i="1" s="1"/>
  <c r="F527" i="1"/>
  <c r="G527" i="1" s="1"/>
  <c r="H527" i="1" s="1"/>
  <c r="I7946" i="1"/>
  <c r="F595" i="1"/>
  <c r="G595" i="1" s="1"/>
  <c r="H595" i="1" s="1"/>
  <c r="F896" i="1"/>
  <c r="G896" i="1" s="1"/>
  <c r="H896" i="1" s="1"/>
  <c r="F1257" i="1"/>
  <c r="G1257" i="1" s="1"/>
  <c r="H1257" i="1" s="1"/>
  <c r="F1380" i="1"/>
  <c r="G1380" i="1" s="1"/>
  <c r="H1380" i="1" s="1"/>
  <c r="F1516" i="1"/>
  <c r="G1516" i="1" s="1"/>
  <c r="H1516" i="1" s="1"/>
  <c r="F1848" i="1"/>
  <c r="G1848" i="1" s="1"/>
  <c r="H1848" i="1" s="1"/>
  <c r="F1930" i="1"/>
  <c r="G1930" i="1" s="1"/>
  <c r="H1930" i="1" s="1"/>
  <c r="F1973" i="1"/>
  <c r="G1973" i="1" s="1"/>
  <c r="H1973" i="1" s="1"/>
  <c r="F2318" i="1"/>
  <c r="G2318" i="1" s="1"/>
  <c r="H2318" i="1" s="1"/>
  <c r="F2400" i="1"/>
  <c r="G2400" i="1" s="1"/>
  <c r="H2400" i="1" s="1"/>
  <c r="F2474" i="1"/>
  <c r="G2474" i="1" s="1"/>
  <c r="H2474" i="1" s="1"/>
  <c r="F2441" i="1"/>
  <c r="G2441" i="1" s="1"/>
  <c r="H2441" i="1" s="1"/>
  <c r="F2317" i="1"/>
  <c r="G2317" i="1" s="1"/>
  <c r="H2317" i="1" s="1"/>
  <c r="F2279" i="1"/>
  <c r="G2279" i="1" s="1"/>
  <c r="H2279" i="1" s="1"/>
  <c r="F2205" i="1"/>
  <c r="G2205" i="1" s="1"/>
  <c r="H2205" i="1" s="1"/>
  <c r="F2062" i="1"/>
  <c r="G2062" i="1" s="1"/>
  <c r="H2062" i="1" s="1"/>
  <c r="F2087" i="1"/>
  <c r="G2087" i="1" s="1"/>
  <c r="H2087" i="1" s="1"/>
  <c r="F2204" i="1"/>
  <c r="G2204" i="1" s="1"/>
  <c r="H2204" i="1" s="1"/>
  <c r="F2203" i="1"/>
  <c r="G2203" i="1" s="1"/>
  <c r="H2203" i="1" s="1"/>
  <c r="F1886" i="1"/>
  <c r="G1886" i="1" s="1"/>
  <c r="H1886" i="1" s="1"/>
  <c r="F1740" i="1"/>
  <c r="G1740" i="1" s="1"/>
  <c r="H1740" i="1" s="1"/>
  <c r="F1805" i="1"/>
  <c r="G1805" i="1" s="1"/>
  <c r="H1805" i="1" s="1"/>
  <c r="F1769" i="1"/>
  <c r="G1769" i="1" s="1"/>
  <c r="H1769" i="1" s="1"/>
  <c r="F2018" i="1"/>
  <c r="G2018" i="1" s="1"/>
  <c r="H2018" i="1" s="1"/>
  <c r="I7922" i="1"/>
  <c r="F2278" i="1"/>
  <c r="G2278" i="1" s="1"/>
  <c r="H2278" i="1" s="1"/>
  <c r="F3023" i="1"/>
  <c r="G3023" i="1" s="1"/>
  <c r="H3023" i="1" s="1"/>
  <c r="F3292" i="1"/>
  <c r="G3292" i="1" s="1"/>
  <c r="H3292" i="1" s="1"/>
  <c r="F3371" i="1"/>
  <c r="G3371" i="1" s="1"/>
  <c r="H3371" i="1" s="1"/>
  <c r="F3588" i="1"/>
  <c r="G3588" i="1" s="1"/>
  <c r="H3588" i="1" s="1"/>
  <c r="F3675" i="1"/>
  <c r="G3675" i="1" s="1"/>
  <c r="H3675" i="1" s="1"/>
  <c r="F3867" i="1"/>
  <c r="G3867" i="1" s="1"/>
  <c r="H3867" i="1" s="1"/>
  <c r="F4185" i="1"/>
  <c r="G4185" i="1" s="1"/>
  <c r="H4185" i="1" s="1"/>
  <c r="F4388" i="1"/>
  <c r="G4388" i="1" s="1"/>
  <c r="H4388" i="1" s="1"/>
  <c r="F4435" i="1"/>
  <c r="G4435" i="1" s="1"/>
  <c r="H4435" i="1" s="1"/>
  <c r="F4434" i="1"/>
  <c r="G4434" i="1" s="1"/>
  <c r="H4434" i="1" s="1"/>
  <c r="F4433" i="1"/>
  <c r="G4433" i="1" s="1"/>
  <c r="H4433" i="1" s="1"/>
  <c r="F4353" i="1"/>
  <c r="G4353" i="1" s="1"/>
  <c r="H4353" i="1" s="1"/>
  <c r="F4228" i="1"/>
  <c r="G4228" i="1" s="1"/>
  <c r="H4228" i="1" s="1"/>
  <c r="F3417" i="1"/>
  <c r="G3417" i="1" s="1"/>
  <c r="H3417" i="1" s="1"/>
  <c r="F3416" i="1"/>
  <c r="G3416" i="1" s="1"/>
  <c r="H3416" i="1" s="1"/>
  <c r="F3291" i="1"/>
  <c r="G3291" i="1" s="1"/>
  <c r="H3291" i="1" s="1"/>
  <c r="F3329" i="1"/>
  <c r="G3329" i="1" s="1"/>
  <c r="H3329" i="1" s="1"/>
  <c r="F3183" i="1"/>
  <c r="G3183" i="1" s="1"/>
  <c r="H3183" i="1" s="1"/>
  <c r="F2923" i="1"/>
  <c r="G2923" i="1" s="1"/>
  <c r="H2923" i="1" s="1"/>
  <c r="F2737" i="1"/>
  <c r="G2737" i="1" s="1"/>
  <c r="H2737" i="1" s="1"/>
  <c r="F2777" i="1"/>
  <c r="G2777" i="1" s="1"/>
  <c r="H2777" i="1" s="1"/>
  <c r="F2691" i="1"/>
  <c r="G2691" i="1" s="1"/>
  <c r="H2691" i="1" s="1"/>
  <c r="F2690" i="1"/>
  <c r="G2690" i="1" s="1"/>
  <c r="H2690" i="1" s="1"/>
  <c r="I7898" i="1"/>
  <c r="F2689" i="1"/>
  <c r="G2689" i="1" s="1"/>
  <c r="H2689" i="1" s="1"/>
  <c r="F2473" i="1"/>
  <c r="G2473" i="1" s="1"/>
  <c r="H2473" i="1" s="1"/>
  <c r="F2549" i="1"/>
  <c r="G2549" i="1" s="1"/>
  <c r="H2549" i="1" s="1"/>
  <c r="F2510" i="1"/>
  <c r="G2510" i="1" s="1"/>
  <c r="H2510" i="1" s="1"/>
  <c r="F2548" i="1"/>
  <c r="G2548" i="1" s="1"/>
  <c r="H2548" i="1" s="1"/>
  <c r="F2592" i="1"/>
  <c r="G2592" i="1" s="1"/>
  <c r="H2592" i="1" s="1"/>
  <c r="F2646" i="1"/>
  <c r="G2646" i="1" s="1"/>
  <c r="H2646" i="1" s="1"/>
  <c r="F2736" i="1"/>
  <c r="G2736" i="1" s="1"/>
  <c r="H2736" i="1" s="1"/>
  <c r="F2735" i="1"/>
  <c r="G2735" i="1" s="1"/>
  <c r="H2735" i="1" s="1"/>
  <c r="F3240" i="1"/>
  <c r="G3240" i="1" s="1"/>
  <c r="H3240" i="1" s="1"/>
  <c r="F3587" i="1"/>
  <c r="G3587" i="1" s="1"/>
  <c r="H3587" i="1" s="1"/>
  <c r="F3866" i="1"/>
  <c r="G3866" i="1" s="1"/>
  <c r="H3866" i="1" s="1"/>
  <c r="F4003" i="1"/>
  <c r="G4003" i="1" s="1"/>
  <c r="H4003" i="1" s="1"/>
  <c r="F3510" i="1"/>
  <c r="G3510" i="1" s="1"/>
  <c r="H3510" i="1" s="1"/>
  <c r="F2591" i="1"/>
  <c r="G2591" i="1" s="1"/>
  <c r="H2591" i="1" s="1"/>
  <c r="F1705" i="1"/>
  <c r="G1705" i="1" s="1"/>
  <c r="H1705" i="1" s="1"/>
  <c r="F1140" i="1"/>
  <c r="G1140" i="1" s="1"/>
  <c r="H1140" i="1" s="1"/>
  <c r="F1139" i="1"/>
  <c r="G1139" i="1" s="1"/>
  <c r="H1139" i="1" s="1"/>
  <c r="F1296" i="1"/>
  <c r="G1296" i="1" s="1"/>
  <c r="H1296" i="1" s="1"/>
  <c r="F1972" i="1"/>
  <c r="G1972" i="1" s="1"/>
  <c r="H1972" i="1" s="1"/>
  <c r="F1739" i="1"/>
  <c r="G1739" i="1" s="1"/>
  <c r="H1739" i="1" s="1"/>
  <c r="F2061" i="1"/>
  <c r="G2061" i="1" s="1"/>
  <c r="H2061" i="1" s="1"/>
  <c r="F1847" i="1"/>
  <c r="G1847" i="1" s="1"/>
  <c r="H1847" i="1" s="1"/>
  <c r="F1553" i="1"/>
  <c r="G1553" i="1" s="1"/>
  <c r="H1553" i="1" s="1"/>
  <c r="I7874" i="1"/>
  <c r="F2234" i="1"/>
  <c r="G2234" i="1" s="1"/>
  <c r="H2234" i="1" s="1"/>
  <c r="F2645" i="1"/>
  <c r="G2645" i="1" s="1"/>
  <c r="H2645" i="1" s="1"/>
  <c r="F2688" i="1"/>
  <c r="G2688" i="1" s="1"/>
  <c r="H2688" i="1" s="1"/>
  <c r="F2687" i="1"/>
  <c r="G2687" i="1" s="1"/>
  <c r="H2687" i="1" s="1"/>
  <c r="F2686" i="1"/>
  <c r="G2686" i="1" s="1"/>
  <c r="H2686" i="1" s="1"/>
  <c r="F2644" i="1"/>
  <c r="G2644" i="1" s="1"/>
  <c r="H2644" i="1" s="1"/>
  <c r="F2685" i="1"/>
  <c r="G2685" i="1" s="1"/>
  <c r="H2685" i="1" s="1"/>
  <c r="F2684" i="1"/>
  <c r="G2684" i="1" s="1"/>
  <c r="H2684" i="1" s="1"/>
  <c r="F2734" i="1"/>
  <c r="G2734" i="1" s="1"/>
  <c r="H2734" i="1" s="1"/>
  <c r="F2776" i="1"/>
  <c r="G2776" i="1" s="1"/>
  <c r="H2776" i="1" s="1"/>
  <c r="F2876" i="1"/>
  <c r="G2876" i="1" s="1"/>
  <c r="H2876" i="1" s="1"/>
  <c r="F2922" i="1"/>
  <c r="G2922" i="1" s="1"/>
  <c r="H2922" i="1" s="1"/>
  <c r="F3022" i="1"/>
  <c r="G3022" i="1" s="1"/>
  <c r="H3022" i="1" s="1"/>
  <c r="F2970" i="1"/>
  <c r="G2970" i="1" s="1"/>
  <c r="H2970" i="1" s="1"/>
  <c r="F3182" i="1"/>
  <c r="G3182" i="1" s="1"/>
  <c r="H3182" i="1" s="1"/>
  <c r="F3239" i="1"/>
  <c r="G3239" i="1" s="1"/>
  <c r="H3239" i="1" s="1"/>
  <c r="F3290" i="1"/>
  <c r="G3290" i="1" s="1"/>
  <c r="H3290" i="1" s="1"/>
  <c r="F3464" i="1"/>
  <c r="G3464" i="1" s="1"/>
  <c r="H3464" i="1" s="1"/>
  <c r="F3825" i="1"/>
  <c r="G3825" i="1" s="1"/>
  <c r="H3825" i="1" s="1"/>
  <c r="F4145" i="1"/>
  <c r="G4145" i="1" s="1"/>
  <c r="H4145" i="1" s="1"/>
  <c r="F4062" i="1"/>
  <c r="G4062" i="1" s="1"/>
  <c r="H4062" i="1" s="1"/>
  <c r="F4061" i="1"/>
  <c r="G4061" i="1" s="1"/>
  <c r="H4061" i="1" s="1"/>
  <c r="F4060" i="1"/>
  <c r="G4060" i="1" s="1"/>
  <c r="H4060" i="1" s="1"/>
  <c r="F4059" i="1"/>
  <c r="G4059" i="1" s="1"/>
  <c r="H4059" i="1" s="1"/>
  <c r="I7850" i="1"/>
  <c r="F3910" i="1"/>
  <c r="G3910" i="1" s="1"/>
  <c r="H3910" i="1" s="1"/>
  <c r="F4002" i="1"/>
  <c r="G4002" i="1" s="1"/>
  <c r="H4002" i="1" s="1"/>
  <c r="F4058" i="1"/>
  <c r="G4058" i="1" s="1"/>
  <c r="H4058" i="1" s="1"/>
  <c r="F3960" i="1"/>
  <c r="G3960" i="1" s="1"/>
  <c r="H3960" i="1" s="1"/>
  <c r="F4519" i="1"/>
  <c r="G4519" i="1" s="1"/>
  <c r="H4519" i="1" s="1"/>
  <c r="F4685" i="1"/>
  <c r="G4685" i="1" s="1"/>
  <c r="H4685" i="1" s="1"/>
  <c r="F4725" i="1"/>
  <c r="G4725" i="1" s="1"/>
  <c r="H4725" i="1" s="1"/>
  <c r="F5156" i="1"/>
  <c r="G5156" i="1" s="1"/>
  <c r="H5156" i="1" s="1"/>
  <c r="F5189" i="1"/>
  <c r="G5189" i="1" s="1"/>
  <c r="H5189" i="1" s="1"/>
  <c r="F5566" i="1"/>
  <c r="G5566" i="1" s="1"/>
  <c r="H5566" i="1" s="1"/>
  <c r="F5929" i="1"/>
  <c r="G5929" i="1" s="1"/>
  <c r="H5929" i="1" s="1"/>
  <c r="F5890" i="1"/>
  <c r="G5890" i="1" s="1"/>
  <c r="H5890" i="1" s="1"/>
  <c r="F5971" i="1"/>
  <c r="G5971" i="1" s="1"/>
  <c r="H5971" i="1" s="1"/>
  <c r="F5409" i="1"/>
  <c r="G5409" i="1" s="1"/>
  <c r="H5409" i="1" s="1"/>
  <c r="F5105" i="1"/>
  <c r="G5105" i="1" s="1"/>
  <c r="H5105" i="1" s="1"/>
  <c r="F5011" i="1"/>
  <c r="G5011" i="1" s="1"/>
  <c r="H5011" i="1" s="1"/>
  <c r="F4813" i="1"/>
  <c r="G4813" i="1" s="1"/>
  <c r="H4813" i="1" s="1"/>
  <c r="F4614" i="1"/>
  <c r="G4614" i="1" s="1"/>
  <c r="H4614" i="1" s="1"/>
  <c r="F4769" i="1"/>
  <c r="G4769" i="1" s="1"/>
  <c r="H4769" i="1" s="1"/>
  <c r="F4961" i="1"/>
  <c r="G4961" i="1" s="1"/>
  <c r="H4961" i="1" s="1"/>
  <c r="F5188" i="1"/>
  <c r="G5188" i="1" s="1"/>
  <c r="H5188" i="1" s="1"/>
  <c r="F5408" i="1"/>
  <c r="G5408" i="1" s="1"/>
  <c r="H5408" i="1" s="1"/>
  <c r="F5485" i="1"/>
  <c r="G5485" i="1" s="1"/>
  <c r="H5485" i="1" s="1"/>
  <c r="F5662" i="1"/>
  <c r="G5662" i="1" s="1"/>
  <c r="H5662" i="1" s="1"/>
  <c r="I7826" i="1"/>
  <c r="F5661" i="1"/>
  <c r="G5661" i="1" s="1"/>
  <c r="H5661" i="1" s="1"/>
  <c r="F5704" i="1"/>
  <c r="G5704" i="1" s="1"/>
  <c r="H5704" i="1" s="1"/>
  <c r="F5620" i="1"/>
  <c r="G5620" i="1" s="1"/>
  <c r="H5620" i="1" s="1"/>
  <c r="F5565" i="1"/>
  <c r="G5565" i="1" s="1"/>
  <c r="H5565" i="1" s="1"/>
  <c r="F5619" i="1"/>
  <c r="G5619" i="1" s="1"/>
  <c r="H5619" i="1" s="1"/>
  <c r="F5660" i="1"/>
  <c r="G5660" i="1" s="1"/>
  <c r="H5660" i="1" s="1"/>
  <c r="F5618" i="1"/>
  <c r="G5618" i="1" s="1"/>
  <c r="H5618" i="1" s="1"/>
  <c r="F5733" i="1"/>
  <c r="G5733" i="1" s="1"/>
  <c r="H5733" i="1" s="1"/>
  <c r="F5703" i="1"/>
  <c r="G5703" i="1" s="1"/>
  <c r="H5703" i="1" s="1"/>
  <c r="F5732" i="1"/>
  <c r="G5732" i="1" s="1"/>
  <c r="H5732" i="1" s="1"/>
  <c r="F5778" i="1"/>
  <c r="G5778" i="1" s="1"/>
  <c r="H5778" i="1" s="1"/>
  <c r="F5659" i="1"/>
  <c r="G5659" i="1" s="1"/>
  <c r="H5659" i="1" s="1"/>
  <c r="F5155" i="1"/>
  <c r="G5155" i="1" s="1"/>
  <c r="H5155" i="1" s="1"/>
  <c r="F4649" i="1"/>
  <c r="G4649" i="1" s="1"/>
  <c r="H4649" i="1" s="1"/>
  <c r="F4478" i="1"/>
  <c r="G4478" i="1" s="1"/>
  <c r="H4478" i="1" s="1"/>
  <c r="F4001" i="1"/>
  <c r="G4001" i="1" s="1"/>
  <c r="H4001" i="1" s="1"/>
  <c r="F3865" i="1"/>
  <c r="G3865" i="1" s="1"/>
  <c r="H3865" i="1" s="1"/>
  <c r="F3798" i="1"/>
  <c r="G3798" i="1" s="1"/>
  <c r="H3798" i="1" s="1"/>
  <c r="F3864" i="1"/>
  <c r="G3864" i="1" s="1"/>
  <c r="H3864" i="1" s="1"/>
  <c r="F3909" i="1"/>
  <c r="G3909" i="1" s="1"/>
  <c r="H3909" i="1" s="1"/>
  <c r="F3908" i="1"/>
  <c r="G3908" i="1" s="1"/>
  <c r="H3908" i="1" s="1"/>
  <c r="F3824" i="1"/>
  <c r="G3824" i="1" s="1"/>
  <c r="H3824" i="1" s="1"/>
  <c r="F3959" i="1"/>
  <c r="G3959" i="1" s="1"/>
  <c r="H3959" i="1" s="1"/>
  <c r="F3863" i="1"/>
  <c r="G3863" i="1" s="1"/>
  <c r="H3863" i="1" s="1"/>
  <c r="I7802" i="1"/>
  <c r="F3755" i="1"/>
  <c r="G3755" i="1" s="1"/>
  <c r="H3755" i="1" s="1"/>
  <c r="F3754" i="1"/>
  <c r="G3754" i="1" s="1"/>
  <c r="H3754" i="1" s="1"/>
  <c r="F4057" i="1"/>
  <c r="G4057" i="1" s="1"/>
  <c r="H4057" i="1" s="1"/>
  <c r="F4056" i="1"/>
  <c r="G4056" i="1" s="1"/>
  <c r="H4056" i="1" s="1"/>
  <c r="F4144" i="1"/>
  <c r="G4144" i="1" s="1"/>
  <c r="H4144" i="1" s="1"/>
  <c r="F4227" i="1"/>
  <c r="G4227" i="1" s="1"/>
  <c r="H4227" i="1" s="1"/>
  <c r="F4387" i="1"/>
  <c r="G4387" i="1" s="1"/>
  <c r="H4387" i="1" s="1"/>
  <c r="F4278" i="1"/>
  <c r="G4278" i="1" s="1"/>
  <c r="H4278" i="1" s="1"/>
  <c r="F4226" i="1"/>
  <c r="G4226" i="1" s="1"/>
  <c r="H4226" i="1" s="1"/>
  <c r="F4352" i="1"/>
  <c r="G4352" i="1" s="1"/>
  <c r="H4352" i="1" s="1"/>
  <c r="F4477" i="1"/>
  <c r="G4477" i="1" s="1"/>
  <c r="H4477" i="1" s="1"/>
  <c r="F4386" i="1"/>
  <c r="G4386" i="1" s="1"/>
  <c r="H4386" i="1" s="1"/>
  <c r="F4055" i="1"/>
  <c r="G4055" i="1" s="1"/>
  <c r="H4055" i="1" s="1"/>
  <c r="F3907" i="1"/>
  <c r="G3907" i="1" s="1"/>
  <c r="H3907" i="1" s="1"/>
  <c r="F3586" i="1"/>
  <c r="G3586" i="1" s="1"/>
  <c r="H3586" i="1" s="1"/>
  <c r="F3415" i="1"/>
  <c r="G3415" i="1" s="1"/>
  <c r="H3415" i="1" s="1"/>
  <c r="F3238" i="1"/>
  <c r="G3238" i="1" s="1"/>
  <c r="H3238" i="1" s="1"/>
  <c r="F3133" i="1"/>
  <c r="G3133" i="1" s="1"/>
  <c r="H3133" i="1" s="1"/>
  <c r="F3237" i="1"/>
  <c r="G3237" i="1" s="1"/>
  <c r="H3237" i="1" s="1"/>
  <c r="F3414" i="1"/>
  <c r="G3414" i="1" s="1"/>
  <c r="H3414" i="1" s="1"/>
  <c r="F3585" i="1"/>
  <c r="G3585" i="1" s="1"/>
  <c r="H3585" i="1" s="1"/>
  <c r="F3509" i="1"/>
  <c r="G3509" i="1" s="1"/>
  <c r="H3509" i="1" s="1"/>
  <c r="F3508" i="1"/>
  <c r="G3508" i="1" s="1"/>
  <c r="H3508" i="1" s="1"/>
  <c r="F3413" i="1"/>
  <c r="G3413" i="1" s="1"/>
  <c r="H3413" i="1" s="1"/>
  <c r="I7778" i="1"/>
  <c r="F3507" i="1"/>
  <c r="G3507" i="1" s="1"/>
  <c r="H3507" i="1" s="1"/>
  <c r="F3542" i="1"/>
  <c r="G3542" i="1" s="1"/>
  <c r="H3542" i="1" s="1"/>
  <c r="F3584" i="1"/>
  <c r="G3584" i="1" s="1"/>
  <c r="H3584" i="1" s="1"/>
  <c r="F3674" i="1"/>
  <c r="G3674" i="1" s="1"/>
  <c r="H3674" i="1" s="1"/>
  <c r="F3710" i="1"/>
  <c r="G3710" i="1" s="1"/>
  <c r="H3710" i="1" s="1"/>
  <c r="F3797" i="1"/>
  <c r="G3797" i="1" s="1"/>
  <c r="H3797" i="1" s="1"/>
  <c r="F3958" i="1"/>
  <c r="G3958" i="1" s="1"/>
  <c r="H3958" i="1" s="1"/>
  <c r="F4108" i="1"/>
  <c r="G4108" i="1" s="1"/>
  <c r="H4108" i="1" s="1"/>
  <c r="F4107" i="1"/>
  <c r="G4107" i="1" s="1"/>
  <c r="H4107" i="1" s="1"/>
  <c r="F4054" i="1"/>
  <c r="G4054" i="1" s="1"/>
  <c r="H4054" i="1" s="1"/>
  <c r="F4184" i="1"/>
  <c r="G4184" i="1" s="1"/>
  <c r="H4184" i="1" s="1"/>
  <c r="F4053" i="1"/>
  <c r="G4053" i="1" s="1"/>
  <c r="H4053" i="1" s="1"/>
  <c r="F3906" i="1"/>
  <c r="G3906" i="1" s="1"/>
  <c r="H3906" i="1" s="1"/>
  <c r="F4052" i="1"/>
  <c r="G4052" i="1" s="1"/>
  <c r="H4052" i="1" s="1"/>
  <c r="F4277" i="1"/>
  <c r="G4277" i="1" s="1"/>
  <c r="H4277" i="1" s="1"/>
  <c r="F4432" i="1"/>
  <c r="G4432" i="1" s="1"/>
  <c r="H4432" i="1" s="1"/>
  <c r="F4565" i="1"/>
  <c r="G4565" i="1" s="1"/>
  <c r="H4565" i="1" s="1"/>
  <c r="F4613" i="1"/>
  <c r="G4613" i="1" s="1"/>
  <c r="H4613" i="1" s="1"/>
  <c r="F4564" i="1"/>
  <c r="G4564" i="1" s="1"/>
  <c r="H4564" i="1" s="1"/>
  <c r="F4518" i="1"/>
  <c r="G4518" i="1" s="1"/>
  <c r="H4518" i="1" s="1"/>
  <c r="F4612" i="1"/>
  <c r="G4612" i="1" s="1"/>
  <c r="H4612" i="1" s="1"/>
  <c r="F4648" i="1"/>
  <c r="G4648" i="1" s="1"/>
  <c r="H4648" i="1" s="1"/>
  <c r="F4724" i="1"/>
  <c r="G4724" i="1" s="1"/>
  <c r="H4724" i="1" s="1"/>
  <c r="F4859" i="1"/>
  <c r="G4859" i="1" s="1"/>
  <c r="H4859" i="1" s="1"/>
  <c r="I7754" i="1"/>
  <c r="F4960" i="1"/>
  <c r="G4960" i="1" s="1"/>
  <c r="H4960" i="1" s="1"/>
  <c r="F5010" i="1"/>
  <c r="G5010" i="1" s="1"/>
  <c r="H5010" i="1" s="1"/>
  <c r="F5009" i="1"/>
  <c r="G5009" i="1" s="1"/>
  <c r="H5009" i="1" s="1"/>
  <c r="F5008" i="1"/>
  <c r="G5008" i="1" s="1"/>
  <c r="H5008" i="1" s="1"/>
  <c r="F5104" i="1"/>
  <c r="G5104" i="1" s="1"/>
  <c r="H5104" i="1" s="1"/>
  <c r="F5187" i="1"/>
  <c r="G5187" i="1" s="1"/>
  <c r="H5187" i="1" s="1"/>
  <c r="F5276" i="1"/>
  <c r="G5276" i="1" s="1"/>
  <c r="H5276" i="1" s="1"/>
  <c r="F5314" i="1"/>
  <c r="G5314" i="1" s="1"/>
  <c r="H5314" i="1" s="1"/>
  <c r="F5368" i="1"/>
  <c r="G5368" i="1" s="1"/>
  <c r="H5368" i="1" s="1"/>
  <c r="F5484" i="1"/>
  <c r="G5484" i="1" s="1"/>
  <c r="H5484" i="1" s="1"/>
  <c r="F5483" i="1"/>
  <c r="G5483" i="1" s="1"/>
  <c r="H5483" i="1" s="1"/>
  <c r="F5564" i="1"/>
  <c r="G5564" i="1" s="1"/>
  <c r="H5564" i="1" s="1"/>
  <c r="F5446" i="1"/>
  <c r="G5446" i="1" s="1"/>
  <c r="H5446" i="1" s="1"/>
  <c r="F5313" i="1"/>
  <c r="G5313" i="1" s="1"/>
  <c r="H5313" i="1" s="1"/>
  <c r="F5214" i="1"/>
  <c r="G5214" i="1" s="1"/>
  <c r="H5214" i="1" s="1"/>
  <c r="F5154" i="1"/>
  <c r="G5154" i="1" s="1"/>
  <c r="H5154" i="1" s="1"/>
  <c r="F5007" i="1"/>
  <c r="G5007" i="1" s="1"/>
  <c r="H5007" i="1" s="1"/>
  <c r="F4959" i="1"/>
  <c r="G4959" i="1" s="1"/>
  <c r="H4959" i="1" s="1"/>
  <c r="F4910" i="1"/>
  <c r="G4910" i="1" s="1"/>
  <c r="H4910" i="1" s="1"/>
  <c r="F4858" i="1"/>
  <c r="G4858" i="1" s="1"/>
  <c r="H4858" i="1" s="1"/>
  <c r="F4958" i="1"/>
  <c r="G4958" i="1" s="1"/>
  <c r="H4958" i="1" s="1"/>
  <c r="F4909" i="1"/>
  <c r="G4909" i="1" s="1"/>
  <c r="H4909" i="1" s="1"/>
  <c r="F4957" i="1"/>
  <c r="G4957" i="1" s="1"/>
  <c r="H4957" i="1" s="1"/>
  <c r="F5062" i="1"/>
  <c r="G5062" i="1" s="1"/>
  <c r="H5062" i="1" s="1"/>
  <c r="I7730" i="1"/>
  <c r="F5061" i="1"/>
  <c r="G5061" i="1" s="1"/>
  <c r="H5061" i="1" s="1"/>
  <c r="F5006" i="1"/>
  <c r="G5006" i="1" s="1"/>
  <c r="H5006" i="1" s="1"/>
  <c r="F4956" i="1"/>
  <c r="G4956" i="1" s="1"/>
  <c r="H4956" i="1" s="1"/>
  <c r="F4857" i="1"/>
  <c r="G4857" i="1" s="1"/>
  <c r="H4857" i="1" s="1"/>
  <c r="F5060" i="1"/>
  <c r="G5060" i="1" s="1"/>
  <c r="H5060" i="1" s="1"/>
  <c r="F5059" i="1"/>
  <c r="G5059" i="1" s="1"/>
  <c r="H5059" i="1" s="1"/>
  <c r="F5103" i="1"/>
  <c r="G5103" i="1" s="1"/>
  <c r="H5103" i="1" s="1"/>
  <c r="F5186" i="1"/>
  <c r="G5186" i="1" s="1"/>
  <c r="H5186" i="1" s="1"/>
  <c r="F5213" i="1"/>
  <c r="G5213" i="1" s="1"/>
  <c r="H5213" i="1" s="1"/>
  <c r="F5312" i="1"/>
  <c r="G5312" i="1" s="1"/>
  <c r="H5312" i="1" s="1"/>
  <c r="F5275" i="1"/>
  <c r="G5275" i="1" s="1"/>
  <c r="H5275" i="1" s="1"/>
  <c r="F5212" i="1"/>
  <c r="G5212" i="1" s="1"/>
  <c r="H5212" i="1" s="1"/>
  <c r="F5311" i="1"/>
  <c r="G5311" i="1" s="1"/>
  <c r="H5311" i="1" s="1"/>
  <c r="F5367" i="1"/>
  <c r="G5367" i="1" s="1"/>
  <c r="H5367" i="1" s="1"/>
  <c r="F5366" i="1"/>
  <c r="G5366" i="1" s="1"/>
  <c r="H5366" i="1" s="1"/>
  <c r="F5153" i="1"/>
  <c r="G5153" i="1" s="1"/>
  <c r="H5153" i="1" s="1"/>
  <c r="F5058" i="1"/>
  <c r="G5058" i="1" s="1"/>
  <c r="H5058" i="1" s="1"/>
  <c r="F5057" i="1"/>
  <c r="G5057" i="1" s="1"/>
  <c r="H5057" i="1" s="1"/>
  <c r="F4908" i="1"/>
  <c r="G4908" i="1" s="1"/>
  <c r="H4908" i="1" s="1"/>
  <c r="F4647" i="1"/>
  <c r="G4647" i="1" s="1"/>
  <c r="H4647" i="1" s="1"/>
  <c r="F4385" i="1"/>
  <c r="G4385" i="1" s="1"/>
  <c r="H4385" i="1" s="1"/>
  <c r="F4000" i="1"/>
  <c r="G4000" i="1" s="1"/>
  <c r="H4000" i="1" s="1"/>
  <c r="F3796" i="1"/>
  <c r="G3796" i="1" s="1"/>
  <c r="H3796" i="1" s="1"/>
  <c r="F3709" i="1"/>
  <c r="G3709" i="1" s="1"/>
  <c r="H3709" i="1" s="1"/>
  <c r="I7706" i="1"/>
  <c r="F3633" i="1"/>
  <c r="G3633" i="1" s="1"/>
  <c r="H3633" i="1" s="1"/>
  <c r="F3753" i="1"/>
  <c r="G3753" i="1" s="1"/>
  <c r="H3753" i="1" s="1"/>
  <c r="F3708" i="1"/>
  <c r="G3708" i="1" s="1"/>
  <c r="H3708" i="1" s="1"/>
  <c r="F3707" i="1"/>
  <c r="G3707" i="1" s="1"/>
  <c r="H3707" i="1" s="1"/>
  <c r="F3673" i="1"/>
  <c r="G3673" i="1" s="1"/>
  <c r="H3673" i="1" s="1"/>
  <c r="F3583" i="1"/>
  <c r="G3583" i="1" s="1"/>
  <c r="H3583" i="1" s="1"/>
  <c r="F3582" i="1"/>
  <c r="G3582" i="1" s="1"/>
  <c r="H3582" i="1" s="1"/>
  <c r="F3412" i="1"/>
  <c r="G3412" i="1" s="1"/>
  <c r="H3412" i="1" s="1"/>
  <c r="F3370" i="1"/>
  <c r="G3370" i="1" s="1"/>
  <c r="H3370" i="1" s="1"/>
  <c r="F3672" i="1"/>
  <c r="G3672" i="1" s="1"/>
  <c r="H3672" i="1" s="1"/>
  <c r="F3752" i="1"/>
  <c r="G3752" i="1" s="1"/>
  <c r="H3752" i="1" s="1"/>
  <c r="F3632" i="1"/>
  <c r="G3632" i="1" s="1"/>
  <c r="H3632" i="1" s="1"/>
  <c r="F3506" i="1"/>
  <c r="G3506" i="1" s="1"/>
  <c r="H3506" i="1" s="1"/>
  <c r="F3541" i="1"/>
  <c r="G3541" i="1" s="1"/>
  <c r="H3541" i="1" s="1"/>
  <c r="F3581" i="1"/>
  <c r="G3581" i="1" s="1"/>
  <c r="H3581" i="1" s="1"/>
  <c r="F3369" i="1"/>
  <c r="G3369" i="1" s="1"/>
  <c r="H3369" i="1" s="1"/>
  <c r="F3021" i="1"/>
  <c r="G3021" i="1" s="1"/>
  <c r="H3021" i="1" s="1"/>
  <c r="F2875" i="1"/>
  <c r="G2875" i="1" s="1"/>
  <c r="H2875" i="1" s="1"/>
  <c r="F2509" i="1"/>
  <c r="G2509" i="1" s="1"/>
  <c r="H2509" i="1" s="1"/>
  <c r="F2352" i="1"/>
  <c r="G2352" i="1" s="1"/>
  <c r="H2352" i="1" s="1"/>
  <c r="F2643" i="1"/>
  <c r="G2643" i="1" s="1"/>
  <c r="H2643" i="1" s="1"/>
  <c r="F3289" i="1"/>
  <c r="G3289" i="1" s="1"/>
  <c r="H3289" i="1" s="1"/>
  <c r="F2874" i="1"/>
  <c r="G2874" i="1" s="1"/>
  <c r="H2874" i="1" s="1"/>
  <c r="F2826" i="1"/>
  <c r="G2826" i="1" s="1"/>
  <c r="H2826" i="1" s="1"/>
  <c r="I7682" i="1"/>
  <c r="F2683" i="1"/>
  <c r="G2683" i="1" s="1"/>
  <c r="H2683" i="1" s="1"/>
  <c r="F2733" i="1"/>
  <c r="G2733" i="1" s="1"/>
  <c r="H2733" i="1" s="1"/>
  <c r="F2590" i="1"/>
  <c r="G2590" i="1" s="1"/>
  <c r="H2590" i="1" s="1"/>
  <c r="F2399" i="1"/>
  <c r="G2399" i="1" s="1"/>
  <c r="H2399" i="1" s="1"/>
  <c r="F1929" i="1"/>
  <c r="G1929" i="1" s="1"/>
  <c r="H1929" i="1" s="1"/>
  <c r="F2642" i="1"/>
  <c r="G2642" i="1" s="1"/>
  <c r="H2642" i="1" s="1"/>
  <c r="F2472" i="1"/>
  <c r="G2472" i="1" s="1"/>
  <c r="H2472" i="1" s="1"/>
  <c r="F2547" i="1"/>
  <c r="G2547" i="1" s="1"/>
  <c r="H2547" i="1" s="1"/>
  <c r="F2641" i="1"/>
  <c r="G2641" i="1" s="1"/>
  <c r="H2641" i="1" s="1"/>
  <c r="F2732" i="1"/>
  <c r="G2732" i="1" s="1"/>
  <c r="H2732" i="1" s="1"/>
  <c r="F2825" i="1"/>
  <c r="G2825" i="1" s="1"/>
  <c r="H2825" i="1" s="1"/>
  <c r="F2824" i="1"/>
  <c r="G2824" i="1" s="1"/>
  <c r="H2824" i="1" s="1"/>
  <c r="F2823" i="1"/>
  <c r="G2823" i="1" s="1"/>
  <c r="H2823" i="1" s="1"/>
  <c r="F2640" i="1"/>
  <c r="G2640" i="1" s="1"/>
  <c r="H2640" i="1" s="1"/>
  <c r="F2546" i="1"/>
  <c r="G2546" i="1" s="1"/>
  <c r="H2546" i="1" s="1"/>
  <c r="F2277" i="1"/>
  <c r="G2277" i="1" s="1"/>
  <c r="H2277" i="1" s="1"/>
  <c r="F2086" i="1"/>
  <c r="G2086" i="1" s="1"/>
  <c r="H2086" i="1" s="1"/>
  <c r="F1928" i="1"/>
  <c r="G1928" i="1" s="1"/>
  <c r="H1928" i="1" s="1"/>
  <c r="F1927" i="1"/>
  <c r="G1927" i="1" s="1"/>
  <c r="H1927" i="1" s="1"/>
  <c r="F1971" i="1"/>
  <c r="G1971" i="1" s="1"/>
  <c r="H1971" i="1" s="1"/>
  <c r="F1804" i="1"/>
  <c r="G1804" i="1" s="1"/>
  <c r="H1804" i="1" s="1"/>
  <c r="F1645" i="1"/>
  <c r="G1645" i="1" s="1"/>
  <c r="H1645" i="1" s="1"/>
  <c r="F1515" i="1"/>
  <c r="G1515" i="1" s="1"/>
  <c r="H1515" i="1" s="1"/>
  <c r="F1602" i="1"/>
  <c r="G1602" i="1" s="1"/>
  <c r="H1602" i="1" s="1"/>
  <c r="I7658" i="1"/>
  <c r="F1846" i="1"/>
  <c r="G1846" i="1" s="1"/>
  <c r="H1846" i="1" s="1"/>
  <c r="F2085" i="1"/>
  <c r="G2085" i="1" s="1"/>
  <c r="H2085" i="1" s="1"/>
  <c r="F2233" i="1"/>
  <c r="G2233" i="1" s="1"/>
  <c r="H2233" i="1" s="1"/>
  <c r="F2921" i="1"/>
  <c r="G2921" i="1" s="1"/>
  <c r="H2921" i="1" s="1"/>
  <c r="F2398" i="1"/>
  <c r="G2398" i="1" s="1"/>
  <c r="H2398" i="1" s="1"/>
  <c r="F2060" i="1"/>
  <c r="G2060" i="1" s="1"/>
  <c r="H2060" i="1" s="1"/>
  <c r="F2920" i="1"/>
  <c r="G2920" i="1" s="1"/>
  <c r="H2920" i="1" s="1"/>
  <c r="F3132" i="1"/>
  <c r="G3132" i="1" s="1"/>
  <c r="H3132" i="1" s="1"/>
  <c r="F3957" i="1"/>
  <c r="G3957" i="1" s="1"/>
  <c r="H3957" i="1" s="1"/>
  <c r="F4611" i="1"/>
  <c r="G4611" i="1" s="1"/>
  <c r="H4611" i="1" s="1"/>
  <c r="F4431" i="1"/>
  <c r="G4431" i="1" s="1"/>
  <c r="H4431" i="1" s="1"/>
  <c r="F4384" i="1"/>
  <c r="G4384" i="1" s="1"/>
  <c r="H4384" i="1" s="1"/>
  <c r="F4351" i="1"/>
  <c r="G4351" i="1" s="1"/>
  <c r="H4351" i="1" s="1"/>
  <c r="F4350" i="1"/>
  <c r="G4350" i="1" s="1"/>
  <c r="H4350" i="1" s="1"/>
  <c r="F3956" i="1"/>
  <c r="G3956" i="1" s="1"/>
  <c r="H3956" i="1" s="1"/>
  <c r="F3706" i="1"/>
  <c r="G3706" i="1" s="1"/>
  <c r="H3706" i="1" s="1"/>
  <c r="F3671" i="1"/>
  <c r="G3671" i="1" s="1"/>
  <c r="H3671" i="1" s="1"/>
  <c r="F3328" i="1"/>
  <c r="G3328" i="1" s="1"/>
  <c r="H3328" i="1" s="1"/>
  <c r="F3368" i="1"/>
  <c r="G3368" i="1" s="1"/>
  <c r="H3368" i="1" s="1"/>
  <c r="F3411" i="1"/>
  <c r="G3411" i="1" s="1"/>
  <c r="H3411" i="1" s="1"/>
  <c r="F3670" i="1"/>
  <c r="G3670" i="1" s="1"/>
  <c r="H3670" i="1" s="1"/>
  <c r="F3540" i="1"/>
  <c r="G3540" i="1" s="1"/>
  <c r="H3540" i="1" s="1"/>
  <c r="F3288" i="1"/>
  <c r="G3288" i="1" s="1"/>
  <c r="H3288" i="1" s="1"/>
  <c r="F3327" i="1"/>
  <c r="G3327" i="1" s="1"/>
  <c r="H3327" i="1" s="1"/>
  <c r="I7634" i="1"/>
  <c r="F3367" i="1"/>
  <c r="G3367" i="1" s="1"/>
  <c r="H3367" i="1" s="1"/>
  <c r="F3181" i="1"/>
  <c r="G3181" i="1" s="1"/>
  <c r="H3181" i="1" s="1"/>
  <c r="F3069" i="1"/>
  <c r="G3069" i="1" s="1"/>
  <c r="H3069" i="1" s="1"/>
  <c r="F3068" i="1"/>
  <c r="G3068" i="1" s="1"/>
  <c r="H3068" i="1" s="1"/>
  <c r="F3236" i="1"/>
  <c r="G3236" i="1" s="1"/>
  <c r="H3236" i="1" s="1"/>
  <c r="F3180" i="1"/>
  <c r="G3180" i="1" s="1"/>
  <c r="H3180" i="1" s="1"/>
  <c r="F3287" i="1"/>
  <c r="G3287" i="1" s="1"/>
  <c r="H3287" i="1" s="1"/>
  <c r="F3366" i="1"/>
  <c r="G3366" i="1" s="1"/>
  <c r="H3366" i="1" s="1"/>
  <c r="F3463" i="1"/>
  <c r="G3463" i="1" s="1"/>
  <c r="H3463" i="1" s="1"/>
  <c r="F3505" i="1"/>
  <c r="G3505" i="1" s="1"/>
  <c r="H3505" i="1" s="1"/>
  <c r="F3539" i="1"/>
  <c r="G3539" i="1" s="1"/>
  <c r="H3539" i="1" s="1"/>
  <c r="F3410" i="1"/>
  <c r="G3410" i="1" s="1"/>
  <c r="H3410" i="1" s="1"/>
  <c r="F3286" i="1"/>
  <c r="G3286" i="1" s="1"/>
  <c r="H3286" i="1" s="1"/>
  <c r="F3020" i="1"/>
  <c r="G3020" i="1" s="1"/>
  <c r="H3020" i="1" s="1"/>
  <c r="F2873" i="1"/>
  <c r="G2873" i="1" s="1"/>
  <c r="H2873" i="1" s="1"/>
  <c r="F2731" i="1"/>
  <c r="G2731" i="1" s="1"/>
  <c r="H2731" i="1" s="1"/>
  <c r="F2351" i="1"/>
  <c r="G2351" i="1" s="1"/>
  <c r="H2351" i="1" s="1"/>
  <c r="F2471" i="1"/>
  <c r="G2471" i="1" s="1"/>
  <c r="H2471" i="1" s="1"/>
  <c r="F2470" i="1"/>
  <c r="G2470" i="1" s="1"/>
  <c r="H2470" i="1" s="1"/>
  <c r="F2202" i="1"/>
  <c r="G2202" i="1" s="1"/>
  <c r="H2202" i="1" s="1"/>
  <c r="F2276" i="1"/>
  <c r="G2276" i="1" s="1"/>
  <c r="H2276" i="1" s="1"/>
  <c r="F2350" i="1"/>
  <c r="G2350" i="1" s="1"/>
  <c r="H2350" i="1" s="1"/>
  <c r="F2440" i="1"/>
  <c r="G2440" i="1" s="1"/>
  <c r="H2440" i="1" s="1"/>
  <c r="F2730" i="1"/>
  <c r="G2730" i="1" s="1"/>
  <c r="H2730" i="1" s="1"/>
  <c r="I7610" i="1"/>
  <c r="F2969" i="1"/>
  <c r="G2969" i="1" s="1"/>
  <c r="H2969" i="1" s="1"/>
  <c r="F2822" i="1"/>
  <c r="G2822" i="1" s="1"/>
  <c r="H2822" i="1" s="1"/>
  <c r="F3131" i="1"/>
  <c r="G3131" i="1" s="1"/>
  <c r="H3131" i="1" s="1"/>
  <c r="F3365" i="1"/>
  <c r="G3365" i="1" s="1"/>
  <c r="H3365" i="1" s="1"/>
  <c r="F3631" i="1"/>
  <c r="G3631" i="1" s="1"/>
  <c r="H3631" i="1" s="1"/>
  <c r="F3751" i="1"/>
  <c r="G3751" i="1" s="1"/>
  <c r="H3751" i="1" s="1"/>
  <c r="F3795" i="1"/>
  <c r="G3795" i="1" s="1"/>
  <c r="H3795" i="1" s="1"/>
  <c r="F4276" i="1"/>
  <c r="G4276" i="1" s="1"/>
  <c r="H4276" i="1" s="1"/>
  <c r="F4311" i="1"/>
  <c r="G4311" i="1" s="1"/>
  <c r="H4311" i="1" s="1"/>
  <c r="F5005" i="1"/>
  <c r="G5005" i="1" s="1"/>
  <c r="H5005" i="1" s="1"/>
  <c r="F5211" i="1"/>
  <c r="G5211" i="1" s="1"/>
  <c r="H5211" i="1" s="1"/>
  <c r="F5310" i="1"/>
  <c r="G5310" i="1" s="1"/>
  <c r="H5310" i="1" s="1"/>
  <c r="F5365" i="1"/>
  <c r="G5365" i="1" s="1"/>
  <c r="H5365" i="1" s="1"/>
  <c r="F4907" i="1"/>
  <c r="G4907" i="1" s="1"/>
  <c r="H4907" i="1" s="1"/>
  <c r="F4517" i="1"/>
  <c r="G4517" i="1" s="1"/>
  <c r="H4517" i="1" s="1"/>
  <c r="F3705" i="1"/>
  <c r="G3705" i="1" s="1"/>
  <c r="H3705" i="1" s="1"/>
  <c r="F2682" i="1"/>
  <c r="G2682" i="1" s="1"/>
  <c r="H2682" i="1" s="1"/>
  <c r="F2017" i="1"/>
  <c r="G2017" i="1" s="1"/>
  <c r="H2017" i="1" s="1"/>
  <c r="F3019" i="1"/>
  <c r="G3019" i="1" s="1"/>
  <c r="H3019" i="1" s="1"/>
  <c r="F3630" i="1"/>
  <c r="G3630" i="1" s="1"/>
  <c r="H3630" i="1" s="1"/>
  <c r="F4106" i="1"/>
  <c r="G4106" i="1" s="1"/>
  <c r="H4106" i="1" s="1"/>
  <c r="F4183" i="1"/>
  <c r="G4183" i="1" s="1"/>
  <c r="H4183" i="1" s="1"/>
  <c r="F3999" i="1"/>
  <c r="G3999" i="1" s="1"/>
  <c r="H3999" i="1" s="1"/>
  <c r="F3285" i="1"/>
  <c r="G3285" i="1" s="1"/>
  <c r="H3285" i="1" s="1"/>
  <c r="I7586" i="1"/>
  <c r="F2919" i="1"/>
  <c r="G2919" i="1" s="1"/>
  <c r="H2919" i="1" s="1"/>
  <c r="F2681" i="1"/>
  <c r="G2681" i="1" s="1"/>
  <c r="H2681" i="1" s="1"/>
  <c r="F2968" i="1"/>
  <c r="G2968" i="1" s="1"/>
  <c r="H2968" i="1" s="1"/>
  <c r="F3179" i="1"/>
  <c r="G3179" i="1" s="1"/>
  <c r="H3179" i="1" s="1"/>
  <c r="F3235" i="1"/>
  <c r="G3235" i="1" s="1"/>
  <c r="H3235" i="1" s="1"/>
  <c r="F3284" i="1"/>
  <c r="G3284" i="1" s="1"/>
  <c r="H3284" i="1" s="1"/>
  <c r="F2918" i="1"/>
  <c r="G2918" i="1" s="1"/>
  <c r="H2918" i="1" s="1"/>
  <c r="F2917" i="1"/>
  <c r="G2917" i="1" s="1"/>
  <c r="H2917" i="1" s="1"/>
  <c r="F2967" i="1"/>
  <c r="G2967" i="1" s="1"/>
  <c r="H2967" i="1" s="1"/>
  <c r="F2916" i="1"/>
  <c r="G2916" i="1" s="1"/>
  <c r="H2916" i="1" s="1"/>
  <c r="F2915" i="1"/>
  <c r="G2915" i="1" s="1"/>
  <c r="H2915" i="1" s="1"/>
  <c r="F2639" i="1"/>
  <c r="G2639" i="1" s="1"/>
  <c r="H2639" i="1" s="1"/>
  <c r="F2508" i="1"/>
  <c r="G2508" i="1" s="1"/>
  <c r="H2508" i="1" s="1"/>
  <c r="F2084" i="1"/>
  <c r="G2084" i="1" s="1"/>
  <c r="H2084" i="1" s="1"/>
  <c r="F1682" i="1"/>
  <c r="G1682" i="1" s="1"/>
  <c r="H1682" i="1" s="1"/>
  <c r="F1256" i="1"/>
  <c r="G1256" i="1" s="1"/>
  <c r="H1256" i="1" s="1"/>
  <c r="F969" i="1"/>
  <c r="G969" i="1" s="1"/>
  <c r="H969" i="1" s="1"/>
  <c r="F707" i="1"/>
  <c r="G707" i="1" s="1"/>
  <c r="H707" i="1" s="1"/>
  <c r="F778" i="1"/>
  <c r="G778" i="1" s="1"/>
  <c r="H778" i="1" s="1"/>
  <c r="F747" i="1"/>
  <c r="G747" i="1" s="1"/>
  <c r="H747" i="1" s="1"/>
  <c r="F594" i="1"/>
  <c r="G594" i="1" s="1"/>
  <c r="H594" i="1" s="1"/>
  <c r="F575" i="1"/>
  <c r="G575" i="1" s="1"/>
  <c r="H575" i="1" s="1"/>
  <c r="F927" i="1"/>
  <c r="G927" i="1" s="1"/>
  <c r="H927" i="1" s="1"/>
  <c r="F968" i="1"/>
  <c r="G968" i="1" s="1"/>
  <c r="H968" i="1" s="1"/>
  <c r="I7562" i="1"/>
  <c r="F995" i="1"/>
  <c r="G995" i="1" s="1"/>
  <c r="H995" i="1" s="1"/>
  <c r="F1084" i="1"/>
  <c r="G1084" i="1" s="1"/>
  <c r="H1084" i="1" s="1"/>
  <c r="F1138" i="1"/>
  <c r="G1138" i="1" s="1"/>
  <c r="H1138" i="1" s="1"/>
  <c r="F1168" i="1"/>
  <c r="G1168" i="1" s="1"/>
  <c r="H1168" i="1" s="1"/>
  <c r="F994" i="1"/>
  <c r="G994" i="1" s="1"/>
  <c r="H994" i="1" s="1"/>
  <c r="F967" i="1"/>
  <c r="G967" i="1" s="1"/>
  <c r="H967" i="1" s="1"/>
  <c r="F1255" i="1"/>
  <c r="G1255" i="1" s="1"/>
  <c r="H1255" i="1" s="1"/>
  <c r="F1379" i="1"/>
  <c r="G1379" i="1" s="1"/>
  <c r="H1379" i="1" s="1"/>
  <c r="F1681" i="1"/>
  <c r="G1681" i="1" s="1"/>
  <c r="H1681" i="1" s="1"/>
  <c r="F2016" i="1"/>
  <c r="G2016" i="1" s="1"/>
  <c r="H2016" i="1" s="1"/>
  <c r="F2083" i="1"/>
  <c r="G2083" i="1" s="1"/>
  <c r="H2083" i="1" s="1"/>
  <c r="F1926" i="1"/>
  <c r="G1926" i="1" s="1"/>
  <c r="H1926" i="1" s="1"/>
  <c r="F1845" i="1"/>
  <c r="G1845" i="1" s="1"/>
  <c r="H1845" i="1" s="1"/>
  <c r="F1738" i="1"/>
  <c r="G1738" i="1" s="1"/>
  <c r="H1738" i="1" s="1"/>
  <c r="F1644" i="1"/>
  <c r="G1644" i="1" s="1"/>
  <c r="H1644" i="1" s="1"/>
  <c r="F1413" i="1"/>
  <c r="G1413" i="1" s="1"/>
  <c r="H1413" i="1" s="1"/>
  <c r="F1232" i="1"/>
  <c r="G1232" i="1" s="1"/>
  <c r="H1232" i="1" s="1"/>
  <c r="F1167" i="1"/>
  <c r="G1167" i="1" s="1"/>
  <c r="H1167" i="1" s="1"/>
  <c r="F1231" i="1"/>
  <c r="G1231" i="1" s="1"/>
  <c r="H1231" i="1" s="1"/>
  <c r="F1378" i="1"/>
  <c r="G1378" i="1" s="1"/>
  <c r="H1378" i="1" s="1"/>
  <c r="F1351" i="1"/>
  <c r="G1351" i="1" s="1"/>
  <c r="H1351" i="1" s="1"/>
  <c r="F1377" i="1"/>
  <c r="G1377" i="1" s="1"/>
  <c r="H1377" i="1" s="1"/>
  <c r="F1451" i="1"/>
  <c r="G1451" i="1" s="1"/>
  <c r="H1451" i="1" s="1"/>
  <c r="F1486" i="1"/>
  <c r="G1486" i="1" s="1"/>
  <c r="H1486" i="1" s="1"/>
  <c r="I7538" i="1"/>
  <c r="F1552" i="1"/>
  <c r="G1552" i="1" s="1"/>
  <c r="H1552" i="1" s="1"/>
  <c r="F1601" i="1"/>
  <c r="G1601" i="1" s="1"/>
  <c r="H1601" i="1" s="1"/>
  <c r="F1575" i="1"/>
  <c r="G1575" i="1" s="1"/>
  <c r="H1575" i="1" s="1"/>
  <c r="F1844" i="1"/>
  <c r="G1844" i="1" s="1"/>
  <c r="H1844" i="1" s="1"/>
  <c r="F2507" i="1"/>
  <c r="G2507" i="1" s="1"/>
  <c r="H2507" i="1" s="1"/>
  <c r="F3364" i="1"/>
  <c r="G3364" i="1" s="1"/>
  <c r="H3364" i="1" s="1"/>
  <c r="F3794" i="1"/>
  <c r="G3794" i="1" s="1"/>
  <c r="H3794" i="1" s="1"/>
  <c r="F4225" i="1"/>
  <c r="G4225" i="1" s="1"/>
  <c r="H4225" i="1" s="1"/>
  <c r="F4646" i="1"/>
  <c r="G4646" i="1" s="1"/>
  <c r="H4646" i="1" s="1"/>
  <c r="F5004" i="1"/>
  <c r="G5004" i="1" s="1"/>
  <c r="H5004" i="1" s="1"/>
  <c r="F5617" i="1"/>
  <c r="G5617" i="1" s="1"/>
  <c r="H5617" i="1" s="1"/>
  <c r="F5970" i="1"/>
  <c r="G5970" i="1" s="1"/>
  <c r="H5970" i="1" s="1"/>
  <c r="F6095" i="1"/>
  <c r="G6095" i="1" s="1"/>
  <c r="H6095" i="1" s="1"/>
  <c r="F5445" i="1"/>
  <c r="G5445" i="1" s="1"/>
  <c r="H5445" i="1" s="1"/>
  <c r="F5003" i="1"/>
  <c r="G5003" i="1" s="1"/>
  <c r="H5003" i="1" s="1"/>
  <c r="F3669" i="1"/>
  <c r="G3669" i="1" s="1"/>
  <c r="H3669" i="1" s="1"/>
  <c r="F2506" i="1"/>
  <c r="G2506" i="1" s="1"/>
  <c r="H2506" i="1" s="1"/>
  <c r="F2638" i="1"/>
  <c r="G2638" i="1" s="1"/>
  <c r="H2638" i="1" s="1"/>
  <c r="F2589" i="1"/>
  <c r="G2589" i="1" s="1"/>
  <c r="H2589" i="1" s="1"/>
  <c r="F3018" i="1"/>
  <c r="G3018" i="1" s="1"/>
  <c r="H3018" i="1" s="1"/>
  <c r="F3017" i="1"/>
  <c r="G3017" i="1" s="1"/>
  <c r="H3017" i="1" s="1"/>
  <c r="F3629" i="1"/>
  <c r="G3629" i="1" s="1"/>
  <c r="H3629" i="1" s="1"/>
  <c r="F3823" i="1"/>
  <c r="G3823" i="1" s="1"/>
  <c r="H3823" i="1" s="1"/>
  <c r="F3704" i="1"/>
  <c r="G3704" i="1" s="1"/>
  <c r="H3704" i="1" s="1"/>
  <c r="I7514" i="1"/>
  <c r="F3905" i="1"/>
  <c r="G3905" i="1" s="1"/>
  <c r="H3905" i="1" s="1"/>
  <c r="F3703" i="1"/>
  <c r="G3703" i="1" s="1"/>
  <c r="H3703" i="1" s="1"/>
  <c r="F3504" i="1"/>
  <c r="G3504" i="1" s="1"/>
  <c r="H3504" i="1" s="1"/>
  <c r="F3363" i="1"/>
  <c r="G3363" i="1" s="1"/>
  <c r="H3363" i="1" s="1"/>
  <c r="F4430" i="1"/>
  <c r="G4430" i="1" s="1"/>
  <c r="H4430" i="1" s="1"/>
  <c r="F3904" i="1"/>
  <c r="G3904" i="1" s="1"/>
  <c r="H3904" i="1" s="1"/>
  <c r="F3998" i="1"/>
  <c r="G3998" i="1" s="1"/>
  <c r="H3998" i="1" s="1"/>
  <c r="F4143" i="1"/>
  <c r="G4143" i="1" s="1"/>
  <c r="H4143" i="1" s="1"/>
  <c r="F3997" i="1"/>
  <c r="G3997" i="1" s="1"/>
  <c r="H3997" i="1" s="1"/>
  <c r="F3996" i="1"/>
  <c r="G3996" i="1" s="1"/>
  <c r="H3996" i="1" s="1"/>
  <c r="F4429" i="1"/>
  <c r="G4429" i="1" s="1"/>
  <c r="H4429" i="1" s="1"/>
  <c r="F4275" i="1"/>
  <c r="G4275" i="1" s="1"/>
  <c r="H4275" i="1" s="1"/>
  <c r="F4516" i="1"/>
  <c r="G4516" i="1" s="1"/>
  <c r="H4516" i="1" s="1"/>
  <c r="F3995" i="1"/>
  <c r="G3995" i="1" s="1"/>
  <c r="H3995" i="1" s="1"/>
  <c r="F3580" i="1"/>
  <c r="G3580" i="1" s="1"/>
  <c r="H3580" i="1" s="1"/>
  <c r="F2505" i="1"/>
  <c r="G2505" i="1" s="1"/>
  <c r="H2505" i="1" s="1"/>
  <c r="F1680" i="1"/>
  <c r="G1680" i="1" s="1"/>
  <c r="H1680" i="1" s="1"/>
  <c r="F946" i="1"/>
  <c r="G946" i="1" s="1"/>
  <c r="H946" i="1" s="1"/>
  <c r="F1254" i="1"/>
  <c r="G1254" i="1" s="1"/>
  <c r="H1254" i="1" s="1"/>
  <c r="F1015" i="1"/>
  <c r="G1015" i="1" s="1"/>
  <c r="H1015" i="1" s="1"/>
  <c r="F1166" i="1"/>
  <c r="G1166" i="1" s="1"/>
  <c r="H1166" i="1" s="1"/>
  <c r="F1230" i="1"/>
  <c r="G1230" i="1" s="1"/>
  <c r="H1230" i="1" s="1"/>
  <c r="F1450" i="1"/>
  <c r="G1450" i="1" s="1"/>
  <c r="H1450" i="1" s="1"/>
  <c r="F1514" i="1"/>
  <c r="G1514" i="1" s="1"/>
  <c r="H1514" i="1" s="1"/>
  <c r="I7490" i="1"/>
  <c r="F1485" i="1"/>
  <c r="G1485" i="1" s="1"/>
  <c r="H1485" i="1" s="1"/>
  <c r="F1574" i="1"/>
  <c r="G1574" i="1" s="1"/>
  <c r="H1574" i="1" s="1"/>
  <c r="F1679" i="1"/>
  <c r="G1679" i="1" s="1"/>
  <c r="H1679" i="1" s="1"/>
  <c r="F1925" i="1"/>
  <c r="G1925" i="1" s="1"/>
  <c r="H1925" i="1" s="1"/>
  <c r="F2131" i="1"/>
  <c r="G2131" i="1" s="1"/>
  <c r="H2131" i="1" s="1"/>
  <c r="F2174" i="1"/>
  <c r="G2174" i="1" s="1"/>
  <c r="H2174" i="1" s="1"/>
  <c r="F2545" i="1"/>
  <c r="G2545" i="1" s="1"/>
  <c r="H2545" i="1" s="1"/>
  <c r="F2637" i="1"/>
  <c r="G2637" i="1" s="1"/>
  <c r="H2637" i="1" s="1"/>
  <c r="F3016" i="1"/>
  <c r="G3016" i="1" s="1"/>
  <c r="H3016" i="1" s="1"/>
  <c r="F3409" i="1"/>
  <c r="G3409" i="1" s="1"/>
  <c r="H3409" i="1" s="1"/>
  <c r="F3994" i="1"/>
  <c r="G3994" i="1" s="1"/>
  <c r="H3994" i="1" s="1"/>
  <c r="F4105" i="1"/>
  <c r="G4105" i="1" s="1"/>
  <c r="H4105" i="1" s="1"/>
  <c r="F3903" i="1"/>
  <c r="G3903" i="1" s="1"/>
  <c r="H3903" i="1" s="1"/>
  <c r="F3668" i="1"/>
  <c r="G3668" i="1" s="1"/>
  <c r="H3668" i="1" s="1"/>
  <c r="F3326" i="1"/>
  <c r="G3326" i="1" s="1"/>
  <c r="H3326" i="1" s="1"/>
  <c r="F2821" i="1"/>
  <c r="G2821" i="1" s="1"/>
  <c r="H2821" i="1" s="1"/>
  <c r="F2439" i="1"/>
  <c r="G2439" i="1" s="1"/>
  <c r="H2439" i="1" s="1"/>
  <c r="F2316" i="1"/>
  <c r="G2316" i="1" s="1"/>
  <c r="H2316" i="1" s="1"/>
  <c r="F2349" i="1"/>
  <c r="G2349" i="1" s="1"/>
  <c r="H2349" i="1" s="1"/>
  <c r="F2544" i="1"/>
  <c r="G2544" i="1" s="1"/>
  <c r="H2544" i="1" s="1"/>
  <c r="F2504" i="1"/>
  <c r="G2504" i="1" s="1"/>
  <c r="H2504" i="1" s="1"/>
  <c r="F2469" i="1"/>
  <c r="G2469" i="1" s="1"/>
  <c r="H2469" i="1" s="1"/>
  <c r="F2201" i="1"/>
  <c r="G2201" i="1" s="1"/>
  <c r="H2201" i="1" s="1"/>
  <c r="F2397" i="1"/>
  <c r="G2397" i="1" s="1"/>
  <c r="H2397" i="1" s="1"/>
  <c r="I7466" i="1"/>
  <c r="F2588" i="1"/>
  <c r="G2588" i="1" s="1"/>
  <c r="H2588" i="1" s="1"/>
  <c r="F2680" i="1"/>
  <c r="G2680" i="1" s="1"/>
  <c r="H2680" i="1" s="1"/>
  <c r="F2587" i="1"/>
  <c r="G2587" i="1" s="1"/>
  <c r="H2587" i="1" s="1"/>
  <c r="F2396" i="1"/>
  <c r="G2396" i="1" s="1"/>
  <c r="H2396" i="1" s="1"/>
  <c r="F2173" i="1"/>
  <c r="G2173" i="1" s="1"/>
  <c r="H2173" i="1" s="1"/>
  <c r="F2172" i="1"/>
  <c r="G2172" i="1" s="1"/>
  <c r="H2172" i="1" s="1"/>
  <c r="F2315" i="1"/>
  <c r="G2315" i="1" s="1"/>
  <c r="H2315" i="1" s="1"/>
  <c r="F2586" i="1"/>
  <c r="G2586" i="1" s="1"/>
  <c r="H2586" i="1" s="1"/>
  <c r="F2820" i="1"/>
  <c r="G2820" i="1" s="1"/>
  <c r="H2820" i="1" s="1"/>
  <c r="F3234" i="1"/>
  <c r="G3234" i="1" s="1"/>
  <c r="H3234" i="1" s="1"/>
  <c r="F3902" i="1"/>
  <c r="G3902" i="1" s="1"/>
  <c r="H3902" i="1" s="1"/>
  <c r="F4515" i="1"/>
  <c r="G4515" i="1" s="1"/>
  <c r="H4515" i="1" s="1"/>
  <c r="F4274" i="1"/>
  <c r="G4274" i="1" s="1"/>
  <c r="H4274" i="1" s="1"/>
  <c r="F3901" i="1"/>
  <c r="G3901" i="1" s="1"/>
  <c r="H3901" i="1" s="1"/>
  <c r="F3178" i="1"/>
  <c r="G3178" i="1" s="1"/>
  <c r="H3178" i="1" s="1"/>
  <c r="F2275" i="1"/>
  <c r="G2275" i="1" s="1"/>
  <c r="H2275" i="1" s="1"/>
  <c r="F1513" i="1"/>
  <c r="G1513" i="1" s="1"/>
  <c r="H1513" i="1" s="1"/>
  <c r="F1137" i="1"/>
  <c r="G1137" i="1" s="1"/>
  <c r="H1137" i="1" s="1"/>
  <c r="F1229" i="1"/>
  <c r="G1229" i="1" s="1"/>
  <c r="H1229" i="1" s="1"/>
  <c r="F1376" i="1"/>
  <c r="G1376" i="1" s="1"/>
  <c r="H1376" i="1" s="1"/>
  <c r="F1573" i="1"/>
  <c r="G1573" i="1" s="1"/>
  <c r="H1573" i="1" s="1"/>
  <c r="F1643" i="1"/>
  <c r="G1643" i="1" s="1"/>
  <c r="H1643" i="1" s="1"/>
  <c r="F1375" i="1"/>
  <c r="G1375" i="1" s="1"/>
  <c r="H1375" i="1" s="1"/>
  <c r="F1768" i="1"/>
  <c r="G1768" i="1" s="1"/>
  <c r="H1768" i="1" s="1"/>
  <c r="I7442" i="1"/>
  <c r="F2130" i="1"/>
  <c r="G2130" i="1" s="1"/>
  <c r="H2130" i="1" s="1"/>
  <c r="F1449" i="1"/>
  <c r="G1449" i="1" s="1"/>
  <c r="H1449" i="1" s="1"/>
  <c r="F1737" i="1"/>
  <c r="G1737" i="1" s="1"/>
  <c r="H1737" i="1" s="1"/>
  <c r="F1885" i="1"/>
  <c r="G1885" i="1" s="1"/>
  <c r="H1885" i="1" s="1"/>
  <c r="F1642" i="1"/>
  <c r="G1642" i="1" s="1"/>
  <c r="H1642" i="1" s="1"/>
  <c r="F1512" i="1"/>
  <c r="G1512" i="1" s="1"/>
  <c r="H1512" i="1" s="1"/>
  <c r="F1484" i="1"/>
  <c r="G1484" i="1" s="1"/>
  <c r="H1484" i="1" s="1"/>
  <c r="F2129" i="1"/>
  <c r="G2129" i="1" s="1"/>
  <c r="H2129" i="1" s="1"/>
  <c r="F3283" i="1"/>
  <c r="G3283" i="1" s="1"/>
  <c r="H3283" i="1" s="1"/>
  <c r="F5407" i="1"/>
  <c r="G5407" i="1" s="1"/>
  <c r="H5407" i="1" s="1"/>
  <c r="F5777" i="1"/>
  <c r="G5777" i="1" s="1"/>
  <c r="H5777" i="1" s="1"/>
  <c r="F5702" i="1"/>
  <c r="G5702" i="1" s="1"/>
  <c r="H5702" i="1" s="1"/>
  <c r="F5658" i="1"/>
  <c r="G5658" i="1" s="1"/>
  <c r="H5658" i="1" s="1"/>
  <c r="F4812" i="1"/>
  <c r="G4812" i="1" s="1"/>
  <c r="H4812" i="1" s="1"/>
  <c r="F3993" i="1"/>
  <c r="G3993" i="1" s="1"/>
  <c r="H3993" i="1" s="1"/>
  <c r="F3325" i="1"/>
  <c r="G3325" i="1" s="1"/>
  <c r="H3325" i="1" s="1"/>
  <c r="F2438" i="1"/>
  <c r="G2438" i="1" s="1"/>
  <c r="H2438" i="1" s="1"/>
  <c r="F1767" i="1"/>
  <c r="G1767" i="1" s="1"/>
  <c r="H1767" i="1" s="1"/>
  <c r="F2059" i="1"/>
  <c r="G2059" i="1" s="1"/>
  <c r="H2059" i="1" s="1"/>
  <c r="F2171" i="1"/>
  <c r="G2171" i="1" s="1"/>
  <c r="H2171" i="1" s="1"/>
  <c r="F2314" i="1"/>
  <c r="G2314" i="1" s="1"/>
  <c r="H2314" i="1" s="1"/>
  <c r="F2468" i="1"/>
  <c r="G2468" i="1" s="1"/>
  <c r="H2468" i="1" s="1"/>
  <c r="F2819" i="1"/>
  <c r="G2819" i="1" s="1"/>
  <c r="H2819" i="1" s="1"/>
  <c r="F2966" i="1"/>
  <c r="G2966" i="1" s="1"/>
  <c r="H2966" i="1" s="1"/>
  <c r="I7418" i="1"/>
  <c r="F3233" i="1"/>
  <c r="G3233" i="1" s="1"/>
  <c r="H3233" i="1" s="1"/>
  <c r="F3503" i="1"/>
  <c r="G3503" i="1" s="1"/>
  <c r="H3503" i="1" s="1"/>
  <c r="F3862" i="1"/>
  <c r="G3862" i="1" s="1"/>
  <c r="H3862" i="1" s="1"/>
  <c r="F4273" i="1"/>
  <c r="G4273" i="1" s="1"/>
  <c r="H4273" i="1" s="1"/>
  <c r="F4383" i="1"/>
  <c r="G4383" i="1" s="1"/>
  <c r="H4383" i="1" s="1"/>
  <c r="F4723" i="1"/>
  <c r="G4723" i="1" s="1"/>
  <c r="H4723" i="1" s="1"/>
  <c r="F4182" i="1"/>
  <c r="G4182" i="1" s="1"/>
  <c r="H4182" i="1" s="1"/>
  <c r="F4310" i="1"/>
  <c r="G4310" i="1" s="1"/>
  <c r="H4310" i="1" s="1"/>
  <c r="F5185" i="1"/>
  <c r="G5185" i="1" s="1"/>
  <c r="H5185" i="1" s="1"/>
  <c r="F5616" i="1"/>
  <c r="G5616" i="1" s="1"/>
  <c r="H5616" i="1" s="1"/>
  <c r="F5824" i="1"/>
  <c r="G5824" i="1" s="1"/>
  <c r="H5824" i="1" s="1"/>
  <c r="F5889" i="1"/>
  <c r="G5889" i="1" s="1"/>
  <c r="H5889" i="1" s="1"/>
  <c r="F5364" i="1"/>
  <c r="G5364" i="1" s="1"/>
  <c r="H5364" i="1" s="1"/>
  <c r="F4514" i="1"/>
  <c r="G4514" i="1" s="1"/>
  <c r="H4514" i="1" s="1"/>
  <c r="F3579" i="1"/>
  <c r="G3579" i="1" s="1"/>
  <c r="H3579" i="1" s="1"/>
  <c r="F3282" i="1"/>
  <c r="G3282" i="1" s="1"/>
  <c r="H3282" i="1" s="1"/>
  <c r="F3177" i="1"/>
  <c r="G3177" i="1" s="1"/>
  <c r="H3177" i="1" s="1"/>
  <c r="F3324" i="1"/>
  <c r="G3324" i="1" s="1"/>
  <c r="H3324" i="1" s="1"/>
  <c r="F3130" i="1"/>
  <c r="G3130" i="1" s="1"/>
  <c r="H3130" i="1" s="1"/>
  <c r="F3067" i="1"/>
  <c r="G3067" i="1" s="1"/>
  <c r="H3067" i="1" s="1"/>
  <c r="F3323" i="1"/>
  <c r="G3323" i="1" s="1"/>
  <c r="H3323" i="1" s="1"/>
  <c r="F3578" i="1"/>
  <c r="G3578" i="1" s="1"/>
  <c r="H3578" i="1" s="1"/>
  <c r="F3861" i="1"/>
  <c r="G3861" i="1" s="1"/>
  <c r="H3861" i="1" s="1"/>
  <c r="F3992" i="1"/>
  <c r="G3992" i="1" s="1"/>
  <c r="H3992" i="1" s="1"/>
  <c r="I7394" i="1"/>
  <c r="F4051" i="1"/>
  <c r="G4051" i="1" s="1"/>
  <c r="H4051" i="1" s="1"/>
  <c r="F4181" i="1"/>
  <c r="G4181" i="1" s="1"/>
  <c r="H4181" i="1" s="1"/>
  <c r="F4180" i="1"/>
  <c r="G4180" i="1" s="1"/>
  <c r="H4180" i="1" s="1"/>
  <c r="F4179" i="1"/>
  <c r="G4179" i="1" s="1"/>
  <c r="H4179" i="1" s="1"/>
  <c r="F4224" i="1"/>
  <c r="G4224" i="1" s="1"/>
  <c r="H4224" i="1" s="1"/>
  <c r="F4223" i="1"/>
  <c r="G4223" i="1" s="1"/>
  <c r="H4223" i="1" s="1"/>
  <c r="F4142" i="1"/>
  <c r="G4142" i="1" s="1"/>
  <c r="H4142" i="1" s="1"/>
  <c r="F4050" i="1"/>
  <c r="G4050" i="1" s="1"/>
  <c r="H4050" i="1" s="1"/>
  <c r="F4141" i="1"/>
  <c r="G4141" i="1" s="1"/>
  <c r="H4141" i="1" s="1"/>
  <c r="F4178" i="1"/>
  <c r="G4178" i="1" s="1"/>
  <c r="H4178" i="1" s="1"/>
  <c r="F4222" i="1"/>
  <c r="G4222" i="1" s="1"/>
  <c r="H4222" i="1" s="1"/>
  <c r="F4610" i="1"/>
  <c r="G4610" i="1" s="1"/>
  <c r="H4610" i="1" s="1"/>
  <c r="F5274" i="1"/>
  <c r="G5274" i="1" s="1"/>
  <c r="H5274" i="1" s="1"/>
  <c r="F5273" i="1"/>
  <c r="G5273" i="1" s="1"/>
  <c r="H5273" i="1" s="1"/>
  <c r="F4856" i="1"/>
  <c r="G4856" i="1" s="1"/>
  <c r="H4856" i="1" s="1"/>
  <c r="F4140" i="1"/>
  <c r="G4140" i="1" s="1"/>
  <c r="H4140" i="1" s="1"/>
  <c r="F2965" i="1"/>
  <c r="G2965" i="1" s="1"/>
  <c r="H2965" i="1" s="1"/>
  <c r="F1970" i="1"/>
  <c r="G1970" i="1" s="1"/>
  <c r="H1970" i="1" s="1"/>
  <c r="F1884" i="1"/>
  <c r="G1884" i="1" s="1"/>
  <c r="H1884" i="1" s="1"/>
  <c r="F2348" i="1"/>
  <c r="G2348" i="1" s="1"/>
  <c r="H2348" i="1" s="1"/>
  <c r="F3232" i="1"/>
  <c r="G3232" i="1" s="1"/>
  <c r="H3232" i="1" s="1"/>
  <c r="F2964" i="1"/>
  <c r="G2964" i="1" s="1"/>
  <c r="H2964" i="1" s="1"/>
  <c r="F2679" i="1"/>
  <c r="G2679" i="1" s="1"/>
  <c r="H2679" i="1" s="1"/>
  <c r="F2729" i="1"/>
  <c r="G2729" i="1" s="1"/>
  <c r="H2729" i="1" s="1"/>
  <c r="I7370" i="1"/>
  <c r="F3702" i="1"/>
  <c r="G3702" i="1" s="1"/>
  <c r="H3702" i="1" s="1"/>
  <c r="F4139" i="1"/>
  <c r="G4139" i="1" s="1"/>
  <c r="H4139" i="1" s="1"/>
  <c r="F4513" i="1"/>
  <c r="G4513" i="1" s="1"/>
  <c r="H4513" i="1" s="1"/>
  <c r="F4645" i="1"/>
  <c r="G4645" i="1" s="1"/>
  <c r="H4645" i="1" s="1"/>
  <c r="F4684" i="1"/>
  <c r="G4684" i="1" s="1"/>
  <c r="H4684" i="1" s="1"/>
  <c r="F4768" i="1"/>
  <c r="G4768" i="1" s="1"/>
  <c r="H4768" i="1" s="1"/>
  <c r="F4906" i="1"/>
  <c r="G4906" i="1" s="1"/>
  <c r="H4906" i="1" s="1"/>
  <c r="F5102" i="1"/>
  <c r="G5102" i="1" s="1"/>
  <c r="H5102" i="1" s="1"/>
  <c r="F5406" i="1"/>
  <c r="G5406" i="1" s="1"/>
  <c r="H5406" i="1" s="1"/>
  <c r="F5482" i="1"/>
  <c r="G5482" i="1" s="1"/>
  <c r="H5482" i="1" s="1"/>
  <c r="F5363" i="1"/>
  <c r="G5363" i="1" s="1"/>
  <c r="H5363" i="1" s="1"/>
  <c r="F5362" i="1"/>
  <c r="G5362" i="1" s="1"/>
  <c r="H5362" i="1" s="1"/>
  <c r="F4767" i="1"/>
  <c r="G4767" i="1" s="1"/>
  <c r="H4767" i="1" s="1"/>
  <c r="F4609" i="1"/>
  <c r="G4609" i="1" s="1"/>
  <c r="H4609" i="1" s="1"/>
  <c r="F4563" i="1"/>
  <c r="G4563" i="1" s="1"/>
  <c r="H4563" i="1" s="1"/>
  <c r="F4382" i="1"/>
  <c r="G4382" i="1" s="1"/>
  <c r="H4382" i="1" s="1"/>
  <c r="F4221" i="1"/>
  <c r="G4221" i="1" s="1"/>
  <c r="H4221" i="1" s="1"/>
  <c r="F4220" i="1"/>
  <c r="G4220" i="1" s="1"/>
  <c r="H4220" i="1" s="1"/>
  <c r="F4562" i="1"/>
  <c r="G4562" i="1" s="1"/>
  <c r="H4562" i="1" s="1"/>
  <c r="F4561" i="1"/>
  <c r="G4561" i="1" s="1"/>
  <c r="H4561" i="1" s="1"/>
  <c r="F4309" i="1"/>
  <c r="G4309" i="1" s="1"/>
  <c r="H4309" i="1" s="1"/>
  <c r="F4349" i="1"/>
  <c r="G4349" i="1" s="1"/>
  <c r="H4349" i="1" s="1"/>
  <c r="F4381" i="1"/>
  <c r="G4381" i="1" s="1"/>
  <c r="H4381" i="1" s="1"/>
  <c r="F4428" i="1"/>
  <c r="G4428" i="1" s="1"/>
  <c r="H4428" i="1" s="1"/>
  <c r="I7346" i="1"/>
  <c r="F4560" i="1"/>
  <c r="G4560" i="1" s="1"/>
  <c r="H4560" i="1" s="1"/>
  <c r="F4427" i="1"/>
  <c r="G4427" i="1" s="1"/>
  <c r="H4427" i="1" s="1"/>
  <c r="F4811" i="1"/>
  <c r="G4811" i="1" s="1"/>
  <c r="H4811" i="1" s="1"/>
  <c r="F4608" i="1"/>
  <c r="G4608" i="1" s="1"/>
  <c r="H4608" i="1" s="1"/>
  <c r="F4722" i="1"/>
  <c r="G4722" i="1" s="1"/>
  <c r="H4722" i="1" s="1"/>
  <c r="F4512" i="1"/>
  <c r="G4512" i="1" s="1"/>
  <c r="H4512" i="1" s="1"/>
  <c r="F4476" i="1"/>
  <c r="G4476" i="1" s="1"/>
  <c r="H4476" i="1" s="1"/>
  <c r="F4348" i="1"/>
  <c r="G4348" i="1" s="1"/>
  <c r="H4348" i="1" s="1"/>
  <c r="F4272" i="1"/>
  <c r="G4272" i="1" s="1"/>
  <c r="H4272" i="1" s="1"/>
  <c r="F4138" i="1"/>
  <c r="G4138" i="1" s="1"/>
  <c r="H4138" i="1" s="1"/>
  <c r="F4475" i="1"/>
  <c r="G4475" i="1" s="1"/>
  <c r="H4475" i="1" s="1"/>
  <c r="F4766" i="1"/>
  <c r="G4766" i="1" s="1"/>
  <c r="H4766" i="1" s="1"/>
  <c r="F4511" i="1"/>
  <c r="G4511" i="1" s="1"/>
  <c r="H4511" i="1" s="1"/>
  <c r="F4426" i="1"/>
  <c r="G4426" i="1" s="1"/>
  <c r="H4426" i="1" s="1"/>
  <c r="F3991" i="1"/>
  <c r="G3991" i="1" s="1"/>
  <c r="H3991" i="1" s="1"/>
  <c r="F3502" i="1"/>
  <c r="G3502" i="1" s="1"/>
  <c r="H3502" i="1" s="1"/>
  <c r="F2963" i="1"/>
  <c r="G2963" i="1" s="1"/>
  <c r="H2963" i="1" s="1"/>
  <c r="F2728" i="1"/>
  <c r="G2728" i="1" s="1"/>
  <c r="H2728" i="1" s="1"/>
  <c r="F2585" i="1"/>
  <c r="G2585" i="1" s="1"/>
  <c r="H2585" i="1" s="1"/>
  <c r="F2636" i="1"/>
  <c r="G2636" i="1" s="1"/>
  <c r="H2636" i="1" s="1"/>
  <c r="F2467" i="1"/>
  <c r="G2467" i="1" s="1"/>
  <c r="H2467" i="1" s="1"/>
  <c r="F2437" i="1"/>
  <c r="G2437" i="1" s="1"/>
  <c r="H2437" i="1" s="1"/>
  <c r="F2466" i="1"/>
  <c r="G2466" i="1" s="1"/>
  <c r="H2466" i="1" s="1"/>
  <c r="F2436" i="1"/>
  <c r="G2436" i="1" s="1"/>
  <c r="H2436" i="1" s="1"/>
  <c r="I7322" i="1"/>
  <c r="F3015" i="1"/>
  <c r="G3015" i="1" s="1"/>
  <c r="H3015" i="1" s="1"/>
  <c r="F3990" i="1"/>
  <c r="G3990" i="1" s="1"/>
  <c r="H3990" i="1" s="1"/>
  <c r="F4104" i="1"/>
  <c r="G4104" i="1" s="1"/>
  <c r="H4104" i="1" s="1"/>
  <c r="F3955" i="1"/>
  <c r="G3955" i="1" s="1"/>
  <c r="H3955" i="1" s="1"/>
  <c r="F3954" i="1"/>
  <c r="G3954" i="1" s="1"/>
  <c r="H3954" i="1" s="1"/>
  <c r="F3860" i="1"/>
  <c r="G3860" i="1" s="1"/>
  <c r="H3860" i="1" s="1"/>
  <c r="F3793" i="1"/>
  <c r="G3793" i="1" s="1"/>
  <c r="H3793" i="1" s="1"/>
  <c r="F3750" i="1"/>
  <c r="G3750" i="1" s="1"/>
  <c r="H3750" i="1" s="1"/>
  <c r="F3701" i="1"/>
  <c r="G3701" i="1" s="1"/>
  <c r="H3701" i="1" s="1"/>
  <c r="F3900" i="1"/>
  <c r="G3900" i="1" s="1"/>
  <c r="H3900" i="1" s="1"/>
  <c r="F4271" i="1"/>
  <c r="G4271" i="1" s="1"/>
  <c r="H4271" i="1" s="1"/>
  <c r="F4308" i="1"/>
  <c r="G4308" i="1" s="1"/>
  <c r="H4308" i="1" s="1"/>
  <c r="F4559" i="1"/>
  <c r="G4559" i="1" s="1"/>
  <c r="H4559" i="1" s="1"/>
  <c r="F4380" i="1"/>
  <c r="G4380" i="1" s="1"/>
  <c r="H4380" i="1" s="1"/>
  <c r="F4219" i="1"/>
  <c r="G4219" i="1" s="1"/>
  <c r="H4219" i="1" s="1"/>
  <c r="F3989" i="1"/>
  <c r="G3989" i="1" s="1"/>
  <c r="H3989" i="1" s="1"/>
  <c r="F3749" i="1"/>
  <c r="G3749" i="1" s="1"/>
  <c r="H3749" i="1" s="1"/>
  <c r="F3501" i="1"/>
  <c r="G3501" i="1" s="1"/>
  <c r="H3501" i="1" s="1"/>
  <c r="F3362" i="1"/>
  <c r="G3362" i="1" s="1"/>
  <c r="H3362" i="1" s="1"/>
  <c r="F3176" i="1"/>
  <c r="G3176" i="1" s="1"/>
  <c r="H3176" i="1" s="1"/>
  <c r="F2914" i="1"/>
  <c r="G2914" i="1" s="1"/>
  <c r="H2914" i="1" s="1"/>
  <c r="F2727" i="1"/>
  <c r="G2727" i="1" s="1"/>
  <c r="H2727" i="1" s="1"/>
  <c r="F2726" i="1"/>
  <c r="G2726" i="1" s="1"/>
  <c r="H2726" i="1" s="1"/>
  <c r="F2725" i="1"/>
  <c r="G2725" i="1" s="1"/>
  <c r="H2725" i="1" s="1"/>
  <c r="I7298" i="1"/>
  <c r="F2775" i="1"/>
  <c r="G2775" i="1" s="1"/>
  <c r="H2775" i="1" s="1"/>
  <c r="F3175" i="1"/>
  <c r="G3175" i="1" s="1"/>
  <c r="H3175" i="1" s="1"/>
  <c r="F3899" i="1"/>
  <c r="G3899" i="1" s="1"/>
  <c r="H3899" i="1" s="1"/>
  <c r="F4177" i="1"/>
  <c r="G4177" i="1" s="1"/>
  <c r="H4177" i="1" s="1"/>
  <c r="F4683" i="1"/>
  <c r="G4683" i="1" s="1"/>
  <c r="H4683" i="1" s="1"/>
  <c r="F4905" i="1"/>
  <c r="G4905" i="1" s="1"/>
  <c r="H4905" i="1" s="1"/>
  <c r="F4682" i="1"/>
  <c r="G4682" i="1" s="1"/>
  <c r="H4682" i="1" s="1"/>
  <c r="F4474" i="1"/>
  <c r="G4474" i="1" s="1"/>
  <c r="H4474" i="1" s="1"/>
  <c r="F4810" i="1"/>
  <c r="G4810" i="1" s="1"/>
  <c r="H4810" i="1" s="1"/>
  <c r="F5481" i="1"/>
  <c r="G5481" i="1" s="1"/>
  <c r="H5481" i="1" s="1"/>
  <c r="F5272" i="1"/>
  <c r="G5272" i="1" s="1"/>
  <c r="H5272" i="1" s="1"/>
  <c r="F5210" i="1"/>
  <c r="G5210" i="1" s="1"/>
  <c r="H5210" i="1" s="1"/>
  <c r="F5002" i="1"/>
  <c r="G5002" i="1" s="1"/>
  <c r="H5002" i="1" s="1"/>
  <c r="F4721" i="1"/>
  <c r="G4721" i="1" s="1"/>
  <c r="H4721" i="1" s="1"/>
  <c r="F4270" i="1"/>
  <c r="G4270" i="1" s="1"/>
  <c r="H4270" i="1" s="1"/>
  <c r="F3953" i="1"/>
  <c r="G3953" i="1" s="1"/>
  <c r="H3953" i="1" s="1"/>
  <c r="F3462" i="1"/>
  <c r="G3462" i="1" s="1"/>
  <c r="H3462" i="1" s="1"/>
  <c r="F3174" i="1"/>
  <c r="G3174" i="1" s="1"/>
  <c r="H3174" i="1" s="1"/>
  <c r="F2872" i="1"/>
  <c r="G2872" i="1" s="1"/>
  <c r="H2872" i="1" s="1"/>
  <c r="F2503" i="1"/>
  <c r="G2503" i="1" s="1"/>
  <c r="H2503" i="1" s="1"/>
  <c r="F2347" i="1"/>
  <c r="G2347" i="1" s="1"/>
  <c r="H2347" i="1" s="1"/>
  <c r="F2313" i="1"/>
  <c r="G2313" i="1" s="1"/>
  <c r="H2313" i="1" s="1"/>
  <c r="F2724" i="1"/>
  <c r="G2724" i="1" s="1"/>
  <c r="H2724" i="1" s="1"/>
  <c r="F2274" i="1"/>
  <c r="G2274" i="1" s="1"/>
  <c r="H2274" i="1" s="1"/>
  <c r="I7274" i="1"/>
  <c r="F3014" i="1"/>
  <c r="G3014" i="1" s="1"/>
  <c r="H3014" i="1" s="1"/>
  <c r="F3066" i="1"/>
  <c r="G3066" i="1" s="1"/>
  <c r="H3066" i="1" s="1"/>
  <c r="F3281" i="1"/>
  <c r="G3281" i="1" s="1"/>
  <c r="H3281" i="1" s="1"/>
  <c r="F3500" i="1"/>
  <c r="G3500" i="1" s="1"/>
  <c r="H3500" i="1" s="1"/>
  <c r="F3628" i="1"/>
  <c r="G3628" i="1" s="1"/>
  <c r="H3628" i="1" s="1"/>
  <c r="F3792" i="1"/>
  <c r="G3792" i="1" s="1"/>
  <c r="H3792" i="1" s="1"/>
  <c r="F4103" i="1"/>
  <c r="G4103" i="1" s="1"/>
  <c r="H4103" i="1" s="1"/>
  <c r="F4607" i="1"/>
  <c r="G4607" i="1" s="1"/>
  <c r="H4607" i="1" s="1"/>
  <c r="F5056" i="1"/>
  <c r="G5056" i="1" s="1"/>
  <c r="H5056" i="1" s="1"/>
  <c r="F5480" i="1"/>
  <c r="G5480" i="1" s="1"/>
  <c r="H5480" i="1" s="1"/>
  <c r="F5479" i="1"/>
  <c r="G5479" i="1" s="1"/>
  <c r="H5479" i="1" s="1"/>
  <c r="F5405" i="1"/>
  <c r="G5405" i="1" s="1"/>
  <c r="H5405" i="1" s="1"/>
  <c r="F5271" i="1"/>
  <c r="G5271" i="1" s="1"/>
  <c r="H5271" i="1" s="1"/>
  <c r="F5152" i="1"/>
  <c r="G5152" i="1" s="1"/>
  <c r="H5152" i="1" s="1"/>
  <c r="F5184" i="1"/>
  <c r="G5184" i="1" s="1"/>
  <c r="H5184" i="1" s="1"/>
  <c r="F5055" i="1"/>
  <c r="G5055" i="1" s="1"/>
  <c r="H5055" i="1" s="1"/>
  <c r="F4855" i="1"/>
  <c r="G4855" i="1" s="1"/>
  <c r="H4855" i="1" s="1"/>
  <c r="F4809" i="1"/>
  <c r="G4809" i="1" s="1"/>
  <c r="H4809" i="1" s="1"/>
  <c r="F5001" i="1"/>
  <c r="G5001" i="1" s="1"/>
  <c r="H5001" i="1" s="1"/>
  <c r="F5101" i="1"/>
  <c r="G5101" i="1" s="1"/>
  <c r="H5101" i="1" s="1"/>
  <c r="F5100" i="1"/>
  <c r="G5100" i="1" s="1"/>
  <c r="H5100" i="1" s="1"/>
  <c r="F5270" i="1"/>
  <c r="G5270" i="1" s="1"/>
  <c r="H5270" i="1" s="1"/>
  <c r="F5183" i="1"/>
  <c r="G5183" i="1" s="1"/>
  <c r="H5183" i="1" s="1"/>
  <c r="F5309" i="1"/>
  <c r="G5309" i="1" s="1"/>
  <c r="H5309" i="1" s="1"/>
  <c r="I7250" i="1"/>
  <c r="F5308" i="1"/>
  <c r="G5308" i="1" s="1"/>
  <c r="H5308" i="1" s="1"/>
  <c r="F4765" i="1"/>
  <c r="G4765" i="1" s="1"/>
  <c r="H4765" i="1" s="1"/>
  <c r="F4720" i="1"/>
  <c r="G4720" i="1" s="1"/>
  <c r="H4720" i="1" s="1"/>
  <c r="F4854" i="1"/>
  <c r="G4854" i="1" s="1"/>
  <c r="H4854" i="1" s="1"/>
  <c r="F5054" i="1"/>
  <c r="G5054" i="1" s="1"/>
  <c r="H5054" i="1" s="1"/>
  <c r="F5404" i="1"/>
  <c r="G5404" i="1" s="1"/>
  <c r="H5404" i="1" s="1"/>
  <c r="F5307" i="1"/>
  <c r="G5307" i="1" s="1"/>
  <c r="H5307" i="1" s="1"/>
  <c r="F5099" i="1"/>
  <c r="G5099" i="1" s="1"/>
  <c r="H5099" i="1" s="1"/>
  <c r="F4955" i="1"/>
  <c r="G4955" i="1" s="1"/>
  <c r="H4955" i="1" s="1"/>
  <c r="F5000" i="1"/>
  <c r="G5000" i="1" s="1"/>
  <c r="H5000" i="1" s="1"/>
  <c r="F4999" i="1"/>
  <c r="G4999" i="1" s="1"/>
  <c r="H4999" i="1" s="1"/>
  <c r="F4764" i="1"/>
  <c r="G4764" i="1" s="1"/>
  <c r="H4764" i="1" s="1"/>
  <c r="F4558" i="1"/>
  <c r="G4558" i="1" s="1"/>
  <c r="H4558" i="1" s="1"/>
  <c r="F4102" i="1"/>
  <c r="G4102" i="1" s="1"/>
  <c r="H4102" i="1" s="1"/>
  <c r="F3361" i="1"/>
  <c r="G3361" i="1" s="1"/>
  <c r="H3361" i="1" s="1"/>
  <c r="F2871" i="1"/>
  <c r="G2871" i="1" s="1"/>
  <c r="H2871" i="1" s="1"/>
  <c r="F2870" i="1"/>
  <c r="G2870" i="1" s="1"/>
  <c r="H2870" i="1" s="1"/>
  <c r="F2543" i="1"/>
  <c r="G2543" i="1" s="1"/>
  <c r="H2543" i="1" s="1"/>
  <c r="F2395" i="1"/>
  <c r="G2395" i="1" s="1"/>
  <c r="H2395" i="1" s="1"/>
  <c r="F2913" i="1"/>
  <c r="G2913" i="1" s="1"/>
  <c r="H2913" i="1" s="1"/>
  <c r="F3065" i="1"/>
  <c r="G3065" i="1" s="1"/>
  <c r="H3065" i="1" s="1"/>
  <c r="F3173" i="1"/>
  <c r="G3173" i="1" s="1"/>
  <c r="H3173" i="1" s="1"/>
  <c r="F3408" i="1"/>
  <c r="G3408" i="1" s="1"/>
  <c r="H3408" i="1" s="1"/>
  <c r="F3538" i="1"/>
  <c r="G3538" i="1" s="1"/>
  <c r="H3538" i="1" s="1"/>
  <c r="I7226" i="1"/>
  <c r="F3748" i="1"/>
  <c r="G3748" i="1" s="1"/>
  <c r="H3748" i="1" s="1"/>
  <c r="F3988" i="1"/>
  <c r="G3988" i="1" s="1"/>
  <c r="H3988" i="1" s="1"/>
  <c r="F4425" i="1"/>
  <c r="G4425" i="1" s="1"/>
  <c r="H4425" i="1" s="1"/>
  <c r="F4853" i="1"/>
  <c r="G4853" i="1" s="1"/>
  <c r="H4853" i="1" s="1"/>
  <c r="F5151" i="1"/>
  <c r="G5151" i="1" s="1"/>
  <c r="H5151" i="1" s="1"/>
  <c r="F5306" i="1"/>
  <c r="G5306" i="1" s="1"/>
  <c r="H5306" i="1" s="1"/>
  <c r="F5478" i="1"/>
  <c r="G5478" i="1" s="1"/>
  <c r="H5478" i="1" s="1"/>
  <c r="F5526" i="1"/>
  <c r="G5526" i="1" s="1"/>
  <c r="H5526" i="1" s="1"/>
  <c r="F5525" i="1"/>
  <c r="G5525" i="1" s="1"/>
  <c r="H5525" i="1" s="1"/>
  <c r="F5657" i="1"/>
  <c r="G5657" i="1" s="1"/>
  <c r="H5657" i="1" s="1"/>
  <c r="F5656" i="1"/>
  <c r="G5656" i="1" s="1"/>
  <c r="H5656" i="1" s="1"/>
  <c r="F5444" i="1"/>
  <c r="G5444" i="1" s="1"/>
  <c r="H5444" i="1" s="1"/>
  <c r="F5269" i="1"/>
  <c r="G5269" i="1" s="1"/>
  <c r="H5269" i="1" s="1"/>
  <c r="F5098" i="1"/>
  <c r="G5098" i="1" s="1"/>
  <c r="H5098" i="1" s="1"/>
  <c r="F4852" i="1"/>
  <c r="G4852" i="1" s="1"/>
  <c r="H4852" i="1" s="1"/>
  <c r="F4473" i="1"/>
  <c r="G4473" i="1" s="1"/>
  <c r="H4473" i="1" s="1"/>
  <c r="F4176" i="1"/>
  <c r="G4176" i="1" s="1"/>
  <c r="H4176" i="1" s="1"/>
  <c r="F4049" i="1"/>
  <c r="G4049" i="1" s="1"/>
  <c r="H4049" i="1" s="1"/>
  <c r="F4269" i="1"/>
  <c r="G4269" i="1" s="1"/>
  <c r="H4269" i="1" s="1"/>
  <c r="F4218" i="1"/>
  <c r="G4218" i="1" s="1"/>
  <c r="H4218" i="1" s="1"/>
  <c r="F3952" i="1"/>
  <c r="G3952" i="1" s="1"/>
  <c r="H3952" i="1" s="1"/>
  <c r="F3791" i="1"/>
  <c r="G3791" i="1" s="1"/>
  <c r="H3791" i="1" s="1"/>
  <c r="F3667" i="1"/>
  <c r="G3667" i="1" s="1"/>
  <c r="H3667" i="1" s="1"/>
  <c r="F3666" i="1"/>
  <c r="G3666" i="1" s="1"/>
  <c r="H3666" i="1" s="1"/>
  <c r="I7202" i="1"/>
  <c r="F3747" i="1"/>
  <c r="G3747" i="1" s="1"/>
  <c r="H3747" i="1" s="1"/>
  <c r="F3790" i="1"/>
  <c r="G3790" i="1" s="1"/>
  <c r="H3790" i="1" s="1"/>
  <c r="F3822" i="1"/>
  <c r="G3822" i="1" s="1"/>
  <c r="H3822" i="1" s="1"/>
  <c r="F3746" i="1"/>
  <c r="G3746" i="1" s="1"/>
  <c r="H3746" i="1" s="1"/>
  <c r="F3859" i="1"/>
  <c r="G3859" i="1" s="1"/>
  <c r="H3859" i="1" s="1"/>
  <c r="F3987" i="1"/>
  <c r="G3987" i="1" s="1"/>
  <c r="H3987" i="1" s="1"/>
  <c r="F4048" i="1"/>
  <c r="G4048" i="1" s="1"/>
  <c r="H4048" i="1" s="1"/>
  <c r="F3986" i="1"/>
  <c r="G3986" i="1" s="1"/>
  <c r="H3986" i="1" s="1"/>
  <c r="F4047" i="1"/>
  <c r="G4047" i="1" s="1"/>
  <c r="H4047" i="1" s="1"/>
  <c r="F4101" i="1"/>
  <c r="G4101" i="1" s="1"/>
  <c r="H4101" i="1" s="1"/>
  <c r="F4268" i="1"/>
  <c r="G4268" i="1" s="1"/>
  <c r="H4268" i="1" s="1"/>
  <c r="F4347" i="1"/>
  <c r="G4347" i="1" s="1"/>
  <c r="H4347" i="1" s="1"/>
  <c r="F4346" i="1"/>
  <c r="G4346" i="1" s="1"/>
  <c r="H4346" i="1" s="1"/>
  <c r="F4137" i="1"/>
  <c r="G4137" i="1" s="1"/>
  <c r="H4137" i="1" s="1"/>
  <c r="F3789" i="1"/>
  <c r="G3789" i="1" s="1"/>
  <c r="H3789" i="1" s="1"/>
  <c r="F3627" i="1"/>
  <c r="G3627" i="1" s="1"/>
  <c r="H3627" i="1" s="1"/>
  <c r="F3499" i="1"/>
  <c r="G3499" i="1" s="1"/>
  <c r="H3499" i="1" s="1"/>
  <c r="F3407" i="1"/>
  <c r="G3407" i="1" s="1"/>
  <c r="H3407" i="1" s="1"/>
  <c r="F3280" i="1"/>
  <c r="G3280" i="1" s="1"/>
  <c r="H3280" i="1" s="1"/>
  <c r="F3064" i="1"/>
  <c r="G3064" i="1" s="1"/>
  <c r="H3064" i="1" s="1"/>
  <c r="F2818" i="1"/>
  <c r="G2818" i="1" s="1"/>
  <c r="H2818" i="1" s="1"/>
  <c r="F2723" i="1"/>
  <c r="G2723" i="1" s="1"/>
  <c r="H2723" i="1" s="1"/>
  <c r="F2678" i="1"/>
  <c r="G2678" i="1" s="1"/>
  <c r="H2678" i="1" s="1"/>
  <c r="F2635" i="1"/>
  <c r="G2635" i="1" s="1"/>
  <c r="H2635" i="1" s="1"/>
  <c r="I7178" i="1"/>
  <c r="F2634" i="1"/>
  <c r="G2634" i="1" s="1"/>
  <c r="H2634" i="1" s="1"/>
  <c r="F2633" i="1"/>
  <c r="G2633" i="1" s="1"/>
  <c r="H2633" i="1" s="1"/>
  <c r="F3063" i="1"/>
  <c r="G3063" i="1" s="1"/>
  <c r="H3063" i="1" s="1"/>
  <c r="F3231" i="1"/>
  <c r="G3231" i="1" s="1"/>
  <c r="H3231" i="1" s="1"/>
  <c r="F3172" i="1"/>
  <c r="G3172" i="1" s="1"/>
  <c r="H3172" i="1" s="1"/>
  <c r="F3498" i="1"/>
  <c r="G3498" i="1" s="1"/>
  <c r="H3498" i="1" s="1"/>
  <c r="F3406" i="1"/>
  <c r="G3406" i="1" s="1"/>
  <c r="H3406" i="1" s="1"/>
  <c r="F3360" i="1"/>
  <c r="G3360" i="1" s="1"/>
  <c r="H3360" i="1" s="1"/>
  <c r="F3497" i="1"/>
  <c r="G3497" i="1" s="1"/>
  <c r="H3497" i="1" s="1"/>
  <c r="F3577" i="1"/>
  <c r="G3577" i="1" s="1"/>
  <c r="H3577" i="1" s="1"/>
  <c r="F3788" i="1"/>
  <c r="G3788" i="1" s="1"/>
  <c r="H3788" i="1" s="1"/>
  <c r="F3951" i="1"/>
  <c r="G3951" i="1" s="1"/>
  <c r="H3951" i="1" s="1"/>
  <c r="F3985" i="1"/>
  <c r="G3985" i="1" s="1"/>
  <c r="H3985" i="1" s="1"/>
  <c r="F3984" i="1"/>
  <c r="G3984" i="1" s="1"/>
  <c r="H3984" i="1" s="1"/>
  <c r="F3787" i="1"/>
  <c r="G3787" i="1" s="1"/>
  <c r="H3787" i="1" s="1"/>
  <c r="F3405" i="1"/>
  <c r="G3405" i="1" s="1"/>
  <c r="H3405" i="1" s="1"/>
  <c r="F2817" i="1"/>
  <c r="G2817" i="1" s="1"/>
  <c r="H2817" i="1" s="1"/>
  <c r="F2273" i="1"/>
  <c r="G2273" i="1" s="1"/>
  <c r="H2273" i="1" s="1"/>
  <c r="F1253" i="1"/>
  <c r="G1253" i="1" s="1"/>
  <c r="H1253" i="1" s="1"/>
  <c r="F810" i="1"/>
  <c r="G810" i="1" s="1"/>
  <c r="H810" i="1" s="1"/>
  <c r="F644" i="1"/>
  <c r="G644" i="1" s="1"/>
  <c r="H644" i="1" s="1"/>
  <c r="F482" i="1"/>
  <c r="G482" i="1" s="1"/>
  <c r="H482" i="1" s="1"/>
  <c r="F593" i="1"/>
  <c r="G593" i="1" s="1"/>
  <c r="H593" i="1" s="1"/>
  <c r="F505" i="1"/>
  <c r="G505" i="1" s="1"/>
  <c r="H505" i="1" s="1"/>
  <c r="I7154" i="1"/>
  <c r="F504" i="1"/>
  <c r="G504" i="1" s="1"/>
  <c r="H504" i="1" s="1"/>
  <c r="F617" i="1"/>
  <c r="G617" i="1" s="1"/>
  <c r="H617" i="1" s="1"/>
  <c r="F809" i="1"/>
  <c r="G809" i="1" s="1"/>
  <c r="H809" i="1" s="1"/>
  <c r="F926" i="1"/>
  <c r="G926" i="1" s="1"/>
  <c r="H926" i="1" s="1"/>
  <c r="F1136" i="1"/>
  <c r="G1136" i="1" s="1"/>
  <c r="H1136" i="1" s="1"/>
  <c r="F1412" i="1"/>
  <c r="G1412" i="1" s="1"/>
  <c r="H1412" i="1" s="1"/>
  <c r="F1766" i="1"/>
  <c r="G1766" i="1" s="1"/>
  <c r="H1766" i="1" s="1"/>
  <c r="F2435" i="1"/>
  <c r="G2435" i="1" s="1"/>
  <c r="H2435" i="1" s="1"/>
  <c r="F3786" i="1"/>
  <c r="G3786" i="1" s="1"/>
  <c r="H3786" i="1" s="1"/>
  <c r="F4472" i="1"/>
  <c r="G4472" i="1" s="1"/>
  <c r="H4472" i="1" s="1"/>
  <c r="F4681" i="1"/>
  <c r="G4681" i="1" s="1"/>
  <c r="H4681" i="1" s="1"/>
  <c r="F4510" i="1"/>
  <c r="G4510" i="1" s="1"/>
  <c r="H4510" i="1" s="1"/>
  <c r="F4471" i="1"/>
  <c r="G4471" i="1" s="1"/>
  <c r="H4471" i="1" s="1"/>
  <c r="F4267" i="1"/>
  <c r="G4267" i="1" s="1"/>
  <c r="H4267" i="1" s="1"/>
  <c r="F3898" i="1"/>
  <c r="G3898" i="1" s="1"/>
  <c r="H3898" i="1" s="1"/>
  <c r="F3404" i="1"/>
  <c r="G3404" i="1" s="1"/>
  <c r="H3404" i="1" s="1"/>
  <c r="F2677" i="1"/>
  <c r="G2677" i="1" s="1"/>
  <c r="H2677" i="1" s="1"/>
  <c r="F1228" i="1"/>
  <c r="G1228" i="1" s="1"/>
  <c r="H1228" i="1" s="1"/>
  <c r="F1051" i="1"/>
  <c r="G1051" i="1" s="1"/>
  <c r="H1051" i="1" s="1"/>
  <c r="F1083" i="1"/>
  <c r="G1083" i="1" s="1"/>
  <c r="H1083" i="1" s="1"/>
  <c r="F1029" i="1"/>
  <c r="G1029" i="1" s="1"/>
  <c r="H1029" i="1" s="1"/>
  <c r="F1028" i="1"/>
  <c r="G1028" i="1" s="1"/>
  <c r="H1028" i="1" s="1"/>
  <c r="F1350" i="1"/>
  <c r="G1350" i="1" s="1"/>
  <c r="H1350" i="1" s="1"/>
  <c r="F1678" i="1"/>
  <c r="G1678" i="1" s="1"/>
  <c r="H1678" i="1" s="1"/>
  <c r="I7130" i="1"/>
  <c r="F1295" i="1"/>
  <c r="G1295" i="1" s="1"/>
  <c r="H1295" i="1" s="1"/>
  <c r="F1924" i="1"/>
  <c r="G1924" i="1" s="1"/>
  <c r="H1924" i="1" s="1"/>
  <c r="F1843" i="1"/>
  <c r="G1843" i="1" s="1"/>
  <c r="H1843" i="1" s="1"/>
  <c r="F1448" i="1"/>
  <c r="G1448" i="1" s="1"/>
  <c r="H1448" i="1" s="1"/>
  <c r="F2015" i="1"/>
  <c r="G2015" i="1" s="1"/>
  <c r="H2015" i="1" s="1"/>
  <c r="F1923" i="1"/>
  <c r="G1923" i="1" s="1"/>
  <c r="H1923" i="1" s="1"/>
  <c r="F2584" i="1"/>
  <c r="G2584" i="1" s="1"/>
  <c r="H2584" i="1" s="1"/>
  <c r="F2312" i="1"/>
  <c r="G2312" i="1" s="1"/>
  <c r="H2312" i="1" s="1"/>
  <c r="F3496" i="1"/>
  <c r="G3496" i="1" s="1"/>
  <c r="H3496" i="1" s="1"/>
  <c r="F4046" i="1"/>
  <c r="G4046" i="1" s="1"/>
  <c r="H4046" i="1" s="1"/>
  <c r="F4509" i="1"/>
  <c r="G4509" i="1" s="1"/>
  <c r="H4509" i="1" s="1"/>
  <c r="F2816" i="1"/>
  <c r="G2816" i="1" s="1"/>
  <c r="H2816" i="1" s="1"/>
  <c r="F3626" i="1"/>
  <c r="G3626" i="1" s="1"/>
  <c r="H3626" i="1" s="1"/>
  <c r="F4557" i="1"/>
  <c r="G4557" i="1" s="1"/>
  <c r="H4557" i="1" s="1"/>
  <c r="F4851" i="1"/>
  <c r="G4851" i="1" s="1"/>
  <c r="H4851" i="1" s="1"/>
  <c r="F4266" i="1"/>
  <c r="G4266" i="1" s="1"/>
  <c r="H4266" i="1" s="1"/>
  <c r="F3495" i="1"/>
  <c r="G3495" i="1" s="1"/>
  <c r="H3495" i="1" s="1"/>
  <c r="F2722" i="1"/>
  <c r="G2722" i="1" s="1"/>
  <c r="H2722" i="1" s="1"/>
  <c r="F2542" i="1"/>
  <c r="G2542" i="1" s="1"/>
  <c r="H2542" i="1" s="1"/>
  <c r="F3013" i="1"/>
  <c r="G3013" i="1" s="1"/>
  <c r="H3013" i="1" s="1"/>
  <c r="F3012" i="1"/>
  <c r="G3012" i="1" s="1"/>
  <c r="H3012" i="1" s="1"/>
  <c r="F3494" i="1"/>
  <c r="G3494" i="1" s="1"/>
  <c r="H3494" i="1" s="1"/>
  <c r="F3625" i="1"/>
  <c r="G3625" i="1" s="1"/>
  <c r="H3625" i="1" s="1"/>
  <c r="F3624" i="1"/>
  <c r="G3624" i="1" s="1"/>
  <c r="H3624" i="1" s="1"/>
  <c r="I7106" i="1"/>
  <c r="F3537" i="1"/>
  <c r="G3537" i="1" s="1"/>
  <c r="H3537" i="1" s="1"/>
  <c r="F3493" i="1"/>
  <c r="G3493" i="1" s="1"/>
  <c r="H3493" i="1" s="1"/>
  <c r="F3492" i="1"/>
  <c r="G3492" i="1" s="1"/>
  <c r="H3492" i="1" s="1"/>
  <c r="F3359" i="1"/>
  <c r="G3359" i="1" s="1"/>
  <c r="H3359" i="1" s="1"/>
  <c r="F3358" i="1"/>
  <c r="G3358" i="1" s="1"/>
  <c r="H3358" i="1" s="1"/>
  <c r="F3403" i="1"/>
  <c r="G3403" i="1" s="1"/>
  <c r="H3403" i="1" s="1"/>
  <c r="F3491" i="1"/>
  <c r="G3491" i="1" s="1"/>
  <c r="H3491" i="1" s="1"/>
  <c r="F3357" i="1"/>
  <c r="G3357" i="1" s="1"/>
  <c r="H3357" i="1" s="1"/>
  <c r="F3356" i="1"/>
  <c r="G3356" i="1" s="1"/>
  <c r="H3356" i="1" s="1"/>
  <c r="F2869" i="1"/>
  <c r="G2869" i="1" s="1"/>
  <c r="H2869" i="1" s="1"/>
  <c r="F2632" i="1"/>
  <c r="G2632" i="1" s="1"/>
  <c r="H2632" i="1" s="1"/>
  <c r="F2774" i="1"/>
  <c r="G2774" i="1" s="1"/>
  <c r="H2774" i="1" s="1"/>
  <c r="F2773" i="1"/>
  <c r="G2773" i="1" s="1"/>
  <c r="H2773" i="1" s="1"/>
  <c r="F2583" i="1"/>
  <c r="G2583" i="1" s="1"/>
  <c r="H2583" i="1" s="1"/>
  <c r="F2502" i="1"/>
  <c r="G2502" i="1" s="1"/>
  <c r="H2502" i="1" s="1"/>
  <c r="F2631" i="1"/>
  <c r="G2631" i="1" s="1"/>
  <c r="H2631" i="1" s="1"/>
  <c r="F2200" i="1"/>
  <c r="G2200" i="1" s="1"/>
  <c r="H2200" i="1" s="1"/>
  <c r="F1922" i="1"/>
  <c r="G1922" i="1" s="1"/>
  <c r="H1922" i="1" s="1"/>
  <c r="F1969" i="1"/>
  <c r="G1969" i="1" s="1"/>
  <c r="H1969" i="1" s="1"/>
  <c r="F2128" i="1"/>
  <c r="G2128" i="1" s="1"/>
  <c r="H2128" i="1" s="1"/>
  <c r="F2582" i="1"/>
  <c r="G2582" i="1" s="1"/>
  <c r="H2582" i="1" s="1"/>
  <c r="F3011" i="1"/>
  <c r="G3011" i="1" s="1"/>
  <c r="H3011" i="1" s="1"/>
  <c r="F2772" i="1"/>
  <c r="G2772" i="1" s="1"/>
  <c r="H2772" i="1" s="1"/>
  <c r="F2721" i="1"/>
  <c r="G2721" i="1" s="1"/>
  <c r="H2721" i="1" s="1"/>
  <c r="I7082" i="1"/>
  <c r="F2630" i="1"/>
  <c r="G2630" i="1" s="1"/>
  <c r="H2630" i="1" s="1"/>
  <c r="F3129" i="1"/>
  <c r="G3129" i="1" s="1"/>
  <c r="H3129" i="1" s="1"/>
  <c r="F3230" i="1"/>
  <c r="G3230" i="1" s="1"/>
  <c r="H3230" i="1" s="1"/>
  <c r="F3402" i="1"/>
  <c r="G3402" i="1" s="1"/>
  <c r="H3402" i="1" s="1"/>
  <c r="F3355" i="1"/>
  <c r="G3355" i="1" s="1"/>
  <c r="H3355" i="1" s="1"/>
  <c r="F3322" i="1"/>
  <c r="G3322" i="1" s="1"/>
  <c r="H3322" i="1" s="1"/>
  <c r="F3623" i="1"/>
  <c r="G3623" i="1" s="1"/>
  <c r="H3623" i="1" s="1"/>
  <c r="F4136" i="1"/>
  <c r="G4136" i="1" s="1"/>
  <c r="H4136" i="1" s="1"/>
  <c r="F4470" i="1"/>
  <c r="G4470" i="1" s="1"/>
  <c r="H4470" i="1" s="1"/>
  <c r="F4606" i="1"/>
  <c r="G4606" i="1" s="1"/>
  <c r="H4606" i="1" s="1"/>
  <c r="F4680" i="1"/>
  <c r="G4680" i="1" s="1"/>
  <c r="H4680" i="1" s="1"/>
  <c r="F5150" i="1"/>
  <c r="G5150" i="1" s="1"/>
  <c r="H5150" i="1" s="1"/>
  <c r="F4954" i="1"/>
  <c r="G4954" i="1" s="1"/>
  <c r="H4954" i="1" s="1"/>
  <c r="F4345" i="1"/>
  <c r="G4345" i="1" s="1"/>
  <c r="H4345" i="1" s="1"/>
  <c r="F4175" i="1"/>
  <c r="G4175" i="1" s="1"/>
  <c r="H4175" i="1" s="1"/>
  <c r="F3785" i="1"/>
  <c r="G3785" i="1" s="1"/>
  <c r="H3785" i="1" s="1"/>
  <c r="F3321" i="1"/>
  <c r="G3321" i="1" s="1"/>
  <c r="H3321" i="1" s="1"/>
  <c r="F3128" i="1"/>
  <c r="G3128" i="1" s="1"/>
  <c r="H3128" i="1" s="1"/>
  <c r="F3127" i="1"/>
  <c r="G3127" i="1" s="1"/>
  <c r="H3127" i="1" s="1"/>
  <c r="F3279" i="1"/>
  <c r="G3279" i="1" s="1"/>
  <c r="H3279" i="1" s="1"/>
  <c r="F3354" i="1"/>
  <c r="G3354" i="1" s="1"/>
  <c r="H3354" i="1" s="1"/>
  <c r="F3320" i="1"/>
  <c r="G3320" i="1" s="1"/>
  <c r="H3320" i="1" s="1"/>
  <c r="F3353" i="1"/>
  <c r="G3353" i="1" s="1"/>
  <c r="H3353" i="1" s="1"/>
  <c r="F3352" i="1"/>
  <c r="G3352" i="1" s="1"/>
  <c r="H3352" i="1" s="1"/>
  <c r="I7058" i="1"/>
  <c r="F3278" i="1"/>
  <c r="G3278" i="1" s="1"/>
  <c r="H3278" i="1" s="1"/>
  <c r="F3277" i="1"/>
  <c r="G3277" i="1" s="1"/>
  <c r="H3277" i="1" s="1"/>
  <c r="F3171" i="1"/>
  <c r="G3171" i="1" s="1"/>
  <c r="H3171" i="1" s="1"/>
  <c r="F3126" i="1"/>
  <c r="G3126" i="1" s="1"/>
  <c r="H3126" i="1" s="1"/>
  <c r="F3319" i="1"/>
  <c r="G3319" i="1" s="1"/>
  <c r="H3319" i="1" s="1"/>
  <c r="F3401" i="1"/>
  <c r="G3401" i="1" s="1"/>
  <c r="H3401" i="1" s="1"/>
  <c r="F3400" i="1"/>
  <c r="G3400" i="1" s="1"/>
  <c r="H3400" i="1" s="1"/>
  <c r="F3576" i="1"/>
  <c r="G3576" i="1" s="1"/>
  <c r="H3576" i="1" s="1"/>
  <c r="F4100" i="1"/>
  <c r="G4100" i="1" s="1"/>
  <c r="H4100" i="1" s="1"/>
  <c r="F4605" i="1"/>
  <c r="G4605" i="1" s="1"/>
  <c r="H4605" i="1" s="1"/>
  <c r="F4379" i="1"/>
  <c r="G4379" i="1" s="1"/>
  <c r="H4379" i="1" s="1"/>
  <c r="F4556" i="1"/>
  <c r="G4556" i="1" s="1"/>
  <c r="H4556" i="1" s="1"/>
  <c r="F4644" i="1"/>
  <c r="G4644" i="1" s="1"/>
  <c r="H4644" i="1" s="1"/>
  <c r="F4555" i="1"/>
  <c r="G4555" i="1" s="1"/>
  <c r="H4555" i="1" s="1"/>
  <c r="F4265" i="1"/>
  <c r="G4265" i="1" s="1"/>
  <c r="H4265" i="1" s="1"/>
  <c r="F3897" i="1"/>
  <c r="G3897" i="1" s="1"/>
  <c r="H3897" i="1" s="1"/>
  <c r="F2720" i="1"/>
  <c r="G2720" i="1" s="1"/>
  <c r="H2720" i="1" s="1"/>
  <c r="F2346" i="1"/>
  <c r="G2346" i="1" s="1"/>
  <c r="H2346" i="1" s="1"/>
  <c r="F1921" i="1"/>
  <c r="G1921" i="1" s="1"/>
  <c r="H1921" i="1" s="1"/>
  <c r="F1736" i="1"/>
  <c r="G1736" i="1" s="1"/>
  <c r="H1736" i="1" s="1"/>
  <c r="F1803" i="1"/>
  <c r="G1803" i="1" s="1"/>
  <c r="H1803" i="1" s="1"/>
  <c r="F1765" i="1"/>
  <c r="G1765" i="1" s="1"/>
  <c r="H1765" i="1" s="1"/>
  <c r="F1294" i="1"/>
  <c r="G1294" i="1" s="1"/>
  <c r="H1294" i="1" s="1"/>
  <c r="F1704" i="1"/>
  <c r="G1704" i="1" s="1"/>
  <c r="H1704" i="1" s="1"/>
  <c r="I7034" i="1"/>
  <c r="F1483" i="1"/>
  <c r="G1483" i="1" s="1"/>
  <c r="H1483" i="1" s="1"/>
  <c r="F1600" i="1"/>
  <c r="G1600" i="1" s="1"/>
  <c r="H1600" i="1" s="1"/>
  <c r="F1920" i="1"/>
  <c r="G1920" i="1" s="1"/>
  <c r="H1920" i="1" s="1"/>
  <c r="F1802" i="1"/>
  <c r="G1802" i="1" s="1"/>
  <c r="H1802" i="1" s="1"/>
  <c r="F1572" i="1"/>
  <c r="G1572" i="1" s="1"/>
  <c r="H1572" i="1" s="1"/>
  <c r="F1842" i="1"/>
  <c r="G1842" i="1" s="1"/>
  <c r="H1842" i="1" s="1"/>
  <c r="F1599" i="1"/>
  <c r="G1599" i="1" s="1"/>
  <c r="H1599" i="1" s="1"/>
  <c r="F1764" i="1"/>
  <c r="G1764" i="1" s="1"/>
  <c r="H1764" i="1" s="1"/>
  <c r="F2311" i="1"/>
  <c r="G2311" i="1" s="1"/>
  <c r="H2311" i="1" s="1"/>
  <c r="F2868" i="1"/>
  <c r="G2868" i="1" s="1"/>
  <c r="H2868" i="1" s="1"/>
  <c r="F2541" i="1"/>
  <c r="G2541" i="1" s="1"/>
  <c r="H2541" i="1" s="1"/>
  <c r="F2912" i="1"/>
  <c r="G2912" i="1" s="1"/>
  <c r="H2912" i="1" s="1"/>
  <c r="F3318" i="1"/>
  <c r="G3318" i="1" s="1"/>
  <c r="H3318" i="1" s="1"/>
  <c r="F3700" i="1"/>
  <c r="G3700" i="1" s="1"/>
  <c r="H3700" i="1" s="1"/>
  <c r="F3461" i="1"/>
  <c r="G3461" i="1" s="1"/>
  <c r="H3461" i="1" s="1"/>
  <c r="F3229" i="1"/>
  <c r="G3229" i="1" s="1"/>
  <c r="H3229" i="1" s="1"/>
  <c r="F3010" i="1"/>
  <c r="G3010" i="1" s="1"/>
  <c r="H3010" i="1" s="1"/>
  <c r="F2465" i="1"/>
  <c r="G2465" i="1" s="1"/>
  <c r="H2465" i="1" s="1"/>
  <c r="F2464" i="1"/>
  <c r="G2464" i="1" s="1"/>
  <c r="H2464" i="1" s="1"/>
  <c r="F2581" i="1"/>
  <c r="G2581" i="1" s="1"/>
  <c r="H2581" i="1" s="1"/>
  <c r="F2629" i="1"/>
  <c r="G2629" i="1" s="1"/>
  <c r="H2629" i="1" s="1"/>
  <c r="F2815" i="1"/>
  <c r="G2815" i="1" s="1"/>
  <c r="H2815" i="1" s="1"/>
  <c r="F2771" i="1"/>
  <c r="G2771" i="1" s="1"/>
  <c r="H2771" i="1" s="1"/>
  <c r="F2540" i="1"/>
  <c r="G2540" i="1" s="1"/>
  <c r="H2540" i="1" s="1"/>
  <c r="I7010" i="1"/>
  <c r="F2814" i="1"/>
  <c r="G2814" i="1" s="1"/>
  <c r="H2814" i="1" s="1"/>
  <c r="F2676" i="1"/>
  <c r="G2676" i="1" s="1"/>
  <c r="H2676" i="1" s="1"/>
  <c r="F2911" i="1"/>
  <c r="G2911" i="1" s="1"/>
  <c r="H2911" i="1" s="1"/>
  <c r="F2962" i="1"/>
  <c r="G2962" i="1" s="1"/>
  <c r="H2962" i="1" s="1"/>
  <c r="F3009" i="1"/>
  <c r="G3009" i="1" s="1"/>
  <c r="H3009" i="1" s="1"/>
  <c r="F3008" i="1"/>
  <c r="G3008" i="1" s="1"/>
  <c r="H3008" i="1" s="1"/>
  <c r="F3228" i="1"/>
  <c r="G3228" i="1" s="1"/>
  <c r="H3228" i="1" s="1"/>
  <c r="F3575" i="1"/>
  <c r="G3575" i="1" s="1"/>
  <c r="H3575" i="1" s="1"/>
  <c r="F3574" i="1"/>
  <c r="G3574" i="1" s="1"/>
  <c r="H3574" i="1" s="1"/>
  <c r="F3573" i="1"/>
  <c r="G3573" i="1" s="1"/>
  <c r="H3573" i="1" s="1"/>
  <c r="F4099" i="1"/>
  <c r="G4099" i="1" s="1"/>
  <c r="H4099" i="1" s="1"/>
  <c r="F4469" i="1"/>
  <c r="G4469" i="1" s="1"/>
  <c r="H4469" i="1" s="1"/>
  <c r="F4424" i="1"/>
  <c r="G4424" i="1" s="1"/>
  <c r="H4424" i="1" s="1"/>
  <c r="F5053" i="1"/>
  <c r="G5053" i="1" s="1"/>
  <c r="H5053" i="1" s="1"/>
  <c r="F4998" i="1"/>
  <c r="G4998" i="1" s="1"/>
  <c r="H4998" i="1" s="1"/>
  <c r="F4508" i="1"/>
  <c r="G4508" i="1" s="1"/>
  <c r="H4508" i="1" s="1"/>
  <c r="F3665" i="1"/>
  <c r="G3665" i="1" s="1"/>
  <c r="H3665" i="1" s="1"/>
  <c r="F3227" i="1"/>
  <c r="G3227" i="1" s="1"/>
  <c r="H3227" i="1" s="1"/>
  <c r="F3351" i="1"/>
  <c r="G3351" i="1" s="1"/>
  <c r="H3351" i="1" s="1"/>
  <c r="F3317" i="1"/>
  <c r="G3317" i="1" s="1"/>
  <c r="H3317" i="1" s="1"/>
  <c r="F3460" i="1"/>
  <c r="G3460" i="1" s="1"/>
  <c r="H3460" i="1" s="1"/>
  <c r="F3950" i="1"/>
  <c r="G3950" i="1" s="1"/>
  <c r="H3950" i="1" s="1"/>
  <c r="F4098" i="1"/>
  <c r="G4098" i="1" s="1"/>
  <c r="H4098" i="1" s="1"/>
  <c r="F4135" i="1"/>
  <c r="G4135" i="1" s="1"/>
  <c r="H4135" i="1" s="1"/>
  <c r="I6986" i="1"/>
  <c r="F4045" i="1"/>
  <c r="G4045" i="1" s="1"/>
  <c r="H4045" i="1" s="1"/>
  <c r="F4044" i="1"/>
  <c r="G4044" i="1" s="1"/>
  <c r="H4044" i="1" s="1"/>
  <c r="F4043" i="1"/>
  <c r="G4043" i="1" s="1"/>
  <c r="H4043" i="1" s="1"/>
  <c r="F4042" i="1"/>
  <c r="G4042" i="1" s="1"/>
  <c r="H4042" i="1" s="1"/>
  <c r="F3896" i="1"/>
  <c r="G3896" i="1" s="1"/>
  <c r="H3896" i="1" s="1"/>
  <c r="F3949" i="1"/>
  <c r="G3949" i="1" s="1"/>
  <c r="H3949" i="1" s="1"/>
  <c r="F4097" i="1"/>
  <c r="G4097" i="1" s="1"/>
  <c r="H4097" i="1" s="1"/>
  <c r="F4041" i="1"/>
  <c r="G4041" i="1" s="1"/>
  <c r="H4041" i="1" s="1"/>
  <c r="F4507" i="1"/>
  <c r="G4507" i="1" s="1"/>
  <c r="H4507" i="1" s="1"/>
  <c r="F4604" i="1"/>
  <c r="G4604" i="1" s="1"/>
  <c r="H4604" i="1" s="1"/>
  <c r="F5052" i="1"/>
  <c r="G5052" i="1" s="1"/>
  <c r="H5052" i="1" s="1"/>
  <c r="F4904" i="1"/>
  <c r="G4904" i="1" s="1"/>
  <c r="H4904" i="1" s="1"/>
  <c r="F4719" i="1"/>
  <c r="G4719" i="1" s="1"/>
  <c r="H4719" i="1" s="1"/>
  <c r="F4264" i="1"/>
  <c r="G4264" i="1" s="1"/>
  <c r="H4264" i="1" s="1"/>
  <c r="F3664" i="1"/>
  <c r="G3664" i="1" s="1"/>
  <c r="H3664" i="1" s="1"/>
  <c r="F2719" i="1"/>
  <c r="G2719" i="1" s="1"/>
  <c r="H2719" i="1" s="1"/>
  <c r="F2058" i="1"/>
  <c r="G2058" i="1" s="1"/>
  <c r="H2058" i="1" s="1"/>
  <c r="F993" i="1"/>
  <c r="G993" i="1" s="1"/>
  <c r="H993" i="1" s="1"/>
  <c r="F503" i="1"/>
  <c r="G503" i="1" s="1"/>
  <c r="H503" i="1" s="1"/>
  <c r="F309" i="1"/>
  <c r="G309" i="1" s="1"/>
  <c r="H309" i="1" s="1"/>
  <c r="F238" i="1"/>
  <c r="G238" i="1" s="1"/>
  <c r="H238" i="1" s="1"/>
  <c r="F268" i="1"/>
  <c r="G268" i="1" s="1"/>
  <c r="H268" i="1" s="1"/>
  <c r="F291" i="1"/>
  <c r="G291" i="1" s="1"/>
  <c r="H291" i="1" s="1"/>
  <c r="F308" i="1"/>
  <c r="G308" i="1" s="1"/>
  <c r="H308" i="1" s="1"/>
  <c r="I6962" i="1"/>
  <c r="F323" i="1"/>
  <c r="G323" i="1" s="1"/>
  <c r="H323" i="1" s="1"/>
  <c r="F392" i="1"/>
  <c r="G392" i="1" s="1"/>
  <c r="H392" i="1" s="1"/>
  <c r="F454" i="1"/>
  <c r="G454" i="1" s="1"/>
  <c r="H454" i="1" s="1"/>
  <c r="F574" i="1"/>
  <c r="G574" i="1" s="1"/>
  <c r="H574" i="1" s="1"/>
  <c r="F746" i="1"/>
  <c r="G746" i="1" s="1"/>
  <c r="H746" i="1" s="1"/>
  <c r="F925" i="1"/>
  <c r="G925" i="1" s="1"/>
  <c r="H925" i="1" s="1"/>
  <c r="F1349" i="1"/>
  <c r="G1349" i="1" s="1"/>
  <c r="H1349" i="1" s="1"/>
  <c r="F2310" i="1"/>
  <c r="G2310" i="1" s="1"/>
  <c r="H2310" i="1" s="1"/>
  <c r="F3745" i="1"/>
  <c r="G3745" i="1" s="1"/>
  <c r="H3745" i="1" s="1"/>
  <c r="F3948" i="1"/>
  <c r="G3948" i="1" s="1"/>
  <c r="H3948" i="1" s="1"/>
  <c r="F3858" i="1"/>
  <c r="G3858" i="1" s="1"/>
  <c r="H3858" i="1" s="1"/>
  <c r="F3947" i="1"/>
  <c r="G3947" i="1" s="1"/>
  <c r="H3947" i="1" s="1"/>
  <c r="F4174" i="1"/>
  <c r="G4174" i="1" s="1"/>
  <c r="H4174" i="1" s="1"/>
  <c r="F3946" i="1"/>
  <c r="G3946" i="1" s="1"/>
  <c r="H3946" i="1" s="1"/>
  <c r="F3663" i="1"/>
  <c r="G3663" i="1" s="1"/>
  <c r="H3663" i="1" s="1"/>
  <c r="F3007" i="1"/>
  <c r="G3007" i="1" s="1"/>
  <c r="H3007" i="1" s="1"/>
  <c r="F2127" i="1"/>
  <c r="G2127" i="1" s="1"/>
  <c r="H2127" i="1" s="1"/>
  <c r="F1447" i="1"/>
  <c r="G1447" i="1" s="1"/>
  <c r="H1447" i="1" s="1"/>
  <c r="F1252" i="1"/>
  <c r="G1252" i="1" s="1"/>
  <c r="H1252" i="1" s="1"/>
  <c r="F1293" i="1"/>
  <c r="G1293" i="1" s="1"/>
  <c r="H1293" i="1" s="1"/>
  <c r="F1348" i="1"/>
  <c r="G1348" i="1" s="1"/>
  <c r="H1348" i="1" s="1"/>
  <c r="F1482" i="1"/>
  <c r="G1482" i="1" s="1"/>
  <c r="H1482" i="1" s="1"/>
  <c r="F1511" i="1"/>
  <c r="G1511" i="1" s="1"/>
  <c r="H1511" i="1" s="1"/>
  <c r="F1551" i="1"/>
  <c r="G1551" i="1" s="1"/>
  <c r="H1551" i="1" s="1"/>
  <c r="I6938" i="1"/>
  <c r="F1677" i="1"/>
  <c r="G1677" i="1" s="1"/>
  <c r="H1677" i="1" s="1"/>
  <c r="F1801" i="1"/>
  <c r="G1801" i="1" s="1"/>
  <c r="H1801" i="1" s="1"/>
  <c r="F1841" i="1"/>
  <c r="G1841" i="1" s="1"/>
  <c r="H1841" i="1" s="1"/>
  <c r="F2057" i="1"/>
  <c r="G2057" i="1" s="1"/>
  <c r="H2057" i="1" s="1"/>
  <c r="F2199" i="1"/>
  <c r="G2199" i="1" s="1"/>
  <c r="H2199" i="1" s="1"/>
  <c r="F2434" i="1"/>
  <c r="G2434" i="1" s="1"/>
  <c r="H2434" i="1" s="1"/>
  <c r="F2628" i="1"/>
  <c r="G2628" i="1" s="1"/>
  <c r="H2628" i="1" s="1"/>
  <c r="F3125" i="1"/>
  <c r="G3125" i="1" s="1"/>
  <c r="H3125" i="1" s="1"/>
  <c r="F3662" i="1"/>
  <c r="G3662" i="1" s="1"/>
  <c r="H3662" i="1" s="1"/>
  <c r="F4040" i="1"/>
  <c r="G4040" i="1" s="1"/>
  <c r="H4040" i="1" s="1"/>
  <c r="F3857" i="1"/>
  <c r="G3857" i="1" s="1"/>
  <c r="H3857" i="1" s="1"/>
  <c r="F3983" i="1"/>
  <c r="G3983" i="1" s="1"/>
  <c r="H3983" i="1" s="1"/>
  <c r="F3622" i="1"/>
  <c r="G3622" i="1" s="1"/>
  <c r="H3622" i="1" s="1"/>
  <c r="F3490" i="1"/>
  <c r="G3490" i="1" s="1"/>
  <c r="H3490" i="1" s="1"/>
  <c r="F3399" i="1"/>
  <c r="G3399" i="1" s="1"/>
  <c r="H3399" i="1" s="1"/>
  <c r="F3744" i="1"/>
  <c r="G3744" i="1" s="1"/>
  <c r="H3744" i="1" s="1"/>
  <c r="F3895" i="1"/>
  <c r="G3895" i="1" s="1"/>
  <c r="H3895" i="1" s="1"/>
  <c r="F3982" i="1"/>
  <c r="G3982" i="1" s="1"/>
  <c r="H3982" i="1" s="1"/>
  <c r="F3536" i="1"/>
  <c r="G3536" i="1" s="1"/>
  <c r="H3536" i="1" s="1"/>
  <c r="F2675" i="1"/>
  <c r="G2675" i="1" s="1"/>
  <c r="H2675" i="1" s="1"/>
  <c r="F2867" i="1"/>
  <c r="G2867" i="1" s="1"/>
  <c r="H2867" i="1" s="1"/>
  <c r="F2627" i="1"/>
  <c r="G2627" i="1" s="1"/>
  <c r="H2627" i="1" s="1"/>
  <c r="F2394" i="1"/>
  <c r="G2394" i="1" s="1"/>
  <c r="H2394" i="1" s="1"/>
  <c r="F2393" i="1"/>
  <c r="G2393" i="1" s="1"/>
  <c r="H2393" i="1" s="1"/>
  <c r="I6914" i="1"/>
  <c r="F3062" i="1"/>
  <c r="G3062" i="1" s="1"/>
  <c r="H3062" i="1" s="1"/>
  <c r="F3621" i="1"/>
  <c r="G3621" i="1" s="1"/>
  <c r="H3621" i="1" s="1"/>
  <c r="F3661" i="1"/>
  <c r="G3661" i="1" s="1"/>
  <c r="H3661" i="1" s="1"/>
  <c r="F3945" i="1"/>
  <c r="G3945" i="1" s="1"/>
  <c r="H3945" i="1" s="1"/>
  <c r="F3944" i="1"/>
  <c r="G3944" i="1" s="1"/>
  <c r="H3944" i="1" s="1"/>
  <c r="F4039" i="1"/>
  <c r="G4039" i="1" s="1"/>
  <c r="H4039" i="1" s="1"/>
  <c r="F4096" i="1"/>
  <c r="G4096" i="1" s="1"/>
  <c r="H4096" i="1" s="1"/>
  <c r="F4217" i="1"/>
  <c r="G4217" i="1" s="1"/>
  <c r="H4217" i="1" s="1"/>
  <c r="F4216" i="1"/>
  <c r="G4216" i="1" s="1"/>
  <c r="H4216" i="1" s="1"/>
  <c r="F4506" i="1"/>
  <c r="G4506" i="1" s="1"/>
  <c r="H4506" i="1" s="1"/>
  <c r="F4554" i="1"/>
  <c r="G4554" i="1" s="1"/>
  <c r="H4554" i="1" s="1"/>
  <c r="F4903" i="1"/>
  <c r="G4903" i="1" s="1"/>
  <c r="H4903" i="1" s="1"/>
  <c r="F5361" i="1"/>
  <c r="G5361" i="1" s="1"/>
  <c r="H5361" i="1" s="1"/>
  <c r="F5149" i="1"/>
  <c r="G5149" i="1" s="1"/>
  <c r="H5149" i="1" s="1"/>
  <c r="F4763" i="1"/>
  <c r="G4763" i="1" s="1"/>
  <c r="H4763" i="1" s="1"/>
  <c r="F4718" i="1"/>
  <c r="G4718" i="1" s="1"/>
  <c r="H4718" i="1" s="1"/>
  <c r="F4808" i="1"/>
  <c r="G4808" i="1" s="1"/>
  <c r="H4808" i="1" s="1"/>
  <c r="F4263" i="1"/>
  <c r="G4263" i="1" s="1"/>
  <c r="H4263" i="1" s="1"/>
  <c r="F4134" i="1"/>
  <c r="G4134" i="1" s="1"/>
  <c r="H4134" i="1" s="1"/>
  <c r="F3943" i="1"/>
  <c r="G3943" i="1" s="1"/>
  <c r="H3943" i="1" s="1"/>
  <c r="F4095" i="1"/>
  <c r="G4095" i="1" s="1"/>
  <c r="H4095" i="1" s="1"/>
  <c r="F4133" i="1"/>
  <c r="G4133" i="1" s="1"/>
  <c r="H4133" i="1" s="1"/>
  <c r="F3821" i="1"/>
  <c r="G3821" i="1" s="1"/>
  <c r="H3821" i="1" s="1"/>
  <c r="F4307" i="1"/>
  <c r="G4307" i="1" s="1"/>
  <c r="H4307" i="1" s="1"/>
  <c r="I6890" i="1"/>
  <c r="F4344" i="1"/>
  <c r="G4344" i="1" s="1"/>
  <c r="H4344" i="1" s="1"/>
  <c r="F4468" i="1"/>
  <c r="G4468" i="1" s="1"/>
  <c r="H4468" i="1" s="1"/>
  <c r="F4603" i="1"/>
  <c r="G4603" i="1" s="1"/>
  <c r="H4603" i="1" s="1"/>
  <c r="F4467" i="1"/>
  <c r="G4467" i="1" s="1"/>
  <c r="H4467" i="1" s="1"/>
  <c r="F4343" i="1"/>
  <c r="G4343" i="1" s="1"/>
  <c r="H4343" i="1" s="1"/>
  <c r="F4466" i="1"/>
  <c r="G4466" i="1" s="1"/>
  <c r="H4466" i="1" s="1"/>
  <c r="F4423" i="1"/>
  <c r="G4423" i="1" s="1"/>
  <c r="H4423" i="1" s="1"/>
  <c r="F4505" i="1"/>
  <c r="G4505" i="1" s="1"/>
  <c r="H4505" i="1" s="1"/>
  <c r="F4953" i="1"/>
  <c r="G4953" i="1" s="1"/>
  <c r="H4953" i="1" s="1"/>
  <c r="F5148" i="1"/>
  <c r="G5148" i="1" s="1"/>
  <c r="H5148" i="1" s="1"/>
  <c r="F5051" i="1"/>
  <c r="G5051" i="1" s="1"/>
  <c r="H5051" i="1" s="1"/>
  <c r="F5097" i="1"/>
  <c r="G5097" i="1" s="1"/>
  <c r="H5097" i="1" s="1"/>
  <c r="F5147" i="1"/>
  <c r="G5147" i="1" s="1"/>
  <c r="H5147" i="1" s="1"/>
  <c r="F4807" i="1"/>
  <c r="G4807" i="1" s="1"/>
  <c r="H4807" i="1" s="1"/>
  <c r="F4643" i="1"/>
  <c r="G4643" i="1" s="1"/>
  <c r="H4643" i="1" s="1"/>
  <c r="F4422" i="1"/>
  <c r="G4422" i="1" s="1"/>
  <c r="H4422" i="1" s="1"/>
  <c r="F3894" i="1"/>
  <c r="G3894" i="1" s="1"/>
  <c r="H3894" i="1" s="1"/>
  <c r="F3620" i="1"/>
  <c r="G3620" i="1" s="1"/>
  <c r="H3620" i="1" s="1"/>
  <c r="F3061" i="1"/>
  <c r="G3061" i="1" s="1"/>
  <c r="H3061" i="1" s="1"/>
  <c r="F2501" i="1"/>
  <c r="G2501" i="1" s="1"/>
  <c r="H2501" i="1" s="1"/>
  <c r="F1703" i="1"/>
  <c r="G1703" i="1" s="1"/>
  <c r="H1703" i="1" s="1"/>
  <c r="F1411" i="1"/>
  <c r="G1411" i="1" s="1"/>
  <c r="H1411" i="1" s="1"/>
  <c r="F1318" i="1"/>
  <c r="G1318" i="1" s="1"/>
  <c r="H1318" i="1" s="1"/>
  <c r="F1135" i="1"/>
  <c r="G1135" i="1" s="1"/>
  <c r="H1135" i="1" s="1"/>
  <c r="I6866" i="1"/>
  <c r="F1227" i="1"/>
  <c r="G1227" i="1" s="1"/>
  <c r="H1227" i="1" s="1"/>
  <c r="F1292" i="1"/>
  <c r="G1292" i="1" s="1"/>
  <c r="H1292" i="1" s="1"/>
  <c r="F1641" i="1"/>
  <c r="G1641" i="1" s="1"/>
  <c r="H1641" i="1" s="1"/>
  <c r="F2433" i="1"/>
  <c r="G2433" i="1" s="1"/>
  <c r="H2433" i="1" s="1"/>
  <c r="F1763" i="1"/>
  <c r="G1763" i="1" s="1"/>
  <c r="H1763" i="1" s="1"/>
  <c r="F1968" i="1"/>
  <c r="G1968" i="1" s="1"/>
  <c r="H1968" i="1" s="1"/>
  <c r="F2272" i="1"/>
  <c r="G2272" i="1" s="1"/>
  <c r="H2272" i="1" s="1"/>
  <c r="F3226" i="1"/>
  <c r="G3226" i="1" s="1"/>
  <c r="H3226" i="1" s="1"/>
  <c r="F4465" i="1"/>
  <c r="G4465" i="1" s="1"/>
  <c r="H4465" i="1" s="1"/>
  <c r="F5096" i="1"/>
  <c r="G5096" i="1" s="1"/>
  <c r="H5096" i="1" s="1"/>
  <c r="F5268" i="1"/>
  <c r="G5268" i="1" s="1"/>
  <c r="H5268" i="1" s="1"/>
  <c r="F5360" i="1"/>
  <c r="G5360" i="1" s="1"/>
  <c r="H5360" i="1" s="1"/>
  <c r="F4850" i="1"/>
  <c r="G4850" i="1" s="1"/>
  <c r="H4850" i="1" s="1"/>
  <c r="F4553" i="1"/>
  <c r="G4553" i="1" s="1"/>
  <c r="H4553" i="1" s="1"/>
  <c r="F4421" i="1"/>
  <c r="G4421" i="1" s="1"/>
  <c r="H4421" i="1" s="1"/>
  <c r="F4215" i="1"/>
  <c r="G4215" i="1" s="1"/>
  <c r="H4215" i="1" s="1"/>
  <c r="F3893" i="1"/>
  <c r="G3893" i="1" s="1"/>
  <c r="H3893" i="1" s="1"/>
  <c r="F3660" i="1"/>
  <c r="G3660" i="1" s="1"/>
  <c r="H3660" i="1" s="1"/>
  <c r="F3459" i="1"/>
  <c r="G3459" i="1" s="1"/>
  <c r="H3459" i="1" s="1"/>
  <c r="F3458" i="1"/>
  <c r="G3458" i="1" s="1"/>
  <c r="H3458" i="1" s="1"/>
  <c r="F3457" i="1"/>
  <c r="G3457" i="1" s="1"/>
  <c r="H3457" i="1" s="1"/>
  <c r="F3276" i="1"/>
  <c r="G3276" i="1" s="1"/>
  <c r="H3276" i="1" s="1"/>
  <c r="F3124" i="1"/>
  <c r="G3124" i="1" s="1"/>
  <c r="H3124" i="1" s="1"/>
  <c r="F2961" i="1"/>
  <c r="G2961" i="1" s="1"/>
  <c r="H2961" i="1" s="1"/>
  <c r="I6842" i="1"/>
  <c r="F2580" i="1"/>
  <c r="G2580" i="1" s="1"/>
  <c r="H2580" i="1" s="1"/>
  <c r="F2345" i="1"/>
  <c r="G2345" i="1" s="1"/>
  <c r="H2345" i="1" s="1"/>
  <c r="F2126" i="1"/>
  <c r="G2126" i="1" s="1"/>
  <c r="H2126" i="1" s="1"/>
  <c r="F2271" i="1"/>
  <c r="G2271" i="1" s="1"/>
  <c r="H2271" i="1" s="1"/>
  <c r="F2626" i="1"/>
  <c r="G2626" i="1" s="1"/>
  <c r="H2626" i="1" s="1"/>
  <c r="F3619" i="1"/>
  <c r="G3619" i="1" s="1"/>
  <c r="H3619" i="1" s="1"/>
  <c r="F4504" i="1"/>
  <c r="G4504" i="1" s="1"/>
  <c r="H4504" i="1" s="1"/>
  <c r="F4806" i="1"/>
  <c r="G4806" i="1" s="1"/>
  <c r="H4806" i="1" s="1"/>
  <c r="F5050" i="1"/>
  <c r="G5050" i="1" s="1"/>
  <c r="H5050" i="1" s="1"/>
  <c r="F5209" i="1"/>
  <c r="G5209" i="1" s="1"/>
  <c r="H5209" i="1" s="1"/>
  <c r="F5208" i="1"/>
  <c r="G5208" i="1" s="1"/>
  <c r="H5208" i="1" s="1"/>
  <c r="F5267" i="1"/>
  <c r="G5267" i="1" s="1"/>
  <c r="H5267" i="1" s="1"/>
  <c r="F5182" i="1"/>
  <c r="G5182" i="1" s="1"/>
  <c r="H5182" i="1" s="1"/>
  <c r="F4679" i="1"/>
  <c r="G4679" i="1" s="1"/>
  <c r="H4679" i="1" s="1"/>
  <c r="F4342" i="1"/>
  <c r="G4342" i="1" s="1"/>
  <c r="H4342" i="1" s="1"/>
  <c r="F3275" i="1"/>
  <c r="G3275" i="1" s="1"/>
  <c r="H3275" i="1" s="1"/>
  <c r="F2579" i="1"/>
  <c r="G2579" i="1" s="1"/>
  <c r="H2579" i="1" s="1"/>
  <c r="F2539" i="1"/>
  <c r="G2539" i="1" s="1"/>
  <c r="H2539" i="1" s="1"/>
  <c r="F2578" i="1"/>
  <c r="G2578" i="1" s="1"/>
  <c r="H2578" i="1" s="1"/>
  <c r="F2577" i="1"/>
  <c r="G2577" i="1" s="1"/>
  <c r="H2577" i="1" s="1"/>
  <c r="F2432" i="1"/>
  <c r="G2432" i="1" s="1"/>
  <c r="H2432" i="1" s="1"/>
  <c r="F2170" i="1"/>
  <c r="G2170" i="1" s="1"/>
  <c r="H2170" i="1" s="1"/>
  <c r="F2392" i="1"/>
  <c r="G2392" i="1" s="1"/>
  <c r="H2392" i="1" s="1"/>
  <c r="F2391" i="1"/>
  <c r="G2391" i="1" s="1"/>
  <c r="H2391" i="1" s="1"/>
  <c r="I6818" i="1"/>
  <c r="F2538" i="1"/>
  <c r="G2538" i="1" s="1"/>
  <c r="H2538" i="1" s="1"/>
  <c r="F2770" i="1"/>
  <c r="G2770" i="1" s="1"/>
  <c r="H2770" i="1" s="1"/>
  <c r="F3170" i="1"/>
  <c r="G3170" i="1" s="1"/>
  <c r="H3170" i="1" s="1"/>
  <c r="F3572" i="1"/>
  <c r="G3572" i="1" s="1"/>
  <c r="H3572" i="1" s="1"/>
  <c r="F3942" i="1"/>
  <c r="G3942" i="1" s="1"/>
  <c r="H3942" i="1" s="1"/>
  <c r="F3784" i="1"/>
  <c r="G3784" i="1" s="1"/>
  <c r="H3784" i="1" s="1"/>
  <c r="F4552" i="1"/>
  <c r="G4552" i="1" s="1"/>
  <c r="H4552" i="1" s="1"/>
  <c r="F5305" i="1"/>
  <c r="G5305" i="1" s="1"/>
  <c r="H5305" i="1" s="1"/>
  <c r="F6094" i="1"/>
  <c r="G6094" i="1" s="1"/>
  <c r="H6094" i="1" s="1"/>
  <c r="F8761" i="1"/>
  <c r="G8761" i="1" s="1"/>
  <c r="H8761" i="1" s="1"/>
  <c r="F8760" i="1"/>
  <c r="G8760" i="1" s="1"/>
  <c r="H8760" i="1" s="1"/>
  <c r="F8759" i="1"/>
  <c r="G8759" i="1" s="1"/>
  <c r="H8759" i="1" s="1"/>
  <c r="F6180" i="1"/>
  <c r="G6180" i="1" s="1"/>
  <c r="H6180" i="1" s="1"/>
  <c r="F5731" i="1"/>
  <c r="G5731" i="1" s="1"/>
  <c r="H5731" i="1" s="1"/>
  <c r="F4805" i="1"/>
  <c r="G4805" i="1" s="1"/>
  <c r="H4805" i="1" s="1"/>
  <c r="F4132" i="1"/>
  <c r="G4132" i="1" s="1"/>
  <c r="H4132" i="1" s="1"/>
  <c r="F3006" i="1"/>
  <c r="G3006" i="1" s="1"/>
  <c r="H3006" i="1" s="1"/>
  <c r="F2125" i="1"/>
  <c r="G2125" i="1" s="1"/>
  <c r="H2125" i="1" s="1"/>
  <c r="F1919" i="1"/>
  <c r="G1919" i="1" s="1"/>
  <c r="H1919" i="1" s="1"/>
  <c r="F1967" i="1"/>
  <c r="G1967" i="1" s="1"/>
  <c r="H1967" i="1" s="1"/>
  <c r="F2169" i="1"/>
  <c r="G2169" i="1" s="1"/>
  <c r="H2169" i="1" s="1"/>
  <c r="F2168" i="1"/>
  <c r="G2168" i="1" s="1"/>
  <c r="H2168" i="1" s="1"/>
  <c r="F2270" i="1"/>
  <c r="G2270" i="1" s="1"/>
  <c r="H2270" i="1" s="1"/>
  <c r="F2431" i="1"/>
  <c r="G2431" i="1" s="1"/>
  <c r="H2431" i="1" s="1"/>
  <c r="I6794" i="1"/>
  <c r="F2813" i="1"/>
  <c r="G2813" i="1" s="1"/>
  <c r="H2813" i="1" s="1"/>
  <c r="F3123" i="1"/>
  <c r="G3123" i="1" s="1"/>
  <c r="H3123" i="1" s="1"/>
  <c r="F3225" i="1"/>
  <c r="G3225" i="1" s="1"/>
  <c r="H3225" i="1" s="1"/>
  <c r="F3571" i="1"/>
  <c r="G3571" i="1" s="1"/>
  <c r="H3571" i="1" s="1"/>
  <c r="F4094" i="1"/>
  <c r="G4094" i="1" s="1"/>
  <c r="H4094" i="1" s="1"/>
  <c r="F4551" i="1"/>
  <c r="G4551" i="1" s="1"/>
  <c r="H4551" i="1" s="1"/>
  <c r="F5095" i="1"/>
  <c r="G5095" i="1" s="1"/>
  <c r="H5095" i="1" s="1"/>
  <c r="F5563" i="1"/>
  <c r="G5563" i="1" s="1"/>
  <c r="H5563" i="1" s="1"/>
  <c r="F8758" i="1"/>
  <c r="G8758" i="1" s="1"/>
  <c r="H8758" i="1" s="1"/>
  <c r="F8757" i="1"/>
  <c r="G8757" i="1" s="1"/>
  <c r="H8757" i="1" s="1"/>
  <c r="F8756" i="1"/>
  <c r="G8756" i="1" s="1"/>
  <c r="H8756" i="1" s="1"/>
  <c r="F8755" i="1"/>
  <c r="G8755" i="1" s="1"/>
  <c r="H8755" i="1" s="1"/>
  <c r="F8754" i="1"/>
  <c r="G8754" i="1" s="1"/>
  <c r="H8754" i="1" s="1"/>
  <c r="F8753" i="1"/>
  <c r="G8753" i="1" s="1"/>
  <c r="H8753" i="1" s="1"/>
  <c r="F5701" i="1"/>
  <c r="G5701" i="1" s="1"/>
  <c r="H5701" i="1" s="1"/>
  <c r="F4997" i="1"/>
  <c r="G4997" i="1" s="1"/>
  <c r="H4997" i="1" s="1"/>
  <c r="F4262" i="1"/>
  <c r="G4262" i="1" s="1"/>
  <c r="H4262" i="1" s="1"/>
  <c r="F3489" i="1"/>
  <c r="G3489" i="1" s="1"/>
  <c r="H3489" i="1" s="1"/>
  <c r="F3169" i="1"/>
  <c r="G3169" i="1" s="1"/>
  <c r="H3169" i="1" s="1"/>
  <c r="F3005" i="1"/>
  <c r="G3005" i="1" s="1"/>
  <c r="H3005" i="1" s="1"/>
  <c r="F3350" i="1"/>
  <c r="G3350" i="1" s="1"/>
  <c r="H3350" i="1" s="1"/>
  <c r="F3535" i="1"/>
  <c r="G3535" i="1" s="1"/>
  <c r="H3535" i="1" s="1"/>
  <c r="F3820" i="1"/>
  <c r="G3820" i="1" s="1"/>
  <c r="H3820" i="1" s="1"/>
  <c r="F3941" i="1"/>
  <c r="G3941" i="1" s="1"/>
  <c r="H3941" i="1" s="1"/>
  <c r="I6770" i="1"/>
  <c r="F4173" i="1"/>
  <c r="G4173" i="1" s="1"/>
  <c r="H4173" i="1" s="1"/>
  <c r="F4306" i="1"/>
  <c r="G4306" i="1" s="1"/>
  <c r="H4306" i="1" s="1"/>
  <c r="F4642" i="1"/>
  <c r="G4642" i="1" s="1"/>
  <c r="H4642" i="1" s="1"/>
  <c r="F4641" i="1"/>
  <c r="G4641" i="1" s="1"/>
  <c r="H4641" i="1" s="1"/>
  <c r="F5304" i="1"/>
  <c r="G5304" i="1" s="1"/>
  <c r="H5304" i="1" s="1"/>
  <c r="F5888" i="1"/>
  <c r="G5888" i="1" s="1"/>
  <c r="H5888" i="1" s="1"/>
  <c r="F6179" i="1"/>
  <c r="G6179" i="1" s="1"/>
  <c r="H6179" i="1" s="1"/>
  <c r="F8752" i="1"/>
  <c r="G8752" i="1" s="1"/>
  <c r="H8752" i="1" s="1"/>
  <c r="F8751" i="1"/>
  <c r="G8751" i="1" s="1"/>
  <c r="H8751" i="1" s="1"/>
  <c r="F8750" i="1"/>
  <c r="G8750" i="1" s="1"/>
  <c r="H8750" i="1" s="1"/>
  <c r="F8749" i="1"/>
  <c r="G8749" i="1" s="1"/>
  <c r="H8749" i="1" s="1"/>
  <c r="F8748" i="1"/>
  <c r="G8748" i="1" s="1"/>
  <c r="H8748" i="1" s="1"/>
  <c r="F8747" i="1"/>
  <c r="G8747" i="1" s="1"/>
  <c r="H8747" i="1" s="1"/>
  <c r="F8746" i="1"/>
  <c r="G8746" i="1" s="1"/>
  <c r="H8746" i="1" s="1"/>
  <c r="F8745" i="1"/>
  <c r="G8745" i="1" s="1"/>
  <c r="H8745" i="1" s="1"/>
  <c r="F6222" i="1"/>
  <c r="G6222" i="1" s="1"/>
  <c r="H6222" i="1" s="1"/>
  <c r="F5359" i="1"/>
  <c r="G5359" i="1" s="1"/>
  <c r="H5359" i="1" s="1"/>
  <c r="F4131" i="1"/>
  <c r="G4131" i="1" s="1"/>
  <c r="H4131" i="1" s="1"/>
  <c r="F3940" i="1"/>
  <c r="G3940" i="1" s="1"/>
  <c r="H3940" i="1" s="1"/>
  <c r="F3939" i="1"/>
  <c r="G3939" i="1" s="1"/>
  <c r="H3939" i="1" s="1"/>
  <c r="F3981" i="1"/>
  <c r="G3981" i="1" s="1"/>
  <c r="H3981" i="1" s="1"/>
  <c r="F4261" i="1"/>
  <c r="G4261" i="1" s="1"/>
  <c r="H4261" i="1" s="1"/>
  <c r="F4341" i="1"/>
  <c r="G4341" i="1" s="1"/>
  <c r="H4341" i="1" s="1"/>
  <c r="F4503" i="1"/>
  <c r="G4503" i="1" s="1"/>
  <c r="H4503" i="1" s="1"/>
  <c r="I6746" i="1"/>
  <c r="F4602" i="1"/>
  <c r="G4602" i="1" s="1"/>
  <c r="H4602" i="1" s="1"/>
  <c r="F4902" i="1"/>
  <c r="G4902" i="1" s="1"/>
  <c r="H4902" i="1" s="1"/>
  <c r="F5146" i="1"/>
  <c r="G5146" i="1" s="1"/>
  <c r="H5146" i="1" s="1"/>
  <c r="F5358" i="1"/>
  <c r="G5358" i="1" s="1"/>
  <c r="H5358" i="1" s="1"/>
  <c r="F5443" i="1"/>
  <c r="G5443" i="1" s="1"/>
  <c r="H5443" i="1" s="1"/>
  <c r="F5823" i="1"/>
  <c r="G5823" i="1" s="1"/>
  <c r="H5823" i="1" s="1"/>
  <c r="F8744" i="1"/>
  <c r="G8744" i="1" s="1"/>
  <c r="H8744" i="1" s="1"/>
  <c r="F8743" i="1"/>
  <c r="G8743" i="1" s="1"/>
  <c r="H8743" i="1" s="1"/>
  <c r="F8742" i="1"/>
  <c r="G8742" i="1" s="1"/>
  <c r="H8742" i="1" s="1"/>
  <c r="F8741" i="1"/>
  <c r="G8741" i="1" s="1"/>
  <c r="H8741" i="1" s="1"/>
  <c r="F8740" i="1"/>
  <c r="G8740" i="1" s="1"/>
  <c r="H8740" i="1" s="1"/>
  <c r="F8739" i="1"/>
  <c r="G8739" i="1" s="1"/>
  <c r="H8739" i="1" s="1"/>
  <c r="F8738" i="1"/>
  <c r="G8738" i="1" s="1"/>
  <c r="H8738" i="1" s="1"/>
  <c r="F8737" i="1"/>
  <c r="G8737" i="1" s="1"/>
  <c r="H8737" i="1" s="1"/>
  <c r="F8736" i="1"/>
  <c r="G8736" i="1" s="1"/>
  <c r="H8736" i="1" s="1"/>
  <c r="F8735" i="1"/>
  <c r="G8735" i="1" s="1"/>
  <c r="H8735" i="1" s="1"/>
  <c r="F6050" i="1"/>
  <c r="G6050" i="1" s="1"/>
  <c r="H6050" i="1" s="1"/>
  <c r="F5822" i="1"/>
  <c r="G5822" i="1" s="1"/>
  <c r="H5822" i="1" s="1"/>
  <c r="F5615" i="1"/>
  <c r="G5615" i="1" s="1"/>
  <c r="H5615" i="1" s="1"/>
  <c r="F5614" i="1"/>
  <c r="G5614" i="1" s="1"/>
  <c r="H5614" i="1" s="1"/>
  <c r="F5613" i="1"/>
  <c r="G5613" i="1" s="1"/>
  <c r="H5613" i="1" s="1"/>
  <c r="F5859" i="1"/>
  <c r="G5859" i="1" s="1"/>
  <c r="H5859" i="1" s="1"/>
  <c r="F5928" i="1"/>
  <c r="G5928" i="1" s="1"/>
  <c r="H5928" i="1" s="1"/>
  <c r="F6093" i="1"/>
  <c r="G6093" i="1" s="1"/>
  <c r="H6093" i="1" s="1"/>
  <c r="I6722" i="1"/>
  <c r="F8734" i="1"/>
  <c r="G8734" i="1" s="1"/>
  <c r="H8734" i="1" s="1"/>
  <c r="F8733" i="1"/>
  <c r="G8733" i="1" s="1"/>
  <c r="H8733" i="1" s="1"/>
  <c r="F8732" i="1"/>
  <c r="G8732" i="1" s="1"/>
  <c r="H8732" i="1" s="1"/>
  <c r="F8731" i="1"/>
  <c r="G8731" i="1" s="1"/>
  <c r="H8731" i="1" s="1"/>
  <c r="F8730" i="1"/>
  <c r="G8730" i="1" s="1"/>
  <c r="H8730" i="1" s="1"/>
  <c r="F8729" i="1"/>
  <c r="G8729" i="1" s="1"/>
  <c r="H8729" i="1" s="1"/>
  <c r="F8728" i="1"/>
  <c r="G8728" i="1" s="1"/>
  <c r="H8728" i="1" s="1"/>
  <c r="F8727" i="1"/>
  <c r="G8727" i="1" s="1"/>
  <c r="H8727" i="1" s="1"/>
  <c r="F8726" i="1"/>
  <c r="G8726" i="1" s="1"/>
  <c r="H8726" i="1" s="1"/>
  <c r="F8725" i="1"/>
  <c r="G8725" i="1" s="1"/>
  <c r="H8725" i="1" s="1"/>
  <c r="F8724" i="1"/>
  <c r="G8724" i="1" s="1"/>
  <c r="H8724" i="1" s="1"/>
  <c r="F8723" i="1"/>
  <c r="G8723" i="1" s="1"/>
  <c r="H8723" i="1" s="1"/>
  <c r="F8722" i="1"/>
  <c r="G8722" i="1" s="1"/>
  <c r="H8722" i="1" s="1"/>
  <c r="F8721" i="1"/>
  <c r="G8721" i="1" s="1"/>
  <c r="H8721" i="1" s="1"/>
  <c r="F5821" i="1"/>
  <c r="G5821" i="1" s="1"/>
  <c r="H5821" i="1" s="1"/>
  <c r="F4996" i="1"/>
  <c r="G4996" i="1" s="1"/>
  <c r="H4996" i="1" s="1"/>
  <c r="F4214" i="1"/>
  <c r="G4214" i="1" s="1"/>
  <c r="H4214" i="1" s="1"/>
  <c r="F3980" i="1"/>
  <c r="G3980" i="1" s="1"/>
  <c r="H3980" i="1" s="1"/>
  <c r="F4130" i="1"/>
  <c r="G4130" i="1" s="1"/>
  <c r="H4130" i="1" s="1"/>
  <c r="F4305" i="1"/>
  <c r="G4305" i="1" s="1"/>
  <c r="H4305" i="1" s="1"/>
  <c r="F4464" i="1"/>
  <c r="G4464" i="1" s="1"/>
  <c r="H4464" i="1" s="1"/>
  <c r="F4717" i="1"/>
  <c r="G4717" i="1" s="1"/>
  <c r="H4717" i="1" s="1"/>
  <c r="F4601" i="1"/>
  <c r="G4601" i="1" s="1"/>
  <c r="H4601" i="1" s="1"/>
  <c r="F5207" i="1"/>
  <c r="G5207" i="1" s="1"/>
  <c r="H5207" i="1" s="1"/>
  <c r="I6698" i="1"/>
  <c r="F5145" i="1"/>
  <c r="G5145" i="1" s="1"/>
  <c r="H5145" i="1" s="1"/>
  <c r="F5266" i="1"/>
  <c r="G5266" i="1" s="1"/>
  <c r="H5266" i="1" s="1"/>
  <c r="F5776" i="1"/>
  <c r="G5776" i="1" s="1"/>
  <c r="H5776" i="1" s="1"/>
  <c r="F5927" i="1"/>
  <c r="G5927" i="1" s="1"/>
  <c r="H5927" i="1" s="1"/>
  <c r="F6049" i="1"/>
  <c r="G6049" i="1" s="1"/>
  <c r="H6049" i="1" s="1"/>
  <c r="F6221" i="1"/>
  <c r="G6221" i="1" s="1"/>
  <c r="H6221" i="1" s="1"/>
  <c r="F8720" i="1"/>
  <c r="G8720" i="1" s="1"/>
  <c r="H8720" i="1" s="1"/>
  <c r="F8719" i="1"/>
  <c r="G8719" i="1" s="1"/>
  <c r="H8719" i="1" s="1"/>
  <c r="F8718" i="1"/>
  <c r="G8718" i="1" s="1"/>
  <c r="H8718" i="1" s="1"/>
  <c r="F8717" i="1"/>
  <c r="G8717" i="1" s="1"/>
  <c r="H8717" i="1" s="1"/>
  <c r="F8716" i="1"/>
  <c r="G8716" i="1" s="1"/>
  <c r="H8716" i="1" s="1"/>
  <c r="F8715" i="1"/>
  <c r="G8715" i="1" s="1"/>
  <c r="H8715" i="1" s="1"/>
  <c r="F8714" i="1"/>
  <c r="G8714" i="1" s="1"/>
  <c r="H8714" i="1" s="1"/>
  <c r="F8713" i="1"/>
  <c r="G8713" i="1" s="1"/>
  <c r="H8713" i="1" s="1"/>
  <c r="F8712" i="1"/>
  <c r="G8712" i="1" s="1"/>
  <c r="H8712" i="1" s="1"/>
  <c r="F8711" i="1"/>
  <c r="G8711" i="1" s="1"/>
  <c r="H8711" i="1" s="1"/>
  <c r="F8710" i="1"/>
  <c r="G8710" i="1" s="1"/>
  <c r="H8710" i="1" s="1"/>
  <c r="F8709" i="1"/>
  <c r="G8709" i="1" s="1"/>
  <c r="H8709" i="1" s="1"/>
  <c r="F8708" i="1"/>
  <c r="G8708" i="1" s="1"/>
  <c r="H8708" i="1" s="1"/>
  <c r="F8707" i="1"/>
  <c r="G8707" i="1" s="1"/>
  <c r="H8707" i="1" s="1"/>
  <c r="F8706" i="1"/>
  <c r="G8706" i="1" s="1"/>
  <c r="H8706" i="1" s="1"/>
  <c r="F8705" i="1"/>
  <c r="G8705" i="1" s="1"/>
  <c r="H8705" i="1" s="1"/>
  <c r="F8704" i="1"/>
  <c r="G8704" i="1" s="1"/>
  <c r="H8704" i="1" s="1"/>
  <c r="F8703" i="1"/>
  <c r="G8703" i="1" s="1"/>
  <c r="H8703" i="1" s="1"/>
  <c r="I6674" i="1"/>
  <c r="F8702" i="1"/>
  <c r="G8702" i="1" s="1"/>
  <c r="H8702" i="1" s="1"/>
  <c r="F8701" i="1"/>
  <c r="G8701" i="1" s="1"/>
  <c r="H8701" i="1" s="1"/>
  <c r="F8700" i="1"/>
  <c r="G8700" i="1" s="1"/>
  <c r="H8700" i="1" s="1"/>
  <c r="F8699" i="1"/>
  <c r="G8699" i="1" s="1"/>
  <c r="H8699" i="1" s="1"/>
  <c r="F8698" i="1"/>
  <c r="G8698" i="1" s="1"/>
  <c r="H8698" i="1" s="1"/>
  <c r="F8697" i="1"/>
  <c r="G8697" i="1" s="1"/>
  <c r="H8697" i="1" s="1"/>
  <c r="F8696" i="1"/>
  <c r="G8696" i="1" s="1"/>
  <c r="H8696" i="1" s="1"/>
  <c r="F8695" i="1"/>
  <c r="G8695" i="1" s="1"/>
  <c r="H8695" i="1" s="1"/>
  <c r="F8694" i="1"/>
  <c r="G8694" i="1" s="1"/>
  <c r="H8694" i="1" s="1"/>
  <c r="F8693" i="1"/>
  <c r="G8693" i="1" s="1"/>
  <c r="H8693" i="1" s="1"/>
  <c r="F8692" i="1"/>
  <c r="G8692" i="1" s="1"/>
  <c r="H8692" i="1" s="1"/>
  <c r="F8691" i="1"/>
  <c r="G8691" i="1" s="1"/>
  <c r="H8691" i="1" s="1"/>
  <c r="F8690" i="1"/>
  <c r="G8690" i="1" s="1"/>
  <c r="H8690" i="1" s="1"/>
  <c r="F8689" i="1"/>
  <c r="G8689" i="1" s="1"/>
  <c r="H8689" i="1" s="1"/>
  <c r="F8688" i="1"/>
  <c r="G8688" i="1" s="1"/>
  <c r="H8688" i="1" s="1"/>
  <c r="F8687" i="1"/>
  <c r="G8687" i="1" s="1"/>
  <c r="H8687" i="1" s="1"/>
  <c r="F8686" i="1"/>
  <c r="G8686" i="1" s="1"/>
  <c r="H8686" i="1" s="1"/>
  <c r="F8685" i="1"/>
  <c r="G8685" i="1" s="1"/>
  <c r="H8685" i="1" s="1"/>
  <c r="F8684" i="1"/>
  <c r="G8684" i="1" s="1"/>
  <c r="H8684" i="1" s="1"/>
  <c r="F8683" i="1"/>
  <c r="G8683" i="1" s="1"/>
  <c r="H8683" i="1" s="1"/>
  <c r="F8682" i="1"/>
  <c r="G8682" i="1" s="1"/>
  <c r="H8682" i="1" s="1"/>
  <c r="F5926" i="1"/>
  <c r="G5926" i="1" s="1"/>
  <c r="H5926" i="1" s="1"/>
  <c r="F6220" i="1"/>
  <c r="G6220" i="1" s="1"/>
  <c r="H6220" i="1" s="1"/>
  <c r="F5969" i="1"/>
  <c r="G5969" i="1" s="1"/>
  <c r="H5969" i="1" s="1"/>
  <c r="I6650" i="1"/>
  <c r="F6178" i="1"/>
  <c r="G6178" i="1" s="1"/>
  <c r="H6178" i="1" s="1"/>
  <c r="F8681" i="1"/>
  <c r="G8681" i="1" s="1"/>
  <c r="H8681" i="1" s="1"/>
  <c r="F8680" i="1"/>
  <c r="G8680" i="1" s="1"/>
  <c r="H8680" i="1" s="1"/>
  <c r="F8679" i="1"/>
  <c r="G8679" i="1" s="1"/>
  <c r="H8679" i="1" s="1"/>
  <c r="F8678" i="1"/>
  <c r="G8678" i="1" s="1"/>
  <c r="H8678" i="1" s="1"/>
  <c r="F8677" i="1"/>
  <c r="G8677" i="1" s="1"/>
  <c r="H8677" i="1" s="1"/>
  <c r="F8676" i="1"/>
  <c r="G8676" i="1" s="1"/>
  <c r="H8676" i="1" s="1"/>
  <c r="F8675" i="1"/>
  <c r="G8675" i="1" s="1"/>
  <c r="H8675" i="1" s="1"/>
  <c r="F8674" i="1"/>
  <c r="G8674" i="1" s="1"/>
  <c r="H8674" i="1" s="1"/>
  <c r="F8673" i="1"/>
  <c r="G8673" i="1" s="1"/>
  <c r="H8673" i="1" s="1"/>
  <c r="F8672" i="1"/>
  <c r="G8672" i="1" s="1"/>
  <c r="H8672" i="1" s="1"/>
  <c r="F8671" i="1"/>
  <c r="G8671" i="1" s="1"/>
  <c r="H8671" i="1" s="1"/>
  <c r="F8670" i="1"/>
  <c r="G8670" i="1" s="1"/>
  <c r="H8670" i="1" s="1"/>
  <c r="F8669" i="1"/>
  <c r="G8669" i="1" s="1"/>
  <c r="H8669" i="1" s="1"/>
  <c r="F8668" i="1"/>
  <c r="G8668" i="1" s="1"/>
  <c r="H8668" i="1" s="1"/>
  <c r="F8667" i="1"/>
  <c r="G8667" i="1" s="1"/>
  <c r="H8667" i="1" s="1"/>
  <c r="F8666" i="1"/>
  <c r="G8666" i="1" s="1"/>
  <c r="H8666" i="1" s="1"/>
  <c r="F8665" i="1"/>
  <c r="G8665" i="1" s="1"/>
  <c r="H8665" i="1" s="1"/>
  <c r="F6219" i="1"/>
  <c r="G6219" i="1" s="1"/>
  <c r="H6219" i="1" s="1"/>
  <c r="F5524" i="1"/>
  <c r="G5524" i="1" s="1"/>
  <c r="H5524" i="1" s="1"/>
  <c r="F5562" i="1"/>
  <c r="G5562" i="1" s="1"/>
  <c r="H5562" i="1" s="1"/>
  <c r="F5820" i="1"/>
  <c r="G5820" i="1" s="1"/>
  <c r="H5820" i="1" s="1"/>
  <c r="F5775" i="1"/>
  <c r="G5775" i="1" s="1"/>
  <c r="H5775" i="1" s="1"/>
  <c r="F5774" i="1"/>
  <c r="G5774" i="1" s="1"/>
  <c r="H5774" i="1" s="1"/>
  <c r="I6626" i="1"/>
  <c r="F8664" i="1"/>
  <c r="G8664" i="1" s="1"/>
  <c r="H8664" i="1" s="1"/>
  <c r="F8663" i="1"/>
  <c r="G8663" i="1" s="1"/>
  <c r="H8663" i="1" s="1"/>
  <c r="F8662" i="1"/>
  <c r="G8662" i="1" s="1"/>
  <c r="H8662" i="1" s="1"/>
  <c r="F8661" i="1"/>
  <c r="G8661" i="1" s="1"/>
  <c r="H8661" i="1" s="1"/>
  <c r="F8660" i="1"/>
  <c r="G8660" i="1" s="1"/>
  <c r="H8660" i="1" s="1"/>
  <c r="F8659" i="1"/>
  <c r="G8659" i="1" s="1"/>
  <c r="H8659" i="1" s="1"/>
  <c r="F8658" i="1"/>
  <c r="G8658" i="1" s="1"/>
  <c r="H8658" i="1" s="1"/>
  <c r="F8657" i="1"/>
  <c r="G8657" i="1" s="1"/>
  <c r="H8657" i="1" s="1"/>
  <c r="F8656" i="1"/>
  <c r="G8656" i="1" s="1"/>
  <c r="H8656" i="1" s="1"/>
  <c r="F8655" i="1"/>
  <c r="G8655" i="1" s="1"/>
  <c r="H8655" i="1" s="1"/>
  <c r="F8654" i="1"/>
  <c r="G8654" i="1" s="1"/>
  <c r="H8654" i="1" s="1"/>
  <c r="F8653" i="1"/>
  <c r="G8653" i="1" s="1"/>
  <c r="H8653" i="1" s="1"/>
  <c r="F8652" i="1"/>
  <c r="G8652" i="1" s="1"/>
  <c r="H8652" i="1" s="1"/>
  <c r="F8651" i="1"/>
  <c r="G8651" i="1" s="1"/>
  <c r="H8651" i="1" s="1"/>
  <c r="F8650" i="1"/>
  <c r="G8650" i="1" s="1"/>
  <c r="H8650" i="1" s="1"/>
  <c r="F8649" i="1"/>
  <c r="G8649" i="1" s="1"/>
  <c r="H8649" i="1" s="1"/>
  <c r="F8648" i="1"/>
  <c r="G8648" i="1" s="1"/>
  <c r="H8648" i="1" s="1"/>
  <c r="F8647" i="1"/>
  <c r="G8647" i="1" s="1"/>
  <c r="H8647" i="1" s="1"/>
  <c r="F6177" i="1"/>
  <c r="G6177" i="1" s="1"/>
  <c r="H6177" i="1" s="1"/>
  <c r="F8646" i="1"/>
  <c r="G8646" i="1" s="1"/>
  <c r="H8646" i="1" s="1"/>
  <c r="F8645" i="1"/>
  <c r="G8645" i="1" s="1"/>
  <c r="H8645" i="1" s="1"/>
  <c r="F8644" i="1"/>
  <c r="G8644" i="1" s="1"/>
  <c r="H8644" i="1" s="1"/>
  <c r="F8643" i="1"/>
  <c r="G8643" i="1" s="1"/>
  <c r="H8643" i="1" s="1"/>
  <c r="F8642" i="1"/>
  <c r="G8642" i="1" s="1"/>
  <c r="H8642" i="1" s="1"/>
  <c r="I6602" i="1"/>
  <c r="F8641" i="1"/>
  <c r="G8641" i="1" s="1"/>
  <c r="H8641" i="1" s="1"/>
  <c r="F8640" i="1"/>
  <c r="G8640" i="1" s="1"/>
  <c r="H8640" i="1" s="1"/>
  <c r="F8639" i="1"/>
  <c r="G8639" i="1" s="1"/>
  <c r="H8639" i="1" s="1"/>
  <c r="F8638" i="1"/>
  <c r="G8638" i="1" s="1"/>
  <c r="H8638" i="1" s="1"/>
  <c r="F8637" i="1"/>
  <c r="G8637" i="1" s="1"/>
  <c r="H8637" i="1" s="1"/>
  <c r="F8636" i="1"/>
  <c r="G8636" i="1" s="1"/>
  <c r="H8636" i="1" s="1"/>
  <c r="F8635" i="1"/>
  <c r="G8635" i="1" s="1"/>
  <c r="H8635" i="1" s="1"/>
  <c r="F8634" i="1"/>
  <c r="G8634" i="1" s="1"/>
  <c r="H8634" i="1" s="1"/>
  <c r="F8633" i="1"/>
  <c r="G8633" i="1" s="1"/>
  <c r="H8633" i="1" s="1"/>
  <c r="F8632" i="1"/>
  <c r="G8632" i="1" s="1"/>
  <c r="H8632" i="1" s="1"/>
  <c r="F8631" i="1"/>
  <c r="G8631" i="1" s="1"/>
  <c r="H8631" i="1" s="1"/>
  <c r="F8630" i="1"/>
  <c r="G8630" i="1" s="1"/>
  <c r="H8630" i="1" s="1"/>
  <c r="F8629" i="1"/>
  <c r="G8629" i="1" s="1"/>
  <c r="H8629" i="1" s="1"/>
  <c r="F8628" i="1"/>
  <c r="G8628" i="1" s="1"/>
  <c r="H8628" i="1" s="1"/>
  <c r="F8627" i="1"/>
  <c r="G8627" i="1" s="1"/>
  <c r="H8627" i="1" s="1"/>
  <c r="F8626" i="1"/>
  <c r="G8626" i="1" s="1"/>
  <c r="H8626" i="1" s="1"/>
  <c r="F6092" i="1"/>
  <c r="G6092" i="1" s="1"/>
  <c r="H6092" i="1" s="1"/>
  <c r="F5858" i="1"/>
  <c r="G5858" i="1" s="1"/>
  <c r="H5858" i="1" s="1"/>
  <c r="F5655" i="1"/>
  <c r="G5655" i="1" s="1"/>
  <c r="H5655" i="1" s="1"/>
  <c r="F5403" i="1"/>
  <c r="G5403" i="1" s="1"/>
  <c r="H5403" i="1" s="1"/>
  <c r="F5206" i="1"/>
  <c r="G5206" i="1" s="1"/>
  <c r="H5206" i="1" s="1"/>
  <c r="F5181" i="1"/>
  <c r="G5181" i="1" s="1"/>
  <c r="H5181" i="1" s="1"/>
  <c r="F5144" i="1"/>
  <c r="G5144" i="1" s="1"/>
  <c r="H5144" i="1" s="1"/>
  <c r="F5143" i="1"/>
  <c r="G5143" i="1" s="1"/>
  <c r="H5143" i="1" s="1"/>
  <c r="I6578" i="1"/>
  <c r="F5094" i="1"/>
  <c r="G5094" i="1" s="1"/>
  <c r="H5094" i="1" s="1"/>
  <c r="F5049" i="1"/>
  <c r="G5049" i="1" s="1"/>
  <c r="H5049" i="1" s="1"/>
  <c r="F5048" i="1"/>
  <c r="G5048" i="1" s="1"/>
  <c r="H5048" i="1" s="1"/>
  <c r="F5265" i="1"/>
  <c r="G5265" i="1" s="1"/>
  <c r="H5265" i="1" s="1"/>
  <c r="F5561" i="1"/>
  <c r="G5561" i="1" s="1"/>
  <c r="H5561" i="1" s="1"/>
  <c r="F5654" i="1"/>
  <c r="G5654" i="1" s="1"/>
  <c r="H5654" i="1" s="1"/>
  <c r="F5819" i="1"/>
  <c r="G5819" i="1" s="1"/>
  <c r="H5819" i="1" s="1"/>
  <c r="F6007" i="1"/>
  <c r="G6007" i="1" s="1"/>
  <c r="H6007" i="1" s="1"/>
  <c r="F8625" i="1"/>
  <c r="G8625" i="1" s="1"/>
  <c r="H8625" i="1" s="1"/>
  <c r="F8624" i="1"/>
  <c r="G8624" i="1" s="1"/>
  <c r="H8624" i="1" s="1"/>
  <c r="F8623" i="1"/>
  <c r="G8623" i="1" s="1"/>
  <c r="H8623" i="1" s="1"/>
  <c r="F8622" i="1"/>
  <c r="G8622" i="1" s="1"/>
  <c r="H8622" i="1" s="1"/>
  <c r="F8621" i="1"/>
  <c r="G8621" i="1" s="1"/>
  <c r="H8621" i="1" s="1"/>
  <c r="F8620" i="1"/>
  <c r="G8620" i="1" s="1"/>
  <c r="H8620" i="1" s="1"/>
  <c r="F6091" i="1"/>
  <c r="G6091" i="1" s="1"/>
  <c r="H6091" i="1" s="1"/>
  <c r="F5442" i="1"/>
  <c r="G5442" i="1" s="1"/>
  <c r="H5442" i="1" s="1"/>
  <c r="F4502" i="1"/>
  <c r="G4502" i="1" s="1"/>
  <c r="H4502" i="1" s="1"/>
  <c r="F3819" i="1"/>
  <c r="G3819" i="1" s="1"/>
  <c r="H3819" i="1" s="1"/>
  <c r="F2718" i="1"/>
  <c r="G2718" i="1" s="1"/>
  <c r="H2718" i="1" s="1"/>
  <c r="F3122" i="1"/>
  <c r="G3122" i="1" s="1"/>
  <c r="H3122" i="1" s="1"/>
  <c r="F3456" i="1"/>
  <c r="G3456" i="1" s="1"/>
  <c r="H3456" i="1" s="1"/>
  <c r="F3618" i="1"/>
  <c r="G3618" i="1" s="1"/>
  <c r="H3618" i="1" s="1"/>
  <c r="F3534" i="1"/>
  <c r="G3534" i="1" s="1"/>
  <c r="H3534" i="1" s="1"/>
  <c r="F3455" i="1"/>
  <c r="G3455" i="1" s="1"/>
  <c r="H3455" i="1" s="1"/>
  <c r="I6554" i="1"/>
  <c r="F3570" i="1"/>
  <c r="G3570" i="1" s="1"/>
  <c r="H3570" i="1" s="1"/>
  <c r="F3659" i="1"/>
  <c r="G3659" i="1" s="1"/>
  <c r="H3659" i="1" s="1"/>
  <c r="F4260" i="1"/>
  <c r="G4260" i="1" s="1"/>
  <c r="H4260" i="1" s="1"/>
  <c r="F4678" i="1"/>
  <c r="G4678" i="1" s="1"/>
  <c r="H4678" i="1" s="1"/>
  <c r="F5264" i="1"/>
  <c r="G5264" i="1" s="1"/>
  <c r="H5264" i="1" s="1"/>
  <c r="F5523" i="1"/>
  <c r="G5523" i="1" s="1"/>
  <c r="H5523" i="1" s="1"/>
  <c r="F8619" i="1"/>
  <c r="G8619" i="1" s="1"/>
  <c r="H8619" i="1" s="1"/>
  <c r="F8618" i="1"/>
  <c r="G8618" i="1" s="1"/>
  <c r="H8618" i="1" s="1"/>
  <c r="F8617" i="1"/>
  <c r="G8617" i="1" s="1"/>
  <c r="H8617" i="1" s="1"/>
  <c r="F8616" i="1"/>
  <c r="G8616" i="1" s="1"/>
  <c r="H8616" i="1" s="1"/>
  <c r="F8615" i="1"/>
  <c r="G8615" i="1" s="1"/>
  <c r="H8615" i="1" s="1"/>
  <c r="F8614" i="1"/>
  <c r="G8614" i="1" s="1"/>
  <c r="H8614" i="1" s="1"/>
  <c r="F8613" i="1"/>
  <c r="G8613" i="1" s="1"/>
  <c r="H8613" i="1" s="1"/>
  <c r="F8612" i="1"/>
  <c r="G8612" i="1" s="1"/>
  <c r="H8612" i="1" s="1"/>
  <c r="F8611" i="1"/>
  <c r="G8611" i="1" s="1"/>
  <c r="H8611" i="1" s="1"/>
  <c r="F8610" i="1"/>
  <c r="G8610" i="1" s="1"/>
  <c r="H8610" i="1" s="1"/>
  <c r="F8609" i="1"/>
  <c r="G8609" i="1" s="1"/>
  <c r="H8609" i="1" s="1"/>
  <c r="F8608" i="1"/>
  <c r="G8608" i="1" s="1"/>
  <c r="H8608" i="1" s="1"/>
  <c r="F5522" i="1"/>
  <c r="G5522" i="1" s="1"/>
  <c r="H5522" i="1" s="1"/>
  <c r="F4901" i="1"/>
  <c r="G4901" i="1" s="1"/>
  <c r="H4901" i="1" s="1"/>
  <c r="F5263" i="1"/>
  <c r="G5263" i="1" s="1"/>
  <c r="H5263" i="1" s="1"/>
  <c r="F5047" i="1"/>
  <c r="G5047" i="1" s="1"/>
  <c r="H5047" i="1" s="1"/>
  <c r="F4995" i="1"/>
  <c r="G4995" i="1" s="1"/>
  <c r="H4995" i="1" s="1"/>
  <c r="F5402" i="1"/>
  <c r="G5402" i="1" s="1"/>
  <c r="H5402" i="1" s="1"/>
  <c r="I6530" i="1"/>
  <c r="F5401" i="1"/>
  <c r="G5401" i="1" s="1"/>
  <c r="H5401" i="1" s="1"/>
  <c r="F5303" i="1"/>
  <c r="G5303" i="1" s="1"/>
  <c r="H5303" i="1" s="1"/>
  <c r="F5357" i="1"/>
  <c r="G5357" i="1" s="1"/>
  <c r="H5357" i="1" s="1"/>
  <c r="F5730" i="1"/>
  <c r="G5730" i="1" s="1"/>
  <c r="H5730" i="1" s="1"/>
  <c r="F6048" i="1"/>
  <c r="G6048" i="1" s="1"/>
  <c r="H6048" i="1" s="1"/>
  <c r="F8607" i="1"/>
  <c r="G8607" i="1" s="1"/>
  <c r="H8607" i="1" s="1"/>
  <c r="F8606" i="1"/>
  <c r="G8606" i="1" s="1"/>
  <c r="H8606" i="1" s="1"/>
  <c r="F8605" i="1"/>
  <c r="G8605" i="1" s="1"/>
  <c r="H8605" i="1" s="1"/>
  <c r="F8604" i="1"/>
  <c r="G8604" i="1" s="1"/>
  <c r="H8604" i="1" s="1"/>
  <c r="F8603" i="1"/>
  <c r="G8603" i="1" s="1"/>
  <c r="H8603" i="1" s="1"/>
  <c r="F8602" i="1"/>
  <c r="G8602" i="1" s="1"/>
  <c r="H8602" i="1" s="1"/>
  <c r="F8601" i="1"/>
  <c r="G8601" i="1" s="1"/>
  <c r="H8601" i="1" s="1"/>
  <c r="F8600" i="1"/>
  <c r="G8600" i="1" s="1"/>
  <c r="H8600" i="1" s="1"/>
  <c r="F8599" i="1"/>
  <c r="G8599" i="1" s="1"/>
  <c r="H8599" i="1" s="1"/>
  <c r="F8598" i="1"/>
  <c r="G8598" i="1" s="1"/>
  <c r="H8598" i="1" s="1"/>
  <c r="F8597" i="1"/>
  <c r="G8597" i="1" s="1"/>
  <c r="H8597" i="1" s="1"/>
  <c r="F8596" i="1"/>
  <c r="G8596" i="1" s="1"/>
  <c r="H8596" i="1" s="1"/>
  <c r="F8595" i="1"/>
  <c r="G8595" i="1" s="1"/>
  <c r="H8595" i="1" s="1"/>
  <c r="F5560" i="1"/>
  <c r="G5560" i="1" s="1"/>
  <c r="H5560" i="1" s="1"/>
  <c r="F5521" i="1"/>
  <c r="G5521" i="1" s="1"/>
  <c r="H5521" i="1" s="1"/>
  <c r="F5653" i="1"/>
  <c r="G5653" i="1" s="1"/>
  <c r="H5653" i="1" s="1"/>
  <c r="F8594" i="1"/>
  <c r="G8594" i="1" s="1"/>
  <c r="H8594" i="1" s="1"/>
  <c r="F8593" i="1"/>
  <c r="G8593" i="1" s="1"/>
  <c r="H8593" i="1" s="1"/>
  <c r="F5773" i="1"/>
  <c r="G5773" i="1" s="1"/>
  <c r="H5773" i="1" s="1"/>
  <c r="I6506" i="1"/>
  <c r="F5729" i="1"/>
  <c r="G5729" i="1" s="1"/>
  <c r="H5729" i="1" s="1"/>
  <c r="F5728" i="1"/>
  <c r="G5728" i="1" s="1"/>
  <c r="H5728" i="1" s="1"/>
  <c r="F5857" i="1"/>
  <c r="G5857" i="1" s="1"/>
  <c r="H5857" i="1" s="1"/>
  <c r="F6006" i="1"/>
  <c r="G6006" i="1" s="1"/>
  <c r="H6006" i="1" s="1"/>
  <c r="F8592" i="1"/>
  <c r="G8592" i="1" s="1"/>
  <c r="H8592" i="1" s="1"/>
  <c r="F8591" i="1"/>
  <c r="G8591" i="1" s="1"/>
  <c r="H8591" i="1" s="1"/>
  <c r="F8590" i="1"/>
  <c r="G8590" i="1" s="1"/>
  <c r="H8590" i="1" s="1"/>
  <c r="F8589" i="1"/>
  <c r="G8589" i="1" s="1"/>
  <c r="H8589" i="1" s="1"/>
  <c r="F8588" i="1"/>
  <c r="G8588" i="1" s="1"/>
  <c r="H8588" i="1" s="1"/>
  <c r="F8587" i="1"/>
  <c r="G8587" i="1" s="1"/>
  <c r="H8587" i="1" s="1"/>
  <c r="F8586" i="1"/>
  <c r="G8586" i="1" s="1"/>
  <c r="H8586" i="1" s="1"/>
  <c r="F8585" i="1"/>
  <c r="G8585" i="1" s="1"/>
  <c r="H8585" i="1" s="1"/>
  <c r="F8584" i="1"/>
  <c r="G8584" i="1" s="1"/>
  <c r="H8584" i="1" s="1"/>
  <c r="F8583" i="1"/>
  <c r="G8583" i="1" s="1"/>
  <c r="H8583" i="1" s="1"/>
  <c r="F8582" i="1"/>
  <c r="G8582" i="1" s="1"/>
  <c r="H8582" i="1" s="1"/>
  <c r="F8581" i="1"/>
  <c r="G8581" i="1" s="1"/>
  <c r="H8581" i="1" s="1"/>
  <c r="F8580" i="1"/>
  <c r="G8580" i="1" s="1"/>
  <c r="H8580" i="1" s="1"/>
  <c r="F5652" i="1"/>
  <c r="G5652" i="1" s="1"/>
  <c r="H5652" i="1" s="1"/>
  <c r="F3699" i="1"/>
  <c r="G3699" i="1" s="1"/>
  <c r="H3699" i="1" s="1"/>
  <c r="F3783" i="1"/>
  <c r="G3783" i="1" s="1"/>
  <c r="H3783" i="1" s="1"/>
  <c r="F3743" i="1"/>
  <c r="G3743" i="1" s="1"/>
  <c r="H3743" i="1" s="1"/>
  <c r="F3782" i="1"/>
  <c r="G3782" i="1" s="1"/>
  <c r="H3782" i="1" s="1"/>
  <c r="F3892" i="1"/>
  <c r="G3892" i="1" s="1"/>
  <c r="H3892" i="1" s="1"/>
  <c r="F4038" i="1"/>
  <c r="G4038" i="1" s="1"/>
  <c r="H4038" i="1" s="1"/>
  <c r="I6482" i="1"/>
  <c r="F4259" i="1"/>
  <c r="G4259" i="1" s="1"/>
  <c r="H4259" i="1" s="1"/>
  <c r="F4304" i="1"/>
  <c r="G4304" i="1" s="1"/>
  <c r="H4304" i="1" s="1"/>
  <c r="F4640" i="1"/>
  <c r="G4640" i="1" s="1"/>
  <c r="H4640" i="1" s="1"/>
  <c r="F4849" i="1"/>
  <c r="G4849" i="1" s="1"/>
  <c r="H4849" i="1" s="1"/>
  <c r="F5142" i="1"/>
  <c r="G5142" i="1" s="1"/>
  <c r="H5142" i="1" s="1"/>
  <c r="F5612" i="1"/>
  <c r="G5612" i="1" s="1"/>
  <c r="H5612" i="1" s="1"/>
  <c r="F6218" i="1"/>
  <c r="G6218" i="1" s="1"/>
  <c r="H6218" i="1" s="1"/>
  <c r="F8579" i="1"/>
  <c r="G8579" i="1" s="1"/>
  <c r="H8579" i="1" s="1"/>
  <c r="F8578" i="1"/>
  <c r="G8578" i="1" s="1"/>
  <c r="H8578" i="1" s="1"/>
  <c r="F8577" i="1"/>
  <c r="G8577" i="1" s="1"/>
  <c r="H8577" i="1" s="1"/>
  <c r="F8576" i="1"/>
  <c r="G8576" i="1" s="1"/>
  <c r="H8576" i="1" s="1"/>
  <c r="F8575" i="1"/>
  <c r="G8575" i="1" s="1"/>
  <c r="H8575" i="1" s="1"/>
  <c r="F8574" i="1"/>
  <c r="G8574" i="1" s="1"/>
  <c r="H8574" i="1" s="1"/>
  <c r="F8573" i="1"/>
  <c r="G8573" i="1" s="1"/>
  <c r="H8573" i="1" s="1"/>
  <c r="F8572" i="1"/>
  <c r="G8572" i="1" s="1"/>
  <c r="H8572" i="1" s="1"/>
  <c r="F8571" i="1"/>
  <c r="G8571" i="1" s="1"/>
  <c r="H8571" i="1" s="1"/>
  <c r="F8570" i="1"/>
  <c r="G8570" i="1" s="1"/>
  <c r="H8570" i="1" s="1"/>
  <c r="F8569" i="1"/>
  <c r="G8569" i="1" s="1"/>
  <c r="H8569" i="1" s="1"/>
  <c r="F8568" i="1"/>
  <c r="G8568" i="1" s="1"/>
  <c r="H8568" i="1" s="1"/>
  <c r="F8567" i="1"/>
  <c r="G8567" i="1" s="1"/>
  <c r="H8567" i="1" s="1"/>
  <c r="F6217" i="1"/>
  <c r="G6217" i="1" s="1"/>
  <c r="H6217" i="1" s="1"/>
  <c r="F6134" i="1"/>
  <c r="G6134" i="1" s="1"/>
  <c r="H6134" i="1" s="1"/>
  <c r="F6176" i="1"/>
  <c r="G6176" i="1" s="1"/>
  <c r="H6176" i="1" s="1"/>
  <c r="F6090" i="1"/>
  <c r="G6090" i="1" s="1"/>
  <c r="H6090" i="1" s="1"/>
  <c r="I6458" i="1"/>
  <c r="F5700" i="1"/>
  <c r="G5700" i="1" s="1"/>
  <c r="H5700" i="1" s="1"/>
  <c r="F5180" i="1"/>
  <c r="G5180" i="1" s="1"/>
  <c r="H5180" i="1" s="1"/>
  <c r="F5400" i="1"/>
  <c r="G5400" i="1" s="1"/>
  <c r="H5400" i="1" s="1"/>
  <c r="F5925" i="1"/>
  <c r="G5925" i="1" s="1"/>
  <c r="H5925" i="1" s="1"/>
  <c r="F8566" i="1"/>
  <c r="G8566" i="1" s="1"/>
  <c r="H8566" i="1" s="1"/>
  <c r="F8565" i="1"/>
  <c r="G8565" i="1" s="1"/>
  <c r="H8565" i="1" s="1"/>
  <c r="F8564" i="1"/>
  <c r="G8564" i="1" s="1"/>
  <c r="H8564" i="1" s="1"/>
  <c r="F8563" i="1"/>
  <c r="G8563" i="1" s="1"/>
  <c r="H8563" i="1" s="1"/>
  <c r="F8562" i="1"/>
  <c r="G8562" i="1" s="1"/>
  <c r="H8562" i="1" s="1"/>
  <c r="F8561" i="1"/>
  <c r="G8561" i="1" s="1"/>
  <c r="H8561" i="1" s="1"/>
  <c r="F8560" i="1"/>
  <c r="G8560" i="1" s="1"/>
  <c r="H8560" i="1" s="1"/>
  <c r="F8559" i="1"/>
  <c r="G8559" i="1" s="1"/>
  <c r="H8559" i="1" s="1"/>
  <c r="F8558" i="1"/>
  <c r="G8558" i="1" s="1"/>
  <c r="H8558" i="1" s="1"/>
  <c r="F8557" i="1"/>
  <c r="G8557" i="1" s="1"/>
  <c r="H8557" i="1" s="1"/>
  <c r="F8556" i="1"/>
  <c r="G8556" i="1" s="1"/>
  <c r="H8556" i="1" s="1"/>
  <c r="F8555" i="1"/>
  <c r="G8555" i="1" s="1"/>
  <c r="H8555" i="1" s="1"/>
  <c r="F8554" i="1"/>
  <c r="G8554" i="1" s="1"/>
  <c r="H8554" i="1" s="1"/>
  <c r="F6133" i="1"/>
  <c r="G6133" i="1" s="1"/>
  <c r="H6133" i="1" s="1"/>
  <c r="F5924" i="1"/>
  <c r="G5924" i="1" s="1"/>
  <c r="H5924" i="1" s="1"/>
  <c r="F5968" i="1"/>
  <c r="G5968" i="1" s="1"/>
  <c r="H5968" i="1" s="1"/>
  <c r="F5399" i="1"/>
  <c r="G5399" i="1" s="1"/>
  <c r="H5399" i="1" s="1"/>
  <c r="F4994" i="1"/>
  <c r="G4994" i="1" s="1"/>
  <c r="H4994" i="1" s="1"/>
  <c r="F4952" i="1"/>
  <c r="G4952" i="1" s="1"/>
  <c r="H4952" i="1" s="1"/>
  <c r="F5356" i="1"/>
  <c r="G5356" i="1" s="1"/>
  <c r="H5356" i="1" s="1"/>
  <c r="I6434" i="1"/>
  <c r="F5651" i="1"/>
  <c r="G5651" i="1" s="1"/>
  <c r="H5651" i="1" s="1"/>
  <c r="F5699" i="1"/>
  <c r="G5699" i="1" s="1"/>
  <c r="H5699" i="1" s="1"/>
  <c r="F5887" i="1"/>
  <c r="G5887" i="1" s="1"/>
  <c r="H5887" i="1" s="1"/>
  <c r="F8553" i="1"/>
  <c r="G8553" i="1" s="1"/>
  <c r="H8553" i="1" s="1"/>
  <c r="F8552" i="1"/>
  <c r="G8552" i="1" s="1"/>
  <c r="H8552" i="1" s="1"/>
  <c r="F8551" i="1"/>
  <c r="G8551" i="1" s="1"/>
  <c r="H8551" i="1" s="1"/>
  <c r="F8550" i="1"/>
  <c r="G8550" i="1" s="1"/>
  <c r="H8550" i="1" s="1"/>
  <c r="F8549" i="1"/>
  <c r="G8549" i="1" s="1"/>
  <c r="H8549" i="1" s="1"/>
  <c r="F8548" i="1"/>
  <c r="G8548" i="1" s="1"/>
  <c r="H8548" i="1" s="1"/>
  <c r="F8547" i="1"/>
  <c r="G8547" i="1" s="1"/>
  <c r="H8547" i="1" s="1"/>
  <c r="F8546" i="1"/>
  <c r="G8546" i="1" s="1"/>
  <c r="H8546" i="1" s="1"/>
  <c r="F8545" i="1"/>
  <c r="G8545" i="1" s="1"/>
  <c r="H8545" i="1" s="1"/>
  <c r="F8544" i="1"/>
  <c r="G8544" i="1" s="1"/>
  <c r="H8544" i="1" s="1"/>
  <c r="F8543" i="1"/>
  <c r="G8543" i="1" s="1"/>
  <c r="H8543" i="1" s="1"/>
  <c r="F8542" i="1"/>
  <c r="G8542" i="1" s="1"/>
  <c r="H8542" i="1" s="1"/>
  <c r="F8541" i="1"/>
  <c r="G8541" i="1" s="1"/>
  <c r="H8541" i="1" s="1"/>
  <c r="F6047" i="1"/>
  <c r="G6047" i="1" s="1"/>
  <c r="H6047" i="1" s="1"/>
  <c r="F4762" i="1"/>
  <c r="G4762" i="1" s="1"/>
  <c r="H4762" i="1" s="1"/>
  <c r="F3742" i="1"/>
  <c r="G3742" i="1" s="1"/>
  <c r="H3742" i="1" s="1"/>
  <c r="F3121" i="1"/>
  <c r="G3121" i="1" s="1"/>
  <c r="H3121" i="1" s="1"/>
  <c r="F2960" i="1"/>
  <c r="G2960" i="1" s="1"/>
  <c r="H2960" i="1" s="1"/>
  <c r="F3004" i="1"/>
  <c r="G3004" i="1" s="1"/>
  <c r="H3004" i="1" s="1"/>
  <c r="F3003" i="1"/>
  <c r="G3003" i="1" s="1"/>
  <c r="H3003" i="1" s="1"/>
  <c r="F3274" i="1"/>
  <c r="G3274" i="1" s="1"/>
  <c r="H3274" i="1" s="1"/>
  <c r="I6410" i="1"/>
  <c r="F3316" i="1"/>
  <c r="G3316" i="1" s="1"/>
  <c r="H3316" i="1" s="1"/>
  <c r="F3569" i="1"/>
  <c r="G3569" i="1" s="1"/>
  <c r="H3569" i="1" s="1"/>
  <c r="F3818" i="1"/>
  <c r="G3818" i="1" s="1"/>
  <c r="H3818" i="1" s="1"/>
  <c r="F4129" i="1"/>
  <c r="G4129" i="1" s="1"/>
  <c r="H4129" i="1" s="1"/>
  <c r="F4761" i="1"/>
  <c r="G4761" i="1" s="1"/>
  <c r="H4761" i="1" s="1"/>
  <c r="F6005" i="1"/>
  <c r="G6005" i="1" s="1"/>
  <c r="H6005" i="1" s="1"/>
  <c r="F5520" i="1"/>
  <c r="G5520" i="1" s="1"/>
  <c r="H5520" i="1" s="1"/>
  <c r="F8540" i="1"/>
  <c r="G8540" i="1" s="1"/>
  <c r="H8540" i="1" s="1"/>
  <c r="F8539" i="1"/>
  <c r="G8539" i="1" s="1"/>
  <c r="H8539" i="1" s="1"/>
  <c r="F8538" i="1"/>
  <c r="G8538" i="1" s="1"/>
  <c r="H8538" i="1" s="1"/>
  <c r="F8537" i="1"/>
  <c r="G8537" i="1" s="1"/>
  <c r="H8537" i="1" s="1"/>
  <c r="F8536" i="1"/>
  <c r="G8536" i="1" s="1"/>
  <c r="H8536" i="1" s="1"/>
  <c r="F8535" i="1"/>
  <c r="G8535" i="1" s="1"/>
  <c r="H8535" i="1" s="1"/>
  <c r="F8534" i="1"/>
  <c r="G8534" i="1" s="1"/>
  <c r="H8534" i="1" s="1"/>
  <c r="F8533" i="1"/>
  <c r="G8533" i="1" s="1"/>
  <c r="H8533" i="1" s="1"/>
  <c r="F6004" i="1"/>
  <c r="G6004" i="1" s="1"/>
  <c r="H6004" i="1" s="1"/>
  <c r="F5302" i="1"/>
  <c r="G5302" i="1" s="1"/>
  <c r="H5302" i="1" s="1"/>
  <c r="F4258" i="1"/>
  <c r="G4258" i="1" s="1"/>
  <c r="H4258" i="1" s="1"/>
  <c r="F2910" i="1"/>
  <c r="G2910" i="1" s="1"/>
  <c r="H2910" i="1" s="1"/>
  <c r="F2500" i="1"/>
  <c r="G2500" i="1" s="1"/>
  <c r="H2500" i="1" s="1"/>
  <c r="F2674" i="1"/>
  <c r="G2674" i="1" s="1"/>
  <c r="H2674" i="1" s="1"/>
  <c r="F2769" i="1"/>
  <c r="G2769" i="1" s="1"/>
  <c r="H2769" i="1" s="1"/>
  <c r="F2866" i="1"/>
  <c r="G2866" i="1" s="1"/>
  <c r="H2866" i="1" s="1"/>
  <c r="F2865" i="1"/>
  <c r="G2865" i="1" s="1"/>
  <c r="H2865" i="1" s="1"/>
  <c r="I6386" i="1"/>
  <c r="F3168" i="1"/>
  <c r="G3168" i="1" s="1"/>
  <c r="H3168" i="1" s="1"/>
  <c r="F3488" i="1"/>
  <c r="G3488" i="1" s="1"/>
  <c r="H3488" i="1" s="1"/>
  <c r="F3568" i="1"/>
  <c r="G3568" i="1" s="1"/>
  <c r="H3568" i="1" s="1"/>
  <c r="F3856" i="1"/>
  <c r="G3856" i="1" s="1"/>
  <c r="H3856" i="1" s="1"/>
  <c r="F4213" i="1"/>
  <c r="G4213" i="1" s="1"/>
  <c r="H4213" i="1" s="1"/>
  <c r="F4600" i="1"/>
  <c r="G4600" i="1" s="1"/>
  <c r="H4600" i="1" s="1"/>
  <c r="F5262" i="1"/>
  <c r="G5262" i="1" s="1"/>
  <c r="H5262" i="1" s="1"/>
  <c r="F8532" i="1"/>
  <c r="G8532" i="1" s="1"/>
  <c r="H8532" i="1" s="1"/>
  <c r="F8531" i="1"/>
  <c r="G8531" i="1" s="1"/>
  <c r="H8531" i="1" s="1"/>
  <c r="F8530" i="1"/>
  <c r="G8530" i="1" s="1"/>
  <c r="H8530" i="1" s="1"/>
  <c r="F8529" i="1"/>
  <c r="G8529" i="1" s="1"/>
  <c r="H8529" i="1" s="1"/>
  <c r="F8528" i="1"/>
  <c r="G8528" i="1" s="1"/>
  <c r="H8528" i="1" s="1"/>
  <c r="F8527" i="1"/>
  <c r="G8527" i="1" s="1"/>
  <c r="H8527" i="1" s="1"/>
  <c r="F8526" i="1"/>
  <c r="G8526" i="1" s="1"/>
  <c r="H8526" i="1" s="1"/>
  <c r="F8525" i="1"/>
  <c r="G8525" i="1" s="1"/>
  <c r="H8525" i="1" s="1"/>
  <c r="F8524" i="1"/>
  <c r="G8524" i="1" s="1"/>
  <c r="H8524" i="1" s="1"/>
  <c r="F8523" i="1"/>
  <c r="G8523" i="1" s="1"/>
  <c r="H8523" i="1" s="1"/>
  <c r="F5477" i="1"/>
  <c r="G5477" i="1" s="1"/>
  <c r="H5477" i="1" s="1"/>
  <c r="F4804" i="1"/>
  <c r="G4804" i="1" s="1"/>
  <c r="H4804" i="1" s="1"/>
  <c r="F4677" i="1"/>
  <c r="G4677" i="1" s="1"/>
  <c r="H4677" i="1" s="1"/>
  <c r="F4900" i="1"/>
  <c r="G4900" i="1" s="1"/>
  <c r="H4900" i="1" s="1"/>
  <c r="F4993" i="1"/>
  <c r="G4993" i="1" s="1"/>
  <c r="H4993" i="1" s="1"/>
  <c r="F4501" i="1"/>
  <c r="G4501" i="1" s="1"/>
  <c r="H4501" i="1" s="1"/>
  <c r="F3533" i="1"/>
  <c r="G3533" i="1" s="1"/>
  <c r="H3533" i="1" s="1"/>
  <c r="I6362" i="1"/>
  <c r="F3817" i="1"/>
  <c r="G3817" i="1" s="1"/>
  <c r="H3817" i="1" s="1"/>
  <c r="F4951" i="1"/>
  <c r="G4951" i="1" s="1"/>
  <c r="H4951" i="1" s="1"/>
  <c r="F5698" i="1"/>
  <c r="G5698" i="1" s="1"/>
  <c r="H5698" i="1" s="1"/>
  <c r="F5611" i="1"/>
  <c r="G5611" i="1" s="1"/>
  <c r="H5611" i="1" s="1"/>
  <c r="F5697" i="1"/>
  <c r="G5697" i="1" s="1"/>
  <c r="H5697" i="1" s="1"/>
  <c r="F5727" i="1"/>
  <c r="G5727" i="1" s="1"/>
  <c r="H5727" i="1" s="1"/>
  <c r="F5818" i="1"/>
  <c r="G5818" i="1" s="1"/>
  <c r="H5818" i="1" s="1"/>
  <c r="F6216" i="1"/>
  <c r="G6216" i="1" s="1"/>
  <c r="H6216" i="1" s="1"/>
  <c r="F8522" i="1"/>
  <c r="G8522" i="1" s="1"/>
  <c r="H8522" i="1" s="1"/>
  <c r="F8521" i="1"/>
  <c r="G8521" i="1" s="1"/>
  <c r="H8521" i="1" s="1"/>
  <c r="F8520" i="1"/>
  <c r="G8520" i="1" s="1"/>
  <c r="H8520" i="1" s="1"/>
  <c r="F8519" i="1"/>
  <c r="G8519" i="1" s="1"/>
  <c r="H8519" i="1" s="1"/>
  <c r="F8518" i="1"/>
  <c r="G8518" i="1" s="1"/>
  <c r="H8518" i="1" s="1"/>
  <c r="F8517" i="1"/>
  <c r="G8517" i="1" s="1"/>
  <c r="H8517" i="1" s="1"/>
  <c r="F8516" i="1"/>
  <c r="G8516" i="1" s="1"/>
  <c r="H8516" i="1" s="1"/>
  <c r="F8515" i="1"/>
  <c r="G8515" i="1" s="1"/>
  <c r="H8515" i="1" s="1"/>
  <c r="F8514" i="1"/>
  <c r="G8514" i="1" s="1"/>
  <c r="H8514" i="1" s="1"/>
  <c r="F5886" i="1"/>
  <c r="G5886" i="1" s="1"/>
  <c r="H5886" i="1" s="1"/>
  <c r="F5610" i="1"/>
  <c r="G5610" i="1" s="1"/>
  <c r="H5610" i="1" s="1"/>
  <c r="F5609" i="1"/>
  <c r="G5609" i="1" s="1"/>
  <c r="H5609" i="1" s="1"/>
  <c r="F5519" i="1"/>
  <c r="G5519" i="1" s="1"/>
  <c r="H5519" i="1" s="1"/>
  <c r="F5476" i="1"/>
  <c r="G5476" i="1" s="1"/>
  <c r="H5476" i="1" s="1"/>
  <c r="F5559" i="1"/>
  <c r="G5559" i="1" s="1"/>
  <c r="H5559" i="1" s="1"/>
  <c r="F5772" i="1"/>
  <c r="G5772" i="1" s="1"/>
  <c r="H5772" i="1" s="1"/>
  <c r="I6338" i="1"/>
  <c r="F5885" i="1"/>
  <c r="G5885" i="1" s="1"/>
  <c r="H5885" i="1" s="1"/>
  <c r="F6175" i="1"/>
  <c r="G6175" i="1" s="1"/>
  <c r="H6175" i="1" s="1"/>
  <c r="F6132" i="1"/>
  <c r="G6132" i="1" s="1"/>
  <c r="H6132" i="1" s="1"/>
  <c r="F8513" i="1"/>
  <c r="G8513" i="1" s="1"/>
  <c r="H8513" i="1" s="1"/>
  <c r="F8512" i="1"/>
  <c r="G8512" i="1" s="1"/>
  <c r="H8512" i="1" s="1"/>
  <c r="F8511" i="1"/>
  <c r="G8511" i="1" s="1"/>
  <c r="H8511" i="1" s="1"/>
  <c r="F8510" i="1"/>
  <c r="G8510" i="1" s="1"/>
  <c r="H8510" i="1" s="1"/>
  <c r="F8509" i="1"/>
  <c r="G8509" i="1" s="1"/>
  <c r="H8509" i="1" s="1"/>
  <c r="F8508" i="1"/>
  <c r="G8508" i="1" s="1"/>
  <c r="H8508" i="1" s="1"/>
  <c r="F8507" i="1"/>
  <c r="G8507" i="1" s="1"/>
  <c r="H8507" i="1" s="1"/>
  <c r="F8506" i="1"/>
  <c r="G8506" i="1" s="1"/>
  <c r="H8506" i="1" s="1"/>
  <c r="F8505" i="1"/>
  <c r="G8505" i="1" s="1"/>
  <c r="H8505" i="1" s="1"/>
  <c r="F8504" i="1"/>
  <c r="G8504" i="1" s="1"/>
  <c r="H8504" i="1" s="1"/>
  <c r="F8503" i="1"/>
  <c r="G8503" i="1" s="1"/>
  <c r="H8503" i="1" s="1"/>
  <c r="F8502" i="1"/>
  <c r="G8502" i="1" s="1"/>
  <c r="H8502" i="1" s="1"/>
  <c r="F8501" i="1"/>
  <c r="G8501" i="1" s="1"/>
  <c r="H8501" i="1" s="1"/>
  <c r="F8500" i="1"/>
  <c r="G8500" i="1" s="1"/>
  <c r="H8500" i="1" s="1"/>
  <c r="F6174" i="1"/>
  <c r="G6174" i="1" s="1"/>
  <c r="H6174" i="1" s="1"/>
  <c r="F6003" i="1"/>
  <c r="G6003" i="1" s="1"/>
  <c r="H6003" i="1" s="1"/>
  <c r="F5923" i="1"/>
  <c r="G5923" i="1" s="1"/>
  <c r="H5923" i="1" s="1"/>
  <c r="F6046" i="1"/>
  <c r="G6046" i="1" s="1"/>
  <c r="H6046" i="1" s="1"/>
  <c r="F6045" i="1"/>
  <c r="G6045" i="1" s="1"/>
  <c r="H6045" i="1" s="1"/>
  <c r="F6215" i="1"/>
  <c r="G6215" i="1" s="1"/>
  <c r="H6215" i="1" s="1"/>
  <c r="F8499" i="1"/>
  <c r="G8499" i="1" s="1"/>
  <c r="H8499" i="1" s="1"/>
  <c r="I6314" i="1"/>
  <c r="F8498" i="1"/>
  <c r="G8498" i="1" s="1"/>
  <c r="H8498" i="1" s="1"/>
  <c r="F8497" i="1"/>
  <c r="G8497" i="1" s="1"/>
  <c r="H8497" i="1" s="1"/>
  <c r="F8496" i="1"/>
  <c r="G8496" i="1" s="1"/>
  <c r="H8496" i="1" s="1"/>
  <c r="F8495" i="1"/>
  <c r="G8495" i="1" s="1"/>
  <c r="H8495" i="1" s="1"/>
  <c r="F8494" i="1"/>
  <c r="G8494" i="1" s="1"/>
  <c r="H8494" i="1" s="1"/>
  <c r="F8493" i="1"/>
  <c r="G8493" i="1" s="1"/>
  <c r="H8493" i="1" s="1"/>
  <c r="F8492" i="1"/>
  <c r="G8492" i="1" s="1"/>
  <c r="H8492" i="1" s="1"/>
  <c r="F8491" i="1"/>
  <c r="G8491" i="1" s="1"/>
  <c r="H8491" i="1" s="1"/>
  <c r="F8490" i="1"/>
  <c r="G8490" i="1" s="1"/>
  <c r="H8490" i="1" s="1"/>
  <c r="F8489" i="1"/>
  <c r="G8489" i="1" s="1"/>
  <c r="H8489" i="1" s="1"/>
  <c r="F8488" i="1"/>
  <c r="G8488" i="1" s="1"/>
  <c r="H8488" i="1" s="1"/>
  <c r="F8487" i="1"/>
  <c r="G8487" i="1" s="1"/>
  <c r="H8487" i="1" s="1"/>
  <c r="F8486" i="1"/>
  <c r="G8486" i="1" s="1"/>
  <c r="H8486" i="1" s="1"/>
  <c r="F8485" i="1"/>
  <c r="G8485" i="1" s="1"/>
  <c r="H8485" i="1" s="1"/>
  <c r="F8484" i="1"/>
  <c r="G8484" i="1" s="1"/>
  <c r="H8484" i="1" s="1"/>
  <c r="F8483" i="1"/>
  <c r="G8483" i="1" s="1"/>
  <c r="H8483" i="1" s="1"/>
  <c r="F8482" i="1"/>
  <c r="G8482" i="1" s="1"/>
  <c r="H8482" i="1" s="1"/>
  <c r="F6089" i="1"/>
  <c r="G6089" i="1" s="1"/>
  <c r="H6089" i="1" s="1"/>
  <c r="F5817" i="1"/>
  <c r="G5817" i="1" s="1"/>
  <c r="H5817" i="1" s="1"/>
  <c r="F5558" i="1"/>
  <c r="G5558" i="1" s="1"/>
  <c r="H5558" i="1" s="1"/>
  <c r="F5261" i="1"/>
  <c r="G5261" i="1" s="1"/>
  <c r="H5261" i="1" s="1"/>
  <c r="F4899" i="1"/>
  <c r="G4899" i="1" s="1"/>
  <c r="H4899" i="1" s="1"/>
  <c r="F4760" i="1"/>
  <c r="G4760" i="1" s="1"/>
  <c r="H4760" i="1" s="1"/>
  <c r="F4759" i="1"/>
  <c r="G4759" i="1" s="1"/>
  <c r="H4759" i="1" s="1"/>
  <c r="I6290" i="1"/>
  <c r="F4898" i="1"/>
  <c r="G4898" i="1" s="1"/>
  <c r="H4898" i="1" s="1"/>
  <c r="F4992" i="1"/>
  <c r="G4992" i="1" s="1"/>
  <c r="H4992" i="1" s="1"/>
  <c r="F5093" i="1"/>
  <c r="G5093" i="1" s="1"/>
  <c r="H5093" i="1" s="1"/>
  <c r="F4599" i="1"/>
  <c r="G4599" i="1" s="1"/>
  <c r="H4599" i="1" s="1"/>
  <c r="F5046" i="1"/>
  <c r="G5046" i="1" s="1"/>
  <c r="H5046" i="1" s="1"/>
  <c r="F5441" i="1"/>
  <c r="G5441" i="1" s="1"/>
  <c r="H5441" i="1" s="1"/>
  <c r="F5771" i="1"/>
  <c r="G5771" i="1" s="1"/>
  <c r="H5771" i="1" s="1"/>
  <c r="F8481" i="1"/>
  <c r="G8481" i="1" s="1"/>
  <c r="H8481" i="1" s="1"/>
  <c r="F8480" i="1"/>
  <c r="G8480" i="1" s="1"/>
  <c r="H8480" i="1" s="1"/>
  <c r="F8479" i="1"/>
  <c r="G8479" i="1" s="1"/>
  <c r="H8479" i="1" s="1"/>
  <c r="F8478" i="1"/>
  <c r="G8478" i="1" s="1"/>
  <c r="H8478" i="1" s="1"/>
  <c r="F8477" i="1"/>
  <c r="G8477" i="1" s="1"/>
  <c r="H8477" i="1" s="1"/>
  <c r="F8476" i="1"/>
  <c r="G8476" i="1" s="1"/>
  <c r="H8476" i="1" s="1"/>
  <c r="F8475" i="1"/>
  <c r="G8475" i="1" s="1"/>
  <c r="H8475" i="1" s="1"/>
  <c r="F8474" i="1"/>
  <c r="G8474" i="1" s="1"/>
  <c r="H8474" i="1" s="1"/>
  <c r="F8473" i="1"/>
  <c r="G8473" i="1" s="1"/>
  <c r="H8473" i="1" s="1"/>
  <c r="F5650" i="1"/>
  <c r="G5650" i="1" s="1"/>
  <c r="H5650" i="1" s="1"/>
  <c r="F4172" i="1"/>
  <c r="G4172" i="1" s="1"/>
  <c r="H4172" i="1" s="1"/>
  <c r="F3349" i="1"/>
  <c r="G3349" i="1" s="1"/>
  <c r="H3349" i="1" s="1"/>
  <c r="F3273" i="1"/>
  <c r="G3273" i="1" s="1"/>
  <c r="H3273" i="1" s="1"/>
  <c r="F2812" i="1"/>
  <c r="G2812" i="1" s="1"/>
  <c r="H2812" i="1" s="1"/>
  <c r="F3272" i="1"/>
  <c r="G3272" i="1" s="1"/>
  <c r="H3272" i="1" s="1"/>
  <c r="F3120" i="1"/>
  <c r="G3120" i="1" s="1"/>
  <c r="H3120" i="1" s="1"/>
  <c r="F3119" i="1"/>
  <c r="G3119" i="1" s="1"/>
  <c r="H3119" i="1" s="1"/>
  <c r="I6266" i="1"/>
  <c r="F3060" i="1"/>
  <c r="G3060" i="1" s="1"/>
  <c r="H3060" i="1" s="1"/>
  <c r="F3781" i="1"/>
  <c r="G3781" i="1" s="1"/>
  <c r="H3781" i="1" s="1"/>
  <c r="F3658" i="1"/>
  <c r="G3658" i="1" s="1"/>
  <c r="H3658" i="1" s="1"/>
  <c r="F3567" i="1"/>
  <c r="G3567" i="1" s="1"/>
  <c r="H3567" i="1" s="1"/>
  <c r="F4303" i="1"/>
  <c r="G4303" i="1" s="1"/>
  <c r="H4303" i="1" s="1"/>
  <c r="F4991" i="1"/>
  <c r="G4991" i="1" s="1"/>
  <c r="H4991" i="1" s="1"/>
  <c r="F5355" i="1"/>
  <c r="G5355" i="1" s="1"/>
  <c r="H5355" i="1" s="1"/>
  <c r="F5856" i="1"/>
  <c r="G5856" i="1" s="1"/>
  <c r="H5856" i="1" s="1"/>
  <c r="F6214" i="1"/>
  <c r="G6214" i="1" s="1"/>
  <c r="H6214" i="1" s="1"/>
  <c r="F5884" i="1"/>
  <c r="G5884" i="1" s="1"/>
  <c r="H5884" i="1" s="1"/>
  <c r="F5557" i="1"/>
  <c r="G5557" i="1" s="1"/>
  <c r="H5557" i="1" s="1"/>
  <c r="F5922" i="1"/>
  <c r="G5922" i="1" s="1"/>
  <c r="H5922" i="1" s="1"/>
  <c r="F8472" i="1"/>
  <c r="G8472" i="1" s="1"/>
  <c r="H8472" i="1" s="1"/>
  <c r="F6173" i="1"/>
  <c r="G6173" i="1" s="1"/>
  <c r="H6173" i="1" s="1"/>
  <c r="F5770" i="1"/>
  <c r="G5770" i="1" s="1"/>
  <c r="H5770" i="1" s="1"/>
  <c r="F5769" i="1"/>
  <c r="G5769" i="1" s="1"/>
  <c r="H5769" i="1" s="1"/>
  <c r="F5260" i="1"/>
  <c r="G5260" i="1" s="1"/>
  <c r="H5260" i="1" s="1"/>
  <c r="F5141" i="1"/>
  <c r="G5141" i="1" s="1"/>
  <c r="H5141" i="1" s="1"/>
  <c r="F4950" i="1"/>
  <c r="G4950" i="1" s="1"/>
  <c r="H4950" i="1" s="1"/>
  <c r="F4949" i="1"/>
  <c r="G4949" i="1" s="1"/>
  <c r="H4949" i="1" s="1"/>
  <c r="F4848" i="1"/>
  <c r="G4848" i="1" s="1"/>
  <c r="H4848" i="1" s="1"/>
  <c r="F4676" i="1"/>
  <c r="G4676" i="1" s="1"/>
  <c r="H4676" i="1" s="1"/>
  <c r="F4716" i="1"/>
  <c r="G4716" i="1" s="1"/>
  <c r="H4716" i="1" s="1"/>
  <c r="F4758" i="1"/>
  <c r="G4758" i="1" s="1"/>
  <c r="H4758" i="1" s="1"/>
  <c r="I6242" i="1"/>
  <c r="F4990" i="1"/>
  <c r="G4990" i="1" s="1"/>
  <c r="H4990" i="1" s="1"/>
  <c r="F5696" i="1"/>
  <c r="G5696" i="1" s="1"/>
  <c r="H5696" i="1" s="1"/>
  <c r="F5768" i="1"/>
  <c r="G5768" i="1" s="1"/>
  <c r="H5768" i="1" s="1"/>
  <c r="F5921" i="1"/>
  <c r="G5921" i="1" s="1"/>
  <c r="H5921" i="1" s="1"/>
  <c r="F6131" i="1"/>
  <c r="G6131" i="1" s="1"/>
  <c r="H6131" i="1" s="1"/>
  <c r="F6213" i="1"/>
  <c r="G6213" i="1" s="1"/>
  <c r="H6213" i="1" s="1"/>
  <c r="F8471" i="1"/>
  <c r="G8471" i="1" s="1"/>
  <c r="H8471" i="1" s="1"/>
  <c r="F8470" i="1"/>
  <c r="G8470" i="1" s="1"/>
  <c r="H8470" i="1" s="1"/>
  <c r="F8469" i="1"/>
  <c r="G8469" i="1" s="1"/>
  <c r="H8469" i="1" s="1"/>
  <c r="F8468" i="1"/>
  <c r="G8468" i="1" s="1"/>
  <c r="H8468" i="1" s="1"/>
  <c r="F8467" i="1"/>
  <c r="G8467" i="1" s="1"/>
  <c r="H8467" i="1" s="1"/>
  <c r="F8466" i="1"/>
  <c r="G8466" i="1" s="1"/>
  <c r="H8466" i="1" s="1"/>
  <c r="F8465" i="1"/>
  <c r="G8465" i="1" s="1"/>
  <c r="H8465" i="1" s="1"/>
  <c r="F8464" i="1"/>
  <c r="G8464" i="1" s="1"/>
  <c r="H8464" i="1" s="1"/>
  <c r="F8463" i="1"/>
  <c r="G8463" i="1" s="1"/>
  <c r="H8463" i="1" s="1"/>
  <c r="F8462" i="1"/>
  <c r="G8462" i="1" s="1"/>
  <c r="H8462" i="1" s="1"/>
  <c r="F6044" i="1"/>
  <c r="G6044" i="1" s="1"/>
  <c r="H6044" i="1" s="1"/>
  <c r="F6043" i="1"/>
  <c r="G6043" i="1" s="1"/>
  <c r="H6043" i="1" s="1"/>
  <c r="F6130" i="1"/>
  <c r="G6130" i="1" s="1"/>
  <c r="H6130" i="1" s="1"/>
  <c r="F6088" i="1"/>
  <c r="G6088" i="1" s="1"/>
  <c r="H6088" i="1" s="1"/>
  <c r="F6042" i="1"/>
  <c r="G6042" i="1" s="1"/>
  <c r="H6042" i="1" s="1"/>
  <c r="F8461" i="1"/>
  <c r="G8461" i="1" s="1"/>
  <c r="H8461" i="1" s="1"/>
  <c r="F8460" i="1"/>
  <c r="G8460" i="1" s="1"/>
  <c r="H8460" i="1" s="1"/>
  <c r="F8459" i="1"/>
  <c r="G8459" i="1" s="1"/>
  <c r="H8459" i="1" s="1"/>
  <c r="I6218" i="1"/>
  <c r="F8458" i="1"/>
  <c r="G8458" i="1" s="1"/>
  <c r="H8458" i="1" s="1"/>
  <c r="F8457" i="1"/>
  <c r="G8457" i="1" s="1"/>
  <c r="H8457" i="1" s="1"/>
  <c r="F8456" i="1"/>
  <c r="G8456" i="1" s="1"/>
  <c r="H8456" i="1" s="1"/>
  <c r="F8455" i="1"/>
  <c r="G8455" i="1" s="1"/>
  <c r="H8455" i="1" s="1"/>
  <c r="F8454" i="1"/>
  <c r="G8454" i="1" s="1"/>
  <c r="H8454" i="1" s="1"/>
  <c r="F8453" i="1"/>
  <c r="G8453" i="1" s="1"/>
  <c r="H8453" i="1" s="1"/>
  <c r="F8452" i="1"/>
  <c r="G8452" i="1" s="1"/>
  <c r="H8452" i="1" s="1"/>
  <c r="F8451" i="1"/>
  <c r="G8451" i="1" s="1"/>
  <c r="H8451" i="1" s="1"/>
  <c r="F8450" i="1"/>
  <c r="G8450" i="1" s="1"/>
  <c r="H8450" i="1" s="1"/>
  <c r="F8449" i="1"/>
  <c r="G8449" i="1" s="1"/>
  <c r="H8449" i="1" s="1"/>
  <c r="F8448" i="1"/>
  <c r="G8448" i="1" s="1"/>
  <c r="H8448" i="1" s="1"/>
  <c r="F8447" i="1"/>
  <c r="G8447" i="1" s="1"/>
  <c r="H8447" i="1" s="1"/>
  <c r="F8446" i="1"/>
  <c r="G8446" i="1" s="1"/>
  <c r="H8446" i="1" s="1"/>
  <c r="F8445" i="1"/>
  <c r="G8445" i="1" s="1"/>
  <c r="H8445" i="1" s="1"/>
  <c r="F8444" i="1"/>
  <c r="G8444" i="1" s="1"/>
  <c r="H8444" i="1" s="1"/>
  <c r="F5967" i="1"/>
  <c r="G5967" i="1" s="1"/>
  <c r="H5967" i="1" s="1"/>
  <c r="F5179" i="1"/>
  <c r="G5179" i="1" s="1"/>
  <c r="H5179" i="1" s="1"/>
  <c r="F4675" i="1"/>
  <c r="G4675" i="1" s="1"/>
  <c r="H4675" i="1" s="1"/>
  <c r="F3741" i="1"/>
  <c r="G3741" i="1" s="1"/>
  <c r="H3741" i="1" s="1"/>
  <c r="F3454" i="1"/>
  <c r="G3454" i="1" s="1"/>
  <c r="H3454" i="1" s="1"/>
  <c r="F3224" i="1"/>
  <c r="G3224" i="1" s="1"/>
  <c r="H3224" i="1" s="1"/>
  <c r="F3167" i="1"/>
  <c r="G3167" i="1" s="1"/>
  <c r="H3167" i="1" s="1"/>
  <c r="F3223" i="1"/>
  <c r="G3223" i="1" s="1"/>
  <c r="H3223" i="1" s="1"/>
  <c r="F3740" i="1"/>
  <c r="G3740" i="1" s="1"/>
  <c r="H3740" i="1" s="1"/>
  <c r="I6194" i="1"/>
  <c r="F3698" i="1"/>
  <c r="G3698" i="1" s="1"/>
  <c r="H3698" i="1" s="1"/>
  <c r="F4093" i="1"/>
  <c r="G4093" i="1" s="1"/>
  <c r="H4093" i="1" s="1"/>
  <c r="F4257" i="1"/>
  <c r="G4257" i="1" s="1"/>
  <c r="H4257" i="1" s="1"/>
  <c r="F4598" i="1"/>
  <c r="G4598" i="1" s="1"/>
  <c r="H4598" i="1" s="1"/>
  <c r="F4847" i="1"/>
  <c r="G4847" i="1" s="1"/>
  <c r="H4847" i="1" s="1"/>
  <c r="F5354" i="1"/>
  <c r="G5354" i="1" s="1"/>
  <c r="H5354" i="1" s="1"/>
  <c r="F5966" i="1"/>
  <c r="G5966" i="1" s="1"/>
  <c r="H5966" i="1" s="1"/>
  <c r="F8443" i="1"/>
  <c r="G8443" i="1" s="1"/>
  <c r="H8443" i="1" s="1"/>
  <c r="F8442" i="1"/>
  <c r="G8442" i="1" s="1"/>
  <c r="H8442" i="1" s="1"/>
  <c r="F8441" i="1"/>
  <c r="G8441" i="1" s="1"/>
  <c r="H8441" i="1" s="1"/>
  <c r="F8440" i="1"/>
  <c r="G8440" i="1" s="1"/>
  <c r="H8440" i="1" s="1"/>
  <c r="F8439" i="1"/>
  <c r="G8439" i="1" s="1"/>
  <c r="H8439" i="1" s="1"/>
  <c r="F8438" i="1"/>
  <c r="G8438" i="1" s="1"/>
  <c r="H8438" i="1" s="1"/>
  <c r="F8437" i="1"/>
  <c r="G8437" i="1" s="1"/>
  <c r="H8437" i="1" s="1"/>
  <c r="F8436" i="1"/>
  <c r="G8436" i="1" s="1"/>
  <c r="H8436" i="1" s="1"/>
  <c r="F8435" i="1"/>
  <c r="G8435" i="1" s="1"/>
  <c r="H8435" i="1" s="1"/>
  <c r="F8434" i="1"/>
  <c r="G8434" i="1" s="1"/>
  <c r="H8434" i="1" s="1"/>
  <c r="F5920" i="1"/>
  <c r="G5920" i="1" s="1"/>
  <c r="H5920" i="1" s="1"/>
  <c r="F4378" i="1"/>
  <c r="G4378" i="1" s="1"/>
  <c r="H4378" i="1" s="1"/>
  <c r="F4500" i="1"/>
  <c r="G4500" i="1" s="1"/>
  <c r="H4500" i="1" s="1"/>
  <c r="F4757" i="1"/>
  <c r="G4757" i="1" s="1"/>
  <c r="H4757" i="1" s="1"/>
  <c r="F5178" i="1"/>
  <c r="G5178" i="1" s="1"/>
  <c r="H5178" i="1" s="1"/>
  <c r="F5177" i="1"/>
  <c r="G5177" i="1" s="1"/>
  <c r="H5177" i="1" s="1"/>
  <c r="F5398" i="1"/>
  <c r="G5398" i="1" s="1"/>
  <c r="H5398" i="1" s="1"/>
  <c r="I6170" i="1"/>
  <c r="F5649" i="1"/>
  <c r="G5649" i="1" s="1"/>
  <c r="H5649" i="1" s="1"/>
  <c r="F5816" i="1"/>
  <c r="G5816" i="1" s="1"/>
  <c r="H5816" i="1" s="1"/>
  <c r="F5518" i="1"/>
  <c r="G5518" i="1" s="1"/>
  <c r="H5518" i="1" s="1"/>
  <c r="F5475" i="1"/>
  <c r="G5475" i="1" s="1"/>
  <c r="H5475" i="1" s="1"/>
  <c r="F5397" i="1"/>
  <c r="G5397" i="1" s="1"/>
  <c r="H5397" i="1" s="1"/>
  <c r="F5556" i="1"/>
  <c r="G5556" i="1" s="1"/>
  <c r="H5556" i="1" s="1"/>
  <c r="F6172" i="1"/>
  <c r="G6172" i="1" s="1"/>
  <c r="H6172" i="1" s="1"/>
  <c r="F8433" i="1"/>
  <c r="G8433" i="1" s="1"/>
  <c r="H8433" i="1" s="1"/>
  <c r="F8432" i="1"/>
  <c r="G8432" i="1" s="1"/>
  <c r="H8432" i="1" s="1"/>
  <c r="F8431" i="1"/>
  <c r="G8431" i="1" s="1"/>
  <c r="H8431" i="1" s="1"/>
  <c r="F8430" i="1"/>
  <c r="G8430" i="1" s="1"/>
  <c r="H8430" i="1" s="1"/>
  <c r="F8429" i="1"/>
  <c r="G8429" i="1" s="1"/>
  <c r="H8429" i="1" s="1"/>
  <c r="F8428" i="1"/>
  <c r="G8428" i="1" s="1"/>
  <c r="H8428" i="1" s="1"/>
  <c r="F8427" i="1"/>
  <c r="G8427" i="1" s="1"/>
  <c r="H8427" i="1" s="1"/>
  <c r="F8426" i="1"/>
  <c r="G8426" i="1" s="1"/>
  <c r="H8426" i="1" s="1"/>
  <c r="F8425" i="1"/>
  <c r="G8425" i="1" s="1"/>
  <c r="H8425" i="1" s="1"/>
  <c r="F8424" i="1"/>
  <c r="G8424" i="1" s="1"/>
  <c r="H8424" i="1" s="1"/>
  <c r="F5767" i="1"/>
  <c r="G5767" i="1" s="1"/>
  <c r="H5767" i="1" s="1"/>
  <c r="F5092" i="1"/>
  <c r="G5092" i="1" s="1"/>
  <c r="H5092" i="1" s="1"/>
  <c r="F4846" i="1"/>
  <c r="G4846" i="1" s="1"/>
  <c r="H4846" i="1" s="1"/>
  <c r="F4803" i="1"/>
  <c r="G4803" i="1" s="1"/>
  <c r="H4803" i="1" s="1"/>
  <c r="F4989" i="1"/>
  <c r="G4989" i="1" s="1"/>
  <c r="H4989" i="1" s="1"/>
  <c r="F5353" i="1"/>
  <c r="G5353" i="1" s="1"/>
  <c r="H5353" i="1" s="1"/>
  <c r="F5474" i="1"/>
  <c r="G5474" i="1" s="1"/>
  <c r="H5474" i="1" s="1"/>
  <c r="I6146" i="1"/>
  <c r="F5301" i="1"/>
  <c r="G5301" i="1" s="1"/>
  <c r="H5301" i="1" s="1"/>
  <c r="F5091" i="1"/>
  <c r="G5091" i="1" s="1"/>
  <c r="H5091" i="1" s="1"/>
  <c r="F5090" i="1"/>
  <c r="G5090" i="1" s="1"/>
  <c r="H5090" i="1" s="1"/>
  <c r="F5855" i="1"/>
  <c r="G5855" i="1" s="1"/>
  <c r="H5855" i="1" s="1"/>
  <c r="F5695" i="1"/>
  <c r="G5695" i="1" s="1"/>
  <c r="H5695" i="1" s="1"/>
  <c r="F5854" i="1"/>
  <c r="G5854" i="1" s="1"/>
  <c r="H5854" i="1" s="1"/>
  <c r="F8423" i="1"/>
  <c r="G8423" i="1" s="1"/>
  <c r="H8423" i="1" s="1"/>
  <c r="F8422" i="1"/>
  <c r="G8422" i="1" s="1"/>
  <c r="H8422" i="1" s="1"/>
  <c r="F8421" i="1"/>
  <c r="G8421" i="1" s="1"/>
  <c r="H8421" i="1" s="1"/>
  <c r="F8420" i="1"/>
  <c r="G8420" i="1" s="1"/>
  <c r="H8420" i="1" s="1"/>
  <c r="F8419" i="1"/>
  <c r="G8419" i="1" s="1"/>
  <c r="H8419" i="1" s="1"/>
  <c r="F8418" i="1"/>
  <c r="G8418" i="1" s="1"/>
  <c r="H8418" i="1" s="1"/>
  <c r="F8417" i="1"/>
  <c r="G8417" i="1" s="1"/>
  <c r="H8417" i="1" s="1"/>
  <c r="F8416" i="1"/>
  <c r="G8416" i="1" s="1"/>
  <c r="H8416" i="1" s="1"/>
  <c r="F8415" i="1"/>
  <c r="G8415" i="1" s="1"/>
  <c r="H8415" i="1" s="1"/>
  <c r="F8414" i="1"/>
  <c r="G8414" i="1" s="1"/>
  <c r="H8414" i="1" s="1"/>
  <c r="F8413" i="1"/>
  <c r="G8413" i="1" s="1"/>
  <c r="H8413" i="1" s="1"/>
  <c r="F8412" i="1"/>
  <c r="G8412" i="1" s="1"/>
  <c r="H8412" i="1" s="1"/>
  <c r="F5883" i="1"/>
  <c r="G5883" i="1" s="1"/>
  <c r="H5883" i="1" s="1"/>
  <c r="F5815" i="1"/>
  <c r="G5815" i="1" s="1"/>
  <c r="H5815" i="1" s="1"/>
  <c r="F6002" i="1"/>
  <c r="G6002" i="1" s="1"/>
  <c r="H6002" i="1" s="1"/>
  <c r="F6001" i="1"/>
  <c r="G6001" i="1" s="1"/>
  <c r="H6001" i="1" s="1"/>
  <c r="F8411" i="1"/>
  <c r="G8411" i="1" s="1"/>
  <c r="H8411" i="1" s="1"/>
  <c r="F8410" i="1"/>
  <c r="G8410" i="1" s="1"/>
  <c r="H8410" i="1" s="1"/>
  <c r="I6122" i="1"/>
  <c r="F8409" i="1"/>
  <c r="G8409" i="1" s="1"/>
  <c r="H8409" i="1" s="1"/>
  <c r="F8408" i="1"/>
  <c r="G8408" i="1" s="1"/>
  <c r="H8408" i="1" s="1"/>
  <c r="F8407" i="1"/>
  <c r="G8407" i="1" s="1"/>
  <c r="H8407" i="1" s="1"/>
  <c r="F8406" i="1"/>
  <c r="G8406" i="1" s="1"/>
  <c r="H8406" i="1" s="1"/>
  <c r="F8405" i="1"/>
  <c r="G8405" i="1" s="1"/>
  <c r="H8405" i="1" s="1"/>
  <c r="F8404" i="1"/>
  <c r="G8404" i="1" s="1"/>
  <c r="H8404" i="1" s="1"/>
  <c r="F8403" i="1"/>
  <c r="G8403" i="1" s="1"/>
  <c r="H8403" i="1" s="1"/>
  <c r="F8402" i="1"/>
  <c r="G8402" i="1" s="1"/>
  <c r="H8402" i="1" s="1"/>
  <c r="F8401" i="1"/>
  <c r="G8401" i="1" s="1"/>
  <c r="H8401" i="1" s="1"/>
  <c r="F8400" i="1"/>
  <c r="G8400" i="1" s="1"/>
  <c r="H8400" i="1" s="1"/>
  <c r="F8399" i="1"/>
  <c r="G8399" i="1" s="1"/>
  <c r="H8399" i="1" s="1"/>
  <c r="F8398" i="1"/>
  <c r="G8398" i="1" s="1"/>
  <c r="H8398" i="1" s="1"/>
  <c r="F8397" i="1"/>
  <c r="G8397" i="1" s="1"/>
  <c r="H8397" i="1" s="1"/>
  <c r="F8396" i="1"/>
  <c r="G8396" i="1" s="1"/>
  <c r="H8396" i="1" s="1"/>
  <c r="F8395" i="1"/>
  <c r="G8395" i="1" s="1"/>
  <c r="H8395" i="1" s="1"/>
  <c r="F8394" i="1"/>
  <c r="G8394" i="1" s="1"/>
  <c r="H8394" i="1" s="1"/>
  <c r="F8393" i="1"/>
  <c r="G8393" i="1" s="1"/>
  <c r="H8393" i="1" s="1"/>
  <c r="F8392" i="1"/>
  <c r="G8392" i="1" s="1"/>
  <c r="H8392" i="1" s="1"/>
  <c r="F8391" i="1"/>
  <c r="G8391" i="1" s="1"/>
  <c r="H8391" i="1" s="1"/>
  <c r="F6171" i="1"/>
  <c r="G6171" i="1" s="1"/>
  <c r="H6171" i="1" s="1"/>
  <c r="F6087" i="1"/>
  <c r="G6087" i="1" s="1"/>
  <c r="H6087" i="1" s="1"/>
  <c r="F5965" i="1"/>
  <c r="G5965" i="1" s="1"/>
  <c r="H5965" i="1" s="1"/>
  <c r="F6000" i="1"/>
  <c r="G6000" i="1" s="1"/>
  <c r="H6000" i="1" s="1"/>
  <c r="F5999" i="1"/>
  <c r="G5999" i="1" s="1"/>
  <c r="H5999" i="1" s="1"/>
  <c r="I6098" i="1"/>
  <c r="F6212" i="1"/>
  <c r="G6212" i="1" s="1"/>
  <c r="H6212" i="1" s="1"/>
  <c r="F6211" i="1"/>
  <c r="G6211" i="1" s="1"/>
  <c r="H6211" i="1" s="1"/>
  <c r="F8390" i="1"/>
  <c r="G8390" i="1" s="1"/>
  <c r="H8390" i="1" s="1"/>
  <c r="F8389" i="1"/>
  <c r="G8389" i="1" s="1"/>
  <c r="H8389" i="1" s="1"/>
  <c r="F8388" i="1"/>
  <c r="G8388" i="1" s="1"/>
  <c r="H8388" i="1" s="1"/>
  <c r="F8387" i="1"/>
  <c r="G8387" i="1" s="1"/>
  <c r="H8387" i="1" s="1"/>
  <c r="F8386" i="1"/>
  <c r="G8386" i="1" s="1"/>
  <c r="H8386" i="1" s="1"/>
  <c r="F8385" i="1"/>
  <c r="G8385" i="1" s="1"/>
  <c r="H8385" i="1" s="1"/>
  <c r="F8384" i="1"/>
  <c r="G8384" i="1" s="1"/>
  <c r="H8384" i="1" s="1"/>
  <c r="F8383" i="1"/>
  <c r="G8383" i="1" s="1"/>
  <c r="H8383" i="1" s="1"/>
  <c r="F8382" i="1"/>
  <c r="G8382" i="1" s="1"/>
  <c r="H8382" i="1" s="1"/>
  <c r="F8381" i="1"/>
  <c r="G8381" i="1" s="1"/>
  <c r="H8381" i="1" s="1"/>
  <c r="F8380" i="1"/>
  <c r="G8380" i="1" s="1"/>
  <c r="H8380" i="1" s="1"/>
  <c r="F8379" i="1"/>
  <c r="G8379" i="1" s="1"/>
  <c r="H8379" i="1" s="1"/>
  <c r="F8378" i="1"/>
  <c r="G8378" i="1" s="1"/>
  <c r="H8378" i="1" s="1"/>
  <c r="F8377" i="1"/>
  <c r="G8377" i="1" s="1"/>
  <c r="H8377" i="1" s="1"/>
  <c r="F8376" i="1"/>
  <c r="G8376" i="1" s="1"/>
  <c r="H8376" i="1" s="1"/>
  <c r="F8375" i="1"/>
  <c r="G8375" i="1" s="1"/>
  <c r="H8375" i="1" s="1"/>
  <c r="F8374" i="1"/>
  <c r="G8374" i="1" s="1"/>
  <c r="H8374" i="1" s="1"/>
  <c r="F8373" i="1"/>
  <c r="G8373" i="1" s="1"/>
  <c r="H8373" i="1" s="1"/>
  <c r="F8372" i="1"/>
  <c r="G8372" i="1" s="1"/>
  <c r="H8372" i="1" s="1"/>
  <c r="F8371" i="1"/>
  <c r="G8371" i="1" s="1"/>
  <c r="H8371" i="1" s="1"/>
  <c r="F8370" i="1"/>
  <c r="G8370" i="1" s="1"/>
  <c r="H8370" i="1" s="1"/>
  <c r="F8369" i="1"/>
  <c r="G8369" i="1" s="1"/>
  <c r="H8369" i="1" s="1"/>
  <c r="I6074" i="1"/>
  <c r="F8368" i="1"/>
  <c r="G8368" i="1" s="1"/>
  <c r="H8368" i="1" s="1"/>
  <c r="F8367" i="1"/>
  <c r="G8367" i="1" s="1"/>
  <c r="H8367" i="1" s="1"/>
  <c r="F8366" i="1"/>
  <c r="G8366" i="1" s="1"/>
  <c r="H8366" i="1" s="1"/>
  <c r="F8365" i="1"/>
  <c r="G8365" i="1" s="1"/>
  <c r="H8365" i="1" s="1"/>
  <c r="F8364" i="1"/>
  <c r="G8364" i="1" s="1"/>
  <c r="H8364" i="1" s="1"/>
  <c r="F8363" i="1"/>
  <c r="G8363" i="1" s="1"/>
  <c r="H8363" i="1" s="1"/>
  <c r="F8362" i="1"/>
  <c r="G8362" i="1" s="1"/>
  <c r="H8362" i="1" s="1"/>
  <c r="F8361" i="1"/>
  <c r="G8361" i="1" s="1"/>
  <c r="H8361" i="1" s="1"/>
  <c r="F8360" i="1"/>
  <c r="G8360" i="1" s="1"/>
  <c r="H8360" i="1" s="1"/>
  <c r="F8359" i="1"/>
  <c r="G8359" i="1" s="1"/>
  <c r="H8359" i="1" s="1"/>
  <c r="F8358" i="1"/>
  <c r="G8358" i="1" s="1"/>
  <c r="H8358" i="1" s="1"/>
  <c r="F8357" i="1"/>
  <c r="G8357" i="1" s="1"/>
  <c r="H8357" i="1" s="1"/>
  <c r="F8356" i="1"/>
  <c r="G8356" i="1" s="1"/>
  <c r="H8356" i="1" s="1"/>
  <c r="F8355" i="1"/>
  <c r="G8355" i="1" s="1"/>
  <c r="H8355" i="1" s="1"/>
  <c r="F8354" i="1"/>
  <c r="G8354" i="1" s="1"/>
  <c r="H8354" i="1" s="1"/>
  <c r="F8353" i="1"/>
  <c r="G8353" i="1" s="1"/>
  <c r="H8353" i="1" s="1"/>
  <c r="F8352" i="1"/>
  <c r="G8352" i="1" s="1"/>
  <c r="H8352" i="1" s="1"/>
  <c r="F8351" i="1"/>
  <c r="G8351" i="1" s="1"/>
  <c r="H8351" i="1" s="1"/>
  <c r="F8350" i="1"/>
  <c r="G8350" i="1" s="1"/>
  <c r="H8350" i="1" s="1"/>
  <c r="F8349" i="1"/>
  <c r="G8349" i="1" s="1"/>
  <c r="H8349" i="1" s="1"/>
  <c r="F8348" i="1"/>
  <c r="G8348" i="1" s="1"/>
  <c r="H8348" i="1" s="1"/>
  <c r="F8347" i="1"/>
  <c r="G8347" i="1" s="1"/>
  <c r="H8347" i="1" s="1"/>
  <c r="F8346" i="1"/>
  <c r="G8346" i="1" s="1"/>
  <c r="H8346" i="1" s="1"/>
  <c r="F8345" i="1"/>
  <c r="G8345" i="1" s="1"/>
  <c r="H8345" i="1" s="1"/>
  <c r="I6050" i="1"/>
  <c r="F8344" i="1"/>
  <c r="G8344" i="1" s="1"/>
  <c r="H8344" i="1" s="1"/>
  <c r="F8343" i="1"/>
  <c r="G8343" i="1" s="1"/>
  <c r="H8343" i="1" s="1"/>
  <c r="F8342" i="1"/>
  <c r="G8342" i="1" s="1"/>
  <c r="H8342" i="1" s="1"/>
  <c r="F8341" i="1"/>
  <c r="G8341" i="1" s="1"/>
  <c r="H8341" i="1" s="1"/>
  <c r="F8340" i="1"/>
  <c r="G8340" i="1" s="1"/>
  <c r="H8340" i="1" s="1"/>
  <c r="F8339" i="1"/>
  <c r="G8339" i="1" s="1"/>
  <c r="H8339" i="1" s="1"/>
  <c r="F8338" i="1"/>
  <c r="G8338" i="1" s="1"/>
  <c r="H8338" i="1" s="1"/>
  <c r="F8337" i="1"/>
  <c r="G8337" i="1" s="1"/>
  <c r="H8337" i="1" s="1"/>
  <c r="F8336" i="1"/>
  <c r="G8336" i="1" s="1"/>
  <c r="H8336" i="1" s="1"/>
  <c r="F8335" i="1"/>
  <c r="G8335" i="1" s="1"/>
  <c r="H8335" i="1" s="1"/>
  <c r="F8334" i="1"/>
  <c r="G8334" i="1" s="1"/>
  <c r="H8334" i="1" s="1"/>
  <c r="F8333" i="1"/>
  <c r="G8333" i="1" s="1"/>
  <c r="H8333" i="1" s="1"/>
  <c r="F8332" i="1"/>
  <c r="G8332" i="1" s="1"/>
  <c r="H8332" i="1" s="1"/>
  <c r="F8331" i="1"/>
  <c r="G8331" i="1" s="1"/>
  <c r="H8331" i="1" s="1"/>
  <c r="F8330" i="1"/>
  <c r="G8330" i="1" s="1"/>
  <c r="H8330" i="1" s="1"/>
  <c r="F8329" i="1"/>
  <c r="G8329" i="1" s="1"/>
  <c r="H8329" i="1" s="1"/>
  <c r="F8328" i="1"/>
  <c r="G8328" i="1" s="1"/>
  <c r="H8328" i="1" s="1"/>
  <c r="F8327" i="1"/>
  <c r="G8327" i="1" s="1"/>
  <c r="H8327" i="1" s="1"/>
  <c r="F8326" i="1"/>
  <c r="G8326" i="1" s="1"/>
  <c r="H8326" i="1" s="1"/>
  <c r="F8325" i="1"/>
  <c r="G8325" i="1" s="1"/>
  <c r="H8325" i="1" s="1"/>
  <c r="F8324" i="1"/>
  <c r="G8324" i="1" s="1"/>
  <c r="H8324" i="1" s="1"/>
  <c r="F8323" i="1"/>
  <c r="G8323" i="1" s="1"/>
  <c r="H8323" i="1" s="1"/>
  <c r="F8322" i="1"/>
  <c r="G8322" i="1" s="1"/>
  <c r="H8322" i="1" s="1"/>
  <c r="F8321" i="1"/>
  <c r="G8321" i="1" s="1"/>
  <c r="H8321" i="1" s="1"/>
  <c r="I6026" i="1"/>
  <c r="F8320" i="1"/>
  <c r="G8320" i="1" s="1"/>
  <c r="H8320" i="1" s="1"/>
  <c r="F8319" i="1"/>
  <c r="G8319" i="1" s="1"/>
  <c r="H8319" i="1" s="1"/>
  <c r="F8318" i="1"/>
  <c r="G8318" i="1" s="1"/>
  <c r="H8318" i="1" s="1"/>
  <c r="F6041" i="1"/>
  <c r="G6041" i="1" s="1"/>
  <c r="H6041" i="1" s="1"/>
  <c r="F6210" i="1"/>
  <c r="G6210" i="1" s="1"/>
  <c r="H6210" i="1" s="1"/>
  <c r="F8317" i="1"/>
  <c r="G8317" i="1" s="1"/>
  <c r="H8317" i="1" s="1"/>
  <c r="F8316" i="1"/>
  <c r="G8316" i="1" s="1"/>
  <c r="H8316" i="1" s="1"/>
  <c r="F8315" i="1"/>
  <c r="G8315" i="1" s="1"/>
  <c r="H8315" i="1" s="1"/>
  <c r="F8314" i="1"/>
  <c r="G8314" i="1" s="1"/>
  <c r="H8314" i="1" s="1"/>
  <c r="F8313" i="1"/>
  <c r="G8313" i="1" s="1"/>
  <c r="H8313" i="1" s="1"/>
  <c r="F8312" i="1"/>
  <c r="G8312" i="1" s="1"/>
  <c r="H8312" i="1" s="1"/>
  <c r="F6086" i="1"/>
  <c r="G6086" i="1" s="1"/>
  <c r="H6086" i="1" s="1"/>
  <c r="F6085" i="1"/>
  <c r="G6085" i="1" s="1"/>
  <c r="H6085" i="1" s="1"/>
  <c r="F6084" i="1"/>
  <c r="G6084" i="1" s="1"/>
  <c r="H6084" i="1" s="1"/>
  <c r="F8311" i="1"/>
  <c r="G8311" i="1" s="1"/>
  <c r="H8311" i="1" s="1"/>
  <c r="F6040" i="1"/>
  <c r="G6040" i="1" s="1"/>
  <c r="H6040" i="1" s="1"/>
  <c r="F5608" i="1"/>
  <c r="G5608" i="1" s="1"/>
  <c r="H5608" i="1" s="1"/>
  <c r="F5766" i="1"/>
  <c r="G5766" i="1" s="1"/>
  <c r="H5766" i="1" s="1"/>
  <c r="F5607" i="1"/>
  <c r="G5607" i="1" s="1"/>
  <c r="H5607" i="1" s="1"/>
  <c r="F5473" i="1"/>
  <c r="G5473" i="1" s="1"/>
  <c r="H5473" i="1" s="1"/>
  <c r="F5396" i="1"/>
  <c r="G5396" i="1" s="1"/>
  <c r="H5396" i="1" s="1"/>
  <c r="F5259" i="1"/>
  <c r="G5259" i="1" s="1"/>
  <c r="H5259" i="1" s="1"/>
  <c r="F5395" i="1"/>
  <c r="G5395" i="1" s="1"/>
  <c r="H5395" i="1" s="1"/>
  <c r="F5440" i="1"/>
  <c r="G5440" i="1" s="1"/>
  <c r="H5440" i="1" s="1"/>
  <c r="I6002" i="1"/>
  <c r="F5394" i="1"/>
  <c r="G5394" i="1" s="1"/>
  <c r="H5394" i="1" s="1"/>
  <c r="F5393" i="1"/>
  <c r="G5393" i="1" s="1"/>
  <c r="H5393" i="1" s="1"/>
  <c r="F5726" i="1"/>
  <c r="G5726" i="1" s="1"/>
  <c r="H5726" i="1" s="1"/>
  <c r="F5765" i="1"/>
  <c r="G5765" i="1" s="1"/>
  <c r="H5765" i="1" s="1"/>
  <c r="F6083" i="1"/>
  <c r="G6083" i="1" s="1"/>
  <c r="H6083" i="1" s="1"/>
  <c r="F8310" i="1"/>
  <c r="G8310" i="1" s="1"/>
  <c r="H8310" i="1" s="1"/>
  <c r="F8309" i="1"/>
  <c r="G8309" i="1" s="1"/>
  <c r="H8309" i="1" s="1"/>
  <c r="F8308" i="1"/>
  <c r="G8308" i="1" s="1"/>
  <c r="H8308" i="1" s="1"/>
  <c r="F8307" i="1"/>
  <c r="G8307" i="1" s="1"/>
  <c r="H8307" i="1" s="1"/>
  <c r="F8306" i="1"/>
  <c r="G8306" i="1" s="1"/>
  <c r="H8306" i="1" s="1"/>
  <c r="F8305" i="1"/>
  <c r="G8305" i="1" s="1"/>
  <c r="H8305" i="1" s="1"/>
  <c r="F8304" i="1"/>
  <c r="G8304" i="1" s="1"/>
  <c r="H8304" i="1" s="1"/>
  <c r="F8303" i="1"/>
  <c r="G8303" i="1" s="1"/>
  <c r="H8303" i="1" s="1"/>
  <c r="F8302" i="1"/>
  <c r="G8302" i="1" s="1"/>
  <c r="H8302" i="1" s="1"/>
  <c r="F8301" i="1"/>
  <c r="G8301" i="1" s="1"/>
  <c r="H8301" i="1" s="1"/>
  <c r="F8300" i="1"/>
  <c r="G8300" i="1" s="1"/>
  <c r="H8300" i="1" s="1"/>
  <c r="F8299" i="1"/>
  <c r="G8299" i="1" s="1"/>
  <c r="H8299" i="1" s="1"/>
  <c r="F6170" i="1"/>
  <c r="G6170" i="1" s="1"/>
  <c r="H6170" i="1" s="1"/>
  <c r="F5919" i="1"/>
  <c r="G5919" i="1" s="1"/>
  <c r="H5919" i="1" s="1"/>
  <c r="F5918" i="1"/>
  <c r="G5918" i="1" s="1"/>
  <c r="H5918" i="1" s="1"/>
  <c r="F5814" i="1"/>
  <c r="G5814" i="1" s="1"/>
  <c r="H5814" i="1" s="1"/>
  <c r="F5998" i="1"/>
  <c r="G5998" i="1" s="1"/>
  <c r="H5998" i="1" s="1"/>
  <c r="F6039" i="1"/>
  <c r="G6039" i="1" s="1"/>
  <c r="H6039" i="1" s="1"/>
  <c r="F6038" i="1"/>
  <c r="G6038" i="1" s="1"/>
  <c r="H6038" i="1" s="1"/>
  <c r="I5978" i="1"/>
  <c r="F6169" i="1"/>
  <c r="G6169" i="1" s="1"/>
  <c r="H6169" i="1" s="1"/>
  <c r="F8298" i="1"/>
  <c r="G8298" i="1" s="1"/>
  <c r="H8298" i="1" s="1"/>
  <c r="F8297" i="1"/>
  <c r="G8297" i="1" s="1"/>
  <c r="H8297" i="1" s="1"/>
  <c r="F8296" i="1"/>
  <c r="G8296" i="1" s="1"/>
  <c r="H8296" i="1" s="1"/>
  <c r="F8295" i="1"/>
  <c r="G8295" i="1" s="1"/>
  <c r="H8295" i="1" s="1"/>
  <c r="F8294" i="1"/>
  <c r="G8294" i="1" s="1"/>
  <c r="H8294" i="1" s="1"/>
  <c r="F8293" i="1"/>
  <c r="G8293" i="1" s="1"/>
  <c r="H8293" i="1" s="1"/>
  <c r="F8292" i="1"/>
  <c r="G8292" i="1" s="1"/>
  <c r="H8292" i="1" s="1"/>
  <c r="F8291" i="1"/>
  <c r="G8291" i="1" s="1"/>
  <c r="H8291" i="1" s="1"/>
  <c r="F8290" i="1"/>
  <c r="G8290" i="1" s="1"/>
  <c r="H8290" i="1" s="1"/>
  <c r="F8289" i="1"/>
  <c r="G8289" i="1" s="1"/>
  <c r="H8289" i="1" s="1"/>
  <c r="F8288" i="1"/>
  <c r="G8288" i="1" s="1"/>
  <c r="H8288" i="1" s="1"/>
  <c r="F8287" i="1"/>
  <c r="G8287" i="1" s="1"/>
  <c r="H8287" i="1" s="1"/>
  <c r="F8286" i="1"/>
  <c r="G8286" i="1" s="1"/>
  <c r="H8286" i="1" s="1"/>
  <c r="F8285" i="1"/>
  <c r="G8285" i="1" s="1"/>
  <c r="H8285" i="1" s="1"/>
  <c r="F8284" i="1"/>
  <c r="G8284" i="1" s="1"/>
  <c r="H8284" i="1" s="1"/>
  <c r="F8283" i="1"/>
  <c r="G8283" i="1" s="1"/>
  <c r="H8283" i="1" s="1"/>
  <c r="F5997" i="1"/>
  <c r="G5997" i="1" s="1"/>
  <c r="H5997" i="1" s="1"/>
  <c r="F5813" i="1"/>
  <c r="G5813" i="1" s="1"/>
  <c r="H5813" i="1" s="1"/>
  <c r="F5853" i="1"/>
  <c r="G5853" i="1" s="1"/>
  <c r="H5853" i="1" s="1"/>
  <c r="F5917" i="1"/>
  <c r="G5917" i="1" s="1"/>
  <c r="H5917" i="1" s="1"/>
  <c r="F5996" i="1"/>
  <c r="G5996" i="1" s="1"/>
  <c r="H5996" i="1" s="1"/>
  <c r="F6168" i="1"/>
  <c r="G6168" i="1" s="1"/>
  <c r="H6168" i="1" s="1"/>
  <c r="F5995" i="1"/>
  <c r="G5995" i="1" s="1"/>
  <c r="H5995" i="1" s="1"/>
  <c r="I5954" i="1"/>
  <c r="F6129" i="1"/>
  <c r="G6129" i="1" s="1"/>
  <c r="H6129" i="1" s="1"/>
  <c r="F8282" i="1"/>
  <c r="G8282" i="1" s="1"/>
  <c r="H8282" i="1" s="1"/>
  <c r="F8281" i="1"/>
  <c r="G8281" i="1" s="1"/>
  <c r="H8281" i="1" s="1"/>
  <c r="F8280" i="1"/>
  <c r="G8280" i="1" s="1"/>
  <c r="H8280" i="1" s="1"/>
  <c r="F8279" i="1"/>
  <c r="G8279" i="1" s="1"/>
  <c r="H8279" i="1" s="1"/>
  <c r="F8278" i="1"/>
  <c r="G8278" i="1" s="1"/>
  <c r="H8278" i="1" s="1"/>
  <c r="F8277" i="1"/>
  <c r="G8277" i="1" s="1"/>
  <c r="H8277" i="1" s="1"/>
  <c r="F8276" i="1"/>
  <c r="G8276" i="1" s="1"/>
  <c r="H8276" i="1" s="1"/>
  <c r="F8275" i="1"/>
  <c r="G8275" i="1" s="1"/>
  <c r="H8275" i="1" s="1"/>
  <c r="F8274" i="1"/>
  <c r="G8274" i="1" s="1"/>
  <c r="H8274" i="1" s="1"/>
  <c r="F8273" i="1"/>
  <c r="G8273" i="1" s="1"/>
  <c r="H8273" i="1" s="1"/>
  <c r="F5517" i="1"/>
  <c r="G5517" i="1" s="1"/>
  <c r="H5517" i="1" s="1"/>
  <c r="F8272" i="1"/>
  <c r="G8272" i="1" s="1"/>
  <c r="H8272" i="1" s="1"/>
  <c r="F8271" i="1"/>
  <c r="G8271" i="1" s="1"/>
  <c r="H8271" i="1" s="1"/>
  <c r="F8270" i="1"/>
  <c r="G8270" i="1" s="1"/>
  <c r="H8270" i="1" s="1"/>
  <c r="F8269" i="1"/>
  <c r="G8269" i="1" s="1"/>
  <c r="H8269" i="1" s="1"/>
  <c r="F5994" i="1"/>
  <c r="G5994" i="1" s="1"/>
  <c r="H5994" i="1" s="1"/>
  <c r="F5764" i="1"/>
  <c r="G5764" i="1" s="1"/>
  <c r="H5764" i="1" s="1"/>
  <c r="F5352" i="1"/>
  <c r="G5352" i="1" s="1"/>
  <c r="H5352" i="1" s="1"/>
  <c r="F5089" i="1"/>
  <c r="G5089" i="1" s="1"/>
  <c r="H5089" i="1" s="1"/>
  <c r="F5176" i="1"/>
  <c r="G5176" i="1" s="1"/>
  <c r="H5176" i="1" s="1"/>
  <c r="F5351" i="1"/>
  <c r="G5351" i="1" s="1"/>
  <c r="H5351" i="1" s="1"/>
  <c r="F5606" i="1"/>
  <c r="G5606" i="1" s="1"/>
  <c r="H5606" i="1" s="1"/>
  <c r="F5882" i="1"/>
  <c r="G5882" i="1" s="1"/>
  <c r="H5882" i="1" s="1"/>
  <c r="I5930" i="1"/>
  <c r="F6128" i="1"/>
  <c r="G6128" i="1" s="1"/>
  <c r="H6128" i="1" s="1"/>
  <c r="F8268" i="1"/>
  <c r="G8268" i="1" s="1"/>
  <c r="H8268" i="1" s="1"/>
  <c r="F8267" i="1"/>
  <c r="G8267" i="1" s="1"/>
  <c r="H8267" i="1" s="1"/>
  <c r="F8266" i="1"/>
  <c r="G8266" i="1" s="1"/>
  <c r="H8266" i="1" s="1"/>
  <c r="F8265" i="1"/>
  <c r="G8265" i="1" s="1"/>
  <c r="H8265" i="1" s="1"/>
  <c r="F8264" i="1"/>
  <c r="G8264" i="1" s="1"/>
  <c r="H8264" i="1" s="1"/>
  <c r="F8263" i="1"/>
  <c r="G8263" i="1" s="1"/>
  <c r="H8263" i="1" s="1"/>
  <c r="F8262" i="1"/>
  <c r="G8262" i="1" s="1"/>
  <c r="H8262" i="1" s="1"/>
  <c r="F8261" i="1"/>
  <c r="G8261" i="1" s="1"/>
  <c r="H8261" i="1" s="1"/>
  <c r="F8260" i="1"/>
  <c r="G8260" i="1" s="1"/>
  <c r="H8260" i="1" s="1"/>
  <c r="F8259" i="1"/>
  <c r="G8259" i="1" s="1"/>
  <c r="H8259" i="1" s="1"/>
  <c r="F8258" i="1"/>
  <c r="G8258" i="1" s="1"/>
  <c r="H8258" i="1" s="1"/>
  <c r="F8257" i="1"/>
  <c r="G8257" i="1" s="1"/>
  <c r="H8257" i="1" s="1"/>
  <c r="F8256" i="1"/>
  <c r="G8256" i="1" s="1"/>
  <c r="H8256" i="1" s="1"/>
  <c r="F8255" i="1"/>
  <c r="G8255" i="1" s="1"/>
  <c r="H8255" i="1" s="1"/>
  <c r="F8254" i="1"/>
  <c r="G8254" i="1" s="1"/>
  <c r="H8254" i="1" s="1"/>
  <c r="F8253" i="1"/>
  <c r="G8253" i="1" s="1"/>
  <c r="H8253" i="1" s="1"/>
  <c r="F8252" i="1"/>
  <c r="G8252" i="1" s="1"/>
  <c r="H8252" i="1" s="1"/>
  <c r="F8251" i="1"/>
  <c r="G8251" i="1" s="1"/>
  <c r="H8251" i="1" s="1"/>
  <c r="F8250" i="1"/>
  <c r="G8250" i="1" s="1"/>
  <c r="H8250" i="1" s="1"/>
  <c r="F8249" i="1"/>
  <c r="G8249" i="1" s="1"/>
  <c r="H8249" i="1" s="1"/>
  <c r="F8248" i="1"/>
  <c r="G8248" i="1" s="1"/>
  <c r="H8248" i="1" s="1"/>
  <c r="F8247" i="1"/>
  <c r="G8247" i="1" s="1"/>
  <c r="H8247" i="1" s="1"/>
  <c r="F8246" i="1"/>
  <c r="G8246" i="1" s="1"/>
  <c r="H8246" i="1" s="1"/>
  <c r="I5906" i="1"/>
  <c r="F8245" i="1"/>
  <c r="G8245" i="1" s="1"/>
  <c r="H8245" i="1" s="1"/>
  <c r="F8244" i="1"/>
  <c r="G8244" i="1" s="1"/>
  <c r="H8244" i="1" s="1"/>
  <c r="F8243" i="1"/>
  <c r="G8243" i="1" s="1"/>
  <c r="H8243" i="1" s="1"/>
  <c r="F8242" i="1"/>
  <c r="G8242" i="1" s="1"/>
  <c r="H8242" i="1" s="1"/>
  <c r="F8241" i="1"/>
  <c r="G8241" i="1" s="1"/>
  <c r="H8241" i="1" s="1"/>
  <c r="F8240" i="1"/>
  <c r="G8240" i="1" s="1"/>
  <c r="H8240" i="1" s="1"/>
  <c r="F8239" i="1"/>
  <c r="G8239" i="1" s="1"/>
  <c r="H8239" i="1" s="1"/>
  <c r="F8238" i="1"/>
  <c r="G8238" i="1" s="1"/>
  <c r="H8238" i="1" s="1"/>
  <c r="F8237" i="1"/>
  <c r="G8237" i="1" s="1"/>
  <c r="H8237" i="1" s="1"/>
  <c r="F8236" i="1"/>
  <c r="G8236" i="1" s="1"/>
  <c r="H8236" i="1" s="1"/>
  <c r="F8235" i="1"/>
  <c r="G8235" i="1" s="1"/>
  <c r="H8235" i="1" s="1"/>
  <c r="F8234" i="1"/>
  <c r="G8234" i="1" s="1"/>
  <c r="H8234" i="1" s="1"/>
  <c r="F8233" i="1"/>
  <c r="G8233" i="1" s="1"/>
  <c r="H8233" i="1" s="1"/>
  <c r="F8232" i="1"/>
  <c r="G8232" i="1" s="1"/>
  <c r="H8232" i="1" s="1"/>
  <c r="F8231" i="1"/>
  <c r="G8231" i="1" s="1"/>
  <c r="H8231" i="1" s="1"/>
  <c r="F8230" i="1"/>
  <c r="G8230" i="1" s="1"/>
  <c r="H8230" i="1" s="1"/>
  <c r="F8229" i="1"/>
  <c r="G8229" i="1" s="1"/>
  <c r="H8229" i="1" s="1"/>
  <c r="F8228" i="1"/>
  <c r="G8228" i="1" s="1"/>
  <c r="H8228" i="1" s="1"/>
  <c r="F5881" i="1"/>
  <c r="G5881" i="1" s="1"/>
  <c r="H5881" i="1" s="1"/>
  <c r="F5088" i="1"/>
  <c r="G5088" i="1" s="1"/>
  <c r="H5088" i="1" s="1"/>
  <c r="F5140" i="1"/>
  <c r="G5140" i="1" s="1"/>
  <c r="H5140" i="1" s="1"/>
  <c r="F4988" i="1"/>
  <c r="G4988" i="1" s="1"/>
  <c r="H4988" i="1" s="1"/>
  <c r="F5087" i="1"/>
  <c r="G5087" i="1" s="1"/>
  <c r="H5087" i="1" s="1"/>
  <c r="F5472" i="1"/>
  <c r="G5472" i="1" s="1"/>
  <c r="H5472" i="1" s="1"/>
  <c r="I5882" i="1"/>
  <c r="F5648" i="1"/>
  <c r="G5648" i="1" s="1"/>
  <c r="H5648" i="1" s="1"/>
  <c r="F5916" i="1"/>
  <c r="G5916" i="1" s="1"/>
  <c r="H5916" i="1" s="1"/>
  <c r="F8227" i="1"/>
  <c r="G8227" i="1" s="1"/>
  <c r="H8227" i="1" s="1"/>
  <c r="F8226" i="1"/>
  <c r="G8226" i="1" s="1"/>
  <c r="H8226" i="1" s="1"/>
  <c r="F8225" i="1"/>
  <c r="G8225" i="1" s="1"/>
  <c r="H8225" i="1" s="1"/>
  <c r="F8224" i="1"/>
  <c r="G8224" i="1" s="1"/>
  <c r="H8224" i="1" s="1"/>
  <c r="F8223" i="1"/>
  <c r="G8223" i="1" s="1"/>
  <c r="H8223" i="1" s="1"/>
  <c r="F8222" i="1"/>
  <c r="G8222" i="1" s="1"/>
  <c r="H8222" i="1" s="1"/>
  <c r="F8221" i="1"/>
  <c r="G8221" i="1" s="1"/>
  <c r="H8221" i="1" s="1"/>
  <c r="F8220" i="1"/>
  <c r="G8220" i="1" s="1"/>
  <c r="H8220" i="1" s="1"/>
  <c r="F8219" i="1"/>
  <c r="G8219" i="1" s="1"/>
  <c r="H8219" i="1" s="1"/>
  <c r="F8218" i="1"/>
  <c r="G8218" i="1" s="1"/>
  <c r="H8218" i="1" s="1"/>
  <c r="F8217" i="1"/>
  <c r="G8217" i="1" s="1"/>
  <c r="H8217" i="1" s="1"/>
  <c r="F8216" i="1"/>
  <c r="G8216" i="1" s="1"/>
  <c r="H8216" i="1" s="1"/>
  <c r="F8215" i="1"/>
  <c r="G8215" i="1" s="1"/>
  <c r="H8215" i="1" s="1"/>
  <c r="F8214" i="1"/>
  <c r="G8214" i="1" s="1"/>
  <c r="H8214" i="1" s="1"/>
  <c r="F8213" i="1"/>
  <c r="G8213" i="1" s="1"/>
  <c r="H8213" i="1" s="1"/>
  <c r="F5605" i="1"/>
  <c r="G5605" i="1" s="1"/>
  <c r="H5605" i="1" s="1"/>
  <c r="F4092" i="1"/>
  <c r="G4092" i="1" s="1"/>
  <c r="H4092" i="1" s="1"/>
  <c r="F3118" i="1"/>
  <c r="G3118" i="1" s="1"/>
  <c r="H3118" i="1" s="1"/>
  <c r="F3117" i="1"/>
  <c r="G3117" i="1" s="1"/>
  <c r="H3117" i="1" s="1"/>
  <c r="F3116" i="1"/>
  <c r="G3116" i="1" s="1"/>
  <c r="H3116" i="1" s="1"/>
  <c r="F3222" i="1"/>
  <c r="G3222" i="1" s="1"/>
  <c r="H3222" i="1" s="1"/>
  <c r="F3532" i="1"/>
  <c r="G3532" i="1" s="1"/>
  <c r="H3532" i="1" s="1"/>
  <c r="I5858" i="1"/>
  <c r="F3531" i="1"/>
  <c r="G3531" i="1" s="1"/>
  <c r="H3531" i="1" s="1"/>
  <c r="F3855" i="1"/>
  <c r="G3855" i="1" s="1"/>
  <c r="H3855" i="1" s="1"/>
  <c r="F4171" i="1"/>
  <c r="G4171" i="1" s="1"/>
  <c r="H4171" i="1" s="1"/>
  <c r="F4597" i="1"/>
  <c r="G4597" i="1" s="1"/>
  <c r="H4597" i="1" s="1"/>
  <c r="F4756" i="1"/>
  <c r="G4756" i="1" s="1"/>
  <c r="H4756" i="1" s="1"/>
  <c r="F5694" i="1"/>
  <c r="G5694" i="1" s="1"/>
  <c r="H5694" i="1" s="1"/>
  <c r="F8212" i="1"/>
  <c r="G8212" i="1" s="1"/>
  <c r="H8212" i="1" s="1"/>
  <c r="F8211" i="1"/>
  <c r="G8211" i="1" s="1"/>
  <c r="H8211" i="1" s="1"/>
  <c r="F8210" i="1"/>
  <c r="G8210" i="1" s="1"/>
  <c r="H8210" i="1" s="1"/>
  <c r="F8209" i="1"/>
  <c r="G8209" i="1" s="1"/>
  <c r="H8209" i="1" s="1"/>
  <c r="F8208" i="1"/>
  <c r="G8208" i="1" s="1"/>
  <c r="H8208" i="1" s="1"/>
  <c r="F8207" i="1"/>
  <c r="G8207" i="1" s="1"/>
  <c r="H8207" i="1" s="1"/>
  <c r="F8206" i="1"/>
  <c r="G8206" i="1" s="1"/>
  <c r="H8206" i="1" s="1"/>
  <c r="F8205" i="1"/>
  <c r="G8205" i="1" s="1"/>
  <c r="H8205" i="1" s="1"/>
  <c r="F8204" i="1"/>
  <c r="G8204" i="1" s="1"/>
  <c r="H8204" i="1" s="1"/>
  <c r="F8203" i="1"/>
  <c r="G8203" i="1" s="1"/>
  <c r="H8203" i="1" s="1"/>
  <c r="F8202" i="1"/>
  <c r="G8202" i="1" s="1"/>
  <c r="H8202" i="1" s="1"/>
  <c r="F5086" i="1"/>
  <c r="G5086" i="1" s="1"/>
  <c r="H5086" i="1" s="1"/>
  <c r="F4091" i="1"/>
  <c r="G4091" i="1" s="1"/>
  <c r="H4091" i="1" s="1"/>
  <c r="F3348" i="1"/>
  <c r="G3348" i="1" s="1"/>
  <c r="H3348" i="1" s="1"/>
  <c r="F3271" i="1"/>
  <c r="G3271" i="1" s="1"/>
  <c r="H3271" i="1" s="1"/>
  <c r="F3657" i="1"/>
  <c r="G3657" i="1" s="1"/>
  <c r="H3657" i="1" s="1"/>
  <c r="F4037" i="1"/>
  <c r="G4037" i="1" s="1"/>
  <c r="H4037" i="1" s="1"/>
  <c r="F4256" i="1"/>
  <c r="G4256" i="1" s="1"/>
  <c r="H4256" i="1" s="1"/>
  <c r="I5834" i="1"/>
  <c r="F4463" i="1"/>
  <c r="G4463" i="1" s="1"/>
  <c r="H4463" i="1" s="1"/>
  <c r="F5139" i="1"/>
  <c r="G5139" i="1" s="1"/>
  <c r="H5139" i="1" s="1"/>
  <c r="F5439" i="1"/>
  <c r="G5439" i="1" s="1"/>
  <c r="H5439" i="1" s="1"/>
  <c r="F5516" i="1"/>
  <c r="G5516" i="1" s="1"/>
  <c r="H5516" i="1" s="1"/>
  <c r="F5763" i="1"/>
  <c r="G5763" i="1" s="1"/>
  <c r="H5763" i="1" s="1"/>
  <c r="F8201" i="1"/>
  <c r="G8201" i="1" s="1"/>
  <c r="H8201" i="1" s="1"/>
  <c r="F8200" i="1"/>
  <c r="G8200" i="1" s="1"/>
  <c r="H8200" i="1" s="1"/>
  <c r="F8199" i="1"/>
  <c r="G8199" i="1" s="1"/>
  <c r="H8199" i="1" s="1"/>
  <c r="F8198" i="1"/>
  <c r="G8198" i="1" s="1"/>
  <c r="H8198" i="1" s="1"/>
  <c r="F8197" i="1"/>
  <c r="G8197" i="1" s="1"/>
  <c r="H8197" i="1" s="1"/>
  <c r="F8196" i="1"/>
  <c r="G8196" i="1" s="1"/>
  <c r="H8196" i="1" s="1"/>
  <c r="F8195" i="1"/>
  <c r="G8195" i="1" s="1"/>
  <c r="H8195" i="1" s="1"/>
  <c r="F8194" i="1"/>
  <c r="G8194" i="1" s="1"/>
  <c r="H8194" i="1" s="1"/>
  <c r="F8193" i="1"/>
  <c r="G8193" i="1" s="1"/>
  <c r="H8193" i="1" s="1"/>
  <c r="F8192" i="1"/>
  <c r="G8192" i="1" s="1"/>
  <c r="H8192" i="1" s="1"/>
  <c r="F8191" i="1"/>
  <c r="G8191" i="1" s="1"/>
  <c r="H8191" i="1" s="1"/>
  <c r="F8190" i="1"/>
  <c r="G8190" i="1" s="1"/>
  <c r="H8190" i="1" s="1"/>
  <c r="F8189" i="1"/>
  <c r="G8189" i="1" s="1"/>
  <c r="H8189" i="1" s="1"/>
  <c r="F6082" i="1"/>
  <c r="G6082" i="1" s="1"/>
  <c r="H6082" i="1" s="1"/>
  <c r="F5964" i="1"/>
  <c r="G5964" i="1" s="1"/>
  <c r="H5964" i="1" s="1"/>
  <c r="F5915" i="1"/>
  <c r="G5915" i="1" s="1"/>
  <c r="H5915" i="1" s="1"/>
  <c r="F5852" i="1"/>
  <c r="G5852" i="1" s="1"/>
  <c r="H5852" i="1" s="1"/>
  <c r="F5851" i="1"/>
  <c r="G5851" i="1" s="1"/>
  <c r="H5851" i="1" s="1"/>
  <c r="F5963" i="1"/>
  <c r="G5963" i="1" s="1"/>
  <c r="H5963" i="1" s="1"/>
  <c r="I5810" i="1"/>
  <c r="F8188" i="1"/>
  <c r="G8188" i="1" s="1"/>
  <c r="H8188" i="1" s="1"/>
  <c r="F8187" i="1"/>
  <c r="G8187" i="1" s="1"/>
  <c r="H8187" i="1" s="1"/>
  <c r="F8186" i="1"/>
  <c r="G8186" i="1" s="1"/>
  <c r="H8186" i="1" s="1"/>
  <c r="F8185" i="1"/>
  <c r="G8185" i="1" s="1"/>
  <c r="H8185" i="1" s="1"/>
  <c r="F8184" i="1"/>
  <c r="G8184" i="1" s="1"/>
  <c r="H8184" i="1" s="1"/>
  <c r="F8183" i="1"/>
  <c r="G8183" i="1" s="1"/>
  <c r="H8183" i="1" s="1"/>
  <c r="F8182" i="1"/>
  <c r="G8182" i="1" s="1"/>
  <c r="H8182" i="1" s="1"/>
  <c r="F8181" i="1"/>
  <c r="G8181" i="1" s="1"/>
  <c r="H8181" i="1" s="1"/>
  <c r="F8180" i="1"/>
  <c r="G8180" i="1" s="1"/>
  <c r="H8180" i="1" s="1"/>
  <c r="F8179" i="1"/>
  <c r="G8179" i="1" s="1"/>
  <c r="H8179" i="1" s="1"/>
  <c r="F8178" i="1"/>
  <c r="G8178" i="1" s="1"/>
  <c r="H8178" i="1" s="1"/>
  <c r="F8177" i="1"/>
  <c r="G8177" i="1" s="1"/>
  <c r="H8177" i="1" s="1"/>
  <c r="F8176" i="1"/>
  <c r="G8176" i="1" s="1"/>
  <c r="H8176" i="1" s="1"/>
  <c r="F8175" i="1"/>
  <c r="G8175" i="1" s="1"/>
  <c r="H8175" i="1" s="1"/>
  <c r="F8174" i="1"/>
  <c r="G8174" i="1" s="1"/>
  <c r="H8174" i="1" s="1"/>
  <c r="F8173" i="1"/>
  <c r="G8173" i="1" s="1"/>
  <c r="H8173" i="1" s="1"/>
  <c r="F8172" i="1"/>
  <c r="G8172" i="1" s="1"/>
  <c r="H8172" i="1" s="1"/>
  <c r="F5993" i="1"/>
  <c r="G5993" i="1" s="1"/>
  <c r="H5993" i="1" s="1"/>
  <c r="F5138" i="1"/>
  <c r="G5138" i="1" s="1"/>
  <c r="H5138" i="1" s="1"/>
  <c r="F4420" i="1"/>
  <c r="G4420" i="1" s="1"/>
  <c r="H4420" i="1" s="1"/>
  <c r="F4499" i="1"/>
  <c r="G4499" i="1" s="1"/>
  <c r="H4499" i="1" s="1"/>
  <c r="F4377" i="1"/>
  <c r="G4377" i="1" s="1"/>
  <c r="H4377" i="1" s="1"/>
  <c r="F4948" i="1"/>
  <c r="G4948" i="1" s="1"/>
  <c r="H4948" i="1" s="1"/>
  <c r="F5045" i="1"/>
  <c r="G5045" i="1" s="1"/>
  <c r="H5045" i="1" s="1"/>
  <c r="I5786" i="1"/>
  <c r="F5137" i="1"/>
  <c r="G5137" i="1" s="1"/>
  <c r="H5137" i="1" s="1"/>
  <c r="F5300" i="1"/>
  <c r="G5300" i="1" s="1"/>
  <c r="H5300" i="1" s="1"/>
  <c r="F5992" i="1"/>
  <c r="G5992" i="1" s="1"/>
  <c r="H5992" i="1" s="1"/>
  <c r="F6037" i="1"/>
  <c r="G6037" i="1" s="1"/>
  <c r="H6037" i="1" s="1"/>
  <c r="F6081" i="1"/>
  <c r="G6081" i="1" s="1"/>
  <c r="H6081" i="1" s="1"/>
  <c r="F8171" i="1"/>
  <c r="G8171" i="1" s="1"/>
  <c r="H8171" i="1" s="1"/>
  <c r="F8170" i="1"/>
  <c r="G8170" i="1" s="1"/>
  <c r="H8170" i="1" s="1"/>
  <c r="F8169" i="1"/>
  <c r="G8169" i="1" s="1"/>
  <c r="H8169" i="1" s="1"/>
  <c r="F8168" i="1"/>
  <c r="G8168" i="1" s="1"/>
  <c r="H8168" i="1" s="1"/>
  <c r="F8167" i="1"/>
  <c r="G8167" i="1" s="1"/>
  <c r="H8167" i="1" s="1"/>
  <c r="F8166" i="1"/>
  <c r="G8166" i="1" s="1"/>
  <c r="H8166" i="1" s="1"/>
  <c r="F8165" i="1"/>
  <c r="G8165" i="1" s="1"/>
  <c r="H8165" i="1" s="1"/>
  <c r="F8164" i="1"/>
  <c r="G8164" i="1" s="1"/>
  <c r="H8164" i="1" s="1"/>
  <c r="F8163" i="1"/>
  <c r="G8163" i="1" s="1"/>
  <c r="H8163" i="1" s="1"/>
  <c r="F8162" i="1"/>
  <c r="G8162" i="1" s="1"/>
  <c r="H8162" i="1" s="1"/>
  <c r="F8161" i="1"/>
  <c r="G8161" i="1" s="1"/>
  <c r="H8161" i="1" s="1"/>
  <c r="F8160" i="1"/>
  <c r="G8160" i="1" s="1"/>
  <c r="H8160" i="1" s="1"/>
  <c r="F5693" i="1"/>
  <c r="G5693" i="1" s="1"/>
  <c r="H5693" i="1" s="1"/>
  <c r="F4340" i="1"/>
  <c r="G4340" i="1" s="1"/>
  <c r="H4340" i="1" s="1"/>
  <c r="F3315" i="1"/>
  <c r="G3315" i="1" s="1"/>
  <c r="H3315" i="1" s="1"/>
  <c r="F3453" i="1"/>
  <c r="G3453" i="1" s="1"/>
  <c r="H3453" i="1" s="1"/>
  <c r="F3566" i="1"/>
  <c r="G3566" i="1" s="1"/>
  <c r="H3566" i="1" s="1"/>
  <c r="F3565" i="1"/>
  <c r="G3565" i="1" s="1"/>
  <c r="H3565" i="1" s="1"/>
  <c r="F3452" i="1"/>
  <c r="G3452" i="1" s="1"/>
  <c r="H3452" i="1" s="1"/>
  <c r="I5762" i="1"/>
  <c r="F3891" i="1"/>
  <c r="G3891" i="1" s="1"/>
  <c r="H3891" i="1" s="1"/>
  <c r="F3938" i="1"/>
  <c r="G3938" i="1" s="1"/>
  <c r="H3938" i="1" s="1"/>
  <c r="F4550" i="1"/>
  <c r="G4550" i="1" s="1"/>
  <c r="H4550" i="1" s="1"/>
  <c r="F4498" i="1"/>
  <c r="G4498" i="1" s="1"/>
  <c r="H4498" i="1" s="1"/>
  <c r="F5258" i="1"/>
  <c r="G5258" i="1" s="1"/>
  <c r="H5258" i="1" s="1"/>
  <c r="F6209" i="1"/>
  <c r="G6209" i="1" s="1"/>
  <c r="H6209" i="1" s="1"/>
  <c r="F8159" i="1"/>
  <c r="G8159" i="1" s="1"/>
  <c r="H8159" i="1" s="1"/>
  <c r="F8158" i="1"/>
  <c r="G8158" i="1" s="1"/>
  <c r="H8158" i="1" s="1"/>
  <c r="F8157" i="1"/>
  <c r="G8157" i="1" s="1"/>
  <c r="H8157" i="1" s="1"/>
  <c r="F8156" i="1"/>
  <c r="G8156" i="1" s="1"/>
  <c r="H8156" i="1" s="1"/>
  <c r="F8155" i="1"/>
  <c r="G8155" i="1" s="1"/>
  <c r="H8155" i="1" s="1"/>
  <c r="F8154" i="1"/>
  <c r="G8154" i="1" s="1"/>
  <c r="H8154" i="1" s="1"/>
  <c r="F8153" i="1"/>
  <c r="G8153" i="1" s="1"/>
  <c r="H8153" i="1" s="1"/>
  <c r="F8152" i="1"/>
  <c r="G8152" i="1" s="1"/>
  <c r="H8152" i="1" s="1"/>
  <c r="F8151" i="1"/>
  <c r="G8151" i="1" s="1"/>
  <c r="H8151" i="1" s="1"/>
  <c r="F8150" i="1"/>
  <c r="G8150" i="1" s="1"/>
  <c r="H8150" i="1" s="1"/>
  <c r="F8149" i="1"/>
  <c r="G8149" i="1" s="1"/>
  <c r="H8149" i="1" s="1"/>
  <c r="F8148" i="1"/>
  <c r="G8148" i="1" s="1"/>
  <c r="H8148" i="1" s="1"/>
  <c r="F4674" i="1"/>
  <c r="G4674" i="1" s="1"/>
  <c r="H4674" i="1" s="1"/>
  <c r="F3166" i="1"/>
  <c r="G3166" i="1" s="1"/>
  <c r="H3166" i="1" s="1"/>
  <c r="F3451" i="1"/>
  <c r="G3451" i="1" s="1"/>
  <c r="H3451" i="1" s="1"/>
  <c r="F3697" i="1"/>
  <c r="G3697" i="1" s="1"/>
  <c r="H3697" i="1" s="1"/>
  <c r="F3487" i="1"/>
  <c r="G3487" i="1" s="1"/>
  <c r="H3487" i="1" s="1"/>
  <c r="F4090" i="1"/>
  <c r="G4090" i="1" s="1"/>
  <c r="H4090" i="1" s="1"/>
  <c r="I5738" i="1"/>
  <c r="F4255" i="1"/>
  <c r="G4255" i="1" s="1"/>
  <c r="H4255" i="1" s="1"/>
  <c r="F4596" i="1"/>
  <c r="G4596" i="1" s="1"/>
  <c r="H4596" i="1" s="1"/>
  <c r="F4802" i="1"/>
  <c r="G4802" i="1" s="1"/>
  <c r="H4802" i="1" s="1"/>
  <c r="F5044" i="1"/>
  <c r="G5044" i="1" s="1"/>
  <c r="H5044" i="1" s="1"/>
  <c r="F6127" i="1"/>
  <c r="G6127" i="1" s="1"/>
  <c r="H6127" i="1" s="1"/>
  <c r="F6126" i="1"/>
  <c r="G6126" i="1" s="1"/>
  <c r="H6126" i="1" s="1"/>
  <c r="F8147" i="1"/>
  <c r="G8147" i="1" s="1"/>
  <c r="H8147" i="1" s="1"/>
  <c r="F8146" i="1"/>
  <c r="G8146" i="1" s="1"/>
  <c r="H8146" i="1" s="1"/>
  <c r="F8145" i="1"/>
  <c r="G8145" i="1" s="1"/>
  <c r="H8145" i="1" s="1"/>
  <c r="F8144" i="1"/>
  <c r="G8144" i="1" s="1"/>
  <c r="H8144" i="1" s="1"/>
  <c r="F8143" i="1"/>
  <c r="G8143" i="1" s="1"/>
  <c r="H8143" i="1" s="1"/>
  <c r="F8142" i="1"/>
  <c r="G8142" i="1" s="1"/>
  <c r="H8142" i="1" s="1"/>
  <c r="F8141" i="1"/>
  <c r="G8141" i="1" s="1"/>
  <c r="H8141" i="1" s="1"/>
  <c r="F8140" i="1"/>
  <c r="G8140" i="1" s="1"/>
  <c r="H8140" i="1" s="1"/>
  <c r="F8139" i="1"/>
  <c r="G8139" i="1" s="1"/>
  <c r="H8139" i="1" s="1"/>
  <c r="F8138" i="1"/>
  <c r="G8138" i="1" s="1"/>
  <c r="H8138" i="1" s="1"/>
  <c r="F8137" i="1"/>
  <c r="G8137" i="1" s="1"/>
  <c r="H8137" i="1" s="1"/>
  <c r="F8136" i="1"/>
  <c r="G8136" i="1" s="1"/>
  <c r="H8136" i="1" s="1"/>
  <c r="F8135" i="1"/>
  <c r="G8135" i="1" s="1"/>
  <c r="H8135" i="1" s="1"/>
  <c r="F8134" i="1"/>
  <c r="G8134" i="1" s="1"/>
  <c r="H8134" i="1" s="1"/>
  <c r="F8133" i="1"/>
  <c r="G8133" i="1" s="1"/>
  <c r="H8133" i="1" s="1"/>
  <c r="F8132" i="1"/>
  <c r="G8132" i="1" s="1"/>
  <c r="H8132" i="1" s="1"/>
  <c r="F8131" i="1"/>
  <c r="G8131" i="1" s="1"/>
  <c r="H8131" i="1" s="1"/>
  <c r="F8130" i="1"/>
  <c r="G8130" i="1" s="1"/>
  <c r="H8130" i="1" s="1"/>
  <c r="I5714" i="1"/>
  <c r="F8129" i="1"/>
  <c r="G8129" i="1" s="1"/>
  <c r="H8129" i="1" s="1"/>
  <c r="F8128" i="1"/>
  <c r="G8128" i="1" s="1"/>
  <c r="H8128" i="1" s="1"/>
  <c r="F8127" i="1"/>
  <c r="G8127" i="1" s="1"/>
  <c r="H8127" i="1" s="1"/>
  <c r="F8126" i="1"/>
  <c r="G8126" i="1" s="1"/>
  <c r="H8126" i="1" s="1"/>
  <c r="F8125" i="1"/>
  <c r="G8125" i="1" s="1"/>
  <c r="H8125" i="1" s="1"/>
  <c r="F8124" i="1"/>
  <c r="G8124" i="1" s="1"/>
  <c r="H8124" i="1" s="1"/>
  <c r="F8123" i="1"/>
  <c r="G8123" i="1" s="1"/>
  <c r="H8123" i="1" s="1"/>
  <c r="F8122" i="1"/>
  <c r="G8122" i="1" s="1"/>
  <c r="H8122" i="1" s="1"/>
  <c r="F8121" i="1"/>
  <c r="G8121" i="1" s="1"/>
  <c r="H8121" i="1" s="1"/>
  <c r="F8120" i="1"/>
  <c r="G8120" i="1" s="1"/>
  <c r="H8120" i="1" s="1"/>
  <c r="F8119" i="1"/>
  <c r="G8119" i="1" s="1"/>
  <c r="H8119" i="1" s="1"/>
  <c r="F8118" i="1"/>
  <c r="G8118" i="1" s="1"/>
  <c r="H8118" i="1" s="1"/>
  <c r="F8117" i="1"/>
  <c r="G8117" i="1" s="1"/>
  <c r="H8117" i="1" s="1"/>
  <c r="F8116" i="1"/>
  <c r="G8116" i="1" s="1"/>
  <c r="H8116" i="1" s="1"/>
  <c r="F8115" i="1"/>
  <c r="G8115" i="1" s="1"/>
  <c r="H8115" i="1" s="1"/>
  <c r="F8114" i="1"/>
  <c r="G8114" i="1" s="1"/>
  <c r="H8114" i="1" s="1"/>
  <c r="F8113" i="1"/>
  <c r="G8113" i="1" s="1"/>
  <c r="H8113" i="1" s="1"/>
  <c r="F8112" i="1"/>
  <c r="G8112" i="1" s="1"/>
  <c r="H8112" i="1" s="1"/>
  <c r="F8111" i="1"/>
  <c r="G8111" i="1" s="1"/>
  <c r="H8111" i="1" s="1"/>
  <c r="F8110" i="1"/>
  <c r="G8110" i="1" s="1"/>
  <c r="H8110" i="1" s="1"/>
  <c r="F8109" i="1"/>
  <c r="G8109" i="1" s="1"/>
  <c r="H8109" i="1" s="1"/>
  <c r="F8108" i="1"/>
  <c r="G8108" i="1" s="1"/>
  <c r="H8108" i="1" s="1"/>
  <c r="F8107" i="1"/>
  <c r="G8107" i="1" s="1"/>
  <c r="H8107" i="1" s="1"/>
  <c r="F8106" i="1"/>
  <c r="G8106" i="1" s="1"/>
  <c r="H8106" i="1" s="1"/>
  <c r="I5690" i="1"/>
  <c r="F8105" i="1"/>
  <c r="G8105" i="1" s="1"/>
  <c r="H8105" i="1" s="1"/>
  <c r="F8104" i="1"/>
  <c r="G8104" i="1" s="1"/>
  <c r="H8104" i="1" s="1"/>
  <c r="F8103" i="1"/>
  <c r="G8103" i="1" s="1"/>
  <c r="H8103" i="1" s="1"/>
  <c r="F8102" i="1"/>
  <c r="G8102" i="1" s="1"/>
  <c r="H8102" i="1" s="1"/>
  <c r="F8101" i="1"/>
  <c r="G8101" i="1" s="1"/>
  <c r="H8101" i="1" s="1"/>
  <c r="F8100" i="1"/>
  <c r="G8100" i="1" s="1"/>
  <c r="H8100" i="1" s="1"/>
  <c r="F8099" i="1"/>
  <c r="G8099" i="1" s="1"/>
  <c r="H8099" i="1" s="1"/>
  <c r="F8098" i="1"/>
  <c r="G8098" i="1" s="1"/>
  <c r="H8098" i="1" s="1"/>
  <c r="F8097" i="1"/>
  <c r="G8097" i="1" s="1"/>
  <c r="H8097" i="1" s="1"/>
  <c r="F8096" i="1"/>
  <c r="G8096" i="1" s="1"/>
  <c r="H8096" i="1" s="1"/>
  <c r="F8095" i="1"/>
  <c r="G8095" i="1" s="1"/>
  <c r="H8095" i="1" s="1"/>
  <c r="F8094" i="1"/>
  <c r="G8094" i="1" s="1"/>
  <c r="H8094" i="1" s="1"/>
  <c r="F8093" i="1"/>
  <c r="G8093" i="1" s="1"/>
  <c r="H8093" i="1" s="1"/>
  <c r="F8092" i="1"/>
  <c r="G8092" i="1" s="1"/>
  <c r="H8092" i="1" s="1"/>
  <c r="F8091" i="1"/>
  <c r="G8091" i="1" s="1"/>
  <c r="H8091" i="1" s="1"/>
  <c r="F8090" i="1"/>
  <c r="G8090" i="1" s="1"/>
  <c r="H8090" i="1" s="1"/>
  <c r="F8089" i="1"/>
  <c r="G8089" i="1" s="1"/>
  <c r="H8089" i="1" s="1"/>
  <c r="F8088" i="1"/>
  <c r="G8088" i="1" s="1"/>
  <c r="H8088" i="1" s="1"/>
  <c r="F8087" i="1"/>
  <c r="G8087" i="1" s="1"/>
  <c r="H8087" i="1" s="1"/>
  <c r="F8086" i="1"/>
  <c r="G8086" i="1" s="1"/>
  <c r="H8086" i="1" s="1"/>
  <c r="F8085" i="1"/>
  <c r="G8085" i="1" s="1"/>
  <c r="H8085" i="1" s="1"/>
  <c r="F8084" i="1"/>
  <c r="G8084" i="1" s="1"/>
  <c r="H8084" i="1" s="1"/>
  <c r="F8083" i="1"/>
  <c r="G8083" i="1" s="1"/>
  <c r="H8083" i="1" s="1"/>
  <c r="F8082" i="1"/>
  <c r="G8082" i="1" s="1"/>
  <c r="H8082" i="1" s="1"/>
  <c r="I5666" i="1"/>
  <c r="F8081" i="1"/>
  <c r="G8081" i="1" s="1"/>
  <c r="H8081" i="1" s="1"/>
  <c r="F8080" i="1"/>
  <c r="G8080" i="1" s="1"/>
  <c r="H8080" i="1" s="1"/>
  <c r="F8079" i="1"/>
  <c r="G8079" i="1" s="1"/>
  <c r="H8079" i="1" s="1"/>
  <c r="F8078" i="1"/>
  <c r="G8078" i="1" s="1"/>
  <c r="H8078" i="1" s="1"/>
  <c r="F8077" i="1"/>
  <c r="G8077" i="1" s="1"/>
  <c r="H8077" i="1" s="1"/>
  <c r="F8076" i="1"/>
  <c r="G8076" i="1" s="1"/>
  <c r="H8076" i="1" s="1"/>
  <c r="F8075" i="1"/>
  <c r="G8075" i="1" s="1"/>
  <c r="H8075" i="1" s="1"/>
  <c r="F8074" i="1"/>
  <c r="G8074" i="1" s="1"/>
  <c r="H8074" i="1" s="1"/>
  <c r="F8073" i="1"/>
  <c r="G8073" i="1" s="1"/>
  <c r="H8073" i="1" s="1"/>
  <c r="F8072" i="1"/>
  <c r="G8072" i="1" s="1"/>
  <c r="H8072" i="1" s="1"/>
  <c r="F8071" i="1"/>
  <c r="G8071" i="1" s="1"/>
  <c r="H8071" i="1" s="1"/>
  <c r="F8070" i="1"/>
  <c r="G8070" i="1" s="1"/>
  <c r="H8070" i="1" s="1"/>
  <c r="F8069" i="1"/>
  <c r="G8069" i="1" s="1"/>
  <c r="H8069" i="1" s="1"/>
  <c r="F8068" i="1"/>
  <c r="G8068" i="1" s="1"/>
  <c r="H8068" i="1" s="1"/>
  <c r="F8067" i="1"/>
  <c r="G8067" i="1" s="1"/>
  <c r="H8067" i="1" s="1"/>
  <c r="F8066" i="1"/>
  <c r="G8066" i="1" s="1"/>
  <c r="H8066" i="1" s="1"/>
  <c r="F8065" i="1"/>
  <c r="G8065" i="1" s="1"/>
  <c r="H8065" i="1" s="1"/>
  <c r="F8064" i="1"/>
  <c r="G8064" i="1" s="1"/>
  <c r="H8064" i="1" s="1"/>
  <c r="F8063" i="1"/>
  <c r="G8063" i="1" s="1"/>
  <c r="H8063" i="1" s="1"/>
  <c r="F8062" i="1"/>
  <c r="G8062" i="1" s="1"/>
  <c r="H8062" i="1" s="1"/>
  <c r="F8061" i="1"/>
  <c r="G8061" i="1" s="1"/>
  <c r="H8061" i="1" s="1"/>
  <c r="F8060" i="1"/>
  <c r="G8060" i="1" s="1"/>
  <c r="H8060" i="1" s="1"/>
  <c r="F8059" i="1"/>
  <c r="G8059" i="1" s="1"/>
  <c r="H8059" i="1" s="1"/>
  <c r="F8058" i="1"/>
  <c r="G8058" i="1" s="1"/>
  <c r="H8058" i="1" s="1"/>
  <c r="I5642" i="1"/>
  <c r="F8057" i="1"/>
  <c r="G8057" i="1" s="1"/>
  <c r="H8057" i="1" s="1"/>
  <c r="F8056" i="1"/>
  <c r="G8056" i="1" s="1"/>
  <c r="H8056" i="1" s="1"/>
  <c r="F8055" i="1"/>
  <c r="G8055" i="1" s="1"/>
  <c r="H8055" i="1" s="1"/>
  <c r="F8054" i="1"/>
  <c r="G8054" i="1" s="1"/>
  <c r="H8054" i="1" s="1"/>
  <c r="F8053" i="1"/>
  <c r="G8053" i="1" s="1"/>
  <c r="H8053" i="1" s="1"/>
  <c r="F8052" i="1"/>
  <c r="G8052" i="1" s="1"/>
  <c r="H8052" i="1" s="1"/>
  <c r="F8051" i="1"/>
  <c r="G8051" i="1" s="1"/>
  <c r="H8051" i="1" s="1"/>
  <c r="F8050" i="1"/>
  <c r="G8050" i="1" s="1"/>
  <c r="H8050" i="1" s="1"/>
  <c r="F8049" i="1"/>
  <c r="G8049" i="1" s="1"/>
  <c r="H8049" i="1" s="1"/>
  <c r="F8048" i="1"/>
  <c r="G8048" i="1" s="1"/>
  <c r="H8048" i="1" s="1"/>
  <c r="F8047" i="1"/>
  <c r="G8047" i="1" s="1"/>
  <c r="H8047" i="1" s="1"/>
  <c r="F8046" i="1"/>
  <c r="G8046" i="1" s="1"/>
  <c r="H8046" i="1" s="1"/>
  <c r="F8045" i="1"/>
  <c r="G8045" i="1" s="1"/>
  <c r="H8045" i="1" s="1"/>
  <c r="F8044" i="1"/>
  <c r="G8044" i="1" s="1"/>
  <c r="H8044" i="1" s="1"/>
  <c r="F8043" i="1"/>
  <c r="G8043" i="1" s="1"/>
  <c r="H8043" i="1" s="1"/>
  <c r="F8042" i="1"/>
  <c r="G8042" i="1" s="1"/>
  <c r="H8042" i="1" s="1"/>
  <c r="F8041" i="1"/>
  <c r="G8041" i="1" s="1"/>
  <c r="H8041" i="1" s="1"/>
  <c r="F8040" i="1"/>
  <c r="G8040" i="1" s="1"/>
  <c r="H8040" i="1" s="1"/>
  <c r="F8039" i="1"/>
  <c r="G8039" i="1" s="1"/>
  <c r="H8039" i="1" s="1"/>
  <c r="F8038" i="1"/>
  <c r="G8038" i="1" s="1"/>
  <c r="H8038" i="1" s="1"/>
  <c r="F8037" i="1"/>
  <c r="G8037" i="1" s="1"/>
  <c r="H8037" i="1" s="1"/>
  <c r="F8036" i="1"/>
  <c r="G8036" i="1" s="1"/>
  <c r="H8036" i="1" s="1"/>
  <c r="F8035" i="1"/>
  <c r="G8035" i="1" s="1"/>
  <c r="H8035" i="1" s="1"/>
  <c r="F8034" i="1"/>
  <c r="G8034" i="1" s="1"/>
  <c r="H8034" i="1" s="1"/>
  <c r="I5618" i="1"/>
  <c r="F8033" i="1"/>
  <c r="G8033" i="1" s="1"/>
  <c r="H8033" i="1" s="1"/>
  <c r="F8032" i="1"/>
  <c r="G8032" i="1" s="1"/>
  <c r="H8032" i="1" s="1"/>
  <c r="F8031" i="1"/>
  <c r="G8031" i="1" s="1"/>
  <c r="H8031" i="1" s="1"/>
  <c r="F8030" i="1"/>
  <c r="G8030" i="1" s="1"/>
  <c r="H8030" i="1" s="1"/>
  <c r="F8029" i="1"/>
  <c r="G8029" i="1" s="1"/>
  <c r="H8029" i="1" s="1"/>
  <c r="F8028" i="1"/>
  <c r="G8028" i="1" s="1"/>
  <c r="H8028" i="1" s="1"/>
  <c r="F8027" i="1"/>
  <c r="G8027" i="1" s="1"/>
  <c r="H8027" i="1" s="1"/>
  <c r="F8026" i="1"/>
  <c r="G8026" i="1" s="1"/>
  <c r="H8026" i="1" s="1"/>
  <c r="F8025" i="1"/>
  <c r="G8025" i="1" s="1"/>
  <c r="H8025" i="1" s="1"/>
  <c r="F8024" i="1"/>
  <c r="G8024" i="1" s="1"/>
  <c r="H8024" i="1" s="1"/>
  <c r="F8023" i="1"/>
  <c r="G8023" i="1" s="1"/>
  <c r="H8023" i="1" s="1"/>
  <c r="F8022" i="1"/>
  <c r="G8022" i="1" s="1"/>
  <c r="H8022" i="1" s="1"/>
  <c r="F8021" i="1"/>
  <c r="G8021" i="1" s="1"/>
  <c r="H8021" i="1" s="1"/>
  <c r="F8020" i="1"/>
  <c r="G8020" i="1" s="1"/>
  <c r="H8020" i="1" s="1"/>
  <c r="F8019" i="1"/>
  <c r="G8019" i="1" s="1"/>
  <c r="H8019" i="1" s="1"/>
  <c r="F8018" i="1"/>
  <c r="G8018" i="1" s="1"/>
  <c r="H8018" i="1" s="1"/>
  <c r="F8017" i="1"/>
  <c r="G8017" i="1" s="1"/>
  <c r="H8017" i="1" s="1"/>
  <c r="F8016" i="1"/>
  <c r="G8016" i="1" s="1"/>
  <c r="H8016" i="1" s="1"/>
  <c r="F8015" i="1"/>
  <c r="G8015" i="1" s="1"/>
  <c r="H8015" i="1" s="1"/>
  <c r="F8014" i="1"/>
  <c r="G8014" i="1" s="1"/>
  <c r="H8014" i="1" s="1"/>
  <c r="F8013" i="1"/>
  <c r="G8013" i="1" s="1"/>
  <c r="H8013" i="1" s="1"/>
  <c r="F8012" i="1"/>
  <c r="G8012" i="1" s="1"/>
  <c r="H8012" i="1" s="1"/>
  <c r="F8011" i="1"/>
  <c r="G8011" i="1" s="1"/>
  <c r="H8011" i="1" s="1"/>
  <c r="F8010" i="1"/>
  <c r="G8010" i="1" s="1"/>
  <c r="H8010" i="1" s="1"/>
  <c r="I5594" i="1"/>
  <c r="F8009" i="1"/>
  <c r="G8009" i="1" s="1"/>
  <c r="H8009" i="1" s="1"/>
  <c r="F8008" i="1"/>
  <c r="G8008" i="1" s="1"/>
  <c r="H8008" i="1" s="1"/>
  <c r="F8007" i="1"/>
  <c r="G8007" i="1" s="1"/>
  <c r="H8007" i="1" s="1"/>
  <c r="F8006" i="1"/>
  <c r="G8006" i="1" s="1"/>
  <c r="H8006" i="1" s="1"/>
  <c r="F8005" i="1"/>
  <c r="G8005" i="1" s="1"/>
  <c r="H8005" i="1" s="1"/>
  <c r="F8004" i="1"/>
  <c r="G8004" i="1" s="1"/>
  <c r="H8004" i="1" s="1"/>
  <c r="F8003" i="1"/>
  <c r="G8003" i="1" s="1"/>
  <c r="H8003" i="1" s="1"/>
  <c r="F8002" i="1"/>
  <c r="G8002" i="1" s="1"/>
  <c r="H8002" i="1" s="1"/>
  <c r="F8001" i="1"/>
  <c r="G8001" i="1" s="1"/>
  <c r="H8001" i="1" s="1"/>
  <c r="F8000" i="1"/>
  <c r="G8000" i="1" s="1"/>
  <c r="H8000" i="1" s="1"/>
  <c r="F7999" i="1"/>
  <c r="G7999" i="1" s="1"/>
  <c r="H7999" i="1" s="1"/>
  <c r="F7998" i="1"/>
  <c r="G7998" i="1" s="1"/>
  <c r="H7998" i="1" s="1"/>
  <c r="F7997" i="1"/>
  <c r="G7997" i="1" s="1"/>
  <c r="H7997" i="1" s="1"/>
  <c r="F7996" i="1"/>
  <c r="G7996" i="1" s="1"/>
  <c r="H7996" i="1" s="1"/>
  <c r="F7995" i="1"/>
  <c r="G7995" i="1" s="1"/>
  <c r="H7995" i="1" s="1"/>
  <c r="F7994" i="1"/>
  <c r="G7994" i="1" s="1"/>
  <c r="H7994" i="1" s="1"/>
  <c r="F7993" i="1"/>
  <c r="G7993" i="1" s="1"/>
  <c r="H7993" i="1" s="1"/>
  <c r="F7992" i="1"/>
  <c r="G7992" i="1" s="1"/>
  <c r="H7992" i="1" s="1"/>
  <c r="F5604" i="1"/>
  <c r="G5604" i="1" s="1"/>
  <c r="H5604" i="1" s="1"/>
  <c r="F4212" i="1"/>
  <c r="G4212" i="1" s="1"/>
  <c r="H4212" i="1" s="1"/>
  <c r="F3937" i="1"/>
  <c r="G3937" i="1" s="1"/>
  <c r="H3937" i="1" s="1"/>
  <c r="F4595" i="1"/>
  <c r="G4595" i="1" s="1"/>
  <c r="H4595" i="1" s="1"/>
  <c r="F4339" i="1"/>
  <c r="G4339" i="1" s="1"/>
  <c r="H4339" i="1" s="1"/>
  <c r="F5085" i="1"/>
  <c r="G5085" i="1" s="1"/>
  <c r="H5085" i="1" s="1"/>
  <c r="I5570" i="1"/>
  <c r="F5084" i="1"/>
  <c r="G5084" i="1" s="1"/>
  <c r="H5084" i="1" s="1"/>
  <c r="F4947" i="1"/>
  <c r="G4947" i="1" s="1"/>
  <c r="H4947" i="1" s="1"/>
  <c r="F5603" i="1"/>
  <c r="G5603" i="1" s="1"/>
  <c r="H5603" i="1" s="1"/>
  <c r="F7991" i="1"/>
  <c r="G7991" i="1" s="1"/>
  <c r="H7991" i="1" s="1"/>
  <c r="F6208" i="1"/>
  <c r="G6208" i="1" s="1"/>
  <c r="H6208" i="1" s="1"/>
  <c r="F7990" i="1"/>
  <c r="G7990" i="1" s="1"/>
  <c r="H7990" i="1" s="1"/>
  <c r="F7989" i="1"/>
  <c r="G7989" i="1" s="1"/>
  <c r="H7989" i="1" s="1"/>
  <c r="F7988" i="1"/>
  <c r="G7988" i="1" s="1"/>
  <c r="H7988" i="1" s="1"/>
  <c r="F7987" i="1"/>
  <c r="G7987" i="1" s="1"/>
  <c r="H7987" i="1" s="1"/>
  <c r="F7986" i="1"/>
  <c r="G7986" i="1" s="1"/>
  <c r="H7986" i="1" s="1"/>
  <c r="F7985" i="1"/>
  <c r="G7985" i="1" s="1"/>
  <c r="H7985" i="1" s="1"/>
  <c r="F7984" i="1"/>
  <c r="G7984" i="1" s="1"/>
  <c r="H7984" i="1" s="1"/>
  <c r="F7983" i="1"/>
  <c r="G7983" i="1" s="1"/>
  <c r="H7983" i="1" s="1"/>
  <c r="F7982" i="1"/>
  <c r="G7982" i="1" s="1"/>
  <c r="H7982" i="1" s="1"/>
  <c r="F7981" i="1"/>
  <c r="G7981" i="1" s="1"/>
  <c r="H7981" i="1" s="1"/>
  <c r="F7980" i="1"/>
  <c r="G7980" i="1" s="1"/>
  <c r="H7980" i="1" s="1"/>
  <c r="F7979" i="1"/>
  <c r="G7979" i="1" s="1"/>
  <c r="H7979" i="1" s="1"/>
  <c r="F7978" i="1"/>
  <c r="G7978" i="1" s="1"/>
  <c r="H7978" i="1" s="1"/>
  <c r="F7977" i="1"/>
  <c r="G7977" i="1" s="1"/>
  <c r="H7977" i="1" s="1"/>
  <c r="F7976" i="1"/>
  <c r="G7976" i="1" s="1"/>
  <c r="H7976" i="1" s="1"/>
  <c r="F7975" i="1"/>
  <c r="G7975" i="1" s="1"/>
  <c r="H7975" i="1" s="1"/>
  <c r="F7974" i="1"/>
  <c r="G7974" i="1" s="1"/>
  <c r="H7974" i="1" s="1"/>
  <c r="F7973" i="1"/>
  <c r="G7973" i="1" s="1"/>
  <c r="H7973" i="1" s="1"/>
  <c r="F7972" i="1"/>
  <c r="G7972" i="1" s="1"/>
  <c r="H7972" i="1" s="1"/>
  <c r="I5546" i="1"/>
  <c r="F7971" i="1"/>
  <c r="G7971" i="1" s="1"/>
  <c r="H7971" i="1" s="1"/>
  <c r="F7970" i="1"/>
  <c r="G7970" i="1" s="1"/>
  <c r="H7970" i="1" s="1"/>
  <c r="F7969" i="1"/>
  <c r="G7969" i="1" s="1"/>
  <c r="H7969" i="1" s="1"/>
  <c r="F7968" i="1"/>
  <c r="G7968" i="1" s="1"/>
  <c r="H7968" i="1" s="1"/>
  <c r="F7967" i="1"/>
  <c r="G7967" i="1" s="1"/>
  <c r="H7967" i="1" s="1"/>
  <c r="F7966" i="1"/>
  <c r="G7966" i="1" s="1"/>
  <c r="H7966" i="1" s="1"/>
  <c r="F7965" i="1"/>
  <c r="G7965" i="1" s="1"/>
  <c r="H7965" i="1" s="1"/>
  <c r="F7964" i="1"/>
  <c r="G7964" i="1" s="1"/>
  <c r="H7964" i="1" s="1"/>
  <c r="F7963" i="1"/>
  <c r="G7963" i="1" s="1"/>
  <c r="H7963" i="1" s="1"/>
  <c r="F7962" i="1"/>
  <c r="G7962" i="1" s="1"/>
  <c r="H7962" i="1" s="1"/>
  <c r="F7961" i="1"/>
  <c r="G7961" i="1" s="1"/>
  <c r="H7961" i="1" s="1"/>
  <c r="F7960" i="1"/>
  <c r="G7960" i="1" s="1"/>
  <c r="H7960" i="1" s="1"/>
  <c r="F7959" i="1"/>
  <c r="G7959" i="1" s="1"/>
  <c r="H7959" i="1" s="1"/>
  <c r="F7958" i="1"/>
  <c r="G7958" i="1" s="1"/>
  <c r="H7958" i="1" s="1"/>
  <c r="F7957" i="1"/>
  <c r="G7957" i="1" s="1"/>
  <c r="H7957" i="1" s="1"/>
  <c r="F7956" i="1"/>
  <c r="G7956" i="1" s="1"/>
  <c r="H7956" i="1" s="1"/>
  <c r="F7955" i="1"/>
  <c r="G7955" i="1" s="1"/>
  <c r="H7955" i="1" s="1"/>
  <c r="F7954" i="1"/>
  <c r="G7954" i="1" s="1"/>
  <c r="H7954" i="1" s="1"/>
  <c r="F7953" i="1"/>
  <c r="G7953" i="1" s="1"/>
  <c r="H7953" i="1" s="1"/>
  <c r="F7952" i="1"/>
  <c r="G7952" i="1" s="1"/>
  <c r="H7952" i="1" s="1"/>
  <c r="F7951" i="1"/>
  <c r="G7951" i="1" s="1"/>
  <c r="H7951" i="1" s="1"/>
  <c r="F7950" i="1"/>
  <c r="G7950" i="1" s="1"/>
  <c r="H7950" i="1" s="1"/>
  <c r="F7949" i="1"/>
  <c r="G7949" i="1" s="1"/>
  <c r="H7949" i="1" s="1"/>
  <c r="F7948" i="1"/>
  <c r="G7948" i="1" s="1"/>
  <c r="H7948" i="1" s="1"/>
  <c r="I5522" i="1"/>
  <c r="F7947" i="1"/>
  <c r="G7947" i="1" s="1"/>
  <c r="H7947" i="1" s="1"/>
  <c r="F7946" i="1"/>
  <c r="G7946" i="1" s="1"/>
  <c r="H7946" i="1" s="1"/>
  <c r="F7945" i="1"/>
  <c r="G7945" i="1" s="1"/>
  <c r="H7945" i="1" s="1"/>
  <c r="F7944" i="1"/>
  <c r="G7944" i="1" s="1"/>
  <c r="H7944" i="1" s="1"/>
  <c r="F7943" i="1"/>
  <c r="G7943" i="1" s="1"/>
  <c r="H7943" i="1" s="1"/>
  <c r="F7942" i="1"/>
  <c r="G7942" i="1" s="1"/>
  <c r="H7942" i="1" s="1"/>
  <c r="F7941" i="1"/>
  <c r="G7941" i="1" s="1"/>
  <c r="H7941" i="1" s="1"/>
  <c r="F7940" i="1"/>
  <c r="G7940" i="1" s="1"/>
  <c r="H7940" i="1" s="1"/>
  <c r="F7939" i="1"/>
  <c r="G7939" i="1" s="1"/>
  <c r="H7939" i="1" s="1"/>
  <c r="F7938" i="1"/>
  <c r="G7938" i="1" s="1"/>
  <c r="H7938" i="1" s="1"/>
  <c r="F7937" i="1"/>
  <c r="G7937" i="1" s="1"/>
  <c r="H7937" i="1" s="1"/>
  <c r="F7936" i="1"/>
  <c r="G7936" i="1" s="1"/>
  <c r="H7936" i="1" s="1"/>
  <c r="F7935" i="1"/>
  <c r="G7935" i="1" s="1"/>
  <c r="H7935" i="1" s="1"/>
  <c r="F7934" i="1"/>
  <c r="G7934" i="1" s="1"/>
  <c r="H7934" i="1" s="1"/>
  <c r="F7933" i="1"/>
  <c r="G7933" i="1" s="1"/>
  <c r="H7933" i="1" s="1"/>
  <c r="F7932" i="1"/>
  <c r="G7932" i="1" s="1"/>
  <c r="H7932" i="1" s="1"/>
  <c r="F7931" i="1"/>
  <c r="G7931" i="1" s="1"/>
  <c r="H7931" i="1" s="1"/>
  <c r="F7930" i="1"/>
  <c r="G7930" i="1" s="1"/>
  <c r="H7930" i="1" s="1"/>
  <c r="F7929" i="1"/>
  <c r="G7929" i="1" s="1"/>
  <c r="H7929" i="1" s="1"/>
  <c r="F7928" i="1"/>
  <c r="G7928" i="1" s="1"/>
  <c r="H7928" i="1" s="1"/>
  <c r="F7927" i="1"/>
  <c r="G7927" i="1" s="1"/>
  <c r="H7927" i="1" s="1"/>
  <c r="F7926" i="1"/>
  <c r="G7926" i="1" s="1"/>
  <c r="H7926" i="1" s="1"/>
  <c r="F7925" i="1"/>
  <c r="G7925" i="1" s="1"/>
  <c r="H7925" i="1" s="1"/>
  <c r="F7924" i="1"/>
  <c r="G7924" i="1" s="1"/>
  <c r="H7924" i="1" s="1"/>
  <c r="I5498" i="1"/>
  <c r="F7923" i="1"/>
  <c r="G7923" i="1" s="1"/>
  <c r="H7923" i="1" s="1"/>
  <c r="F7922" i="1"/>
  <c r="G7922" i="1" s="1"/>
  <c r="H7922" i="1" s="1"/>
  <c r="F7921" i="1"/>
  <c r="G7921" i="1" s="1"/>
  <c r="H7921" i="1" s="1"/>
  <c r="F7920" i="1"/>
  <c r="G7920" i="1" s="1"/>
  <c r="H7920" i="1" s="1"/>
  <c r="F7919" i="1"/>
  <c r="G7919" i="1" s="1"/>
  <c r="H7919" i="1" s="1"/>
  <c r="F7918" i="1"/>
  <c r="G7918" i="1" s="1"/>
  <c r="H7918" i="1" s="1"/>
  <c r="F7917" i="1"/>
  <c r="G7917" i="1" s="1"/>
  <c r="H7917" i="1" s="1"/>
  <c r="F7916" i="1"/>
  <c r="G7916" i="1" s="1"/>
  <c r="H7916" i="1" s="1"/>
  <c r="F7915" i="1"/>
  <c r="G7915" i="1" s="1"/>
  <c r="H7915" i="1" s="1"/>
  <c r="F7914" i="1"/>
  <c r="G7914" i="1" s="1"/>
  <c r="H7914" i="1" s="1"/>
  <c r="F7913" i="1"/>
  <c r="G7913" i="1" s="1"/>
  <c r="H7913" i="1" s="1"/>
  <c r="F7912" i="1"/>
  <c r="G7912" i="1" s="1"/>
  <c r="H7912" i="1" s="1"/>
  <c r="F7911" i="1"/>
  <c r="G7911" i="1" s="1"/>
  <c r="H7911" i="1" s="1"/>
  <c r="F7910" i="1"/>
  <c r="G7910" i="1" s="1"/>
  <c r="H7910" i="1" s="1"/>
  <c r="F7909" i="1"/>
  <c r="G7909" i="1" s="1"/>
  <c r="H7909" i="1" s="1"/>
  <c r="F7908" i="1"/>
  <c r="G7908" i="1" s="1"/>
  <c r="H7908" i="1" s="1"/>
  <c r="F7907" i="1"/>
  <c r="G7907" i="1" s="1"/>
  <c r="H7907" i="1" s="1"/>
  <c r="F7906" i="1"/>
  <c r="G7906" i="1" s="1"/>
  <c r="H7906" i="1" s="1"/>
  <c r="F6080" i="1"/>
  <c r="G6080" i="1" s="1"/>
  <c r="H6080" i="1" s="1"/>
  <c r="F4897" i="1"/>
  <c r="G4897" i="1" s="1"/>
  <c r="H4897" i="1" s="1"/>
  <c r="F4673" i="1"/>
  <c r="G4673" i="1" s="1"/>
  <c r="H4673" i="1" s="1"/>
  <c r="F4755" i="1"/>
  <c r="G4755" i="1" s="1"/>
  <c r="H4755" i="1" s="1"/>
  <c r="F4845" i="1"/>
  <c r="G4845" i="1" s="1"/>
  <c r="H4845" i="1" s="1"/>
  <c r="F5602" i="1"/>
  <c r="G5602" i="1" s="1"/>
  <c r="H5602" i="1" s="1"/>
  <c r="I5474" i="1"/>
  <c r="F5647" i="1"/>
  <c r="G5647" i="1" s="1"/>
  <c r="H5647" i="1" s="1"/>
  <c r="F5175" i="1"/>
  <c r="G5175" i="1" s="1"/>
  <c r="H5175" i="1" s="1"/>
  <c r="F5257" i="1"/>
  <c r="G5257" i="1" s="1"/>
  <c r="H5257" i="1" s="1"/>
  <c r="F6036" i="1"/>
  <c r="G6036" i="1" s="1"/>
  <c r="H6036" i="1" s="1"/>
  <c r="F7905" i="1"/>
  <c r="G7905" i="1" s="1"/>
  <c r="H7905" i="1" s="1"/>
  <c r="F7904" i="1"/>
  <c r="G7904" i="1" s="1"/>
  <c r="H7904" i="1" s="1"/>
  <c r="F7903" i="1"/>
  <c r="G7903" i="1" s="1"/>
  <c r="H7903" i="1" s="1"/>
  <c r="F7902" i="1"/>
  <c r="G7902" i="1" s="1"/>
  <c r="H7902" i="1" s="1"/>
  <c r="F7901" i="1"/>
  <c r="G7901" i="1" s="1"/>
  <c r="H7901" i="1" s="1"/>
  <c r="F7900" i="1"/>
  <c r="G7900" i="1" s="1"/>
  <c r="H7900" i="1" s="1"/>
  <c r="F7899" i="1"/>
  <c r="G7899" i="1" s="1"/>
  <c r="H7899" i="1" s="1"/>
  <c r="F7898" i="1"/>
  <c r="G7898" i="1" s="1"/>
  <c r="H7898" i="1" s="1"/>
  <c r="F7897" i="1"/>
  <c r="G7897" i="1" s="1"/>
  <c r="H7897" i="1" s="1"/>
  <c r="F7896" i="1"/>
  <c r="G7896" i="1" s="1"/>
  <c r="H7896" i="1" s="1"/>
  <c r="F7895" i="1"/>
  <c r="G7895" i="1" s="1"/>
  <c r="H7895" i="1" s="1"/>
  <c r="F7894" i="1"/>
  <c r="G7894" i="1" s="1"/>
  <c r="H7894" i="1" s="1"/>
  <c r="F7893" i="1"/>
  <c r="G7893" i="1" s="1"/>
  <c r="H7893" i="1" s="1"/>
  <c r="F7892" i="1"/>
  <c r="G7892" i="1" s="1"/>
  <c r="H7892" i="1" s="1"/>
  <c r="F7891" i="1"/>
  <c r="G7891" i="1" s="1"/>
  <c r="H7891" i="1" s="1"/>
  <c r="F7890" i="1"/>
  <c r="G7890" i="1" s="1"/>
  <c r="H7890" i="1" s="1"/>
  <c r="F7889" i="1"/>
  <c r="G7889" i="1" s="1"/>
  <c r="H7889" i="1" s="1"/>
  <c r="F7888" i="1"/>
  <c r="G7888" i="1" s="1"/>
  <c r="H7888" i="1" s="1"/>
  <c r="F7887" i="1"/>
  <c r="G7887" i="1" s="1"/>
  <c r="H7887" i="1" s="1"/>
  <c r="F7886" i="1"/>
  <c r="G7886" i="1" s="1"/>
  <c r="H7886" i="1" s="1"/>
  <c r="I5450" i="1"/>
  <c r="F7885" i="1"/>
  <c r="G7885" i="1" s="1"/>
  <c r="H7885" i="1" s="1"/>
  <c r="F7884" i="1"/>
  <c r="G7884" i="1" s="1"/>
  <c r="H7884" i="1" s="1"/>
  <c r="F7883" i="1"/>
  <c r="G7883" i="1" s="1"/>
  <c r="H7883" i="1" s="1"/>
  <c r="F7882" i="1"/>
  <c r="G7882" i="1" s="1"/>
  <c r="H7882" i="1" s="1"/>
  <c r="F7881" i="1"/>
  <c r="G7881" i="1" s="1"/>
  <c r="H7881" i="1" s="1"/>
  <c r="F7880" i="1"/>
  <c r="G7880" i="1" s="1"/>
  <c r="H7880" i="1" s="1"/>
  <c r="F7879" i="1"/>
  <c r="G7879" i="1" s="1"/>
  <c r="H7879" i="1" s="1"/>
  <c r="F7878" i="1"/>
  <c r="G7878" i="1" s="1"/>
  <c r="H7878" i="1" s="1"/>
  <c r="F7877" i="1"/>
  <c r="G7877" i="1" s="1"/>
  <c r="H7877" i="1" s="1"/>
  <c r="F7876" i="1"/>
  <c r="G7876" i="1" s="1"/>
  <c r="H7876" i="1" s="1"/>
  <c r="F7875" i="1"/>
  <c r="G7875" i="1" s="1"/>
  <c r="H7875" i="1" s="1"/>
  <c r="F7874" i="1"/>
  <c r="G7874" i="1" s="1"/>
  <c r="H7874" i="1" s="1"/>
  <c r="F7873" i="1"/>
  <c r="G7873" i="1" s="1"/>
  <c r="H7873" i="1" s="1"/>
  <c r="F7872" i="1"/>
  <c r="G7872" i="1" s="1"/>
  <c r="H7872" i="1" s="1"/>
  <c r="F7871" i="1"/>
  <c r="G7871" i="1" s="1"/>
  <c r="H7871" i="1" s="1"/>
  <c r="F7870" i="1"/>
  <c r="G7870" i="1" s="1"/>
  <c r="H7870" i="1" s="1"/>
  <c r="F7869" i="1"/>
  <c r="G7869" i="1" s="1"/>
  <c r="H7869" i="1" s="1"/>
  <c r="F7868" i="1"/>
  <c r="G7868" i="1" s="1"/>
  <c r="H7868" i="1" s="1"/>
  <c r="F7867" i="1"/>
  <c r="G7867" i="1" s="1"/>
  <c r="H7867" i="1" s="1"/>
  <c r="F7866" i="1"/>
  <c r="G7866" i="1" s="1"/>
  <c r="H7866" i="1" s="1"/>
  <c r="F7865" i="1"/>
  <c r="G7865" i="1" s="1"/>
  <c r="H7865" i="1" s="1"/>
  <c r="F7864" i="1"/>
  <c r="G7864" i="1" s="1"/>
  <c r="H7864" i="1" s="1"/>
  <c r="F7863" i="1"/>
  <c r="G7863" i="1" s="1"/>
  <c r="H7863" i="1" s="1"/>
  <c r="F7862" i="1"/>
  <c r="G7862" i="1" s="1"/>
  <c r="H7862" i="1" s="1"/>
  <c r="I5426" i="1"/>
  <c r="F7861" i="1"/>
  <c r="G7861" i="1" s="1"/>
  <c r="H7861" i="1" s="1"/>
  <c r="F7860" i="1"/>
  <c r="G7860" i="1" s="1"/>
  <c r="H7860" i="1" s="1"/>
  <c r="F7859" i="1"/>
  <c r="G7859" i="1" s="1"/>
  <c r="H7859" i="1" s="1"/>
  <c r="F7858" i="1"/>
  <c r="G7858" i="1" s="1"/>
  <c r="H7858" i="1" s="1"/>
  <c r="F7857" i="1"/>
  <c r="G7857" i="1" s="1"/>
  <c r="H7857" i="1" s="1"/>
  <c r="F7856" i="1"/>
  <c r="G7856" i="1" s="1"/>
  <c r="H7856" i="1" s="1"/>
  <c r="F7855" i="1"/>
  <c r="G7855" i="1" s="1"/>
  <c r="H7855" i="1" s="1"/>
  <c r="F7854" i="1"/>
  <c r="G7854" i="1" s="1"/>
  <c r="H7854" i="1" s="1"/>
  <c r="F7853" i="1"/>
  <c r="G7853" i="1" s="1"/>
  <c r="H7853" i="1" s="1"/>
  <c r="F7852" i="1"/>
  <c r="G7852" i="1" s="1"/>
  <c r="H7852" i="1" s="1"/>
  <c r="F7851" i="1"/>
  <c r="G7851" i="1" s="1"/>
  <c r="H7851" i="1" s="1"/>
  <c r="F7850" i="1"/>
  <c r="G7850" i="1" s="1"/>
  <c r="H7850" i="1" s="1"/>
  <c r="F7849" i="1"/>
  <c r="G7849" i="1" s="1"/>
  <c r="H7849" i="1" s="1"/>
  <c r="F7848" i="1"/>
  <c r="G7848" i="1" s="1"/>
  <c r="H7848" i="1" s="1"/>
  <c r="F7847" i="1"/>
  <c r="G7847" i="1" s="1"/>
  <c r="H7847" i="1" s="1"/>
  <c r="F7846" i="1"/>
  <c r="G7846" i="1" s="1"/>
  <c r="H7846" i="1" s="1"/>
  <c r="F7845" i="1"/>
  <c r="G7845" i="1" s="1"/>
  <c r="H7845" i="1" s="1"/>
  <c r="F7844" i="1"/>
  <c r="G7844" i="1" s="1"/>
  <c r="H7844" i="1" s="1"/>
  <c r="F7843" i="1"/>
  <c r="G7843" i="1" s="1"/>
  <c r="H7843" i="1" s="1"/>
  <c r="F6125" i="1"/>
  <c r="G6125" i="1" s="1"/>
  <c r="H6125" i="1" s="1"/>
  <c r="F6035" i="1"/>
  <c r="G6035" i="1" s="1"/>
  <c r="H6035" i="1" s="1"/>
  <c r="F7842" i="1"/>
  <c r="G7842" i="1" s="1"/>
  <c r="H7842" i="1" s="1"/>
  <c r="F7841" i="1"/>
  <c r="G7841" i="1" s="1"/>
  <c r="H7841" i="1" s="1"/>
  <c r="F7840" i="1"/>
  <c r="G7840" i="1" s="1"/>
  <c r="H7840" i="1" s="1"/>
  <c r="I5402" i="1"/>
  <c r="F7839" i="1"/>
  <c r="G7839" i="1" s="1"/>
  <c r="H7839" i="1" s="1"/>
  <c r="F7838" i="1"/>
  <c r="G7838" i="1" s="1"/>
  <c r="H7838" i="1" s="1"/>
  <c r="F7837" i="1"/>
  <c r="G7837" i="1" s="1"/>
  <c r="H7837" i="1" s="1"/>
  <c r="F7836" i="1"/>
  <c r="G7836" i="1" s="1"/>
  <c r="H7836" i="1" s="1"/>
  <c r="F7835" i="1"/>
  <c r="G7835" i="1" s="1"/>
  <c r="H7835" i="1" s="1"/>
  <c r="F7834" i="1"/>
  <c r="G7834" i="1" s="1"/>
  <c r="H7834" i="1" s="1"/>
  <c r="F7833" i="1"/>
  <c r="G7833" i="1" s="1"/>
  <c r="H7833" i="1" s="1"/>
  <c r="F7832" i="1"/>
  <c r="G7832" i="1" s="1"/>
  <c r="H7832" i="1" s="1"/>
  <c r="F7831" i="1"/>
  <c r="G7831" i="1" s="1"/>
  <c r="H7831" i="1" s="1"/>
  <c r="F7830" i="1"/>
  <c r="G7830" i="1" s="1"/>
  <c r="H7830" i="1" s="1"/>
  <c r="F7829" i="1"/>
  <c r="G7829" i="1" s="1"/>
  <c r="H7829" i="1" s="1"/>
  <c r="F7828" i="1"/>
  <c r="G7828" i="1" s="1"/>
  <c r="H7828" i="1" s="1"/>
  <c r="F7827" i="1"/>
  <c r="G7827" i="1" s="1"/>
  <c r="H7827" i="1" s="1"/>
  <c r="F7826" i="1"/>
  <c r="G7826" i="1" s="1"/>
  <c r="H7826" i="1" s="1"/>
  <c r="F7825" i="1"/>
  <c r="G7825" i="1" s="1"/>
  <c r="H7825" i="1" s="1"/>
  <c r="F7824" i="1"/>
  <c r="G7824" i="1" s="1"/>
  <c r="H7824" i="1" s="1"/>
  <c r="F7823" i="1"/>
  <c r="G7823" i="1" s="1"/>
  <c r="H7823" i="1" s="1"/>
  <c r="F7822" i="1"/>
  <c r="G7822" i="1" s="1"/>
  <c r="H7822" i="1" s="1"/>
  <c r="F7821" i="1"/>
  <c r="G7821" i="1" s="1"/>
  <c r="H7821" i="1" s="1"/>
  <c r="F7820" i="1"/>
  <c r="G7820" i="1" s="1"/>
  <c r="H7820" i="1" s="1"/>
  <c r="F7819" i="1"/>
  <c r="G7819" i="1" s="1"/>
  <c r="H7819" i="1" s="1"/>
  <c r="F7818" i="1"/>
  <c r="G7818" i="1" s="1"/>
  <c r="H7818" i="1" s="1"/>
  <c r="F7817" i="1"/>
  <c r="G7817" i="1" s="1"/>
  <c r="H7817" i="1" s="1"/>
  <c r="F7816" i="1"/>
  <c r="G7816" i="1" s="1"/>
  <c r="H7816" i="1" s="1"/>
  <c r="I5378" i="1"/>
  <c r="F7815" i="1"/>
  <c r="G7815" i="1" s="1"/>
  <c r="H7815" i="1" s="1"/>
  <c r="F7814" i="1"/>
  <c r="G7814" i="1" s="1"/>
  <c r="H7814" i="1" s="1"/>
  <c r="F7813" i="1"/>
  <c r="G7813" i="1" s="1"/>
  <c r="H7813" i="1" s="1"/>
  <c r="F7812" i="1"/>
  <c r="G7812" i="1" s="1"/>
  <c r="H7812" i="1" s="1"/>
  <c r="F7811" i="1"/>
  <c r="G7811" i="1" s="1"/>
  <c r="H7811" i="1" s="1"/>
  <c r="F7810" i="1"/>
  <c r="G7810" i="1" s="1"/>
  <c r="H7810" i="1" s="1"/>
  <c r="F7809" i="1"/>
  <c r="G7809" i="1" s="1"/>
  <c r="H7809" i="1" s="1"/>
  <c r="F7808" i="1"/>
  <c r="G7808" i="1" s="1"/>
  <c r="H7808" i="1" s="1"/>
  <c r="F7807" i="1"/>
  <c r="G7807" i="1" s="1"/>
  <c r="H7807" i="1" s="1"/>
  <c r="F7806" i="1"/>
  <c r="G7806" i="1" s="1"/>
  <c r="H7806" i="1" s="1"/>
  <c r="F7805" i="1"/>
  <c r="G7805" i="1" s="1"/>
  <c r="H7805" i="1" s="1"/>
  <c r="F7804" i="1"/>
  <c r="G7804" i="1" s="1"/>
  <c r="H7804" i="1" s="1"/>
  <c r="F7803" i="1"/>
  <c r="G7803" i="1" s="1"/>
  <c r="H7803" i="1" s="1"/>
  <c r="F6079" i="1"/>
  <c r="G6079" i="1" s="1"/>
  <c r="H6079" i="1" s="1"/>
  <c r="F7802" i="1"/>
  <c r="G7802" i="1" s="1"/>
  <c r="H7802" i="1" s="1"/>
  <c r="F7801" i="1"/>
  <c r="G7801" i="1" s="1"/>
  <c r="H7801" i="1" s="1"/>
  <c r="F7800" i="1"/>
  <c r="G7800" i="1" s="1"/>
  <c r="H7800" i="1" s="1"/>
  <c r="F7799" i="1"/>
  <c r="G7799" i="1" s="1"/>
  <c r="H7799" i="1" s="1"/>
  <c r="F7798" i="1"/>
  <c r="G7798" i="1" s="1"/>
  <c r="H7798" i="1" s="1"/>
  <c r="F7797" i="1"/>
  <c r="G7797" i="1" s="1"/>
  <c r="H7797" i="1" s="1"/>
  <c r="F6124" i="1"/>
  <c r="G6124" i="1" s="1"/>
  <c r="H6124" i="1" s="1"/>
  <c r="F7796" i="1"/>
  <c r="G7796" i="1" s="1"/>
  <c r="H7796" i="1" s="1"/>
  <c r="F7795" i="1"/>
  <c r="G7795" i="1" s="1"/>
  <c r="H7795" i="1" s="1"/>
  <c r="F7794" i="1"/>
  <c r="G7794" i="1" s="1"/>
  <c r="H7794" i="1" s="1"/>
  <c r="I5354" i="1"/>
  <c r="F7793" i="1"/>
  <c r="G7793" i="1" s="1"/>
  <c r="H7793" i="1" s="1"/>
  <c r="F7792" i="1"/>
  <c r="G7792" i="1" s="1"/>
  <c r="H7792" i="1" s="1"/>
  <c r="F7791" i="1"/>
  <c r="G7791" i="1" s="1"/>
  <c r="H7791" i="1" s="1"/>
  <c r="F7790" i="1"/>
  <c r="G7790" i="1" s="1"/>
  <c r="H7790" i="1" s="1"/>
  <c r="F7789" i="1"/>
  <c r="G7789" i="1" s="1"/>
  <c r="H7789" i="1" s="1"/>
  <c r="F7788" i="1"/>
  <c r="G7788" i="1" s="1"/>
  <c r="H7788" i="1" s="1"/>
  <c r="F7787" i="1"/>
  <c r="G7787" i="1" s="1"/>
  <c r="H7787" i="1" s="1"/>
  <c r="F7786" i="1"/>
  <c r="G7786" i="1" s="1"/>
  <c r="H7786" i="1" s="1"/>
  <c r="F7785" i="1"/>
  <c r="G7785" i="1" s="1"/>
  <c r="H7785" i="1" s="1"/>
  <c r="F7784" i="1"/>
  <c r="G7784" i="1" s="1"/>
  <c r="H7784" i="1" s="1"/>
  <c r="F7783" i="1"/>
  <c r="G7783" i="1" s="1"/>
  <c r="H7783" i="1" s="1"/>
  <c r="F7782" i="1"/>
  <c r="G7782" i="1" s="1"/>
  <c r="H7782" i="1" s="1"/>
  <c r="F7781" i="1"/>
  <c r="G7781" i="1" s="1"/>
  <c r="H7781" i="1" s="1"/>
  <c r="F7780" i="1"/>
  <c r="G7780" i="1" s="1"/>
  <c r="H7780" i="1" s="1"/>
  <c r="F7779" i="1"/>
  <c r="G7779" i="1" s="1"/>
  <c r="H7779" i="1" s="1"/>
  <c r="F7778" i="1"/>
  <c r="G7778" i="1" s="1"/>
  <c r="H7778" i="1" s="1"/>
  <c r="F7777" i="1"/>
  <c r="G7777" i="1" s="1"/>
  <c r="H7777" i="1" s="1"/>
  <c r="F7776" i="1"/>
  <c r="G7776" i="1" s="1"/>
  <c r="H7776" i="1" s="1"/>
  <c r="F5136" i="1"/>
  <c r="G5136" i="1" s="1"/>
  <c r="H5136" i="1" s="1"/>
  <c r="F3656" i="1"/>
  <c r="G3656" i="1" s="1"/>
  <c r="H3656" i="1" s="1"/>
  <c r="F3890" i="1"/>
  <c r="G3890" i="1" s="1"/>
  <c r="H3890" i="1" s="1"/>
  <c r="F4128" i="1"/>
  <c r="G4128" i="1" s="1"/>
  <c r="H4128" i="1" s="1"/>
  <c r="F4376" i="1"/>
  <c r="G4376" i="1" s="1"/>
  <c r="H4376" i="1" s="1"/>
  <c r="F4089" i="1"/>
  <c r="G4089" i="1" s="1"/>
  <c r="H4089" i="1" s="1"/>
  <c r="I5330" i="1"/>
  <c r="F4302" i="1"/>
  <c r="G4302" i="1" s="1"/>
  <c r="H4302" i="1" s="1"/>
  <c r="F4801" i="1"/>
  <c r="G4801" i="1" s="1"/>
  <c r="H4801" i="1" s="1"/>
  <c r="F5256" i="1"/>
  <c r="G5256" i="1" s="1"/>
  <c r="H5256" i="1" s="1"/>
  <c r="F5812" i="1"/>
  <c r="G5812" i="1" s="1"/>
  <c r="H5812" i="1" s="1"/>
  <c r="F6167" i="1"/>
  <c r="G6167" i="1" s="1"/>
  <c r="H6167" i="1" s="1"/>
  <c r="F7775" i="1"/>
  <c r="G7775" i="1" s="1"/>
  <c r="H7775" i="1" s="1"/>
  <c r="F7774" i="1"/>
  <c r="G7774" i="1" s="1"/>
  <c r="H7774" i="1" s="1"/>
  <c r="F7773" i="1"/>
  <c r="G7773" i="1" s="1"/>
  <c r="H7773" i="1" s="1"/>
  <c r="F7772" i="1"/>
  <c r="G7772" i="1" s="1"/>
  <c r="H7772" i="1" s="1"/>
  <c r="F7771" i="1"/>
  <c r="G7771" i="1" s="1"/>
  <c r="H7771" i="1" s="1"/>
  <c r="F7770" i="1"/>
  <c r="G7770" i="1" s="1"/>
  <c r="H7770" i="1" s="1"/>
  <c r="F7769" i="1"/>
  <c r="G7769" i="1" s="1"/>
  <c r="H7769" i="1" s="1"/>
  <c r="F7768" i="1"/>
  <c r="G7768" i="1" s="1"/>
  <c r="H7768" i="1" s="1"/>
  <c r="F7767" i="1"/>
  <c r="G7767" i="1" s="1"/>
  <c r="H7767" i="1" s="1"/>
  <c r="F7766" i="1"/>
  <c r="G7766" i="1" s="1"/>
  <c r="H7766" i="1" s="1"/>
  <c r="F6034" i="1"/>
  <c r="G6034" i="1" s="1"/>
  <c r="H6034" i="1" s="1"/>
  <c r="F5601" i="1"/>
  <c r="G5601" i="1" s="1"/>
  <c r="H5601" i="1" s="1"/>
  <c r="F5600" i="1"/>
  <c r="G5600" i="1" s="1"/>
  <c r="H5600" i="1" s="1"/>
  <c r="F5438" i="1"/>
  <c r="G5438" i="1" s="1"/>
  <c r="H5438" i="1" s="1"/>
  <c r="F5255" i="1"/>
  <c r="G5255" i="1" s="1"/>
  <c r="H5255" i="1" s="1"/>
  <c r="F5437" i="1"/>
  <c r="G5437" i="1" s="1"/>
  <c r="H5437" i="1" s="1"/>
  <c r="F5350" i="1"/>
  <c r="G5350" i="1" s="1"/>
  <c r="H5350" i="1" s="1"/>
  <c r="F5299" i="1"/>
  <c r="G5299" i="1" s="1"/>
  <c r="H5299" i="1" s="1"/>
  <c r="F5135" i="1"/>
  <c r="G5135" i="1" s="1"/>
  <c r="H5135" i="1" s="1"/>
  <c r="I5306" i="1"/>
  <c r="F4896" i="1"/>
  <c r="G4896" i="1" s="1"/>
  <c r="H4896" i="1" s="1"/>
  <c r="F4800" i="1"/>
  <c r="G4800" i="1" s="1"/>
  <c r="H4800" i="1" s="1"/>
  <c r="F4987" i="1"/>
  <c r="G4987" i="1" s="1"/>
  <c r="H4987" i="1" s="1"/>
  <c r="F5555" i="1"/>
  <c r="G5555" i="1" s="1"/>
  <c r="H5555" i="1" s="1"/>
  <c r="F5880" i="1"/>
  <c r="G5880" i="1" s="1"/>
  <c r="H5880" i="1" s="1"/>
  <c r="F6166" i="1"/>
  <c r="G6166" i="1" s="1"/>
  <c r="H6166" i="1" s="1"/>
  <c r="F7765" i="1"/>
  <c r="G7765" i="1" s="1"/>
  <c r="H7765" i="1" s="1"/>
  <c r="F7764" i="1"/>
  <c r="G7764" i="1" s="1"/>
  <c r="H7764" i="1" s="1"/>
  <c r="F7763" i="1"/>
  <c r="G7763" i="1" s="1"/>
  <c r="H7763" i="1" s="1"/>
  <c r="F7762" i="1"/>
  <c r="G7762" i="1" s="1"/>
  <c r="H7762" i="1" s="1"/>
  <c r="F7761" i="1"/>
  <c r="G7761" i="1" s="1"/>
  <c r="H7761" i="1" s="1"/>
  <c r="F7760" i="1"/>
  <c r="G7760" i="1" s="1"/>
  <c r="H7760" i="1" s="1"/>
  <c r="F7759" i="1"/>
  <c r="G7759" i="1" s="1"/>
  <c r="H7759" i="1" s="1"/>
  <c r="F7758" i="1"/>
  <c r="G7758" i="1" s="1"/>
  <c r="H7758" i="1" s="1"/>
  <c r="F7757" i="1"/>
  <c r="G7757" i="1" s="1"/>
  <c r="H7757" i="1" s="1"/>
  <c r="F7756" i="1"/>
  <c r="G7756" i="1" s="1"/>
  <c r="H7756" i="1" s="1"/>
  <c r="F5762" i="1"/>
  <c r="G5762" i="1" s="1"/>
  <c r="H5762" i="1" s="1"/>
  <c r="F5850" i="1"/>
  <c r="G5850" i="1" s="1"/>
  <c r="H5850" i="1" s="1"/>
  <c r="F5914" i="1"/>
  <c r="G5914" i="1" s="1"/>
  <c r="H5914" i="1" s="1"/>
  <c r="F5849" i="1"/>
  <c r="G5849" i="1" s="1"/>
  <c r="H5849" i="1" s="1"/>
  <c r="F5761" i="1"/>
  <c r="G5761" i="1" s="1"/>
  <c r="H5761" i="1" s="1"/>
  <c r="F5848" i="1"/>
  <c r="G5848" i="1" s="1"/>
  <c r="H5848" i="1" s="1"/>
  <c r="F5962" i="1"/>
  <c r="G5962" i="1" s="1"/>
  <c r="H5962" i="1" s="1"/>
  <c r="F5991" i="1"/>
  <c r="G5991" i="1" s="1"/>
  <c r="H5991" i="1" s="1"/>
  <c r="I5282" i="1"/>
  <c r="F6078" i="1"/>
  <c r="G6078" i="1" s="1"/>
  <c r="H6078" i="1" s="1"/>
  <c r="F6165" i="1"/>
  <c r="G6165" i="1" s="1"/>
  <c r="H6165" i="1" s="1"/>
  <c r="F7755" i="1"/>
  <c r="G7755" i="1" s="1"/>
  <c r="H7755" i="1" s="1"/>
  <c r="F7754" i="1"/>
  <c r="G7754" i="1" s="1"/>
  <c r="H7754" i="1" s="1"/>
  <c r="F7753" i="1"/>
  <c r="G7753" i="1" s="1"/>
  <c r="H7753" i="1" s="1"/>
  <c r="F7752" i="1"/>
  <c r="G7752" i="1" s="1"/>
  <c r="H7752" i="1" s="1"/>
  <c r="F7751" i="1"/>
  <c r="G7751" i="1" s="1"/>
  <c r="H7751" i="1" s="1"/>
  <c r="F7750" i="1"/>
  <c r="G7750" i="1" s="1"/>
  <c r="H7750" i="1" s="1"/>
  <c r="F7749" i="1"/>
  <c r="G7749" i="1" s="1"/>
  <c r="H7749" i="1" s="1"/>
  <c r="F7748" i="1"/>
  <c r="G7748" i="1" s="1"/>
  <c r="H7748" i="1" s="1"/>
  <c r="F7747" i="1"/>
  <c r="G7747" i="1" s="1"/>
  <c r="H7747" i="1" s="1"/>
  <c r="F6207" i="1"/>
  <c r="G6207" i="1" s="1"/>
  <c r="H6207" i="1" s="1"/>
  <c r="F5725" i="1"/>
  <c r="G5725" i="1" s="1"/>
  <c r="H5725" i="1" s="1"/>
  <c r="F7746" i="1"/>
  <c r="G7746" i="1" s="1"/>
  <c r="H7746" i="1" s="1"/>
  <c r="F7745" i="1"/>
  <c r="G7745" i="1" s="1"/>
  <c r="H7745" i="1" s="1"/>
  <c r="F7744" i="1"/>
  <c r="G7744" i="1" s="1"/>
  <c r="H7744" i="1" s="1"/>
  <c r="F7743" i="1"/>
  <c r="G7743" i="1" s="1"/>
  <c r="H7743" i="1" s="1"/>
  <c r="F7742" i="1"/>
  <c r="G7742" i="1" s="1"/>
  <c r="H7742" i="1" s="1"/>
  <c r="F7741" i="1"/>
  <c r="G7741" i="1" s="1"/>
  <c r="H7741" i="1" s="1"/>
  <c r="F6077" i="1"/>
  <c r="G6077" i="1" s="1"/>
  <c r="H6077" i="1" s="1"/>
  <c r="F6076" i="1"/>
  <c r="G6076" i="1" s="1"/>
  <c r="H6076" i="1" s="1"/>
  <c r="F5913" i="1"/>
  <c r="G5913" i="1" s="1"/>
  <c r="H5913" i="1" s="1"/>
  <c r="F5990" i="1"/>
  <c r="G5990" i="1" s="1"/>
  <c r="H5990" i="1" s="1"/>
  <c r="F7740" i="1"/>
  <c r="G7740" i="1" s="1"/>
  <c r="H7740" i="1" s="1"/>
  <c r="I5258" i="1"/>
  <c r="F7739" i="1"/>
  <c r="G7739" i="1" s="1"/>
  <c r="H7739" i="1" s="1"/>
  <c r="F7738" i="1"/>
  <c r="G7738" i="1" s="1"/>
  <c r="H7738" i="1" s="1"/>
  <c r="F7737" i="1"/>
  <c r="G7737" i="1" s="1"/>
  <c r="H7737" i="1" s="1"/>
  <c r="F7736" i="1"/>
  <c r="G7736" i="1" s="1"/>
  <c r="H7736" i="1" s="1"/>
  <c r="F7735" i="1"/>
  <c r="G7735" i="1" s="1"/>
  <c r="H7735" i="1" s="1"/>
  <c r="F7734" i="1"/>
  <c r="G7734" i="1" s="1"/>
  <c r="H7734" i="1" s="1"/>
  <c r="F7733" i="1"/>
  <c r="G7733" i="1" s="1"/>
  <c r="H7733" i="1" s="1"/>
  <c r="F7732" i="1"/>
  <c r="G7732" i="1" s="1"/>
  <c r="H7732" i="1" s="1"/>
  <c r="F7731" i="1"/>
  <c r="G7731" i="1" s="1"/>
  <c r="H7731" i="1" s="1"/>
  <c r="F7730" i="1"/>
  <c r="G7730" i="1" s="1"/>
  <c r="H7730" i="1" s="1"/>
  <c r="F7729" i="1"/>
  <c r="G7729" i="1" s="1"/>
  <c r="H7729" i="1" s="1"/>
  <c r="F7728" i="1"/>
  <c r="G7728" i="1" s="1"/>
  <c r="H7728" i="1" s="1"/>
  <c r="F7727" i="1"/>
  <c r="G7727" i="1" s="1"/>
  <c r="H7727" i="1" s="1"/>
  <c r="F7726" i="1"/>
  <c r="G7726" i="1" s="1"/>
  <c r="H7726" i="1" s="1"/>
  <c r="F7725" i="1"/>
  <c r="G7725" i="1" s="1"/>
  <c r="H7725" i="1" s="1"/>
  <c r="F7724" i="1"/>
  <c r="G7724" i="1" s="1"/>
  <c r="H7724" i="1" s="1"/>
  <c r="F7723" i="1"/>
  <c r="G7723" i="1" s="1"/>
  <c r="H7723" i="1" s="1"/>
  <c r="F7722" i="1"/>
  <c r="G7722" i="1" s="1"/>
  <c r="H7722" i="1" s="1"/>
  <c r="F7721" i="1"/>
  <c r="G7721" i="1" s="1"/>
  <c r="H7721" i="1" s="1"/>
  <c r="F7720" i="1"/>
  <c r="G7720" i="1" s="1"/>
  <c r="H7720" i="1" s="1"/>
  <c r="F7719" i="1"/>
  <c r="G7719" i="1" s="1"/>
  <c r="H7719" i="1" s="1"/>
  <c r="F7718" i="1"/>
  <c r="G7718" i="1" s="1"/>
  <c r="H7718" i="1" s="1"/>
  <c r="F7717" i="1"/>
  <c r="G7717" i="1" s="1"/>
  <c r="H7717" i="1" s="1"/>
  <c r="F7716" i="1"/>
  <c r="G7716" i="1" s="1"/>
  <c r="H7716" i="1" s="1"/>
  <c r="I5234" i="1"/>
  <c r="F7715" i="1"/>
  <c r="G7715" i="1" s="1"/>
  <c r="H7715" i="1" s="1"/>
  <c r="F7714" i="1"/>
  <c r="G7714" i="1" s="1"/>
  <c r="H7714" i="1" s="1"/>
  <c r="F7713" i="1"/>
  <c r="G7713" i="1" s="1"/>
  <c r="H7713" i="1" s="1"/>
  <c r="F7712" i="1"/>
  <c r="G7712" i="1" s="1"/>
  <c r="H7712" i="1" s="1"/>
  <c r="F7711" i="1"/>
  <c r="G7711" i="1" s="1"/>
  <c r="H7711" i="1" s="1"/>
  <c r="F7710" i="1"/>
  <c r="G7710" i="1" s="1"/>
  <c r="H7710" i="1" s="1"/>
  <c r="F7709" i="1"/>
  <c r="G7709" i="1" s="1"/>
  <c r="H7709" i="1" s="1"/>
  <c r="F7708" i="1"/>
  <c r="G7708" i="1" s="1"/>
  <c r="H7708" i="1" s="1"/>
  <c r="F7707" i="1"/>
  <c r="G7707" i="1" s="1"/>
  <c r="H7707" i="1" s="1"/>
  <c r="F7706" i="1"/>
  <c r="G7706" i="1" s="1"/>
  <c r="H7706" i="1" s="1"/>
  <c r="F7705" i="1"/>
  <c r="G7705" i="1" s="1"/>
  <c r="H7705" i="1" s="1"/>
  <c r="F7704" i="1"/>
  <c r="G7704" i="1" s="1"/>
  <c r="H7704" i="1" s="1"/>
  <c r="F7703" i="1"/>
  <c r="G7703" i="1" s="1"/>
  <c r="H7703" i="1" s="1"/>
  <c r="F7702" i="1"/>
  <c r="G7702" i="1" s="1"/>
  <c r="H7702" i="1" s="1"/>
  <c r="F7701" i="1"/>
  <c r="G7701" i="1" s="1"/>
  <c r="H7701" i="1" s="1"/>
  <c r="F7700" i="1"/>
  <c r="G7700" i="1" s="1"/>
  <c r="H7700" i="1" s="1"/>
  <c r="F7699" i="1"/>
  <c r="G7699" i="1" s="1"/>
  <c r="H7699" i="1" s="1"/>
  <c r="F7698" i="1"/>
  <c r="G7698" i="1" s="1"/>
  <c r="H7698" i="1" s="1"/>
  <c r="F5879" i="1"/>
  <c r="G5879" i="1" s="1"/>
  <c r="H5879" i="1" s="1"/>
  <c r="F4639" i="1"/>
  <c r="G4639" i="1" s="1"/>
  <c r="H4639" i="1" s="1"/>
  <c r="F4549" i="1"/>
  <c r="G4549" i="1" s="1"/>
  <c r="H4549" i="1" s="1"/>
  <c r="F4754" i="1"/>
  <c r="G4754" i="1" s="1"/>
  <c r="H4754" i="1" s="1"/>
  <c r="F5174" i="1"/>
  <c r="G5174" i="1" s="1"/>
  <c r="H5174" i="1" s="1"/>
  <c r="F5254" i="1"/>
  <c r="G5254" i="1" s="1"/>
  <c r="H5254" i="1" s="1"/>
  <c r="I5210" i="1"/>
  <c r="F4946" i="1"/>
  <c r="G4946" i="1" s="1"/>
  <c r="H4946" i="1" s="1"/>
  <c r="F4548" i="1"/>
  <c r="G4548" i="1" s="1"/>
  <c r="H4548" i="1" s="1"/>
  <c r="F4715" i="1"/>
  <c r="G4715" i="1" s="1"/>
  <c r="H4715" i="1" s="1"/>
  <c r="F5083" i="1"/>
  <c r="G5083" i="1" s="1"/>
  <c r="H5083" i="1" s="1"/>
  <c r="F5811" i="1"/>
  <c r="G5811" i="1" s="1"/>
  <c r="H5811" i="1" s="1"/>
  <c r="F7697" i="1"/>
  <c r="G7697" i="1" s="1"/>
  <c r="H7697" i="1" s="1"/>
  <c r="F7696" i="1"/>
  <c r="G7696" i="1" s="1"/>
  <c r="H7696" i="1" s="1"/>
  <c r="F7695" i="1"/>
  <c r="G7695" i="1" s="1"/>
  <c r="H7695" i="1" s="1"/>
  <c r="F7694" i="1"/>
  <c r="G7694" i="1" s="1"/>
  <c r="H7694" i="1" s="1"/>
  <c r="F7693" i="1"/>
  <c r="G7693" i="1" s="1"/>
  <c r="H7693" i="1" s="1"/>
  <c r="F7692" i="1"/>
  <c r="G7692" i="1" s="1"/>
  <c r="H7692" i="1" s="1"/>
  <c r="F7691" i="1"/>
  <c r="G7691" i="1" s="1"/>
  <c r="H7691" i="1" s="1"/>
  <c r="F7690" i="1"/>
  <c r="G7690" i="1" s="1"/>
  <c r="H7690" i="1" s="1"/>
  <c r="F7689" i="1"/>
  <c r="G7689" i="1" s="1"/>
  <c r="H7689" i="1" s="1"/>
  <c r="F7688" i="1"/>
  <c r="G7688" i="1" s="1"/>
  <c r="H7688" i="1" s="1"/>
  <c r="F7687" i="1"/>
  <c r="G7687" i="1" s="1"/>
  <c r="H7687" i="1" s="1"/>
  <c r="F7686" i="1"/>
  <c r="G7686" i="1" s="1"/>
  <c r="H7686" i="1" s="1"/>
  <c r="F6033" i="1"/>
  <c r="G6033" i="1" s="1"/>
  <c r="H6033" i="1" s="1"/>
  <c r="F6123" i="1"/>
  <c r="G6123" i="1" s="1"/>
  <c r="H6123" i="1" s="1"/>
  <c r="F5961" i="1"/>
  <c r="G5961" i="1" s="1"/>
  <c r="H5961" i="1" s="1"/>
  <c r="F6164" i="1"/>
  <c r="G6164" i="1" s="1"/>
  <c r="H6164" i="1" s="1"/>
  <c r="F6163" i="1"/>
  <c r="G6163" i="1" s="1"/>
  <c r="H6163" i="1" s="1"/>
  <c r="F6122" i="1"/>
  <c r="G6122" i="1" s="1"/>
  <c r="H6122" i="1" s="1"/>
  <c r="F5912" i="1"/>
  <c r="G5912" i="1" s="1"/>
  <c r="H5912" i="1" s="1"/>
  <c r="I5186" i="1"/>
  <c r="F5760" i="1"/>
  <c r="G5760" i="1" s="1"/>
  <c r="H5760" i="1" s="1"/>
  <c r="F5810" i="1"/>
  <c r="G5810" i="1" s="1"/>
  <c r="H5810" i="1" s="1"/>
  <c r="F4753" i="1"/>
  <c r="G4753" i="1" s="1"/>
  <c r="H4753" i="1" s="1"/>
  <c r="F5392" i="1"/>
  <c r="G5392" i="1" s="1"/>
  <c r="H5392" i="1" s="1"/>
  <c r="F7685" i="1"/>
  <c r="G7685" i="1" s="1"/>
  <c r="H7685" i="1" s="1"/>
  <c r="F7684" i="1"/>
  <c r="G7684" i="1" s="1"/>
  <c r="H7684" i="1" s="1"/>
  <c r="F7683" i="1"/>
  <c r="G7683" i="1" s="1"/>
  <c r="H7683" i="1" s="1"/>
  <c r="F7682" i="1"/>
  <c r="G7682" i="1" s="1"/>
  <c r="H7682" i="1" s="1"/>
  <c r="F7681" i="1"/>
  <c r="G7681" i="1" s="1"/>
  <c r="H7681" i="1" s="1"/>
  <c r="F7680" i="1"/>
  <c r="G7680" i="1" s="1"/>
  <c r="H7680" i="1" s="1"/>
  <c r="F7679" i="1"/>
  <c r="G7679" i="1" s="1"/>
  <c r="H7679" i="1" s="1"/>
  <c r="F7678" i="1"/>
  <c r="G7678" i="1" s="1"/>
  <c r="H7678" i="1" s="1"/>
  <c r="F7677" i="1"/>
  <c r="G7677" i="1" s="1"/>
  <c r="H7677" i="1" s="1"/>
  <c r="F7676" i="1"/>
  <c r="G7676" i="1" s="1"/>
  <c r="H7676" i="1" s="1"/>
  <c r="F7675" i="1"/>
  <c r="G7675" i="1" s="1"/>
  <c r="H7675" i="1" s="1"/>
  <c r="F7674" i="1"/>
  <c r="G7674" i="1" s="1"/>
  <c r="H7674" i="1" s="1"/>
  <c r="F7673" i="1"/>
  <c r="G7673" i="1" s="1"/>
  <c r="H7673" i="1" s="1"/>
  <c r="F7672" i="1"/>
  <c r="G7672" i="1" s="1"/>
  <c r="H7672" i="1" s="1"/>
  <c r="F7671" i="1"/>
  <c r="G7671" i="1" s="1"/>
  <c r="H7671" i="1" s="1"/>
  <c r="F7670" i="1"/>
  <c r="G7670" i="1" s="1"/>
  <c r="H7670" i="1" s="1"/>
  <c r="F7669" i="1"/>
  <c r="G7669" i="1" s="1"/>
  <c r="H7669" i="1" s="1"/>
  <c r="F7668" i="1"/>
  <c r="G7668" i="1" s="1"/>
  <c r="H7668" i="1" s="1"/>
  <c r="F7667" i="1"/>
  <c r="G7667" i="1" s="1"/>
  <c r="H7667" i="1" s="1"/>
  <c r="F7666" i="1"/>
  <c r="G7666" i="1" s="1"/>
  <c r="H7666" i="1" s="1"/>
  <c r="I5162" i="1"/>
  <c r="F7665" i="1"/>
  <c r="G7665" i="1" s="1"/>
  <c r="H7665" i="1" s="1"/>
  <c r="F7664" i="1"/>
  <c r="G7664" i="1" s="1"/>
  <c r="H7664" i="1" s="1"/>
  <c r="F5724" i="1"/>
  <c r="G5724" i="1" s="1"/>
  <c r="H5724" i="1" s="1"/>
  <c r="F6162" i="1"/>
  <c r="G6162" i="1" s="1"/>
  <c r="H6162" i="1" s="1"/>
  <c r="F7663" i="1"/>
  <c r="G7663" i="1" s="1"/>
  <c r="H7663" i="1" s="1"/>
  <c r="F7662" i="1"/>
  <c r="G7662" i="1" s="1"/>
  <c r="H7662" i="1" s="1"/>
  <c r="F7661" i="1"/>
  <c r="G7661" i="1" s="1"/>
  <c r="H7661" i="1" s="1"/>
  <c r="F7660" i="1"/>
  <c r="G7660" i="1" s="1"/>
  <c r="H7660" i="1" s="1"/>
  <c r="F7659" i="1"/>
  <c r="G7659" i="1" s="1"/>
  <c r="H7659" i="1" s="1"/>
  <c r="F7658" i="1"/>
  <c r="G7658" i="1" s="1"/>
  <c r="H7658" i="1" s="1"/>
  <c r="F7657" i="1"/>
  <c r="G7657" i="1" s="1"/>
  <c r="H7657" i="1" s="1"/>
  <c r="F7656" i="1"/>
  <c r="G7656" i="1" s="1"/>
  <c r="H7656" i="1" s="1"/>
  <c r="F7655" i="1"/>
  <c r="G7655" i="1" s="1"/>
  <c r="H7655" i="1" s="1"/>
  <c r="F7654" i="1"/>
  <c r="G7654" i="1" s="1"/>
  <c r="H7654" i="1" s="1"/>
  <c r="F7653" i="1"/>
  <c r="G7653" i="1" s="1"/>
  <c r="H7653" i="1" s="1"/>
  <c r="F7652" i="1"/>
  <c r="G7652" i="1" s="1"/>
  <c r="H7652" i="1" s="1"/>
  <c r="F7651" i="1"/>
  <c r="G7651" i="1" s="1"/>
  <c r="H7651" i="1" s="1"/>
  <c r="F7650" i="1"/>
  <c r="G7650" i="1" s="1"/>
  <c r="H7650" i="1" s="1"/>
  <c r="F7649" i="1"/>
  <c r="G7649" i="1" s="1"/>
  <c r="H7649" i="1" s="1"/>
  <c r="F7648" i="1"/>
  <c r="G7648" i="1" s="1"/>
  <c r="H7648" i="1" s="1"/>
  <c r="F7647" i="1"/>
  <c r="G7647" i="1" s="1"/>
  <c r="H7647" i="1" s="1"/>
  <c r="F7646" i="1"/>
  <c r="G7646" i="1" s="1"/>
  <c r="H7646" i="1" s="1"/>
  <c r="F7645" i="1"/>
  <c r="G7645" i="1" s="1"/>
  <c r="H7645" i="1" s="1"/>
  <c r="F7644" i="1"/>
  <c r="G7644" i="1" s="1"/>
  <c r="H7644" i="1" s="1"/>
  <c r="I5138" i="1"/>
  <c r="F7643" i="1"/>
  <c r="G7643" i="1" s="1"/>
  <c r="H7643" i="1" s="1"/>
  <c r="F7642" i="1"/>
  <c r="G7642" i="1" s="1"/>
  <c r="H7642" i="1" s="1"/>
  <c r="F7641" i="1"/>
  <c r="G7641" i="1" s="1"/>
  <c r="H7641" i="1" s="1"/>
  <c r="F7640" i="1"/>
  <c r="G7640" i="1" s="1"/>
  <c r="H7640" i="1" s="1"/>
  <c r="F7639" i="1"/>
  <c r="G7639" i="1" s="1"/>
  <c r="H7639" i="1" s="1"/>
  <c r="F7638" i="1"/>
  <c r="G7638" i="1" s="1"/>
  <c r="H7638" i="1" s="1"/>
  <c r="F7637" i="1"/>
  <c r="G7637" i="1" s="1"/>
  <c r="H7637" i="1" s="1"/>
  <c r="F7636" i="1"/>
  <c r="G7636" i="1" s="1"/>
  <c r="H7636" i="1" s="1"/>
  <c r="F7635" i="1"/>
  <c r="G7635" i="1" s="1"/>
  <c r="H7635" i="1" s="1"/>
  <c r="F7634" i="1"/>
  <c r="G7634" i="1" s="1"/>
  <c r="H7634" i="1" s="1"/>
  <c r="F7633" i="1"/>
  <c r="G7633" i="1" s="1"/>
  <c r="H7633" i="1" s="1"/>
  <c r="F7632" i="1"/>
  <c r="G7632" i="1" s="1"/>
  <c r="H7632" i="1" s="1"/>
  <c r="F7631" i="1"/>
  <c r="G7631" i="1" s="1"/>
  <c r="H7631" i="1" s="1"/>
  <c r="F7630" i="1"/>
  <c r="G7630" i="1" s="1"/>
  <c r="H7630" i="1" s="1"/>
  <c r="F7629" i="1"/>
  <c r="G7629" i="1" s="1"/>
  <c r="H7629" i="1" s="1"/>
  <c r="F7628" i="1"/>
  <c r="G7628" i="1" s="1"/>
  <c r="H7628" i="1" s="1"/>
  <c r="F7627" i="1"/>
  <c r="G7627" i="1" s="1"/>
  <c r="H7627" i="1" s="1"/>
  <c r="F7626" i="1"/>
  <c r="G7626" i="1" s="1"/>
  <c r="H7626" i="1" s="1"/>
  <c r="F5960" i="1"/>
  <c r="G5960" i="1" s="1"/>
  <c r="H5960" i="1" s="1"/>
  <c r="F5349" i="1"/>
  <c r="G5349" i="1" s="1"/>
  <c r="H5349" i="1" s="1"/>
  <c r="F5134" i="1"/>
  <c r="G5134" i="1" s="1"/>
  <c r="H5134" i="1" s="1"/>
  <c r="F5348" i="1"/>
  <c r="G5348" i="1" s="1"/>
  <c r="H5348" i="1" s="1"/>
  <c r="F5133" i="1"/>
  <c r="G5133" i="1" s="1"/>
  <c r="H5133" i="1" s="1"/>
  <c r="F5347" i="1"/>
  <c r="G5347" i="1" s="1"/>
  <c r="H5347" i="1" s="1"/>
  <c r="I5114" i="1"/>
  <c r="F5911" i="1"/>
  <c r="G5911" i="1" s="1"/>
  <c r="H5911" i="1" s="1"/>
  <c r="F5959" i="1"/>
  <c r="G5959" i="1" s="1"/>
  <c r="H5959" i="1" s="1"/>
  <c r="F6161" i="1"/>
  <c r="G6161" i="1" s="1"/>
  <c r="H6161" i="1" s="1"/>
  <c r="F7625" i="1"/>
  <c r="G7625" i="1" s="1"/>
  <c r="H7625" i="1" s="1"/>
  <c r="F7624" i="1"/>
  <c r="G7624" i="1" s="1"/>
  <c r="H7624" i="1" s="1"/>
  <c r="F7623" i="1"/>
  <c r="G7623" i="1" s="1"/>
  <c r="H7623" i="1" s="1"/>
  <c r="F7622" i="1"/>
  <c r="G7622" i="1" s="1"/>
  <c r="H7622" i="1" s="1"/>
  <c r="F7621" i="1"/>
  <c r="G7621" i="1" s="1"/>
  <c r="H7621" i="1" s="1"/>
  <c r="F7620" i="1"/>
  <c r="G7620" i="1" s="1"/>
  <c r="H7620" i="1" s="1"/>
  <c r="F7619" i="1"/>
  <c r="G7619" i="1" s="1"/>
  <c r="H7619" i="1" s="1"/>
  <c r="F7618" i="1"/>
  <c r="G7618" i="1" s="1"/>
  <c r="H7618" i="1" s="1"/>
  <c r="F7617" i="1"/>
  <c r="G7617" i="1" s="1"/>
  <c r="H7617" i="1" s="1"/>
  <c r="F7616" i="1"/>
  <c r="G7616" i="1" s="1"/>
  <c r="H7616" i="1" s="1"/>
  <c r="F7615" i="1"/>
  <c r="G7615" i="1" s="1"/>
  <c r="H7615" i="1" s="1"/>
  <c r="F7614" i="1"/>
  <c r="G7614" i="1" s="1"/>
  <c r="H7614" i="1" s="1"/>
  <c r="F7613" i="1"/>
  <c r="G7613" i="1" s="1"/>
  <c r="H7613" i="1" s="1"/>
  <c r="F7612" i="1"/>
  <c r="G7612" i="1" s="1"/>
  <c r="H7612" i="1" s="1"/>
  <c r="F7611" i="1"/>
  <c r="G7611" i="1" s="1"/>
  <c r="H7611" i="1" s="1"/>
  <c r="F7610" i="1"/>
  <c r="G7610" i="1" s="1"/>
  <c r="H7610" i="1" s="1"/>
  <c r="F7609" i="1"/>
  <c r="G7609" i="1" s="1"/>
  <c r="H7609" i="1" s="1"/>
  <c r="F7608" i="1"/>
  <c r="G7608" i="1" s="1"/>
  <c r="H7608" i="1" s="1"/>
  <c r="F7607" i="1"/>
  <c r="G7607" i="1" s="1"/>
  <c r="H7607" i="1" s="1"/>
  <c r="F7606" i="1"/>
  <c r="G7606" i="1" s="1"/>
  <c r="H7606" i="1" s="1"/>
  <c r="F7605" i="1"/>
  <c r="G7605" i="1" s="1"/>
  <c r="H7605" i="1" s="1"/>
  <c r="I5090" i="1"/>
  <c r="F7604" i="1"/>
  <c r="G7604" i="1" s="1"/>
  <c r="H7604" i="1" s="1"/>
  <c r="F7603" i="1"/>
  <c r="G7603" i="1" s="1"/>
  <c r="H7603" i="1" s="1"/>
  <c r="F7602" i="1"/>
  <c r="G7602" i="1" s="1"/>
  <c r="H7602" i="1" s="1"/>
  <c r="F7601" i="1"/>
  <c r="G7601" i="1" s="1"/>
  <c r="H7601" i="1" s="1"/>
  <c r="F7600" i="1"/>
  <c r="G7600" i="1" s="1"/>
  <c r="H7600" i="1" s="1"/>
  <c r="F7599" i="1"/>
  <c r="G7599" i="1" s="1"/>
  <c r="H7599" i="1" s="1"/>
  <c r="F7598" i="1"/>
  <c r="G7598" i="1" s="1"/>
  <c r="H7598" i="1" s="1"/>
  <c r="F7597" i="1"/>
  <c r="G7597" i="1" s="1"/>
  <c r="H7597" i="1" s="1"/>
  <c r="F7596" i="1"/>
  <c r="G7596" i="1" s="1"/>
  <c r="H7596" i="1" s="1"/>
  <c r="F7595" i="1"/>
  <c r="G7595" i="1" s="1"/>
  <c r="H7595" i="1" s="1"/>
  <c r="F7594" i="1"/>
  <c r="G7594" i="1" s="1"/>
  <c r="H7594" i="1" s="1"/>
  <c r="F7593" i="1"/>
  <c r="G7593" i="1" s="1"/>
  <c r="H7593" i="1" s="1"/>
  <c r="F7592" i="1"/>
  <c r="G7592" i="1" s="1"/>
  <c r="H7592" i="1" s="1"/>
  <c r="F7591" i="1"/>
  <c r="G7591" i="1" s="1"/>
  <c r="H7591" i="1" s="1"/>
  <c r="F7590" i="1"/>
  <c r="G7590" i="1" s="1"/>
  <c r="H7590" i="1" s="1"/>
  <c r="F7589" i="1"/>
  <c r="G7589" i="1" s="1"/>
  <c r="H7589" i="1" s="1"/>
  <c r="F7588" i="1"/>
  <c r="G7588" i="1" s="1"/>
  <c r="H7588" i="1" s="1"/>
  <c r="F7587" i="1"/>
  <c r="G7587" i="1" s="1"/>
  <c r="H7587" i="1" s="1"/>
  <c r="F7586" i="1"/>
  <c r="G7586" i="1" s="1"/>
  <c r="H7586" i="1" s="1"/>
  <c r="F7585" i="1"/>
  <c r="G7585" i="1" s="1"/>
  <c r="H7585" i="1" s="1"/>
  <c r="F7584" i="1"/>
  <c r="G7584" i="1" s="1"/>
  <c r="H7584" i="1" s="1"/>
  <c r="F7583" i="1"/>
  <c r="G7583" i="1" s="1"/>
  <c r="H7583" i="1" s="1"/>
  <c r="F7582" i="1"/>
  <c r="G7582" i="1" s="1"/>
  <c r="H7582" i="1" s="1"/>
  <c r="F7581" i="1"/>
  <c r="G7581" i="1" s="1"/>
  <c r="H7581" i="1" s="1"/>
  <c r="I5066" i="1"/>
  <c r="F7580" i="1"/>
  <c r="G7580" i="1" s="1"/>
  <c r="H7580" i="1" s="1"/>
  <c r="F7579" i="1"/>
  <c r="G7579" i="1" s="1"/>
  <c r="H7579" i="1" s="1"/>
  <c r="F7578" i="1"/>
  <c r="G7578" i="1" s="1"/>
  <c r="H7578" i="1" s="1"/>
  <c r="F7577" i="1"/>
  <c r="G7577" i="1" s="1"/>
  <c r="H7577" i="1" s="1"/>
  <c r="F7576" i="1"/>
  <c r="G7576" i="1" s="1"/>
  <c r="H7576" i="1" s="1"/>
  <c r="F7575" i="1"/>
  <c r="G7575" i="1" s="1"/>
  <c r="H7575" i="1" s="1"/>
  <c r="F7574" i="1"/>
  <c r="G7574" i="1" s="1"/>
  <c r="H7574" i="1" s="1"/>
  <c r="F7573" i="1"/>
  <c r="G7573" i="1" s="1"/>
  <c r="H7573" i="1" s="1"/>
  <c r="F7572" i="1"/>
  <c r="G7572" i="1" s="1"/>
  <c r="H7572" i="1" s="1"/>
  <c r="F7571" i="1"/>
  <c r="G7571" i="1" s="1"/>
  <c r="H7571" i="1" s="1"/>
  <c r="F7570" i="1"/>
  <c r="G7570" i="1" s="1"/>
  <c r="H7570" i="1" s="1"/>
  <c r="F7569" i="1"/>
  <c r="G7569" i="1" s="1"/>
  <c r="H7569" i="1" s="1"/>
  <c r="F7568" i="1"/>
  <c r="G7568" i="1" s="1"/>
  <c r="H7568" i="1" s="1"/>
  <c r="F7567" i="1"/>
  <c r="G7567" i="1" s="1"/>
  <c r="H7567" i="1" s="1"/>
  <c r="F7566" i="1"/>
  <c r="G7566" i="1" s="1"/>
  <c r="H7566" i="1" s="1"/>
  <c r="F7565" i="1"/>
  <c r="G7565" i="1" s="1"/>
  <c r="H7565" i="1" s="1"/>
  <c r="F7564" i="1"/>
  <c r="G7564" i="1" s="1"/>
  <c r="H7564" i="1" s="1"/>
  <c r="F7563" i="1"/>
  <c r="G7563" i="1" s="1"/>
  <c r="H7563" i="1" s="1"/>
  <c r="F7562" i="1"/>
  <c r="G7562" i="1" s="1"/>
  <c r="H7562" i="1" s="1"/>
  <c r="F7561" i="1"/>
  <c r="G7561" i="1" s="1"/>
  <c r="H7561" i="1" s="1"/>
  <c r="F7560" i="1"/>
  <c r="G7560" i="1" s="1"/>
  <c r="H7560" i="1" s="1"/>
  <c r="F7559" i="1"/>
  <c r="G7559" i="1" s="1"/>
  <c r="H7559" i="1" s="1"/>
  <c r="F7558" i="1"/>
  <c r="G7558" i="1" s="1"/>
  <c r="H7558" i="1" s="1"/>
  <c r="F6160" i="1"/>
  <c r="G6160" i="1" s="1"/>
  <c r="H6160" i="1" s="1"/>
  <c r="I5042" i="1"/>
  <c r="F7557" i="1"/>
  <c r="G7557" i="1" s="1"/>
  <c r="H7557" i="1" s="1"/>
  <c r="F7556" i="1"/>
  <c r="G7556" i="1" s="1"/>
  <c r="H7556" i="1" s="1"/>
  <c r="F7555" i="1"/>
  <c r="G7555" i="1" s="1"/>
  <c r="H7555" i="1" s="1"/>
  <c r="F7554" i="1"/>
  <c r="G7554" i="1" s="1"/>
  <c r="H7554" i="1" s="1"/>
  <c r="F7553" i="1"/>
  <c r="G7553" i="1" s="1"/>
  <c r="H7553" i="1" s="1"/>
  <c r="F7552" i="1"/>
  <c r="G7552" i="1" s="1"/>
  <c r="H7552" i="1" s="1"/>
  <c r="F7551" i="1"/>
  <c r="G7551" i="1" s="1"/>
  <c r="H7551" i="1" s="1"/>
  <c r="F7550" i="1"/>
  <c r="G7550" i="1" s="1"/>
  <c r="H7550" i="1" s="1"/>
  <c r="F7549" i="1"/>
  <c r="G7549" i="1" s="1"/>
  <c r="H7549" i="1" s="1"/>
  <c r="F7548" i="1"/>
  <c r="G7548" i="1" s="1"/>
  <c r="H7548" i="1" s="1"/>
  <c r="F7547" i="1"/>
  <c r="G7547" i="1" s="1"/>
  <c r="H7547" i="1" s="1"/>
  <c r="F7546" i="1"/>
  <c r="G7546" i="1" s="1"/>
  <c r="H7546" i="1" s="1"/>
  <c r="F7545" i="1"/>
  <c r="G7545" i="1" s="1"/>
  <c r="H7545" i="1" s="1"/>
  <c r="F7544" i="1"/>
  <c r="G7544" i="1" s="1"/>
  <c r="H7544" i="1" s="1"/>
  <c r="F7543" i="1"/>
  <c r="G7543" i="1" s="1"/>
  <c r="H7543" i="1" s="1"/>
  <c r="F7542" i="1"/>
  <c r="G7542" i="1" s="1"/>
  <c r="H7542" i="1" s="1"/>
  <c r="F7541" i="1"/>
  <c r="G7541" i="1" s="1"/>
  <c r="H7541" i="1" s="1"/>
  <c r="F7540" i="1"/>
  <c r="G7540" i="1" s="1"/>
  <c r="H7540" i="1" s="1"/>
  <c r="F7539" i="1"/>
  <c r="G7539" i="1" s="1"/>
  <c r="H7539" i="1" s="1"/>
  <c r="F7538" i="1"/>
  <c r="G7538" i="1" s="1"/>
  <c r="H7538" i="1" s="1"/>
  <c r="F7537" i="1"/>
  <c r="G7537" i="1" s="1"/>
  <c r="H7537" i="1" s="1"/>
  <c r="F7536" i="1"/>
  <c r="G7536" i="1" s="1"/>
  <c r="H7536" i="1" s="1"/>
  <c r="F7535" i="1"/>
  <c r="G7535" i="1" s="1"/>
  <c r="H7535" i="1" s="1"/>
  <c r="F7534" i="1"/>
  <c r="G7534" i="1" s="1"/>
  <c r="H7534" i="1" s="1"/>
  <c r="I5018" i="1"/>
  <c r="F7533" i="1"/>
  <c r="G7533" i="1" s="1"/>
  <c r="H7533" i="1" s="1"/>
  <c r="F7532" i="1"/>
  <c r="G7532" i="1" s="1"/>
  <c r="H7532" i="1" s="1"/>
  <c r="F7531" i="1"/>
  <c r="G7531" i="1" s="1"/>
  <c r="H7531" i="1" s="1"/>
  <c r="F7530" i="1"/>
  <c r="G7530" i="1" s="1"/>
  <c r="H7530" i="1" s="1"/>
  <c r="F7529" i="1"/>
  <c r="G7529" i="1" s="1"/>
  <c r="H7529" i="1" s="1"/>
  <c r="F7528" i="1"/>
  <c r="G7528" i="1" s="1"/>
  <c r="H7528" i="1" s="1"/>
  <c r="F7527" i="1"/>
  <c r="G7527" i="1" s="1"/>
  <c r="H7527" i="1" s="1"/>
  <c r="F7526" i="1"/>
  <c r="G7526" i="1" s="1"/>
  <c r="H7526" i="1" s="1"/>
  <c r="F7525" i="1"/>
  <c r="G7525" i="1" s="1"/>
  <c r="H7525" i="1" s="1"/>
  <c r="F7524" i="1"/>
  <c r="G7524" i="1" s="1"/>
  <c r="H7524" i="1" s="1"/>
  <c r="F7523" i="1"/>
  <c r="G7523" i="1" s="1"/>
  <c r="H7523" i="1" s="1"/>
  <c r="F7522" i="1"/>
  <c r="G7522" i="1" s="1"/>
  <c r="H7522" i="1" s="1"/>
  <c r="F7521" i="1"/>
  <c r="G7521" i="1" s="1"/>
  <c r="H7521" i="1" s="1"/>
  <c r="F7520" i="1"/>
  <c r="G7520" i="1" s="1"/>
  <c r="H7520" i="1" s="1"/>
  <c r="F7519" i="1"/>
  <c r="G7519" i="1" s="1"/>
  <c r="H7519" i="1" s="1"/>
  <c r="F7518" i="1"/>
  <c r="G7518" i="1" s="1"/>
  <c r="H7518" i="1" s="1"/>
  <c r="F7517" i="1"/>
  <c r="G7517" i="1" s="1"/>
  <c r="H7517" i="1" s="1"/>
  <c r="F7516" i="1"/>
  <c r="G7516" i="1" s="1"/>
  <c r="H7516" i="1" s="1"/>
  <c r="F7515" i="1"/>
  <c r="G7515" i="1" s="1"/>
  <c r="H7515" i="1" s="1"/>
  <c r="F7514" i="1"/>
  <c r="G7514" i="1" s="1"/>
  <c r="H7514" i="1" s="1"/>
  <c r="F7513" i="1"/>
  <c r="G7513" i="1" s="1"/>
  <c r="H7513" i="1" s="1"/>
  <c r="F7512" i="1"/>
  <c r="G7512" i="1" s="1"/>
  <c r="H7512" i="1" s="1"/>
  <c r="F7511" i="1"/>
  <c r="G7511" i="1" s="1"/>
  <c r="H7511" i="1" s="1"/>
  <c r="F7510" i="1"/>
  <c r="G7510" i="1" s="1"/>
  <c r="H7510" i="1" s="1"/>
  <c r="I4994" i="1"/>
  <c r="F7509" i="1"/>
  <c r="G7509" i="1" s="1"/>
  <c r="H7509" i="1" s="1"/>
  <c r="F7508" i="1"/>
  <c r="G7508" i="1" s="1"/>
  <c r="H7508" i="1" s="1"/>
  <c r="F7507" i="1"/>
  <c r="G7507" i="1" s="1"/>
  <c r="H7507" i="1" s="1"/>
  <c r="F7506" i="1"/>
  <c r="G7506" i="1" s="1"/>
  <c r="H7506" i="1" s="1"/>
  <c r="F7505" i="1"/>
  <c r="G7505" i="1" s="1"/>
  <c r="H7505" i="1" s="1"/>
  <c r="F7504" i="1"/>
  <c r="G7504" i="1" s="1"/>
  <c r="H7504" i="1" s="1"/>
  <c r="F7503" i="1"/>
  <c r="G7503" i="1" s="1"/>
  <c r="H7503" i="1" s="1"/>
  <c r="F7502" i="1"/>
  <c r="G7502" i="1" s="1"/>
  <c r="H7502" i="1" s="1"/>
  <c r="F7501" i="1"/>
  <c r="G7501" i="1" s="1"/>
  <c r="H7501" i="1" s="1"/>
  <c r="F7500" i="1"/>
  <c r="G7500" i="1" s="1"/>
  <c r="H7500" i="1" s="1"/>
  <c r="F7499" i="1"/>
  <c r="G7499" i="1" s="1"/>
  <c r="H7499" i="1" s="1"/>
  <c r="F7498" i="1"/>
  <c r="G7498" i="1" s="1"/>
  <c r="H7498" i="1" s="1"/>
  <c r="F7497" i="1"/>
  <c r="G7497" i="1" s="1"/>
  <c r="H7497" i="1" s="1"/>
  <c r="F7496" i="1"/>
  <c r="G7496" i="1" s="1"/>
  <c r="H7496" i="1" s="1"/>
  <c r="F7495" i="1"/>
  <c r="G7495" i="1" s="1"/>
  <c r="H7495" i="1" s="1"/>
  <c r="F7494" i="1"/>
  <c r="G7494" i="1" s="1"/>
  <c r="H7494" i="1" s="1"/>
  <c r="F7493" i="1"/>
  <c r="G7493" i="1" s="1"/>
  <c r="H7493" i="1" s="1"/>
  <c r="F7492" i="1"/>
  <c r="G7492" i="1" s="1"/>
  <c r="H7492" i="1" s="1"/>
  <c r="F7491" i="1"/>
  <c r="G7491" i="1" s="1"/>
  <c r="H7491" i="1" s="1"/>
  <c r="F7490" i="1"/>
  <c r="G7490" i="1" s="1"/>
  <c r="H7490" i="1" s="1"/>
  <c r="F7489" i="1"/>
  <c r="G7489" i="1" s="1"/>
  <c r="H7489" i="1" s="1"/>
  <c r="F7488" i="1"/>
  <c r="G7488" i="1" s="1"/>
  <c r="H7488" i="1" s="1"/>
  <c r="F7487" i="1"/>
  <c r="G7487" i="1" s="1"/>
  <c r="H7487" i="1" s="1"/>
  <c r="F7486" i="1"/>
  <c r="G7486" i="1" s="1"/>
  <c r="H7486" i="1" s="1"/>
  <c r="I4970" i="1"/>
  <c r="F7485" i="1"/>
  <c r="G7485" i="1" s="1"/>
  <c r="H7485" i="1" s="1"/>
  <c r="F7484" i="1"/>
  <c r="G7484" i="1" s="1"/>
  <c r="H7484" i="1" s="1"/>
  <c r="F7483" i="1"/>
  <c r="G7483" i="1" s="1"/>
  <c r="H7483" i="1" s="1"/>
  <c r="F7482" i="1"/>
  <c r="G7482" i="1" s="1"/>
  <c r="H7482" i="1" s="1"/>
  <c r="F7481" i="1"/>
  <c r="G7481" i="1" s="1"/>
  <c r="H7481" i="1" s="1"/>
  <c r="F7480" i="1"/>
  <c r="G7480" i="1" s="1"/>
  <c r="H7480" i="1" s="1"/>
  <c r="F7479" i="1"/>
  <c r="G7479" i="1" s="1"/>
  <c r="H7479" i="1" s="1"/>
  <c r="F7478" i="1"/>
  <c r="G7478" i="1" s="1"/>
  <c r="H7478" i="1" s="1"/>
  <c r="F7477" i="1"/>
  <c r="G7477" i="1" s="1"/>
  <c r="H7477" i="1" s="1"/>
  <c r="F7476" i="1"/>
  <c r="G7476" i="1" s="1"/>
  <c r="H7476" i="1" s="1"/>
  <c r="F7475" i="1"/>
  <c r="G7475" i="1" s="1"/>
  <c r="H7475" i="1" s="1"/>
  <c r="F7474" i="1"/>
  <c r="G7474" i="1" s="1"/>
  <c r="H7474" i="1" s="1"/>
  <c r="F7473" i="1"/>
  <c r="G7473" i="1" s="1"/>
  <c r="H7473" i="1" s="1"/>
  <c r="F7472" i="1"/>
  <c r="G7472" i="1" s="1"/>
  <c r="H7472" i="1" s="1"/>
  <c r="F7471" i="1"/>
  <c r="G7471" i="1" s="1"/>
  <c r="H7471" i="1" s="1"/>
  <c r="F7470" i="1"/>
  <c r="G7470" i="1" s="1"/>
  <c r="H7470" i="1" s="1"/>
  <c r="F7469" i="1"/>
  <c r="G7469" i="1" s="1"/>
  <c r="H7469" i="1" s="1"/>
  <c r="F7468" i="1"/>
  <c r="G7468" i="1" s="1"/>
  <c r="H7468" i="1" s="1"/>
  <c r="F7467" i="1"/>
  <c r="G7467" i="1" s="1"/>
  <c r="H7467" i="1" s="1"/>
  <c r="F7466" i="1"/>
  <c r="G7466" i="1" s="1"/>
  <c r="H7466" i="1" s="1"/>
  <c r="F7465" i="1"/>
  <c r="G7465" i="1" s="1"/>
  <c r="H7465" i="1" s="1"/>
  <c r="F7464" i="1"/>
  <c r="G7464" i="1" s="1"/>
  <c r="H7464" i="1" s="1"/>
  <c r="F7463" i="1"/>
  <c r="G7463" i="1" s="1"/>
  <c r="H7463" i="1" s="1"/>
  <c r="F7462" i="1"/>
  <c r="G7462" i="1" s="1"/>
  <c r="H7462" i="1" s="1"/>
  <c r="I4946" i="1"/>
  <c r="F7461" i="1"/>
  <c r="G7461" i="1" s="1"/>
  <c r="H7461" i="1" s="1"/>
  <c r="F7460" i="1"/>
  <c r="G7460" i="1" s="1"/>
  <c r="H7460" i="1" s="1"/>
  <c r="F7459" i="1"/>
  <c r="G7459" i="1" s="1"/>
  <c r="H7459" i="1" s="1"/>
  <c r="F7458" i="1"/>
  <c r="G7458" i="1" s="1"/>
  <c r="H7458" i="1" s="1"/>
  <c r="F7457" i="1"/>
  <c r="G7457" i="1" s="1"/>
  <c r="H7457" i="1" s="1"/>
  <c r="F7456" i="1"/>
  <c r="G7456" i="1" s="1"/>
  <c r="H7456" i="1" s="1"/>
  <c r="F7455" i="1"/>
  <c r="G7455" i="1" s="1"/>
  <c r="H7455" i="1" s="1"/>
  <c r="F7454" i="1"/>
  <c r="G7454" i="1" s="1"/>
  <c r="H7454" i="1" s="1"/>
  <c r="F7453" i="1"/>
  <c r="G7453" i="1" s="1"/>
  <c r="H7453" i="1" s="1"/>
  <c r="F7452" i="1"/>
  <c r="G7452" i="1" s="1"/>
  <c r="H7452" i="1" s="1"/>
  <c r="F7451" i="1"/>
  <c r="G7451" i="1" s="1"/>
  <c r="H7451" i="1" s="1"/>
  <c r="F7450" i="1"/>
  <c r="G7450" i="1" s="1"/>
  <c r="H7450" i="1" s="1"/>
  <c r="F7449" i="1"/>
  <c r="G7449" i="1" s="1"/>
  <c r="H7449" i="1" s="1"/>
  <c r="F7448" i="1"/>
  <c r="G7448" i="1" s="1"/>
  <c r="H7448" i="1" s="1"/>
  <c r="F7447" i="1"/>
  <c r="G7447" i="1" s="1"/>
  <c r="H7447" i="1" s="1"/>
  <c r="F7446" i="1"/>
  <c r="G7446" i="1" s="1"/>
  <c r="H7446" i="1" s="1"/>
  <c r="F7445" i="1"/>
  <c r="G7445" i="1" s="1"/>
  <c r="H7445" i="1" s="1"/>
  <c r="F7444" i="1"/>
  <c r="G7444" i="1" s="1"/>
  <c r="H7444" i="1" s="1"/>
  <c r="F7443" i="1"/>
  <c r="G7443" i="1" s="1"/>
  <c r="H7443" i="1" s="1"/>
  <c r="F7442" i="1"/>
  <c r="G7442" i="1" s="1"/>
  <c r="H7442" i="1" s="1"/>
  <c r="F7441" i="1"/>
  <c r="G7441" i="1" s="1"/>
  <c r="H7441" i="1" s="1"/>
  <c r="F7440" i="1"/>
  <c r="G7440" i="1" s="1"/>
  <c r="H7440" i="1" s="1"/>
  <c r="F7439" i="1"/>
  <c r="G7439" i="1" s="1"/>
  <c r="H7439" i="1" s="1"/>
  <c r="F7438" i="1"/>
  <c r="G7438" i="1" s="1"/>
  <c r="H7438" i="1" s="1"/>
  <c r="I4922" i="1"/>
  <c r="F7437" i="1"/>
  <c r="G7437" i="1" s="1"/>
  <c r="H7437" i="1" s="1"/>
  <c r="F7436" i="1"/>
  <c r="G7436" i="1" s="1"/>
  <c r="H7436" i="1" s="1"/>
  <c r="F7435" i="1"/>
  <c r="G7435" i="1" s="1"/>
  <c r="H7435" i="1" s="1"/>
  <c r="F7434" i="1"/>
  <c r="G7434" i="1" s="1"/>
  <c r="H7434" i="1" s="1"/>
  <c r="F7433" i="1"/>
  <c r="G7433" i="1" s="1"/>
  <c r="H7433" i="1" s="1"/>
  <c r="F7432" i="1"/>
  <c r="G7432" i="1" s="1"/>
  <c r="H7432" i="1" s="1"/>
  <c r="F7431" i="1"/>
  <c r="G7431" i="1" s="1"/>
  <c r="H7431" i="1" s="1"/>
  <c r="F7430" i="1"/>
  <c r="G7430" i="1" s="1"/>
  <c r="H7430" i="1" s="1"/>
  <c r="F7429" i="1"/>
  <c r="G7429" i="1" s="1"/>
  <c r="H7429" i="1" s="1"/>
  <c r="F7428" i="1"/>
  <c r="G7428" i="1" s="1"/>
  <c r="H7428" i="1" s="1"/>
  <c r="F7427" i="1"/>
  <c r="G7427" i="1" s="1"/>
  <c r="H7427" i="1" s="1"/>
  <c r="F7426" i="1"/>
  <c r="G7426" i="1" s="1"/>
  <c r="H7426" i="1" s="1"/>
  <c r="F7425" i="1"/>
  <c r="G7425" i="1" s="1"/>
  <c r="H7425" i="1" s="1"/>
  <c r="F7424" i="1"/>
  <c r="G7424" i="1" s="1"/>
  <c r="H7424" i="1" s="1"/>
  <c r="F7423" i="1"/>
  <c r="G7423" i="1" s="1"/>
  <c r="H7423" i="1" s="1"/>
  <c r="F7422" i="1"/>
  <c r="G7422" i="1" s="1"/>
  <c r="H7422" i="1" s="1"/>
  <c r="F7421" i="1"/>
  <c r="G7421" i="1" s="1"/>
  <c r="H7421" i="1" s="1"/>
  <c r="F7420" i="1"/>
  <c r="G7420" i="1" s="1"/>
  <c r="H7420" i="1" s="1"/>
  <c r="F7419" i="1"/>
  <c r="G7419" i="1" s="1"/>
  <c r="H7419" i="1" s="1"/>
  <c r="F5958" i="1"/>
  <c r="G5958" i="1" s="1"/>
  <c r="H5958" i="1" s="1"/>
  <c r="F5599" i="1"/>
  <c r="G5599" i="1" s="1"/>
  <c r="H5599" i="1" s="1"/>
  <c r="F5878" i="1"/>
  <c r="G5878" i="1" s="1"/>
  <c r="H5878" i="1" s="1"/>
  <c r="F5809" i="1"/>
  <c r="G5809" i="1" s="1"/>
  <c r="H5809" i="1" s="1"/>
  <c r="F6075" i="1"/>
  <c r="G6075" i="1" s="1"/>
  <c r="H6075" i="1" s="1"/>
  <c r="I4898" i="1"/>
  <c r="F5847" i="1"/>
  <c r="G5847" i="1" s="1"/>
  <c r="H5847" i="1" s="1"/>
  <c r="F5692" i="1"/>
  <c r="G5692" i="1" s="1"/>
  <c r="H5692" i="1" s="1"/>
  <c r="F6032" i="1"/>
  <c r="G6032" i="1" s="1"/>
  <c r="H6032" i="1" s="1"/>
  <c r="F7418" i="1"/>
  <c r="G7418" i="1" s="1"/>
  <c r="H7418" i="1" s="1"/>
  <c r="F7417" i="1"/>
  <c r="G7417" i="1" s="1"/>
  <c r="H7417" i="1" s="1"/>
  <c r="F7416" i="1"/>
  <c r="G7416" i="1" s="1"/>
  <c r="H7416" i="1" s="1"/>
  <c r="F7415" i="1"/>
  <c r="G7415" i="1" s="1"/>
  <c r="H7415" i="1" s="1"/>
  <c r="F7414" i="1"/>
  <c r="G7414" i="1" s="1"/>
  <c r="H7414" i="1" s="1"/>
  <c r="F7413" i="1"/>
  <c r="G7413" i="1" s="1"/>
  <c r="H7413" i="1" s="1"/>
  <c r="F7412" i="1"/>
  <c r="G7412" i="1" s="1"/>
  <c r="H7412" i="1" s="1"/>
  <c r="F7411" i="1"/>
  <c r="G7411" i="1" s="1"/>
  <c r="H7411" i="1" s="1"/>
  <c r="F7410" i="1"/>
  <c r="G7410" i="1" s="1"/>
  <c r="H7410" i="1" s="1"/>
  <c r="F7409" i="1"/>
  <c r="G7409" i="1" s="1"/>
  <c r="H7409" i="1" s="1"/>
  <c r="F7408" i="1"/>
  <c r="G7408" i="1" s="1"/>
  <c r="H7408" i="1" s="1"/>
  <c r="F7407" i="1"/>
  <c r="G7407" i="1" s="1"/>
  <c r="H7407" i="1" s="1"/>
  <c r="F7406" i="1"/>
  <c r="G7406" i="1" s="1"/>
  <c r="H7406" i="1" s="1"/>
  <c r="F7405" i="1"/>
  <c r="G7405" i="1" s="1"/>
  <c r="H7405" i="1" s="1"/>
  <c r="F7404" i="1"/>
  <c r="G7404" i="1" s="1"/>
  <c r="H7404" i="1" s="1"/>
  <c r="F7403" i="1"/>
  <c r="G7403" i="1" s="1"/>
  <c r="H7403" i="1" s="1"/>
  <c r="F7402" i="1"/>
  <c r="G7402" i="1" s="1"/>
  <c r="H7402" i="1" s="1"/>
  <c r="F7401" i="1"/>
  <c r="G7401" i="1" s="1"/>
  <c r="H7401" i="1" s="1"/>
  <c r="F7400" i="1"/>
  <c r="G7400" i="1" s="1"/>
  <c r="H7400" i="1" s="1"/>
  <c r="F7399" i="1"/>
  <c r="G7399" i="1" s="1"/>
  <c r="H7399" i="1" s="1"/>
  <c r="F6206" i="1"/>
  <c r="G6206" i="1" s="1"/>
  <c r="H6206" i="1" s="1"/>
  <c r="I4874" i="1"/>
  <c r="F5989" i="1"/>
  <c r="G5989" i="1" s="1"/>
  <c r="H5989" i="1" s="1"/>
  <c r="F7398" i="1"/>
  <c r="G7398" i="1" s="1"/>
  <c r="H7398" i="1" s="1"/>
  <c r="F7397" i="1"/>
  <c r="G7397" i="1" s="1"/>
  <c r="H7397" i="1" s="1"/>
  <c r="F7396" i="1"/>
  <c r="G7396" i="1" s="1"/>
  <c r="H7396" i="1" s="1"/>
  <c r="F7395" i="1"/>
  <c r="G7395" i="1" s="1"/>
  <c r="H7395" i="1" s="1"/>
  <c r="F7394" i="1"/>
  <c r="G7394" i="1" s="1"/>
  <c r="H7394" i="1" s="1"/>
  <c r="F7393" i="1"/>
  <c r="G7393" i="1" s="1"/>
  <c r="H7393" i="1" s="1"/>
  <c r="F7392" i="1"/>
  <c r="G7392" i="1" s="1"/>
  <c r="H7392" i="1" s="1"/>
  <c r="F7391" i="1"/>
  <c r="G7391" i="1" s="1"/>
  <c r="H7391" i="1" s="1"/>
  <c r="F7390" i="1"/>
  <c r="G7390" i="1" s="1"/>
  <c r="H7390" i="1" s="1"/>
  <c r="F7389" i="1"/>
  <c r="G7389" i="1" s="1"/>
  <c r="H7389" i="1" s="1"/>
  <c r="F7388" i="1"/>
  <c r="G7388" i="1" s="1"/>
  <c r="H7388" i="1" s="1"/>
  <c r="F7387" i="1"/>
  <c r="G7387" i="1" s="1"/>
  <c r="H7387" i="1" s="1"/>
  <c r="F7386" i="1"/>
  <c r="G7386" i="1" s="1"/>
  <c r="H7386" i="1" s="1"/>
  <c r="F7385" i="1"/>
  <c r="G7385" i="1" s="1"/>
  <c r="H7385" i="1" s="1"/>
  <c r="F7384" i="1"/>
  <c r="G7384" i="1" s="1"/>
  <c r="H7384" i="1" s="1"/>
  <c r="F7383" i="1"/>
  <c r="G7383" i="1" s="1"/>
  <c r="H7383" i="1" s="1"/>
  <c r="F5877" i="1"/>
  <c r="G5877" i="1" s="1"/>
  <c r="H5877" i="1" s="1"/>
  <c r="F5515" i="1"/>
  <c r="G5515" i="1" s="1"/>
  <c r="H5515" i="1" s="1"/>
  <c r="F5391" i="1"/>
  <c r="G5391" i="1" s="1"/>
  <c r="H5391" i="1" s="1"/>
  <c r="F5253" i="1"/>
  <c r="G5253" i="1" s="1"/>
  <c r="H5253" i="1" s="1"/>
  <c r="F5252" i="1"/>
  <c r="G5252" i="1" s="1"/>
  <c r="H5252" i="1" s="1"/>
  <c r="F5436" i="1"/>
  <c r="G5436" i="1" s="1"/>
  <c r="H5436" i="1" s="1"/>
  <c r="F5514" i="1"/>
  <c r="G5514" i="1" s="1"/>
  <c r="H5514" i="1" s="1"/>
  <c r="I4850" i="1"/>
  <c r="F5554" i="1"/>
  <c r="G5554" i="1" s="1"/>
  <c r="H5554" i="1" s="1"/>
  <c r="F5553" i="1"/>
  <c r="G5553" i="1" s="1"/>
  <c r="H5553" i="1" s="1"/>
  <c r="F5552" i="1"/>
  <c r="G5552" i="1" s="1"/>
  <c r="H5552" i="1" s="1"/>
  <c r="F5598" i="1"/>
  <c r="G5598" i="1" s="1"/>
  <c r="H5598" i="1" s="1"/>
  <c r="F5691" i="1"/>
  <c r="G5691" i="1" s="1"/>
  <c r="H5691" i="1" s="1"/>
  <c r="F6121" i="1"/>
  <c r="G6121" i="1" s="1"/>
  <c r="H6121" i="1" s="1"/>
  <c r="F7382" i="1"/>
  <c r="G7382" i="1" s="1"/>
  <c r="H7382" i="1" s="1"/>
  <c r="F7381" i="1"/>
  <c r="G7381" i="1" s="1"/>
  <c r="H7381" i="1" s="1"/>
  <c r="F7380" i="1"/>
  <c r="G7380" i="1" s="1"/>
  <c r="H7380" i="1" s="1"/>
  <c r="F6074" i="1"/>
  <c r="G6074" i="1" s="1"/>
  <c r="H6074" i="1" s="1"/>
  <c r="F5759" i="1"/>
  <c r="G5759" i="1" s="1"/>
  <c r="H5759" i="1" s="1"/>
  <c r="F5435" i="1"/>
  <c r="G5435" i="1" s="1"/>
  <c r="H5435" i="1" s="1"/>
  <c r="F5390" i="1"/>
  <c r="G5390" i="1" s="1"/>
  <c r="H5390" i="1" s="1"/>
  <c r="F5346" i="1"/>
  <c r="G5346" i="1" s="1"/>
  <c r="H5346" i="1" s="1"/>
  <c r="F5345" i="1"/>
  <c r="G5345" i="1" s="1"/>
  <c r="H5345" i="1" s="1"/>
  <c r="F5043" i="1"/>
  <c r="G5043" i="1" s="1"/>
  <c r="H5043" i="1" s="1"/>
  <c r="F5471" i="1"/>
  <c r="G5471" i="1" s="1"/>
  <c r="H5471" i="1" s="1"/>
  <c r="F5298" i="1"/>
  <c r="G5298" i="1" s="1"/>
  <c r="H5298" i="1" s="1"/>
  <c r="F5389" i="1"/>
  <c r="G5389" i="1" s="1"/>
  <c r="H5389" i="1" s="1"/>
  <c r="F5388" i="1"/>
  <c r="G5388" i="1" s="1"/>
  <c r="H5388" i="1" s="1"/>
  <c r="F5297" i="1"/>
  <c r="G5297" i="1" s="1"/>
  <c r="H5297" i="1" s="1"/>
  <c r="F5646" i="1"/>
  <c r="G5646" i="1" s="1"/>
  <c r="H5646" i="1" s="1"/>
  <c r="F5513" i="1"/>
  <c r="G5513" i="1" s="1"/>
  <c r="H5513" i="1" s="1"/>
  <c r="F5082" i="1"/>
  <c r="G5082" i="1" s="1"/>
  <c r="H5082" i="1" s="1"/>
  <c r="I4826" i="1"/>
  <c r="F5042" i="1"/>
  <c r="G5042" i="1" s="1"/>
  <c r="H5042" i="1" s="1"/>
  <c r="F4844" i="1"/>
  <c r="G4844" i="1" s="1"/>
  <c r="H4844" i="1" s="1"/>
  <c r="F4945" i="1"/>
  <c r="G4945" i="1" s="1"/>
  <c r="H4945" i="1" s="1"/>
  <c r="F5296" i="1"/>
  <c r="G5296" i="1" s="1"/>
  <c r="H5296" i="1" s="1"/>
  <c r="F5597" i="1"/>
  <c r="G5597" i="1" s="1"/>
  <c r="H5597" i="1" s="1"/>
  <c r="F5910" i="1"/>
  <c r="G5910" i="1" s="1"/>
  <c r="H5910" i="1" s="1"/>
  <c r="F7379" i="1"/>
  <c r="G7379" i="1" s="1"/>
  <c r="H7379" i="1" s="1"/>
  <c r="F7378" i="1"/>
  <c r="G7378" i="1" s="1"/>
  <c r="H7378" i="1" s="1"/>
  <c r="F7377" i="1"/>
  <c r="G7377" i="1" s="1"/>
  <c r="H7377" i="1" s="1"/>
  <c r="F5876" i="1"/>
  <c r="G5876" i="1" s="1"/>
  <c r="H5876" i="1" s="1"/>
  <c r="F5988" i="1"/>
  <c r="G5988" i="1" s="1"/>
  <c r="H5988" i="1" s="1"/>
  <c r="F4895" i="1"/>
  <c r="G4895" i="1" s="1"/>
  <c r="H4895" i="1" s="1"/>
  <c r="F5909" i="1"/>
  <c r="G5909" i="1" s="1"/>
  <c r="H5909" i="1" s="1"/>
  <c r="F7376" i="1"/>
  <c r="G7376" i="1" s="1"/>
  <c r="H7376" i="1" s="1"/>
  <c r="F6205" i="1"/>
  <c r="G6205" i="1" s="1"/>
  <c r="H6205" i="1" s="1"/>
  <c r="F5723" i="1"/>
  <c r="G5723" i="1" s="1"/>
  <c r="H5723" i="1" s="1"/>
  <c r="F7375" i="1"/>
  <c r="G7375" i="1" s="1"/>
  <c r="H7375" i="1" s="1"/>
  <c r="F7374" i="1"/>
  <c r="G7374" i="1" s="1"/>
  <c r="H7374" i="1" s="1"/>
  <c r="F5875" i="1"/>
  <c r="G5875" i="1" s="1"/>
  <c r="H5875" i="1" s="1"/>
  <c r="F5512" i="1"/>
  <c r="G5512" i="1" s="1"/>
  <c r="H5512" i="1" s="1"/>
  <c r="F5434" i="1"/>
  <c r="G5434" i="1" s="1"/>
  <c r="H5434" i="1" s="1"/>
  <c r="F5433" i="1"/>
  <c r="G5433" i="1" s="1"/>
  <c r="H5433" i="1" s="1"/>
  <c r="F5808" i="1"/>
  <c r="G5808" i="1" s="1"/>
  <c r="H5808" i="1" s="1"/>
  <c r="F5690" i="1"/>
  <c r="G5690" i="1" s="1"/>
  <c r="H5690" i="1" s="1"/>
  <c r="I4802" i="1"/>
  <c r="F5846" i="1"/>
  <c r="G5846" i="1" s="1"/>
  <c r="H5846" i="1" s="1"/>
  <c r="F5596" i="1"/>
  <c r="G5596" i="1" s="1"/>
  <c r="H5596" i="1" s="1"/>
  <c r="F5758" i="1"/>
  <c r="G5758" i="1" s="1"/>
  <c r="H5758" i="1" s="1"/>
  <c r="F5689" i="1"/>
  <c r="G5689" i="1" s="1"/>
  <c r="H5689" i="1" s="1"/>
  <c r="F5595" i="1"/>
  <c r="G5595" i="1" s="1"/>
  <c r="H5595" i="1" s="1"/>
  <c r="F6031" i="1"/>
  <c r="G6031" i="1" s="1"/>
  <c r="H6031" i="1" s="1"/>
  <c r="F7373" i="1"/>
  <c r="G7373" i="1" s="1"/>
  <c r="H7373" i="1" s="1"/>
  <c r="F7372" i="1"/>
  <c r="G7372" i="1" s="1"/>
  <c r="H7372" i="1" s="1"/>
  <c r="F7371" i="1"/>
  <c r="G7371" i="1" s="1"/>
  <c r="H7371" i="1" s="1"/>
  <c r="F7370" i="1"/>
  <c r="G7370" i="1" s="1"/>
  <c r="H7370" i="1" s="1"/>
  <c r="F7369" i="1"/>
  <c r="G7369" i="1" s="1"/>
  <c r="H7369" i="1" s="1"/>
  <c r="F7368" i="1"/>
  <c r="G7368" i="1" s="1"/>
  <c r="H7368" i="1" s="1"/>
  <c r="F7367" i="1"/>
  <c r="G7367" i="1" s="1"/>
  <c r="H7367" i="1" s="1"/>
  <c r="F7366" i="1"/>
  <c r="G7366" i="1" s="1"/>
  <c r="H7366" i="1" s="1"/>
  <c r="F7365" i="1"/>
  <c r="G7365" i="1" s="1"/>
  <c r="H7365" i="1" s="1"/>
  <c r="F7364" i="1"/>
  <c r="G7364" i="1" s="1"/>
  <c r="H7364" i="1" s="1"/>
  <c r="F7363" i="1"/>
  <c r="G7363" i="1" s="1"/>
  <c r="H7363" i="1" s="1"/>
  <c r="F7362" i="1"/>
  <c r="G7362" i="1" s="1"/>
  <c r="H7362" i="1" s="1"/>
  <c r="F7361" i="1"/>
  <c r="G7361" i="1" s="1"/>
  <c r="H7361" i="1" s="1"/>
  <c r="F7360" i="1"/>
  <c r="G7360" i="1" s="1"/>
  <c r="H7360" i="1" s="1"/>
  <c r="F7359" i="1"/>
  <c r="G7359" i="1" s="1"/>
  <c r="H7359" i="1" s="1"/>
  <c r="F7358" i="1"/>
  <c r="G7358" i="1" s="1"/>
  <c r="H7358" i="1" s="1"/>
  <c r="F7357" i="1"/>
  <c r="G7357" i="1" s="1"/>
  <c r="H7357" i="1" s="1"/>
  <c r="F7356" i="1"/>
  <c r="G7356" i="1" s="1"/>
  <c r="H7356" i="1" s="1"/>
  <c r="I4778" i="1"/>
  <c r="F7355" i="1"/>
  <c r="G7355" i="1" s="1"/>
  <c r="H7355" i="1" s="1"/>
  <c r="F7354" i="1"/>
  <c r="G7354" i="1" s="1"/>
  <c r="H7354" i="1" s="1"/>
  <c r="F7353" i="1"/>
  <c r="G7353" i="1" s="1"/>
  <c r="H7353" i="1" s="1"/>
  <c r="F7352" i="1"/>
  <c r="G7352" i="1" s="1"/>
  <c r="H7352" i="1" s="1"/>
  <c r="F7351" i="1"/>
  <c r="G7351" i="1" s="1"/>
  <c r="H7351" i="1" s="1"/>
  <c r="F7350" i="1"/>
  <c r="G7350" i="1" s="1"/>
  <c r="H7350" i="1" s="1"/>
  <c r="F7349" i="1"/>
  <c r="G7349" i="1" s="1"/>
  <c r="H7349" i="1" s="1"/>
  <c r="F7348" i="1"/>
  <c r="G7348" i="1" s="1"/>
  <c r="H7348" i="1" s="1"/>
  <c r="F7347" i="1"/>
  <c r="G7347" i="1" s="1"/>
  <c r="H7347" i="1" s="1"/>
  <c r="F7346" i="1"/>
  <c r="G7346" i="1" s="1"/>
  <c r="H7346" i="1" s="1"/>
  <c r="F7345" i="1"/>
  <c r="G7345" i="1" s="1"/>
  <c r="H7345" i="1" s="1"/>
  <c r="F7344" i="1"/>
  <c r="G7344" i="1" s="1"/>
  <c r="H7344" i="1" s="1"/>
  <c r="F7343" i="1"/>
  <c r="G7343" i="1" s="1"/>
  <c r="H7343" i="1" s="1"/>
  <c r="F7342" i="1"/>
  <c r="G7342" i="1" s="1"/>
  <c r="H7342" i="1" s="1"/>
  <c r="F7341" i="1"/>
  <c r="G7341" i="1" s="1"/>
  <c r="H7341" i="1" s="1"/>
  <c r="F7340" i="1"/>
  <c r="G7340" i="1" s="1"/>
  <c r="H7340" i="1" s="1"/>
  <c r="F7339" i="1"/>
  <c r="G7339" i="1" s="1"/>
  <c r="H7339" i="1" s="1"/>
  <c r="F7338" i="1"/>
  <c r="G7338" i="1" s="1"/>
  <c r="H7338" i="1" s="1"/>
  <c r="F6120" i="1"/>
  <c r="G6120" i="1" s="1"/>
  <c r="H6120" i="1" s="1"/>
  <c r="F6030" i="1"/>
  <c r="G6030" i="1" s="1"/>
  <c r="H6030" i="1" s="1"/>
  <c r="F5957" i="1"/>
  <c r="G5957" i="1" s="1"/>
  <c r="H5957" i="1" s="1"/>
  <c r="F5874" i="1"/>
  <c r="G5874" i="1" s="1"/>
  <c r="H5874" i="1" s="1"/>
  <c r="F5845" i="1"/>
  <c r="G5845" i="1" s="1"/>
  <c r="H5845" i="1" s="1"/>
  <c r="F5807" i="1"/>
  <c r="G5807" i="1" s="1"/>
  <c r="H5807" i="1" s="1"/>
  <c r="I4754" i="1"/>
  <c r="F5757" i="1"/>
  <c r="G5757" i="1" s="1"/>
  <c r="H5757" i="1" s="1"/>
  <c r="F5806" i="1"/>
  <c r="G5806" i="1" s="1"/>
  <c r="H5806" i="1" s="1"/>
  <c r="F5722" i="1"/>
  <c r="G5722" i="1" s="1"/>
  <c r="H5722" i="1" s="1"/>
  <c r="F5721" i="1"/>
  <c r="G5721" i="1" s="1"/>
  <c r="H5721" i="1" s="1"/>
  <c r="F5688" i="1"/>
  <c r="G5688" i="1" s="1"/>
  <c r="H5688" i="1" s="1"/>
  <c r="F5756" i="1"/>
  <c r="G5756" i="1" s="1"/>
  <c r="H5756" i="1" s="1"/>
  <c r="F5755" i="1"/>
  <c r="G5755" i="1" s="1"/>
  <c r="H5755" i="1" s="1"/>
  <c r="F6029" i="1"/>
  <c r="G6029" i="1" s="1"/>
  <c r="H6029" i="1" s="1"/>
  <c r="F7337" i="1"/>
  <c r="G7337" i="1" s="1"/>
  <c r="H7337" i="1" s="1"/>
  <c r="F6159" i="1"/>
  <c r="G6159" i="1" s="1"/>
  <c r="H6159" i="1" s="1"/>
  <c r="F7336" i="1"/>
  <c r="G7336" i="1" s="1"/>
  <c r="H7336" i="1" s="1"/>
  <c r="F6028" i="1"/>
  <c r="G6028" i="1" s="1"/>
  <c r="H6028" i="1" s="1"/>
  <c r="F7335" i="1"/>
  <c r="G7335" i="1" s="1"/>
  <c r="H7335" i="1" s="1"/>
  <c r="F7334" i="1"/>
  <c r="G7334" i="1" s="1"/>
  <c r="H7334" i="1" s="1"/>
  <c r="F7333" i="1"/>
  <c r="G7333" i="1" s="1"/>
  <c r="H7333" i="1" s="1"/>
  <c r="F7332" i="1"/>
  <c r="G7332" i="1" s="1"/>
  <c r="H7332" i="1" s="1"/>
  <c r="F7331" i="1"/>
  <c r="G7331" i="1" s="1"/>
  <c r="H7331" i="1" s="1"/>
  <c r="F7330" i="1"/>
  <c r="G7330" i="1" s="1"/>
  <c r="H7330" i="1" s="1"/>
  <c r="F7329" i="1"/>
  <c r="G7329" i="1" s="1"/>
  <c r="H7329" i="1" s="1"/>
  <c r="F6158" i="1"/>
  <c r="G6158" i="1" s="1"/>
  <c r="H6158" i="1" s="1"/>
  <c r="F6157" i="1"/>
  <c r="G6157" i="1" s="1"/>
  <c r="H6157" i="1" s="1"/>
  <c r="F5908" i="1"/>
  <c r="G5908" i="1" s="1"/>
  <c r="H5908" i="1" s="1"/>
  <c r="F5987" i="1"/>
  <c r="G5987" i="1" s="1"/>
  <c r="H5987" i="1" s="1"/>
  <c r="F6204" i="1"/>
  <c r="G6204" i="1" s="1"/>
  <c r="H6204" i="1" s="1"/>
  <c r="I4730" i="1"/>
  <c r="F6203" i="1"/>
  <c r="G6203" i="1" s="1"/>
  <c r="H6203" i="1" s="1"/>
  <c r="F6119" i="1"/>
  <c r="G6119" i="1" s="1"/>
  <c r="H6119" i="1" s="1"/>
  <c r="F7328" i="1"/>
  <c r="G7328" i="1" s="1"/>
  <c r="H7328" i="1" s="1"/>
  <c r="F7327" i="1"/>
  <c r="G7327" i="1" s="1"/>
  <c r="H7327" i="1" s="1"/>
  <c r="F7326" i="1"/>
  <c r="G7326" i="1" s="1"/>
  <c r="H7326" i="1" s="1"/>
  <c r="F7325" i="1"/>
  <c r="G7325" i="1" s="1"/>
  <c r="H7325" i="1" s="1"/>
  <c r="F7324" i="1"/>
  <c r="G7324" i="1" s="1"/>
  <c r="H7324" i="1" s="1"/>
  <c r="F7323" i="1"/>
  <c r="G7323" i="1" s="1"/>
  <c r="H7323" i="1" s="1"/>
  <c r="F7322" i="1"/>
  <c r="G7322" i="1" s="1"/>
  <c r="H7322" i="1" s="1"/>
  <c r="F7321" i="1"/>
  <c r="G7321" i="1" s="1"/>
  <c r="H7321" i="1" s="1"/>
  <c r="F7320" i="1"/>
  <c r="G7320" i="1" s="1"/>
  <c r="H7320" i="1" s="1"/>
  <c r="F7319" i="1"/>
  <c r="G7319" i="1" s="1"/>
  <c r="H7319" i="1" s="1"/>
  <c r="F7318" i="1"/>
  <c r="G7318" i="1" s="1"/>
  <c r="H7318" i="1" s="1"/>
  <c r="F7317" i="1"/>
  <c r="G7317" i="1" s="1"/>
  <c r="H7317" i="1" s="1"/>
  <c r="F7316" i="1"/>
  <c r="G7316" i="1" s="1"/>
  <c r="H7316" i="1" s="1"/>
  <c r="F7315" i="1"/>
  <c r="G7315" i="1" s="1"/>
  <c r="H7315" i="1" s="1"/>
  <c r="F7314" i="1"/>
  <c r="G7314" i="1" s="1"/>
  <c r="H7314" i="1" s="1"/>
  <c r="F7313" i="1"/>
  <c r="G7313" i="1" s="1"/>
  <c r="H7313" i="1" s="1"/>
  <c r="F7312" i="1"/>
  <c r="G7312" i="1" s="1"/>
  <c r="H7312" i="1" s="1"/>
  <c r="F7311" i="1"/>
  <c r="G7311" i="1" s="1"/>
  <c r="H7311" i="1" s="1"/>
  <c r="F7310" i="1"/>
  <c r="G7310" i="1" s="1"/>
  <c r="H7310" i="1" s="1"/>
  <c r="F7309" i="1"/>
  <c r="G7309" i="1" s="1"/>
  <c r="H7309" i="1" s="1"/>
  <c r="F7308" i="1"/>
  <c r="G7308" i="1" s="1"/>
  <c r="H7308" i="1" s="1"/>
  <c r="F7307" i="1"/>
  <c r="G7307" i="1" s="1"/>
  <c r="H7307" i="1" s="1"/>
  <c r="I4706" i="1"/>
  <c r="F7306" i="1"/>
  <c r="G7306" i="1" s="1"/>
  <c r="H7306" i="1" s="1"/>
  <c r="F7305" i="1"/>
  <c r="G7305" i="1" s="1"/>
  <c r="H7305" i="1" s="1"/>
  <c r="F7304" i="1"/>
  <c r="G7304" i="1" s="1"/>
  <c r="H7304" i="1" s="1"/>
  <c r="F7303" i="1"/>
  <c r="G7303" i="1" s="1"/>
  <c r="H7303" i="1" s="1"/>
  <c r="F7302" i="1"/>
  <c r="G7302" i="1" s="1"/>
  <c r="H7302" i="1" s="1"/>
  <c r="F7301" i="1"/>
  <c r="G7301" i="1" s="1"/>
  <c r="H7301" i="1" s="1"/>
  <c r="F7300" i="1"/>
  <c r="G7300" i="1" s="1"/>
  <c r="H7300" i="1" s="1"/>
  <c r="F7299" i="1"/>
  <c r="G7299" i="1" s="1"/>
  <c r="H7299" i="1" s="1"/>
  <c r="F7298" i="1"/>
  <c r="G7298" i="1" s="1"/>
  <c r="H7298" i="1" s="1"/>
  <c r="F7297" i="1"/>
  <c r="G7297" i="1" s="1"/>
  <c r="H7297" i="1" s="1"/>
  <c r="F7296" i="1"/>
  <c r="G7296" i="1" s="1"/>
  <c r="H7296" i="1" s="1"/>
  <c r="F7295" i="1"/>
  <c r="G7295" i="1" s="1"/>
  <c r="H7295" i="1" s="1"/>
  <c r="F7294" i="1"/>
  <c r="G7294" i="1" s="1"/>
  <c r="H7294" i="1" s="1"/>
  <c r="F7293" i="1"/>
  <c r="G7293" i="1" s="1"/>
  <c r="H7293" i="1" s="1"/>
  <c r="F7292" i="1"/>
  <c r="G7292" i="1" s="1"/>
  <c r="H7292" i="1" s="1"/>
  <c r="F7291" i="1"/>
  <c r="G7291" i="1" s="1"/>
  <c r="H7291" i="1" s="1"/>
  <c r="F7290" i="1"/>
  <c r="G7290" i="1" s="1"/>
  <c r="H7290" i="1" s="1"/>
  <c r="F7289" i="1"/>
  <c r="G7289" i="1" s="1"/>
  <c r="H7289" i="1" s="1"/>
  <c r="F7288" i="1"/>
  <c r="G7288" i="1" s="1"/>
  <c r="H7288" i="1" s="1"/>
  <c r="F7287" i="1"/>
  <c r="G7287" i="1" s="1"/>
  <c r="H7287" i="1" s="1"/>
  <c r="F6118" i="1"/>
  <c r="G6118" i="1" s="1"/>
  <c r="H6118" i="1" s="1"/>
  <c r="F7286" i="1"/>
  <c r="G7286" i="1" s="1"/>
  <c r="H7286" i="1" s="1"/>
  <c r="F7285" i="1"/>
  <c r="G7285" i="1" s="1"/>
  <c r="H7285" i="1" s="1"/>
  <c r="F7284" i="1"/>
  <c r="G7284" i="1" s="1"/>
  <c r="H7284" i="1" s="1"/>
  <c r="I4682" i="1"/>
  <c r="F7283" i="1"/>
  <c r="G7283" i="1" s="1"/>
  <c r="H7283" i="1" s="1"/>
  <c r="F7282" i="1"/>
  <c r="G7282" i="1" s="1"/>
  <c r="H7282" i="1" s="1"/>
  <c r="F6027" i="1"/>
  <c r="G6027" i="1" s="1"/>
  <c r="H6027" i="1" s="1"/>
  <c r="F7281" i="1"/>
  <c r="G7281" i="1" s="1"/>
  <c r="H7281" i="1" s="1"/>
  <c r="F7280" i="1"/>
  <c r="G7280" i="1" s="1"/>
  <c r="H7280" i="1" s="1"/>
  <c r="F7279" i="1"/>
  <c r="G7279" i="1" s="1"/>
  <c r="H7279" i="1" s="1"/>
  <c r="F7278" i="1"/>
  <c r="G7278" i="1" s="1"/>
  <c r="H7278" i="1" s="1"/>
  <c r="F7277" i="1"/>
  <c r="G7277" i="1" s="1"/>
  <c r="H7277" i="1" s="1"/>
  <c r="F7276" i="1"/>
  <c r="G7276" i="1" s="1"/>
  <c r="H7276" i="1" s="1"/>
  <c r="F7275" i="1"/>
  <c r="G7275" i="1" s="1"/>
  <c r="H7275" i="1" s="1"/>
  <c r="F7274" i="1"/>
  <c r="G7274" i="1" s="1"/>
  <c r="H7274" i="1" s="1"/>
  <c r="F7273" i="1"/>
  <c r="G7273" i="1" s="1"/>
  <c r="H7273" i="1" s="1"/>
  <c r="F7272" i="1"/>
  <c r="G7272" i="1" s="1"/>
  <c r="H7272" i="1" s="1"/>
  <c r="F7271" i="1"/>
  <c r="G7271" i="1" s="1"/>
  <c r="H7271" i="1" s="1"/>
  <c r="F7270" i="1"/>
  <c r="G7270" i="1" s="1"/>
  <c r="H7270" i="1" s="1"/>
  <c r="F7269" i="1"/>
  <c r="G7269" i="1" s="1"/>
  <c r="H7269" i="1" s="1"/>
  <c r="F7268" i="1"/>
  <c r="G7268" i="1" s="1"/>
  <c r="H7268" i="1" s="1"/>
  <c r="F7267" i="1"/>
  <c r="G7267" i="1" s="1"/>
  <c r="H7267" i="1" s="1"/>
  <c r="F5754" i="1"/>
  <c r="G5754" i="1" s="1"/>
  <c r="H5754" i="1" s="1"/>
  <c r="F4799" i="1"/>
  <c r="G4799" i="1" s="1"/>
  <c r="H4799" i="1" s="1"/>
  <c r="F3739" i="1"/>
  <c r="G3739" i="1" s="1"/>
  <c r="H3739" i="1" s="1"/>
  <c r="F3398" i="1"/>
  <c r="G3398" i="1" s="1"/>
  <c r="H3398" i="1" s="1"/>
  <c r="F3617" i="1"/>
  <c r="G3617" i="1" s="1"/>
  <c r="H3617" i="1" s="1"/>
  <c r="F3780" i="1"/>
  <c r="G3780" i="1" s="1"/>
  <c r="H3780" i="1" s="1"/>
  <c r="I4658" i="1"/>
  <c r="F4338" i="1"/>
  <c r="G4338" i="1" s="1"/>
  <c r="H4338" i="1" s="1"/>
  <c r="F4497" i="1"/>
  <c r="G4497" i="1" s="1"/>
  <c r="H4497" i="1" s="1"/>
  <c r="F4752" i="1"/>
  <c r="G4752" i="1" s="1"/>
  <c r="H4752" i="1" s="1"/>
  <c r="F5687" i="1"/>
  <c r="G5687" i="1" s="1"/>
  <c r="H5687" i="1" s="1"/>
  <c r="F7266" i="1"/>
  <c r="G7266" i="1" s="1"/>
  <c r="H7266" i="1" s="1"/>
  <c r="F7265" i="1"/>
  <c r="G7265" i="1" s="1"/>
  <c r="H7265" i="1" s="1"/>
  <c r="F7264" i="1"/>
  <c r="G7264" i="1" s="1"/>
  <c r="H7264" i="1" s="1"/>
  <c r="F7263" i="1"/>
  <c r="G7263" i="1" s="1"/>
  <c r="H7263" i="1" s="1"/>
  <c r="F7262" i="1"/>
  <c r="G7262" i="1" s="1"/>
  <c r="H7262" i="1" s="1"/>
  <c r="F7261" i="1"/>
  <c r="G7261" i="1" s="1"/>
  <c r="H7261" i="1" s="1"/>
  <c r="F7260" i="1"/>
  <c r="G7260" i="1" s="1"/>
  <c r="H7260" i="1" s="1"/>
  <c r="F7259" i="1"/>
  <c r="G7259" i="1" s="1"/>
  <c r="H7259" i="1" s="1"/>
  <c r="F7258" i="1"/>
  <c r="G7258" i="1" s="1"/>
  <c r="H7258" i="1" s="1"/>
  <c r="F7257" i="1"/>
  <c r="G7257" i="1" s="1"/>
  <c r="H7257" i="1" s="1"/>
  <c r="F7256" i="1"/>
  <c r="G7256" i="1" s="1"/>
  <c r="H7256" i="1" s="1"/>
  <c r="F7255" i="1"/>
  <c r="G7255" i="1" s="1"/>
  <c r="H7255" i="1" s="1"/>
  <c r="F7254" i="1"/>
  <c r="G7254" i="1" s="1"/>
  <c r="H7254" i="1" s="1"/>
  <c r="F7253" i="1"/>
  <c r="G7253" i="1" s="1"/>
  <c r="H7253" i="1" s="1"/>
  <c r="F5805" i="1"/>
  <c r="G5805" i="1" s="1"/>
  <c r="H5805" i="1" s="1"/>
  <c r="F4986" i="1"/>
  <c r="G4986" i="1" s="1"/>
  <c r="H4986" i="1" s="1"/>
  <c r="F4798" i="1"/>
  <c r="G4798" i="1" s="1"/>
  <c r="H4798" i="1" s="1"/>
  <c r="F4985" i="1"/>
  <c r="G4985" i="1" s="1"/>
  <c r="H4985" i="1" s="1"/>
  <c r="F4714" i="1"/>
  <c r="G4714" i="1" s="1"/>
  <c r="H4714" i="1" s="1"/>
  <c r="F5041" i="1"/>
  <c r="G5041" i="1" s="1"/>
  <c r="H5041" i="1" s="1"/>
  <c r="I4634" i="1"/>
  <c r="F5344" i="1"/>
  <c r="G5344" i="1" s="1"/>
  <c r="H5344" i="1" s="1"/>
  <c r="F5295" i="1"/>
  <c r="G5295" i="1" s="1"/>
  <c r="H5295" i="1" s="1"/>
  <c r="F4984" i="1"/>
  <c r="G4984" i="1" s="1"/>
  <c r="H4984" i="1" s="1"/>
  <c r="F5251" i="1"/>
  <c r="G5251" i="1" s="1"/>
  <c r="H5251" i="1" s="1"/>
  <c r="F6026" i="1"/>
  <c r="G6026" i="1" s="1"/>
  <c r="H6026" i="1" s="1"/>
  <c r="F7252" i="1"/>
  <c r="G7252" i="1" s="1"/>
  <c r="H7252" i="1" s="1"/>
  <c r="F7251" i="1"/>
  <c r="G7251" i="1" s="1"/>
  <c r="H7251" i="1" s="1"/>
  <c r="F7250" i="1"/>
  <c r="G7250" i="1" s="1"/>
  <c r="H7250" i="1" s="1"/>
  <c r="F7249" i="1"/>
  <c r="G7249" i="1" s="1"/>
  <c r="H7249" i="1" s="1"/>
  <c r="F7248" i="1"/>
  <c r="G7248" i="1" s="1"/>
  <c r="H7248" i="1" s="1"/>
  <c r="F7247" i="1"/>
  <c r="G7247" i="1" s="1"/>
  <c r="H7247" i="1" s="1"/>
  <c r="F7246" i="1"/>
  <c r="G7246" i="1" s="1"/>
  <c r="H7246" i="1" s="1"/>
  <c r="F7245" i="1"/>
  <c r="G7245" i="1" s="1"/>
  <c r="H7245" i="1" s="1"/>
  <c r="F7244" i="1"/>
  <c r="G7244" i="1" s="1"/>
  <c r="H7244" i="1" s="1"/>
  <c r="F7243" i="1"/>
  <c r="G7243" i="1" s="1"/>
  <c r="H7243" i="1" s="1"/>
  <c r="F7242" i="1"/>
  <c r="G7242" i="1" s="1"/>
  <c r="H7242" i="1" s="1"/>
  <c r="F6156" i="1"/>
  <c r="G6156" i="1" s="1"/>
  <c r="H6156" i="1" s="1"/>
  <c r="F5804" i="1"/>
  <c r="G5804" i="1" s="1"/>
  <c r="H5804" i="1" s="1"/>
  <c r="F5803" i="1"/>
  <c r="G5803" i="1" s="1"/>
  <c r="H5803" i="1" s="1"/>
  <c r="F6073" i="1"/>
  <c r="G6073" i="1" s="1"/>
  <c r="H6073" i="1" s="1"/>
  <c r="F5844" i="1"/>
  <c r="G5844" i="1" s="1"/>
  <c r="H5844" i="1" s="1"/>
  <c r="F5720" i="1"/>
  <c r="G5720" i="1" s="1"/>
  <c r="H5720" i="1" s="1"/>
  <c r="F5294" i="1"/>
  <c r="G5294" i="1" s="1"/>
  <c r="H5294" i="1" s="1"/>
  <c r="F5511" i="1"/>
  <c r="G5511" i="1" s="1"/>
  <c r="H5511" i="1" s="1"/>
  <c r="I4610" i="1"/>
  <c r="F6025" i="1"/>
  <c r="G6025" i="1" s="1"/>
  <c r="H6025" i="1" s="1"/>
  <c r="F6155" i="1"/>
  <c r="G6155" i="1" s="1"/>
  <c r="H6155" i="1" s="1"/>
  <c r="F5986" i="1"/>
  <c r="G5986" i="1" s="1"/>
  <c r="H5986" i="1" s="1"/>
  <c r="F6117" i="1"/>
  <c r="G6117" i="1" s="1"/>
  <c r="H6117" i="1" s="1"/>
  <c r="F7241" i="1"/>
  <c r="G7241" i="1" s="1"/>
  <c r="H7241" i="1" s="1"/>
  <c r="F7240" i="1"/>
  <c r="G7240" i="1" s="1"/>
  <c r="H7240" i="1" s="1"/>
  <c r="F7239" i="1"/>
  <c r="G7239" i="1" s="1"/>
  <c r="H7239" i="1" s="1"/>
  <c r="F7238" i="1"/>
  <c r="G7238" i="1" s="1"/>
  <c r="H7238" i="1" s="1"/>
  <c r="F7237" i="1"/>
  <c r="G7237" i="1" s="1"/>
  <c r="H7237" i="1" s="1"/>
  <c r="F7236" i="1"/>
  <c r="G7236" i="1" s="1"/>
  <c r="H7236" i="1" s="1"/>
  <c r="F7235" i="1"/>
  <c r="G7235" i="1" s="1"/>
  <c r="H7235" i="1" s="1"/>
  <c r="F7234" i="1"/>
  <c r="G7234" i="1" s="1"/>
  <c r="H7234" i="1" s="1"/>
  <c r="F7233" i="1"/>
  <c r="G7233" i="1" s="1"/>
  <c r="H7233" i="1" s="1"/>
  <c r="F7232" i="1"/>
  <c r="G7232" i="1" s="1"/>
  <c r="H7232" i="1" s="1"/>
  <c r="F7231" i="1"/>
  <c r="G7231" i="1" s="1"/>
  <c r="H7231" i="1" s="1"/>
  <c r="F7230" i="1"/>
  <c r="G7230" i="1" s="1"/>
  <c r="H7230" i="1" s="1"/>
  <c r="F7229" i="1"/>
  <c r="G7229" i="1" s="1"/>
  <c r="H7229" i="1" s="1"/>
  <c r="F7228" i="1"/>
  <c r="G7228" i="1" s="1"/>
  <c r="H7228" i="1" s="1"/>
  <c r="F7227" i="1"/>
  <c r="G7227" i="1" s="1"/>
  <c r="H7227" i="1" s="1"/>
  <c r="F6072" i="1"/>
  <c r="G6072" i="1" s="1"/>
  <c r="H6072" i="1" s="1"/>
  <c r="F5802" i="1"/>
  <c r="G5802" i="1" s="1"/>
  <c r="H5802" i="1" s="1"/>
  <c r="F5686" i="1"/>
  <c r="G5686" i="1" s="1"/>
  <c r="H5686" i="1" s="1"/>
  <c r="F5801" i="1"/>
  <c r="G5801" i="1" s="1"/>
  <c r="H5801" i="1" s="1"/>
  <c r="F5800" i="1"/>
  <c r="G5800" i="1" s="1"/>
  <c r="H5800" i="1" s="1"/>
  <c r="I4586" i="1"/>
  <c r="F5956" i="1"/>
  <c r="G5956" i="1" s="1"/>
  <c r="H5956" i="1" s="1"/>
  <c r="F6154" i="1"/>
  <c r="G6154" i="1" s="1"/>
  <c r="H6154" i="1" s="1"/>
  <c r="F7226" i="1"/>
  <c r="G7226" i="1" s="1"/>
  <c r="H7226" i="1" s="1"/>
  <c r="F7225" i="1"/>
  <c r="G7225" i="1" s="1"/>
  <c r="H7225" i="1" s="1"/>
  <c r="F7224" i="1"/>
  <c r="G7224" i="1" s="1"/>
  <c r="H7224" i="1" s="1"/>
  <c r="F7223" i="1"/>
  <c r="G7223" i="1" s="1"/>
  <c r="H7223" i="1" s="1"/>
  <c r="F7222" i="1"/>
  <c r="G7222" i="1" s="1"/>
  <c r="H7222" i="1" s="1"/>
  <c r="F7221" i="1"/>
  <c r="G7221" i="1" s="1"/>
  <c r="H7221" i="1" s="1"/>
  <c r="F7220" i="1"/>
  <c r="G7220" i="1" s="1"/>
  <c r="H7220" i="1" s="1"/>
  <c r="F7219" i="1"/>
  <c r="G7219" i="1" s="1"/>
  <c r="H7219" i="1" s="1"/>
  <c r="F7218" i="1"/>
  <c r="G7218" i="1" s="1"/>
  <c r="H7218" i="1" s="1"/>
  <c r="F7217" i="1"/>
  <c r="G7217" i="1" s="1"/>
  <c r="H7217" i="1" s="1"/>
  <c r="F7216" i="1"/>
  <c r="G7216" i="1" s="1"/>
  <c r="H7216" i="1" s="1"/>
  <c r="F7215" i="1"/>
  <c r="G7215" i="1" s="1"/>
  <c r="H7215" i="1" s="1"/>
  <c r="F7214" i="1"/>
  <c r="G7214" i="1" s="1"/>
  <c r="H7214" i="1" s="1"/>
  <c r="F7213" i="1"/>
  <c r="G7213" i="1" s="1"/>
  <c r="H7213" i="1" s="1"/>
  <c r="F7212" i="1"/>
  <c r="G7212" i="1" s="1"/>
  <c r="H7212" i="1" s="1"/>
  <c r="F7211" i="1"/>
  <c r="G7211" i="1" s="1"/>
  <c r="H7211" i="1" s="1"/>
  <c r="F7210" i="1"/>
  <c r="G7210" i="1" s="1"/>
  <c r="H7210" i="1" s="1"/>
  <c r="F7209" i="1"/>
  <c r="G7209" i="1" s="1"/>
  <c r="H7209" i="1" s="1"/>
  <c r="F7208" i="1"/>
  <c r="G7208" i="1" s="1"/>
  <c r="H7208" i="1" s="1"/>
  <c r="F7207" i="1"/>
  <c r="G7207" i="1" s="1"/>
  <c r="H7207" i="1" s="1"/>
  <c r="F7206" i="1"/>
  <c r="G7206" i="1" s="1"/>
  <c r="H7206" i="1" s="1"/>
  <c r="F7205" i="1"/>
  <c r="G7205" i="1" s="1"/>
  <c r="H7205" i="1" s="1"/>
  <c r="I4562" i="1"/>
  <c r="F7204" i="1"/>
  <c r="G7204" i="1" s="1"/>
  <c r="H7204" i="1" s="1"/>
  <c r="F7203" i="1"/>
  <c r="G7203" i="1" s="1"/>
  <c r="H7203" i="1" s="1"/>
  <c r="F7202" i="1"/>
  <c r="G7202" i="1" s="1"/>
  <c r="H7202" i="1" s="1"/>
  <c r="F6153" i="1"/>
  <c r="G6153" i="1" s="1"/>
  <c r="H6153" i="1" s="1"/>
  <c r="F6116" i="1"/>
  <c r="G6116" i="1" s="1"/>
  <c r="H6116" i="1" s="1"/>
  <c r="F6115" i="1"/>
  <c r="G6115" i="1" s="1"/>
  <c r="H6115" i="1" s="1"/>
  <c r="F6152" i="1"/>
  <c r="G6152" i="1" s="1"/>
  <c r="H6152" i="1" s="1"/>
  <c r="F7201" i="1"/>
  <c r="G7201" i="1" s="1"/>
  <c r="H7201" i="1" s="1"/>
  <c r="F7200" i="1"/>
  <c r="G7200" i="1" s="1"/>
  <c r="H7200" i="1" s="1"/>
  <c r="F7199" i="1"/>
  <c r="G7199" i="1" s="1"/>
  <c r="H7199" i="1" s="1"/>
  <c r="F7198" i="1"/>
  <c r="G7198" i="1" s="1"/>
  <c r="H7198" i="1" s="1"/>
  <c r="F7197" i="1"/>
  <c r="G7197" i="1" s="1"/>
  <c r="H7197" i="1" s="1"/>
  <c r="F7196" i="1"/>
  <c r="G7196" i="1" s="1"/>
  <c r="H7196" i="1" s="1"/>
  <c r="F7195" i="1"/>
  <c r="G7195" i="1" s="1"/>
  <c r="H7195" i="1" s="1"/>
  <c r="F7194" i="1"/>
  <c r="G7194" i="1" s="1"/>
  <c r="H7194" i="1" s="1"/>
  <c r="F7193" i="1"/>
  <c r="G7193" i="1" s="1"/>
  <c r="H7193" i="1" s="1"/>
  <c r="F7192" i="1"/>
  <c r="G7192" i="1" s="1"/>
  <c r="H7192" i="1" s="1"/>
  <c r="F7191" i="1"/>
  <c r="G7191" i="1" s="1"/>
  <c r="H7191" i="1" s="1"/>
  <c r="F7190" i="1"/>
  <c r="G7190" i="1" s="1"/>
  <c r="H7190" i="1" s="1"/>
  <c r="F5955" i="1"/>
  <c r="G5955" i="1" s="1"/>
  <c r="H5955" i="1" s="1"/>
  <c r="F5343" i="1"/>
  <c r="G5343" i="1" s="1"/>
  <c r="H5343" i="1" s="1"/>
  <c r="F5250" i="1"/>
  <c r="G5250" i="1" s="1"/>
  <c r="H5250" i="1" s="1"/>
  <c r="F5081" i="1"/>
  <c r="G5081" i="1" s="1"/>
  <c r="H5081" i="1" s="1"/>
  <c r="F4419" i="1"/>
  <c r="G4419" i="1" s="1"/>
  <c r="H4419" i="1" s="1"/>
  <c r="I4538" i="1"/>
  <c r="F4894" i="1"/>
  <c r="G4894" i="1" s="1"/>
  <c r="H4894" i="1" s="1"/>
  <c r="F4843" i="1"/>
  <c r="G4843" i="1" s="1"/>
  <c r="H4843" i="1" s="1"/>
  <c r="F5685" i="1"/>
  <c r="G5685" i="1" s="1"/>
  <c r="H5685" i="1" s="1"/>
  <c r="F5132" i="1"/>
  <c r="G5132" i="1" s="1"/>
  <c r="H5132" i="1" s="1"/>
  <c r="F5131" i="1"/>
  <c r="G5131" i="1" s="1"/>
  <c r="H5131" i="1" s="1"/>
  <c r="F7189" i="1"/>
  <c r="G7189" i="1" s="1"/>
  <c r="H7189" i="1" s="1"/>
  <c r="F7188" i="1"/>
  <c r="G7188" i="1" s="1"/>
  <c r="H7188" i="1" s="1"/>
  <c r="F7187" i="1"/>
  <c r="G7187" i="1" s="1"/>
  <c r="H7187" i="1" s="1"/>
  <c r="F6024" i="1"/>
  <c r="G6024" i="1" s="1"/>
  <c r="H6024" i="1" s="1"/>
  <c r="F5432" i="1"/>
  <c r="G5432" i="1" s="1"/>
  <c r="H5432" i="1" s="1"/>
  <c r="F7186" i="1"/>
  <c r="G7186" i="1" s="1"/>
  <c r="H7186" i="1" s="1"/>
  <c r="F7185" i="1"/>
  <c r="G7185" i="1" s="1"/>
  <c r="H7185" i="1" s="1"/>
  <c r="F7184" i="1"/>
  <c r="G7184" i="1" s="1"/>
  <c r="H7184" i="1" s="1"/>
  <c r="F7183" i="1"/>
  <c r="G7183" i="1" s="1"/>
  <c r="H7183" i="1" s="1"/>
  <c r="F6151" i="1"/>
  <c r="G6151" i="1" s="1"/>
  <c r="H6151" i="1" s="1"/>
  <c r="F7182" i="1"/>
  <c r="G7182" i="1" s="1"/>
  <c r="H7182" i="1" s="1"/>
  <c r="F7181" i="1"/>
  <c r="G7181" i="1" s="1"/>
  <c r="H7181" i="1" s="1"/>
  <c r="F7180" i="1"/>
  <c r="G7180" i="1" s="1"/>
  <c r="H7180" i="1" s="1"/>
  <c r="F6114" i="1"/>
  <c r="G6114" i="1" s="1"/>
  <c r="H6114" i="1" s="1"/>
  <c r="F5907" i="1"/>
  <c r="G5907" i="1" s="1"/>
  <c r="H5907" i="1" s="1"/>
  <c r="F5799" i="1"/>
  <c r="G5799" i="1" s="1"/>
  <c r="H5799" i="1" s="1"/>
  <c r="F5843" i="1"/>
  <c r="G5843" i="1" s="1"/>
  <c r="H5843" i="1" s="1"/>
  <c r="F5906" i="1"/>
  <c r="G5906" i="1" s="1"/>
  <c r="H5906" i="1" s="1"/>
  <c r="F5905" i="1"/>
  <c r="G5905" i="1" s="1"/>
  <c r="H5905" i="1" s="1"/>
  <c r="I4514" i="1"/>
  <c r="F5873" i="1"/>
  <c r="G5873" i="1" s="1"/>
  <c r="H5873" i="1" s="1"/>
  <c r="F7179" i="1"/>
  <c r="G7179" i="1" s="1"/>
  <c r="H7179" i="1" s="1"/>
  <c r="F7178" i="1"/>
  <c r="G7178" i="1" s="1"/>
  <c r="H7178" i="1" s="1"/>
  <c r="F7177" i="1"/>
  <c r="G7177" i="1" s="1"/>
  <c r="H7177" i="1" s="1"/>
  <c r="F7176" i="1"/>
  <c r="G7176" i="1" s="1"/>
  <c r="H7176" i="1" s="1"/>
  <c r="F7175" i="1"/>
  <c r="G7175" i="1" s="1"/>
  <c r="H7175" i="1" s="1"/>
  <c r="F7174" i="1"/>
  <c r="G7174" i="1" s="1"/>
  <c r="H7174" i="1" s="1"/>
  <c r="F7173" i="1"/>
  <c r="G7173" i="1" s="1"/>
  <c r="H7173" i="1" s="1"/>
  <c r="F7172" i="1"/>
  <c r="G7172" i="1" s="1"/>
  <c r="H7172" i="1" s="1"/>
  <c r="F7171" i="1"/>
  <c r="G7171" i="1" s="1"/>
  <c r="H7171" i="1" s="1"/>
  <c r="F7170" i="1"/>
  <c r="G7170" i="1" s="1"/>
  <c r="H7170" i="1" s="1"/>
  <c r="F7169" i="1"/>
  <c r="G7169" i="1" s="1"/>
  <c r="H7169" i="1" s="1"/>
  <c r="F7168" i="1"/>
  <c r="G7168" i="1" s="1"/>
  <c r="H7168" i="1" s="1"/>
  <c r="F7167" i="1"/>
  <c r="G7167" i="1" s="1"/>
  <c r="H7167" i="1" s="1"/>
  <c r="F7166" i="1"/>
  <c r="G7166" i="1" s="1"/>
  <c r="H7166" i="1" s="1"/>
  <c r="F7165" i="1"/>
  <c r="G7165" i="1" s="1"/>
  <c r="H7165" i="1" s="1"/>
  <c r="F7164" i="1"/>
  <c r="G7164" i="1" s="1"/>
  <c r="H7164" i="1" s="1"/>
  <c r="F7163" i="1"/>
  <c r="G7163" i="1" s="1"/>
  <c r="H7163" i="1" s="1"/>
  <c r="F7162" i="1"/>
  <c r="G7162" i="1" s="1"/>
  <c r="H7162" i="1" s="1"/>
  <c r="F6202" i="1"/>
  <c r="G6202" i="1" s="1"/>
  <c r="H6202" i="1" s="1"/>
  <c r="F5798" i="1"/>
  <c r="G5798" i="1" s="1"/>
  <c r="H5798" i="1" s="1"/>
  <c r="F5797" i="1"/>
  <c r="G5797" i="1" s="1"/>
  <c r="H5797" i="1" s="1"/>
  <c r="F5796" i="1"/>
  <c r="G5796" i="1" s="1"/>
  <c r="H5796" i="1" s="1"/>
  <c r="F5842" i="1"/>
  <c r="G5842" i="1" s="1"/>
  <c r="H5842" i="1" s="1"/>
  <c r="I4490" i="1"/>
  <c r="F6150" i="1"/>
  <c r="G6150" i="1" s="1"/>
  <c r="H6150" i="1" s="1"/>
  <c r="F6071" i="1"/>
  <c r="G6071" i="1" s="1"/>
  <c r="H6071" i="1" s="1"/>
  <c r="F5985" i="1"/>
  <c r="G5985" i="1" s="1"/>
  <c r="H5985" i="1" s="1"/>
  <c r="F7161" i="1"/>
  <c r="G7161" i="1" s="1"/>
  <c r="H7161" i="1" s="1"/>
  <c r="F7160" i="1"/>
  <c r="G7160" i="1" s="1"/>
  <c r="H7160" i="1" s="1"/>
  <c r="F7159" i="1"/>
  <c r="G7159" i="1" s="1"/>
  <c r="H7159" i="1" s="1"/>
  <c r="F7158" i="1"/>
  <c r="G7158" i="1" s="1"/>
  <c r="H7158" i="1" s="1"/>
  <c r="F7157" i="1"/>
  <c r="G7157" i="1" s="1"/>
  <c r="H7157" i="1" s="1"/>
  <c r="F7156" i="1"/>
  <c r="G7156" i="1" s="1"/>
  <c r="H7156" i="1" s="1"/>
  <c r="F7155" i="1"/>
  <c r="G7155" i="1" s="1"/>
  <c r="H7155" i="1" s="1"/>
  <c r="F7154" i="1"/>
  <c r="G7154" i="1" s="1"/>
  <c r="H7154" i="1" s="1"/>
  <c r="F7153" i="1"/>
  <c r="G7153" i="1" s="1"/>
  <c r="H7153" i="1" s="1"/>
  <c r="F7152" i="1"/>
  <c r="G7152" i="1" s="1"/>
  <c r="H7152" i="1" s="1"/>
  <c r="F7151" i="1"/>
  <c r="G7151" i="1" s="1"/>
  <c r="H7151" i="1" s="1"/>
  <c r="F7150" i="1"/>
  <c r="G7150" i="1" s="1"/>
  <c r="H7150" i="1" s="1"/>
  <c r="F7149" i="1"/>
  <c r="G7149" i="1" s="1"/>
  <c r="H7149" i="1" s="1"/>
  <c r="F7148" i="1"/>
  <c r="G7148" i="1" s="1"/>
  <c r="H7148" i="1" s="1"/>
  <c r="F7147" i="1"/>
  <c r="G7147" i="1" s="1"/>
  <c r="H7147" i="1" s="1"/>
  <c r="F7146" i="1"/>
  <c r="G7146" i="1" s="1"/>
  <c r="H7146" i="1" s="1"/>
  <c r="F7145" i="1"/>
  <c r="G7145" i="1" s="1"/>
  <c r="H7145" i="1" s="1"/>
  <c r="F6070" i="1"/>
  <c r="G6070" i="1" s="1"/>
  <c r="H6070" i="1" s="1"/>
  <c r="F6069" i="1"/>
  <c r="G6069" i="1" s="1"/>
  <c r="H6069" i="1" s="1"/>
  <c r="F7144" i="1"/>
  <c r="G7144" i="1" s="1"/>
  <c r="H7144" i="1" s="1"/>
  <c r="F7143" i="1"/>
  <c r="G7143" i="1" s="1"/>
  <c r="H7143" i="1" s="1"/>
  <c r="I4466" i="1"/>
  <c r="F7142" i="1"/>
  <c r="G7142" i="1" s="1"/>
  <c r="H7142" i="1" s="1"/>
  <c r="F7141" i="1"/>
  <c r="G7141" i="1" s="1"/>
  <c r="H7141" i="1" s="1"/>
  <c r="F7140" i="1"/>
  <c r="G7140" i="1" s="1"/>
  <c r="H7140" i="1" s="1"/>
  <c r="F7139" i="1"/>
  <c r="G7139" i="1" s="1"/>
  <c r="H7139" i="1" s="1"/>
  <c r="F7138" i="1"/>
  <c r="G7138" i="1" s="1"/>
  <c r="H7138" i="1" s="1"/>
  <c r="F7137" i="1"/>
  <c r="G7137" i="1" s="1"/>
  <c r="H7137" i="1" s="1"/>
  <c r="F7136" i="1"/>
  <c r="G7136" i="1" s="1"/>
  <c r="H7136" i="1" s="1"/>
  <c r="F7135" i="1"/>
  <c r="G7135" i="1" s="1"/>
  <c r="H7135" i="1" s="1"/>
  <c r="F7134" i="1"/>
  <c r="G7134" i="1" s="1"/>
  <c r="H7134" i="1" s="1"/>
  <c r="F7133" i="1"/>
  <c r="G7133" i="1" s="1"/>
  <c r="H7133" i="1" s="1"/>
  <c r="F7132" i="1"/>
  <c r="G7132" i="1" s="1"/>
  <c r="H7132" i="1" s="1"/>
  <c r="F7131" i="1"/>
  <c r="G7131" i="1" s="1"/>
  <c r="H7131" i="1" s="1"/>
  <c r="F7130" i="1"/>
  <c r="G7130" i="1" s="1"/>
  <c r="H7130" i="1" s="1"/>
  <c r="F7129" i="1"/>
  <c r="G7129" i="1" s="1"/>
  <c r="H7129" i="1" s="1"/>
  <c r="F7128" i="1"/>
  <c r="G7128" i="1" s="1"/>
  <c r="H7128" i="1" s="1"/>
  <c r="F7127" i="1"/>
  <c r="G7127" i="1" s="1"/>
  <c r="H7127" i="1" s="1"/>
  <c r="F7126" i="1"/>
  <c r="G7126" i="1" s="1"/>
  <c r="H7126" i="1" s="1"/>
  <c r="F7125" i="1"/>
  <c r="G7125" i="1" s="1"/>
  <c r="H7125" i="1" s="1"/>
  <c r="F7124" i="1"/>
  <c r="G7124" i="1" s="1"/>
  <c r="H7124" i="1" s="1"/>
  <c r="F5130" i="1"/>
  <c r="G5130" i="1" s="1"/>
  <c r="H5130" i="1" s="1"/>
  <c r="F3889" i="1"/>
  <c r="G3889" i="1" s="1"/>
  <c r="H3889" i="1" s="1"/>
  <c r="F3738" i="1"/>
  <c r="G3738" i="1" s="1"/>
  <c r="H3738" i="1" s="1"/>
  <c r="F3779" i="1"/>
  <c r="G3779" i="1" s="1"/>
  <c r="H3779" i="1" s="1"/>
  <c r="F4036" i="1"/>
  <c r="G4036" i="1" s="1"/>
  <c r="H4036" i="1" s="1"/>
  <c r="I4442" i="1"/>
  <c r="F4035" i="1"/>
  <c r="G4035" i="1" s="1"/>
  <c r="H4035" i="1" s="1"/>
  <c r="F4254" i="1"/>
  <c r="G4254" i="1" s="1"/>
  <c r="H4254" i="1" s="1"/>
  <c r="F4638" i="1"/>
  <c r="G4638" i="1" s="1"/>
  <c r="H4638" i="1" s="1"/>
  <c r="F5431" i="1"/>
  <c r="G5431" i="1" s="1"/>
  <c r="H5431" i="1" s="1"/>
  <c r="F7123" i="1"/>
  <c r="G7123" i="1" s="1"/>
  <c r="H7123" i="1" s="1"/>
  <c r="F7122" i="1"/>
  <c r="G7122" i="1" s="1"/>
  <c r="H7122" i="1" s="1"/>
  <c r="F7121" i="1"/>
  <c r="G7121" i="1" s="1"/>
  <c r="H7121" i="1" s="1"/>
  <c r="F7120" i="1"/>
  <c r="G7120" i="1" s="1"/>
  <c r="H7120" i="1" s="1"/>
  <c r="F7119" i="1"/>
  <c r="G7119" i="1" s="1"/>
  <c r="H7119" i="1" s="1"/>
  <c r="F7118" i="1"/>
  <c r="G7118" i="1" s="1"/>
  <c r="H7118" i="1" s="1"/>
  <c r="F7117" i="1"/>
  <c r="G7117" i="1" s="1"/>
  <c r="H7117" i="1" s="1"/>
  <c r="F7116" i="1"/>
  <c r="G7116" i="1" s="1"/>
  <c r="H7116" i="1" s="1"/>
  <c r="F7115" i="1"/>
  <c r="G7115" i="1" s="1"/>
  <c r="H7115" i="1" s="1"/>
  <c r="F7114" i="1"/>
  <c r="G7114" i="1" s="1"/>
  <c r="H7114" i="1" s="1"/>
  <c r="F7113" i="1"/>
  <c r="G7113" i="1" s="1"/>
  <c r="H7113" i="1" s="1"/>
  <c r="F7112" i="1"/>
  <c r="G7112" i="1" s="1"/>
  <c r="H7112" i="1" s="1"/>
  <c r="F7111" i="1"/>
  <c r="G7111" i="1" s="1"/>
  <c r="H7111" i="1" s="1"/>
  <c r="F7110" i="1"/>
  <c r="G7110" i="1" s="1"/>
  <c r="H7110" i="1" s="1"/>
  <c r="F7109" i="1"/>
  <c r="G7109" i="1" s="1"/>
  <c r="H7109" i="1" s="1"/>
  <c r="F5719" i="1"/>
  <c r="G5719" i="1" s="1"/>
  <c r="H5719" i="1" s="1"/>
  <c r="F5129" i="1"/>
  <c r="G5129" i="1" s="1"/>
  <c r="H5129" i="1" s="1"/>
  <c r="F5342" i="1"/>
  <c r="G5342" i="1" s="1"/>
  <c r="H5342" i="1" s="1"/>
  <c r="F5841" i="1"/>
  <c r="G5841" i="1" s="1"/>
  <c r="H5841" i="1" s="1"/>
  <c r="F7108" i="1"/>
  <c r="G7108" i="1" s="1"/>
  <c r="H7108" i="1" s="1"/>
  <c r="I4418" i="1"/>
  <c r="F7107" i="1"/>
  <c r="G7107" i="1" s="1"/>
  <c r="H7107" i="1" s="1"/>
  <c r="F7106" i="1"/>
  <c r="G7106" i="1" s="1"/>
  <c r="H7106" i="1" s="1"/>
  <c r="F7105" i="1"/>
  <c r="G7105" i="1" s="1"/>
  <c r="H7105" i="1" s="1"/>
  <c r="F7104" i="1"/>
  <c r="G7104" i="1" s="1"/>
  <c r="H7104" i="1" s="1"/>
  <c r="F7103" i="1"/>
  <c r="G7103" i="1" s="1"/>
  <c r="H7103" i="1" s="1"/>
  <c r="F7102" i="1"/>
  <c r="G7102" i="1" s="1"/>
  <c r="H7102" i="1" s="1"/>
  <c r="F7101" i="1"/>
  <c r="G7101" i="1" s="1"/>
  <c r="H7101" i="1" s="1"/>
  <c r="F7100" i="1"/>
  <c r="G7100" i="1" s="1"/>
  <c r="H7100" i="1" s="1"/>
  <c r="F7099" i="1"/>
  <c r="G7099" i="1" s="1"/>
  <c r="H7099" i="1" s="1"/>
  <c r="F7098" i="1"/>
  <c r="G7098" i="1" s="1"/>
  <c r="H7098" i="1" s="1"/>
  <c r="F7097" i="1"/>
  <c r="G7097" i="1" s="1"/>
  <c r="H7097" i="1" s="1"/>
  <c r="F7096" i="1"/>
  <c r="G7096" i="1" s="1"/>
  <c r="H7096" i="1" s="1"/>
  <c r="F7095" i="1"/>
  <c r="G7095" i="1" s="1"/>
  <c r="H7095" i="1" s="1"/>
  <c r="F7094" i="1"/>
  <c r="G7094" i="1" s="1"/>
  <c r="H7094" i="1" s="1"/>
  <c r="F7093" i="1"/>
  <c r="G7093" i="1" s="1"/>
  <c r="H7093" i="1" s="1"/>
  <c r="F7092" i="1"/>
  <c r="G7092" i="1" s="1"/>
  <c r="H7092" i="1" s="1"/>
  <c r="F7091" i="1"/>
  <c r="G7091" i="1" s="1"/>
  <c r="H7091" i="1" s="1"/>
  <c r="F7090" i="1"/>
  <c r="G7090" i="1" s="1"/>
  <c r="H7090" i="1" s="1"/>
  <c r="F7089" i="1"/>
  <c r="G7089" i="1" s="1"/>
  <c r="H7089" i="1" s="1"/>
  <c r="F7088" i="1"/>
  <c r="G7088" i="1" s="1"/>
  <c r="H7088" i="1" s="1"/>
  <c r="F7087" i="1"/>
  <c r="G7087" i="1" s="1"/>
  <c r="H7087" i="1" s="1"/>
  <c r="F7086" i="1"/>
  <c r="G7086" i="1" s="1"/>
  <c r="H7086" i="1" s="1"/>
  <c r="F7085" i="1"/>
  <c r="G7085" i="1" s="1"/>
  <c r="H7085" i="1" s="1"/>
  <c r="F7084" i="1"/>
  <c r="G7084" i="1" s="1"/>
  <c r="H7084" i="1" s="1"/>
  <c r="I4394" i="1"/>
  <c r="F7083" i="1"/>
  <c r="G7083" i="1" s="1"/>
  <c r="H7083" i="1" s="1"/>
  <c r="F7082" i="1"/>
  <c r="G7082" i="1" s="1"/>
  <c r="H7082" i="1" s="1"/>
  <c r="F7081" i="1"/>
  <c r="G7081" i="1" s="1"/>
  <c r="H7081" i="1" s="1"/>
  <c r="F7080" i="1"/>
  <c r="G7080" i="1" s="1"/>
  <c r="H7080" i="1" s="1"/>
  <c r="F7079" i="1"/>
  <c r="G7079" i="1" s="1"/>
  <c r="H7079" i="1" s="1"/>
  <c r="F7078" i="1"/>
  <c r="G7078" i="1" s="1"/>
  <c r="H7078" i="1" s="1"/>
  <c r="F7077" i="1"/>
  <c r="G7077" i="1" s="1"/>
  <c r="H7077" i="1" s="1"/>
  <c r="F7076" i="1"/>
  <c r="G7076" i="1" s="1"/>
  <c r="H7076" i="1" s="1"/>
  <c r="F7075" i="1"/>
  <c r="G7075" i="1" s="1"/>
  <c r="H7075" i="1" s="1"/>
  <c r="F7074" i="1"/>
  <c r="G7074" i="1" s="1"/>
  <c r="H7074" i="1" s="1"/>
  <c r="F7073" i="1"/>
  <c r="G7073" i="1" s="1"/>
  <c r="H7073" i="1" s="1"/>
  <c r="F7072" i="1"/>
  <c r="G7072" i="1" s="1"/>
  <c r="H7072" i="1" s="1"/>
  <c r="F7071" i="1"/>
  <c r="G7071" i="1" s="1"/>
  <c r="H7071" i="1" s="1"/>
  <c r="F7070" i="1"/>
  <c r="G7070" i="1" s="1"/>
  <c r="H7070" i="1" s="1"/>
  <c r="F7069" i="1"/>
  <c r="G7069" i="1" s="1"/>
  <c r="H7069" i="1" s="1"/>
  <c r="F7068" i="1"/>
  <c r="G7068" i="1" s="1"/>
  <c r="H7068" i="1" s="1"/>
  <c r="F7067" i="1"/>
  <c r="G7067" i="1" s="1"/>
  <c r="H7067" i="1" s="1"/>
  <c r="F7066" i="1"/>
  <c r="G7066" i="1" s="1"/>
  <c r="H7066" i="1" s="1"/>
  <c r="F7065" i="1"/>
  <c r="G7065" i="1" s="1"/>
  <c r="H7065" i="1" s="1"/>
  <c r="F7064" i="1"/>
  <c r="G7064" i="1" s="1"/>
  <c r="H7064" i="1" s="1"/>
  <c r="F7063" i="1"/>
  <c r="G7063" i="1" s="1"/>
  <c r="H7063" i="1" s="1"/>
  <c r="F5872" i="1"/>
  <c r="G5872" i="1" s="1"/>
  <c r="H5872" i="1" s="1"/>
  <c r="F7062" i="1"/>
  <c r="G7062" i="1" s="1"/>
  <c r="H7062" i="1" s="1"/>
  <c r="F7061" i="1"/>
  <c r="G7061" i="1" s="1"/>
  <c r="H7061" i="1" s="1"/>
  <c r="I4370" i="1"/>
  <c r="F7060" i="1"/>
  <c r="G7060" i="1" s="1"/>
  <c r="H7060" i="1" s="1"/>
  <c r="F7059" i="1"/>
  <c r="G7059" i="1" s="1"/>
  <c r="H7059" i="1" s="1"/>
  <c r="F7058" i="1"/>
  <c r="G7058" i="1" s="1"/>
  <c r="H7058" i="1" s="1"/>
  <c r="F7057" i="1"/>
  <c r="G7057" i="1" s="1"/>
  <c r="H7057" i="1" s="1"/>
  <c r="F7056" i="1"/>
  <c r="G7056" i="1" s="1"/>
  <c r="H7056" i="1" s="1"/>
  <c r="F7055" i="1"/>
  <c r="G7055" i="1" s="1"/>
  <c r="H7055" i="1" s="1"/>
  <c r="F7054" i="1"/>
  <c r="G7054" i="1" s="1"/>
  <c r="H7054" i="1" s="1"/>
  <c r="F7053" i="1"/>
  <c r="G7053" i="1" s="1"/>
  <c r="H7053" i="1" s="1"/>
  <c r="F7052" i="1"/>
  <c r="G7052" i="1" s="1"/>
  <c r="H7052" i="1" s="1"/>
  <c r="F7051" i="1"/>
  <c r="G7051" i="1" s="1"/>
  <c r="H7051" i="1" s="1"/>
  <c r="F7050" i="1"/>
  <c r="G7050" i="1" s="1"/>
  <c r="H7050" i="1" s="1"/>
  <c r="F7049" i="1"/>
  <c r="G7049" i="1" s="1"/>
  <c r="H7049" i="1" s="1"/>
  <c r="F7048" i="1"/>
  <c r="G7048" i="1" s="1"/>
  <c r="H7048" i="1" s="1"/>
  <c r="F7047" i="1"/>
  <c r="G7047" i="1" s="1"/>
  <c r="H7047" i="1" s="1"/>
  <c r="F7046" i="1"/>
  <c r="G7046" i="1" s="1"/>
  <c r="H7046" i="1" s="1"/>
  <c r="F7045" i="1"/>
  <c r="G7045" i="1" s="1"/>
  <c r="H7045" i="1" s="1"/>
  <c r="F7044" i="1"/>
  <c r="G7044" i="1" s="1"/>
  <c r="H7044" i="1" s="1"/>
  <c r="F7043" i="1"/>
  <c r="G7043" i="1" s="1"/>
  <c r="H7043" i="1" s="1"/>
  <c r="F7042" i="1"/>
  <c r="G7042" i="1" s="1"/>
  <c r="H7042" i="1" s="1"/>
  <c r="F5510" i="1"/>
  <c r="G5510" i="1" s="1"/>
  <c r="H5510" i="1" s="1"/>
  <c r="F4337" i="1"/>
  <c r="G4337" i="1" s="1"/>
  <c r="H4337" i="1" s="1"/>
  <c r="F4301" i="1"/>
  <c r="G4301" i="1" s="1"/>
  <c r="H4301" i="1" s="1"/>
  <c r="F4637" i="1"/>
  <c r="G4637" i="1" s="1"/>
  <c r="H4637" i="1" s="1"/>
  <c r="F4842" i="1"/>
  <c r="G4842" i="1" s="1"/>
  <c r="H4842" i="1" s="1"/>
  <c r="I4346" i="1"/>
  <c r="F4944" i="1"/>
  <c r="G4944" i="1" s="1"/>
  <c r="H4944" i="1" s="1"/>
  <c r="F4893" i="1"/>
  <c r="G4893" i="1" s="1"/>
  <c r="H4893" i="1" s="1"/>
  <c r="F5080" i="1"/>
  <c r="G5080" i="1" s="1"/>
  <c r="H5080" i="1" s="1"/>
  <c r="F5249" i="1"/>
  <c r="G5249" i="1" s="1"/>
  <c r="H5249" i="1" s="1"/>
  <c r="F5594" i="1"/>
  <c r="G5594" i="1" s="1"/>
  <c r="H5594" i="1" s="1"/>
  <c r="F6201" i="1"/>
  <c r="G6201" i="1" s="1"/>
  <c r="H6201" i="1" s="1"/>
  <c r="F7041" i="1"/>
  <c r="G7041" i="1" s="1"/>
  <c r="H7041" i="1" s="1"/>
  <c r="F7040" i="1"/>
  <c r="G7040" i="1" s="1"/>
  <c r="H7040" i="1" s="1"/>
  <c r="F7039" i="1"/>
  <c r="G7039" i="1" s="1"/>
  <c r="H7039" i="1" s="1"/>
  <c r="F7038" i="1"/>
  <c r="G7038" i="1" s="1"/>
  <c r="H7038" i="1" s="1"/>
  <c r="F7037" i="1"/>
  <c r="G7037" i="1" s="1"/>
  <c r="H7037" i="1" s="1"/>
  <c r="F7036" i="1"/>
  <c r="G7036" i="1" s="1"/>
  <c r="H7036" i="1" s="1"/>
  <c r="F7035" i="1"/>
  <c r="G7035" i="1" s="1"/>
  <c r="H7035" i="1" s="1"/>
  <c r="F7034" i="1"/>
  <c r="G7034" i="1" s="1"/>
  <c r="H7034" i="1" s="1"/>
  <c r="F7033" i="1"/>
  <c r="G7033" i="1" s="1"/>
  <c r="H7033" i="1" s="1"/>
  <c r="F7032" i="1"/>
  <c r="G7032" i="1" s="1"/>
  <c r="H7032" i="1" s="1"/>
  <c r="F7031" i="1"/>
  <c r="G7031" i="1" s="1"/>
  <c r="H7031" i="1" s="1"/>
  <c r="F7030" i="1"/>
  <c r="G7030" i="1" s="1"/>
  <c r="H7030" i="1" s="1"/>
  <c r="F6113" i="1"/>
  <c r="G6113" i="1" s="1"/>
  <c r="H6113" i="1" s="1"/>
  <c r="F5173" i="1"/>
  <c r="G5173" i="1" s="1"/>
  <c r="H5173" i="1" s="1"/>
  <c r="F3696" i="1"/>
  <c r="G3696" i="1" s="1"/>
  <c r="H3696" i="1" s="1"/>
  <c r="F3655" i="1"/>
  <c r="G3655" i="1" s="1"/>
  <c r="H3655" i="1" s="1"/>
  <c r="F4088" i="1"/>
  <c r="G4088" i="1" s="1"/>
  <c r="H4088" i="1" s="1"/>
  <c r="F4672" i="1"/>
  <c r="G4672" i="1" s="1"/>
  <c r="H4672" i="1" s="1"/>
  <c r="I4322" i="1"/>
  <c r="F4713" i="1"/>
  <c r="G4713" i="1" s="1"/>
  <c r="H4713" i="1" s="1"/>
  <c r="F5293" i="1"/>
  <c r="G5293" i="1" s="1"/>
  <c r="H5293" i="1" s="1"/>
  <c r="F5645" i="1"/>
  <c r="G5645" i="1" s="1"/>
  <c r="H5645" i="1" s="1"/>
  <c r="F5954" i="1"/>
  <c r="G5954" i="1" s="1"/>
  <c r="H5954" i="1" s="1"/>
  <c r="F7029" i="1"/>
  <c r="G7029" i="1" s="1"/>
  <c r="H7029" i="1" s="1"/>
  <c r="F7028" i="1"/>
  <c r="G7028" i="1" s="1"/>
  <c r="H7028" i="1" s="1"/>
  <c r="F7027" i="1"/>
  <c r="G7027" i="1" s="1"/>
  <c r="H7027" i="1" s="1"/>
  <c r="F7026" i="1"/>
  <c r="G7026" i="1" s="1"/>
  <c r="H7026" i="1" s="1"/>
  <c r="F7025" i="1"/>
  <c r="G7025" i="1" s="1"/>
  <c r="H7025" i="1" s="1"/>
  <c r="F7024" i="1"/>
  <c r="G7024" i="1" s="1"/>
  <c r="H7024" i="1" s="1"/>
  <c r="F7023" i="1"/>
  <c r="G7023" i="1" s="1"/>
  <c r="H7023" i="1" s="1"/>
  <c r="F7022" i="1"/>
  <c r="G7022" i="1" s="1"/>
  <c r="H7022" i="1" s="1"/>
  <c r="F7021" i="1"/>
  <c r="G7021" i="1" s="1"/>
  <c r="H7021" i="1" s="1"/>
  <c r="F7020" i="1"/>
  <c r="G7020" i="1" s="1"/>
  <c r="H7020" i="1" s="1"/>
  <c r="F7019" i="1"/>
  <c r="G7019" i="1" s="1"/>
  <c r="H7019" i="1" s="1"/>
  <c r="F7018" i="1"/>
  <c r="G7018" i="1" s="1"/>
  <c r="H7018" i="1" s="1"/>
  <c r="F7017" i="1"/>
  <c r="G7017" i="1" s="1"/>
  <c r="H7017" i="1" s="1"/>
  <c r="F7016" i="1"/>
  <c r="G7016" i="1" s="1"/>
  <c r="H7016" i="1" s="1"/>
  <c r="F7015" i="1"/>
  <c r="G7015" i="1" s="1"/>
  <c r="H7015" i="1" s="1"/>
  <c r="F7014" i="1"/>
  <c r="G7014" i="1" s="1"/>
  <c r="H7014" i="1" s="1"/>
  <c r="F7013" i="1"/>
  <c r="G7013" i="1" s="1"/>
  <c r="H7013" i="1" s="1"/>
  <c r="F7012" i="1"/>
  <c r="G7012" i="1" s="1"/>
  <c r="H7012" i="1" s="1"/>
  <c r="F7011" i="1"/>
  <c r="G7011" i="1" s="1"/>
  <c r="H7011" i="1" s="1"/>
  <c r="F7010" i="1"/>
  <c r="G7010" i="1" s="1"/>
  <c r="H7010" i="1" s="1"/>
  <c r="I4298" i="1"/>
  <c r="F7009" i="1"/>
  <c r="G7009" i="1" s="1"/>
  <c r="H7009" i="1" s="1"/>
  <c r="F7008" i="1"/>
  <c r="G7008" i="1" s="1"/>
  <c r="H7008" i="1" s="1"/>
  <c r="F7007" i="1"/>
  <c r="G7007" i="1" s="1"/>
  <c r="H7007" i="1" s="1"/>
  <c r="F7006" i="1"/>
  <c r="G7006" i="1" s="1"/>
  <c r="H7006" i="1" s="1"/>
  <c r="F7005" i="1"/>
  <c r="G7005" i="1" s="1"/>
  <c r="H7005" i="1" s="1"/>
  <c r="F7004" i="1"/>
  <c r="G7004" i="1" s="1"/>
  <c r="H7004" i="1" s="1"/>
  <c r="F7003" i="1"/>
  <c r="G7003" i="1" s="1"/>
  <c r="H7003" i="1" s="1"/>
  <c r="F7002" i="1"/>
  <c r="G7002" i="1" s="1"/>
  <c r="H7002" i="1" s="1"/>
  <c r="F7001" i="1"/>
  <c r="G7001" i="1" s="1"/>
  <c r="H7001" i="1" s="1"/>
  <c r="F7000" i="1"/>
  <c r="G7000" i="1" s="1"/>
  <c r="H7000" i="1" s="1"/>
  <c r="F6999" i="1"/>
  <c r="G6999" i="1" s="1"/>
  <c r="H6999" i="1" s="1"/>
  <c r="F6998" i="1"/>
  <c r="G6998" i="1" s="1"/>
  <c r="H6998" i="1" s="1"/>
  <c r="F6997" i="1"/>
  <c r="G6997" i="1" s="1"/>
  <c r="H6997" i="1" s="1"/>
  <c r="F6996" i="1"/>
  <c r="G6996" i="1" s="1"/>
  <c r="H6996" i="1" s="1"/>
  <c r="F6995" i="1"/>
  <c r="G6995" i="1" s="1"/>
  <c r="H6995" i="1" s="1"/>
  <c r="F6994" i="1"/>
  <c r="G6994" i="1" s="1"/>
  <c r="H6994" i="1" s="1"/>
  <c r="F6993" i="1"/>
  <c r="G6993" i="1" s="1"/>
  <c r="H6993" i="1" s="1"/>
  <c r="F6992" i="1"/>
  <c r="G6992" i="1" s="1"/>
  <c r="H6992" i="1" s="1"/>
  <c r="F6991" i="1"/>
  <c r="G6991" i="1" s="1"/>
  <c r="H6991" i="1" s="1"/>
  <c r="F6990" i="1"/>
  <c r="G6990" i="1" s="1"/>
  <c r="H6990" i="1" s="1"/>
  <c r="F6989" i="1"/>
  <c r="G6989" i="1" s="1"/>
  <c r="H6989" i="1" s="1"/>
  <c r="F6988" i="1"/>
  <c r="G6988" i="1" s="1"/>
  <c r="H6988" i="1" s="1"/>
  <c r="F6987" i="1"/>
  <c r="G6987" i="1" s="1"/>
  <c r="H6987" i="1" s="1"/>
  <c r="F6986" i="1"/>
  <c r="G6986" i="1" s="1"/>
  <c r="H6986" i="1" s="1"/>
  <c r="I4274" i="1"/>
  <c r="F6985" i="1"/>
  <c r="G6985" i="1" s="1"/>
  <c r="H6985" i="1" s="1"/>
  <c r="F6984" i="1"/>
  <c r="G6984" i="1" s="1"/>
  <c r="H6984" i="1" s="1"/>
  <c r="F6983" i="1"/>
  <c r="G6983" i="1" s="1"/>
  <c r="H6983" i="1" s="1"/>
  <c r="F6982" i="1"/>
  <c r="G6982" i="1" s="1"/>
  <c r="H6982" i="1" s="1"/>
  <c r="F6981" i="1"/>
  <c r="G6981" i="1" s="1"/>
  <c r="H6981" i="1" s="1"/>
  <c r="F6980" i="1"/>
  <c r="G6980" i="1" s="1"/>
  <c r="H6980" i="1" s="1"/>
  <c r="F6979" i="1"/>
  <c r="G6979" i="1" s="1"/>
  <c r="H6979" i="1" s="1"/>
  <c r="F6978" i="1"/>
  <c r="G6978" i="1" s="1"/>
  <c r="H6978" i="1" s="1"/>
  <c r="F6977" i="1"/>
  <c r="G6977" i="1" s="1"/>
  <c r="H6977" i="1" s="1"/>
  <c r="F6976" i="1"/>
  <c r="G6976" i="1" s="1"/>
  <c r="H6976" i="1" s="1"/>
  <c r="F6975" i="1"/>
  <c r="G6975" i="1" s="1"/>
  <c r="H6975" i="1" s="1"/>
  <c r="F6974" i="1"/>
  <c r="G6974" i="1" s="1"/>
  <c r="H6974" i="1" s="1"/>
  <c r="F6973" i="1"/>
  <c r="G6973" i="1" s="1"/>
  <c r="H6973" i="1" s="1"/>
  <c r="F6972" i="1"/>
  <c r="G6972" i="1" s="1"/>
  <c r="H6972" i="1" s="1"/>
  <c r="F6971" i="1"/>
  <c r="G6971" i="1" s="1"/>
  <c r="H6971" i="1" s="1"/>
  <c r="F6970" i="1"/>
  <c r="G6970" i="1" s="1"/>
  <c r="H6970" i="1" s="1"/>
  <c r="F6969" i="1"/>
  <c r="G6969" i="1" s="1"/>
  <c r="H6969" i="1" s="1"/>
  <c r="F6968" i="1"/>
  <c r="G6968" i="1" s="1"/>
  <c r="H6968" i="1" s="1"/>
  <c r="F6967" i="1"/>
  <c r="G6967" i="1" s="1"/>
  <c r="H6967" i="1" s="1"/>
  <c r="F6966" i="1"/>
  <c r="G6966" i="1" s="1"/>
  <c r="H6966" i="1" s="1"/>
  <c r="F6965" i="1"/>
  <c r="G6965" i="1" s="1"/>
  <c r="H6965" i="1" s="1"/>
  <c r="F6964" i="1"/>
  <c r="G6964" i="1" s="1"/>
  <c r="H6964" i="1" s="1"/>
  <c r="F6963" i="1"/>
  <c r="G6963" i="1" s="1"/>
  <c r="H6963" i="1" s="1"/>
  <c r="F6962" i="1"/>
  <c r="G6962" i="1" s="1"/>
  <c r="H6962" i="1" s="1"/>
  <c r="I4250" i="1"/>
  <c r="F6961" i="1"/>
  <c r="G6961" i="1" s="1"/>
  <c r="H6961" i="1" s="1"/>
  <c r="F6960" i="1"/>
  <c r="G6960" i="1" s="1"/>
  <c r="H6960" i="1" s="1"/>
  <c r="F6959" i="1"/>
  <c r="G6959" i="1" s="1"/>
  <c r="H6959" i="1" s="1"/>
  <c r="F6958" i="1"/>
  <c r="G6958" i="1" s="1"/>
  <c r="H6958" i="1" s="1"/>
  <c r="F6957" i="1"/>
  <c r="G6957" i="1" s="1"/>
  <c r="H6957" i="1" s="1"/>
  <c r="F6956" i="1"/>
  <c r="G6956" i="1" s="1"/>
  <c r="H6956" i="1" s="1"/>
  <c r="F6955" i="1"/>
  <c r="G6955" i="1" s="1"/>
  <c r="H6955" i="1" s="1"/>
  <c r="F6954" i="1"/>
  <c r="G6954" i="1" s="1"/>
  <c r="H6954" i="1" s="1"/>
  <c r="F6953" i="1"/>
  <c r="G6953" i="1" s="1"/>
  <c r="H6953" i="1" s="1"/>
  <c r="F6952" i="1"/>
  <c r="G6952" i="1" s="1"/>
  <c r="H6952" i="1" s="1"/>
  <c r="F6951" i="1"/>
  <c r="G6951" i="1" s="1"/>
  <c r="H6951" i="1" s="1"/>
  <c r="F6950" i="1"/>
  <c r="G6950" i="1" s="1"/>
  <c r="H6950" i="1" s="1"/>
  <c r="F6949" i="1"/>
  <c r="G6949" i="1" s="1"/>
  <c r="H6949" i="1" s="1"/>
  <c r="F6948" i="1"/>
  <c r="G6948" i="1" s="1"/>
  <c r="H6948" i="1" s="1"/>
  <c r="F6947" i="1"/>
  <c r="G6947" i="1" s="1"/>
  <c r="H6947" i="1" s="1"/>
  <c r="F6946" i="1"/>
  <c r="G6946" i="1" s="1"/>
  <c r="H6946" i="1" s="1"/>
  <c r="F6945" i="1"/>
  <c r="G6945" i="1" s="1"/>
  <c r="H6945" i="1" s="1"/>
  <c r="F6944" i="1"/>
  <c r="G6944" i="1" s="1"/>
  <c r="H6944" i="1" s="1"/>
  <c r="F6943" i="1"/>
  <c r="G6943" i="1" s="1"/>
  <c r="H6943" i="1" s="1"/>
  <c r="F6942" i="1"/>
  <c r="G6942" i="1" s="1"/>
  <c r="H6942" i="1" s="1"/>
  <c r="F6941" i="1"/>
  <c r="G6941" i="1" s="1"/>
  <c r="H6941" i="1" s="1"/>
  <c r="F6940" i="1"/>
  <c r="G6940" i="1" s="1"/>
  <c r="H6940" i="1" s="1"/>
  <c r="F6939" i="1"/>
  <c r="G6939" i="1" s="1"/>
  <c r="H6939" i="1" s="1"/>
  <c r="F6938" i="1"/>
  <c r="G6938" i="1" s="1"/>
  <c r="H6938" i="1" s="1"/>
  <c r="I4226" i="1"/>
  <c r="F6937" i="1"/>
  <c r="G6937" i="1" s="1"/>
  <c r="H6937" i="1" s="1"/>
  <c r="F6936" i="1"/>
  <c r="G6936" i="1" s="1"/>
  <c r="H6936" i="1" s="1"/>
  <c r="F6935" i="1"/>
  <c r="G6935" i="1" s="1"/>
  <c r="H6935" i="1" s="1"/>
  <c r="F6934" i="1"/>
  <c r="G6934" i="1" s="1"/>
  <c r="H6934" i="1" s="1"/>
  <c r="F6933" i="1"/>
  <c r="G6933" i="1" s="1"/>
  <c r="H6933" i="1" s="1"/>
  <c r="F6932" i="1"/>
  <c r="G6932" i="1" s="1"/>
  <c r="H6932" i="1" s="1"/>
  <c r="F6931" i="1"/>
  <c r="G6931" i="1" s="1"/>
  <c r="H6931" i="1" s="1"/>
  <c r="F6930" i="1"/>
  <c r="G6930" i="1" s="1"/>
  <c r="H6930" i="1" s="1"/>
  <c r="F6929" i="1"/>
  <c r="G6929" i="1" s="1"/>
  <c r="H6929" i="1" s="1"/>
  <c r="F6149" i="1"/>
  <c r="G6149" i="1" s="1"/>
  <c r="H6149" i="1" s="1"/>
  <c r="F5953" i="1"/>
  <c r="G5953" i="1" s="1"/>
  <c r="H5953" i="1" s="1"/>
  <c r="F5684" i="1"/>
  <c r="G5684" i="1" s="1"/>
  <c r="H5684" i="1" s="1"/>
  <c r="F5430" i="1"/>
  <c r="G5430" i="1" s="1"/>
  <c r="H5430" i="1" s="1"/>
  <c r="F5248" i="1"/>
  <c r="G5248" i="1" s="1"/>
  <c r="H5248" i="1" s="1"/>
  <c r="F5079" i="1"/>
  <c r="G5079" i="1" s="1"/>
  <c r="H5079" i="1" s="1"/>
  <c r="F4943" i="1"/>
  <c r="G4943" i="1" s="1"/>
  <c r="H4943" i="1" s="1"/>
  <c r="F4942" i="1"/>
  <c r="G4942" i="1" s="1"/>
  <c r="H4942" i="1" s="1"/>
  <c r="F5040" i="1"/>
  <c r="G5040" i="1" s="1"/>
  <c r="H5040" i="1" s="1"/>
  <c r="F5247" i="1"/>
  <c r="G5247" i="1" s="1"/>
  <c r="H5247" i="1" s="1"/>
  <c r="F5246" i="1"/>
  <c r="G5246" i="1" s="1"/>
  <c r="H5246" i="1" s="1"/>
  <c r="F5387" i="1"/>
  <c r="G5387" i="1" s="1"/>
  <c r="H5387" i="1" s="1"/>
  <c r="F5205" i="1"/>
  <c r="G5205" i="1" s="1"/>
  <c r="H5205" i="1" s="1"/>
  <c r="F5204" i="1"/>
  <c r="G5204" i="1" s="1"/>
  <c r="H5204" i="1" s="1"/>
  <c r="F5203" i="1"/>
  <c r="G5203" i="1" s="1"/>
  <c r="H5203" i="1" s="1"/>
  <c r="I4202" i="1"/>
  <c r="F5509" i="1"/>
  <c r="G5509" i="1" s="1"/>
  <c r="H5509" i="1" s="1"/>
  <c r="F5078" i="1"/>
  <c r="G5078" i="1" s="1"/>
  <c r="H5078" i="1" s="1"/>
  <c r="F4418" i="1"/>
  <c r="G4418" i="1" s="1"/>
  <c r="H4418" i="1" s="1"/>
  <c r="F4417" i="1"/>
  <c r="G4417" i="1" s="1"/>
  <c r="H4417" i="1" s="1"/>
  <c r="F5039" i="1"/>
  <c r="G5039" i="1" s="1"/>
  <c r="H5039" i="1" s="1"/>
  <c r="F5904" i="1"/>
  <c r="G5904" i="1" s="1"/>
  <c r="H5904" i="1" s="1"/>
  <c r="F6112" i="1"/>
  <c r="G6112" i="1" s="1"/>
  <c r="H6112" i="1" s="1"/>
  <c r="F6928" i="1"/>
  <c r="G6928" i="1" s="1"/>
  <c r="H6928" i="1" s="1"/>
  <c r="F6927" i="1"/>
  <c r="G6927" i="1" s="1"/>
  <c r="H6927" i="1" s="1"/>
  <c r="F6926" i="1"/>
  <c r="G6926" i="1" s="1"/>
  <c r="H6926" i="1" s="1"/>
  <c r="F6925" i="1"/>
  <c r="G6925" i="1" s="1"/>
  <c r="H6925" i="1" s="1"/>
  <c r="F6924" i="1"/>
  <c r="G6924" i="1" s="1"/>
  <c r="H6924" i="1" s="1"/>
  <c r="F6923" i="1"/>
  <c r="G6923" i="1" s="1"/>
  <c r="H6923" i="1" s="1"/>
  <c r="F6922" i="1"/>
  <c r="G6922" i="1" s="1"/>
  <c r="H6922" i="1" s="1"/>
  <c r="F6068" i="1"/>
  <c r="G6068" i="1" s="1"/>
  <c r="H6068" i="1" s="1"/>
  <c r="F5753" i="1"/>
  <c r="G5753" i="1" s="1"/>
  <c r="H5753" i="1" s="1"/>
  <c r="F5429" i="1"/>
  <c r="G5429" i="1" s="1"/>
  <c r="H5429" i="1" s="1"/>
  <c r="F6200" i="1"/>
  <c r="G6200" i="1" s="1"/>
  <c r="H6200" i="1" s="1"/>
  <c r="F5984" i="1"/>
  <c r="G5984" i="1" s="1"/>
  <c r="H5984" i="1" s="1"/>
  <c r="F5245" i="1"/>
  <c r="G5245" i="1" s="1"/>
  <c r="H5245" i="1" s="1"/>
  <c r="F5202" i="1"/>
  <c r="G5202" i="1" s="1"/>
  <c r="H5202" i="1" s="1"/>
  <c r="F5292" i="1"/>
  <c r="G5292" i="1" s="1"/>
  <c r="H5292" i="1" s="1"/>
  <c r="F5341" i="1"/>
  <c r="G5341" i="1" s="1"/>
  <c r="H5341" i="1" s="1"/>
  <c r="F5340" i="1"/>
  <c r="G5340" i="1" s="1"/>
  <c r="H5340" i="1" s="1"/>
  <c r="I4178" i="1"/>
  <c r="F5201" i="1"/>
  <c r="G5201" i="1" s="1"/>
  <c r="H5201" i="1" s="1"/>
  <c r="F5428" i="1"/>
  <c r="G5428" i="1" s="1"/>
  <c r="H5428" i="1" s="1"/>
  <c r="F5593" i="1"/>
  <c r="G5593" i="1" s="1"/>
  <c r="H5593" i="1" s="1"/>
  <c r="F5795" i="1"/>
  <c r="G5795" i="1" s="1"/>
  <c r="H5795" i="1" s="1"/>
  <c r="F6023" i="1"/>
  <c r="G6023" i="1" s="1"/>
  <c r="H6023" i="1" s="1"/>
  <c r="F6921" i="1"/>
  <c r="G6921" i="1" s="1"/>
  <c r="H6921" i="1" s="1"/>
  <c r="F6920" i="1"/>
  <c r="G6920" i="1" s="1"/>
  <c r="H6920" i="1" s="1"/>
  <c r="F6919" i="1"/>
  <c r="G6919" i="1" s="1"/>
  <c r="H6919" i="1" s="1"/>
  <c r="F6918" i="1"/>
  <c r="G6918" i="1" s="1"/>
  <c r="H6918" i="1" s="1"/>
  <c r="F6917" i="1"/>
  <c r="G6917" i="1" s="1"/>
  <c r="H6917" i="1" s="1"/>
  <c r="F6916" i="1"/>
  <c r="G6916" i="1" s="1"/>
  <c r="H6916" i="1" s="1"/>
  <c r="F6915" i="1"/>
  <c r="G6915" i="1" s="1"/>
  <c r="H6915" i="1" s="1"/>
  <c r="F6914" i="1"/>
  <c r="G6914" i="1" s="1"/>
  <c r="H6914" i="1" s="1"/>
  <c r="F5644" i="1"/>
  <c r="G5644" i="1" s="1"/>
  <c r="H5644" i="1" s="1"/>
  <c r="F6913" i="1"/>
  <c r="G6913" i="1" s="1"/>
  <c r="H6913" i="1" s="1"/>
  <c r="F6912" i="1"/>
  <c r="G6912" i="1" s="1"/>
  <c r="H6912" i="1" s="1"/>
  <c r="F6911" i="1"/>
  <c r="G6911" i="1" s="1"/>
  <c r="H6911" i="1" s="1"/>
  <c r="F6199" i="1"/>
  <c r="G6199" i="1" s="1"/>
  <c r="H6199" i="1" s="1"/>
  <c r="F6910" i="1"/>
  <c r="G6910" i="1" s="1"/>
  <c r="H6910" i="1" s="1"/>
  <c r="F5952" i="1"/>
  <c r="G5952" i="1" s="1"/>
  <c r="H5952" i="1" s="1"/>
  <c r="F5871" i="1"/>
  <c r="G5871" i="1" s="1"/>
  <c r="H5871" i="1" s="1"/>
  <c r="F5840" i="1"/>
  <c r="G5840" i="1" s="1"/>
  <c r="H5840" i="1" s="1"/>
  <c r="F5839" i="1"/>
  <c r="G5839" i="1" s="1"/>
  <c r="H5839" i="1" s="1"/>
  <c r="F5951" i="1"/>
  <c r="G5951" i="1" s="1"/>
  <c r="H5951" i="1" s="1"/>
  <c r="I4154" i="1"/>
  <c r="F6067" i="1"/>
  <c r="G6067" i="1" s="1"/>
  <c r="H6067" i="1" s="1"/>
  <c r="F6909" i="1"/>
  <c r="G6909" i="1" s="1"/>
  <c r="H6909" i="1" s="1"/>
  <c r="F6198" i="1"/>
  <c r="G6198" i="1" s="1"/>
  <c r="H6198" i="1" s="1"/>
  <c r="F6908" i="1"/>
  <c r="G6908" i="1" s="1"/>
  <c r="H6908" i="1" s="1"/>
  <c r="F6907" i="1"/>
  <c r="G6907" i="1" s="1"/>
  <c r="H6907" i="1" s="1"/>
  <c r="F6906" i="1"/>
  <c r="G6906" i="1" s="1"/>
  <c r="H6906" i="1" s="1"/>
  <c r="F6905" i="1"/>
  <c r="G6905" i="1" s="1"/>
  <c r="H6905" i="1" s="1"/>
  <c r="F6904" i="1"/>
  <c r="G6904" i="1" s="1"/>
  <c r="H6904" i="1" s="1"/>
  <c r="F6903" i="1"/>
  <c r="G6903" i="1" s="1"/>
  <c r="H6903" i="1" s="1"/>
  <c r="F6902" i="1"/>
  <c r="G6902" i="1" s="1"/>
  <c r="H6902" i="1" s="1"/>
  <c r="F6901" i="1"/>
  <c r="G6901" i="1" s="1"/>
  <c r="H6901" i="1" s="1"/>
  <c r="F6900" i="1"/>
  <c r="G6900" i="1" s="1"/>
  <c r="H6900" i="1" s="1"/>
  <c r="F6899" i="1"/>
  <c r="G6899" i="1" s="1"/>
  <c r="H6899" i="1" s="1"/>
  <c r="F6898" i="1"/>
  <c r="G6898" i="1" s="1"/>
  <c r="H6898" i="1" s="1"/>
  <c r="F6897" i="1"/>
  <c r="G6897" i="1" s="1"/>
  <c r="H6897" i="1" s="1"/>
  <c r="F6896" i="1"/>
  <c r="G6896" i="1" s="1"/>
  <c r="H6896" i="1" s="1"/>
  <c r="F6895" i="1"/>
  <c r="G6895" i="1" s="1"/>
  <c r="H6895" i="1" s="1"/>
  <c r="F6894" i="1"/>
  <c r="G6894" i="1" s="1"/>
  <c r="H6894" i="1" s="1"/>
  <c r="F6893" i="1"/>
  <c r="G6893" i="1" s="1"/>
  <c r="H6893" i="1" s="1"/>
  <c r="F6892" i="1"/>
  <c r="G6892" i="1" s="1"/>
  <c r="H6892" i="1" s="1"/>
  <c r="F6891" i="1"/>
  <c r="G6891" i="1" s="1"/>
  <c r="H6891" i="1" s="1"/>
  <c r="F6890" i="1"/>
  <c r="G6890" i="1" s="1"/>
  <c r="H6890" i="1" s="1"/>
  <c r="F6889" i="1"/>
  <c r="G6889" i="1" s="1"/>
  <c r="H6889" i="1" s="1"/>
  <c r="F6888" i="1"/>
  <c r="G6888" i="1" s="1"/>
  <c r="H6888" i="1" s="1"/>
  <c r="I4130" i="1"/>
  <c r="F6887" i="1"/>
  <c r="G6887" i="1" s="1"/>
  <c r="H6887" i="1" s="1"/>
  <c r="F6886" i="1"/>
  <c r="G6886" i="1" s="1"/>
  <c r="H6886" i="1" s="1"/>
  <c r="F6885" i="1"/>
  <c r="G6885" i="1" s="1"/>
  <c r="H6885" i="1" s="1"/>
  <c r="F6884" i="1"/>
  <c r="G6884" i="1" s="1"/>
  <c r="H6884" i="1" s="1"/>
  <c r="F6883" i="1"/>
  <c r="G6883" i="1" s="1"/>
  <c r="H6883" i="1" s="1"/>
  <c r="F6882" i="1"/>
  <c r="G6882" i="1" s="1"/>
  <c r="H6882" i="1" s="1"/>
  <c r="F6881" i="1"/>
  <c r="G6881" i="1" s="1"/>
  <c r="H6881" i="1" s="1"/>
  <c r="F6880" i="1"/>
  <c r="G6880" i="1" s="1"/>
  <c r="H6880" i="1" s="1"/>
  <c r="F6879" i="1"/>
  <c r="G6879" i="1" s="1"/>
  <c r="H6879" i="1" s="1"/>
  <c r="F6878" i="1"/>
  <c r="G6878" i="1" s="1"/>
  <c r="H6878" i="1" s="1"/>
  <c r="F6877" i="1"/>
  <c r="G6877" i="1" s="1"/>
  <c r="H6877" i="1" s="1"/>
  <c r="F6876" i="1"/>
  <c r="G6876" i="1" s="1"/>
  <c r="H6876" i="1" s="1"/>
  <c r="F6875" i="1"/>
  <c r="G6875" i="1" s="1"/>
  <c r="H6875" i="1" s="1"/>
  <c r="F6874" i="1"/>
  <c r="G6874" i="1" s="1"/>
  <c r="H6874" i="1" s="1"/>
  <c r="F6873" i="1"/>
  <c r="G6873" i="1" s="1"/>
  <c r="H6873" i="1" s="1"/>
  <c r="F6872" i="1"/>
  <c r="G6872" i="1" s="1"/>
  <c r="H6872" i="1" s="1"/>
  <c r="F6871" i="1"/>
  <c r="G6871" i="1" s="1"/>
  <c r="H6871" i="1" s="1"/>
  <c r="F6870" i="1"/>
  <c r="G6870" i="1" s="1"/>
  <c r="H6870" i="1" s="1"/>
  <c r="F6869" i="1"/>
  <c r="G6869" i="1" s="1"/>
  <c r="H6869" i="1" s="1"/>
  <c r="F6868" i="1"/>
  <c r="G6868" i="1" s="1"/>
  <c r="H6868" i="1" s="1"/>
  <c r="F6197" i="1"/>
  <c r="G6197" i="1" s="1"/>
  <c r="H6197" i="1" s="1"/>
  <c r="F6148" i="1"/>
  <c r="G6148" i="1" s="1"/>
  <c r="H6148" i="1" s="1"/>
  <c r="F6066" i="1"/>
  <c r="G6066" i="1" s="1"/>
  <c r="H6066" i="1" s="1"/>
  <c r="F6196" i="1"/>
  <c r="G6196" i="1" s="1"/>
  <c r="H6196" i="1" s="1"/>
  <c r="I4106" i="1"/>
  <c r="F6867" i="1"/>
  <c r="G6867" i="1" s="1"/>
  <c r="H6867" i="1" s="1"/>
  <c r="F6866" i="1"/>
  <c r="G6866" i="1" s="1"/>
  <c r="H6866" i="1" s="1"/>
  <c r="F6865" i="1"/>
  <c r="G6865" i="1" s="1"/>
  <c r="H6865" i="1" s="1"/>
  <c r="F6864" i="1"/>
  <c r="G6864" i="1" s="1"/>
  <c r="H6864" i="1" s="1"/>
  <c r="F6863" i="1"/>
  <c r="G6863" i="1" s="1"/>
  <c r="H6863" i="1" s="1"/>
  <c r="F6862" i="1"/>
  <c r="G6862" i="1" s="1"/>
  <c r="H6862" i="1" s="1"/>
  <c r="F6861" i="1"/>
  <c r="G6861" i="1" s="1"/>
  <c r="H6861" i="1" s="1"/>
  <c r="F6860" i="1"/>
  <c r="G6860" i="1" s="1"/>
  <c r="H6860" i="1" s="1"/>
  <c r="F6859" i="1"/>
  <c r="G6859" i="1" s="1"/>
  <c r="H6859" i="1" s="1"/>
  <c r="F6858" i="1"/>
  <c r="G6858" i="1" s="1"/>
  <c r="H6858" i="1" s="1"/>
  <c r="F6857" i="1"/>
  <c r="G6857" i="1" s="1"/>
  <c r="H6857" i="1" s="1"/>
  <c r="F6856" i="1"/>
  <c r="G6856" i="1" s="1"/>
  <c r="H6856" i="1" s="1"/>
  <c r="F6855" i="1"/>
  <c r="G6855" i="1" s="1"/>
  <c r="H6855" i="1" s="1"/>
  <c r="F6854" i="1"/>
  <c r="G6854" i="1" s="1"/>
  <c r="H6854" i="1" s="1"/>
  <c r="F6853" i="1"/>
  <c r="G6853" i="1" s="1"/>
  <c r="H6853" i="1" s="1"/>
  <c r="F6852" i="1"/>
  <c r="G6852" i="1" s="1"/>
  <c r="H6852" i="1" s="1"/>
  <c r="F6195" i="1"/>
  <c r="G6195" i="1" s="1"/>
  <c r="H6195" i="1" s="1"/>
  <c r="F5683" i="1"/>
  <c r="G5683" i="1" s="1"/>
  <c r="H5683" i="1" s="1"/>
  <c r="F5291" i="1"/>
  <c r="G5291" i="1" s="1"/>
  <c r="H5291" i="1" s="1"/>
  <c r="F4671" i="1"/>
  <c r="G4671" i="1" s="1"/>
  <c r="H4671" i="1" s="1"/>
  <c r="F4594" i="1"/>
  <c r="G4594" i="1" s="1"/>
  <c r="H4594" i="1" s="1"/>
  <c r="F4841" i="1"/>
  <c r="G4841" i="1" s="1"/>
  <c r="H4841" i="1" s="1"/>
  <c r="F4941" i="1"/>
  <c r="G4941" i="1" s="1"/>
  <c r="H4941" i="1" s="1"/>
  <c r="F5128" i="1"/>
  <c r="G5128" i="1" s="1"/>
  <c r="H5128" i="1" s="1"/>
  <c r="I4082" i="1"/>
  <c r="F5339" i="1"/>
  <c r="G5339" i="1" s="1"/>
  <c r="H5339" i="1" s="1"/>
  <c r="F5338" i="1"/>
  <c r="G5338" i="1" s="1"/>
  <c r="H5338" i="1" s="1"/>
  <c r="F5244" i="1"/>
  <c r="G5244" i="1" s="1"/>
  <c r="H5244" i="1" s="1"/>
  <c r="F5470" i="1"/>
  <c r="G5470" i="1" s="1"/>
  <c r="H5470" i="1" s="1"/>
  <c r="F5718" i="1"/>
  <c r="G5718" i="1" s="1"/>
  <c r="H5718" i="1" s="1"/>
  <c r="F5838" i="1"/>
  <c r="G5838" i="1" s="1"/>
  <c r="H5838" i="1" s="1"/>
  <c r="F5752" i="1"/>
  <c r="G5752" i="1" s="1"/>
  <c r="H5752" i="1" s="1"/>
  <c r="F5837" i="1"/>
  <c r="G5837" i="1" s="1"/>
  <c r="H5837" i="1" s="1"/>
  <c r="F5903" i="1"/>
  <c r="G5903" i="1" s="1"/>
  <c r="H5903" i="1" s="1"/>
  <c r="F5643" i="1"/>
  <c r="G5643" i="1" s="1"/>
  <c r="H5643" i="1" s="1"/>
  <c r="F6851" i="1"/>
  <c r="G6851" i="1" s="1"/>
  <c r="H6851" i="1" s="1"/>
  <c r="F6850" i="1"/>
  <c r="G6850" i="1" s="1"/>
  <c r="H6850" i="1" s="1"/>
  <c r="F6849" i="1"/>
  <c r="G6849" i="1" s="1"/>
  <c r="H6849" i="1" s="1"/>
  <c r="F6147" i="1"/>
  <c r="G6147" i="1" s="1"/>
  <c r="H6147" i="1" s="1"/>
  <c r="F5950" i="1"/>
  <c r="G5950" i="1" s="1"/>
  <c r="H5950" i="1" s="1"/>
  <c r="F5551" i="1"/>
  <c r="G5551" i="1" s="1"/>
  <c r="H5551" i="1" s="1"/>
  <c r="F5508" i="1"/>
  <c r="G5508" i="1" s="1"/>
  <c r="H5508" i="1" s="1"/>
  <c r="F5751" i="1"/>
  <c r="G5751" i="1" s="1"/>
  <c r="H5751" i="1" s="1"/>
  <c r="F5642" i="1"/>
  <c r="G5642" i="1" s="1"/>
  <c r="H5642" i="1" s="1"/>
  <c r="F5337" i="1"/>
  <c r="G5337" i="1" s="1"/>
  <c r="H5337" i="1" s="1"/>
  <c r="F5038" i="1"/>
  <c r="G5038" i="1" s="1"/>
  <c r="H5038" i="1" s="1"/>
  <c r="F4892" i="1"/>
  <c r="G4892" i="1" s="1"/>
  <c r="H4892" i="1" s="1"/>
  <c r="F5172" i="1"/>
  <c r="G5172" i="1" s="1"/>
  <c r="H5172" i="1" s="1"/>
  <c r="F5290" i="1"/>
  <c r="G5290" i="1" s="1"/>
  <c r="H5290" i="1" s="1"/>
  <c r="I4058" i="1"/>
  <c r="F5243" i="1"/>
  <c r="G5243" i="1" s="1"/>
  <c r="H5243" i="1" s="1"/>
  <c r="F5200" i="1"/>
  <c r="G5200" i="1" s="1"/>
  <c r="H5200" i="1" s="1"/>
  <c r="F4636" i="1"/>
  <c r="G4636" i="1" s="1"/>
  <c r="H4636" i="1" s="1"/>
  <c r="F5682" i="1"/>
  <c r="G5682" i="1" s="1"/>
  <c r="H5682" i="1" s="1"/>
  <c r="F5507" i="1"/>
  <c r="G5507" i="1" s="1"/>
  <c r="H5507" i="1" s="1"/>
  <c r="F5949" i="1"/>
  <c r="G5949" i="1" s="1"/>
  <c r="H5949" i="1" s="1"/>
  <c r="F6848" i="1"/>
  <c r="G6848" i="1" s="1"/>
  <c r="H6848" i="1" s="1"/>
  <c r="F6847" i="1"/>
  <c r="G6847" i="1" s="1"/>
  <c r="H6847" i="1" s="1"/>
  <c r="F6846" i="1"/>
  <c r="G6846" i="1" s="1"/>
  <c r="H6846" i="1" s="1"/>
  <c r="F6845" i="1"/>
  <c r="G6845" i="1" s="1"/>
  <c r="H6845" i="1" s="1"/>
  <c r="F6844" i="1"/>
  <c r="G6844" i="1" s="1"/>
  <c r="H6844" i="1" s="1"/>
  <c r="F5794" i="1"/>
  <c r="G5794" i="1" s="1"/>
  <c r="H5794" i="1" s="1"/>
  <c r="F5386" i="1"/>
  <c r="G5386" i="1" s="1"/>
  <c r="H5386" i="1" s="1"/>
  <c r="F5948" i="1"/>
  <c r="G5948" i="1" s="1"/>
  <c r="H5948" i="1" s="1"/>
  <c r="F6843" i="1"/>
  <c r="G6843" i="1" s="1"/>
  <c r="H6843" i="1" s="1"/>
  <c r="F6065" i="1"/>
  <c r="G6065" i="1" s="1"/>
  <c r="H6065" i="1" s="1"/>
  <c r="F5592" i="1"/>
  <c r="G5592" i="1" s="1"/>
  <c r="H5592" i="1" s="1"/>
  <c r="F5836" i="1"/>
  <c r="G5836" i="1" s="1"/>
  <c r="H5836" i="1" s="1"/>
  <c r="F5717" i="1"/>
  <c r="G5717" i="1" s="1"/>
  <c r="H5717" i="1" s="1"/>
  <c r="F5681" i="1"/>
  <c r="G5681" i="1" s="1"/>
  <c r="H5681" i="1" s="1"/>
  <c r="F5835" i="1"/>
  <c r="G5835" i="1" s="1"/>
  <c r="H5835" i="1" s="1"/>
  <c r="F5750" i="1"/>
  <c r="G5750" i="1" s="1"/>
  <c r="H5750" i="1" s="1"/>
  <c r="F5641" i="1"/>
  <c r="G5641" i="1" s="1"/>
  <c r="H5641" i="1" s="1"/>
  <c r="F5427" i="1"/>
  <c r="G5427" i="1" s="1"/>
  <c r="H5427" i="1" s="1"/>
  <c r="I4034" i="1"/>
  <c r="F5469" i="1"/>
  <c r="G5469" i="1" s="1"/>
  <c r="H5469" i="1" s="1"/>
  <c r="F5550" i="1"/>
  <c r="G5550" i="1" s="1"/>
  <c r="H5550" i="1" s="1"/>
  <c r="F5426" i="1"/>
  <c r="G5426" i="1" s="1"/>
  <c r="H5426" i="1" s="1"/>
  <c r="F5468" i="1"/>
  <c r="G5468" i="1" s="1"/>
  <c r="H5468" i="1" s="1"/>
  <c r="F5467" i="1"/>
  <c r="G5467" i="1" s="1"/>
  <c r="H5467" i="1" s="1"/>
  <c r="F5591" i="1"/>
  <c r="G5591" i="1" s="1"/>
  <c r="H5591" i="1" s="1"/>
  <c r="F5640" i="1"/>
  <c r="G5640" i="1" s="1"/>
  <c r="H5640" i="1" s="1"/>
  <c r="F5549" i="1"/>
  <c r="G5549" i="1" s="1"/>
  <c r="H5549" i="1" s="1"/>
  <c r="F6842" i="1"/>
  <c r="G6842" i="1" s="1"/>
  <c r="H6842" i="1" s="1"/>
  <c r="F6841" i="1"/>
  <c r="G6841" i="1" s="1"/>
  <c r="H6841" i="1" s="1"/>
  <c r="F6840" i="1"/>
  <c r="G6840" i="1" s="1"/>
  <c r="H6840" i="1" s="1"/>
  <c r="F6839" i="1"/>
  <c r="G6839" i="1" s="1"/>
  <c r="H6839" i="1" s="1"/>
  <c r="F6838" i="1"/>
  <c r="G6838" i="1" s="1"/>
  <c r="H6838" i="1" s="1"/>
  <c r="F6837" i="1"/>
  <c r="G6837" i="1" s="1"/>
  <c r="H6837" i="1" s="1"/>
  <c r="F6836" i="1"/>
  <c r="G6836" i="1" s="1"/>
  <c r="H6836" i="1" s="1"/>
  <c r="F6835" i="1"/>
  <c r="G6835" i="1" s="1"/>
  <c r="H6835" i="1" s="1"/>
  <c r="F6834" i="1"/>
  <c r="G6834" i="1" s="1"/>
  <c r="H6834" i="1" s="1"/>
  <c r="F5947" i="1"/>
  <c r="G5947" i="1" s="1"/>
  <c r="H5947" i="1" s="1"/>
  <c r="F5425" i="1"/>
  <c r="G5425" i="1" s="1"/>
  <c r="H5425" i="1" s="1"/>
  <c r="F4983" i="1"/>
  <c r="G4983" i="1" s="1"/>
  <c r="H4983" i="1" s="1"/>
  <c r="F4712" i="1"/>
  <c r="G4712" i="1" s="1"/>
  <c r="H4712" i="1" s="1"/>
  <c r="F4670" i="1"/>
  <c r="G4670" i="1" s="1"/>
  <c r="H4670" i="1" s="1"/>
  <c r="F4797" i="1"/>
  <c r="G4797" i="1" s="1"/>
  <c r="H4797" i="1" s="1"/>
  <c r="F4982" i="1"/>
  <c r="G4982" i="1" s="1"/>
  <c r="H4982" i="1" s="1"/>
  <c r="I4010" i="1"/>
  <c r="F5242" i="1"/>
  <c r="G5242" i="1" s="1"/>
  <c r="H5242" i="1" s="1"/>
  <c r="F5385" i="1"/>
  <c r="G5385" i="1" s="1"/>
  <c r="H5385" i="1" s="1"/>
  <c r="F5680" i="1"/>
  <c r="G5680" i="1" s="1"/>
  <c r="H5680" i="1" s="1"/>
  <c r="F5679" i="1"/>
  <c r="G5679" i="1" s="1"/>
  <c r="H5679" i="1" s="1"/>
  <c r="F5678" i="1"/>
  <c r="G5678" i="1" s="1"/>
  <c r="H5678" i="1" s="1"/>
  <c r="F6064" i="1"/>
  <c r="G6064" i="1" s="1"/>
  <c r="H6064" i="1" s="1"/>
  <c r="F5983" i="1"/>
  <c r="G5983" i="1" s="1"/>
  <c r="H5983" i="1" s="1"/>
  <c r="F6833" i="1"/>
  <c r="G6833" i="1" s="1"/>
  <c r="H6833" i="1" s="1"/>
  <c r="F6832" i="1"/>
  <c r="G6832" i="1" s="1"/>
  <c r="H6832" i="1" s="1"/>
  <c r="F6831" i="1"/>
  <c r="G6831" i="1" s="1"/>
  <c r="H6831" i="1" s="1"/>
  <c r="F6111" i="1"/>
  <c r="G6111" i="1" s="1"/>
  <c r="H6111" i="1" s="1"/>
  <c r="F6830" i="1"/>
  <c r="G6830" i="1" s="1"/>
  <c r="H6830" i="1" s="1"/>
  <c r="F6829" i="1"/>
  <c r="G6829" i="1" s="1"/>
  <c r="H6829" i="1" s="1"/>
  <c r="F6828" i="1"/>
  <c r="G6828" i="1" s="1"/>
  <c r="H6828" i="1" s="1"/>
  <c r="F6827" i="1"/>
  <c r="G6827" i="1" s="1"/>
  <c r="H6827" i="1" s="1"/>
  <c r="F6826" i="1"/>
  <c r="G6826" i="1" s="1"/>
  <c r="H6826" i="1" s="1"/>
  <c r="F6825" i="1"/>
  <c r="G6825" i="1" s="1"/>
  <c r="H6825" i="1" s="1"/>
  <c r="F6824" i="1"/>
  <c r="G6824" i="1" s="1"/>
  <c r="H6824" i="1" s="1"/>
  <c r="F6823" i="1"/>
  <c r="G6823" i="1" s="1"/>
  <c r="H6823" i="1" s="1"/>
  <c r="F6822" i="1"/>
  <c r="G6822" i="1" s="1"/>
  <c r="H6822" i="1" s="1"/>
  <c r="F6821" i="1"/>
  <c r="G6821" i="1" s="1"/>
  <c r="H6821" i="1" s="1"/>
  <c r="F6820" i="1"/>
  <c r="G6820" i="1" s="1"/>
  <c r="H6820" i="1" s="1"/>
  <c r="F6063" i="1"/>
  <c r="G6063" i="1" s="1"/>
  <c r="H6063" i="1" s="1"/>
  <c r="F5902" i="1"/>
  <c r="G5902" i="1" s="1"/>
  <c r="H5902" i="1" s="1"/>
  <c r="I3986" i="1"/>
  <c r="F6819" i="1"/>
  <c r="G6819" i="1" s="1"/>
  <c r="H6819" i="1" s="1"/>
  <c r="F6818" i="1"/>
  <c r="G6818" i="1" s="1"/>
  <c r="H6818" i="1" s="1"/>
  <c r="F6817" i="1"/>
  <c r="G6817" i="1" s="1"/>
  <c r="H6817" i="1" s="1"/>
  <c r="F6816" i="1"/>
  <c r="G6816" i="1" s="1"/>
  <c r="H6816" i="1" s="1"/>
  <c r="F6815" i="1"/>
  <c r="G6815" i="1" s="1"/>
  <c r="H6815" i="1" s="1"/>
  <c r="F6814" i="1"/>
  <c r="G6814" i="1" s="1"/>
  <c r="H6814" i="1" s="1"/>
  <c r="F6813" i="1"/>
  <c r="G6813" i="1" s="1"/>
  <c r="H6813" i="1" s="1"/>
  <c r="F6812" i="1"/>
  <c r="G6812" i="1" s="1"/>
  <c r="H6812" i="1" s="1"/>
  <c r="F6811" i="1"/>
  <c r="G6811" i="1" s="1"/>
  <c r="H6811" i="1" s="1"/>
  <c r="F6810" i="1"/>
  <c r="G6810" i="1" s="1"/>
  <c r="H6810" i="1" s="1"/>
  <c r="F6809" i="1"/>
  <c r="G6809" i="1" s="1"/>
  <c r="H6809" i="1" s="1"/>
  <c r="F6808" i="1"/>
  <c r="G6808" i="1" s="1"/>
  <c r="H6808" i="1" s="1"/>
  <c r="F6807" i="1"/>
  <c r="G6807" i="1" s="1"/>
  <c r="H6807" i="1" s="1"/>
  <c r="F6806" i="1"/>
  <c r="G6806" i="1" s="1"/>
  <c r="H6806" i="1" s="1"/>
  <c r="F6805" i="1"/>
  <c r="G6805" i="1" s="1"/>
  <c r="H6805" i="1" s="1"/>
  <c r="F6804" i="1"/>
  <c r="G6804" i="1" s="1"/>
  <c r="H6804" i="1" s="1"/>
  <c r="F6803" i="1"/>
  <c r="G6803" i="1" s="1"/>
  <c r="H6803" i="1" s="1"/>
  <c r="F6802" i="1"/>
  <c r="G6802" i="1" s="1"/>
  <c r="H6802" i="1" s="1"/>
  <c r="F6801" i="1"/>
  <c r="G6801" i="1" s="1"/>
  <c r="H6801" i="1" s="1"/>
  <c r="F5424" i="1"/>
  <c r="G5424" i="1" s="1"/>
  <c r="H5424" i="1" s="1"/>
  <c r="F4253" i="1"/>
  <c r="G4253" i="1" s="1"/>
  <c r="H4253" i="1" s="1"/>
  <c r="F4547" i="1"/>
  <c r="G4547" i="1" s="1"/>
  <c r="H4547" i="1" s="1"/>
  <c r="F4711" i="1"/>
  <c r="G4711" i="1" s="1"/>
  <c r="H4711" i="1" s="1"/>
  <c r="F4170" i="1"/>
  <c r="G4170" i="1" s="1"/>
  <c r="H4170" i="1" s="1"/>
  <c r="I3962" i="1"/>
  <c r="F4252" i="1"/>
  <c r="G4252" i="1" s="1"/>
  <c r="H4252" i="1" s="1"/>
  <c r="F4462" i="1"/>
  <c r="G4462" i="1" s="1"/>
  <c r="H4462" i="1" s="1"/>
  <c r="F4796" i="1"/>
  <c r="G4796" i="1" s="1"/>
  <c r="H4796" i="1" s="1"/>
  <c r="F5199" i="1"/>
  <c r="G5199" i="1" s="1"/>
  <c r="H5199" i="1" s="1"/>
  <c r="F6194" i="1"/>
  <c r="G6194" i="1" s="1"/>
  <c r="H6194" i="1" s="1"/>
  <c r="F6800" i="1"/>
  <c r="G6800" i="1" s="1"/>
  <c r="H6800" i="1" s="1"/>
  <c r="F6799" i="1"/>
  <c r="G6799" i="1" s="1"/>
  <c r="H6799" i="1" s="1"/>
  <c r="F6798" i="1"/>
  <c r="G6798" i="1" s="1"/>
  <c r="H6798" i="1" s="1"/>
  <c r="F6797" i="1"/>
  <c r="G6797" i="1" s="1"/>
  <c r="H6797" i="1" s="1"/>
  <c r="F6796" i="1"/>
  <c r="G6796" i="1" s="1"/>
  <c r="H6796" i="1" s="1"/>
  <c r="F6795" i="1"/>
  <c r="G6795" i="1" s="1"/>
  <c r="H6795" i="1" s="1"/>
  <c r="F6794" i="1"/>
  <c r="G6794" i="1" s="1"/>
  <c r="H6794" i="1" s="1"/>
  <c r="F6793" i="1"/>
  <c r="G6793" i="1" s="1"/>
  <c r="H6793" i="1" s="1"/>
  <c r="F6792" i="1"/>
  <c r="G6792" i="1" s="1"/>
  <c r="H6792" i="1" s="1"/>
  <c r="F6791" i="1"/>
  <c r="G6791" i="1" s="1"/>
  <c r="H6791" i="1" s="1"/>
  <c r="F6790" i="1"/>
  <c r="G6790" i="1" s="1"/>
  <c r="H6790" i="1" s="1"/>
  <c r="F6789" i="1"/>
  <c r="G6789" i="1" s="1"/>
  <c r="H6789" i="1" s="1"/>
  <c r="F6788" i="1"/>
  <c r="G6788" i="1" s="1"/>
  <c r="H6788" i="1" s="1"/>
  <c r="F6787" i="1"/>
  <c r="G6787" i="1" s="1"/>
  <c r="H6787" i="1" s="1"/>
  <c r="F6146" i="1"/>
  <c r="G6146" i="1" s="1"/>
  <c r="H6146" i="1" s="1"/>
  <c r="F5793" i="1"/>
  <c r="G5793" i="1" s="1"/>
  <c r="H5793" i="1" s="1"/>
  <c r="F6786" i="1"/>
  <c r="G6786" i="1" s="1"/>
  <c r="H6786" i="1" s="1"/>
  <c r="F6193" i="1"/>
  <c r="G6193" i="1" s="1"/>
  <c r="H6193" i="1" s="1"/>
  <c r="F6192" i="1"/>
  <c r="G6192" i="1" s="1"/>
  <c r="H6192" i="1" s="1"/>
  <c r="I3938" i="1"/>
  <c r="F5946" i="1"/>
  <c r="G5946" i="1" s="1"/>
  <c r="H5946" i="1" s="1"/>
  <c r="F6062" i="1"/>
  <c r="G6062" i="1" s="1"/>
  <c r="H6062" i="1" s="1"/>
  <c r="F6785" i="1"/>
  <c r="G6785" i="1" s="1"/>
  <c r="H6785" i="1" s="1"/>
  <c r="F6784" i="1"/>
  <c r="G6784" i="1" s="1"/>
  <c r="H6784" i="1" s="1"/>
  <c r="F6783" i="1"/>
  <c r="G6783" i="1" s="1"/>
  <c r="H6783" i="1" s="1"/>
  <c r="F6782" i="1"/>
  <c r="G6782" i="1" s="1"/>
  <c r="H6782" i="1" s="1"/>
  <c r="F6781" i="1"/>
  <c r="G6781" i="1" s="1"/>
  <c r="H6781" i="1" s="1"/>
  <c r="F6780" i="1"/>
  <c r="G6780" i="1" s="1"/>
  <c r="H6780" i="1" s="1"/>
  <c r="F6779" i="1"/>
  <c r="G6779" i="1" s="1"/>
  <c r="H6779" i="1" s="1"/>
  <c r="F6778" i="1"/>
  <c r="G6778" i="1" s="1"/>
  <c r="H6778" i="1" s="1"/>
  <c r="F6777" i="1"/>
  <c r="G6777" i="1" s="1"/>
  <c r="H6777" i="1" s="1"/>
  <c r="F6776" i="1"/>
  <c r="G6776" i="1" s="1"/>
  <c r="H6776" i="1" s="1"/>
  <c r="F6775" i="1"/>
  <c r="G6775" i="1" s="1"/>
  <c r="H6775" i="1" s="1"/>
  <c r="F6774" i="1"/>
  <c r="G6774" i="1" s="1"/>
  <c r="H6774" i="1" s="1"/>
  <c r="F6773" i="1"/>
  <c r="G6773" i="1" s="1"/>
  <c r="H6773" i="1" s="1"/>
  <c r="F6772" i="1"/>
  <c r="G6772" i="1" s="1"/>
  <c r="H6772" i="1" s="1"/>
  <c r="F6771" i="1"/>
  <c r="G6771" i="1" s="1"/>
  <c r="H6771" i="1" s="1"/>
  <c r="F6061" i="1"/>
  <c r="G6061" i="1" s="1"/>
  <c r="H6061" i="1" s="1"/>
  <c r="F6022" i="1"/>
  <c r="G6022" i="1" s="1"/>
  <c r="H6022" i="1" s="1"/>
  <c r="F6060" i="1"/>
  <c r="G6060" i="1" s="1"/>
  <c r="H6060" i="1" s="1"/>
  <c r="F5901" i="1"/>
  <c r="G5901" i="1" s="1"/>
  <c r="H5901" i="1" s="1"/>
  <c r="F6145" i="1"/>
  <c r="G6145" i="1" s="1"/>
  <c r="H6145" i="1" s="1"/>
  <c r="F6770" i="1"/>
  <c r="G6770" i="1" s="1"/>
  <c r="H6770" i="1" s="1"/>
  <c r="F6769" i="1"/>
  <c r="G6769" i="1" s="1"/>
  <c r="H6769" i="1" s="1"/>
  <c r="I3914" i="1"/>
  <c r="F6768" i="1"/>
  <c r="G6768" i="1" s="1"/>
  <c r="H6768" i="1" s="1"/>
  <c r="F6191" i="1"/>
  <c r="G6191" i="1" s="1"/>
  <c r="H6191" i="1" s="1"/>
  <c r="F6190" i="1"/>
  <c r="G6190" i="1" s="1"/>
  <c r="H6190" i="1" s="1"/>
  <c r="F6767" i="1"/>
  <c r="G6767" i="1" s="1"/>
  <c r="H6767" i="1" s="1"/>
  <c r="F6766" i="1"/>
  <c r="G6766" i="1" s="1"/>
  <c r="H6766" i="1" s="1"/>
  <c r="F6765" i="1"/>
  <c r="G6765" i="1" s="1"/>
  <c r="H6765" i="1" s="1"/>
  <c r="F6764" i="1"/>
  <c r="G6764" i="1" s="1"/>
  <c r="H6764" i="1" s="1"/>
  <c r="F6763" i="1"/>
  <c r="G6763" i="1" s="1"/>
  <c r="H6763" i="1" s="1"/>
  <c r="F6762" i="1"/>
  <c r="G6762" i="1" s="1"/>
  <c r="H6762" i="1" s="1"/>
  <c r="F6761" i="1"/>
  <c r="G6761" i="1" s="1"/>
  <c r="H6761" i="1" s="1"/>
  <c r="F6760" i="1"/>
  <c r="G6760" i="1" s="1"/>
  <c r="H6760" i="1" s="1"/>
  <c r="F6759" i="1"/>
  <c r="G6759" i="1" s="1"/>
  <c r="H6759" i="1" s="1"/>
  <c r="F6758" i="1"/>
  <c r="G6758" i="1" s="1"/>
  <c r="H6758" i="1" s="1"/>
  <c r="F6757" i="1"/>
  <c r="G6757" i="1" s="1"/>
  <c r="H6757" i="1" s="1"/>
  <c r="F6756" i="1"/>
  <c r="G6756" i="1" s="1"/>
  <c r="H6756" i="1" s="1"/>
  <c r="F6755" i="1"/>
  <c r="G6755" i="1" s="1"/>
  <c r="H6755" i="1" s="1"/>
  <c r="F6189" i="1"/>
  <c r="G6189" i="1" s="1"/>
  <c r="H6189" i="1" s="1"/>
  <c r="F5677" i="1"/>
  <c r="G5677" i="1" s="1"/>
  <c r="H5677" i="1" s="1"/>
  <c r="F4840" i="1"/>
  <c r="G4840" i="1" s="1"/>
  <c r="H4840" i="1" s="1"/>
  <c r="F3397" i="1"/>
  <c r="G3397" i="1" s="1"/>
  <c r="H3397" i="1" s="1"/>
  <c r="F1966" i="1"/>
  <c r="G1966" i="1" s="1"/>
  <c r="H1966" i="1" s="1"/>
  <c r="F1883" i="1"/>
  <c r="G1883" i="1" s="1"/>
  <c r="H1883" i="1" s="1"/>
  <c r="F2056" i="1"/>
  <c r="G2056" i="1" s="1"/>
  <c r="H2056" i="1" s="1"/>
  <c r="F2167" i="1"/>
  <c r="G2167" i="1" s="1"/>
  <c r="H2167" i="1" s="1"/>
  <c r="I3890" i="1"/>
  <c r="F2309" i="1"/>
  <c r="G2309" i="1" s="1"/>
  <c r="H2309" i="1" s="1"/>
  <c r="F2537" i="1"/>
  <c r="G2537" i="1" s="1"/>
  <c r="H2537" i="1" s="1"/>
  <c r="F2909" i="1"/>
  <c r="G2909" i="1" s="1"/>
  <c r="H2909" i="1" s="1"/>
  <c r="F3530" i="1"/>
  <c r="G3530" i="1" s="1"/>
  <c r="H3530" i="1" s="1"/>
  <c r="F4496" i="1"/>
  <c r="G4496" i="1" s="1"/>
  <c r="H4496" i="1" s="1"/>
  <c r="F5792" i="1"/>
  <c r="G5792" i="1" s="1"/>
  <c r="H5792" i="1" s="1"/>
  <c r="F6188" i="1"/>
  <c r="G6188" i="1" s="1"/>
  <c r="H6188" i="1" s="1"/>
  <c r="F6754" i="1"/>
  <c r="G6754" i="1" s="1"/>
  <c r="H6754" i="1" s="1"/>
  <c r="F6753" i="1"/>
  <c r="G6753" i="1" s="1"/>
  <c r="H6753" i="1" s="1"/>
  <c r="F6752" i="1"/>
  <c r="G6752" i="1" s="1"/>
  <c r="H6752" i="1" s="1"/>
  <c r="F6751" i="1"/>
  <c r="G6751" i="1" s="1"/>
  <c r="H6751" i="1" s="1"/>
  <c r="F5945" i="1"/>
  <c r="G5945" i="1" s="1"/>
  <c r="H5945" i="1" s="1"/>
  <c r="F4300" i="1"/>
  <c r="G4300" i="1" s="1"/>
  <c r="H4300" i="1" s="1"/>
  <c r="F5900" i="1"/>
  <c r="G5900" i="1" s="1"/>
  <c r="H5900" i="1" s="1"/>
  <c r="F5289" i="1"/>
  <c r="G5289" i="1" s="1"/>
  <c r="H5289" i="1" s="1"/>
  <c r="F4891" i="1"/>
  <c r="G4891" i="1" s="1"/>
  <c r="H4891" i="1" s="1"/>
  <c r="F5749" i="1"/>
  <c r="G5749" i="1" s="1"/>
  <c r="H5749" i="1" s="1"/>
  <c r="F5037" i="1"/>
  <c r="G5037" i="1" s="1"/>
  <c r="H5037" i="1" s="1"/>
  <c r="F4461" i="1"/>
  <c r="G4461" i="1" s="1"/>
  <c r="H4461" i="1" s="1"/>
  <c r="F3816" i="1"/>
  <c r="G3816" i="1" s="1"/>
  <c r="H3816" i="1" s="1"/>
  <c r="F3564" i="1"/>
  <c r="G3564" i="1" s="1"/>
  <c r="H3564" i="1" s="1"/>
  <c r="F3616" i="1"/>
  <c r="G3616" i="1" s="1"/>
  <c r="H3616" i="1" s="1"/>
  <c r="F3695" i="1"/>
  <c r="G3695" i="1" s="1"/>
  <c r="H3695" i="1" s="1"/>
  <c r="F3737" i="1"/>
  <c r="G3737" i="1" s="1"/>
  <c r="H3737" i="1" s="1"/>
  <c r="I3866" i="1"/>
  <c r="F3888" i="1"/>
  <c r="G3888" i="1" s="1"/>
  <c r="H3888" i="1" s="1"/>
  <c r="F4336" i="1"/>
  <c r="G4336" i="1" s="1"/>
  <c r="H4336" i="1" s="1"/>
  <c r="F4460" i="1"/>
  <c r="G4460" i="1" s="1"/>
  <c r="H4460" i="1" s="1"/>
  <c r="F5171" i="1"/>
  <c r="G5171" i="1" s="1"/>
  <c r="H5171" i="1" s="1"/>
  <c r="F5127" i="1"/>
  <c r="G5127" i="1" s="1"/>
  <c r="H5127" i="1" s="1"/>
  <c r="F5241" i="1"/>
  <c r="G5241" i="1" s="1"/>
  <c r="H5241" i="1" s="1"/>
  <c r="F5336" i="1"/>
  <c r="G5336" i="1" s="1"/>
  <c r="H5336" i="1" s="1"/>
  <c r="F5506" i="1"/>
  <c r="G5506" i="1" s="1"/>
  <c r="H5506" i="1" s="1"/>
  <c r="F6750" i="1"/>
  <c r="G6750" i="1" s="1"/>
  <c r="H6750" i="1" s="1"/>
  <c r="F6749" i="1"/>
  <c r="G6749" i="1" s="1"/>
  <c r="H6749" i="1" s="1"/>
  <c r="F6748" i="1"/>
  <c r="G6748" i="1" s="1"/>
  <c r="H6748" i="1" s="1"/>
  <c r="F6747" i="1"/>
  <c r="G6747" i="1" s="1"/>
  <c r="H6747" i="1" s="1"/>
  <c r="F6746" i="1"/>
  <c r="G6746" i="1" s="1"/>
  <c r="H6746" i="1" s="1"/>
  <c r="F6745" i="1"/>
  <c r="G6745" i="1" s="1"/>
  <c r="H6745" i="1" s="1"/>
  <c r="F6744" i="1"/>
  <c r="G6744" i="1" s="1"/>
  <c r="H6744" i="1" s="1"/>
  <c r="F6743" i="1"/>
  <c r="G6743" i="1" s="1"/>
  <c r="H6743" i="1" s="1"/>
  <c r="F6742" i="1"/>
  <c r="G6742" i="1" s="1"/>
  <c r="H6742" i="1" s="1"/>
  <c r="F5639" i="1"/>
  <c r="G5639" i="1" s="1"/>
  <c r="H5639" i="1" s="1"/>
  <c r="F4416" i="1"/>
  <c r="G4416" i="1" s="1"/>
  <c r="H4416" i="1" s="1"/>
  <c r="F3936" i="1"/>
  <c r="G3936" i="1" s="1"/>
  <c r="H3936" i="1" s="1"/>
  <c r="F2864" i="1"/>
  <c r="G2864" i="1" s="1"/>
  <c r="H2864" i="1" s="1"/>
  <c r="F2390" i="1"/>
  <c r="G2390" i="1" s="1"/>
  <c r="H2390" i="1" s="1"/>
  <c r="F2389" i="1"/>
  <c r="G2389" i="1" s="1"/>
  <c r="H2389" i="1" s="1"/>
  <c r="F2576" i="1"/>
  <c r="G2576" i="1" s="1"/>
  <c r="H2576" i="1" s="1"/>
  <c r="I3842" i="1"/>
  <c r="F2908" i="1"/>
  <c r="G2908" i="1" s="1"/>
  <c r="H2908" i="1" s="1"/>
  <c r="F3314" i="1"/>
  <c r="G3314" i="1" s="1"/>
  <c r="H3314" i="1" s="1"/>
  <c r="F3694" i="1"/>
  <c r="G3694" i="1" s="1"/>
  <c r="H3694" i="1" s="1"/>
  <c r="F4546" i="1"/>
  <c r="G4546" i="1" s="1"/>
  <c r="H4546" i="1" s="1"/>
  <c r="F5834" i="1"/>
  <c r="G5834" i="1" s="1"/>
  <c r="H5834" i="1" s="1"/>
  <c r="F6741" i="1"/>
  <c r="G6741" i="1" s="1"/>
  <c r="H6741" i="1" s="1"/>
  <c r="F6740" i="1"/>
  <c r="G6740" i="1" s="1"/>
  <c r="H6740" i="1" s="1"/>
  <c r="F6739" i="1"/>
  <c r="G6739" i="1" s="1"/>
  <c r="H6739" i="1" s="1"/>
  <c r="F6738" i="1"/>
  <c r="G6738" i="1" s="1"/>
  <c r="H6738" i="1" s="1"/>
  <c r="F6737" i="1"/>
  <c r="G6737" i="1" s="1"/>
  <c r="H6737" i="1" s="1"/>
  <c r="F6736" i="1"/>
  <c r="G6736" i="1" s="1"/>
  <c r="H6736" i="1" s="1"/>
  <c r="F6735" i="1"/>
  <c r="G6735" i="1" s="1"/>
  <c r="H6735" i="1" s="1"/>
  <c r="F6734" i="1"/>
  <c r="G6734" i="1" s="1"/>
  <c r="H6734" i="1" s="1"/>
  <c r="F5982" i="1"/>
  <c r="G5982" i="1" s="1"/>
  <c r="H5982" i="1" s="1"/>
  <c r="F5676" i="1"/>
  <c r="G5676" i="1" s="1"/>
  <c r="H5676" i="1" s="1"/>
  <c r="F6733" i="1"/>
  <c r="G6733" i="1" s="1"/>
  <c r="H6733" i="1" s="1"/>
  <c r="F6732" i="1"/>
  <c r="G6732" i="1" s="1"/>
  <c r="H6732" i="1" s="1"/>
  <c r="F5870" i="1"/>
  <c r="G5870" i="1" s="1"/>
  <c r="H5870" i="1" s="1"/>
  <c r="F5466" i="1"/>
  <c r="G5466" i="1" s="1"/>
  <c r="H5466" i="1" s="1"/>
  <c r="F4839" i="1"/>
  <c r="G4839" i="1" s="1"/>
  <c r="H4839" i="1" s="1"/>
  <c r="F4459" i="1"/>
  <c r="G4459" i="1" s="1"/>
  <c r="H4459" i="1" s="1"/>
  <c r="F4375" i="1"/>
  <c r="G4375" i="1" s="1"/>
  <c r="H4375" i="1" s="1"/>
  <c r="F4669" i="1"/>
  <c r="G4669" i="1" s="1"/>
  <c r="H4669" i="1" s="1"/>
  <c r="F4890" i="1"/>
  <c r="G4890" i="1" s="1"/>
  <c r="H4890" i="1" s="1"/>
  <c r="I3818" i="1"/>
  <c r="F5126" i="1"/>
  <c r="G5126" i="1" s="1"/>
  <c r="H5126" i="1" s="1"/>
  <c r="F5288" i="1"/>
  <c r="G5288" i="1" s="1"/>
  <c r="H5288" i="1" s="1"/>
  <c r="F5505" i="1"/>
  <c r="G5505" i="1" s="1"/>
  <c r="H5505" i="1" s="1"/>
  <c r="F5748" i="1"/>
  <c r="G5748" i="1" s="1"/>
  <c r="H5748" i="1" s="1"/>
  <c r="F6110" i="1"/>
  <c r="G6110" i="1" s="1"/>
  <c r="H6110" i="1" s="1"/>
  <c r="F6731" i="1"/>
  <c r="G6731" i="1" s="1"/>
  <c r="H6731" i="1" s="1"/>
  <c r="F6730" i="1"/>
  <c r="G6730" i="1" s="1"/>
  <c r="H6730" i="1" s="1"/>
  <c r="F6729" i="1"/>
  <c r="G6729" i="1" s="1"/>
  <c r="H6729" i="1" s="1"/>
  <c r="F6728" i="1"/>
  <c r="G6728" i="1" s="1"/>
  <c r="H6728" i="1" s="1"/>
  <c r="F6727" i="1"/>
  <c r="G6727" i="1" s="1"/>
  <c r="H6727" i="1" s="1"/>
  <c r="F6726" i="1"/>
  <c r="G6726" i="1" s="1"/>
  <c r="H6726" i="1" s="1"/>
  <c r="F6725" i="1"/>
  <c r="G6725" i="1" s="1"/>
  <c r="H6725" i="1" s="1"/>
  <c r="F6724" i="1"/>
  <c r="G6724" i="1" s="1"/>
  <c r="H6724" i="1" s="1"/>
  <c r="F6723" i="1"/>
  <c r="G6723" i="1" s="1"/>
  <c r="H6723" i="1" s="1"/>
  <c r="F6722" i="1"/>
  <c r="G6722" i="1" s="1"/>
  <c r="H6722" i="1" s="1"/>
  <c r="F5944" i="1"/>
  <c r="G5944" i="1" s="1"/>
  <c r="H5944" i="1" s="1"/>
  <c r="F5833" i="1"/>
  <c r="G5833" i="1" s="1"/>
  <c r="H5833" i="1" s="1"/>
  <c r="F5548" i="1"/>
  <c r="G5548" i="1" s="1"/>
  <c r="H5548" i="1" s="1"/>
  <c r="F5287" i="1"/>
  <c r="G5287" i="1" s="1"/>
  <c r="H5287" i="1" s="1"/>
  <c r="F4981" i="1"/>
  <c r="G4981" i="1" s="1"/>
  <c r="H4981" i="1" s="1"/>
  <c r="F4668" i="1"/>
  <c r="G4668" i="1" s="1"/>
  <c r="H4668" i="1" s="1"/>
  <c r="F4635" i="1"/>
  <c r="G4635" i="1" s="1"/>
  <c r="H4635" i="1" s="1"/>
  <c r="F4795" i="1"/>
  <c r="G4795" i="1" s="1"/>
  <c r="H4795" i="1" s="1"/>
  <c r="F4940" i="1"/>
  <c r="G4940" i="1" s="1"/>
  <c r="H4940" i="1" s="1"/>
  <c r="I3794" i="1"/>
  <c r="F5504" i="1"/>
  <c r="G5504" i="1" s="1"/>
  <c r="H5504" i="1" s="1"/>
  <c r="F5943" i="1"/>
  <c r="G5943" i="1" s="1"/>
  <c r="H5943" i="1" s="1"/>
  <c r="F6721" i="1"/>
  <c r="G6721" i="1" s="1"/>
  <c r="H6721" i="1" s="1"/>
  <c r="F6720" i="1"/>
  <c r="G6720" i="1" s="1"/>
  <c r="H6720" i="1" s="1"/>
  <c r="F6719" i="1"/>
  <c r="G6719" i="1" s="1"/>
  <c r="H6719" i="1" s="1"/>
  <c r="F6718" i="1"/>
  <c r="G6718" i="1" s="1"/>
  <c r="H6718" i="1" s="1"/>
  <c r="F6717" i="1"/>
  <c r="G6717" i="1" s="1"/>
  <c r="H6717" i="1" s="1"/>
  <c r="F6716" i="1"/>
  <c r="G6716" i="1" s="1"/>
  <c r="H6716" i="1" s="1"/>
  <c r="F6715" i="1"/>
  <c r="G6715" i="1" s="1"/>
  <c r="H6715" i="1" s="1"/>
  <c r="F6714" i="1"/>
  <c r="G6714" i="1" s="1"/>
  <c r="H6714" i="1" s="1"/>
  <c r="F6713" i="1"/>
  <c r="G6713" i="1" s="1"/>
  <c r="H6713" i="1" s="1"/>
  <c r="F6712" i="1"/>
  <c r="G6712" i="1" s="1"/>
  <c r="H6712" i="1" s="1"/>
  <c r="F6711" i="1"/>
  <c r="G6711" i="1" s="1"/>
  <c r="H6711" i="1" s="1"/>
  <c r="F6710" i="1"/>
  <c r="G6710" i="1" s="1"/>
  <c r="H6710" i="1" s="1"/>
  <c r="F6709" i="1"/>
  <c r="G6709" i="1" s="1"/>
  <c r="H6709" i="1" s="1"/>
  <c r="F6021" i="1"/>
  <c r="G6021" i="1" s="1"/>
  <c r="H6021" i="1" s="1"/>
  <c r="F5747" i="1"/>
  <c r="G5747" i="1" s="1"/>
  <c r="H5747" i="1" s="1"/>
  <c r="F5590" i="1"/>
  <c r="G5590" i="1" s="1"/>
  <c r="H5590" i="1" s="1"/>
  <c r="F5286" i="1"/>
  <c r="G5286" i="1" s="1"/>
  <c r="H5286" i="1" s="1"/>
  <c r="F5077" i="1"/>
  <c r="G5077" i="1" s="1"/>
  <c r="H5077" i="1" s="1"/>
  <c r="F4939" i="1"/>
  <c r="G4939" i="1" s="1"/>
  <c r="H4939" i="1" s="1"/>
  <c r="F4889" i="1"/>
  <c r="G4889" i="1" s="1"/>
  <c r="H4889" i="1" s="1"/>
  <c r="F4838" i="1"/>
  <c r="G4838" i="1" s="1"/>
  <c r="H4838" i="1" s="1"/>
  <c r="F4751" i="1"/>
  <c r="G4751" i="1" s="1"/>
  <c r="H4751" i="1" s="1"/>
  <c r="I3770" i="1"/>
  <c r="F4794" i="1"/>
  <c r="G4794" i="1" s="1"/>
  <c r="H4794" i="1" s="1"/>
  <c r="F4980" i="1"/>
  <c r="G4980" i="1" s="1"/>
  <c r="H4980" i="1" s="1"/>
  <c r="F5589" i="1"/>
  <c r="G5589" i="1" s="1"/>
  <c r="H5589" i="1" s="1"/>
  <c r="F5981" i="1"/>
  <c r="G5981" i="1" s="1"/>
  <c r="H5981" i="1" s="1"/>
  <c r="F6708" i="1"/>
  <c r="G6708" i="1" s="1"/>
  <c r="H6708" i="1" s="1"/>
  <c r="F6707" i="1"/>
  <c r="G6707" i="1" s="1"/>
  <c r="H6707" i="1" s="1"/>
  <c r="F6706" i="1"/>
  <c r="G6706" i="1" s="1"/>
  <c r="H6706" i="1" s="1"/>
  <c r="F6705" i="1"/>
  <c r="G6705" i="1" s="1"/>
  <c r="H6705" i="1" s="1"/>
  <c r="F6704" i="1"/>
  <c r="G6704" i="1" s="1"/>
  <c r="H6704" i="1" s="1"/>
  <c r="F6703" i="1"/>
  <c r="G6703" i="1" s="1"/>
  <c r="H6703" i="1" s="1"/>
  <c r="F6702" i="1"/>
  <c r="G6702" i="1" s="1"/>
  <c r="H6702" i="1" s="1"/>
  <c r="F6701" i="1"/>
  <c r="G6701" i="1" s="1"/>
  <c r="H6701" i="1" s="1"/>
  <c r="F6700" i="1"/>
  <c r="G6700" i="1" s="1"/>
  <c r="H6700" i="1" s="1"/>
  <c r="F6699" i="1"/>
  <c r="G6699" i="1" s="1"/>
  <c r="H6699" i="1" s="1"/>
  <c r="F6698" i="1"/>
  <c r="G6698" i="1" s="1"/>
  <c r="H6698" i="1" s="1"/>
  <c r="F6697" i="1"/>
  <c r="G6697" i="1" s="1"/>
  <c r="H6697" i="1" s="1"/>
  <c r="F6696" i="1"/>
  <c r="G6696" i="1" s="1"/>
  <c r="H6696" i="1" s="1"/>
  <c r="F6695" i="1"/>
  <c r="G6695" i="1" s="1"/>
  <c r="H6695" i="1" s="1"/>
  <c r="F6694" i="1"/>
  <c r="G6694" i="1" s="1"/>
  <c r="H6694" i="1" s="1"/>
  <c r="F6144" i="1"/>
  <c r="G6144" i="1" s="1"/>
  <c r="H6144" i="1" s="1"/>
  <c r="F6187" i="1"/>
  <c r="G6187" i="1" s="1"/>
  <c r="H6187" i="1" s="1"/>
  <c r="F6059" i="1"/>
  <c r="G6059" i="1" s="1"/>
  <c r="H6059" i="1" s="1"/>
  <c r="F6058" i="1"/>
  <c r="G6058" i="1" s="1"/>
  <c r="H6058" i="1" s="1"/>
  <c r="F5942" i="1"/>
  <c r="G5942" i="1" s="1"/>
  <c r="H5942" i="1" s="1"/>
  <c r="I3746" i="1"/>
  <c r="F6693" i="1"/>
  <c r="G6693" i="1" s="1"/>
  <c r="H6693" i="1" s="1"/>
  <c r="F6692" i="1"/>
  <c r="G6692" i="1" s="1"/>
  <c r="H6692" i="1" s="1"/>
  <c r="F6691" i="1"/>
  <c r="G6691" i="1" s="1"/>
  <c r="H6691" i="1" s="1"/>
  <c r="F6690" i="1"/>
  <c r="G6690" i="1" s="1"/>
  <c r="H6690" i="1" s="1"/>
  <c r="F6689" i="1"/>
  <c r="G6689" i="1" s="1"/>
  <c r="H6689" i="1" s="1"/>
  <c r="F6688" i="1"/>
  <c r="G6688" i="1" s="1"/>
  <c r="H6688" i="1" s="1"/>
  <c r="F6687" i="1"/>
  <c r="G6687" i="1" s="1"/>
  <c r="H6687" i="1" s="1"/>
  <c r="F6686" i="1"/>
  <c r="G6686" i="1" s="1"/>
  <c r="H6686" i="1" s="1"/>
  <c r="F6685" i="1"/>
  <c r="G6685" i="1" s="1"/>
  <c r="H6685" i="1" s="1"/>
  <c r="F6684" i="1"/>
  <c r="G6684" i="1" s="1"/>
  <c r="H6684" i="1" s="1"/>
  <c r="F6683" i="1"/>
  <c r="G6683" i="1" s="1"/>
  <c r="H6683" i="1" s="1"/>
  <c r="F6682" i="1"/>
  <c r="G6682" i="1" s="1"/>
  <c r="H6682" i="1" s="1"/>
  <c r="F6681" i="1"/>
  <c r="G6681" i="1" s="1"/>
  <c r="H6681" i="1" s="1"/>
  <c r="F6680" i="1"/>
  <c r="G6680" i="1" s="1"/>
  <c r="H6680" i="1" s="1"/>
  <c r="F6679" i="1"/>
  <c r="G6679" i="1" s="1"/>
  <c r="H6679" i="1" s="1"/>
  <c r="F6678" i="1"/>
  <c r="G6678" i="1" s="1"/>
  <c r="H6678" i="1" s="1"/>
  <c r="F6109" i="1"/>
  <c r="G6109" i="1" s="1"/>
  <c r="H6109" i="1" s="1"/>
  <c r="F5941" i="1"/>
  <c r="G5941" i="1" s="1"/>
  <c r="H5941" i="1" s="1"/>
  <c r="F5980" i="1"/>
  <c r="G5980" i="1" s="1"/>
  <c r="H5980" i="1" s="1"/>
  <c r="F5832" i="1"/>
  <c r="G5832" i="1" s="1"/>
  <c r="H5832" i="1" s="1"/>
  <c r="F5675" i="1"/>
  <c r="G5675" i="1" s="1"/>
  <c r="H5675" i="1" s="1"/>
  <c r="F5638" i="1"/>
  <c r="G5638" i="1" s="1"/>
  <c r="H5638" i="1" s="1"/>
  <c r="F5588" i="1"/>
  <c r="G5588" i="1" s="1"/>
  <c r="H5588" i="1" s="1"/>
  <c r="F5547" i="1"/>
  <c r="G5547" i="1" s="1"/>
  <c r="H5547" i="1" s="1"/>
  <c r="I3722" i="1"/>
  <c r="F5746" i="1"/>
  <c r="G5746" i="1" s="1"/>
  <c r="H5746" i="1" s="1"/>
  <c r="F6677" i="1"/>
  <c r="G6677" i="1" s="1"/>
  <c r="H6677" i="1" s="1"/>
  <c r="F6676" i="1"/>
  <c r="G6676" i="1" s="1"/>
  <c r="H6676" i="1" s="1"/>
  <c r="F6675" i="1"/>
  <c r="G6675" i="1" s="1"/>
  <c r="H6675" i="1" s="1"/>
  <c r="F6674" i="1"/>
  <c r="G6674" i="1" s="1"/>
  <c r="H6674" i="1" s="1"/>
  <c r="F6673" i="1"/>
  <c r="G6673" i="1" s="1"/>
  <c r="H6673" i="1" s="1"/>
  <c r="F6672" i="1"/>
  <c r="G6672" i="1" s="1"/>
  <c r="H6672" i="1" s="1"/>
  <c r="F6671" i="1"/>
  <c r="G6671" i="1" s="1"/>
  <c r="H6671" i="1" s="1"/>
  <c r="F6670" i="1"/>
  <c r="G6670" i="1" s="1"/>
  <c r="H6670" i="1" s="1"/>
  <c r="F6669" i="1"/>
  <c r="G6669" i="1" s="1"/>
  <c r="H6669" i="1" s="1"/>
  <c r="F6668" i="1"/>
  <c r="G6668" i="1" s="1"/>
  <c r="H6668" i="1" s="1"/>
  <c r="F6667" i="1"/>
  <c r="G6667" i="1" s="1"/>
  <c r="H6667" i="1" s="1"/>
  <c r="F6666" i="1"/>
  <c r="G6666" i="1" s="1"/>
  <c r="H6666" i="1" s="1"/>
  <c r="F6665" i="1"/>
  <c r="G6665" i="1" s="1"/>
  <c r="H6665" i="1" s="1"/>
  <c r="F6664" i="1"/>
  <c r="G6664" i="1" s="1"/>
  <c r="H6664" i="1" s="1"/>
  <c r="F6663" i="1"/>
  <c r="G6663" i="1" s="1"/>
  <c r="H6663" i="1" s="1"/>
  <c r="F6662" i="1"/>
  <c r="G6662" i="1" s="1"/>
  <c r="H6662" i="1" s="1"/>
  <c r="F6661" i="1"/>
  <c r="G6661" i="1" s="1"/>
  <c r="H6661" i="1" s="1"/>
  <c r="F6660" i="1"/>
  <c r="G6660" i="1" s="1"/>
  <c r="H6660" i="1" s="1"/>
  <c r="F6659" i="1"/>
  <c r="G6659" i="1" s="1"/>
  <c r="H6659" i="1" s="1"/>
  <c r="F6658" i="1"/>
  <c r="G6658" i="1" s="1"/>
  <c r="H6658" i="1" s="1"/>
  <c r="F6657" i="1"/>
  <c r="G6657" i="1" s="1"/>
  <c r="H6657" i="1" s="1"/>
  <c r="F6656" i="1"/>
  <c r="G6656" i="1" s="1"/>
  <c r="H6656" i="1" s="1"/>
  <c r="F6655" i="1"/>
  <c r="G6655" i="1" s="1"/>
  <c r="H6655" i="1" s="1"/>
  <c r="I3698" i="1"/>
  <c r="F6654" i="1"/>
  <c r="G6654" i="1" s="1"/>
  <c r="H6654" i="1" s="1"/>
  <c r="F6653" i="1"/>
  <c r="G6653" i="1" s="1"/>
  <c r="H6653" i="1" s="1"/>
  <c r="F6652" i="1"/>
  <c r="G6652" i="1" s="1"/>
  <c r="H6652" i="1" s="1"/>
  <c r="F6651" i="1"/>
  <c r="G6651" i="1" s="1"/>
  <c r="H6651" i="1" s="1"/>
  <c r="F6650" i="1"/>
  <c r="G6650" i="1" s="1"/>
  <c r="H6650" i="1" s="1"/>
  <c r="F6649" i="1"/>
  <c r="G6649" i="1" s="1"/>
  <c r="H6649" i="1" s="1"/>
  <c r="F6648" i="1"/>
  <c r="G6648" i="1" s="1"/>
  <c r="H6648" i="1" s="1"/>
  <c r="F6647" i="1"/>
  <c r="G6647" i="1" s="1"/>
  <c r="H6647" i="1" s="1"/>
  <c r="F6646" i="1"/>
  <c r="G6646" i="1" s="1"/>
  <c r="H6646" i="1" s="1"/>
  <c r="F6645" i="1"/>
  <c r="G6645" i="1" s="1"/>
  <c r="H6645" i="1" s="1"/>
  <c r="F6644" i="1"/>
  <c r="G6644" i="1" s="1"/>
  <c r="H6644" i="1" s="1"/>
  <c r="F6643" i="1"/>
  <c r="G6643" i="1" s="1"/>
  <c r="H6643" i="1" s="1"/>
  <c r="F6642" i="1"/>
  <c r="G6642" i="1" s="1"/>
  <c r="H6642" i="1" s="1"/>
  <c r="F6641" i="1"/>
  <c r="G6641" i="1" s="1"/>
  <c r="H6641" i="1" s="1"/>
  <c r="F6640" i="1"/>
  <c r="G6640" i="1" s="1"/>
  <c r="H6640" i="1" s="1"/>
  <c r="F6639" i="1"/>
  <c r="G6639" i="1" s="1"/>
  <c r="H6639" i="1" s="1"/>
  <c r="F6638" i="1"/>
  <c r="G6638" i="1" s="1"/>
  <c r="H6638" i="1" s="1"/>
  <c r="F6637" i="1"/>
  <c r="G6637" i="1" s="1"/>
  <c r="H6637" i="1" s="1"/>
  <c r="F6143" i="1"/>
  <c r="G6143" i="1" s="1"/>
  <c r="H6143" i="1" s="1"/>
  <c r="F5503" i="1"/>
  <c r="G5503" i="1" s="1"/>
  <c r="H5503" i="1" s="1"/>
  <c r="F5125" i="1"/>
  <c r="G5125" i="1" s="1"/>
  <c r="H5125" i="1" s="1"/>
  <c r="F5124" i="1"/>
  <c r="G5124" i="1" s="1"/>
  <c r="H5124" i="1" s="1"/>
  <c r="F5240" i="1"/>
  <c r="G5240" i="1" s="1"/>
  <c r="H5240" i="1" s="1"/>
  <c r="F5423" i="1"/>
  <c r="G5423" i="1" s="1"/>
  <c r="H5423" i="1" s="1"/>
  <c r="I3674" i="1"/>
  <c r="F5869" i="1"/>
  <c r="G5869" i="1" s="1"/>
  <c r="H5869" i="1" s="1"/>
  <c r="F6142" i="1"/>
  <c r="G6142" i="1" s="1"/>
  <c r="H6142" i="1" s="1"/>
  <c r="F6636" i="1"/>
  <c r="G6636" i="1" s="1"/>
  <c r="H6636" i="1" s="1"/>
  <c r="F6635" i="1"/>
  <c r="G6635" i="1" s="1"/>
  <c r="H6635" i="1" s="1"/>
  <c r="F6634" i="1"/>
  <c r="G6634" i="1" s="1"/>
  <c r="H6634" i="1" s="1"/>
  <c r="F6633" i="1"/>
  <c r="G6633" i="1" s="1"/>
  <c r="H6633" i="1" s="1"/>
  <c r="F6632" i="1"/>
  <c r="G6632" i="1" s="1"/>
  <c r="H6632" i="1" s="1"/>
  <c r="F6631" i="1"/>
  <c r="G6631" i="1" s="1"/>
  <c r="H6631" i="1" s="1"/>
  <c r="F6630" i="1"/>
  <c r="G6630" i="1" s="1"/>
  <c r="H6630" i="1" s="1"/>
  <c r="F6629" i="1"/>
  <c r="G6629" i="1" s="1"/>
  <c r="H6629" i="1" s="1"/>
  <c r="F6628" i="1"/>
  <c r="G6628" i="1" s="1"/>
  <c r="H6628" i="1" s="1"/>
  <c r="F6627" i="1"/>
  <c r="G6627" i="1" s="1"/>
  <c r="H6627" i="1" s="1"/>
  <c r="F6626" i="1"/>
  <c r="G6626" i="1" s="1"/>
  <c r="H6626" i="1" s="1"/>
  <c r="F6625" i="1"/>
  <c r="G6625" i="1" s="1"/>
  <c r="H6625" i="1" s="1"/>
  <c r="F6624" i="1"/>
  <c r="G6624" i="1" s="1"/>
  <c r="H6624" i="1" s="1"/>
  <c r="F6623" i="1"/>
  <c r="G6623" i="1" s="1"/>
  <c r="H6623" i="1" s="1"/>
  <c r="F6622" i="1"/>
  <c r="G6622" i="1" s="1"/>
  <c r="H6622" i="1" s="1"/>
  <c r="F6621" i="1"/>
  <c r="G6621" i="1" s="1"/>
  <c r="H6621" i="1" s="1"/>
  <c r="F5716" i="1"/>
  <c r="G5716" i="1" s="1"/>
  <c r="H5716" i="1" s="1"/>
  <c r="F3778" i="1"/>
  <c r="G3778" i="1" s="1"/>
  <c r="H3778" i="1" s="1"/>
  <c r="F2198" i="1"/>
  <c r="G2198" i="1" s="1"/>
  <c r="H2198" i="1" s="1"/>
  <c r="F2197" i="1"/>
  <c r="G2197" i="1" s="1"/>
  <c r="H2197" i="1" s="1"/>
  <c r="F2308" i="1"/>
  <c r="G2308" i="1" s="1"/>
  <c r="H2308" i="1" s="1"/>
  <c r="F2499" i="1"/>
  <c r="G2499" i="1" s="1"/>
  <c r="H2499" i="1" s="1"/>
  <c r="I3650" i="1"/>
  <c r="F2673" i="1"/>
  <c r="G2673" i="1" s="1"/>
  <c r="H2673" i="1" s="1"/>
  <c r="F3221" i="1"/>
  <c r="G3221" i="1" s="1"/>
  <c r="H3221" i="1" s="1"/>
  <c r="F4415" i="1"/>
  <c r="G4415" i="1" s="1"/>
  <c r="H4415" i="1" s="1"/>
  <c r="F5465" i="1"/>
  <c r="G5465" i="1" s="1"/>
  <c r="H5465" i="1" s="1"/>
  <c r="F6108" i="1"/>
  <c r="G6108" i="1" s="1"/>
  <c r="H6108" i="1" s="1"/>
  <c r="F6620" i="1"/>
  <c r="G6620" i="1" s="1"/>
  <c r="H6620" i="1" s="1"/>
  <c r="F6619" i="1"/>
  <c r="G6619" i="1" s="1"/>
  <c r="H6619" i="1" s="1"/>
  <c r="F6618" i="1"/>
  <c r="G6618" i="1" s="1"/>
  <c r="H6618" i="1" s="1"/>
  <c r="F6617" i="1"/>
  <c r="G6617" i="1" s="1"/>
  <c r="H6617" i="1" s="1"/>
  <c r="F6616" i="1"/>
  <c r="G6616" i="1" s="1"/>
  <c r="H6616" i="1" s="1"/>
  <c r="F6615" i="1"/>
  <c r="G6615" i="1" s="1"/>
  <c r="H6615" i="1" s="1"/>
  <c r="F6614" i="1"/>
  <c r="G6614" i="1" s="1"/>
  <c r="H6614" i="1" s="1"/>
  <c r="F6613" i="1"/>
  <c r="G6613" i="1" s="1"/>
  <c r="H6613" i="1" s="1"/>
  <c r="F6612" i="1"/>
  <c r="G6612" i="1" s="1"/>
  <c r="H6612" i="1" s="1"/>
  <c r="F6611" i="1"/>
  <c r="G6611" i="1" s="1"/>
  <c r="H6611" i="1" s="1"/>
  <c r="F6610" i="1"/>
  <c r="G6610" i="1" s="1"/>
  <c r="H6610" i="1" s="1"/>
  <c r="F5979" i="1"/>
  <c r="G5979" i="1" s="1"/>
  <c r="H5979" i="1" s="1"/>
  <c r="F5637" i="1"/>
  <c r="G5637" i="1" s="1"/>
  <c r="H5637" i="1" s="1"/>
  <c r="F5123" i="1"/>
  <c r="G5123" i="1" s="1"/>
  <c r="H5123" i="1" s="1"/>
  <c r="F3815" i="1"/>
  <c r="G3815" i="1" s="1"/>
  <c r="H3815" i="1" s="1"/>
  <c r="F2344" i="1"/>
  <c r="G2344" i="1" s="1"/>
  <c r="H2344" i="1" s="1"/>
  <c r="F3002" i="1"/>
  <c r="G3002" i="1" s="1"/>
  <c r="H3002" i="1" s="1"/>
  <c r="F2672" i="1"/>
  <c r="G2672" i="1" s="1"/>
  <c r="H2672" i="1" s="1"/>
  <c r="F3693" i="1"/>
  <c r="G3693" i="1" s="1"/>
  <c r="H3693" i="1" s="1"/>
  <c r="I3626" i="1"/>
  <c r="F3887" i="1"/>
  <c r="G3887" i="1" s="1"/>
  <c r="H3887" i="1" s="1"/>
  <c r="F4169" i="1"/>
  <c r="G4169" i="1" s="1"/>
  <c r="H4169" i="1" s="1"/>
  <c r="F4251" i="1"/>
  <c r="G4251" i="1" s="1"/>
  <c r="H4251" i="1" s="1"/>
  <c r="F4414" i="1"/>
  <c r="G4414" i="1" s="1"/>
  <c r="H4414" i="1" s="1"/>
  <c r="F4710" i="1"/>
  <c r="G4710" i="1" s="1"/>
  <c r="H4710" i="1" s="1"/>
  <c r="F5791" i="1"/>
  <c r="G5791" i="1" s="1"/>
  <c r="H5791" i="1" s="1"/>
  <c r="F6609" i="1"/>
  <c r="G6609" i="1" s="1"/>
  <c r="H6609" i="1" s="1"/>
  <c r="F6608" i="1"/>
  <c r="G6608" i="1" s="1"/>
  <c r="H6608" i="1" s="1"/>
  <c r="F6607" i="1"/>
  <c r="G6607" i="1" s="1"/>
  <c r="H6607" i="1" s="1"/>
  <c r="F6606" i="1"/>
  <c r="G6606" i="1" s="1"/>
  <c r="H6606" i="1" s="1"/>
  <c r="F6605" i="1"/>
  <c r="G6605" i="1" s="1"/>
  <c r="H6605" i="1" s="1"/>
  <c r="F6604" i="1"/>
  <c r="G6604" i="1" s="1"/>
  <c r="H6604" i="1" s="1"/>
  <c r="F6603" i="1"/>
  <c r="G6603" i="1" s="1"/>
  <c r="H6603" i="1" s="1"/>
  <c r="F6602" i="1"/>
  <c r="G6602" i="1" s="1"/>
  <c r="H6602" i="1" s="1"/>
  <c r="F6601" i="1"/>
  <c r="G6601" i="1" s="1"/>
  <c r="H6601" i="1" s="1"/>
  <c r="F6141" i="1"/>
  <c r="G6141" i="1" s="1"/>
  <c r="H6141" i="1" s="1"/>
  <c r="F5790" i="1"/>
  <c r="G5790" i="1" s="1"/>
  <c r="H5790" i="1" s="1"/>
  <c r="F5198" i="1"/>
  <c r="G5198" i="1" s="1"/>
  <c r="H5198" i="1" s="1"/>
  <c r="F4211" i="1"/>
  <c r="G4211" i="1" s="1"/>
  <c r="H4211" i="1" s="1"/>
  <c r="F2463" i="1"/>
  <c r="G2463" i="1" s="1"/>
  <c r="H2463" i="1" s="1"/>
  <c r="F1735" i="1"/>
  <c r="G1735" i="1" s="1"/>
  <c r="H1735" i="1" s="1"/>
  <c r="F1702" i="1"/>
  <c r="G1702" i="1" s="1"/>
  <c r="H1702" i="1" s="1"/>
  <c r="F1882" i="1"/>
  <c r="G1882" i="1" s="1"/>
  <c r="H1882" i="1" s="1"/>
  <c r="F2055" i="1"/>
  <c r="G2055" i="1" s="1"/>
  <c r="H2055" i="1" s="1"/>
  <c r="I3602" i="1"/>
  <c r="F2498" i="1"/>
  <c r="G2498" i="1" s="1"/>
  <c r="H2498" i="1" s="1"/>
  <c r="F2907" i="1"/>
  <c r="G2907" i="1" s="1"/>
  <c r="H2907" i="1" s="1"/>
  <c r="F3615" i="1"/>
  <c r="G3615" i="1" s="1"/>
  <c r="H3615" i="1" s="1"/>
  <c r="F4127" i="1"/>
  <c r="G4127" i="1" s="1"/>
  <c r="H4127" i="1" s="1"/>
  <c r="F4458" i="1"/>
  <c r="G4458" i="1" s="1"/>
  <c r="H4458" i="1" s="1"/>
  <c r="F4750" i="1"/>
  <c r="G4750" i="1" s="1"/>
  <c r="H4750" i="1" s="1"/>
  <c r="F5197" i="1"/>
  <c r="G5197" i="1" s="1"/>
  <c r="H5197" i="1" s="1"/>
  <c r="F5384" i="1"/>
  <c r="G5384" i="1" s="1"/>
  <c r="H5384" i="1" s="1"/>
  <c r="F5464" i="1"/>
  <c r="G5464" i="1" s="1"/>
  <c r="H5464" i="1" s="1"/>
  <c r="F5587" i="1"/>
  <c r="G5587" i="1" s="1"/>
  <c r="H5587" i="1" s="1"/>
  <c r="F4938" i="1"/>
  <c r="G4938" i="1" s="1"/>
  <c r="H4938" i="1" s="1"/>
  <c r="F4087" i="1"/>
  <c r="G4087" i="1" s="1"/>
  <c r="H4087" i="1" s="1"/>
  <c r="F4126" i="1"/>
  <c r="G4126" i="1" s="1"/>
  <c r="H4126" i="1" s="1"/>
  <c r="F6057" i="1"/>
  <c r="G6057" i="1" s="1"/>
  <c r="H6057" i="1" s="1"/>
  <c r="F5636" i="1"/>
  <c r="G5636" i="1" s="1"/>
  <c r="H5636" i="1" s="1"/>
  <c r="F4937" i="1"/>
  <c r="G4937" i="1" s="1"/>
  <c r="H4937" i="1" s="1"/>
  <c r="F4545" i="1"/>
  <c r="G4545" i="1" s="1"/>
  <c r="H4545" i="1" s="1"/>
  <c r="F4335" i="1"/>
  <c r="G4335" i="1" s="1"/>
  <c r="H4335" i="1" s="1"/>
  <c r="F3654" i="1"/>
  <c r="G3654" i="1" s="1"/>
  <c r="H3654" i="1" s="1"/>
  <c r="F2811" i="1"/>
  <c r="G2811" i="1" s="1"/>
  <c r="H2811" i="1" s="1"/>
  <c r="F2014" i="1"/>
  <c r="G2014" i="1" s="1"/>
  <c r="H2014" i="1" s="1"/>
  <c r="F1640" i="1"/>
  <c r="G1640" i="1" s="1"/>
  <c r="H1640" i="1" s="1"/>
  <c r="F1701" i="1"/>
  <c r="G1701" i="1" s="1"/>
  <c r="H1701" i="1" s="1"/>
  <c r="F1918" i="1"/>
  <c r="G1918" i="1" s="1"/>
  <c r="H1918" i="1" s="1"/>
  <c r="I3578" i="1"/>
  <c r="F2307" i="1"/>
  <c r="G2307" i="1" s="1"/>
  <c r="H2307" i="1" s="1"/>
  <c r="F2717" i="1"/>
  <c r="G2717" i="1" s="1"/>
  <c r="H2717" i="1" s="1"/>
  <c r="F3220" i="1"/>
  <c r="G3220" i="1" s="1"/>
  <c r="H3220" i="1" s="1"/>
  <c r="F3529" i="1"/>
  <c r="G3529" i="1" s="1"/>
  <c r="H3529" i="1" s="1"/>
  <c r="F3935" i="1"/>
  <c r="G3935" i="1" s="1"/>
  <c r="H3935" i="1" s="1"/>
  <c r="F4168" i="1"/>
  <c r="G4168" i="1" s="1"/>
  <c r="H4168" i="1" s="1"/>
  <c r="F4837" i="1"/>
  <c r="G4837" i="1" s="1"/>
  <c r="H4837" i="1" s="1"/>
  <c r="F4210" i="1"/>
  <c r="G4210" i="1" s="1"/>
  <c r="H4210" i="1" s="1"/>
  <c r="F5463" i="1"/>
  <c r="G5463" i="1" s="1"/>
  <c r="H5463" i="1" s="1"/>
  <c r="F5868" i="1"/>
  <c r="G5868" i="1" s="1"/>
  <c r="H5868" i="1" s="1"/>
  <c r="F5940" i="1"/>
  <c r="G5940" i="1" s="1"/>
  <c r="H5940" i="1" s="1"/>
  <c r="F5383" i="1"/>
  <c r="G5383" i="1" s="1"/>
  <c r="H5383" i="1" s="1"/>
  <c r="F5586" i="1"/>
  <c r="G5586" i="1" s="1"/>
  <c r="H5586" i="1" s="1"/>
  <c r="F5674" i="1"/>
  <c r="G5674" i="1" s="1"/>
  <c r="H5674" i="1" s="1"/>
  <c r="F5076" i="1"/>
  <c r="G5076" i="1" s="1"/>
  <c r="H5076" i="1" s="1"/>
  <c r="F5122" i="1"/>
  <c r="G5122" i="1" s="1"/>
  <c r="H5122" i="1" s="1"/>
  <c r="F4086" i="1"/>
  <c r="G4086" i="1" s="1"/>
  <c r="H4086" i="1" s="1"/>
  <c r="F4034" i="1"/>
  <c r="G4034" i="1" s="1"/>
  <c r="H4034" i="1" s="1"/>
  <c r="F3934" i="1"/>
  <c r="G3934" i="1" s="1"/>
  <c r="H3934" i="1" s="1"/>
  <c r="F3347" i="1"/>
  <c r="G3347" i="1" s="1"/>
  <c r="H3347" i="1" s="1"/>
  <c r="F2959" i="1"/>
  <c r="G2959" i="1" s="1"/>
  <c r="H2959" i="1" s="1"/>
  <c r="F3059" i="1"/>
  <c r="G3059" i="1" s="1"/>
  <c r="H3059" i="1" s="1"/>
  <c r="F2671" i="1"/>
  <c r="G2671" i="1" s="1"/>
  <c r="H2671" i="1" s="1"/>
  <c r="F2768" i="1"/>
  <c r="G2768" i="1" s="1"/>
  <c r="H2768" i="1" s="1"/>
  <c r="I3554" i="1"/>
  <c r="F2958" i="1"/>
  <c r="G2958" i="1" s="1"/>
  <c r="H2958" i="1" s="1"/>
  <c r="F3450" i="1"/>
  <c r="G3450" i="1" s="1"/>
  <c r="H3450" i="1" s="1"/>
  <c r="F2767" i="1"/>
  <c r="G2767" i="1" s="1"/>
  <c r="H2767" i="1" s="1"/>
  <c r="F2957" i="1"/>
  <c r="G2957" i="1" s="1"/>
  <c r="H2957" i="1" s="1"/>
  <c r="F3165" i="1"/>
  <c r="G3165" i="1" s="1"/>
  <c r="H3165" i="1" s="1"/>
  <c r="F3886" i="1"/>
  <c r="G3886" i="1" s="1"/>
  <c r="H3886" i="1" s="1"/>
  <c r="F3854" i="1"/>
  <c r="G3854" i="1" s="1"/>
  <c r="H3854" i="1" s="1"/>
  <c r="F3614" i="1"/>
  <c r="G3614" i="1" s="1"/>
  <c r="H3614" i="1" s="1"/>
  <c r="F3613" i="1"/>
  <c r="G3613" i="1" s="1"/>
  <c r="H3613" i="1" s="1"/>
  <c r="F3449" i="1"/>
  <c r="G3449" i="1" s="1"/>
  <c r="H3449" i="1" s="1"/>
  <c r="F3448" i="1"/>
  <c r="G3448" i="1" s="1"/>
  <c r="H3448" i="1" s="1"/>
  <c r="F3736" i="1"/>
  <c r="G3736" i="1" s="1"/>
  <c r="H3736" i="1" s="1"/>
  <c r="F3933" i="1"/>
  <c r="G3933" i="1" s="1"/>
  <c r="H3933" i="1" s="1"/>
  <c r="F4299" i="1"/>
  <c r="G4299" i="1" s="1"/>
  <c r="H4299" i="1" s="1"/>
  <c r="F5170" i="1"/>
  <c r="G5170" i="1" s="1"/>
  <c r="H5170" i="1" s="1"/>
  <c r="F5075" i="1"/>
  <c r="G5075" i="1" s="1"/>
  <c r="H5075" i="1" s="1"/>
  <c r="F4544" i="1"/>
  <c r="G4544" i="1" s="1"/>
  <c r="H4544" i="1" s="1"/>
  <c r="F4250" i="1"/>
  <c r="G4250" i="1" s="1"/>
  <c r="H4250" i="1" s="1"/>
  <c r="F4085" i="1"/>
  <c r="G4085" i="1" s="1"/>
  <c r="H4085" i="1" s="1"/>
  <c r="F4033" i="1"/>
  <c r="G4033" i="1" s="1"/>
  <c r="H4033" i="1" s="1"/>
  <c r="F3979" i="1"/>
  <c r="G3979" i="1" s="1"/>
  <c r="H3979" i="1" s="1"/>
  <c r="F3932" i="1"/>
  <c r="G3932" i="1" s="1"/>
  <c r="H3932" i="1" s="1"/>
  <c r="F4084" i="1"/>
  <c r="G4084" i="1" s="1"/>
  <c r="H4084" i="1" s="1"/>
  <c r="F4457" i="1"/>
  <c r="G4457" i="1" s="1"/>
  <c r="H4457" i="1" s="1"/>
  <c r="I3530" i="1"/>
  <c r="F4634" i="1"/>
  <c r="G4634" i="1" s="1"/>
  <c r="H4634" i="1" s="1"/>
  <c r="F4749" i="1"/>
  <c r="G4749" i="1" s="1"/>
  <c r="H4749" i="1" s="1"/>
  <c r="F4709" i="1"/>
  <c r="G4709" i="1" s="1"/>
  <c r="H4709" i="1" s="1"/>
  <c r="F4543" i="1"/>
  <c r="G4543" i="1" s="1"/>
  <c r="H4543" i="1" s="1"/>
  <c r="F4793" i="1"/>
  <c r="G4793" i="1" s="1"/>
  <c r="H4793" i="1" s="1"/>
  <c r="F4748" i="1"/>
  <c r="G4748" i="1" s="1"/>
  <c r="H4748" i="1" s="1"/>
  <c r="F4747" i="1"/>
  <c r="G4747" i="1" s="1"/>
  <c r="H4747" i="1" s="1"/>
  <c r="F5546" i="1"/>
  <c r="G5546" i="1" s="1"/>
  <c r="H5546" i="1" s="1"/>
  <c r="F6186" i="1"/>
  <c r="G6186" i="1" s="1"/>
  <c r="H6186" i="1" s="1"/>
  <c r="F6600" i="1"/>
  <c r="G6600" i="1" s="1"/>
  <c r="H6600" i="1" s="1"/>
  <c r="F5335" i="1"/>
  <c r="G5335" i="1" s="1"/>
  <c r="H5335" i="1" s="1"/>
  <c r="F5334" i="1"/>
  <c r="G5334" i="1" s="1"/>
  <c r="H5334" i="1" s="1"/>
  <c r="F5635" i="1"/>
  <c r="G5635" i="1" s="1"/>
  <c r="H5635" i="1" s="1"/>
  <c r="F5715" i="1"/>
  <c r="G5715" i="1" s="1"/>
  <c r="H5715" i="1" s="1"/>
  <c r="F4979" i="1"/>
  <c r="G4979" i="1" s="1"/>
  <c r="H4979" i="1" s="1"/>
  <c r="F5239" i="1"/>
  <c r="G5239" i="1" s="1"/>
  <c r="H5239" i="1" s="1"/>
  <c r="F4413" i="1"/>
  <c r="G4413" i="1" s="1"/>
  <c r="H4413" i="1" s="1"/>
  <c r="F4495" i="1"/>
  <c r="G4495" i="1" s="1"/>
  <c r="H4495" i="1" s="1"/>
  <c r="F4412" i="1"/>
  <c r="G4412" i="1" s="1"/>
  <c r="H4412" i="1" s="1"/>
  <c r="F4374" i="1"/>
  <c r="G4374" i="1" s="1"/>
  <c r="H4374" i="1" s="1"/>
  <c r="F4667" i="1"/>
  <c r="G4667" i="1" s="1"/>
  <c r="H4667" i="1" s="1"/>
  <c r="F4792" i="1"/>
  <c r="G4792" i="1" s="1"/>
  <c r="H4792" i="1" s="1"/>
  <c r="F5545" i="1"/>
  <c r="G5545" i="1" s="1"/>
  <c r="H5545" i="1" s="1"/>
  <c r="F6599" i="1"/>
  <c r="G6599" i="1" s="1"/>
  <c r="H6599" i="1" s="1"/>
  <c r="I3506" i="1"/>
  <c r="F6598" i="1"/>
  <c r="G6598" i="1" s="1"/>
  <c r="H6598" i="1" s="1"/>
  <c r="F6597" i="1"/>
  <c r="G6597" i="1" s="1"/>
  <c r="H6597" i="1" s="1"/>
  <c r="F5745" i="1"/>
  <c r="G5745" i="1" s="1"/>
  <c r="H5745" i="1" s="1"/>
  <c r="F5585" i="1"/>
  <c r="G5585" i="1" s="1"/>
  <c r="H5585" i="1" s="1"/>
  <c r="F5422" i="1"/>
  <c r="G5422" i="1" s="1"/>
  <c r="H5422" i="1" s="1"/>
  <c r="F6596" i="1"/>
  <c r="G6596" i="1" s="1"/>
  <c r="H6596" i="1" s="1"/>
  <c r="F6595" i="1"/>
  <c r="G6595" i="1" s="1"/>
  <c r="H6595" i="1" s="1"/>
  <c r="F6594" i="1"/>
  <c r="G6594" i="1" s="1"/>
  <c r="H6594" i="1" s="1"/>
  <c r="F6593" i="1"/>
  <c r="G6593" i="1" s="1"/>
  <c r="H6593" i="1" s="1"/>
  <c r="F6592" i="1"/>
  <c r="G6592" i="1" s="1"/>
  <c r="H6592" i="1" s="1"/>
  <c r="F6591" i="1"/>
  <c r="G6591" i="1" s="1"/>
  <c r="H6591" i="1" s="1"/>
  <c r="F6590" i="1"/>
  <c r="G6590" i="1" s="1"/>
  <c r="H6590" i="1" s="1"/>
  <c r="F6589" i="1"/>
  <c r="G6589" i="1" s="1"/>
  <c r="H6589" i="1" s="1"/>
  <c r="F6588" i="1"/>
  <c r="G6588" i="1" s="1"/>
  <c r="H6588" i="1" s="1"/>
  <c r="F6587" i="1"/>
  <c r="G6587" i="1" s="1"/>
  <c r="H6587" i="1" s="1"/>
  <c r="F5502" i="1"/>
  <c r="G5502" i="1" s="1"/>
  <c r="H5502" i="1" s="1"/>
  <c r="F4936" i="1"/>
  <c r="G4936" i="1" s="1"/>
  <c r="H4936" i="1" s="1"/>
  <c r="F4708" i="1"/>
  <c r="G4708" i="1" s="1"/>
  <c r="H4708" i="1" s="1"/>
  <c r="F4334" i="1"/>
  <c r="G4334" i="1" s="1"/>
  <c r="H4334" i="1" s="1"/>
  <c r="F3777" i="1"/>
  <c r="G3777" i="1" s="1"/>
  <c r="H3777" i="1" s="1"/>
  <c r="F3486" i="1"/>
  <c r="G3486" i="1" s="1"/>
  <c r="H3486" i="1" s="1"/>
  <c r="F3485" i="1"/>
  <c r="G3485" i="1" s="1"/>
  <c r="H3485" i="1" s="1"/>
  <c r="F3735" i="1"/>
  <c r="G3735" i="1" s="1"/>
  <c r="H3735" i="1" s="1"/>
  <c r="F4032" i="1"/>
  <c r="G4032" i="1" s="1"/>
  <c r="H4032" i="1" s="1"/>
  <c r="I3482" i="1"/>
  <c r="F4298" i="1"/>
  <c r="G4298" i="1" s="1"/>
  <c r="H4298" i="1" s="1"/>
  <c r="F4456" i="1"/>
  <c r="G4456" i="1" s="1"/>
  <c r="H4456" i="1" s="1"/>
  <c r="F4455" i="1"/>
  <c r="G4455" i="1" s="1"/>
  <c r="H4455" i="1" s="1"/>
  <c r="F4746" i="1"/>
  <c r="G4746" i="1" s="1"/>
  <c r="H4746" i="1" s="1"/>
  <c r="F4745" i="1"/>
  <c r="G4745" i="1" s="1"/>
  <c r="H4745" i="1" s="1"/>
  <c r="F5238" i="1"/>
  <c r="G5238" i="1" s="1"/>
  <c r="H5238" i="1" s="1"/>
  <c r="F5899" i="1"/>
  <c r="G5899" i="1" s="1"/>
  <c r="H5899" i="1" s="1"/>
  <c r="F6140" i="1"/>
  <c r="G6140" i="1" s="1"/>
  <c r="H6140" i="1" s="1"/>
  <c r="F6107" i="1"/>
  <c r="G6107" i="1" s="1"/>
  <c r="H6107" i="1" s="1"/>
  <c r="F5939" i="1"/>
  <c r="G5939" i="1" s="1"/>
  <c r="H5939" i="1" s="1"/>
  <c r="F5744" i="1"/>
  <c r="G5744" i="1" s="1"/>
  <c r="H5744" i="1" s="1"/>
  <c r="F5544" i="1"/>
  <c r="G5544" i="1" s="1"/>
  <c r="H5544" i="1" s="1"/>
  <c r="F5743" i="1"/>
  <c r="G5743" i="1" s="1"/>
  <c r="H5743" i="1" s="1"/>
  <c r="F5501" i="1"/>
  <c r="G5501" i="1" s="1"/>
  <c r="H5501" i="1" s="1"/>
  <c r="F5382" i="1"/>
  <c r="G5382" i="1" s="1"/>
  <c r="H5382" i="1" s="1"/>
  <c r="F5237" i="1"/>
  <c r="G5237" i="1" s="1"/>
  <c r="H5237" i="1" s="1"/>
  <c r="F5831" i="1"/>
  <c r="G5831" i="1" s="1"/>
  <c r="H5831" i="1" s="1"/>
  <c r="F5867" i="1"/>
  <c r="G5867" i="1" s="1"/>
  <c r="H5867" i="1" s="1"/>
  <c r="F5866" i="1"/>
  <c r="G5866" i="1" s="1"/>
  <c r="H5866" i="1" s="1"/>
  <c r="F5789" i="1"/>
  <c r="G5789" i="1" s="1"/>
  <c r="H5789" i="1" s="1"/>
  <c r="F5788" i="1"/>
  <c r="G5788" i="1" s="1"/>
  <c r="H5788" i="1" s="1"/>
  <c r="F5830" i="1"/>
  <c r="G5830" i="1" s="1"/>
  <c r="H5830" i="1" s="1"/>
  <c r="F5714" i="1"/>
  <c r="G5714" i="1" s="1"/>
  <c r="H5714" i="1" s="1"/>
  <c r="F5462" i="1"/>
  <c r="G5462" i="1" s="1"/>
  <c r="H5462" i="1" s="1"/>
  <c r="I3458" i="1"/>
  <c r="F5074" i="1"/>
  <c r="G5074" i="1" s="1"/>
  <c r="H5074" i="1" s="1"/>
  <c r="F5121" i="1"/>
  <c r="G5121" i="1" s="1"/>
  <c r="H5121" i="1" s="1"/>
  <c r="F5120" i="1"/>
  <c r="G5120" i="1" s="1"/>
  <c r="H5120" i="1" s="1"/>
  <c r="F4978" i="1"/>
  <c r="G4978" i="1" s="1"/>
  <c r="H4978" i="1" s="1"/>
  <c r="F4888" i="1"/>
  <c r="G4888" i="1" s="1"/>
  <c r="H4888" i="1" s="1"/>
  <c r="F5073" i="1"/>
  <c r="G5073" i="1" s="1"/>
  <c r="H5073" i="1" s="1"/>
  <c r="F5421" i="1"/>
  <c r="G5421" i="1" s="1"/>
  <c r="H5421" i="1" s="1"/>
  <c r="F6586" i="1"/>
  <c r="G6586" i="1" s="1"/>
  <c r="H6586" i="1" s="1"/>
  <c r="F6585" i="1"/>
  <c r="G6585" i="1" s="1"/>
  <c r="H6585" i="1" s="1"/>
  <c r="F6584" i="1"/>
  <c r="G6584" i="1" s="1"/>
  <c r="H6584" i="1" s="1"/>
  <c r="F6583" i="1"/>
  <c r="G6583" i="1" s="1"/>
  <c r="H6583" i="1" s="1"/>
  <c r="F6582" i="1"/>
  <c r="G6582" i="1" s="1"/>
  <c r="H6582" i="1" s="1"/>
  <c r="F6581" i="1"/>
  <c r="G6581" i="1" s="1"/>
  <c r="H6581" i="1" s="1"/>
  <c r="F6580" i="1"/>
  <c r="G6580" i="1" s="1"/>
  <c r="H6580" i="1" s="1"/>
  <c r="F6579" i="1"/>
  <c r="G6579" i="1" s="1"/>
  <c r="H6579" i="1" s="1"/>
  <c r="F6020" i="1"/>
  <c r="G6020" i="1" s="1"/>
  <c r="H6020" i="1" s="1"/>
  <c r="F5543" i="1"/>
  <c r="G5543" i="1" s="1"/>
  <c r="H5543" i="1" s="1"/>
  <c r="F4887" i="1"/>
  <c r="G4887" i="1" s="1"/>
  <c r="H4887" i="1" s="1"/>
  <c r="F4886" i="1"/>
  <c r="G4886" i="1" s="1"/>
  <c r="H4886" i="1" s="1"/>
  <c r="F5500" i="1"/>
  <c r="G5500" i="1" s="1"/>
  <c r="H5500" i="1" s="1"/>
  <c r="F5584" i="1"/>
  <c r="G5584" i="1" s="1"/>
  <c r="H5584" i="1" s="1"/>
  <c r="F5673" i="1"/>
  <c r="G5673" i="1" s="1"/>
  <c r="H5673" i="1" s="1"/>
  <c r="F5634" i="1"/>
  <c r="G5634" i="1" s="1"/>
  <c r="H5634" i="1" s="1"/>
  <c r="F5633" i="1"/>
  <c r="G5633" i="1" s="1"/>
  <c r="H5633" i="1" s="1"/>
  <c r="I3434" i="1"/>
  <c r="F5632" i="1"/>
  <c r="G5632" i="1" s="1"/>
  <c r="H5632" i="1" s="1"/>
  <c r="F5583" i="1"/>
  <c r="G5583" i="1" s="1"/>
  <c r="H5583" i="1" s="1"/>
  <c r="F5582" i="1"/>
  <c r="G5582" i="1" s="1"/>
  <c r="H5582" i="1" s="1"/>
  <c r="F5581" i="1"/>
  <c r="G5581" i="1" s="1"/>
  <c r="H5581" i="1" s="1"/>
  <c r="F5787" i="1"/>
  <c r="G5787" i="1" s="1"/>
  <c r="H5787" i="1" s="1"/>
  <c r="F6019" i="1"/>
  <c r="G6019" i="1" s="1"/>
  <c r="H6019" i="1" s="1"/>
  <c r="F6578" i="1"/>
  <c r="G6578" i="1" s="1"/>
  <c r="H6578" i="1" s="1"/>
  <c r="F6577" i="1"/>
  <c r="G6577" i="1" s="1"/>
  <c r="H6577" i="1" s="1"/>
  <c r="F6576" i="1"/>
  <c r="G6576" i="1" s="1"/>
  <c r="H6576" i="1" s="1"/>
  <c r="F6575" i="1"/>
  <c r="G6575" i="1" s="1"/>
  <c r="H6575" i="1" s="1"/>
  <c r="F6574" i="1"/>
  <c r="G6574" i="1" s="1"/>
  <c r="H6574" i="1" s="1"/>
  <c r="F6573" i="1"/>
  <c r="G6573" i="1" s="1"/>
  <c r="H6573" i="1" s="1"/>
  <c r="F6572" i="1"/>
  <c r="G6572" i="1" s="1"/>
  <c r="H6572" i="1" s="1"/>
  <c r="F6571" i="1"/>
  <c r="G6571" i="1" s="1"/>
  <c r="H6571" i="1" s="1"/>
  <c r="F6570" i="1"/>
  <c r="G6570" i="1" s="1"/>
  <c r="H6570" i="1" s="1"/>
  <c r="F6569" i="1"/>
  <c r="G6569" i="1" s="1"/>
  <c r="H6569" i="1" s="1"/>
  <c r="F5742" i="1"/>
  <c r="G5742" i="1" s="1"/>
  <c r="H5742" i="1" s="1"/>
  <c r="F5119" i="1"/>
  <c r="G5119" i="1" s="1"/>
  <c r="H5119" i="1" s="1"/>
  <c r="F4454" i="1"/>
  <c r="G4454" i="1" s="1"/>
  <c r="H4454" i="1" s="1"/>
  <c r="F3978" i="1"/>
  <c r="G3978" i="1" s="1"/>
  <c r="H3978" i="1" s="1"/>
  <c r="F3776" i="1"/>
  <c r="G3776" i="1" s="1"/>
  <c r="H3776" i="1" s="1"/>
  <c r="F3484" i="1"/>
  <c r="G3484" i="1" s="1"/>
  <c r="H3484" i="1" s="1"/>
  <c r="F2956" i="1"/>
  <c r="G2956" i="1" s="1"/>
  <c r="H2956" i="1" s="1"/>
  <c r="F3164" i="1"/>
  <c r="G3164" i="1" s="1"/>
  <c r="H3164" i="1" s="1"/>
  <c r="I3410" i="1"/>
  <c r="F2670" i="1"/>
  <c r="G2670" i="1" s="1"/>
  <c r="H2670" i="1" s="1"/>
  <c r="F2863" i="1"/>
  <c r="G2863" i="1" s="1"/>
  <c r="H2863" i="1" s="1"/>
  <c r="F2955" i="1"/>
  <c r="G2955" i="1" s="1"/>
  <c r="H2955" i="1" s="1"/>
  <c r="F3447" i="1"/>
  <c r="G3447" i="1" s="1"/>
  <c r="H3447" i="1" s="1"/>
  <c r="F4249" i="1"/>
  <c r="G4249" i="1" s="1"/>
  <c r="H4249" i="1" s="1"/>
  <c r="F5333" i="1"/>
  <c r="G5333" i="1" s="1"/>
  <c r="H5333" i="1" s="1"/>
  <c r="F6106" i="1"/>
  <c r="G6106" i="1" s="1"/>
  <c r="H6106" i="1" s="1"/>
  <c r="F6568" i="1"/>
  <c r="G6568" i="1" s="1"/>
  <c r="H6568" i="1" s="1"/>
  <c r="F5381" i="1"/>
  <c r="G5381" i="1" s="1"/>
  <c r="H5381" i="1" s="1"/>
  <c r="F5542" i="1"/>
  <c r="G5542" i="1" s="1"/>
  <c r="H5542" i="1" s="1"/>
  <c r="F5541" i="1"/>
  <c r="G5541" i="1" s="1"/>
  <c r="H5541" i="1" s="1"/>
  <c r="F6018" i="1"/>
  <c r="G6018" i="1" s="1"/>
  <c r="H6018" i="1" s="1"/>
  <c r="F6139" i="1"/>
  <c r="G6139" i="1" s="1"/>
  <c r="H6139" i="1" s="1"/>
  <c r="F6056" i="1"/>
  <c r="G6056" i="1" s="1"/>
  <c r="H6056" i="1" s="1"/>
  <c r="F5938" i="1"/>
  <c r="G5938" i="1" s="1"/>
  <c r="H5938" i="1" s="1"/>
  <c r="F5461" i="1"/>
  <c r="G5461" i="1" s="1"/>
  <c r="H5461" i="1" s="1"/>
  <c r="F4836" i="1"/>
  <c r="G4836" i="1" s="1"/>
  <c r="H4836" i="1" s="1"/>
  <c r="F4542" i="1"/>
  <c r="G4542" i="1" s="1"/>
  <c r="H4542" i="1" s="1"/>
  <c r="F4411" i="1"/>
  <c r="G4411" i="1" s="1"/>
  <c r="H4411" i="1" s="1"/>
  <c r="F3734" i="1"/>
  <c r="G3734" i="1" s="1"/>
  <c r="H3734" i="1" s="1"/>
  <c r="F3612" i="1"/>
  <c r="G3612" i="1" s="1"/>
  <c r="H3612" i="1" s="1"/>
  <c r="F3931" i="1"/>
  <c r="G3931" i="1" s="1"/>
  <c r="H3931" i="1" s="1"/>
  <c r="F4031" i="1"/>
  <c r="G4031" i="1" s="1"/>
  <c r="H4031" i="1" s="1"/>
  <c r="F4248" i="1"/>
  <c r="G4248" i="1" s="1"/>
  <c r="H4248" i="1" s="1"/>
  <c r="I3386" i="1"/>
  <c r="F4247" i="1"/>
  <c r="G4247" i="1" s="1"/>
  <c r="H4247" i="1" s="1"/>
  <c r="F4246" i="1"/>
  <c r="G4246" i="1" s="1"/>
  <c r="H4246" i="1" s="1"/>
  <c r="F4167" i="1"/>
  <c r="G4167" i="1" s="1"/>
  <c r="H4167" i="1" s="1"/>
  <c r="F4209" i="1"/>
  <c r="G4209" i="1" s="1"/>
  <c r="H4209" i="1" s="1"/>
  <c r="F4297" i="1"/>
  <c r="G4297" i="1" s="1"/>
  <c r="H4297" i="1" s="1"/>
  <c r="F4410" i="1"/>
  <c r="G4410" i="1" s="1"/>
  <c r="H4410" i="1" s="1"/>
  <c r="F4409" i="1"/>
  <c r="G4409" i="1" s="1"/>
  <c r="H4409" i="1" s="1"/>
  <c r="F4593" i="1"/>
  <c r="G4593" i="1" s="1"/>
  <c r="H4593" i="1" s="1"/>
  <c r="F4592" i="1"/>
  <c r="G4592" i="1" s="1"/>
  <c r="H4592" i="1" s="1"/>
  <c r="F4296" i="1"/>
  <c r="G4296" i="1" s="1"/>
  <c r="H4296" i="1" s="1"/>
  <c r="F4935" i="1"/>
  <c r="G4935" i="1" s="1"/>
  <c r="H4935" i="1" s="1"/>
  <c r="F4835" i="1"/>
  <c r="G4835" i="1" s="1"/>
  <c r="H4835" i="1" s="1"/>
  <c r="F5072" i="1"/>
  <c r="G5072" i="1" s="1"/>
  <c r="H5072" i="1" s="1"/>
  <c r="F4791" i="1"/>
  <c r="G4791" i="1" s="1"/>
  <c r="H4791" i="1" s="1"/>
  <c r="F4633" i="1"/>
  <c r="G4633" i="1" s="1"/>
  <c r="H4633" i="1" s="1"/>
  <c r="F4591" i="1"/>
  <c r="G4591" i="1" s="1"/>
  <c r="H4591" i="1" s="1"/>
  <c r="F4333" i="1"/>
  <c r="G4333" i="1" s="1"/>
  <c r="H4333" i="1" s="1"/>
  <c r="F4083" i="1"/>
  <c r="G4083" i="1" s="1"/>
  <c r="H4083" i="1" s="1"/>
  <c r="F3733" i="1"/>
  <c r="G3733" i="1" s="1"/>
  <c r="H3733" i="1" s="1"/>
  <c r="F3483" i="1"/>
  <c r="G3483" i="1" s="1"/>
  <c r="H3483" i="1" s="1"/>
  <c r="F3219" i="1"/>
  <c r="G3219" i="1" s="1"/>
  <c r="H3219" i="1" s="1"/>
  <c r="F2954" i="1"/>
  <c r="G2954" i="1" s="1"/>
  <c r="H2954" i="1" s="1"/>
  <c r="F2343" i="1"/>
  <c r="G2343" i="1" s="1"/>
  <c r="H2343" i="1" s="1"/>
  <c r="F2306" i="1"/>
  <c r="G2306" i="1" s="1"/>
  <c r="H2306" i="1" s="1"/>
  <c r="I3362" i="1"/>
  <c r="F2430" i="1"/>
  <c r="G2430" i="1" s="1"/>
  <c r="H2430" i="1" s="1"/>
  <c r="F2166" i="1"/>
  <c r="G2166" i="1" s="1"/>
  <c r="H2166" i="1" s="1"/>
  <c r="F2497" i="1"/>
  <c r="G2497" i="1" s="1"/>
  <c r="H2497" i="1" s="1"/>
  <c r="F2862" i="1"/>
  <c r="G2862" i="1" s="1"/>
  <c r="H2862" i="1" s="1"/>
  <c r="F3885" i="1"/>
  <c r="G3885" i="1" s="1"/>
  <c r="H3885" i="1" s="1"/>
  <c r="F4707" i="1"/>
  <c r="G4707" i="1" s="1"/>
  <c r="H4707" i="1" s="1"/>
  <c r="F5540" i="1"/>
  <c r="G5540" i="1" s="1"/>
  <c r="H5540" i="1" s="1"/>
  <c r="F5580" i="1"/>
  <c r="G5580" i="1" s="1"/>
  <c r="H5580" i="1" s="1"/>
  <c r="F5539" i="1"/>
  <c r="G5539" i="1" s="1"/>
  <c r="H5539" i="1" s="1"/>
  <c r="F5579" i="1"/>
  <c r="G5579" i="1" s="1"/>
  <c r="H5579" i="1" s="1"/>
  <c r="F5865" i="1"/>
  <c r="G5865" i="1" s="1"/>
  <c r="H5865" i="1" s="1"/>
  <c r="F5978" i="1"/>
  <c r="G5978" i="1" s="1"/>
  <c r="H5978" i="1" s="1"/>
  <c r="F6055" i="1"/>
  <c r="G6055" i="1" s="1"/>
  <c r="H6055" i="1" s="1"/>
  <c r="F5741" i="1"/>
  <c r="G5741" i="1" s="1"/>
  <c r="H5741" i="1" s="1"/>
  <c r="F5631" i="1"/>
  <c r="G5631" i="1" s="1"/>
  <c r="H5631" i="1" s="1"/>
  <c r="F5630" i="1"/>
  <c r="G5630" i="1" s="1"/>
  <c r="H5630" i="1" s="1"/>
  <c r="F4494" i="1"/>
  <c r="G4494" i="1" s="1"/>
  <c r="H4494" i="1" s="1"/>
  <c r="F4295" i="1"/>
  <c r="G4295" i="1" s="1"/>
  <c r="H4295" i="1" s="1"/>
  <c r="F4245" i="1"/>
  <c r="G4245" i="1" s="1"/>
  <c r="H4245" i="1" s="1"/>
  <c r="F3977" i="1"/>
  <c r="G3977" i="1" s="1"/>
  <c r="H3977" i="1" s="1"/>
  <c r="F3446" i="1"/>
  <c r="G3446" i="1" s="1"/>
  <c r="H3446" i="1" s="1"/>
  <c r="F3563" i="1"/>
  <c r="G3563" i="1" s="1"/>
  <c r="H3563" i="1" s="1"/>
  <c r="F3611" i="1"/>
  <c r="G3611" i="1" s="1"/>
  <c r="H3611" i="1" s="1"/>
  <c r="F3884" i="1"/>
  <c r="G3884" i="1" s="1"/>
  <c r="H3884" i="1" s="1"/>
  <c r="I3338" i="1"/>
  <c r="F3775" i="1"/>
  <c r="G3775" i="1" s="1"/>
  <c r="H3775" i="1" s="1"/>
  <c r="F3218" i="1"/>
  <c r="G3218" i="1" s="1"/>
  <c r="H3218" i="1" s="1"/>
  <c r="F2536" i="1"/>
  <c r="G2536" i="1" s="1"/>
  <c r="H2536" i="1" s="1"/>
  <c r="F3163" i="1"/>
  <c r="G3163" i="1" s="1"/>
  <c r="H3163" i="1" s="1"/>
  <c r="F3976" i="1"/>
  <c r="G3976" i="1" s="1"/>
  <c r="H3976" i="1" s="1"/>
  <c r="F4208" i="1"/>
  <c r="G4208" i="1" s="1"/>
  <c r="H4208" i="1" s="1"/>
  <c r="F4244" i="1"/>
  <c r="G4244" i="1" s="1"/>
  <c r="H4244" i="1" s="1"/>
  <c r="F4493" i="1"/>
  <c r="G4493" i="1" s="1"/>
  <c r="H4493" i="1" s="1"/>
  <c r="F4492" i="1"/>
  <c r="G4492" i="1" s="1"/>
  <c r="H4492" i="1" s="1"/>
  <c r="F4207" i="1"/>
  <c r="G4207" i="1" s="1"/>
  <c r="H4207" i="1" s="1"/>
  <c r="F4632" i="1"/>
  <c r="G4632" i="1" s="1"/>
  <c r="H4632" i="1" s="1"/>
  <c r="F5380" i="1"/>
  <c r="G5380" i="1" s="1"/>
  <c r="H5380" i="1" s="1"/>
  <c r="F5036" i="1"/>
  <c r="G5036" i="1" s="1"/>
  <c r="H5036" i="1" s="1"/>
  <c r="F4166" i="1"/>
  <c r="G4166" i="1" s="1"/>
  <c r="H4166" i="1" s="1"/>
  <c r="F4294" i="1"/>
  <c r="G4294" i="1" s="1"/>
  <c r="H4294" i="1" s="1"/>
  <c r="F5035" i="1"/>
  <c r="G5035" i="1" s="1"/>
  <c r="H5035" i="1" s="1"/>
  <c r="F5236" i="1"/>
  <c r="G5236" i="1" s="1"/>
  <c r="H5236" i="1" s="1"/>
  <c r="F4666" i="1"/>
  <c r="G4666" i="1" s="1"/>
  <c r="H4666" i="1" s="1"/>
  <c r="F4790" i="1"/>
  <c r="G4790" i="1" s="1"/>
  <c r="H4790" i="1" s="1"/>
  <c r="F4082" i="1"/>
  <c r="G4082" i="1" s="1"/>
  <c r="H4082" i="1" s="1"/>
  <c r="F4165" i="1"/>
  <c r="G4165" i="1" s="1"/>
  <c r="H4165" i="1" s="1"/>
  <c r="F4206" i="1"/>
  <c r="G4206" i="1" s="1"/>
  <c r="H4206" i="1" s="1"/>
  <c r="F4205" i="1"/>
  <c r="G4205" i="1" s="1"/>
  <c r="H4205" i="1" s="1"/>
  <c r="F4030" i="1"/>
  <c r="G4030" i="1" s="1"/>
  <c r="H4030" i="1" s="1"/>
  <c r="I3314" i="1"/>
  <c r="F3346" i="1"/>
  <c r="G3346" i="1" s="1"/>
  <c r="H3346" i="1" s="1"/>
  <c r="F4029" i="1"/>
  <c r="G4029" i="1" s="1"/>
  <c r="H4029" i="1" s="1"/>
  <c r="F4204" i="1"/>
  <c r="G4204" i="1" s="1"/>
  <c r="H4204" i="1" s="1"/>
  <c r="F3853" i="1"/>
  <c r="G3853" i="1" s="1"/>
  <c r="H3853" i="1" s="1"/>
  <c r="F4373" i="1"/>
  <c r="G4373" i="1" s="1"/>
  <c r="H4373" i="1" s="1"/>
  <c r="F4706" i="1"/>
  <c r="G4706" i="1" s="1"/>
  <c r="H4706" i="1" s="1"/>
  <c r="F5379" i="1"/>
  <c r="G5379" i="1" s="1"/>
  <c r="H5379" i="1" s="1"/>
  <c r="F5460" i="1"/>
  <c r="G5460" i="1" s="1"/>
  <c r="H5460" i="1" s="1"/>
  <c r="F6567" i="1"/>
  <c r="G6567" i="1" s="1"/>
  <c r="H6567" i="1" s="1"/>
  <c r="F6566" i="1"/>
  <c r="G6566" i="1" s="1"/>
  <c r="H6566" i="1" s="1"/>
  <c r="F5578" i="1"/>
  <c r="G5578" i="1" s="1"/>
  <c r="H5578" i="1" s="1"/>
  <c r="F5499" i="1"/>
  <c r="G5499" i="1" s="1"/>
  <c r="H5499" i="1" s="1"/>
  <c r="F5937" i="1"/>
  <c r="G5937" i="1" s="1"/>
  <c r="H5937" i="1" s="1"/>
  <c r="F5498" i="1"/>
  <c r="G5498" i="1" s="1"/>
  <c r="H5498" i="1" s="1"/>
  <c r="F5235" i="1"/>
  <c r="G5235" i="1" s="1"/>
  <c r="H5235" i="1" s="1"/>
  <c r="F3732" i="1"/>
  <c r="G3732" i="1" s="1"/>
  <c r="H3732" i="1" s="1"/>
  <c r="F4789" i="1"/>
  <c r="G4789" i="1" s="1"/>
  <c r="H4789" i="1" s="1"/>
  <c r="F4332" i="1"/>
  <c r="G4332" i="1" s="1"/>
  <c r="H4332" i="1" s="1"/>
  <c r="F3852" i="1"/>
  <c r="G3852" i="1" s="1"/>
  <c r="H3852" i="1" s="1"/>
  <c r="F4125" i="1"/>
  <c r="G4125" i="1" s="1"/>
  <c r="H4125" i="1" s="1"/>
  <c r="F4203" i="1"/>
  <c r="G4203" i="1" s="1"/>
  <c r="H4203" i="1" s="1"/>
  <c r="F4124" i="1"/>
  <c r="G4124" i="1" s="1"/>
  <c r="H4124" i="1" s="1"/>
  <c r="F4081" i="1"/>
  <c r="G4081" i="1" s="1"/>
  <c r="H4081" i="1" s="1"/>
  <c r="F4123" i="1"/>
  <c r="G4123" i="1" s="1"/>
  <c r="H4123" i="1" s="1"/>
  <c r="I3290" i="1"/>
  <c r="F4453" i="1"/>
  <c r="G4453" i="1" s="1"/>
  <c r="H4453" i="1" s="1"/>
  <c r="F4541" i="1"/>
  <c r="G4541" i="1" s="1"/>
  <c r="H4541" i="1" s="1"/>
  <c r="F4834" i="1"/>
  <c r="G4834" i="1" s="1"/>
  <c r="H4834" i="1" s="1"/>
  <c r="F4744" i="1"/>
  <c r="G4744" i="1" s="1"/>
  <c r="H4744" i="1" s="1"/>
  <c r="F5332" i="1"/>
  <c r="G5332" i="1" s="1"/>
  <c r="H5332" i="1" s="1"/>
  <c r="F5497" i="1"/>
  <c r="G5497" i="1" s="1"/>
  <c r="H5497" i="1" s="1"/>
  <c r="F5740" i="1"/>
  <c r="G5740" i="1" s="1"/>
  <c r="H5740" i="1" s="1"/>
  <c r="F5672" i="1"/>
  <c r="G5672" i="1" s="1"/>
  <c r="H5672" i="1" s="1"/>
  <c r="F6565" i="1"/>
  <c r="G6565" i="1" s="1"/>
  <c r="H6565" i="1" s="1"/>
  <c r="F6564" i="1"/>
  <c r="G6564" i="1" s="1"/>
  <c r="H6564" i="1" s="1"/>
  <c r="F6563" i="1"/>
  <c r="G6563" i="1" s="1"/>
  <c r="H6563" i="1" s="1"/>
  <c r="F6562" i="1"/>
  <c r="G6562" i="1" s="1"/>
  <c r="H6562" i="1" s="1"/>
  <c r="F5977" i="1"/>
  <c r="G5977" i="1" s="1"/>
  <c r="H5977" i="1" s="1"/>
  <c r="F6054" i="1"/>
  <c r="G6054" i="1" s="1"/>
  <c r="H6054" i="1" s="1"/>
  <c r="F5786" i="1"/>
  <c r="G5786" i="1" s="1"/>
  <c r="H5786" i="1" s="1"/>
  <c r="F5713" i="1"/>
  <c r="G5713" i="1" s="1"/>
  <c r="H5713" i="1" s="1"/>
  <c r="F5538" i="1"/>
  <c r="G5538" i="1" s="1"/>
  <c r="H5538" i="1" s="1"/>
  <c r="F5739" i="1"/>
  <c r="G5739" i="1" s="1"/>
  <c r="H5739" i="1" s="1"/>
  <c r="F5420" i="1"/>
  <c r="G5420" i="1" s="1"/>
  <c r="H5420" i="1" s="1"/>
  <c r="F5419" i="1"/>
  <c r="G5419" i="1" s="1"/>
  <c r="H5419" i="1" s="1"/>
  <c r="F5829" i="1"/>
  <c r="G5829" i="1" s="1"/>
  <c r="H5829" i="1" s="1"/>
  <c r="F6053" i="1"/>
  <c r="G6053" i="1" s="1"/>
  <c r="H6053" i="1" s="1"/>
  <c r="F6105" i="1"/>
  <c r="G6105" i="1" s="1"/>
  <c r="H6105" i="1" s="1"/>
  <c r="F6561" i="1"/>
  <c r="G6561" i="1" s="1"/>
  <c r="H6561" i="1" s="1"/>
  <c r="I3266" i="1"/>
  <c r="F6560" i="1"/>
  <c r="G6560" i="1" s="1"/>
  <c r="H6560" i="1" s="1"/>
  <c r="F6559" i="1"/>
  <c r="G6559" i="1" s="1"/>
  <c r="H6559" i="1" s="1"/>
  <c r="F6558" i="1"/>
  <c r="G6558" i="1" s="1"/>
  <c r="H6558" i="1" s="1"/>
  <c r="F6557" i="1"/>
  <c r="G6557" i="1" s="1"/>
  <c r="H6557" i="1" s="1"/>
  <c r="F6556" i="1"/>
  <c r="G6556" i="1" s="1"/>
  <c r="H6556" i="1" s="1"/>
  <c r="F6555" i="1"/>
  <c r="G6555" i="1" s="1"/>
  <c r="H6555" i="1" s="1"/>
  <c r="F6554" i="1"/>
  <c r="G6554" i="1" s="1"/>
  <c r="H6554" i="1" s="1"/>
  <c r="F6553" i="1"/>
  <c r="G6553" i="1" s="1"/>
  <c r="H6553" i="1" s="1"/>
  <c r="F6552" i="1"/>
  <c r="G6552" i="1" s="1"/>
  <c r="H6552" i="1" s="1"/>
  <c r="F6551" i="1"/>
  <c r="G6551" i="1" s="1"/>
  <c r="H6551" i="1" s="1"/>
  <c r="F6550" i="1"/>
  <c r="G6550" i="1" s="1"/>
  <c r="H6550" i="1" s="1"/>
  <c r="F6549" i="1"/>
  <c r="G6549" i="1" s="1"/>
  <c r="H6549" i="1" s="1"/>
  <c r="F6548" i="1"/>
  <c r="G6548" i="1" s="1"/>
  <c r="H6548" i="1" s="1"/>
  <c r="F6547" i="1"/>
  <c r="G6547" i="1" s="1"/>
  <c r="H6547" i="1" s="1"/>
  <c r="F6546" i="1"/>
  <c r="G6546" i="1" s="1"/>
  <c r="H6546" i="1" s="1"/>
  <c r="F6545" i="1"/>
  <c r="G6545" i="1" s="1"/>
  <c r="H6545" i="1" s="1"/>
  <c r="F6544" i="1"/>
  <c r="G6544" i="1" s="1"/>
  <c r="H6544" i="1" s="1"/>
  <c r="F6543" i="1"/>
  <c r="G6543" i="1" s="1"/>
  <c r="H6543" i="1" s="1"/>
  <c r="F6542" i="1"/>
  <c r="G6542" i="1" s="1"/>
  <c r="H6542" i="1" s="1"/>
  <c r="F5976" i="1"/>
  <c r="G5976" i="1" s="1"/>
  <c r="H5976" i="1" s="1"/>
  <c r="F5418" i="1"/>
  <c r="G5418" i="1" s="1"/>
  <c r="H5418" i="1" s="1"/>
  <c r="F5285" i="1"/>
  <c r="G5285" i="1" s="1"/>
  <c r="H5285" i="1" s="1"/>
  <c r="F5417" i="1"/>
  <c r="G5417" i="1" s="1"/>
  <c r="H5417" i="1" s="1"/>
  <c r="F5712" i="1"/>
  <c r="G5712" i="1" s="1"/>
  <c r="H5712" i="1" s="1"/>
  <c r="I3242" i="1"/>
  <c r="F5975" i="1"/>
  <c r="G5975" i="1" s="1"/>
  <c r="H5975" i="1" s="1"/>
  <c r="F6104" i="1"/>
  <c r="G6104" i="1" s="1"/>
  <c r="H6104" i="1" s="1"/>
  <c r="F6541" i="1"/>
  <c r="G6541" i="1" s="1"/>
  <c r="H6541" i="1" s="1"/>
  <c r="F6540" i="1"/>
  <c r="G6540" i="1" s="1"/>
  <c r="H6540" i="1" s="1"/>
  <c r="F6539" i="1"/>
  <c r="G6539" i="1" s="1"/>
  <c r="H6539" i="1" s="1"/>
  <c r="F6538" i="1"/>
  <c r="G6538" i="1" s="1"/>
  <c r="H6538" i="1" s="1"/>
  <c r="F6537" i="1"/>
  <c r="G6537" i="1" s="1"/>
  <c r="H6537" i="1" s="1"/>
  <c r="F6536" i="1"/>
  <c r="G6536" i="1" s="1"/>
  <c r="H6536" i="1" s="1"/>
  <c r="F6535" i="1"/>
  <c r="G6535" i="1" s="1"/>
  <c r="H6535" i="1" s="1"/>
  <c r="F6534" i="1"/>
  <c r="G6534" i="1" s="1"/>
  <c r="H6534" i="1" s="1"/>
  <c r="F6533" i="1"/>
  <c r="G6533" i="1" s="1"/>
  <c r="H6533" i="1" s="1"/>
  <c r="F6532" i="1"/>
  <c r="G6532" i="1" s="1"/>
  <c r="H6532" i="1" s="1"/>
  <c r="F6531" i="1"/>
  <c r="G6531" i="1" s="1"/>
  <c r="H6531" i="1" s="1"/>
  <c r="F6530" i="1"/>
  <c r="G6530" i="1" s="1"/>
  <c r="H6530" i="1" s="1"/>
  <c r="F6529" i="1"/>
  <c r="G6529" i="1" s="1"/>
  <c r="H6529" i="1" s="1"/>
  <c r="F6528" i="1"/>
  <c r="G6528" i="1" s="1"/>
  <c r="H6528" i="1" s="1"/>
  <c r="F6527" i="1"/>
  <c r="G6527" i="1" s="1"/>
  <c r="H6527" i="1" s="1"/>
  <c r="F6526" i="1"/>
  <c r="G6526" i="1" s="1"/>
  <c r="H6526" i="1" s="1"/>
  <c r="F6525" i="1"/>
  <c r="G6525" i="1" s="1"/>
  <c r="H6525" i="1" s="1"/>
  <c r="F5118" i="1"/>
  <c r="G5118" i="1" s="1"/>
  <c r="H5118" i="1" s="1"/>
  <c r="F4743" i="1"/>
  <c r="G4743" i="1" s="1"/>
  <c r="H4743" i="1" s="1"/>
  <c r="F4631" i="1"/>
  <c r="G4631" i="1" s="1"/>
  <c r="H4631" i="1" s="1"/>
  <c r="F5117" i="1"/>
  <c r="G5117" i="1" s="1"/>
  <c r="H5117" i="1" s="1"/>
  <c r="F5496" i="1"/>
  <c r="G5496" i="1" s="1"/>
  <c r="H5496" i="1" s="1"/>
  <c r="I3218" i="1"/>
  <c r="F5416" i="1"/>
  <c r="G5416" i="1" s="1"/>
  <c r="H5416" i="1" s="1"/>
  <c r="F5495" i="1"/>
  <c r="G5495" i="1" s="1"/>
  <c r="H5495" i="1" s="1"/>
  <c r="F6524" i="1"/>
  <c r="G6524" i="1" s="1"/>
  <c r="H6524" i="1" s="1"/>
  <c r="F6523" i="1"/>
  <c r="G6523" i="1" s="1"/>
  <c r="H6523" i="1" s="1"/>
  <c r="F6522" i="1"/>
  <c r="G6522" i="1" s="1"/>
  <c r="H6522" i="1" s="1"/>
  <c r="F6521" i="1"/>
  <c r="G6521" i="1" s="1"/>
  <c r="H6521" i="1" s="1"/>
  <c r="F6520" i="1"/>
  <c r="G6520" i="1" s="1"/>
  <c r="H6520" i="1" s="1"/>
  <c r="F6519" i="1"/>
  <c r="G6519" i="1" s="1"/>
  <c r="H6519" i="1" s="1"/>
  <c r="F6518" i="1"/>
  <c r="G6518" i="1" s="1"/>
  <c r="H6518" i="1" s="1"/>
  <c r="F6517" i="1"/>
  <c r="G6517" i="1" s="1"/>
  <c r="H6517" i="1" s="1"/>
  <c r="F6516" i="1"/>
  <c r="G6516" i="1" s="1"/>
  <c r="H6516" i="1" s="1"/>
  <c r="F6515" i="1"/>
  <c r="G6515" i="1" s="1"/>
  <c r="H6515" i="1" s="1"/>
  <c r="F6514" i="1"/>
  <c r="G6514" i="1" s="1"/>
  <c r="H6514" i="1" s="1"/>
  <c r="F6513" i="1"/>
  <c r="G6513" i="1" s="1"/>
  <c r="H6513" i="1" s="1"/>
  <c r="F6512" i="1"/>
  <c r="G6512" i="1" s="1"/>
  <c r="H6512" i="1" s="1"/>
  <c r="F6511" i="1"/>
  <c r="G6511" i="1" s="1"/>
  <c r="H6511" i="1" s="1"/>
  <c r="F6510" i="1"/>
  <c r="G6510" i="1" s="1"/>
  <c r="H6510" i="1" s="1"/>
  <c r="F6509" i="1"/>
  <c r="G6509" i="1" s="1"/>
  <c r="H6509" i="1" s="1"/>
  <c r="F6508" i="1"/>
  <c r="G6508" i="1" s="1"/>
  <c r="H6508" i="1" s="1"/>
  <c r="F4630" i="1"/>
  <c r="G4630" i="1" s="1"/>
  <c r="H4630" i="1" s="1"/>
  <c r="F3883" i="1"/>
  <c r="G3883" i="1" s="1"/>
  <c r="H3883" i="1" s="1"/>
  <c r="F4028" i="1"/>
  <c r="G4028" i="1" s="1"/>
  <c r="H4028" i="1" s="1"/>
  <c r="F4540" i="1"/>
  <c r="G4540" i="1" s="1"/>
  <c r="H4540" i="1" s="1"/>
  <c r="F5196" i="1"/>
  <c r="G5196" i="1" s="1"/>
  <c r="H5196" i="1" s="1"/>
  <c r="I3194" i="1"/>
  <c r="F5331" i="1"/>
  <c r="G5331" i="1" s="1"/>
  <c r="H5331" i="1" s="1"/>
  <c r="F4833" i="1"/>
  <c r="G4833" i="1" s="1"/>
  <c r="H4833" i="1" s="1"/>
  <c r="F4977" i="1"/>
  <c r="G4977" i="1" s="1"/>
  <c r="H4977" i="1" s="1"/>
  <c r="F5537" i="1"/>
  <c r="G5537" i="1" s="1"/>
  <c r="H5537" i="1" s="1"/>
  <c r="F6507" i="1"/>
  <c r="G6507" i="1" s="1"/>
  <c r="H6507" i="1" s="1"/>
  <c r="F6506" i="1"/>
  <c r="G6506" i="1" s="1"/>
  <c r="H6506" i="1" s="1"/>
  <c r="F6505" i="1"/>
  <c r="G6505" i="1" s="1"/>
  <c r="H6505" i="1" s="1"/>
  <c r="F6504" i="1"/>
  <c r="G6504" i="1" s="1"/>
  <c r="H6504" i="1" s="1"/>
  <c r="F6503" i="1"/>
  <c r="G6503" i="1" s="1"/>
  <c r="H6503" i="1" s="1"/>
  <c r="F6502" i="1"/>
  <c r="G6502" i="1" s="1"/>
  <c r="H6502" i="1" s="1"/>
  <c r="F6501" i="1"/>
  <c r="G6501" i="1" s="1"/>
  <c r="H6501" i="1" s="1"/>
  <c r="F6500" i="1"/>
  <c r="G6500" i="1" s="1"/>
  <c r="H6500" i="1" s="1"/>
  <c r="F6499" i="1"/>
  <c r="G6499" i="1" s="1"/>
  <c r="H6499" i="1" s="1"/>
  <c r="F6498" i="1"/>
  <c r="G6498" i="1" s="1"/>
  <c r="H6498" i="1" s="1"/>
  <c r="F6497" i="1"/>
  <c r="G6497" i="1" s="1"/>
  <c r="H6497" i="1" s="1"/>
  <c r="F6496" i="1"/>
  <c r="G6496" i="1" s="1"/>
  <c r="H6496" i="1" s="1"/>
  <c r="F6495" i="1"/>
  <c r="G6495" i="1" s="1"/>
  <c r="H6495" i="1" s="1"/>
  <c r="F6185" i="1"/>
  <c r="G6185" i="1" s="1"/>
  <c r="H6185" i="1" s="1"/>
  <c r="F5629" i="1"/>
  <c r="G5629" i="1" s="1"/>
  <c r="H5629" i="1" s="1"/>
  <c r="F5284" i="1"/>
  <c r="G5284" i="1" s="1"/>
  <c r="H5284" i="1" s="1"/>
  <c r="F5234" i="1"/>
  <c r="G5234" i="1" s="1"/>
  <c r="H5234" i="1" s="1"/>
  <c r="F5459" i="1"/>
  <c r="G5459" i="1" s="1"/>
  <c r="H5459" i="1" s="1"/>
  <c r="F5738" i="1"/>
  <c r="G5738" i="1" s="1"/>
  <c r="H5738" i="1" s="1"/>
  <c r="F6017" i="1"/>
  <c r="G6017" i="1" s="1"/>
  <c r="H6017" i="1" s="1"/>
  <c r="I3170" i="1"/>
  <c r="F6494" i="1"/>
  <c r="G6494" i="1" s="1"/>
  <c r="H6494" i="1" s="1"/>
  <c r="F6493" i="1"/>
  <c r="G6493" i="1" s="1"/>
  <c r="H6493" i="1" s="1"/>
  <c r="F6492" i="1"/>
  <c r="G6492" i="1" s="1"/>
  <c r="H6492" i="1" s="1"/>
  <c r="F6491" i="1"/>
  <c r="G6491" i="1" s="1"/>
  <c r="H6491" i="1" s="1"/>
  <c r="F6490" i="1"/>
  <c r="G6490" i="1" s="1"/>
  <c r="H6490" i="1" s="1"/>
  <c r="F6489" i="1"/>
  <c r="G6489" i="1" s="1"/>
  <c r="H6489" i="1" s="1"/>
  <c r="F6488" i="1"/>
  <c r="G6488" i="1" s="1"/>
  <c r="H6488" i="1" s="1"/>
  <c r="F6487" i="1"/>
  <c r="G6487" i="1" s="1"/>
  <c r="H6487" i="1" s="1"/>
  <c r="F6486" i="1"/>
  <c r="G6486" i="1" s="1"/>
  <c r="H6486" i="1" s="1"/>
  <c r="F6485" i="1"/>
  <c r="G6485" i="1" s="1"/>
  <c r="H6485" i="1" s="1"/>
  <c r="F6484" i="1"/>
  <c r="G6484" i="1" s="1"/>
  <c r="H6484" i="1" s="1"/>
  <c r="F6483" i="1"/>
  <c r="G6483" i="1" s="1"/>
  <c r="H6483" i="1" s="1"/>
  <c r="F6482" i="1"/>
  <c r="G6482" i="1" s="1"/>
  <c r="H6482" i="1" s="1"/>
  <c r="F6481" i="1"/>
  <c r="G6481" i="1" s="1"/>
  <c r="H6481" i="1" s="1"/>
  <c r="F6480" i="1"/>
  <c r="G6480" i="1" s="1"/>
  <c r="H6480" i="1" s="1"/>
  <c r="F6479" i="1"/>
  <c r="G6479" i="1" s="1"/>
  <c r="H6479" i="1" s="1"/>
  <c r="F6478" i="1"/>
  <c r="G6478" i="1" s="1"/>
  <c r="H6478" i="1" s="1"/>
  <c r="F6477" i="1"/>
  <c r="G6477" i="1" s="1"/>
  <c r="H6477" i="1" s="1"/>
  <c r="F5378" i="1"/>
  <c r="G5378" i="1" s="1"/>
  <c r="H5378" i="1" s="1"/>
  <c r="F4742" i="1"/>
  <c r="G4742" i="1" s="1"/>
  <c r="H4742" i="1" s="1"/>
  <c r="F4788" i="1"/>
  <c r="G4788" i="1" s="1"/>
  <c r="H4788" i="1" s="1"/>
  <c r="F4885" i="1"/>
  <c r="G4885" i="1" s="1"/>
  <c r="H4885" i="1" s="1"/>
  <c r="F5116" i="1"/>
  <c r="G5116" i="1" s="1"/>
  <c r="H5116" i="1" s="1"/>
  <c r="F5458" i="1"/>
  <c r="G5458" i="1" s="1"/>
  <c r="H5458" i="1" s="1"/>
  <c r="I3146" i="1"/>
  <c r="F5536" i="1"/>
  <c r="G5536" i="1" s="1"/>
  <c r="H5536" i="1" s="1"/>
  <c r="F5785" i="1"/>
  <c r="G5785" i="1" s="1"/>
  <c r="H5785" i="1" s="1"/>
  <c r="F6476" i="1"/>
  <c r="G6476" i="1" s="1"/>
  <c r="H6476" i="1" s="1"/>
  <c r="F6475" i="1"/>
  <c r="G6475" i="1" s="1"/>
  <c r="H6475" i="1" s="1"/>
  <c r="F6474" i="1"/>
  <c r="G6474" i="1" s="1"/>
  <c r="H6474" i="1" s="1"/>
  <c r="F6473" i="1"/>
  <c r="G6473" i="1" s="1"/>
  <c r="H6473" i="1" s="1"/>
  <c r="F6472" i="1"/>
  <c r="G6472" i="1" s="1"/>
  <c r="H6472" i="1" s="1"/>
  <c r="F6471" i="1"/>
  <c r="G6471" i="1" s="1"/>
  <c r="H6471" i="1" s="1"/>
  <c r="F6470" i="1"/>
  <c r="G6470" i="1" s="1"/>
  <c r="H6470" i="1" s="1"/>
  <c r="F6469" i="1"/>
  <c r="G6469" i="1" s="1"/>
  <c r="H6469" i="1" s="1"/>
  <c r="F6468" i="1"/>
  <c r="G6468" i="1" s="1"/>
  <c r="H6468" i="1" s="1"/>
  <c r="F6467" i="1"/>
  <c r="G6467" i="1" s="1"/>
  <c r="H6467" i="1" s="1"/>
  <c r="F6466" i="1"/>
  <c r="G6466" i="1" s="1"/>
  <c r="H6466" i="1" s="1"/>
  <c r="F6465" i="1"/>
  <c r="G6465" i="1" s="1"/>
  <c r="H6465" i="1" s="1"/>
  <c r="F6464" i="1"/>
  <c r="G6464" i="1" s="1"/>
  <c r="H6464" i="1" s="1"/>
  <c r="F6463" i="1"/>
  <c r="G6463" i="1" s="1"/>
  <c r="H6463" i="1" s="1"/>
  <c r="F6462" i="1"/>
  <c r="G6462" i="1" s="1"/>
  <c r="H6462" i="1" s="1"/>
  <c r="F6461" i="1"/>
  <c r="G6461" i="1" s="1"/>
  <c r="H6461" i="1" s="1"/>
  <c r="F5898" i="1"/>
  <c r="G5898" i="1" s="1"/>
  <c r="H5898" i="1" s="1"/>
  <c r="F5457" i="1"/>
  <c r="G5457" i="1" s="1"/>
  <c r="H5457" i="1" s="1"/>
  <c r="F5535" i="1"/>
  <c r="G5535" i="1" s="1"/>
  <c r="H5535" i="1" s="1"/>
  <c r="F6016" i="1"/>
  <c r="G6016" i="1" s="1"/>
  <c r="H6016" i="1" s="1"/>
  <c r="F6460" i="1"/>
  <c r="G6460" i="1" s="1"/>
  <c r="H6460" i="1" s="1"/>
  <c r="F6459" i="1"/>
  <c r="G6459" i="1" s="1"/>
  <c r="H6459" i="1" s="1"/>
  <c r="I3122" i="1"/>
  <c r="F6458" i="1"/>
  <c r="G6458" i="1" s="1"/>
  <c r="H6458" i="1" s="1"/>
  <c r="F6457" i="1"/>
  <c r="G6457" i="1" s="1"/>
  <c r="H6457" i="1" s="1"/>
  <c r="F6456" i="1"/>
  <c r="G6456" i="1" s="1"/>
  <c r="H6456" i="1" s="1"/>
  <c r="F6455" i="1"/>
  <c r="G6455" i="1" s="1"/>
  <c r="H6455" i="1" s="1"/>
  <c r="F6454" i="1"/>
  <c r="G6454" i="1" s="1"/>
  <c r="H6454" i="1" s="1"/>
  <c r="F6453" i="1"/>
  <c r="G6453" i="1" s="1"/>
  <c r="H6453" i="1" s="1"/>
  <c r="F6452" i="1"/>
  <c r="G6452" i="1" s="1"/>
  <c r="H6452" i="1" s="1"/>
  <c r="F6451" i="1"/>
  <c r="G6451" i="1" s="1"/>
  <c r="H6451" i="1" s="1"/>
  <c r="F6450" i="1"/>
  <c r="G6450" i="1" s="1"/>
  <c r="H6450" i="1" s="1"/>
  <c r="F6449" i="1"/>
  <c r="G6449" i="1" s="1"/>
  <c r="H6449" i="1" s="1"/>
  <c r="F6448" i="1"/>
  <c r="G6448" i="1" s="1"/>
  <c r="H6448" i="1" s="1"/>
  <c r="F6447" i="1"/>
  <c r="G6447" i="1" s="1"/>
  <c r="H6447" i="1" s="1"/>
  <c r="F6446" i="1"/>
  <c r="G6446" i="1" s="1"/>
  <c r="H6446" i="1" s="1"/>
  <c r="F6445" i="1"/>
  <c r="G6445" i="1" s="1"/>
  <c r="H6445" i="1" s="1"/>
  <c r="F6444" i="1"/>
  <c r="G6444" i="1" s="1"/>
  <c r="H6444" i="1" s="1"/>
  <c r="F6443" i="1"/>
  <c r="G6443" i="1" s="1"/>
  <c r="H6443" i="1" s="1"/>
  <c r="F6442" i="1"/>
  <c r="G6442" i="1" s="1"/>
  <c r="H6442" i="1" s="1"/>
  <c r="F6441" i="1"/>
  <c r="G6441" i="1" s="1"/>
  <c r="H6441" i="1" s="1"/>
  <c r="F6440" i="1"/>
  <c r="G6440" i="1" s="1"/>
  <c r="H6440" i="1" s="1"/>
  <c r="F5671" i="1"/>
  <c r="G5671" i="1" s="1"/>
  <c r="H5671" i="1" s="1"/>
  <c r="F5784" i="1"/>
  <c r="G5784" i="1" s="1"/>
  <c r="H5784" i="1" s="1"/>
  <c r="F5897" i="1"/>
  <c r="G5897" i="1" s="1"/>
  <c r="H5897" i="1" s="1"/>
  <c r="F5737" i="1"/>
  <c r="G5737" i="1" s="1"/>
  <c r="H5737" i="1" s="1"/>
  <c r="F5670" i="1"/>
  <c r="G5670" i="1" s="1"/>
  <c r="H5670" i="1" s="1"/>
  <c r="I3098" i="1"/>
  <c r="F6015" i="1"/>
  <c r="G6015" i="1" s="1"/>
  <c r="H6015" i="1" s="1"/>
  <c r="F6052" i="1"/>
  <c r="G6052" i="1" s="1"/>
  <c r="H6052" i="1" s="1"/>
  <c r="F6439" i="1"/>
  <c r="G6439" i="1" s="1"/>
  <c r="H6439" i="1" s="1"/>
  <c r="F6438" i="1"/>
  <c r="G6438" i="1" s="1"/>
  <c r="H6438" i="1" s="1"/>
  <c r="F6437" i="1"/>
  <c r="G6437" i="1" s="1"/>
  <c r="H6437" i="1" s="1"/>
  <c r="F6436" i="1"/>
  <c r="G6436" i="1" s="1"/>
  <c r="H6436" i="1" s="1"/>
  <c r="F6435" i="1"/>
  <c r="G6435" i="1" s="1"/>
  <c r="H6435" i="1" s="1"/>
  <c r="F6434" i="1"/>
  <c r="G6434" i="1" s="1"/>
  <c r="H6434" i="1" s="1"/>
  <c r="F6433" i="1"/>
  <c r="G6433" i="1" s="1"/>
  <c r="H6433" i="1" s="1"/>
  <c r="F6432" i="1"/>
  <c r="G6432" i="1" s="1"/>
  <c r="H6432" i="1" s="1"/>
  <c r="F6431" i="1"/>
  <c r="G6431" i="1" s="1"/>
  <c r="H6431" i="1" s="1"/>
  <c r="F6430" i="1"/>
  <c r="G6430" i="1" s="1"/>
  <c r="H6430" i="1" s="1"/>
  <c r="F6429" i="1"/>
  <c r="G6429" i="1" s="1"/>
  <c r="H6429" i="1" s="1"/>
  <c r="F6428" i="1"/>
  <c r="G6428" i="1" s="1"/>
  <c r="H6428" i="1" s="1"/>
  <c r="F6427" i="1"/>
  <c r="G6427" i="1" s="1"/>
  <c r="H6427" i="1" s="1"/>
  <c r="F6426" i="1"/>
  <c r="G6426" i="1" s="1"/>
  <c r="H6426" i="1" s="1"/>
  <c r="F6425" i="1"/>
  <c r="G6425" i="1" s="1"/>
  <c r="H6425" i="1" s="1"/>
  <c r="F6424" i="1"/>
  <c r="G6424" i="1" s="1"/>
  <c r="H6424" i="1" s="1"/>
  <c r="F6423" i="1"/>
  <c r="G6423" i="1" s="1"/>
  <c r="H6423" i="1" s="1"/>
  <c r="F6422" i="1"/>
  <c r="G6422" i="1" s="1"/>
  <c r="H6422" i="1" s="1"/>
  <c r="F5936" i="1"/>
  <c r="G5936" i="1" s="1"/>
  <c r="H5936" i="1" s="1"/>
  <c r="F6421" i="1"/>
  <c r="G6421" i="1" s="1"/>
  <c r="H6421" i="1" s="1"/>
  <c r="F6420" i="1"/>
  <c r="G6420" i="1" s="1"/>
  <c r="H6420" i="1" s="1"/>
  <c r="F6419" i="1"/>
  <c r="G6419" i="1" s="1"/>
  <c r="H6419" i="1" s="1"/>
  <c r="I3074" i="1"/>
  <c r="F6418" i="1"/>
  <c r="G6418" i="1" s="1"/>
  <c r="H6418" i="1" s="1"/>
  <c r="F6417" i="1"/>
  <c r="G6417" i="1" s="1"/>
  <c r="H6417" i="1" s="1"/>
  <c r="F6416" i="1"/>
  <c r="G6416" i="1" s="1"/>
  <c r="H6416" i="1" s="1"/>
  <c r="F6415" i="1"/>
  <c r="G6415" i="1" s="1"/>
  <c r="H6415" i="1" s="1"/>
  <c r="F6414" i="1"/>
  <c r="G6414" i="1" s="1"/>
  <c r="H6414" i="1" s="1"/>
  <c r="F6413" i="1"/>
  <c r="G6413" i="1" s="1"/>
  <c r="H6413" i="1" s="1"/>
  <c r="F6412" i="1"/>
  <c r="G6412" i="1" s="1"/>
  <c r="H6412" i="1" s="1"/>
  <c r="F6411" i="1"/>
  <c r="G6411" i="1" s="1"/>
  <c r="H6411" i="1" s="1"/>
  <c r="F6410" i="1"/>
  <c r="G6410" i="1" s="1"/>
  <c r="H6410" i="1" s="1"/>
  <c r="F6409" i="1"/>
  <c r="G6409" i="1" s="1"/>
  <c r="H6409" i="1" s="1"/>
  <c r="F6408" i="1"/>
  <c r="G6408" i="1" s="1"/>
  <c r="H6408" i="1" s="1"/>
  <c r="F6407" i="1"/>
  <c r="G6407" i="1" s="1"/>
  <c r="H6407" i="1" s="1"/>
  <c r="F6406" i="1"/>
  <c r="G6406" i="1" s="1"/>
  <c r="H6406" i="1" s="1"/>
  <c r="F6405" i="1"/>
  <c r="G6405" i="1" s="1"/>
  <c r="H6405" i="1" s="1"/>
  <c r="F6404" i="1"/>
  <c r="G6404" i="1" s="1"/>
  <c r="H6404" i="1" s="1"/>
  <c r="F6403" i="1"/>
  <c r="G6403" i="1" s="1"/>
  <c r="H6403" i="1" s="1"/>
  <c r="F6402" i="1"/>
  <c r="G6402" i="1" s="1"/>
  <c r="H6402" i="1" s="1"/>
  <c r="F6401" i="1"/>
  <c r="G6401" i="1" s="1"/>
  <c r="H6401" i="1" s="1"/>
  <c r="F6400" i="1"/>
  <c r="G6400" i="1" s="1"/>
  <c r="H6400" i="1" s="1"/>
  <c r="F5034" i="1"/>
  <c r="G5034" i="1" s="1"/>
  <c r="H5034" i="1" s="1"/>
  <c r="F4590" i="1"/>
  <c r="G4590" i="1" s="1"/>
  <c r="H4590" i="1" s="1"/>
  <c r="F4629" i="1"/>
  <c r="G4629" i="1" s="1"/>
  <c r="H4629" i="1" s="1"/>
  <c r="F5415" i="1"/>
  <c r="G5415" i="1" s="1"/>
  <c r="H5415" i="1" s="1"/>
  <c r="F5233" i="1"/>
  <c r="G5233" i="1" s="1"/>
  <c r="H5233" i="1" s="1"/>
  <c r="I3050" i="1"/>
  <c r="F5628" i="1"/>
  <c r="G5628" i="1" s="1"/>
  <c r="H5628" i="1" s="1"/>
  <c r="F5669" i="1"/>
  <c r="G5669" i="1" s="1"/>
  <c r="H5669" i="1" s="1"/>
  <c r="F6103" i="1"/>
  <c r="G6103" i="1" s="1"/>
  <c r="H6103" i="1" s="1"/>
  <c r="F6399" i="1"/>
  <c r="G6399" i="1" s="1"/>
  <c r="H6399" i="1" s="1"/>
  <c r="F6398" i="1"/>
  <c r="G6398" i="1" s="1"/>
  <c r="H6398" i="1" s="1"/>
  <c r="F6397" i="1"/>
  <c r="G6397" i="1" s="1"/>
  <c r="H6397" i="1" s="1"/>
  <c r="F6396" i="1"/>
  <c r="G6396" i="1" s="1"/>
  <c r="H6396" i="1" s="1"/>
  <c r="F6395" i="1"/>
  <c r="G6395" i="1" s="1"/>
  <c r="H6395" i="1" s="1"/>
  <c r="F6394" i="1"/>
  <c r="G6394" i="1" s="1"/>
  <c r="H6394" i="1" s="1"/>
  <c r="F6393" i="1"/>
  <c r="G6393" i="1" s="1"/>
  <c r="H6393" i="1" s="1"/>
  <c r="F6392" i="1"/>
  <c r="G6392" i="1" s="1"/>
  <c r="H6392" i="1" s="1"/>
  <c r="F6391" i="1"/>
  <c r="G6391" i="1" s="1"/>
  <c r="H6391" i="1" s="1"/>
  <c r="F6390" i="1"/>
  <c r="G6390" i="1" s="1"/>
  <c r="H6390" i="1" s="1"/>
  <c r="F6389" i="1"/>
  <c r="G6389" i="1" s="1"/>
  <c r="H6389" i="1" s="1"/>
  <c r="F6388" i="1"/>
  <c r="G6388" i="1" s="1"/>
  <c r="H6388" i="1" s="1"/>
  <c r="F6387" i="1"/>
  <c r="G6387" i="1" s="1"/>
  <c r="H6387" i="1" s="1"/>
  <c r="F6386" i="1"/>
  <c r="G6386" i="1" s="1"/>
  <c r="H6386" i="1" s="1"/>
  <c r="F6385" i="1"/>
  <c r="G6385" i="1" s="1"/>
  <c r="H6385" i="1" s="1"/>
  <c r="F6384" i="1"/>
  <c r="G6384" i="1" s="1"/>
  <c r="H6384" i="1" s="1"/>
  <c r="F5896" i="1"/>
  <c r="G5896" i="1" s="1"/>
  <c r="H5896" i="1" s="1"/>
  <c r="F6014" i="1"/>
  <c r="G6014" i="1" s="1"/>
  <c r="H6014" i="1" s="1"/>
  <c r="F6383" i="1"/>
  <c r="G6383" i="1" s="1"/>
  <c r="H6383" i="1" s="1"/>
  <c r="F6382" i="1"/>
  <c r="G6382" i="1" s="1"/>
  <c r="H6382" i="1" s="1"/>
  <c r="F6381" i="1"/>
  <c r="G6381" i="1" s="1"/>
  <c r="H6381" i="1" s="1"/>
  <c r="I3026" i="1"/>
  <c r="F6380" i="1"/>
  <c r="G6380" i="1" s="1"/>
  <c r="H6380" i="1" s="1"/>
  <c r="F6379" i="1"/>
  <c r="G6379" i="1" s="1"/>
  <c r="H6379" i="1" s="1"/>
  <c r="F6378" i="1"/>
  <c r="G6378" i="1" s="1"/>
  <c r="H6378" i="1" s="1"/>
  <c r="F6377" i="1"/>
  <c r="G6377" i="1" s="1"/>
  <c r="H6377" i="1" s="1"/>
  <c r="F6376" i="1"/>
  <c r="G6376" i="1" s="1"/>
  <c r="H6376" i="1" s="1"/>
  <c r="F6375" i="1"/>
  <c r="G6375" i="1" s="1"/>
  <c r="H6375" i="1" s="1"/>
  <c r="F6374" i="1"/>
  <c r="G6374" i="1" s="1"/>
  <c r="H6374" i="1" s="1"/>
  <c r="F6373" i="1"/>
  <c r="G6373" i="1" s="1"/>
  <c r="H6373" i="1" s="1"/>
  <c r="F6372" i="1"/>
  <c r="G6372" i="1" s="1"/>
  <c r="H6372" i="1" s="1"/>
  <c r="F6371" i="1"/>
  <c r="G6371" i="1" s="1"/>
  <c r="H6371" i="1" s="1"/>
  <c r="F6370" i="1"/>
  <c r="G6370" i="1" s="1"/>
  <c r="H6370" i="1" s="1"/>
  <c r="F6369" i="1"/>
  <c r="G6369" i="1" s="1"/>
  <c r="H6369" i="1" s="1"/>
  <c r="F6368" i="1"/>
  <c r="G6368" i="1" s="1"/>
  <c r="H6368" i="1" s="1"/>
  <c r="F6367" i="1"/>
  <c r="G6367" i="1" s="1"/>
  <c r="H6367" i="1" s="1"/>
  <c r="F6366" i="1"/>
  <c r="G6366" i="1" s="1"/>
  <c r="H6366" i="1" s="1"/>
  <c r="F6365" i="1"/>
  <c r="G6365" i="1" s="1"/>
  <c r="H6365" i="1" s="1"/>
  <c r="F6364" i="1"/>
  <c r="G6364" i="1" s="1"/>
  <c r="H6364" i="1" s="1"/>
  <c r="F6363" i="1"/>
  <c r="G6363" i="1" s="1"/>
  <c r="H6363" i="1" s="1"/>
  <c r="F6362" i="1"/>
  <c r="G6362" i="1" s="1"/>
  <c r="H6362" i="1" s="1"/>
  <c r="F5668" i="1"/>
  <c r="G5668" i="1" s="1"/>
  <c r="H5668" i="1" s="1"/>
  <c r="F5169" i="1"/>
  <c r="G5169" i="1" s="1"/>
  <c r="H5169" i="1" s="1"/>
  <c r="F5232" i="1"/>
  <c r="G5232" i="1" s="1"/>
  <c r="H5232" i="1" s="1"/>
  <c r="F5627" i="1"/>
  <c r="G5627" i="1" s="1"/>
  <c r="H5627" i="1" s="1"/>
  <c r="F5711" i="1"/>
  <c r="G5711" i="1" s="1"/>
  <c r="H5711" i="1" s="1"/>
  <c r="I3002" i="1"/>
  <c r="F5974" i="1"/>
  <c r="G5974" i="1" s="1"/>
  <c r="H5974" i="1" s="1"/>
  <c r="F6361" i="1"/>
  <c r="G6361" i="1" s="1"/>
  <c r="H6361" i="1" s="1"/>
  <c r="F6360" i="1"/>
  <c r="G6360" i="1" s="1"/>
  <c r="H6360" i="1" s="1"/>
  <c r="F6359" i="1"/>
  <c r="G6359" i="1" s="1"/>
  <c r="H6359" i="1" s="1"/>
  <c r="F6358" i="1"/>
  <c r="G6358" i="1" s="1"/>
  <c r="H6358" i="1" s="1"/>
  <c r="F6357" i="1"/>
  <c r="G6357" i="1" s="1"/>
  <c r="H6357" i="1" s="1"/>
  <c r="F6356" i="1"/>
  <c r="G6356" i="1" s="1"/>
  <c r="H6356" i="1" s="1"/>
  <c r="F6355" i="1"/>
  <c r="G6355" i="1" s="1"/>
  <c r="H6355" i="1" s="1"/>
  <c r="F6354" i="1"/>
  <c r="G6354" i="1" s="1"/>
  <c r="H6354" i="1" s="1"/>
  <c r="F6353" i="1"/>
  <c r="G6353" i="1" s="1"/>
  <c r="H6353" i="1" s="1"/>
  <c r="F6352" i="1"/>
  <c r="G6352" i="1" s="1"/>
  <c r="H6352" i="1" s="1"/>
  <c r="F6351" i="1"/>
  <c r="G6351" i="1" s="1"/>
  <c r="H6351" i="1" s="1"/>
  <c r="F6350" i="1"/>
  <c r="G6350" i="1" s="1"/>
  <c r="H6350" i="1" s="1"/>
  <c r="F6349" i="1"/>
  <c r="G6349" i="1" s="1"/>
  <c r="H6349" i="1" s="1"/>
  <c r="F6348" i="1"/>
  <c r="G6348" i="1" s="1"/>
  <c r="H6348" i="1" s="1"/>
  <c r="F6347" i="1"/>
  <c r="G6347" i="1" s="1"/>
  <c r="H6347" i="1" s="1"/>
  <c r="F6346" i="1"/>
  <c r="G6346" i="1" s="1"/>
  <c r="H6346" i="1" s="1"/>
  <c r="F5710" i="1"/>
  <c r="G5710" i="1" s="1"/>
  <c r="H5710" i="1" s="1"/>
  <c r="F4589" i="1"/>
  <c r="G4589" i="1" s="1"/>
  <c r="H4589" i="1" s="1"/>
  <c r="F3814" i="1"/>
  <c r="G3814" i="1" s="1"/>
  <c r="H3814" i="1" s="1"/>
  <c r="F3774" i="1"/>
  <c r="G3774" i="1" s="1"/>
  <c r="H3774" i="1" s="1"/>
  <c r="F3975" i="1"/>
  <c r="G3975" i="1" s="1"/>
  <c r="H3975" i="1" s="1"/>
  <c r="F4164" i="1"/>
  <c r="G4164" i="1" s="1"/>
  <c r="H4164" i="1" s="1"/>
  <c r="F4243" i="1"/>
  <c r="G4243" i="1" s="1"/>
  <c r="H4243" i="1" s="1"/>
  <c r="I2978" i="1"/>
  <c r="F4293" i="1"/>
  <c r="G4293" i="1" s="1"/>
  <c r="H4293" i="1" s="1"/>
  <c r="F4372" i="1"/>
  <c r="G4372" i="1" s="1"/>
  <c r="H4372" i="1" s="1"/>
  <c r="F4628" i="1"/>
  <c r="G4628" i="1" s="1"/>
  <c r="H4628" i="1" s="1"/>
  <c r="F4934" i="1"/>
  <c r="G4934" i="1" s="1"/>
  <c r="H4934" i="1" s="1"/>
  <c r="F5330" i="1"/>
  <c r="G5330" i="1" s="1"/>
  <c r="H5330" i="1" s="1"/>
  <c r="F5864" i="1"/>
  <c r="G5864" i="1" s="1"/>
  <c r="H5864" i="1" s="1"/>
  <c r="F6345" i="1"/>
  <c r="G6345" i="1" s="1"/>
  <c r="H6345" i="1" s="1"/>
  <c r="F6344" i="1"/>
  <c r="G6344" i="1" s="1"/>
  <c r="H6344" i="1" s="1"/>
  <c r="F6343" i="1"/>
  <c r="G6343" i="1" s="1"/>
  <c r="H6343" i="1" s="1"/>
  <c r="F6342" i="1"/>
  <c r="G6342" i="1" s="1"/>
  <c r="H6342" i="1" s="1"/>
  <c r="F6341" i="1"/>
  <c r="G6341" i="1" s="1"/>
  <c r="H6341" i="1" s="1"/>
  <c r="F6340" i="1"/>
  <c r="G6340" i="1" s="1"/>
  <c r="H6340" i="1" s="1"/>
  <c r="F6339" i="1"/>
  <c r="G6339" i="1" s="1"/>
  <c r="H6339" i="1" s="1"/>
  <c r="F6338" i="1"/>
  <c r="G6338" i="1" s="1"/>
  <c r="H6338" i="1" s="1"/>
  <c r="F5329" i="1"/>
  <c r="G5329" i="1" s="1"/>
  <c r="H5329" i="1" s="1"/>
  <c r="F5033" i="1"/>
  <c r="G5033" i="1" s="1"/>
  <c r="H5033" i="1" s="1"/>
  <c r="F4588" i="1"/>
  <c r="G4588" i="1" s="1"/>
  <c r="H4588" i="1" s="1"/>
  <c r="F4371" i="1"/>
  <c r="G4371" i="1" s="1"/>
  <c r="H4371" i="1" s="1"/>
  <c r="F4331" i="1"/>
  <c r="G4331" i="1" s="1"/>
  <c r="H4331" i="1" s="1"/>
  <c r="F4370" i="1"/>
  <c r="G4370" i="1" s="1"/>
  <c r="H4370" i="1" s="1"/>
  <c r="F4408" i="1"/>
  <c r="G4408" i="1" s="1"/>
  <c r="H4408" i="1" s="1"/>
  <c r="F4491" i="1"/>
  <c r="G4491" i="1" s="1"/>
  <c r="H4491" i="1" s="1"/>
  <c r="F4587" i="1"/>
  <c r="G4587" i="1" s="1"/>
  <c r="H4587" i="1" s="1"/>
  <c r="F4627" i="1"/>
  <c r="G4627" i="1" s="1"/>
  <c r="H4627" i="1" s="1"/>
  <c r="I2954" i="1"/>
  <c r="F4787" i="1"/>
  <c r="G4787" i="1" s="1"/>
  <c r="H4787" i="1" s="1"/>
  <c r="F4933" i="1"/>
  <c r="G4933" i="1" s="1"/>
  <c r="H4933" i="1" s="1"/>
  <c r="F5115" i="1"/>
  <c r="G5115" i="1" s="1"/>
  <c r="H5115" i="1" s="1"/>
  <c r="F5328" i="1"/>
  <c r="G5328" i="1" s="1"/>
  <c r="H5328" i="1" s="1"/>
  <c r="F5414" i="1"/>
  <c r="G5414" i="1" s="1"/>
  <c r="H5414" i="1" s="1"/>
  <c r="F5577" i="1"/>
  <c r="G5577" i="1" s="1"/>
  <c r="H5577" i="1" s="1"/>
  <c r="F5626" i="1"/>
  <c r="G5626" i="1" s="1"/>
  <c r="H5626" i="1" s="1"/>
  <c r="F5576" i="1"/>
  <c r="G5576" i="1" s="1"/>
  <c r="H5576" i="1" s="1"/>
  <c r="F5667" i="1"/>
  <c r="G5667" i="1" s="1"/>
  <c r="H5667" i="1" s="1"/>
  <c r="F5625" i="1"/>
  <c r="G5625" i="1" s="1"/>
  <c r="H5625" i="1" s="1"/>
  <c r="F5456" i="1"/>
  <c r="G5456" i="1" s="1"/>
  <c r="H5456" i="1" s="1"/>
  <c r="F5575" i="1"/>
  <c r="G5575" i="1" s="1"/>
  <c r="H5575" i="1" s="1"/>
  <c r="F5494" i="1"/>
  <c r="G5494" i="1" s="1"/>
  <c r="H5494" i="1" s="1"/>
  <c r="F5231" i="1"/>
  <c r="G5231" i="1" s="1"/>
  <c r="H5231" i="1" s="1"/>
  <c r="F4932" i="1"/>
  <c r="G4932" i="1" s="1"/>
  <c r="H4932" i="1" s="1"/>
  <c r="F4665" i="1"/>
  <c r="G4665" i="1" s="1"/>
  <c r="H4665" i="1" s="1"/>
  <c r="F4490" i="1"/>
  <c r="G4490" i="1" s="1"/>
  <c r="H4490" i="1" s="1"/>
  <c r="F4407" i="1"/>
  <c r="G4407" i="1" s="1"/>
  <c r="H4407" i="1" s="1"/>
  <c r="F4292" i="1"/>
  <c r="G4292" i="1" s="1"/>
  <c r="H4292" i="1" s="1"/>
  <c r="F4163" i="1"/>
  <c r="G4163" i="1" s="1"/>
  <c r="H4163" i="1" s="1"/>
  <c r="F4122" i="1"/>
  <c r="G4122" i="1" s="1"/>
  <c r="H4122" i="1" s="1"/>
  <c r="F4162" i="1"/>
  <c r="G4162" i="1" s="1"/>
  <c r="H4162" i="1" s="1"/>
  <c r="F4202" i="1"/>
  <c r="G4202" i="1" s="1"/>
  <c r="H4202" i="1" s="1"/>
  <c r="F4121" i="1"/>
  <c r="G4121" i="1" s="1"/>
  <c r="H4121" i="1" s="1"/>
  <c r="I2930" i="1"/>
  <c r="F4120" i="1"/>
  <c r="G4120" i="1" s="1"/>
  <c r="H4120" i="1" s="1"/>
  <c r="F4161" i="1"/>
  <c r="G4161" i="1" s="1"/>
  <c r="H4161" i="1" s="1"/>
  <c r="F4201" i="1"/>
  <c r="G4201" i="1" s="1"/>
  <c r="H4201" i="1" s="1"/>
  <c r="F4242" i="1"/>
  <c r="G4242" i="1" s="1"/>
  <c r="H4242" i="1" s="1"/>
  <c r="F4406" i="1"/>
  <c r="G4406" i="1" s="1"/>
  <c r="H4406" i="1" s="1"/>
  <c r="F4539" i="1"/>
  <c r="G4539" i="1" s="1"/>
  <c r="H4539" i="1" s="1"/>
  <c r="F4705" i="1"/>
  <c r="G4705" i="1" s="1"/>
  <c r="H4705" i="1" s="1"/>
  <c r="F4884" i="1"/>
  <c r="G4884" i="1" s="1"/>
  <c r="H4884" i="1" s="1"/>
  <c r="F4931" i="1"/>
  <c r="G4931" i="1" s="1"/>
  <c r="H4931" i="1" s="1"/>
  <c r="F4883" i="1"/>
  <c r="G4883" i="1" s="1"/>
  <c r="H4883" i="1" s="1"/>
  <c r="F4882" i="1"/>
  <c r="G4882" i="1" s="1"/>
  <c r="H4882" i="1" s="1"/>
  <c r="F4786" i="1"/>
  <c r="G4786" i="1" s="1"/>
  <c r="H4786" i="1" s="1"/>
  <c r="F4452" i="1"/>
  <c r="G4452" i="1" s="1"/>
  <c r="H4452" i="1" s="1"/>
  <c r="F4160" i="1"/>
  <c r="G4160" i="1" s="1"/>
  <c r="H4160" i="1" s="1"/>
  <c r="F4159" i="1"/>
  <c r="G4159" i="1" s="1"/>
  <c r="H4159" i="1" s="1"/>
  <c r="F4080" i="1"/>
  <c r="G4080" i="1" s="1"/>
  <c r="H4080" i="1" s="1"/>
  <c r="F3851" i="1"/>
  <c r="G3851" i="1" s="1"/>
  <c r="H3851" i="1" s="1"/>
  <c r="F3731" i="1"/>
  <c r="G3731" i="1" s="1"/>
  <c r="H3731" i="1" s="1"/>
  <c r="F3850" i="1"/>
  <c r="G3850" i="1" s="1"/>
  <c r="H3850" i="1" s="1"/>
  <c r="F3974" i="1"/>
  <c r="G3974" i="1" s="1"/>
  <c r="H3974" i="1" s="1"/>
  <c r="F3882" i="1"/>
  <c r="G3882" i="1" s="1"/>
  <c r="H3882" i="1" s="1"/>
  <c r="F3849" i="1"/>
  <c r="G3849" i="1" s="1"/>
  <c r="H3849" i="1" s="1"/>
  <c r="F3848" i="1"/>
  <c r="G3848" i="1" s="1"/>
  <c r="H3848" i="1" s="1"/>
  <c r="F3881" i="1"/>
  <c r="G3881" i="1" s="1"/>
  <c r="H3881" i="1" s="1"/>
  <c r="I2906" i="1"/>
  <c r="F3930" i="1"/>
  <c r="G3930" i="1" s="1"/>
  <c r="H3930" i="1" s="1"/>
  <c r="F4158" i="1"/>
  <c r="G4158" i="1" s="1"/>
  <c r="H4158" i="1" s="1"/>
  <c r="F4369" i="1"/>
  <c r="G4369" i="1" s="1"/>
  <c r="H4369" i="1" s="1"/>
  <c r="F4664" i="1"/>
  <c r="G4664" i="1" s="1"/>
  <c r="H4664" i="1" s="1"/>
  <c r="F4976" i="1"/>
  <c r="G4976" i="1" s="1"/>
  <c r="H4976" i="1" s="1"/>
  <c r="F5114" i="1"/>
  <c r="G5114" i="1" s="1"/>
  <c r="H5114" i="1" s="1"/>
  <c r="F5327" i="1"/>
  <c r="G5327" i="1" s="1"/>
  <c r="H5327" i="1" s="1"/>
  <c r="F5736" i="1"/>
  <c r="G5736" i="1" s="1"/>
  <c r="H5736" i="1" s="1"/>
  <c r="F6102" i="1"/>
  <c r="G6102" i="1" s="1"/>
  <c r="H6102" i="1" s="1"/>
  <c r="F6337" i="1"/>
  <c r="G6337" i="1" s="1"/>
  <c r="H6337" i="1" s="1"/>
  <c r="F6336" i="1"/>
  <c r="G6336" i="1" s="1"/>
  <c r="H6336" i="1" s="1"/>
  <c r="F6335" i="1"/>
  <c r="G6335" i="1" s="1"/>
  <c r="H6335" i="1" s="1"/>
  <c r="F6334" i="1"/>
  <c r="G6334" i="1" s="1"/>
  <c r="H6334" i="1" s="1"/>
  <c r="F6101" i="1"/>
  <c r="G6101" i="1" s="1"/>
  <c r="H6101" i="1" s="1"/>
  <c r="F5493" i="1"/>
  <c r="G5493" i="1" s="1"/>
  <c r="H5493" i="1" s="1"/>
  <c r="F5230" i="1"/>
  <c r="G5230" i="1" s="1"/>
  <c r="H5230" i="1" s="1"/>
  <c r="F4930" i="1"/>
  <c r="G4930" i="1" s="1"/>
  <c r="H4930" i="1" s="1"/>
  <c r="F4832" i="1"/>
  <c r="G4832" i="1" s="1"/>
  <c r="H4832" i="1" s="1"/>
  <c r="F4741" i="1"/>
  <c r="G4741" i="1" s="1"/>
  <c r="H4741" i="1" s="1"/>
  <c r="F4785" i="1"/>
  <c r="G4785" i="1" s="1"/>
  <c r="H4785" i="1" s="1"/>
  <c r="F4740" i="1"/>
  <c r="G4740" i="1" s="1"/>
  <c r="H4740" i="1" s="1"/>
  <c r="F4739" i="1"/>
  <c r="G4739" i="1" s="1"/>
  <c r="H4739" i="1" s="1"/>
  <c r="F4738" i="1"/>
  <c r="G4738" i="1" s="1"/>
  <c r="H4738" i="1" s="1"/>
  <c r="F4704" i="1"/>
  <c r="G4704" i="1" s="1"/>
  <c r="H4704" i="1" s="1"/>
  <c r="I2882" i="1"/>
  <c r="F4200" i="1"/>
  <c r="G4200" i="1" s="1"/>
  <c r="H4200" i="1" s="1"/>
  <c r="F4737" i="1"/>
  <c r="G4737" i="1" s="1"/>
  <c r="H4737" i="1" s="1"/>
  <c r="F5492" i="1"/>
  <c r="G5492" i="1" s="1"/>
  <c r="H5492" i="1" s="1"/>
  <c r="F5455" i="1"/>
  <c r="G5455" i="1" s="1"/>
  <c r="H5455" i="1" s="1"/>
  <c r="F5413" i="1"/>
  <c r="G5413" i="1" s="1"/>
  <c r="H5413" i="1" s="1"/>
  <c r="F5574" i="1"/>
  <c r="G5574" i="1" s="1"/>
  <c r="H5574" i="1" s="1"/>
  <c r="F5283" i="1"/>
  <c r="G5283" i="1" s="1"/>
  <c r="H5283" i="1" s="1"/>
  <c r="F5282" i="1"/>
  <c r="G5282" i="1" s="1"/>
  <c r="H5282" i="1" s="1"/>
  <c r="F5195" i="1"/>
  <c r="G5195" i="1" s="1"/>
  <c r="H5195" i="1" s="1"/>
  <c r="F5454" i="1"/>
  <c r="G5454" i="1" s="1"/>
  <c r="H5454" i="1" s="1"/>
  <c r="F5194" i="1"/>
  <c r="G5194" i="1" s="1"/>
  <c r="H5194" i="1" s="1"/>
  <c r="F4929" i="1"/>
  <c r="G4929" i="1" s="1"/>
  <c r="H4929" i="1" s="1"/>
  <c r="F4703" i="1"/>
  <c r="G4703" i="1" s="1"/>
  <c r="H4703" i="1" s="1"/>
  <c r="F4451" i="1"/>
  <c r="G4451" i="1" s="1"/>
  <c r="H4451" i="1" s="1"/>
  <c r="F4079" i="1"/>
  <c r="G4079" i="1" s="1"/>
  <c r="H4079" i="1" s="1"/>
  <c r="F4241" i="1"/>
  <c r="G4241" i="1" s="1"/>
  <c r="H4241" i="1" s="1"/>
  <c r="F3847" i="1"/>
  <c r="G3847" i="1" s="1"/>
  <c r="H3847" i="1" s="1"/>
  <c r="F3730" i="1"/>
  <c r="G3730" i="1" s="1"/>
  <c r="H3730" i="1" s="1"/>
  <c r="F3345" i="1"/>
  <c r="G3345" i="1" s="1"/>
  <c r="H3345" i="1" s="1"/>
  <c r="F3217" i="1"/>
  <c r="G3217" i="1" s="1"/>
  <c r="H3217" i="1" s="1"/>
  <c r="F3313" i="1"/>
  <c r="G3313" i="1" s="1"/>
  <c r="H3313" i="1" s="1"/>
  <c r="F3270" i="1"/>
  <c r="G3270" i="1" s="1"/>
  <c r="H3270" i="1" s="1"/>
  <c r="F3610" i="1"/>
  <c r="G3610" i="1" s="1"/>
  <c r="H3610" i="1" s="1"/>
  <c r="F3528" i="1"/>
  <c r="G3528" i="1" s="1"/>
  <c r="H3528" i="1" s="1"/>
  <c r="I2858" i="1"/>
  <c r="F3396" i="1"/>
  <c r="G3396" i="1" s="1"/>
  <c r="H3396" i="1" s="1"/>
  <c r="F4078" i="1"/>
  <c r="G4078" i="1" s="1"/>
  <c r="H4078" i="1" s="1"/>
  <c r="F3973" i="1"/>
  <c r="G3973" i="1" s="1"/>
  <c r="H3973" i="1" s="1"/>
  <c r="F3880" i="1"/>
  <c r="G3880" i="1" s="1"/>
  <c r="H3880" i="1" s="1"/>
  <c r="F4489" i="1"/>
  <c r="G4489" i="1" s="1"/>
  <c r="H4489" i="1" s="1"/>
  <c r="F4330" i="1"/>
  <c r="G4330" i="1" s="1"/>
  <c r="H4330" i="1" s="1"/>
  <c r="F4663" i="1"/>
  <c r="G4663" i="1" s="1"/>
  <c r="H4663" i="1" s="1"/>
  <c r="F4975" i="1"/>
  <c r="G4975" i="1" s="1"/>
  <c r="H4975" i="1" s="1"/>
  <c r="F5032" i="1"/>
  <c r="G5032" i="1" s="1"/>
  <c r="H5032" i="1" s="1"/>
  <c r="F4974" i="1"/>
  <c r="G4974" i="1" s="1"/>
  <c r="H4974" i="1" s="1"/>
  <c r="F4881" i="1"/>
  <c r="G4881" i="1" s="1"/>
  <c r="H4881" i="1" s="1"/>
  <c r="F5113" i="1"/>
  <c r="G5113" i="1" s="1"/>
  <c r="H5113" i="1" s="1"/>
  <c r="F4702" i="1"/>
  <c r="G4702" i="1" s="1"/>
  <c r="H4702" i="1" s="1"/>
  <c r="F3269" i="1"/>
  <c r="G3269" i="1" s="1"/>
  <c r="H3269" i="1" s="1"/>
  <c r="F3058" i="1"/>
  <c r="G3058" i="1" s="1"/>
  <c r="H3058" i="1" s="1"/>
  <c r="F3312" i="1"/>
  <c r="G3312" i="1" s="1"/>
  <c r="H3312" i="1" s="1"/>
  <c r="F4199" i="1"/>
  <c r="G4199" i="1" s="1"/>
  <c r="H4199" i="1" s="1"/>
  <c r="F3562" i="1"/>
  <c r="G3562" i="1" s="1"/>
  <c r="H3562" i="1" s="1"/>
  <c r="F3162" i="1"/>
  <c r="G3162" i="1" s="1"/>
  <c r="H3162" i="1" s="1"/>
  <c r="F2535" i="1"/>
  <c r="G2535" i="1" s="1"/>
  <c r="H2535" i="1" s="1"/>
  <c r="F2625" i="1"/>
  <c r="G2625" i="1" s="1"/>
  <c r="H2625" i="1" s="1"/>
  <c r="F2269" i="1"/>
  <c r="G2269" i="1" s="1"/>
  <c r="H2269" i="1" s="1"/>
  <c r="F3001" i="1"/>
  <c r="G3001" i="1" s="1"/>
  <c r="H3001" i="1" s="1"/>
  <c r="F3115" i="1"/>
  <c r="G3115" i="1" s="1"/>
  <c r="H3115" i="1" s="1"/>
  <c r="I2834" i="1"/>
  <c r="F2906" i="1"/>
  <c r="G2906" i="1" s="1"/>
  <c r="H2906" i="1" s="1"/>
  <c r="F2953" i="1"/>
  <c r="G2953" i="1" s="1"/>
  <c r="H2953" i="1" s="1"/>
  <c r="F4405" i="1"/>
  <c r="G4405" i="1" s="1"/>
  <c r="H4405" i="1" s="1"/>
  <c r="F4701" i="1"/>
  <c r="G4701" i="1" s="1"/>
  <c r="H4701" i="1" s="1"/>
  <c r="F4662" i="1"/>
  <c r="G4662" i="1" s="1"/>
  <c r="H4662" i="1" s="1"/>
  <c r="F4880" i="1"/>
  <c r="G4880" i="1" s="1"/>
  <c r="H4880" i="1" s="1"/>
  <c r="F5453" i="1"/>
  <c r="G5453" i="1" s="1"/>
  <c r="H5453" i="1" s="1"/>
  <c r="F5709" i="1"/>
  <c r="G5709" i="1" s="1"/>
  <c r="H5709" i="1" s="1"/>
  <c r="F5534" i="1"/>
  <c r="G5534" i="1" s="1"/>
  <c r="H5534" i="1" s="1"/>
  <c r="F5573" i="1"/>
  <c r="G5573" i="1" s="1"/>
  <c r="H5573" i="1" s="1"/>
  <c r="F5031" i="1"/>
  <c r="G5031" i="1" s="1"/>
  <c r="H5031" i="1" s="1"/>
  <c r="F5112" i="1"/>
  <c r="G5112" i="1" s="1"/>
  <c r="H5112" i="1" s="1"/>
  <c r="F5111" i="1"/>
  <c r="G5111" i="1" s="1"/>
  <c r="H5111" i="1" s="1"/>
  <c r="F5030" i="1"/>
  <c r="G5030" i="1" s="1"/>
  <c r="H5030" i="1" s="1"/>
  <c r="F3773" i="1"/>
  <c r="G3773" i="1" s="1"/>
  <c r="H3773" i="1" s="1"/>
  <c r="F3344" i="1"/>
  <c r="G3344" i="1" s="1"/>
  <c r="H3344" i="1" s="1"/>
  <c r="F3268" i="1"/>
  <c r="G3268" i="1" s="1"/>
  <c r="H3268" i="1" s="1"/>
  <c r="F3161" i="1"/>
  <c r="G3161" i="1" s="1"/>
  <c r="H3161" i="1" s="1"/>
  <c r="F3216" i="1"/>
  <c r="G3216" i="1" s="1"/>
  <c r="H3216" i="1" s="1"/>
  <c r="F3160" i="1"/>
  <c r="G3160" i="1" s="1"/>
  <c r="H3160" i="1" s="1"/>
  <c r="F3114" i="1"/>
  <c r="G3114" i="1" s="1"/>
  <c r="H3114" i="1" s="1"/>
  <c r="F3113" i="1"/>
  <c r="G3113" i="1" s="1"/>
  <c r="H3113" i="1" s="1"/>
  <c r="F3395" i="1"/>
  <c r="G3395" i="1" s="1"/>
  <c r="H3395" i="1" s="1"/>
  <c r="F3692" i="1"/>
  <c r="G3692" i="1" s="1"/>
  <c r="H3692" i="1" s="1"/>
  <c r="I2810" i="1"/>
  <c r="F3653" i="1"/>
  <c r="G3653" i="1" s="1"/>
  <c r="H3653" i="1" s="1"/>
  <c r="F3729" i="1"/>
  <c r="G3729" i="1" s="1"/>
  <c r="H3729" i="1" s="1"/>
  <c r="F3728" i="1"/>
  <c r="G3728" i="1" s="1"/>
  <c r="H3728" i="1" s="1"/>
  <c r="F3561" i="1"/>
  <c r="G3561" i="1" s="1"/>
  <c r="H3561" i="1" s="1"/>
  <c r="F3394" i="1"/>
  <c r="G3394" i="1" s="1"/>
  <c r="H3394" i="1" s="1"/>
  <c r="F3393" i="1"/>
  <c r="G3393" i="1" s="1"/>
  <c r="H3393" i="1" s="1"/>
  <c r="F3727" i="1"/>
  <c r="G3727" i="1" s="1"/>
  <c r="H3727" i="1" s="1"/>
  <c r="F4368" i="1"/>
  <c r="G4368" i="1" s="1"/>
  <c r="H4368" i="1" s="1"/>
  <c r="F4157" i="1"/>
  <c r="G4157" i="1" s="1"/>
  <c r="H4157" i="1" s="1"/>
  <c r="F4488" i="1"/>
  <c r="G4488" i="1" s="1"/>
  <c r="H4488" i="1" s="1"/>
  <c r="F4450" i="1"/>
  <c r="G4450" i="1" s="1"/>
  <c r="H4450" i="1" s="1"/>
  <c r="F3929" i="1"/>
  <c r="G3929" i="1" s="1"/>
  <c r="H3929" i="1" s="1"/>
  <c r="F4538" i="1"/>
  <c r="G4538" i="1" s="1"/>
  <c r="H4538" i="1" s="1"/>
  <c r="F4586" i="1"/>
  <c r="G4586" i="1" s="1"/>
  <c r="H4586" i="1" s="1"/>
  <c r="F4291" i="1"/>
  <c r="G4291" i="1" s="1"/>
  <c r="H4291" i="1" s="1"/>
  <c r="F4027" i="1"/>
  <c r="G4027" i="1" s="1"/>
  <c r="H4027" i="1" s="1"/>
  <c r="F3691" i="1"/>
  <c r="G3691" i="1" s="1"/>
  <c r="H3691" i="1" s="1"/>
  <c r="F3652" i="1"/>
  <c r="G3652" i="1" s="1"/>
  <c r="H3652" i="1" s="1"/>
  <c r="F3392" i="1"/>
  <c r="G3392" i="1" s="1"/>
  <c r="H3392" i="1" s="1"/>
  <c r="F2861" i="1"/>
  <c r="G2861" i="1" s="1"/>
  <c r="H2861" i="1" s="1"/>
  <c r="F3057" i="1"/>
  <c r="G3057" i="1" s="1"/>
  <c r="H3057" i="1" s="1"/>
  <c r="F3112" i="1"/>
  <c r="G3112" i="1" s="1"/>
  <c r="H3112" i="1" s="1"/>
  <c r="F3391" i="1"/>
  <c r="G3391" i="1" s="1"/>
  <c r="H3391" i="1" s="1"/>
  <c r="F3445" i="1"/>
  <c r="G3445" i="1" s="1"/>
  <c r="H3445" i="1" s="1"/>
  <c r="I2786" i="1"/>
  <c r="F3390" i="1"/>
  <c r="G3390" i="1" s="1"/>
  <c r="H3390" i="1" s="1"/>
  <c r="F3159" i="1"/>
  <c r="G3159" i="1" s="1"/>
  <c r="H3159" i="1" s="1"/>
  <c r="F2952" i="1"/>
  <c r="G2952" i="1" s="1"/>
  <c r="H2952" i="1" s="1"/>
  <c r="F2810" i="1"/>
  <c r="G2810" i="1" s="1"/>
  <c r="H2810" i="1" s="1"/>
  <c r="F3215" i="1"/>
  <c r="G3215" i="1" s="1"/>
  <c r="H3215" i="1" s="1"/>
  <c r="F3846" i="1"/>
  <c r="G3846" i="1" s="1"/>
  <c r="H3846" i="1" s="1"/>
  <c r="F3311" i="1"/>
  <c r="G3311" i="1" s="1"/>
  <c r="H3311" i="1" s="1"/>
  <c r="F3158" i="1"/>
  <c r="G3158" i="1" s="1"/>
  <c r="H3158" i="1" s="1"/>
  <c r="F3310" i="1"/>
  <c r="G3310" i="1" s="1"/>
  <c r="H3310" i="1" s="1"/>
  <c r="F3813" i="1"/>
  <c r="G3813" i="1" s="1"/>
  <c r="H3813" i="1" s="1"/>
  <c r="F3928" i="1"/>
  <c r="G3928" i="1" s="1"/>
  <c r="H3928" i="1" s="1"/>
  <c r="F3527" i="1"/>
  <c r="G3527" i="1" s="1"/>
  <c r="H3527" i="1" s="1"/>
  <c r="F3389" i="1"/>
  <c r="G3389" i="1" s="1"/>
  <c r="H3389" i="1" s="1"/>
  <c r="F4626" i="1"/>
  <c r="G4626" i="1" s="1"/>
  <c r="H4626" i="1" s="1"/>
  <c r="F5168" i="1"/>
  <c r="G5168" i="1" s="1"/>
  <c r="H5168" i="1" s="1"/>
  <c r="F4831" i="1"/>
  <c r="G4831" i="1" s="1"/>
  <c r="H4831" i="1" s="1"/>
  <c r="F4119" i="1"/>
  <c r="G4119" i="1" s="1"/>
  <c r="H4119" i="1" s="1"/>
  <c r="F3343" i="1"/>
  <c r="G3343" i="1" s="1"/>
  <c r="H3343" i="1" s="1"/>
  <c r="F2534" i="1"/>
  <c r="G2534" i="1" s="1"/>
  <c r="H2534" i="1" s="1"/>
  <c r="F2462" i="1"/>
  <c r="G2462" i="1" s="1"/>
  <c r="H2462" i="1" s="1"/>
  <c r="F2196" i="1"/>
  <c r="G2196" i="1" s="1"/>
  <c r="H2196" i="1" s="1"/>
  <c r="F2388" i="1"/>
  <c r="G2388" i="1" s="1"/>
  <c r="H2388" i="1" s="1"/>
  <c r="F2387" i="1"/>
  <c r="G2387" i="1" s="1"/>
  <c r="H2387" i="1" s="1"/>
  <c r="F1800" i="1"/>
  <c r="G1800" i="1" s="1"/>
  <c r="H1800" i="1" s="1"/>
  <c r="I2762" i="1"/>
  <c r="F2054" i="1"/>
  <c r="G2054" i="1" s="1"/>
  <c r="H2054" i="1" s="1"/>
  <c r="F2533" i="1"/>
  <c r="G2533" i="1" s="1"/>
  <c r="H2533" i="1" s="1"/>
  <c r="F2860" i="1"/>
  <c r="G2860" i="1" s="1"/>
  <c r="H2860" i="1" s="1"/>
  <c r="F3214" i="1"/>
  <c r="G3214" i="1" s="1"/>
  <c r="H3214" i="1" s="1"/>
  <c r="F3388" i="1"/>
  <c r="G3388" i="1" s="1"/>
  <c r="H3388" i="1" s="1"/>
  <c r="F4198" i="1"/>
  <c r="G4198" i="1" s="1"/>
  <c r="H4198" i="1" s="1"/>
  <c r="F4830" i="1"/>
  <c r="G4830" i="1" s="1"/>
  <c r="H4830" i="1" s="1"/>
  <c r="F5193" i="1"/>
  <c r="G5193" i="1" s="1"/>
  <c r="H5193" i="1" s="1"/>
  <c r="F5666" i="1"/>
  <c r="G5666" i="1" s="1"/>
  <c r="H5666" i="1" s="1"/>
  <c r="F5935" i="1"/>
  <c r="G5935" i="1" s="1"/>
  <c r="H5935" i="1" s="1"/>
  <c r="F6333" i="1"/>
  <c r="G6333" i="1" s="1"/>
  <c r="H6333" i="1" s="1"/>
  <c r="F6332" i="1"/>
  <c r="G6332" i="1" s="1"/>
  <c r="H6332" i="1" s="1"/>
  <c r="F6331" i="1"/>
  <c r="G6331" i="1" s="1"/>
  <c r="H6331" i="1" s="1"/>
  <c r="F5572" i="1"/>
  <c r="G5572" i="1" s="1"/>
  <c r="H5572" i="1" s="1"/>
  <c r="F4700" i="1"/>
  <c r="G4700" i="1" s="1"/>
  <c r="H4700" i="1" s="1"/>
  <c r="F4197" i="1"/>
  <c r="G4197" i="1" s="1"/>
  <c r="H4197" i="1" s="1"/>
  <c r="F4077" i="1"/>
  <c r="G4077" i="1" s="1"/>
  <c r="H4077" i="1" s="1"/>
  <c r="F4026" i="1"/>
  <c r="G4026" i="1" s="1"/>
  <c r="H4026" i="1" s="1"/>
  <c r="F3609" i="1"/>
  <c r="G3609" i="1" s="1"/>
  <c r="H3609" i="1" s="1"/>
  <c r="F2809" i="1"/>
  <c r="G2809" i="1" s="1"/>
  <c r="H2809" i="1" s="1"/>
  <c r="F2716" i="1"/>
  <c r="G2716" i="1" s="1"/>
  <c r="H2716" i="1" s="1"/>
  <c r="F3526" i="1"/>
  <c r="G3526" i="1" s="1"/>
  <c r="H3526" i="1" s="1"/>
  <c r="F3342" i="1"/>
  <c r="G3342" i="1" s="1"/>
  <c r="H3342" i="1" s="1"/>
  <c r="F3387" i="1"/>
  <c r="G3387" i="1" s="1"/>
  <c r="H3387" i="1" s="1"/>
  <c r="I2738" i="1"/>
  <c r="F3845" i="1"/>
  <c r="G3845" i="1" s="1"/>
  <c r="H3845" i="1" s="1"/>
  <c r="F3927" i="1"/>
  <c r="G3927" i="1" s="1"/>
  <c r="H3927" i="1" s="1"/>
  <c r="F4404" i="1"/>
  <c r="G4404" i="1" s="1"/>
  <c r="H4404" i="1" s="1"/>
  <c r="F5377" i="1"/>
  <c r="G5377" i="1" s="1"/>
  <c r="H5377" i="1" s="1"/>
  <c r="F5708" i="1"/>
  <c r="G5708" i="1" s="1"/>
  <c r="H5708" i="1" s="1"/>
  <c r="F6051" i="1"/>
  <c r="G6051" i="1" s="1"/>
  <c r="H6051" i="1" s="1"/>
  <c r="F6330" i="1"/>
  <c r="G6330" i="1" s="1"/>
  <c r="H6330" i="1" s="1"/>
  <c r="F6329" i="1"/>
  <c r="G6329" i="1" s="1"/>
  <c r="H6329" i="1" s="1"/>
  <c r="F6328" i="1"/>
  <c r="G6328" i="1" s="1"/>
  <c r="H6328" i="1" s="1"/>
  <c r="F6327" i="1"/>
  <c r="G6327" i="1" s="1"/>
  <c r="H6327" i="1" s="1"/>
  <c r="F6326" i="1"/>
  <c r="G6326" i="1" s="1"/>
  <c r="H6326" i="1" s="1"/>
  <c r="F6325" i="1"/>
  <c r="G6325" i="1" s="1"/>
  <c r="H6325" i="1" s="1"/>
  <c r="F6324" i="1"/>
  <c r="G6324" i="1" s="1"/>
  <c r="H6324" i="1" s="1"/>
  <c r="F6323" i="1"/>
  <c r="G6323" i="1" s="1"/>
  <c r="H6323" i="1" s="1"/>
  <c r="F6322" i="1"/>
  <c r="G6322" i="1" s="1"/>
  <c r="H6322" i="1" s="1"/>
  <c r="F6321" i="1"/>
  <c r="G6321" i="1" s="1"/>
  <c r="H6321" i="1" s="1"/>
  <c r="F6100" i="1"/>
  <c r="G6100" i="1" s="1"/>
  <c r="H6100" i="1" s="1"/>
  <c r="F5326" i="1"/>
  <c r="G5326" i="1" s="1"/>
  <c r="H5326" i="1" s="1"/>
  <c r="F5029" i="1"/>
  <c r="G5029" i="1" s="1"/>
  <c r="H5029" i="1" s="1"/>
  <c r="F4736" i="1"/>
  <c r="G4736" i="1" s="1"/>
  <c r="H4736" i="1" s="1"/>
  <c r="F4735" i="1"/>
  <c r="G4735" i="1" s="1"/>
  <c r="H4735" i="1" s="1"/>
  <c r="F4829" i="1"/>
  <c r="G4829" i="1" s="1"/>
  <c r="H4829" i="1" s="1"/>
  <c r="F4025" i="1"/>
  <c r="G4025" i="1" s="1"/>
  <c r="H4025" i="1" s="1"/>
  <c r="F4403" i="1"/>
  <c r="G4403" i="1" s="1"/>
  <c r="H4403" i="1" s="1"/>
  <c r="F4661" i="1"/>
  <c r="G4661" i="1" s="1"/>
  <c r="H4661" i="1" s="1"/>
  <c r="F3726" i="1"/>
  <c r="G3726" i="1" s="1"/>
  <c r="H3726" i="1" s="1"/>
  <c r="F4196" i="1"/>
  <c r="G4196" i="1" s="1"/>
  <c r="H4196" i="1" s="1"/>
  <c r="F4402" i="1"/>
  <c r="G4402" i="1" s="1"/>
  <c r="H4402" i="1" s="1"/>
  <c r="F4625" i="1"/>
  <c r="G4625" i="1" s="1"/>
  <c r="H4625" i="1" s="1"/>
  <c r="F5376" i="1"/>
  <c r="G5376" i="1" s="1"/>
  <c r="H5376" i="1" s="1"/>
  <c r="F6138" i="1"/>
  <c r="G6138" i="1" s="1"/>
  <c r="H6138" i="1" s="1"/>
  <c r="F6320" i="1"/>
  <c r="G6320" i="1" s="1"/>
  <c r="H6320" i="1" s="1"/>
  <c r="F6319" i="1"/>
  <c r="G6319" i="1" s="1"/>
  <c r="H6319" i="1" s="1"/>
  <c r="F6318" i="1"/>
  <c r="G6318" i="1" s="1"/>
  <c r="H6318" i="1" s="1"/>
  <c r="F6317" i="1"/>
  <c r="G6317" i="1" s="1"/>
  <c r="H6317" i="1" s="1"/>
  <c r="F6316" i="1"/>
  <c r="G6316" i="1" s="1"/>
  <c r="H6316" i="1" s="1"/>
  <c r="F6315" i="1"/>
  <c r="G6315" i="1" s="1"/>
  <c r="H6315" i="1" s="1"/>
  <c r="F6314" i="1"/>
  <c r="G6314" i="1" s="1"/>
  <c r="H6314" i="1" s="1"/>
  <c r="F6313" i="1"/>
  <c r="G6313" i="1" s="1"/>
  <c r="H6313" i="1" s="1"/>
  <c r="F6312" i="1"/>
  <c r="G6312" i="1" s="1"/>
  <c r="H6312" i="1" s="1"/>
  <c r="F5895" i="1"/>
  <c r="G5895" i="1" s="1"/>
  <c r="H5895" i="1" s="1"/>
  <c r="F5229" i="1"/>
  <c r="G5229" i="1" s="1"/>
  <c r="H5229" i="1" s="1"/>
  <c r="F4487" i="1"/>
  <c r="G4487" i="1" s="1"/>
  <c r="H4487" i="1" s="1"/>
  <c r="F4329" i="1"/>
  <c r="G4329" i="1" s="1"/>
  <c r="H4329" i="1" s="1"/>
  <c r="F4486" i="1"/>
  <c r="G4486" i="1" s="1"/>
  <c r="H4486" i="1" s="1"/>
  <c r="F4660" i="1"/>
  <c r="G4660" i="1" s="1"/>
  <c r="H4660" i="1" s="1"/>
  <c r="F5028" i="1"/>
  <c r="G5028" i="1" s="1"/>
  <c r="H5028" i="1" s="1"/>
  <c r="F5027" i="1"/>
  <c r="G5027" i="1" s="1"/>
  <c r="H5027" i="1" s="1"/>
  <c r="F5228" i="1"/>
  <c r="G5228" i="1" s="1"/>
  <c r="H5228" i="1" s="1"/>
  <c r="F5707" i="1"/>
  <c r="G5707" i="1" s="1"/>
  <c r="H5707" i="1" s="1"/>
  <c r="F5828" i="1"/>
  <c r="G5828" i="1" s="1"/>
  <c r="H5828" i="1" s="1"/>
  <c r="F5863" i="1"/>
  <c r="G5863" i="1" s="1"/>
  <c r="H5863" i="1" s="1"/>
  <c r="F6137" i="1"/>
  <c r="G6137" i="1" s="1"/>
  <c r="H6137" i="1" s="1"/>
  <c r="F6311" i="1"/>
  <c r="G6311" i="1" s="1"/>
  <c r="H6311" i="1" s="1"/>
  <c r="F6310" i="1"/>
  <c r="G6310" i="1" s="1"/>
  <c r="H6310" i="1" s="1"/>
  <c r="F6309" i="1"/>
  <c r="G6309" i="1" s="1"/>
  <c r="H6309" i="1" s="1"/>
  <c r="F6308" i="1"/>
  <c r="G6308" i="1" s="1"/>
  <c r="H6308" i="1" s="1"/>
  <c r="F6307" i="1"/>
  <c r="G6307" i="1" s="1"/>
  <c r="H6307" i="1" s="1"/>
  <c r="F6306" i="1"/>
  <c r="G6306" i="1" s="1"/>
  <c r="H6306" i="1" s="1"/>
  <c r="F6305" i="1"/>
  <c r="G6305" i="1" s="1"/>
  <c r="H6305" i="1" s="1"/>
  <c r="F6304" i="1"/>
  <c r="G6304" i="1" s="1"/>
  <c r="H6304" i="1" s="1"/>
  <c r="F6303" i="1"/>
  <c r="G6303" i="1" s="1"/>
  <c r="H6303" i="1" s="1"/>
  <c r="F6302" i="1"/>
  <c r="G6302" i="1" s="1"/>
  <c r="H6302" i="1" s="1"/>
  <c r="F6301" i="1"/>
  <c r="G6301" i="1" s="1"/>
  <c r="H6301" i="1" s="1"/>
  <c r="F5862" i="1"/>
  <c r="G5862" i="1" s="1"/>
  <c r="H5862" i="1" s="1"/>
  <c r="F5110" i="1"/>
  <c r="G5110" i="1" s="1"/>
  <c r="H5110" i="1" s="1"/>
  <c r="F3972" i="1"/>
  <c r="G3972" i="1" s="1"/>
  <c r="H3972" i="1" s="1"/>
  <c r="F3056" i="1"/>
  <c r="G3056" i="1" s="1"/>
  <c r="H3056" i="1" s="1"/>
  <c r="F2859" i="1"/>
  <c r="G2859" i="1" s="1"/>
  <c r="H2859" i="1" s="1"/>
  <c r="F2669" i="1"/>
  <c r="G2669" i="1" s="1"/>
  <c r="H2669" i="1" s="1"/>
  <c r="F2165" i="1"/>
  <c r="G2165" i="1" s="1"/>
  <c r="H2165" i="1" s="1"/>
  <c r="F1881" i="1"/>
  <c r="G1881" i="1" s="1"/>
  <c r="H1881" i="1" s="1"/>
  <c r="F1799" i="1"/>
  <c r="G1799" i="1" s="1"/>
  <c r="H1799" i="1" s="1"/>
  <c r="F2124" i="1"/>
  <c r="G2124" i="1" s="1"/>
  <c r="H2124" i="1" s="1"/>
  <c r="F2951" i="1"/>
  <c r="G2951" i="1" s="1"/>
  <c r="H2951" i="1" s="1"/>
  <c r="F3157" i="1"/>
  <c r="G3157" i="1" s="1"/>
  <c r="H3157" i="1" s="1"/>
  <c r="F4076" i="1"/>
  <c r="G4076" i="1" s="1"/>
  <c r="H4076" i="1" s="1"/>
  <c r="F4485" i="1"/>
  <c r="G4485" i="1" s="1"/>
  <c r="H4485" i="1" s="1"/>
  <c r="F6300" i="1"/>
  <c r="G6300" i="1" s="1"/>
  <c r="H6300" i="1" s="1"/>
  <c r="F6299" i="1"/>
  <c r="G6299" i="1" s="1"/>
  <c r="H6299" i="1" s="1"/>
  <c r="F6298" i="1"/>
  <c r="G6298" i="1" s="1"/>
  <c r="H6298" i="1" s="1"/>
  <c r="F6297" i="1"/>
  <c r="G6297" i="1" s="1"/>
  <c r="H6297" i="1" s="1"/>
  <c r="F6296" i="1"/>
  <c r="G6296" i="1" s="1"/>
  <c r="H6296" i="1" s="1"/>
  <c r="F6295" i="1"/>
  <c r="G6295" i="1" s="1"/>
  <c r="H6295" i="1" s="1"/>
  <c r="F6184" i="1"/>
  <c r="G6184" i="1" s="1"/>
  <c r="H6184" i="1" s="1"/>
  <c r="F5934" i="1"/>
  <c r="G5934" i="1" s="1"/>
  <c r="H5934" i="1" s="1"/>
  <c r="F5571" i="1"/>
  <c r="G5571" i="1" s="1"/>
  <c r="H5571" i="1" s="1"/>
  <c r="F5071" i="1"/>
  <c r="G5071" i="1" s="1"/>
  <c r="H5071" i="1" s="1"/>
  <c r="F3651" i="1"/>
  <c r="G3651" i="1" s="1"/>
  <c r="H3651" i="1" s="1"/>
  <c r="F2429" i="1"/>
  <c r="G2429" i="1" s="1"/>
  <c r="H2429" i="1" s="1"/>
  <c r="F1347" i="1"/>
  <c r="G1347" i="1" s="1"/>
  <c r="H1347" i="1" s="1"/>
  <c r="F745" i="1"/>
  <c r="G745" i="1" s="1"/>
  <c r="H745" i="1" s="1"/>
  <c r="F706" i="1"/>
  <c r="G706" i="1" s="1"/>
  <c r="H706" i="1" s="1"/>
  <c r="F643" i="1"/>
  <c r="G643" i="1" s="1"/>
  <c r="H643" i="1" s="1"/>
  <c r="F835" i="1"/>
  <c r="G835" i="1" s="1"/>
  <c r="H835" i="1" s="1"/>
  <c r="F966" i="1"/>
  <c r="G966" i="1" s="1"/>
  <c r="H966" i="1" s="1"/>
  <c r="F1082" i="1"/>
  <c r="G1082" i="1" s="1"/>
  <c r="H1082" i="1" s="1"/>
  <c r="F1251" i="1"/>
  <c r="G1251" i="1" s="1"/>
  <c r="H1251" i="1" s="1"/>
  <c r="F1550" i="1"/>
  <c r="G1550" i="1" s="1"/>
  <c r="H1550" i="1" s="1"/>
  <c r="F1840" i="1"/>
  <c r="G1840" i="1" s="1"/>
  <c r="H1840" i="1" s="1"/>
  <c r="F2496" i="1"/>
  <c r="G2496" i="1" s="1"/>
  <c r="H2496" i="1" s="1"/>
  <c r="F3844" i="1"/>
  <c r="G3844" i="1" s="1"/>
  <c r="H3844" i="1" s="1"/>
  <c r="F4585" i="1"/>
  <c r="G4585" i="1" s="1"/>
  <c r="H4585" i="1" s="1"/>
  <c r="F4928" i="1"/>
  <c r="G4928" i="1" s="1"/>
  <c r="H4928" i="1" s="1"/>
  <c r="F5325" i="1"/>
  <c r="G5325" i="1" s="1"/>
  <c r="H5325" i="1" s="1"/>
  <c r="F5070" i="1"/>
  <c r="G5070" i="1" s="1"/>
  <c r="H5070" i="1" s="1"/>
  <c r="F4879" i="1"/>
  <c r="G4879" i="1" s="1"/>
  <c r="H4879" i="1" s="1"/>
  <c r="F4624" i="1"/>
  <c r="G4624" i="1" s="1"/>
  <c r="H4624" i="1" s="1"/>
  <c r="F4537" i="1"/>
  <c r="G4537" i="1" s="1"/>
  <c r="H4537" i="1" s="1"/>
  <c r="F4584" i="1"/>
  <c r="G4584" i="1" s="1"/>
  <c r="H4584" i="1" s="1"/>
  <c r="F4401" i="1"/>
  <c r="G4401" i="1" s="1"/>
  <c r="H4401" i="1" s="1"/>
  <c r="F4878" i="1"/>
  <c r="G4878" i="1" s="1"/>
  <c r="H4878" i="1" s="1"/>
  <c r="F4400" i="1"/>
  <c r="G4400" i="1" s="1"/>
  <c r="H4400" i="1" s="1"/>
  <c r="F3650" i="1"/>
  <c r="G3650" i="1" s="1"/>
  <c r="H3650" i="1" s="1"/>
  <c r="F2428" i="1"/>
  <c r="G2428" i="1" s="1"/>
  <c r="H2428" i="1" s="1"/>
  <c r="F1734" i="1"/>
  <c r="G1734" i="1" s="1"/>
  <c r="H1734" i="1" s="1"/>
  <c r="F1446" i="1"/>
  <c r="G1446" i="1" s="1"/>
  <c r="H1446" i="1" s="1"/>
  <c r="F1081" i="1"/>
  <c r="G1081" i="1" s="1"/>
  <c r="H1081" i="1" s="1"/>
  <c r="F808" i="1"/>
  <c r="G808" i="1" s="1"/>
  <c r="H808" i="1" s="1"/>
  <c r="F744" i="1"/>
  <c r="G744" i="1" s="1"/>
  <c r="H744" i="1" s="1"/>
  <c r="F1165" i="1"/>
  <c r="G1165" i="1" s="1"/>
  <c r="H1165" i="1" s="1"/>
  <c r="F1250" i="1"/>
  <c r="G1250" i="1" s="1"/>
  <c r="H1250" i="1" s="1"/>
  <c r="F1571" i="1"/>
  <c r="G1571" i="1" s="1"/>
  <c r="H1571" i="1" s="1"/>
  <c r="F2461" i="1"/>
  <c r="G2461" i="1" s="1"/>
  <c r="H2461" i="1" s="1"/>
  <c r="F3444" i="1"/>
  <c r="G3444" i="1" s="1"/>
  <c r="H3444" i="1" s="1"/>
  <c r="F3482" i="1"/>
  <c r="G3482" i="1" s="1"/>
  <c r="H3482" i="1" s="1"/>
  <c r="F4828" i="1"/>
  <c r="G4828" i="1" s="1"/>
  <c r="H4828" i="1" s="1"/>
  <c r="F5069" i="1"/>
  <c r="G5069" i="1" s="1"/>
  <c r="H5069" i="1" s="1"/>
  <c r="F5375" i="1"/>
  <c r="G5375" i="1" s="1"/>
  <c r="H5375" i="1" s="1"/>
  <c r="F4973" i="1"/>
  <c r="G4973" i="1" s="1"/>
  <c r="H4973" i="1" s="1"/>
  <c r="F4449" i="1"/>
  <c r="G4449" i="1" s="1"/>
  <c r="H4449" i="1" s="1"/>
  <c r="F4972" i="1"/>
  <c r="G4972" i="1" s="1"/>
  <c r="H4972" i="1" s="1"/>
  <c r="F5109" i="1"/>
  <c r="G5109" i="1" s="1"/>
  <c r="H5109" i="1" s="1"/>
  <c r="F4827" i="1"/>
  <c r="G4827" i="1" s="1"/>
  <c r="H4827" i="1" s="1"/>
  <c r="F5227" i="1"/>
  <c r="G5227" i="1" s="1"/>
  <c r="H5227" i="1" s="1"/>
  <c r="F4623" i="1"/>
  <c r="G4623" i="1" s="1"/>
  <c r="H4623" i="1" s="1"/>
  <c r="F4328" i="1"/>
  <c r="G4328" i="1" s="1"/>
  <c r="H4328" i="1" s="1"/>
  <c r="F3213" i="1"/>
  <c r="G3213" i="1" s="1"/>
  <c r="H3213" i="1" s="1"/>
  <c r="F1410" i="1"/>
  <c r="G1410" i="1" s="1"/>
  <c r="H1410" i="1" s="1"/>
  <c r="F642" i="1"/>
  <c r="G642" i="1" s="1"/>
  <c r="H642" i="1" s="1"/>
  <c r="F616" i="1"/>
  <c r="G616" i="1" s="1"/>
  <c r="H616" i="1" s="1"/>
  <c r="F705" i="1"/>
  <c r="G705" i="1" s="1"/>
  <c r="H705" i="1" s="1"/>
  <c r="F992" i="1"/>
  <c r="G992" i="1" s="1"/>
  <c r="H992" i="1" s="1"/>
  <c r="F895" i="1"/>
  <c r="G895" i="1" s="1"/>
  <c r="H895" i="1" s="1"/>
  <c r="F1226" i="1"/>
  <c r="G1226" i="1" s="1"/>
  <c r="H1226" i="1" s="1"/>
  <c r="F1134" i="1"/>
  <c r="G1134" i="1" s="1"/>
  <c r="H1134" i="1" s="1"/>
  <c r="F1445" i="1"/>
  <c r="G1445" i="1" s="1"/>
  <c r="H1445" i="1" s="1"/>
  <c r="F1639" i="1"/>
  <c r="G1639" i="1" s="1"/>
  <c r="H1639" i="1" s="1"/>
  <c r="F2195" i="1"/>
  <c r="G2195" i="1" s="1"/>
  <c r="H2195" i="1" s="1"/>
  <c r="F3309" i="1"/>
  <c r="G3309" i="1" s="1"/>
  <c r="H3309" i="1" s="1"/>
  <c r="F4290" i="1"/>
  <c r="G4290" i="1" s="1"/>
  <c r="H4290" i="1" s="1"/>
  <c r="F4927" i="1"/>
  <c r="G4927" i="1" s="1"/>
  <c r="H4927" i="1" s="1"/>
  <c r="F5167" i="1"/>
  <c r="G5167" i="1" s="1"/>
  <c r="H5167" i="1" s="1"/>
  <c r="F5226" i="1"/>
  <c r="G5226" i="1" s="1"/>
  <c r="H5226" i="1" s="1"/>
  <c r="F5324" i="1"/>
  <c r="G5324" i="1" s="1"/>
  <c r="H5324" i="1" s="1"/>
  <c r="F4926" i="1"/>
  <c r="G4926" i="1" s="1"/>
  <c r="H4926" i="1" s="1"/>
  <c r="F4826" i="1"/>
  <c r="G4826" i="1" s="1"/>
  <c r="H4826" i="1" s="1"/>
  <c r="F5026" i="1"/>
  <c r="G5026" i="1" s="1"/>
  <c r="H5026" i="1" s="1"/>
  <c r="F4583" i="1"/>
  <c r="G4583" i="1" s="1"/>
  <c r="H4583" i="1" s="1"/>
  <c r="F4536" i="1"/>
  <c r="G4536" i="1" s="1"/>
  <c r="H4536" i="1" s="1"/>
  <c r="F3812" i="1"/>
  <c r="G3812" i="1" s="1"/>
  <c r="H3812" i="1" s="1"/>
  <c r="F2766" i="1"/>
  <c r="G2766" i="1" s="1"/>
  <c r="H2766" i="1" s="1"/>
  <c r="F2013" i="1"/>
  <c r="G2013" i="1" s="1"/>
  <c r="H2013" i="1" s="1"/>
  <c r="F1638" i="1"/>
  <c r="G1638" i="1" s="1"/>
  <c r="H1638" i="1" s="1"/>
  <c r="F1409" i="1"/>
  <c r="G1409" i="1" s="1"/>
  <c r="H1409" i="1" s="1"/>
  <c r="F1444" i="1"/>
  <c r="G1444" i="1" s="1"/>
  <c r="H1444" i="1" s="1"/>
  <c r="F1291" i="1"/>
  <c r="G1291" i="1" s="1"/>
  <c r="H1291" i="1" s="1"/>
  <c r="F1249" i="1"/>
  <c r="G1249" i="1" s="1"/>
  <c r="H1249" i="1" s="1"/>
  <c r="F1346" i="1"/>
  <c r="G1346" i="1" s="1"/>
  <c r="H1346" i="1" s="1"/>
  <c r="F2053" i="1"/>
  <c r="G2053" i="1" s="1"/>
  <c r="H2053" i="1" s="1"/>
  <c r="F1676" i="1"/>
  <c r="G1676" i="1" s="1"/>
  <c r="H1676" i="1" s="1"/>
  <c r="F2342" i="1"/>
  <c r="G2342" i="1" s="1"/>
  <c r="H2342" i="1" s="1"/>
  <c r="F2668" i="1"/>
  <c r="G2668" i="1" s="1"/>
  <c r="H2668" i="1" s="1"/>
  <c r="F3111" i="1"/>
  <c r="G3111" i="1" s="1"/>
  <c r="H3111" i="1" s="1"/>
  <c r="F4024" i="1"/>
  <c r="G4024" i="1" s="1"/>
  <c r="H4024" i="1" s="1"/>
  <c r="F4327" i="1"/>
  <c r="G4327" i="1" s="1"/>
  <c r="H4327" i="1" s="1"/>
  <c r="F4659" i="1"/>
  <c r="G4659" i="1" s="1"/>
  <c r="H4659" i="1" s="1"/>
  <c r="F4118" i="1"/>
  <c r="G4118" i="1" s="1"/>
  <c r="H4118" i="1" s="1"/>
  <c r="F3926" i="1"/>
  <c r="G3926" i="1" s="1"/>
  <c r="H3926" i="1" s="1"/>
  <c r="F4367" i="1"/>
  <c r="G4367" i="1" s="1"/>
  <c r="H4367" i="1" s="1"/>
  <c r="F4023" i="1"/>
  <c r="G4023" i="1" s="1"/>
  <c r="H4023" i="1" s="1"/>
  <c r="F3772" i="1"/>
  <c r="G3772" i="1" s="1"/>
  <c r="H3772" i="1" s="1"/>
  <c r="F3690" i="1"/>
  <c r="G3690" i="1" s="1"/>
  <c r="H3690" i="1" s="1"/>
  <c r="F3771" i="1"/>
  <c r="G3771" i="1" s="1"/>
  <c r="H3771" i="1" s="1"/>
  <c r="F3481" i="1"/>
  <c r="G3481" i="1" s="1"/>
  <c r="H3481" i="1" s="1"/>
  <c r="F3308" i="1"/>
  <c r="G3308" i="1" s="1"/>
  <c r="H3308" i="1" s="1"/>
  <c r="F3110" i="1"/>
  <c r="G3110" i="1" s="1"/>
  <c r="H3110" i="1" s="1"/>
  <c r="F2950" i="1"/>
  <c r="G2950" i="1" s="1"/>
  <c r="H2950" i="1" s="1"/>
  <c r="F3000" i="1"/>
  <c r="G3000" i="1" s="1"/>
  <c r="H3000" i="1" s="1"/>
  <c r="F3055" i="1"/>
  <c r="G3055" i="1" s="1"/>
  <c r="H3055" i="1" s="1"/>
  <c r="F3109" i="1"/>
  <c r="G3109" i="1" s="1"/>
  <c r="H3109" i="1" s="1"/>
  <c r="F3156" i="1"/>
  <c r="G3156" i="1" s="1"/>
  <c r="H3156" i="1" s="1"/>
  <c r="F3108" i="1"/>
  <c r="G3108" i="1" s="1"/>
  <c r="H3108" i="1" s="1"/>
  <c r="F3107" i="1"/>
  <c r="G3107" i="1" s="1"/>
  <c r="H3107" i="1" s="1"/>
  <c r="F3212" i="1"/>
  <c r="G3212" i="1" s="1"/>
  <c r="H3212" i="1" s="1"/>
  <c r="F3267" i="1"/>
  <c r="G3267" i="1" s="1"/>
  <c r="H3267" i="1" s="1"/>
  <c r="F3341" i="1"/>
  <c r="G3341" i="1" s="1"/>
  <c r="H3341" i="1" s="1"/>
  <c r="F3443" i="1"/>
  <c r="G3443" i="1" s="1"/>
  <c r="H3443" i="1" s="1"/>
  <c r="F3560" i="1"/>
  <c r="G3560" i="1" s="1"/>
  <c r="H3560" i="1" s="1"/>
  <c r="F3725" i="1"/>
  <c r="G3725" i="1" s="1"/>
  <c r="H3725" i="1" s="1"/>
  <c r="F4022" i="1"/>
  <c r="G4022" i="1" s="1"/>
  <c r="H4022" i="1" s="1"/>
  <c r="F4021" i="1"/>
  <c r="G4021" i="1" s="1"/>
  <c r="H4021" i="1" s="1"/>
  <c r="F3843" i="1"/>
  <c r="G3843" i="1" s="1"/>
  <c r="H3843" i="1" s="1"/>
  <c r="F3879" i="1"/>
  <c r="G3879" i="1" s="1"/>
  <c r="H3879" i="1" s="1"/>
  <c r="F3842" i="1"/>
  <c r="G3842" i="1" s="1"/>
  <c r="H3842" i="1" s="1"/>
  <c r="F3811" i="1"/>
  <c r="G3811" i="1" s="1"/>
  <c r="H3811" i="1" s="1"/>
  <c r="F3608" i="1"/>
  <c r="G3608" i="1" s="1"/>
  <c r="H3608" i="1" s="1"/>
  <c r="F3480" i="1"/>
  <c r="G3480" i="1" s="1"/>
  <c r="H3480" i="1" s="1"/>
  <c r="F3106" i="1"/>
  <c r="G3106" i="1" s="1"/>
  <c r="H3106" i="1" s="1"/>
  <c r="F3105" i="1"/>
  <c r="G3105" i="1" s="1"/>
  <c r="H3105" i="1" s="1"/>
  <c r="F3054" i="1"/>
  <c r="G3054" i="1" s="1"/>
  <c r="H3054" i="1" s="1"/>
  <c r="F2575" i="1"/>
  <c r="G2575" i="1" s="1"/>
  <c r="H2575" i="1" s="1"/>
  <c r="F2715" i="1"/>
  <c r="G2715" i="1" s="1"/>
  <c r="H2715" i="1" s="1"/>
  <c r="F2905" i="1"/>
  <c r="G2905" i="1" s="1"/>
  <c r="H2905" i="1" s="1"/>
  <c r="F2949" i="1"/>
  <c r="G2949" i="1" s="1"/>
  <c r="H2949" i="1" s="1"/>
  <c r="F2999" i="1"/>
  <c r="G2999" i="1" s="1"/>
  <c r="H2999" i="1" s="1"/>
  <c r="F2998" i="1"/>
  <c r="G2998" i="1" s="1"/>
  <c r="H2998" i="1" s="1"/>
  <c r="F2904" i="1"/>
  <c r="G2904" i="1" s="1"/>
  <c r="H2904" i="1" s="1"/>
  <c r="F2858" i="1"/>
  <c r="G2858" i="1" s="1"/>
  <c r="H2858" i="1" s="1"/>
  <c r="F2765" i="1"/>
  <c r="G2765" i="1" s="1"/>
  <c r="H2765" i="1" s="1"/>
  <c r="F2764" i="1"/>
  <c r="G2764" i="1" s="1"/>
  <c r="H2764" i="1" s="1"/>
  <c r="F2857" i="1"/>
  <c r="G2857" i="1" s="1"/>
  <c r="H2857" i="1" s="1"/>
  <c r="F2856" i="1"/>
  <c r="G2856" i="1" s="1"/>
  <c r="H2856" i="1" s="1"/>
  <c r="F2903" i="1"/>
  <c r="G2903" i="1" s="1"/>
  <c r="H2903" i="1" s="1"/>
  <c r="F2997" i="1"/>
  <c r="G2997" i="1" s="1"/>
  <c r="H2997" i="1" s="1"/>
  <c r="F3053" i="1"/>
  <c r="G3053" i="1" s="1"/>
  <c r="H3053" i="1" s="1"/>
  <c r="F2855" i="1"/>
  <c r="G2855" i="1" s="1"/>
  <c r="H2855" i="1" s="1"/>
  <c r="F2948" i="1"/>
  <c r="G2948" i="1" s="1"/>
  <c r="H2948" i="1" s="1"/>
  <c r="F2808" i="1"/>
  <c r="G2808" i="1" s="1"/>
  <c r="H2808" i="1" s="1"/>
  <c r="F2902" i="1"/>
  <c r="G2902" i="1" s="1"/>
  <c r="H2902" i="1" s="1"/>
  <c r="F2947" i="1"/>
  <c r="G2947" i="1" s="1"/>
  <c r="H2947" i="1" s="1"/>
  <c r="F2624" i="1"/>
  <c r="G2624" i="1" s="1"/>
  <c r="H2624" i="1" s="1"/>
  <c r="F2532" i="1"/>
  <c r="G2532" i="1" s="1"/>
  <c r="H2532" i="1" s="1"/>
  <c r="F2531" i="1"/>
  <c r="G2531" i="1" s="1"/>
  <c r="H2531" i="1" s="1"/>
  <c r="F2495" i="1"/>
  <c r="G2495" i="1" s="1"/>
  <c r="H2495" i="1" s="1"/>
  <c r="F2460" i="1"/>
  <c r="G2460" i="1" s="1"/>
  <c r="H2460" i="1" s="1"/>
  <c r="F2574" i="1"/>
  <c r="G2574" i="1" s="1"/>
  <c r="H2574" i="1" s="1"/>
  <c r="F2573" i="1"/>
  <c r="G2573" i="1" s="1"/>
  <c r="H2573" i="1" s="1"/>
  <c r="F2623" i="1"/>
  <c r="G2623" i="1" s="1"/>
  <c r="H2623" i="1" s="1"/>
  <c r="F2667" i="1"/>
  <c r="G2667" i="1" s="1"/>
  <c r="H2667" i="1" s="1"/>
  <c r="F2622" i="1"/>
  <c r="G2622" i="1" s="1"/>
  <c r="H2622" i="1" s="1"/>
  <c r="F2530" i="1"/>
  <c r="G2530" i="1" s="1"/>
  <c r="H2530" i="1" s="1"/>
  <c r="F2494" i="1"/>
  <c r="G2494" i="1" s="1"/>
  <c r="H2494" i="1" s="1"/>
  <c r="F2621" i="1"/>
  <c r="G2621" i="1" s="1"/>
  <c r="H2621" i="1" s="1"/>
  <c r="F2854" i="1"/>
  <c r="G2854" i="1" s="1"/>
  <c r="H2854" i="1" s="1"/>
  <c r="F2946" i="1"/>
  <c r="G2946" i="1" s="1"/>
  <c r="H2946" i="1" s="1"/>
  <c r="F3211" i="1"/>
  <c r="G3211" i="1" s="1"/>
  <c r="H3211" i="1" s="1"/>
  <c r="F3841" i="1"/>
  <c r="G3841" i="1" s="1"/>
  <c r="H3841" i="1" s="1"/>
  <c r="F4240" i="1"/>
  <c r="G4240" i="1" s="1"/>
  <c r="H4240" i="1" s="1"/>
  <c r="F4326" i="1"/>
  <c r="G4326" i="1" s="1"/>
  <c r="H4326" i="1" s="1"/>
  <c r="F4289" i="1"/>
  <c r="G4289" i="1" s="1"/>
  <c r="H4289" i="1" s="1"/>
  <c r="F4117" i="1"/>
  <c r="G4117" i="1" s="1"/>
  <c r="H4117" i="1" s="1"/>
  <c r="F4325" i="1"/>
  <c r="G4325" i="1" s="1"/>
  <c r="H4325" i="1" s="1"/>
  <c r="F3925" i="1"/>
  <c r="G3925" i="1" s="1"/>
  <c r="H3925" i="1" s="1"/>
  <c r="F3525" i="1"/>
  <c r="G3525" i="1" s="1"/>
  <c r="H3525" i="1" s="1"/>
  <c r="F2572" i="1"/>
  <c r="G2572" i="1" s="1"/>
  <c r="H2572" i="1" s="1"/>
  <c r="F2123" i="1"/>
  <c r="G2123" i="1" s="1"/>
  <c r="H2123" i="1" s="1"/>
  <c r="F2052" i="1"/>
  <c r="G2052" i="1" s="1"/>
  <c r="H2052" i="1" s="1"/>
  <c r="F1700" i="1"/>
  <c r="G1700" i="1" s="1"/>
  <c r="H1700" i="1" s="1"/>
  <c r="F1248" i="1"/>
  <c r="G1248" i="1" s="1"/>
  <c r="H1248" i="1" s="1"/>
  <c r="F1027" i="1"/>
  <c r="G1027" i="1" s="1"/>
  <c r="H1027" i="1" s="1"/>
  <c r="F676" i="1"/>
  <c r="G676" i="1" s="1"/>
  <c r="H676" i="1" s="1"/>
  <c r="F1195" i="1"/>
  <c r="G1195" i="1" s="1"/>
  <c r="H1195" i="1" s="1"/>
  <c r="F945" i="1"/>
  <c r="G945" i="1" s="1"/>
  <c r="H945" i="1" s="1"/>
  <c r="F834" i="1"/>
  <c r="G834" i="1" s="1"/>
  <c r="H834" i="1" s="1"/>
  <c r="F1050" i="1"/>
  <c r="G1050" i="1" s="1"/>
  <c r="H1050" i="1" s="1"/>
  <c r="F1345" i="1"/>
  <c r="G1345" i="1" s="1"/>
  <c r="H1345" i="1" s="1"/>
  <c r="F1637" i="1"/>
  <c r="G1637" i="1" s="1"/>
  <c r="H1637" i="1" s="1"/>
  <c r="F2232" i="1"/>
  <c r="G2232" i="1" s="1"/>
  <c r="H2232" i="1" s="1"/>
  <c r="F2459" i="1"/>
  <c r="G2459" i="1" s="1"/>
  <c r="H2459" i="1" s="1"/>
  <c r="F2666" i="1"/>
  <c r="G2666" i="1" s="1"/>
  <c r="H2666" i="1" s="1"/>
  <c r="F3266" i="1"/>
  <c r="G3266" i="1" s="1"/>
  <c r="H3266" i="1" s="1"/>
  <c r="F3840" i="1"/>
  <c r="G3840" i="1" s="1"/>
  <c r="H3840" i="1" s="1"/>
  <c r="F3839" i="1"/>
  <c r="G3839" i="1" s="1"/>
  <c r="H3839" i="1" s="1"/>
  <c r="F4156" i="1"/>
  <c r="G4156" i="1" s="1"/>
  <c r="H4156" i="1" s="1"/>
  <c r="F4075" i="1"/>
  <c r="G4075" i="1" s="1"/>
  <c r="H4075" i="1" s="1"/>
  <c r="F3770" i="1"/>
  <c r="G3770" i="1" s="1"/>
  <c r="H3770" i="1" s="1"/>
  <c r="F4116" i="1"/>
  <c r="G4116" i="1" s="1"/>
  <c r="H4116" i="1" s="1"/>
  <c r="F3689" i="1"/>
  <c r="G3689" i="1" s="1"/>
  <c r="H3689" i="1" s="1"/>
  <c r="F3386" i="1"/>
  <c r="G3386" i="1" s="1"/>
  <c r="H3386" i="1" s="1"/>
  <c r="F3479" i="1"/>
  <c r="G3479" i="1" s="1"/>
  <c r="H3479" i="1" s="1"/>
  <c r="F3307" i="1"/>
  <c r="G3307" i="1" s="1"/>
  <c r="H3307" i="1" s="1"/>
  <c r="F3104" i="1"/>
  <c r="G3104" i="1" s="1"/>
  <c r="H3104" i="1" s="1"/>
  <c r="F2901" i="1"/>
  <c r="G2901" i="1" s="1"/>
  <c r="H2901" i="1" s="1"/>
  <c r="F2900" i="1"/>
  <c r="G2900" i="1" s="1"/>
  <c r="H2900" i="1" s="1"/>
  <c r="F2945" i="1"/>
  <c r="G2945" i="1" s="1"/>
  <c r="H2945" i="1" s="1"/>
  <c r="F2996" i="1"/>
  <c r="G2996" i="1" s="1"/>
  <c r="H2996" i="1" s="1"/>
  <c r="F2995" i="1"/>
  <c r="G2995" i="1" s="1"/>
  <c r="H2995" i="1" s="1"/>
  <c r="F2994" i="1"/>
  <c r="G2994" i="1" s="1"/>
  <c r="H2994" i="1" s="1"/>
  <c r="F3052" i="1"/>
  <c r="G3052" i="1" s="1"/>
  <c r="H3052" i="1" s="1"/>
  <c r="F3103" i="1"/>
  <c r="G3103" i="1" s="1"/>
  <c r="H3103" i="1" s="1"/>
  <c r="F3265" i="1"/>
  <c r="G3265" i="1" s="1"/>
  <c r="H3265" i="1" s="1"/>
  <c r="F3478" i="1"/>
  <c r="G3478" i="1" s="1"/>
  <c r="H3478" i="1" s="1"/>
  <c r="F3524" i="1"/>
  <c r="G3524" i="1" s="1"/>
  <c r="H3524" i="1" s="1"/>
  <c r="F3688" i="1"/>
  <c r="G3688" i="1" s="1"/>
  <c r="H3688" i="1" s="1"/>
  <c r="F4155" i="1"/>
  <c r="G4155" i="1" s="1"/>
  <c r="H4155" i="1" s="1"/>
  <c r="F4582" i="1"/>
  <c r="G4582" i="1" s="1"/>
  <c r="H4582" i="1" s="1"/>
  <c r="F4877" i="1"/>
  <c r="G4877" i="1" s="1"/>
  <c r="H4877" i="1" s="1"/>
  <c r="F5025" i="1"/>
  <c r="G5025" i="1" s="1"/>
  <c r="H5025" i="1" s="1"/>
  <c r="F5225" i="1"/>
  <c r="G5225" i="1" s="1"/>
  <c r="H5225" i="1" s="1"/>
  <c r="F4699" i="1"/>
  <c r="G4699" i="1" s="1"/>
  <c r="H4699" i="1" s="1"/>
  <c r="F4448" i="1"/>
  <c r="G4448" i="1" s="1"/>
  <c r="H4448" i="1" s="1"/>
  <c r="F4399" i="1"/>
  <c r="G4399" i="1" s="1"/>
  <c r="H4399" i="1" s="1"/>
  <c r="F4020" i="1"/>
  <c r="G4020" i="1" s="1"/>
  <c r="H4020" i="1" s="1"/>
  <c r="F3523" i="1"/>
  <c r="G3523" i="1" s="1"/>
  <c r="H3523" i="1" s="1"/>
  <c r="F2194" i="1"/>
  <c r="G2194" i="1" s="1"/>
  <c r="H2194" i="1" s="1"/>
  <c r="F1408" i="1"/>
  <c r="G1408" i="1" s="1"/>
  <c r="H1408" i="1" s="1"/>
  <c r="F833" i="1"/>
  <c r="G833" i="1" s="1"/>
  <c r="H833" i="1" s="1"/>
  <c r="F743" i="1"/>
  <c r="G743" i="1" s="1"/>
  <c r="H743" i="1" s="1"/>
  <c r="F675" i="1"/>
  <c r="G675" i="1" s="1"/>
  <c r="H675" i="1" s="1"/>
  <c r="F674" i="1"/>
  <c r="G674" i="1" s="1"/>
  <c r="H674" i="1" s="1"/>
  <c r="F1049" i="1"/>
  <c r="G1049" i="1" s="1"/>
  <c r="H1049" i="1" s="1"/>
  <c r="F991" i="1"/>
  <c r="G991" i="1" s="1"/>
  <c r="H991" i="1" s="1"/>
  <c r="F1880" i="1"/>
  <c r="G1880" i="1" s="1"/>
  <c r="H1880" i="1" s="1"/>
  <c r="F2427" i="1"/>
  <c r="G2427" i="1" s="1"/>
  <c r="H2427" i="1" s="1"/>
  <c r="F3051" i="1"/>
  <c r="G3051" i="1" s="1"/>
  <c r="H3051" i="1" s="1"/>
  <c r="F2620" i="1"/>
  <c r="G2620" i="1" s="1"/>
  <c r="H2620" i="1" s="1"/>
  <c r="F3607" i="1"/>
  <c r="G3607" i="1" s="1"/>
  <c r="H3607" i="1" s="1"/>
  <c r="F4366" i="1"/>
  <c r="G4366" i="1" s="1"/>
  <c r="H4366" i="1" s="1"/>
  <c r="F4825" i="1"/>
  <c r="G4825" i="1" s="1"/>
  <c r="H4825" i="1" s="1"/>
  <c r="F4925" i="1"/>
  <c r="G4925" i="1" s="1"/>
  <c r="H4925" i="1" s="1"/>
  <c r="F4971" i="1"/>
  <c r="G4971" i="1" s="1"/>
  <c r="H4971" i="1" s="1"/>
  <c r="F4970" i="1"/>
  <c r="G4970" i="1" s="1"/>
  <c r="H4970" i="1" s="1"/>
  <c r="F4698" i="1"/>
  <c r="G4698" i="1" s="1"/>
  <c r="H4698" i="1" s="1"/>
  <c r="F4969" i="1"/>
  <c r="G4969" i="1" s="1"/>
  <c r="H4969" i="1" s="1"/>
  <c r="F4581" i="1"/>
  <c r="G4581" i="1" s="1"/>
  <c r="H4581" i="1" s="1"/>
  <c r="F4239" i="1"/>
  <c r="G4239" i="1" s="1"/>
  <c r="H4239" i="1" s="1"/>
  <c r="F4019" i="1"/>
  <c r="G4019" i="1" s="1"/>
  <c r="H4019" i="1" s="1"/>
  <c r="F3210" i="1"/>
  <c r="G3210" i="1" s="1"/>
  <c r="H3210" i="1" s="1"/>
  <c r="F2305" i="1"/>
  <c r="G2305" i="1" s="1"/>
  <c r="H2305" i="1" s="1"/>
  <c r="F1798" i="1"/>
  <c r="G1798" i="1" s="1"/>
  <c r="H1798" i="1" s="1"/>
  <c r="F1407" i="1"/>
  <c r="G1407" i="1" s="1"/>
  <c r="H1407" i="1" s="1"/>
  <c r="F1290" i="1"/>
  <c r="G1290" i="1" s="1"/>
  <c r="H1290" i="1" s="1"/>
  <c r="F1406" i="1"/>
  <c r="G1406" i="1" s="1"/>
  <c r="H1406" i="1" s="1"/>
  <c r="F1636" i="1"/>
  <c r="G1636" i="1" s="1"/>
  <c r="H1636" i="1" s="1"/>
  <c r="F1635" i="1"/>
  <c r="G1635" i="1" s="1"/>
  <c r="H1635" i="1" s="1"/>
  <c r="F1879" i="1"/>
  <c r="G1879" i="1" s="1"/>
  <c r="H1879" i="1" s="1"/>
  <c r="F2082" i="1"/>
  <c r="G2082" i="1" s="1"/>
  <c r="H2082" i="1" s="1"/>
  <c r="F2426" i="1"/>
  <c r="G2426" i="1" s="1"/>
  <c r="H2426" i="1" s="1"/>
  <c r="F2763" i="1"/>
  <c r="G2763" i="1" s="1"/>
  <c r="H2763" i="1" s="1"/>
  <c r="F3155" i="1"/>
  <c r="G3155" i="1" s="1"/>
  <c r="H3155" i="1" s="1"/>
  <c r="F3385" i="1"/>
  <c r="G3385" i="1" s="1"/>
  <c r="H3385" i="1" s="1"/>
  <c r="F3924" i="1"/>
  <c r="G3924" i="1" s="1"/>
  <c r="H3924" i="1" s="1"/>
  <c r="F4154" i="1"/>
  <c r="G4154" i="1" s="1"/>
  <c r="H4154" i="1" s="1"/>
  <c r="F4365" i="1"/>
  <c r="G4365" i="1" s="1"/>
  <c r="H4365" i="1" s="1"/>
  <c r="F4364" i="1"/>
  <c r="G4364" i="1" s="1"/>
  <c r="H4364" i="1" s="1"/>
  <c r="F4447" i="1"/>
  <c r="G4447" i="1" s="1"/>
  <c r="H4447" i="1" s="1"/>
  <c r="F4876" i="1"/>
  <c r="G4876" i="1" s="1"/>
  <c r="H4876" i="1" s="1"/>
  <c r="F4658" i="1"/>
  <c r="G4658" i="1" s="1"/>
  <c r="H4658" i="1" s="1"/>
  <c r="F4535" i="1"/>
  <c r="G4535" i="1" s="1"/>
  <c r="H4535" i="1" s="1"/>
  <c r="F3724" i="1"/>
  <c r="G3724" i="1" s="1"/>
  <c r="H3724" i="1" s="1"/>
  <c r="F3050" i="1"/>
  <c r="G3050" i="1" s="1"/>
  <c r="H3050" i="1" s="1"/>
  <c r="F2231" i="1"/>
  <c r="G2231" i="1" s="1"/>
  <c r="H2231" i="1" s="1"/>
  <c r="F1374" i="1"/>
  <c r="G1374" i="1" s="1"/>
  <c r="H1374" i="1" s="1"/>
  <c r="F1014" i="1"/>
  <c r="G1014" i="1" s="1"/>
  <c r="H1014" i="1" s="1"/>
  <c r="F990" i="1"/>
  <c r="G990" i="1" s="1"/>
  <c r="H990" i="1" s="1"/>
  <c r="F1105" i="1"/>
  <c r="G1105" i="1" s="1"/>
  <c r="H1105" i="1" s="1"/>
  <c r="F1247" i="1"/>
  <c r="G1247" i="1" s="1"/>
  <c r="H1247" i="1" s="1"/>
  <c r="F1443" i="1"/>
  <c r="G1443" i="1" s="1"/>
  <c r="H1443" i="1" s="1"/>
  <c r="F1634" i="1"/>
  <c r="G1634" i="1" s="1"/>
  <c r="H1634" i="1" s="1"/>
  <c r="F1762" i="1"/>
  <c r="G1762" i="1" s="1"/>
  <c r="H1762" i="1" s="1"/>
  <c r="F2012" i="1"/>
  <c r="G2012" i="1" s="1"/>
  <c r="H2012" i="1" s="1"/>
  <c r="F2011" i="1"/>
  <c r="G2011" i="1" s="1"/>
  <c r="H2011" i="1" s="1"/>
  <c r="F2304" i="1"/>
  <c r="G2304" i="1" s="1"/>
  <c r="H2304" i="1" s="1"/>
  <c r="F2386" i="1"/>
  <c r="G2386" i="1" s="1"/>
  <c r="H2386" i="1" s="1"/>
  <c r="F2529" i="1"/>
  <c r="G2529" i="1" s="1"/>
  <c r="H2529" i="1" s="1"/>
  <c r="F2993" i="1"/>
  <c r="G2993" i="1" s="1"/>
  <c r="H2993" i="1" s="1"/>
  <c r="F3154" i="1"/>
  <c r="G3154" i="1" s="1"/>
  <c r="H3154" i="1" s="1"/>
  <c r="F3878" i="1"/>
  <c r="G3878" i="1" s="1"/>
  <c r="H3878" i="1" s="1"/>
  <c r="F4153" i="1"/>
  <c r="G4153" i="1" s="1"/>
  <c r="H4153" i="1" s="1"/>
  <c r="F3971" i="1"/>
  <c r="G3971" i="1" s="1"/>
  <c r="H3971" i="1" s="1"/>
  <c r="F3649" i="1"/>
  <c r="G3649" i="1" s="1"/>
  <c r="H3649" i="1" s="1"/>
  <c r="F3838" i="1"/>
  <c r="G3838" i="1" s="1"/>
  <c r="H3838" i="1" s="1"/>
  <c r="F3810" i="1"/>
  <c r="G3810" i="1" s="1"/>
  <c r="H3810" i="1" s="1"/>
  <c r="F3384" i="1"/>
  <c r="G3384" i="1" s="1"/>
  <c r="H3384" i="1" s="1"/>
  <c r="F2992" i="1"/>
  <c r="G2992" i="1" s="1"/>
  <c r="H2992" i="1" s="1"/>
  <c r="F2303" i="1"/>
  <c r="G2303" i="1" s="1"/>
  <c r="H2303" i="1" s="1"/>
  <c r="F2081" i="1"/>
  <c r="G2081" i="1" s="1"/>
  <c r="H2081" i="1" s="1"/>
  <c r="F807" i="1"/>
  <c r="G807" i="1" s="1"/>
  <c r="H807" i="1" s="1"/>
  <c r="F351" i="1"/>
  <c r="G351" i="1" s="1"/>
  <c r="H351" i="1" s="1"/>
  <c r="F573" i="1"/>
  <c r="G573" i="1" s="1"/>
  <c r="H573" i="1" s="1"/>
  <c r="F777" i="1"/>
  <c r="G777" i="1" s="1"/>
  <c r="H777" i="1" s="1"/>
  <c r="F1013" i="1"/>
  <c r="G1013" i="1" s="1"/>
  <c r="H1013" i="1" s="1"/>
  <c r="F1246" i="1"/>
  <c r="G1246" i="1" s="1"/>
  <c r="H1246" i="1" s="1"/>
  <c r="F1405" i="1"/>
  <c r="G1405" i="1" s="1"/>
  <c r="H1405" i="1" s="1"/>
  <c r="F2425" i="1"/>
  <c r="G2425" i="1" s="1"/>
  <c r="H2425" i="1" s="1"/>
  <c r="F3102" i="1"/>
  <c r="G3102" i="1" s="1"/>
  <c r="H3102" i="1" s="1"/>
  <c r="F3442" i="1"/>
  <c r="G3442" i="1" s="1"/>
  <c r="H3442" i="1" s="1"/>
  <c r="F3723" i="1"/>
  <c r="G3723" i="1" s="1"/>
  <c r="H3723" i="1" s="1"/>
  <c r="F3923" i="1"/>
  <c r="G3923" i="1" s="1"/>
  <c r="H3923" i="1" s="1"/>
  <c r="F4697" i="1"/>
  <c r="G4697" i="1" s="1"/>
  <c r="H4697" i="1" s="1"/>
  <c r="F5224" i="1"/>
  <c r="G5224" i="1" s="1"/>
  <c r="H5224" i="1" s="1"/>
  <c r="F5533" i="1"/>
  <c r="G5533" i="1" s="1"/>
  <c r="H5533" i="1" s="1"/>
  <c r="F5783" i="1"/>
  <c r="G5783" i="1" s="1"/>
  <c r="H5783" i="1" s="1"/>
  <c r="F5570" i="1"/>
  <c r="G5570" i="1" s="1"/>
  <c r="H5570" i="1" s="1"/>
  <c r="F5665" i="1"/>
  <c r="G5665" i="1" s="1"/>
  <c r="H5665" i="1" s="1"/>
  <c r="F5452" i="1"/>
  <c r="G5452" i="1" s="1"/>
  <c r="H5452" i="1" s="1"/>
  <c r="F5223" i="1"/>
  <c r="G5223" i="1" s="1"/>
  <c r="H5223" i="1" s="1"/>
  <c r="F4824" i="1"/>
  <c r="G4824" i="1" s="1"/>
  <c r="H4824" i="1" s="1"/>
  <c r="F4238" i="1"/>
  <c r="G4238" i="1" s="1"/>
  <c r="H4238" i="1" s="1"/>
  <c r="F3383" i="1"/>
  <c r="G3383" i="1" s="1"/>
  <c r="H3383" i="1" s="1"/>
  <c r="F1699" i="1"/>
  <c r="G1699" i="1" s="1"/>
  <c r="H1699" i="1" s="1"/>
  <c r="F944" i="1"/>
  <c r="G944" i="1" s="1"/>
  <c r="H944" i="1" s="1"/>
  <c r="F742" i="1"/>
  <c r="G742" i="1" s="1"/>
  <c r="H742" i="1" s="1"/>
  <c r="F989" i="1"/>
  <c r="G989" i="1" s="1"/>
  <c r="H989" i="1" s="1"/>
  <c r="F1289" i="1"/>
  <c r="G1289" i="1" s="1"/>
  <c r="H1289" i="1" s="1"/>
  <c r="F1442" i="1"/>
  <c r="G1442" i="1" s="1"/>
  <c r="H1442" i="1" s="1"/>
  <c r="F1598" i="1"/>
  <c r="G1598" i="1" s="1"/>
  <c r="H1598" i="1" s="1"/>
  <c r="F1878" i="1"/>
  <c r="G1878" i="1" s="1"/>
  <c r="H1878" i="1" s="1"/>
  <c r="F2080" i="1"/>
  <c r="G2080" i="1" s="1"/>
  <c r="H2080" i="1" s="1"/>
  <c r="F2493" i="1"/>
  <c r="G2493" i="1" s="1"/>
  <c r="H2493" i="1" s="1"/>
  <c r="F2853" i="1"/>
  <c r="G2853" i="1" s="1"/>
  <c r="H2853" i="1" s="1"/>
  <c r="F2852" i="1"/>
  <c r="G2852" i="1" s="1"/>
  <c r="H2852" i="1" s="1"/>
  <c r="F3477" i="1"/>
  <c r="G3477" i="1" s="1"/>
  <c r="H3477" i="1" s="1"/>
  <c r="F4115" i="1"/>
  <c r="G4115" i="1" s="1"/>
  <c r="H4115" i="1" s="1"/>
  <c r="F4696" i="1"/>
  <c r="G4696" i="1" s="1"/>
  <c r="H4696" i="1" s="1"/>
  <c r="F5222" i="1"/>
  <c r="G5222" i="1" s="1"/>
  <c r="H5222" i="1" s="1"/>
  <c r="F5374" i="1"/>
  <c r="G5374" i="1" s="1"/>
  <c r="H5374" i="1" s="1"/>
  <c r="F5166" i="1"/>
  <c r="G5166" i="1" s="1"/>
  <c r="H5166" i="1" s="1"/>
  <c r="F5281" i="1"/>
  <c r="G5281" i="1" s="1"/>
  <c r="H5281" i="1" s="1"/>
  <c r="F4657" i="1"/>
  <c r="G4657" i="1" s="1"/>
  <c r="H4657" i="1" s="1"/>
  <c r="F4288" i="1"/>
  <c r="G4288" i="1" s="1"/>
  <c r="H4288" i="1" s="1"/>
  <c r="F3687" i="1"/>
  <c r="G3687" i="1" s="1"/>
  <c r="H3687" i="1" s="1"/>
  <c r="F3101" i="1"/>
  <c r="G3101" i="1" s="1"/>
  <c r="H3101" i="1" s="1"/>
  <c r="F2424" i="1"/>
  <c r="G2424" i="1" s="1"/>
  <c r="H2424" i="1" s="1"/>
  <c r="F1675" i="1"/>
  <c r="G1675" i="1" s="1"/>
  <c r="H1675" i="1" s="1"/>
  <c r="F894" i="1"/>
  <c r="G894" i="1" s="1"/>
  <c r="H894" i="1" s="1"/>
  <c r="F350" i="1"/>
  <c r="G350" i="1" s="1"/>
  <c r="H350" i="1" s="1"/>
  <c r="F481" i="1"/>
  <c r="G481" i="1" s="1"/>
  <c r="H481" i="1" s="1"/>
  <c r="F453" i="1"/>
  <c r="G453" i="1" s="1"/>
  <c r="H453" i="1" s="1"/>
  <c r="F965" i="1"/>
  <c r="G965" i="1" s="1"/>
  <c r="H965" i="1" s="1"/>
  <c r="F1048" i="1"/>
  <c r="G1048" i="1" s="1"/>
  <c r="H1048" i="1" s="1"/>
  <c r="F1245" i="1"/>
  <c r="G1245" i="1" s="1"/>
  <c r="H1245" i="1" s="1"/>
  <c r="F1288" i="1"/>
  <c r="G1288" i="1" s="1"/>
  <c r="H1288" i="1" s="1"/>
  <c r="F1797" i="1"/>
  <c r="G1797" i="1" s="1"/>
  <c r="H1797" i="1" s="1"/>
  <c r="F2268" i="1"/>
  <c r="G2268" i="1" s="1"/>
  <c r="H2268" i="1" s="1"/>
  <c r="F2714" i="1"/>
  <c r="G2714" i="1" s="1"/>
  <c r="H2714" i="1" s="1"/>
  <c r="F3264" i="1"/>
  <c r="G3264" i="1" s="1"/>
  <c r="H3264" i="1" s="1"/>
  <c r="F3837" i="1"/>
  <c r="G3837" i="1" s="1"/>
  <c r="H3837" i="1" s="1"/>
  <c r="F4237" i="1"/>
  <c r="G4237" i="1" s="1"/>
  <c r="H4237" i="1" s="1"/>
  <c r="F4324" i="1"/>
  <c r="G4324" i="1" s="1"/>
  <c r="H4324" i="1" s="1"/>
  <c r="F4398" i="1"/>
  <c r="G4398" i="1" s="1"/>
  <c r="H4398" i="1" s="1"/>
  <c r="F4446" i="1"/>
  <c r="G4446" i="1" s="1"/>
  <c r="H4446" i="1" s="1"/>
  <c r="F4195" i="1"/>
  <c r="G4195" i="1" s="1"/>
  <c r="H4195" i="1" s="1"/>
  <c r="F3606" i="1"/>
  <c r="G3606" i="1" s="1"/>
  <c r="H3606" i="1" s="1"/>
  <c r="F3340" i="1"/>
  <c r="G3340" i="1" s="1"/>
  <c r="H3340" i="1" s="1"/>
  <c r="F2571" i="1"/>
  <c r="G2571" i="1" s="1"/>
  <c r="H2571" i="1" s="1"/>
  <c r="F1877" i="1"/>
  <c r="G1877" i="1" s="1"/>
  <c r="H1877" i="1" s="1"/>
  <c r="F1133" i="1"/>
  <c r="G1133" i="1" s="1"/>
  <c r="H1133" i="1" s="1"/>
  <c r="F704" i="1"/>
  <c r="G704" i="1" s="1"/>
  <c r="H704" i="1" s="1"/>
  <c r="F502" i="1"/>
  <c r="G502" i="1" s="1"/>
  <c r="H502" i="1" s="1"/>
  <c r="F548" i="1"/>
  <c r="G548" i="1" s="1"/>
  <c r="H548" i="1" s="1"/>
  <c r="F832" i="1"/>
  <c r="G832" i="1" s="1"/>
  <c r="H832" i="1" s="1"/>
  <c r="F1080" i="1"/>
  <c r="G1080" i="1" s="1"/>
  <c r="H1080" i="1" s="1"/>
  <c r="F1441" i="1"/>
  <c r="G1441" i="1" s="1"/>
  <c r="H1441" i="1" s="1"/>
  <c r="F1733" i="1"/>
  <c r="G1733" i="1" s="1"/>
  <c r="H1733" i="1" s="1"/>
  <c r="F2079" i="1"/>
  <c r="G2079" i="1" s="1"/>
  <c r="H2079" i="1" s="1"/>
  <c r="F2341" i="1"/>
  <c r="G2341" i="1" s="1"/>
  <c r="H2341" i="1" s="1"/>
  <c r="F2762" i="1"/>
  <c r="G2762" i="1" s="1"/>
  <c r="H2762" i="1" s="1"/>
  <c r="F3209" i="1"/>
  <c r="G3209" i="1" s="1"/>
  <c r="H3209" i="1" s="1"/>
  <c r="F3648" i="1"/>
  <c r="G3648" i="1" s="1"/>
  <c r="H3648" i="1" s="1"/>
  <c r="F4074" i="1"/>
  <c r="G4074" i="1" s="1"/>
  <c r="H4074" i="1" s="1"/>
  <c r="F4784" i="1"/>
  <c r="G4784" i="1" s="1"/>
  <c r="H4784" i="1" s="1"/>
  <c r="F5323" i="1"/>
  <c r="G5323" i="1" s="1"/>
  <c r="H5323" i="1" s="1"/>
  <c r="F5664" i="1"/>
  <c r="G5664" i="1" s="1"/>
  <c r="H5664" i="1" s="1"/>
  <c r="F6013" i="1"/>
  <c r="G6013" i="1" s="1"/>
  <c r="H6013" i="1" s="1"/>
  <c r="F6136" i="1"/>
  <c r="G6136" i="1" s="1"/>
  <c r="H6136" i="1" s="1"/>
  <c r="F5827" i="1"/>
  <c r="G5827" i="1" s="1"/>
  <c r="H5827" i="1" s="1"/>
  <c r="F5491" i="1"/>
  <c r="G5491" i="1" s="1"/>
  <c r="H5491" i="1" s="1"/>
  <c r="F5280" i="1"/>
  <c r="G5280" i="1" s="1"/>
  <c r="H5280" i="1" s="1"/>
  <c r="F4924" i="1"/>
  <c r="G4924" i="1" s="1"/>
  <c r="H4924" i="1" s="1"/>
  <c r="F4194" i="1"/>
  <c r="G4194" i="1" s="1"/>
  <c r="H4194" i="1" s="1"/>
  <c r="F3100" i="1"/>
  <c r="G3100" i="1" s="1"/>
  <c r="H3100" i="1" s="1"/>
  <c r="F2267" i="1"/>
  <c r="G2267" i="1" s="1"/>
  <c r="H2267" i="1" s="1"/>
  <c r="F1839" i="1"/>
  <c r="G1839" i="1" s="1"/>
  <c r="H1839" i="1" s="1"/>
  <c r="F1838" i="1"/>
  <c r="G1838" i="1" s="1"/>
  <c r="H1838" i="1" s="1"/>
  <c r="F2051" i="1"/>
  <c r="G2051" i="1" s="1"/>
  <c r="H2051" i="1" s="1"/>
  <c r="F2385" i="1"/>
  <c r="G2385" i="1" s="1"/>
  <c r="H2385" i="1" s="1"/>
  <c r="F2619" i="1"/>
  <c r="G2619" i="1" s="1"/>
  <c r="H2619" i="1" s="1"/>
  <c r="F2899" i="1"/>
  <c r="G2899" i="1" s="1"/>
  <c r="H2899" i="1" s="1"/>
  <c r="F3153" i="1"/>
  <c r="G3153" i="1" s="1"/>
  <c r="H3153" i="1" s="1"/>
  <c r="F3522" i="1"/>
  <c r="G3522" i="1" s="1"/>
  <c r="H3522" i="1" s="1"/>
  <c r="F3970" i="1"/>
  <c r="G3970" i="1" s="1"/>
  <c r="H3970" i="1" s="1"/>
  <c r="F4323" i="1"/>
  <c r="G4323" i="1" s="1"/>
  <c r="H4323" i="1" s="1"/>
  <c r="F4875" i="1"/>
  <c r="G4875" i="1" s="1"/>
  <c r="H4875" i="1" s="1"/>
  <c r="F5221" i="1"/>
  <c r="G5221" i="1" s="1"/>
  <c r="H5221" i="1" s="1"/>
  <c r="F5933" i="1"/>
  <c r="G5933" i="1" s="1"/>
  <c r="H5933" i="1" s="1"/>
  <c r="F6294" i="1"/>
  <c r="G6294" i="1" s="1"/>
  <c r="H6294" i="1" s="1"/>
  <c r="F6293" i="1"/>
  <c r="G6293" i="1" s="1"/>
  <c r="H6293" i="1" s="1"/>
  <c r="F6292" i="1"/>
  <c r="G6292" i="1" s="1"/>
  <c r="H6292" i="1" s="1"/>
  <c r="F6291" i="1"/>
  <c r="G6291" i="1" s="1"/>
  <c r="H6291" i="1" s="1"/>
  <c r="F6290" i="1"/>
  <c r="G6290" i="1" s="1"/>
  <c r="H6290" i="1" s="1"/>
  <c r="F6289" i="1"/>
  <c r="G6289" i="1" s="1"/>
  <c r="H6289" i="1" s="1"/>
  <c r="F6288" i="1"/>
  <c r="G6288" i="1" s="1"/>
  <c r="H6288" i="1" s="1"/>
  <c r="F5706" i="1"/>
  <c r="G5706" i="1" s="1"/>
  <c r="H5706" i="1" s="1"/>
  <c r="F5024" i="1"/>
  <c r="G5024" i="1" s="1"/>
  <c r="H5024" i="1" s="1"/>
  <c r="F4236" i="1"/>
  <c r="G4236" i="1" s="1"/>
  <c r="H4236" i="1" s="1"/>
  <c r="F3441" i="1"/>
  <c r="G3441" i="1" s="1"/>
  <c r="H3441" i="1" s="1"/>
  <c r="F3049" i="1"/>
  <c r="G3049" i="1" s="1"/>
  <c r="H3049" i="1" s="1"/>
  <c r="F3152" i="1"/>
  <c r="G3152" i="1" s="1"/>
  <c r="H3152" i="1" s="1"/>
  <c r="F3440" i="1"/>
  <c r="G3440" i="1" s="1"/>
  <c r="H3440" i="1" s="1"/>
  <c r="F3809" i="1"/>
  <c r="G3809" i="1" s="1"/>
  <c r="H3809" i="1" s="1"/>
  <c r="F3877" i="1"/>
  <c r="G3877" i="1" s="1"/>
  <c r="H3877" i="1" s="1"/>
  <c r="F4152" i="1"/>
  <c r="G4152" i="1" s="1"/>
  <c r="H4152" i="1" s="1"/>
  <c r="F4580" i="1"/>
  <c r="G4580" i="1" s="1"/>
  <c r="H4580" i="1" s="1"/>
  <c r="F4783" i="1"/>
  <c r="G4783" i="1" s="1"/>
  <c r="H4783" i="1" s="1"/>
  <c r="F5322" i="1"/>
  <c r="G5322" i="1" s="1"/>
  <c r="H5322" i="1" s="1"/>
  <c r="F5782" i="1"/>
  <c r="G5782" i="1" s="1"/>
  <c r="H5782" i="1" s="1"/>
  <c r="F6012" i="1"/>
  <c r="G6012" i="1" s="1"/>
  <c r="H6012" i="1" s="1"/>
  <c r="F6287" i="1"/>
  <c r="G6287" i="1" s="1"/>
  <c r="H6287" i="1" s="1"/>
  <c r="F6286" i="1"/>
  <c r="G6286" i="1" s="1"/>
  <c r="H6286" i="1" s="1"/>
  <c r="F6285" i="1"/>
  <c r="G6285" i="1" s="1"/>
  <c r="H6285" i="1" s="1"/>
  <c r="F6284" i="1"/>
  <c r="G6284" i="1" s="1"/>
  <c r="H6284" i="1" s="1"/>
  <c r="F6283" i="1"/>
  <c r="G6283" i="1" s="1"/>
  <c r="H6283" i="1" s="1"/>
  <c r="F6282" i="1"/>
  <c r="G6282" i="1" s="1"/>
  <c r="H6282" i="1" s="1"/>
  <c r="F6281" i="1"/>
  <c r="G6281" i="1" s="1"/>
  <c r="H6281" i="1" s="1"/>
  <c r="F6280" i="1"/>
  <c r="G6280" i="1" s="1"/>
  <c r="H6280" i="1" s="1"/>
  <c r="F6279" i="1"/>
  <c r="G6279" i="1" s="1"/>
  <c r="H6279" i="1" s="1"/>
  <c r="F6278" i="1"/>
  <c r="G6278" i="1" s="1"/>
  <c r="H6278" i="1" s="1"/>
  <c r="F6277" i="1"/>
  <c r="G6277" i="1" s="1"/>
  <c r="H6277" i="1" s="1"/>
  <c r="F5624" i="1"/>
  <c r="G5624" i="1" s="1"/>
  <c r="H5624" i="1" s="1"/>
  <c r="F4734" i="1"/>
  <c r="G4734" i="1" s="1"/>
  <c r="H4734" i="1" s="1"/>
  <c r="F4193" i="1"/>
  <c r="G4193" i="1" s="1"/>
  <c r="H4193" i="1" s="1"/>
  <c r="F4622" i="1"/>
  <c r="G4622" i="1" s="1"/>
  <c r="H4622" i="1" s="1"/>
  <c r="F4823" i="1"/>
  <c r="G4823" i="1" s="1"/>
  <c r="H4823" i="1" s="1"/>
  <c r="F4822" i="1"/>
  <c r="G4822" i="1" s="1"/>
  <c r="H4822" i="1" s="1"/>
  <c r="F5023" i="1"/>
  <c r="G5023" i="1" s="1"/>
  <c r="H5023" i="1" s="1"/>
  <c r="F4923" i="1"/>
  <c r="G4923" i="1" s="1"/>
  <c r="H4923" i="1" s="1"/>
  <c r="F5192" i="1"/>
  <c r="G5192" i="1" s="1"/>
  <c r="H5192" i="1" s="1"/>
  <c r="F5279" i="1"/>
  <c r="G5279" i="1" s="1"/>
  <c r="H5279" i="1" s="1"/>
  <c r="F5191" i="1"/>
  <c r="G5191" i="1" s="1"/>
  <c r="H5191" i="1" s="1"/>
  <c r="F5532" i="1"/>
  <c r="G5532" i="1" s="1"/>
  <c r="H5532" i="1" s="1"/>
  <c r="F5490" i="1"/>
  <c r="G5490" i="1" s="1"/>
  <c r="H5490" i="1" s="1"/>
  <c r="F5973" i="1"/>
  <c r="G5973" i="1" s="1"/>
  <c r="H5973" i="1" s="1"/>
  <c r="F6276" i="1"/>
  <c r="G6276" i="1" s="1"/>
  <c r="H6276" i="1" s="1"/>
  <c r="F6275" i="1"/>
  <c r="G6275" i="1" s="1"/>
  <c r="H6275" i="1" s="1"/>
  <c r="F6274" i="1"/>
  <c r="G6274" i="1" s="1"/>
  <c r="H6274" i="1" s="1"/>
  <c r="F6273" i="1"/>
  <c r="G6273" i="1" s="1"/>
  <c r="H6273" i="1" s="1"/>
  <c r="F6272" i="1"/>
  <c r="G6272" i="1" s="1"/>
  <c r="H6272" i="1" s="1"/>
  <c r="F6271" i="1"/>
  <c r="G6271" i="1" s="1"/>
  <c r="H6271" i="1" s="1"/>
  <c r="F6270" i="1"/>
  <c r="G6270" i="1" s="1"/>
  <c r="H6270" i="1" s="1"/>
  <c r="F6269" i="1"/>
  <c r="G6269" i="1" s="1"/>
  <c r="H6269" i="1" s="1"/>
  <c r="F6268" i="1"/>
  <c r="G6268" i="1" s="1"/>
  <c r="H6268" i="1" s="1"/>
  <c r="F6099" i="1"/>
  <c r="G6099" i="1" s="1"/>
  <c r="H6099" i="1" s="1"/>
  <c r="F5165" i="1"/>
  <c r="G5165" i="1" s="1"/>
  <c r="H5165" i="1" s="1"/>
  <c r="F4397" i="1"/>
  <c r="G4397" i="1" s="1"/>
  <c r="H4397" i="1" s="1"/>
  <c r="F3521" i="1"/>
  <c r="G3521" i="1" s="1"/>
  <c r="H3521" i="1" s="1"/>
  <c r="F3263" i="1"/>
  <c r="G3263" i="1" s="1"/>
  <c r="H3263" i="1" s="1"/>
  <c r="F3605" i="1"/>
  <c r="G3605" i="1" s="1"/>
  <c r="H3605" i="1" s="1"/>
  <c r="F3808" i="1"/>
  <c r="G3808" i="1" s="1"/>
  <c r="H3808" i="1" s="1"/>
  <c r="F3722" i="1"/>
  <c r="G3722" i="1" s="1"/>
  <c r="H3722" i="1" s="1"/>
  <c r="F3262" i="1"/>
  <c r="G3262" i="1" s="1"/>
  <c r="H3262" i="1" s="1"/>
  <c r="F3439" i="1"/>
  <c r="G3439" i="1" s="1"/>
  <c r="H3439" i="1" s="1"/>
  <c r="F3438" i="1"/>
  <c r="G3438" i="1" s="1"/>
  <c r="H3438" i="1" s="1"/>
  <c r="F3721" i="1"/>
  <c r="G3721" i="1" s="1"/>
  <c r="H3721" i="1" s="1"/>
  <c r="F3969" i="1"/>
  <c r="G3969" i="1" s="1"/>
  <c r="H3969" i="1" s="1"/>
  <c r="F3836" i="1"/>
  <c r="G3836" i="1" s="1"/>
  <c r="H3836" i="1" s="1"/>
  <c r="F4579" i="1"/>
  <c r="G4579" i="1" s="1"/>
  <c r="H4579" i="1" s="1"/>
  <c r="F6011" i="1"/>
  <c r="G6011" i="1" s="1"/>
  <c r="H6011" i="1" s="1"/>
  <c r="F6267" i="1"/>
  <c r="G6267" i="1" s="1"/>
  <c r="H6267" i="1" s="1"/>
  <c r="F6266" i="1"/>
  <c r="G6266" i="1" s="1"/>
  <c r="H6266" i="1" s="1"/>
  <c r="F6265" i="1"/>
  <c r="G6265" i="1" s="1"/>
  <c r="H6265" i="1" s="1"/>
  <c r="F6264" i="1"/>
  <c r="G6264" i="1" s="1"/>
  <c r="H6264" i="1" s="1"/>
  <c r="F6263" i="1"/>
  <c r="G6263" i="1" s="1"/>
  <c r="H6263" i="1" s="1"/>
  <c r="F6262" i="1"/>
  <c r="G6262" i="1" s="1"/>
  <c r="H6262" i="1" s="1"/>
  <c r="F6183" i="1"/>
  <c r="G6183" i="1" s="1"/>
  <c r="H6183" i="1" s="1"/>
  <c r="F5451" i="1"/>
  <c r="G5451" i="1" s="1"/>
  <c r="H5451" i="1" s="1"/>
  <c r="F4621" i="1"/>
  <c r="G4621" i="1" s="1"/>
  <c r="H4621" i="1" s="1"/>
  <c r="F4235" i="1"/>
  <c r="G4235" i="1" s="1"/>
  <c r="H4235" i="1" s="1"/>
  <c r="F3769" i="1"/>
  <c r="G3769" i="1" s="1"/>
  <c r="H3769" i="1" s="1"/>
  <c r="F2164" i="1"/>
  <c r="G2164" i="1" s="1"/>
  <c r="H2164" i="1" s="1"/>
  <c r="F2340" i="1"/>
  <c r="G2340" i="1" s="1"/>
  <c r="H2340" i="1" s="1"/>
  <c r="F2339" i="1"/>
  <c r="G2339" i="1" s="1"/>
  <c r="H2339" i="1" s="1"/>
  <c r="F3520" i="1"/>
  <c r="G3520" i="1" s="1"/>
  <c r="H3520" i="1" s="1"/>
  <c r="F3922" i="1"/>
  <c r="G3922" i="1" s="1"/>
  <c r="H3922" i="1" s="1"/>
  <c r="F3807" i="1"/>
  <c r="G3807" i="1" s="1"/>
  <c r="H3807" i="1" s="1"/>
  <c r="F3647" i="1"/>
  <c r="G3647" i="1" s="1"/>
  <c r="H3647" i="1" s="1"/>
  <c r="F3720" i="1"/>
  <c r="G3720" i="1" s="1"/>
  <c r="H3720" i="1" s="1"/>
  <c r="F3876" i="1"/>
  <c r="G3876" i="1" s="1"/>
  <c r="H3876" i="1" s="1"/>
  <c r="F4018" i="1"/>
  <c r="G4018" i="1" s="1"/>
  <c r="H4018" i="1" s="1"/>
  <c r="F4874" i="1"/>
  <c r="G4874" i="1" s="1"/>
  <c r="H4874" i="1" s="1"/>
  <c r="F5531" i="1"/>
  <c r="G5531" i="1" s="1"/>
  <c r="H5531" i="1" s="1"/>
  <c r="F5489" i="1"/>
  <c r="G5489" i="1" s="1"/>
  <c r="H5489" i="1" s="1"/>
  <c r="F6261" i="1"/>
  <c r="G6261" i="1" s="1"/>
  <c r="H6261" i="1" s="1"/>
  <c r="F6260" i="1"/>
  <c r="G6260" i="1" s="1"/>
  <c r="H6260" i="1" s="1"/>
  <c r="F6259" i="1"/>
  <c r="G6259" i="1" s="1"/>
  <c r="H6259" i="1" s="1"/>
  <c r="F6258" i="1"/>
  <c r="G6258" i="1" s="1"/>
  <c r="H6258" i="1" s="1"/>
  <c r="F6257" i="1"/>
  <c r="G6257" i="1" s="1"/>
  <c r="H6257" i="1" s="1"/>
  <c r="F6256" i="1"/>
  <c r="G6256" i="1" s="1"/>
  <c r="H6256" i="1" s="1"/>
  <c r="F6255" i="1"/>
  <c r="G6255" i="1" s="1"/>
  <c r="H6255" i="1" s="1"/>
  <c r="F6098" i="1"/>
  <c r="G6098" i="1" s="1"/>
  <c r="H6098" i="1" s="1"/>
  <c r="F5190" i="1"/>
  <c r="G5190" i="1" s="1"/>
  <c r="H5190" i="1" s="1"/>
  <c r="F4484" i="1"/>
  <c r="G4484" i="1" s="1"/>
  <c r="H4484" i="1" s="1"/>
  <c r="F3768" i="1"/>
  <c r="G3768" i="1" s="1"/>
  <c r="H3768" i="1" s="1"/>
  <c r="F2458" i="1"/>
  <c r="G2458" i="1" s="1"/>
  <c r="H2458" i="1" s="1"/>
  <c r="F1917" i="1"/>
  <c r="G1917" i="1" s="1"/>
  <c r="H1917" i="1" s="1"/>
  <c r="F2163" i="1"/>
  <c r="G2163" i="1" s="1"/>
  <c r="H2163" i="1" s="1"/>
  <c r="F2423" i="1"/>
  <c r="G2423" i="1" s="1"/>
  <c r="H2423" i="1" s="1"/>
  <c r="F2528" i="1"/>
  <c r="G2528" i="1" s="1"/>
  <c r="H2528" i="1" s="1"/>
  <c r="F2944" i="1"/>
  <c r="G2944" i="1" s="1"/>
  <c r="H2944" i="1" s="1"/>
  <c r="F3382" i="1"/>
  <c r="G3382" i="1" s="1"/>
  <c r="H3382" i="1" s="1"/>
  <c r="F3806" i="1"/>
  <c r="G3806" i="1" s="1"/>
  <c r="H3806" i="1" s="1"/>
  <c r="F4017" i="1"/>
  <c r="G4017" i="1" s="1"/>
  <c r="H4017" i="1" s="1"/>
  <c r="F4322" i="1"/>
  <c r="G4322" i="1" s="1"/>
  <c r="H4322" i="1" s="1"/>
  <c r="F4782" i="1"/>
  <c r="G4782" i="1" s="1"/>
  <c r="H4782" i="1" s="1"/>
  <c r="F5164" i="1"/>
  <c r="G5164" i="1" s="1"/>
  <c r="H5164" i="1" s="1"/>
  <c r="F5735" i="1"/>
  <c r="G5735" i="1" s="1"/>
  <c r="H5735" i="1" s="1"/>
  <c r="F6254" i="1"/>
  <c r="G6254" i="1" s="1"/>
  <c r="H6254" i="1" s="1"/>
  <c r="F6253" i="1"/>
  <c r="G6253" i="1" s="1"/>
  <c r="H6253" i="1" s="1"/>
  <c r="F6252" i="1"/>
  <c r="G6252" i="1" s="1"/>
  <c r="H6252" i="1" s="1"/>
  <c r="F6251" i="1"/>
  <c r="G6251" i="1" s="1"/>
  <c r="H6251" i="1" s="1"/>
  <c r="F6250" i="1"/>
  <c r="G6250" i="1" s="1"/>
  <c r="H6250" i="1" s="1"/>
  <c r="F6249" i="1"/>
  <c r="G6249" i="1" s="1"/>
  <c r="H6249" i="1" s="1"/>
  <c r="F5861" i="1"/>
  <c r="G5861" i="1" s="1"/>
  <c r="H5861" i="1" s="1"/>
  <c r="F5321" i="1"/>
  <c r="G5321" i="1" s="1"/>
  <c r="H5321" i="1" s="1"/>
  <c r="F4733" i="1"/>
  <c r="G4733" i="1" s="1"/>
  <c r="H4733" i="1" s="1"/>
  <c r="F3835" i="1"/>
  <c r="G3835" i="1" s="1"/>
  <c r="H3835" i="1" s="1"/>
  <c r="F2422" i="1"/>
  <c r="G2422" i="1" s="1"/>
  <c r="H2422" i="1" s="1"/>
  <c r="F1837" i="1"/>
  <c r="G1837" i="1" s="1"/>
  <c r="H1837" i="1" s="1"/>
  <c r="F1549" i="1"/>
  <c r="G1549" i="1" s="1"/>
  <c r="H1549" i="1" s="1"/>
  <c r="F1633" i="1"/>
  <c r="G1633" i="1" s="1"/>
  <c r="H1633" i="1" s="1"/>
  <c r="F1836" i="1"/>
  <c r="G1836" i="1" s="1"/>
  <c r="H1836" i="1" s="1"/>
  <c r="F1916" i="1"/>
  <c r="G1916" i="1" s="1"/>
  <c r="H1916" i="1" s="1"/>
  <c r="F2050" i="1"/>
  <c r="G2050" i="1" s="1"/>
  <c r="H2050" i="1" s="1"/>
  <c r="F2302" i="1"/>
  <c r="G2302" i="1" s="1"/>
  <c r="H2302" i="1" s="1"/>
  <c r="F2665" i="1"/>
  <c r="G2665" i="1" s="1"/>
  <c r="H2665" i="1" s="1"/>
  <c r="F2898" i="1"/>
  <c r="G2898" i="1" s="1"/>
  <c r="H2898" i="1" s="1"/>
  <c r="F2851" i="1"/>
  <c r="G2851" i="1" s="1"/>
  <c r="H2851" i="1" s="1"/>
  <c r="F3381" i="1"/>
  <c r="G3381" i="1" s="1"/>
  <c r="H3381" i="1" s="1"/>
  <c r="F3921" i="1"/>
  <c r="G3921" i="1" s="1"/>
  <c r="H3921" i="1" s="1"/>
  <c r="F4534" i="1"/>
  <c r="G4534" i="1" s="1"/>
  <c r="H4534" i="1" s="1"/>
  <c r="F5220" i="1"/>
  <c r="G5220" i="1" s="1"/>
  <c r="H5220" i="1" s="1"/>
  <c r="F5450" i="1"/>
  <c r="G5450" i="1" s="1"/>
  <c r="H5450" i="1" s="1"/>
  <c r="F5530" i="1"/>
  <c r="G5530" i="1" s="1"/>
  <c r="H5530" i="1" s="1"/>
  <c r="F5569" i="1"/>
  <c r="G5569" i="1" s="1"/>
  <c r="H5569" i="1" s="1"/>
  <c r="F5320" i="1"/>
  <c r="G5320" i="1" s="1"/>
  <c r="H5320" i="1" s="1"/>
  <c r="F5163" i="1"/>
  <c r="G5163" i="1" s="1"/>
  <c r="H5163" i="1" s="1"/>
  <c r="F4968" i="1"/>
  <c r="G4968" i="1" s="1"/>
  <c r="H4968" i="1" s="1"/>
  <c r="F4533" i="1"/>
  <c r="G4533" i="1" s="1"/>
  <c r="H4533" i="1" s="1"/>
  <c r="F3604" i="1"/>
  <c r="G3604" i="1" s="1"/>
  <c r="H3604" i="1" s="1"/>
  <c r="F2713" i="1"/>
  <c r="G2713" i="1" s="1"/>
  <c r="H2713" i="1" s="1"/>
  <c r="F2010" i="1"/>
  <c r="G2010" i="1" s="1"/>
  <c r="H2010" i="1" s="1"/>
  <c r="F1440" i="1"/>
  <c r="G1440" i="1" s="1"/>
  <c r="H1440" i="1" s="1"/>
  <c r="F1570" i="1"/>
  <c r="G1570" i="1" s="1"/>
  <c r="H1570" i="1" s="1"/>
  <c r="F1439" i="1"/>
  <c r="G1439" i="1" s="1"/>
  <c r="H1439" i="1" s="1"/>
  <c r="F1287" i="1"/>
  <c r="G1287" i="1" s="1"/>
  <c r="H1287" i="1" s="1"/>
  <c r="F806" i="1"/>
  <c r="G806" i="1" s="1"/>
  <c r="H806" i="1" s="1"/>
  <c r="F452" i="1"/>
  <c r="G452" i="1" s="1"/>
  <c r="H452" i="1" s="1"/>
  <c r="F501" i="1"/>
  <c r="G501" i="1" s="1"/>
  <c r="H501" i="1" s="1"/>
  <c r="F641" i="1"/>
  <c r="G641" i="1" s="1"/>
  <c r="H641" i="1" s="1"/>
  <c r="F1012" i="1"/>
  <c r="G1012" i="1" s="1"/>
  <c r="H1012" i="1" s="1"/>
  <c r="F1079" i="1"/>
  <c r="G1079" i="1" s="1"/>
  <c r="H1079" i="1" s="1"/>
  <c r="F1404" i="1"/>
  <c r="G1404" i="1" s="1"/>
  <c r="H1404" i="1" s="1"/>
  <c r="F2193" i="1"/>
  <c r="G2193" i="1" s="1"/>
  <c r="H2193" i="1" s="1"/>
  <c r="F3437" i="1"/>
  <c r="G3437" i="1" s="1"/>
  <c r="H3437" i="1" s="1"/>
  <c r="F4073" i="1"/>
  <c r="G4073" i="1" s="1"/>
  <c r="H4073" i="1" s="1"/>
  <c r="F4483" i="1"/>
  <c r="G4483" i="1" s="1"/>
  <c r="H4483" i="1" s="1"/>
  <c r="F4695" i="1"/>
  <c r="G4695" i="1" s="1"/>
  <c r="H4695" i="1" s="1"/>
  <c r="F4781" i="1"/>
  <c r="G4781" i="1" s="1"/>
  <c r="H4781" i="1" s="1"/>
  <c r="F4694" i="1"/>
  <c r="G4694" i="1" s="1"/>
  <c r="H4694" i="1" s="1"/>
  <c r="F4780" i="1"/>
  <c r="G4780" i="1" s="1"/>
  <c r="H4780" i="1" s="1"/>
  <c r="F4234" i="1"/>
  <c r="G4234" i="1" s="1"/>
  <c r="H4234" i="1" s="1"/>
  <c r="F3719" i="1"/>
  <c r="G3719" i="1" s="1"/>
  <c r="H3719" i="1" s="1"/>
  <c r="F3099" i="1"/>
  <c r="G3099" i="1" s="1"/>
  <c r="H3099" i="1" s="1"/>
  <c r="F2527" i="1"/>
  <c r="G2527" i="1" s="1"/>
  <c r="H2527" i="1" s="1"/>
  <c r="F2192" i="1"/>
  <c r="G2192" i="1" s="1"/>
  <c r="H2192" i="1" s="1"/>
  <c r="F1835" i="1"/>
  <c r="G1835" i="1" s="1"/>
  <c r="H1835" i="1" s="1"/>
  <c r="F1732" i="1"/>
  <c r="G1732" i="1" s="1"/>
  <c r="H1732" i="1" s="1"/>
  <c r="F1731" i="1"/>
  <c r="G1731" i="1" s="1"/>
  <c r="H1731" i="1" s="1"/>
  <c r="F1674" i="1"/>
  <c r="G1674" i="1" s="1"/>
  <c r="H1674" i="1" s="1"/>
  <c r="F1510" i="1"/>
  <c r="G1510" i="1" s="1"/>
  <c r="H1510" i="1" s="1"/>
  <c r="F1373" i="1"/>
  <c r="G1373" i="1" s="1"/>
  <c r="H1373" i="1" s="1"/>
  <c r="F1244" i="1"/>
  <c r="G1244" i="1" s="1"/>
  <c r="H1244" i="1" s="1"/>
  <c r="F1078" i="1"/>
  <c r="G1078" i="1" s="1"/>
  <c r="H1078" i="1" s="1"/>
  <c r="F831" i="1"/>
  <c r="G831" i="1" s="1"/>
  <c r="H831" i="1" s="1"/>
  <c r="F703" i="1"/>
  <c r="G703" i="1" s="1"/>
  <c r="H703" i="1" s="1"/>
  <c r="F988" i="1"/>
  <c r="G988" i="1" s="1"/>
  <c r="H988" i="1" s="1"/>
  <c r="F1597" i="1"/>
  <c r="G1597" i="1" s="1"/>
  <c r="H1597" i="1" s="1"/>
  <c r="F2266" i="1"/>
  <c r="G2266" i="1" s="1"/>
  <c r="H2266" i="1" s="1"/>
  <c r="F3208" i="1"/>
  <c r="G3208" i="1" s="1"/>
  <c r="H3208" i="1" s="1"/>
  <c r="F3339" i="1"/>
  <c r="G3339" i="1" s="1"/>
  <c r="H3339" i="1" s="1"/>
  <c r="F3436" i="1"/>
  <c r="G3436" i="1" s="1"/>
  <c r="H3436" i="1" s="1"/>
  <c r="F3338" i="1"/>
  <c r="G3338" i="1" s="1"/>
  <c r="H3338" i="1" s="1"/>
  <c r="F3337" i="1"/>
  <c r="G3337" i="1" s="1"/>
  <c r="H3337" i="1" s="1"/>
  <c r="F3048" i="1"/>
  <c r="G3048" i="1" s="1"/>
  <c r="H3048" i="1" s="1"/>
  <c r="F2850" i="1"/>
  <c r="G2850" i="1" s="1"/>
  <c r="H2850" i="1" s="1"/>
  <c r="F2526" i="1"/>
  <c r="G2526" i="1" s="1"/>
  <c r="H2526" i="1" s="1"/>
  <c r="F2492" i="1"/>
  <c r="G2492" i="1" s="1"/>
  <c r="H2492" i="1" s="1"/>
  <c r="F1286" i="1"/>
  <c r="G1286" i="1" s="1"/>
  <c r="H1286" i="1" s="1"/>
  <c r="F592" i="1"/>
  <c r="G592" i="1" s="1"/>
  <c r="H592" i="1" s="1"/>
  <c r="F138" i="1"/>
  <c r="G138" i="1" s="1"/>
  <c r="H138" i="1" s="1"/>
  <c r="F112" i="1"/>
  <c r="G112" i="1" s="1"/>
  <c r="H112" i="1" s="1"/>
  <c r="F118" i="1"/>
  <c r="G118" i="1" s="1"/>
  <c r="H118" i="1" s="1"/>
  <c r="F158" i="1"/>
  <c r="G158" i="1" s="1"/>
  <c r="H158" i="1" s="1"/>
  <c r="F217" i="1"/>
  <c r="G217" i="1" s="1"/>
  <c r="H217" i="1" s="1"/>
  <c r="F391" i="1"/>
  <c r="G391" i="1" s="1"/>
  <c r="H391" i="1" s="1"/>
  <c r="F805" i="1"/>
  <c r="G805" i="1" s="1"/>
  <c r="H805" i="1" s="1"/>
  <c r="F830" i="1"/>
  <c r="G830" i="1" s="1"/>
  <c r="H830" i="1" s="1"/>
  <c r="F776" i="1"/>
  <c r="G776" i="1" s="1"/>
  <c r="H776" i="1" s="1"/>
  <c r="F1047" i="1"/>
  <c r="G1047" i="1" s="1"/>
  <c r="H1047" i="1" s="1"/>
  <c r="F1046" i="1"/>
  <c r="G1046" i="1" s="1"/>
  <c r="H1046" i="1" s="1"/>
  <c r="F1481" i="1"/>
  <c r="G1481" i="1" s="1"/>
  <c r="H1481" i="1" s="1"/>
  <c r="F2191" i="1"/>
  <c r="G2191" i="1" s="1"/>
  <c r="H2191" i="1" s="1"/>
  <c r="F2525" i="1"/>
  <c r="G2525" i="1" s="1"/>
  <c r="H2525" i="1" s="1"/>
  <c r="F2761" i="1"/>
  <c r="G2761" i="1" s="1"/>
  <c r="H2761" i="1" s="1"/>
  <c r="F2849" i="1"/>
  <c r="G2849" i="1" s="1"/>
  <c r="H2849" i="1" s="1"/>
  <c r="F2712" i="1"/>
  <c r="G2712" i="1" s="1"/>
  <c r="H2712" i="1" s="1"/>
  <c r="F3047" i="1"/>
  <c r="G3047" i="1" s="1"/>
  <c r="H3047" i="1" s="1"/>
  <c r="F2265" i="1"/>
  <c r="G2265" i="1" s="1"/>
  <c r="H2265" i="1" s="1"/>
  <c r="F1372" i="1"/>
  <c r="G1372" i="1" s="1"/>
  <c r="H1372" i="1" s="1"/>
  <c r="F2230" i="1"/>
  <c r="G2230" i="1" s="1"/>
  <c r="H2230" i="1" s="1"/>
  <c r="F2421" i="1"/>
  <c r="G2421" i="1" s="1"/>
  <c r="H2421" i="1" s="1"/>
  <c r="F1730" i="1"/>
  <c r="G1730" i="1" s="1"/>
  <c r="H1730" i="1" s="1"/>
  <c r="F775" i="1"/>
  <c r="G775" i="1" s="1"/>
  <c r="H775" i="1" s="1"/>
  <c r="F137" i="1"/>
  <c r="G137" i="1" s="1"/>
  <c r="H137" i="1" s="1"/>
  <c r="F123" i="1"/>
  <c r="G123" i="1" s="1"/>
  <c r="H123" i="1" s="1"/>
  <c r="F157" i="1"/>
  <c r="G157" i="1" s="1"/>
  <c r="H157" i="1" s="1"/>
  <c r="F187" i="1"/>
  <c r="G187" i="1" s="1"/>
  <c r="H187" i="1" s="1"/>
  <c r="F170" i="1"/>
  <c r="G170" i="1" s="1"/>
  <c r="H170" i="1" s="1"/>
  <c r="F307" i="1"/>
  <c r="G307" i="1" s="1"/>
  <c r="H307" i="1" s="1"/>
  <c r="F673" i="1"/>
  <c r="G673" i="1" s="1"/>
  <c r="H673" i="1" s="1"/>
  <c r="F871" i="1"/>
  <c r="G871" i="1" s="1"/>
  <c r="H871" i="1" s="1"/>
  <c r="F1104" i="1"/>
  <c r="G1104" i="1" s="1"/>
  <c r="H1104" i="1" s="1"/>
  <c r="F1371" i="1"/>
  <c r="G1371" i="1" s="1"/>
  <c r="H1371" i="1" s="1"/>
  <c r="F1673" i="1"/>
  <c r="G1673" i="1" s="1"/>
  <c r="H1673" i="1" s="1"/>
  <c r="F1548" i="1"/>
  <c r="G1548" i="1" s="1"/>
  <c r="H1548" i="1" s="1"/>
  <c r="F2078" i="1"/>
  <c r="G2078" i="1" s="1"/>
  <c r="H2078" i="1" s="1"/>
  <c r="F2524" i="1"/>
  <c r="G2524" i="1" s="1"/>
  <c r="H2524" i="1" s="1"/>
  <c r="F3098" i="1"/>
  <c r="G3098" i="1" s="1"/>
  <c r="H3098" i="1" s="1"/>
  <c r="F2943" i="1"/>
  <c r="G2943" i="1" s="1"/>
  <c r="H2943" i="1" s="1"/>
  <c r="F2523" i="1"/>
  <c r="G2523" i="1" s="1"/>
  <c r="H2523" i="1" s="1"/>
  <c r="F2522" i="1"/>
  <c r="G2522" i="1" s="1"/>
  <c r="H2522" i="1" s="1"/>
  <c r="F2991" i="1"/>
  <c r="G2991" i="1" s="1"/>
  <c r="H2991" i="1" s="1"/>
  <c r="F2338" i="1"/>
  <c r="G2338" i="1" s="1"/>
  <c r="H2338" i="1" s="1"/>
  <c r="F2384" i="1"/>
  <c r="G2384" i="1" s="1"/>
  <c r="H2384" i="1" s="1"/>
  <c r="F1729" i="1"/>
  <c r="G1729" i="1" s="1"/>
  <c r="H1729" i="1" s="1"/>
  <c r="F1403" i="1"/>
  <c r="G1403" i="1" s="1"/>
  <c r="H1403" i="1" s="1"/>
  <c r="F924" i="1"/>
  <c r="G924" i="1" s="1"/>
  <c r="H924" i="1" s="1"/>
  <c r="F526" i="1"/>
  <c r="G526" i="1" s="1"/>
  <c r="H526" i="1" s="1"/>
  <c r="F408" i="1"/>
  <c r="G408" i="1" s="1"/>
  <c r="H408" i="1" s="1"/>
  <c r="F390" i="1"/>
  <c r="G390" i="1" s="1"/>
  <c r="H390" i="1" s="1"/>
  <c r="F389" i="1"/>
  <c r="G389" i="1" s="1"/>
  <c r="H389" i="1" s="1"/>
  <c r="F290" i="1"/>
  <c r="G290" i="1" s="1"/>
  <c r="H290" i="1" s="1"/>
  <c r="F289" i="1"/>
  <c r="G289" i="1" s="1"/>
  <c r="H289" i="1" s="1"/>
  <c r="F500" i="1"/>
  <c r="G500" i="1" s="1"/>
  <c r="H500" i="1" s="1"/>
  <c r="F591" i="1"/>
  <c r="G591" i="1" s="1"/>
  <c r="H591" i="1" s="1"/>
  <c r="F987" i="1"/>
  <c r="G987" i="1" s="1"/>
  <c r="H987" i="1" s="1"/>
  <c r="F1164" i="1"/>
  <c r="G1164" i="1" s="1"/>
  <c r="H1164" i="1" s="1"/>
  <c r="F1011" i="1"/>
  <c r="G1011" i="1" s="1"/>
  <c r="H1011" i="1" s="1"/>
  <c r="F1965" i="1"/>
  <c r="G1965" i="1" s="1"/>
  <c r="H1965" i="1" s="1"/>
  <c r="F2570" i="1"/>
  <c r="G2570" i="1" s="1"/>
  <c r="H2570" i="1" s="1"/>
  <c r="F2848" i="1"/>
  <c r="G2848" i="1" s="1"/>
  <c r="H2848" i="1" s="1"/>
  <c r="F2897" i="1"/>
  <c r="G2897" i="1" s="1"/>
  <c r="H2897" i="1" s="1"/>
  <c r="F3559" i="1"/>
  <c r="G3559" i="1" s="1"/>
  <c r="H3559" i="1" s="1"/>
  <c r="F3261" i="1"/>
  <c r="G3261" i="1" s="1"/>
  <c r="H3261" i="1" s="1"/>
  <c r="F2457" i="1"/>
  <c r="G2457" i="1" s="1"/>
  <c r="H2457" i="1" s="1"/>
  <c r="F2807" i="1"/>
  <c r="G2807" i="1" s="1"/>
  <c r="H2807" i="1" s="1"/>
  <c r="F2760" i="1"/>
  <c r="G2760" i="1" s="1"/>
  <c r="H2760" i="1" s="1"/>
  <c r="F2383" i="1"/>
  <c r="G2383" i="1" s="1"/>
  <c r="H2383" i="1" s="1"/>
  <c r="F2337" i="1"/>
  <c r="G2337" i="1" s="1"/>
  <c r="H2337" i="1" s="1"/>
  <c r="F1834" i="1"/>
  <c r="G1834" i="1" s="1"/>
  <c r="H1834" i="1" s="1"/>
  <c r="F964" i="1"/>
  <c r="G964" i="1" s="1"/>
  <c r="H964" i="1" s="1"/>
  <c r="F349" i="1"/>
  <c r="G349" i="1" s="1"/>
  <c r="H349" i="1" s="1"/>
  <c r="F322" i="1"/>
  <c r="G322" i="1" s="1"/>
  <c r="H322" i="1" s="1"/>
  <c r="F361" i="1"/>
  <c r="G361" i="1" s="1"/>
  <c r="H361" i="1" s="1"/>
  <c r="F572" i="1"/>
  <c r="G572" i="1" s="1"/>
  <c r="H572" i="1" s="1"/>
  <c r="F590" i="1"/>
  <c r="G590" i="1" s="1"/>
  <c r="H590" i="1" s="1"/>
  <c r="F804" i="1"/>
  <c r="G804" i="1" s="1"/>
  <c r="H804" i="1" s="1"/>
  <c r="F829" i="1"/>
  <c r="G829" i="1" s="1"/>
  <c r="H829" i="1" s="1"/>
  <c r="F893" i="1"/>
  <c r="G893" i="1" s="1"/>
  <c r="H893" i="1" s="1"/>
  <c r="F923" i="1"/>
  <c r="G923" i="1" s="1"/>
  <c r="H923" i="1" s="1"/>
  <c r="F1077" i="1"/>
  <c r="G1077" i="1" s="1"/>
  <c r="H1077" i="1" s="1"/>
  <c r="F1480" i="1"/>
  <c r="G1480" i="1" s="1"/>
  <c r="H1480" i="1" s="1"/>
  <c r="F2009" i="1"/>
  <c r="G2009" i="1" s="1"/>
  <c r="H2009" i="1" s="1"/>
  <c r="F2229" i="1"/>
  <c r="G2229" i="1" s="1"/>
  <c r="H2229" i="1" s="1"/>
  <c r="F2382" i="1"/>
  <c r="G2382" i="1" s="1"/>
  <c r="H2382" i="1" s="1"/>
  <c r="F3435" i="1"/>
  <c r="G3435" i="1" s="1"/>
  <c r="H3435" i="1" s="1"/>
  <c r="F3968" i="1"/>
  <c r="G3968" i="1" s="1"/>
  <c r="H3968" i="1" s="1"/>
  <c r="F3434" i="1"/>
  <c r="G3434" i="1" s="1"/>
  <c r="H3434" i="1" s="1"/>
  <c r="F3097" i="1"/>
  <c r="G3097" i="1" s="1"/>
  <c r="H3097" i="1" s="1"/>
  <c r="F2664" i="1"/>
  <c r="G2664" i="1" s="1"/>
  <c r="H2664" i="1" s="1"/>
  <c r="F3476" i="1"/>
  <c r="G3476" i="1" s="1"/>
  <c r="H3476" i="1" s="1"/>
  <c r="F2896" i="1"/>
  <c r="G2896" i="1" s="1"/>
  <c r="H2896" i="1" s="1"/>
  <c r="F2301" i="1"/>
  <c r="G2301" i="1" s="1"/>
  <c r="H2301" i="1" s="1"/>
  <c r="F1438" i="1"/>
  <c r="G1438" i="1" s="1"/>
  <c r="H1438" i="1" s="1"/>
  <c r="F525" i="1"/>
  <c r="G525" i="1" s="1"/>
  <c r="H525" i="1" s="1"/>
  <c r="F321" i="1"/>
  <c r="G321" i="1" s="1"/>
  <c r="H321" i="1" s="1"/>
  <c r="F288" i="1"/>
  <c r="G288" i="1" s="1"/>
  <c r="H288" i="1" s="1"/>
  <c r="F320" i="1"/>
  <c r="G320" i="1" s="1"/>
  <c r="H320" i="1" s="1"/>
  <c r="F388" i="1"/>
  <c r="G388" i="1" s="1"/>
  <c r="H388" i="1" s="1"/>
  <c r="F374" i="1"/>
  <c r="G374" i="1" s="1"/>
  <c r="H374" i="1" s="1"/>
  <c r="F387" i="1"/>
  <c r="G387" i="1" s="1"/>
  <c r="H387" i="1" s="1"/>
  <c r="F547" i="1"/>
  <c r="G547" i="1" s="1"/>
  <c r="H547" i="1" s="1"/>
  <c r="F870" i="1"/>
  <c r="G870" i="1" s="1"/>
  <c r="H870" i="1" s="1"/>
  <c r="F1076" i="1"/>
  <c r="G1076" i="1" s="1"/>
  <c r="H1076" i="1" s="1"/>
  <c r="F1698" i="1"/>
  <c r="G1698" i="1" s="1"/>
  <c r="H1698" i="1" s="1"/>
  <c r="F2162" i="1"/>
  <c r="G2162" i="1" s="1"/>
  <c r="H2162" i="1" s="1"/>
  <c r="F2190" i="1"/>
  <c r="G2190" i="1" s="1"/>
  <c r="H2190" i="1" s="1"/>
  <c r="F2491" i="1"/>
  <c r="G2491" i="1" s="1"/>
  <c r="H2491" i="1" s="1"/>
  <c r="F2990" i="1"/>
  <c r="G2990" i="1" s="1"/>
  <c r="H2990" i="1" s="1"/>
  <c r="F3475" i="1"/>
  <c r="G3475" i="1" s="1"/>
  <c r="H3475" i="1" s="1"/>
  <c r="F3433" i="1"/>
  <c r="G3433" i="1" s="1"/>
  <c r="H3433" i="1" s="1"/>
  <c r="F3336" i="1"/>
  <c r="G3336" i="1" s="1"/>
  <c r="H3336" i="1" s="1"/>
  <c r="F3718" i="1"/>
  <c r="G3718" i="1" s="1"/>
  <c r="H3718" i="1" s="1"/>
  <c r="F3805" i="1"/>
  <c r="G3805" i="1" s="1"/>
  <c r="H3805" i="1" s="1"/>
  <c r="F3207" i="1"/>
  <c r="G3207" i="1" s="1"/>
  <c r="H3207" i="1" s="1"/>
  <c r="F3151" i="1"/>
  <c r="G3151" i="1" s="1"/>
  <c r="H3151" i="1" s="1"/>
  <c r="F2806" i="1"/>
  <c r="G2806" i="1" s="1"/>
  <c r="H2806" i="1" s="1"/>
  <c r="F2008" i="1"/>
  <c r="G2008" i="1" s="1"/>
  <c r="H2008" i="1" s="1"/>
  <c r="F1437" i="1"/>
  <c r="G1437" i="1" s="1"/>
  <c r="H1437" i="1" s="1"/>
  <c r="F1436" i="1"/>
  <c r="G1436" i="1" s="1"/>
  <c r="H1436" i="1" s="1"/>
  <c r="F2521" i="1"/>
  <c r="G2521" i="1" s="1"/>
  <c r="H2521" i="1" s="1"/>
  <c r="F2847" i="1"/>
  <c r="G2847" i="1" s="1"/>
  <c r="H2847" i="1" s="1"/>
  <c r="F2520" i="1"/>
  <c r="G2520" i="1" s="1"/>
  <c r="H2520" i="1" s="1"/>
  <c r="F2711" i="1"/>
  <c r="G2711" i="1" s="1"/>
  <c r="H2711" i="1" s="1"/>
  <c r="F1964" i="1"/>
  <c r="G1964" i="1" s="1"/>
  <c r="H1964" i="1" s="1"/>
  <c r="F2189" i="1"/>
  <c r="G2189" i="1" s="1"/>
  <c r="H2189" i="1" s="1"/>
  <c r="F2264" i="1"/>
  <c r="G2264" i="1" s="1"/>
  <c r="H2264" i="1" s="1"/>
  <c r="F2519" i="1"/>
  <c r="G2519" i="1" s="1"/>
  <c r="H2519" i="1" s="1"/>
  <c r="F2663" i="1"/>
  <c r="G2663" i="1" s="1"/>
  <c r="H2663" i="1" s="1"/>
  <c r="F3206" i="1"/>
  <c r="G3206" i="1" s="1"/>
  <c r="H3206" i="1" s="1"/>
  <c r="F2846" i="1"/>
  <c r="G2846" i="1" s="1"/>
  <c r="H2846" i="1" s="1"/>
  <c r="F3432" i="1"/>
  <c r="G3432" i="1" s="1"/>
  <c r="H3432" i="1" s="1"/>
  <c r="F3967" i="1"/>
  <c r="G3967" i="1" s="1"/>
  <c r="H3967" i="1" s="1"/>
  <c r="F4192" i="1"/>
  <c r="G4192" i="1" s="1"/>
  <c r="H4192" i="1" s="1"/>
  <c r="F4578" i="1"/>
  <c r="G4578" i="1" s="1"/>
  <c r="H4578" i="1" s="1"/>
  <c r="F4656" i="1"/>
  <c r="G4656" i="1" s="1"/>
  <c r="H4656" i="1" s="1"/>
  <c r="F4287" i="1"/>
  <c r="G4287" i="1" s="1"/>
  <c r="H4287" i="1" s="1"/>
  <c r="F4072" i="1"/>
  <c r="G4072" i="1" s="1"/>
  <c r="H4072" i="1" s="1"/>
  <c r="F4396" i="1"/>
  <c r="G4396" i="1" s="1"/>
  <c r="H4396" i="1" s="1"/>
  <c r="F4071" i="1"/>
  <c r="G4071" i="1" s="1"/>
  <c r="H4071" i="1" s="1"/>
  <c r="F3646" i="1"/>
  <c r="G3646" i="1" s="1"/>
  <c r="H3646" i="1" s="1"/>
  <c r="F3717" i="1"/>
  <c r="G3717" i="1" s="1"/>
  <c r="H3717" i="1" s="1"/>
  <c r="F3205" i="1"/>
  <c r="G3205" i="1" s="1"/>
  <c r="H3205" i="1" s="1"/>
  <c r="F2895" i="1"/>
  <c r="G2895" i="1" s="1"/>
  <c r="H2895" i="1" s="1"/>
  <c r="F3096" i="1"/>
  <c r="G3096" i="1" s="1"/>
  <c r="H3096" i="1" s="1"/>
  <c r="F3095" i="1"/>
  <c r="G3095" i="1" s="1"/>
  <c r="H3095" i="1" s="1"/>
  <c r="F3306" i="1"/>
  <c r="G3306" i="1" s="1"/>
  <c r="H3306" i="1" s="1"/>
  <c r="F3380" i="1"/>
  <c r="G3380" i="1" s="1"/>
  <c r="H3380" i="1" s="1"/>
  <c r="F3558" i="1"/>
  <c r="G3558" i="1" s="1"/>
  <c r="H3558" i="1" s="1"/>
  <c r="F3875" i="1"/>
  <c r="G3875" i="1" s="1"/>
  <c r="H3875" i="1" s="1"/>
  <c r="F4233" i="1"/>
  <c r="G4233" i="1" s="1"/>
  <c r="H4233" i="1" s="1"/>
  <c r="F4321" i="1"/>
  <c r="G4321" i="1" s="1"/>
  <c r="H4321" i="1" s="1"/>
  <c r="F4577" i="1"/>
  <c r="G4577" i="1" s="1"/>
  <c r="H4577" i="1" s="1"/>
  <c r="F4821" i="1"/>
  <c r="G4821" i="1" s="1"/>
  <c r="H4821" i="1" s="1"/>
  <c r="F5022" i="1"/>
  <c r="G5022" i="1" s="1"/>
  <c r="H5022" i="1" s="1"/>
  <c r="F5162" i="1"/>
  <c r="G5162" i="1" s="1"/>
  <c r="H5162" i="1" s="1"/>
  <c r="F5021" i="1"/>
  <c r="G5021" i="1" s="1"/>
  <c r="H5021" i="1" s="1"/>
  <c r="F4922" i="1"/>
  <c r="G4922" i="1" s="1"/>
  <c r="H4922" i="1" s="1"/>
  <c r="F4967" i="1"/>
  <c r="G4967" i="1" s="1"/>
  <c r="H4967" i="1" s="1"/>
  <c r="F5020" i="1"/>
  <c r="G5020" i="1" s="1"/>
  <c r="H5020" i="1" s="1"/>
  <c r="F4693" i="1"/>
  <c r="G4693" i="1" s="1"/>
  <c r="H4693" i="1" s="1"/>
  <c r="F4921" i="1"/>
  <c r="G4921" i="1" s="1"/>
  <c r="H4921" i="1" s="1"/>
  <c r="F4873" i="1"/>
  <c r="G4873" i="1" s="1"/>
  <c r="H4873" i="1" s="1"/>
  <c r="F4820" i="1"/>
  <c r="G4820" i="1" s="1"/>
  <c r="H4820" i="1" s="1"/>
  <c r="F4363" i="1"/>
  <c r="G4363" i="1" s="1"/>
  <c r="H4363" i="1" s="1"/>
  <c r="F3645" i="1"/>
  <c r="G3645" i="1" s="1"/>
  <c r="H3645" i="1" s="1"/>
  <c r="F3046" i="1"/>
  <c r="G3046" i="1" s="1"/>
  <c r="H3046" i="1" s="1"/>
  <c r="F2989" i="1"/>
  <c r="G2989" i="1" s="1"/>
  <c r="H2989" i="1" s="1"/>
  <c r="F2942" i="1"/>
  <c r="G2942" i="1" s="1"/>
  <c r="H2942" i="1" s="1"/>
  <c r="F2710" i="1"/>
  <c r="G2710" i="1" s="1"/>
  <c r="H2710" i="1" s="1"/>
  <c r="F2941" i="1"/>
  <c r="G2941" i="1" s="1"/>
  <c r="H2941" i="1" s="1"/>
  <c r="F2988" i="1"/>
  <c r="G2988" i="1" s="1"/>
  <c r="H2988" i="1" s="1"/>
  <c r="F2987" i="1"/>
  <c r="G2987" i="1" s="1"/>
  <c r="H2987" i="1" s="1"/>
  <c r="F3379" i="1"/>
  <c r="G3379" i="1" s="1"/>
  <c r="H3379" i="1" s="1"/>
  <c r="F3557" i="1"/>
  <c r="G3557" i="1" s="1"/>
  <c r="H3557" i="1" s="1"/>
  <c r="F3519" i="1"/>
  <c r="G3519" i="1" s="1"/>
  <c r="H3519" i="1" s="1"/>
  <c r="F3686" i="1"/>
  <c r="G3686" i="1" s="1"/>
  <c r="H3686" i="1" s="1"/>
  <c r="F3834" i="1"/>
  <c r="G3834" i="1" s="1"/>
  <c r="H3834" i="1" s="1"/>
  <c r="F4114" i="1"/>
  <c r="G4114" i="1" s="1"/>
  <c r="H4114" i="1" s="1"/>
  <c r="F4286" i="1"/>
  <c r="G4286" i="1" s="1"/>
  <c r="H4286" i="1" s="1"/>
  <c r="F4285" i="1"/>
  <c r="G4285" i="1" s="1"/>
  <c r="H4285" i="1" s="1"/>
  <c r="F4191" i="1"/>
  <c r="G4191" i="1" s="1"/>
  <c r="H4191" i="1" s="1"/>
  <c r="F4151" i="1"/>
  <c r="G4151" i="1" s="1"/>
  <c r="H4151" i="1" s="1"/>
  <c r="F4070" i="1"/>
  <c r="G4070" i="1" s="1"/>
  <c r="H4070" i="1" s="1"/>
  <c r="F3920" i="1"/>
  <c r="G3920" i="1" s="1"/>
  <c r="H3920" i="1" s="1"/>
  <c r="F4692" i="1"/>
  <c r="G4692" i="1" s="1"/>
  <c r="H4692" i="1" s="1"/>
  <c r="F4872" i="1"/>
  <c r="G4872" i="1" s="1"/>
  <c r="H4872" i="1" s="1"/>
  <c r="F4320" i="1"/>
  <c r="G4320" i="1" s="1"/>
  <c r="H4320" i="1" s="1"/>
  <c r="F4016" i="1"/>
  <c r="G4016" i="1" s="1"/>
  <c r="H4016" i="1" s="1"/>
  <c r="F3767" i="1"/>
  <c r="G3767" i="1" s="1"/>
  <c r="H3767" i="1" s="1"/>
  <c r="F3431" i="1"/>
  <c r="G3431" i="1" s="1"/>
  <c r="H3431" i="1" s="1"/>
  <c r="F3378" i="1"/>
  <c r="G3378" i="1" s="1"/>
  <c r="H3378" i="1" s="1"/>
  <c r="F3204" i="1"/>
  <c r="G3204" i="1" s="1"/>
  <c r="H3204" i="1" s="1"/>
  <c r="F2986" i="1"/>
  <c r="G2986" i="1" s="1"/>
  <c r="H2986" i="1" s="1"/>
  <c r="F3150" i="1"/>
  <c r="G3150" i="1" s="1"/>
  <c r="H3150" i="1" s="1"/>
  <c r="F3305" i="1"/>
  <c r="G3305" i="1" s="1"/>
  <c r="H3305" i="1" s="1"/>
  <c r="F3556" i="1"/>
  <c r="G3556" i="1" s="1"/>
  <c r="H3556" i="1" s="1"/>
  <c r="F3644" i="1"/>
  <c r="G3644" i="1" s="1"/>
  <c r="H3644" i="1" s="1"/>
  <c r="F3555" i="1"/>
  <c r="G3555" i="1" s="1"/>
  <c r="H3555" i="1" s="1"/>
  <c r="F3874" i="1"/>
  <c r="G3874" i="1" s="1"/>
  <c r="H3874" i="1" s="1"/>
  <c r="F3804" i="1"/>
  <c r="G3804" i="1" s="1"/>
  <c r="H3804" i="1" s="1"/>
  <c r="F4015" i="1"/>
  <c r="G4015" i="1" s="1"/>
  <c r="H4015" i="1" s="1"/>
  <c r="F4779" i="1"/>
  <c r="G4779" i="1" s="1"/>
  <c r="H4779" i="1" s="1"/>
  <c r="F5529" i="1"/>
  <c r="G5529" i="1" s="1"/>
  <c r="H5529" i="1" s="1"/>
  <c r="F5449" i="1"/>
  <c r="G5449" i="1" s="1"/>
  <c r="H5449" i="1" s="1"/>
  <c r="F5528" i="1"/>
  <c r="G5528" i="1" s="1"/>
  <c r="H5528" i="1" s="1"/>
  <c r="F5623" i="1"/>
  <c r="G5623" i="1" s="1"/>
  <c r="H5623" i="1" s="1"/>
  <c r="F5448" i="1"/>
  <c r="G5448" i="1" s="1"/>
  <c r="H5448" i="1" s="1"/>
  <c r="F5894" i="1"/>
  <c r="G5894" i="1" s="1"/>
  <c r="H5894" i="1" s="1"/>
  <c r="F5932" i="1"/>
  <c r="G5932" i="1" s="1"/>
  <c r="H5932" i="1" s="1"/>
  <c r="F5319" i="1"/>
  <c r="G5319" i="1" s="1"/>
  <c r="H5319" i="1" s="1"/>
  <c r="F4620" i="1"/>
  <c r="G4620" i="1" s="1"/>
  <c r="H4620" i="1" s="1"/>
  <c r="F3919" i="1"/>
  <c r="G3919" i="1" s="1"/>
  <c r="H3919" i="1" s="1"/>
  <c r="F3260" i="1"/>
  <c r="G3260" i="1" s="1"/>
  <c r="H3260" i="1" s="1"/>
  <c r="F2662" i="1"/>
  <c r="G2662" i="1" s="1"/>
  <c r="H2662" i="1" s="1"/>
  <c r="F1876" i="1"/>
  <c r="G1876" i="1" s="1"/>
  <c r="H1876" i="1" s="1"/>
  <c r="F1596" i="1"/>
  <c r="G1596" i="1" s="1"/>
  <c r="H1596" i="1" s="1"/>
  <c r="F1547" i="1"/>
  <c r="G1547" i="1" s="1"/>
  <c r="H1547" i="1" s="1"/>
  <c r="F1672" i="1"/>
  <c r="G1672" i="1" s="1"/>
  <c r="H1672" i="1" s="1"/>
  <c r="F2122" i="1"/>
  <c r="G2122" i="1" s="1"/>
  <c r="H2122" i="1" s="1"/>
  <c r="F2456" i="1"/>
  <c r="G2456" i="1" s="1"/>
  <c r="H2456" i="1" s="1"/>
  <c r="F2490" i="1"/>
  <c r="G2490" i="1" s="1"/>
  <c r="H2490" i="1" s="1"/>
  <c r="F2420" i="1"/>
  <c r="G2420" i="1" s="1"/>
  <c r="H2420" i="1" s="1"/>
  <c r="F2845" i="1"/>
  <c r="G2845" i="1" s="1"/>
  <c r="H2845" i="1" s="1"/>
  <c r="F3094" i="1"/>
  <c r="G3094" i="1" s="1"/>
  <c r="H3094" i="1" s="1"/>
  <c r="F3518" i="1"/>
  <c r="G3518" i="1" s="1"/>
  <c r="H3518" i="1" s="1"/>
  <c r="F3966" i="1"/>
  <c r="G3966" i="1" s="1"/>
  <c r="H3966" i="1" s="1"/>
  <c r="F4655" i="1"/>
  <c r="G4655" i="1" s="1"/>
  <c r="H4655" i="1" s="1"/>
  <c r="F6182" i="1"/>
  <c r="G6182" i="1" s="1"/>
  <c r="H6182" i="1" s="1"/>
  <c r="F6248" i="1"/>
  <c r="G6248" i="1" s="1"/>
  <c r="H6248" i="1" s="1"/>
  <c r="F6247" i="1"/>
  <c r="G6247" i="1" s="1"/>
  <c r="H6247" i="1" s="1"/>
  <c r="F6246" i="1"/>
  <c r="G6246" i="1" s="1"/>
  <c r="H6246" i="1" s="1"/>
  <c r="F6245" i="1"/>
  <c r="G6245" i="1" s="1"/>
  <c r="H6245" i="1" s="1"/>
  <c r="F6244" i="1"/>
  <c r="G6244" i="1" s="1"/>
  <c r="H6244" i="1" s="1"/>
  <c r="F6243" i="1"/>
  <c r="G6243" i="1" s="1"/>
  <c r="H6243" i="1" s="1"/>
  <c r="F6242" i="1"/>
  <c r="G6242" i="1" s="1"/>
  <c r="H6242" i="1" s="1"/>
  <c r="F5893" i="1"/>
  <c r="G5893" i="1" s="1"/>
  <c r="H5893" i="1" s="1"/>
  <c r="F4445" i="1"/>
  <c r="G4445" i="1" s="1"/>
  <c r="H4445" i="1" s="1"/>
  <c r="F3203" i="1"/>
  <c r="G3203" i="1" s="1"/>
  <c r="H3203" i="1" s="1"/>
  <c r="F2419" i="1"/>
  <c r="G2419" i="1" s="1"/>
  <c r="H2419" i="1" s="1"/>
  <c r="F2418" i="1"/>
  <c r="G2418" i="1" s="1"/>
  <c r="H2418" i="1" s="1"/>
  <c r="F2618" i="1"/>
  <c r="G2618" i="1" s="1"/>
  <c r="H2618" i="1" s="1"/>
  <c r="F2985" i="1"/>
  <c r="G2985" i="1" s="1"/>
  <c r="H2985" i="1" s="1"/>
  <c r="F3643" i="1"/>
  <c r="G3643" i="1" s="1"/>
  <c r="H3643" i="1" s="1"/>
  <c r="F3093" i="1"/>
  <c r="G3093" i="1" s="1"/>
  <c r="H3093" i="1" s="1"/>
  <c r="F3685" i="1"/>
  <c r="G3685" i="1" s="1"/>
  <c r="H3685" i="1" s="1"/>
  <c r="F3918" i="1"/>
  <c r="G3918" i="1" s="1"/>
  <c r="H3918" i="1" s="1"/>
  <c r="F4319" i="1"/>
  <c r="G4319" i="1" s="1"/>
  <c r="H4319" i="1" s="1"/>
  <c r="F4576" i="1"/>
  <c r="G4576" i="1" s="1"/>
  <c r="H4576" i="1" s="1"/>
  <c r="F4871" i="1"/>
  <c r="G4871" i="1" s="1"/>
  <c r="H4871" i="1" s="1"/>
  <c r="F5488" i="1"/>
  <c r="G5488" i="1" s="1"/>
  <c r="H5488" i="1" s="1"/>
  <c r="F6010" i="1"/>
  <c r="G6010" i="1" s="1"/>
  <c r="H6010" i="1" s="1"/>
  <c r="F6241" i="1"/>
  <c r="G6241" i="1" s="1"/>
  <c r="H6241" i="1" s="1"/>
  <c r="F6240" i="1"/>
  <c r="G6240" i="1" s="1"/>
  <c r="H6240" i="1" s="1"/>
  <c r="F6239" i="1"/>
  <c r="G6239" i="1" s="1"/>
  <c r="H6239" i="1" s="1"/>
  <c r="F6097" i="1"/>
  <c r="G6097" i="1" s="1"/>
  <c r="H6097" i="1" s="1"/>
  <c r="F6096" i="1"/>
  <c r="G6096" i="1" s="1"/>
  <c r="H6096" i="1" s="1"/>
  <c r="F5622" i="1"/>
  <c r="G5622" i="1" s="1"/>
  <c r="H5622" i="1" s="1"/>
  <c r="F5219" i="1"/>
  <c r="G5219" i="1" s="1"/>
  <c r="H5219" i="1" s="1"/>
  <c r="F5108" i="1"/>
  <c r="G5108" i="1" s="1"/>
  <c r="H5108" i="1" s="1"/>
  <c r="F4870" i="1"/>
  <c r="G4870" i="1" s="1"/>
  <c r="H4870" i="1" s="1"/>
  <c r="F4778" i="1"/>
  <c r="G4778" i="1" s="1"/>
  <c r="H4778" i="1" s="1"/>
  <c r="F4819" i="1"/>
  <c r="G4819" i="1" s="1"/>
  <c r="H4819" i="1" s="1"/>
  <c r="F4869" i="1"/>
  <c r="G4869" i="1" s="1"/>
  <c r="H4869" i="1" s="1"/>
  <c r="F4868" i="1"/>
  <c r="G4868" i="1" s="1"/>
  <c r="H4868" i="1" s="1"/>
  <c r="F5019" i="1"/>
  <c r="G5019" i="1" s="1"/>
  <c r="H5019" i="1" s="1"/>
  <c r="F5161" i="1"/>
  <c r="G5161" i="1" s="1"/>
  <c r="H5161" i="1" s="1"/>
  <c r="F5218" i="1"/>
  <c r="G5218" i="1" s="1"/>
  <c r="H5218" i="1" s="1"/>
  <c r="F5160" i="1"/>
  <c r="G5160" i="1" s="1"/>
  <c r="H5160" i="1" s="1"/>
  <c r="F5412" i="1"/>
  <c r="G5412" i="1" s="1"/>
  <c r="H5412" i="1" s="1"/>
  <c r="F5373" i="1"/>
  <c r="G5373" i="1" s="1"/>
  <c r="H5373" i="1" s="1"/>
  <c r="F5318" i="1"/>
  <c r="G5318" i="1" s="1"/>
  <c r="H5318" i="1" s="1"/>
  <c r="F5217" i="1"/>
  <c r="G5217" i="1" s="1"/>
  <c r="H5217" i="1" s="1"/>
  <c r="F5159" i="1"/>
  <c r="G5159" i="1" s="1"/>
  <c r="H5159" i="1" s="1"/>
  <c r="F5068" i="1"/>
  <c r="G5068" i="1" s="1"/>
  <c r="H5068" i="1" s="1"/>
  <c r="F5216" i="1"/>
  <c r="G5216" i="1" s="1"/>
  <c r="H5216" i="1" s="1"/>
  <c r="F5372" i="1"/>
  <c r="G5372" i="1" s="1"/>
  <c r="H5372" i="1" s="1"/>
  <c r="F5411" i="1"/>
  <c r="G5411" i="1" s="1"/>
  <c r="H5411" i="1" s="1"/>
  <c r="F5527" i="1"/>
  <c r="G5527" i="1" s="1"/>
  <c r="H5527" i="1" s="1"/>
  <c r="F5410" i="1"/>
  <c r="G5410" i="1" s="1"/>
  <c r="H5410" i="1" s="1"/>
  <c r="F5487" i="1"/>
  <c r="G5487" i="1" s="1"/>
  <c r="H5487" i="1" s="1"/>
  <c r="F5107" i="1"/>
  <c r="G5107" i="1" s="1"/>
  <c r="H5107" i="1" s="1"/>
  <c r="F4867" i="1"/>
  <c r="G4867" i="1" s="1"/>
  <c r="H4867" i="1" s="1"/>
  <c r="F5067" i="1"/>
  <c r="G5067" i="1" s="1"/>
  <c r="H5067" i="1" s="1"/>
  <c r="F4654" i="1"/>
  <c r="G4654" i="1" s="1"/>
  <c r="H4654" i="1" s="1"/>
  <c r="F4444" i="1"/>
  <c r="G4444" i="1" s="1"/>
  <c r="H4444" i="1" s="1"/>
  <c r="F4232" i="1"/>
  <c r="G4232" i="1" s="1"/>
  <c r="H4232" i="1" s="1"/>
  <c r="F4284" i="1"/>
  <c r="G4284" i="1" s="1"/>
  <c r="H4284" i="1" s="1"/>
  <c r="F4395" i="1"/>
  <c r="G4395" i="1" s="1"/>
  <c r="H4395" i="1" s="1"/>
  <c r="F4482" i="1"/>
  <c r="G4482" i="1" s="1"/>
  <c r="H4482" i="1" s="1"/>
  <c r="F4532" i="1"/>
  <c r="G4532" i="1" s="1"/>
  <c r="H4532" i="1" s="1"/>
  <c r="F4531" i="1"/>
  <c r="G4531" i="1" s="1"/>
  <c r="H4531" i="1" s="1"/>
  <c r="F4530" i="1"/>
  <c r="G4530" i="1" s="1"/>
  <c r="H4530" i="1" s="1"/>
  <c r="F4575" i="1"/>
  <c r="G4575" i="1" s="1"/>
  <c r="H4575" i="1" s="1"/>
  <c r="F4529" i="1"/>
  <c r="G4529" i="1" s="1"/>
  <c r="H4529" i="1" s="1"/>
  <c r="F4574" i="1"/>
  <c r="G4574" i="1" s="1"/>
  <c r="H4574" i="1" s="1"/>
  <c r="F4394" i="1"/>
  <c r="G4394" i="1" s="1"/>
  <c r="H4394" i="1" s="1"/>
  <c r="F4573" i="1"/>
  <c r="G4573" i="1" s="1"/>
  <c r="H4573" i="1" s="1"/>
  <c r="F4732" i="1"/>
  <c r="G4732" i="1" s="1"/>
  <c r="H4732" i="1" s="1"/>
  <c r="F4777" i="1"/>
  <c r="G4777" i="1" s="1"/>
  <c r="H4777" i="1" s="1"/>
  <c r="F4818" i="1"/>
  <c r="G4818" i="1" s="1"/>
  <c r="H4818" i="1" s="1"/>
  <c r="F4920" i="1"/>
  <c r="G4920" i="1" s="1"/>
  <c r="H4920" i="1" s="1"/>
  <c r="F5371" i="1"/>
  <c r="G5371" i="1" s="1"/>
  <c r="H5371" i="1" s="1"/>
  <c r="F5370" i="1"/>
  <c r="G5370" i="1" s="1"/>
  <c r="H5370" i="1" s="1"/>
  <c r="F5486" i="1"/>
  <c r="G5486" i="1" s="1"/>
  <c r="H5486" i="1" s="1"/>
  <c r="F5369" i="1"/>
  <c r="G5369" i="1" s="1"/>
  <c r="H5369" i="1" s="1"/>
  <c r="F4528" i="1"/>
  <c r="G4528" i="1" s="1"/>
  <c r="H4528" i="1" s="1"/>
  <c r="F4014" i="1"/>
  <c r="G4014" i="1" s="1"/>
  <c r="H4014" i="1" s="1"/>
  <c r="F3430" i="1"/>
  <c r="G3430" i="1" s="1"/>
  <c r="H3430" i="1" s="1"/>
  <c r="F3045" i="1"/>
  <c r="G3045" i="1" s="1"/>
  <c r="H3045" i="1" s="1"/>
  <c r="F2381" i="1"/>
  <c r="G2381" i="1" s="1"/>
  <c r="H2381" i="1" s="1"/>
  <c r="F2161" i="1"/>
  <c r="G2161" i="1" s="1"/>
  <c r="H2161" i="1" s="1"/>
  <c r="F2049" i="1"/>
  <c r="G2049" i="1" s="1"/>
  <c r="H2049" i="1" s="1"/>
  <c r="F2077" i="1"/>
  <c r="G2077" i="1" s="1"/>
  <c r="H2077" i="1" s="1"/>
  <c r="F2048" i="1"/>
  <c r="G2048" i="1" s="1"/>
  <c r="H2048" i="1" s="1"/>
  <c r="F2160" i="1"/>
  <c r="G2160" i="1" s="1"/>
  <c r="H2160" i="1" s="1"/>
  <c r="F2121" i="1"/>
  <c r="G2121" i="1" s="1"/>
  <c r="H2121" i="1" s="1"/>
  <c r="F2569" i="1"/>
  <c r="G2569" i="1" s="1"/>
  <c r="H2569" i="1" s="1"/>
  <c r="F1915" i="1"/>
  <c r="G1915" i="1" s="1"/>
  <c r="H1915" i="1" s="1"/>
  <c r="F2228" i="1"/>
  <c r="G2228" i="1" s="1"/>
  <c r="H2228" i="1" s="1"/>
  <c r="F2455" i="1"/>
  <c r="G2455" i="1" s="1"/>
  <c r="H2455" i="1" s="1"/>
  <c r="F2568" i="1"/>
  <c r="G2568" i="1" s="1"/>
  <c r="H2568" i="1" s="1"/>
  <c r="F2709" i="1"/>
  <c r="G2709" i="1" s="1"/>
  <c r="H2709" i="1" s="1"/>
  <c r="F3377" i="1"/>
  <c r="G3377" i="1" s="1"/>
  <c r="H3377" i="1" s="1"/>
  <c r="F4069" i="1"/>
  <c r="G4069" i="1" s="1"/>
  <c r="H4069" i="1" s="1"/>
  <c r="F4013" i="1"/>
  <c r="G4013" i="1" s="1"/>
  <c r="H4013" i="1" s="1"/>
  <c r="F3803" i="1"/>
  <c r="G3803" i="1" s="1"/>
  <c r="H3803" i="1" s="1"/>
  <c r="F3873" i="1"/>
  <c r="G3873" i="1" s="1"/>
  <c r="H3873" i="1" s="1"/>
  <c r="F3917" i="1"/>
  <c r="G3917" i="1" s="1"/>
  <c r="H3917" i="1" s="1"/>
  <c r="F3833" i="1"/>
  <c r="G3833" i="1" s="1"/>
  <c r="H3833" i="1" s="1"/>
  <c r="F3554" i="1"/>
  <c r="G3554" i="1" s="1"/>
  <c r="H3554" i="1" s="1"/>
  <c r="F3553" i="1"/>
  <c r="G3553" i="1" s="1"/>
  <c r="H3553" i="1" s="1"/>
  <c r="F3474" i="1"/>
  <c r="G3474" i="1" s="1"/>
  <c r="H3474" i="1" s="1"/>
  <c r="F3304" i="1"/>
  <c r="G3304" i="1" s="1"/>
  <c r="H3304" i="1" s="1"/>
  <c r="F3376" i="1"/>
  <c r="G3376" i="1" s="1"/>
  <c r="H3376" i="1" s="1"/>
  <c r="F3092" i="1"/>
  <c r="G3092" i="1" s="1"/>
  <c r="H3092" i="1" s="1"/>
  <c r="F2984" i="1"/>
  <c r="G2984" i="1" s="1"/>
  <c r="H2984" i="1" s="1"/>
  <c r="F2617" i="1"/>
  <c r="G2617" i="1" s="1"/>
  <c r="H2617" i="1" s="1"/>
  <c r="F2489" i="1"/>
  <c r="G2489" i="1" s="1"/>
  <c r="H2489" i="1" s="1"/>
  <c r="F2263" i="1"/>
  <c r="G2263" i="1" s="1"/>
  <c r="H2263" i="1" s="1"/>
  <c r="F2120" i="1"/>
  <c r="G2120" i="1" s="1"/>
  <c r="H2120" i="1" s="1"/>
  <c r="F1914" i="1"/>
  <c r="G1914" i="1" s="1"/>
  <c r="H1914" i="1" s="1"/>
  <c r="F1761" i="1"/>
  <c r="G1761" i="1" s="1"/>
  <c r="H1761" i="1" s="1"/>
  <c r="F1595" i="1"/>
  <c r="G1595" i="1" s="1"/>
  <c r="H1595" i="1" s="1"/>
  <c r="F1569" i="1"/>
  <c r="G1569" i="1" s="1"/>
  <c r="H1569" i="1" s="1"/>
  <c r="F1568" i="1"/>
  <c r="G1568" i="1" s="1"/>
  <c r="H1568" i="1" s="1"/>
  <c r="F1567" i="1"/>
  <c r="G1567" i="1" s="1"/>
  <c r="H1567" i="1" s="1"/>
  <c r="F1632" i="1"/>
  <c r="G1632" i="1" s="1"/>
  <c r="H1632" i="1" s="1"/>
  <c r="F2380" i="1"/>
  <c r="G2380" i="1" s="1"/>
  <c r="H2380" i="1" s="1"/>
  <c r="F2454" i="1"/>
  <c r="G2454" i="1" s="1"/>
  <c r="H2454" i="1" s="1"/>
  <c r="F2379" i="1"/>
  <c r="G2379" i="1" s="1"/>
  <c r="H2379" i="1" s="1"/>
  <c r="F2378" i="1"/>
  <c r="G2378" i="1" s="1"/>
  <c r="H2378" i="1" s="1"/>
  <c r="F2417" i="1"/>
  <c r="G2417" i="1" s="1"/>
  <c r="H2417" i="1" s="1"/>
  <c r="F2300" i="1"/>
  <c r="G2300" i="1" s="1"/>
  <c r="H2300" i="1" s="1"/>
  <c r="F1833" i="1"/>
  <c r="G1833" i="1" s="1"/>
  <c r="H1833" i="1" s="1"/>
  <c r="F1566" i="1"/>
  <c r="G1566" i="1" s="1"/>
  <c r="H1566" i="1" s="1"/>
  <c r="F1317" i="1"/>
  <c r="G1317" i="1" s="1"/>
  <c r="H1317" i="1" s="1"/>
  <c r="F963" i="1"/>
  <c r="G963" i="1" s="1"/>
  <c r="H963" i="1" s="1"/>
  <c r="F672" i="1"/>
  <c r="G672" i="1" s="1"/>
  <c r="H672" i="1" s="1"/>
  <c r="F524" i="1"/>
  <c r="G524" i="1" s="1"/>
  <c r="H524" i="1" s="1"/>
  <c r="F571" i="1"/>
  <c r="G571" i="1" s="1"/>
  <c r="H571" i="1" s="1"/>
  <c r="F702" i="1"/>
  <c r="G702" i="1" s="1"/>
  <c r="H702" i="1" s="1"/>
  <c r="F546" i="1"/>
  <c r="G546" i="1" s="1"/>
  <c r="H546" i="1" s="1"/>
  <c r="F499" i="1"/>
  <c r="G499" i="1" s="1"/>
  <c r="H499" i="1" s="1"/>
  <c r="F741" i="1"/>
  <c r="G741" i="1" s="1"/>
  <c r="H741" i="1" s="1"/>
  <c r="F701" i="1"/>
  <c r="G701" i="1" s="1"/>
  <c r="H701" i="1" s="1"/>
  <c r="F922" i="1"/>
  <c r="G922" i="1" s="1"/>
  <c r="H922" i="1" s="1"/>
  <c r="F740" i="1"/>
  <c r="G740" i="1" s="1"/>
  <c r="H740" i="1" s="1"/>
  <c r="F739" i="1"/>
  <c r="G739" i="1" s="1"/>
  <c r="H739" i="1" s="1"/>
  <c r="F671" i="1"/>
  <c r="G671" i="1" s="1"/>
  <c r="H671" i="1" s="1"/>
  <c r="F615" i="1"/>
  <c r="G615" i="1" s="1"/>
  <c r="H615" i="1" s="1"/>
  <c r="F943" i="1"/>
  <c r="G943" i="1" s="1"/>
  <c r="H943" i="1" s="1"/>
  <c r="F1565" i="1"/>
  <c r="G1565" i="1" s="1"/>
  <c r="H1565" i="1" s="1"/>
  <c r="F1832" i="1"/>
  <c r="G1832" i="1" s="1"/>
  <c r="H1832" i="1" s="1"/>
  <c r="F2007" i="1"/>
  <c r="G2007" i="1" s="1"/>
  <c r="H2007" i="1" s="1"/>
  <c r="F2076" i="1"/>
  <c r="G2076" i="1" s="1"/>
  <c r="H2076" i="1" s="1"/>
  <c r="F2006" i="1"/>
  <c r="G2006" i="1" s="1"/>
  <c r="H2006" i="1" s="1"/>
  <c r="F1760" i="1"/>
  <c r="G1760" i="1" s="1"/>
  <c r="H1760" i="1" s="1"/>
  <c r="F1435" i="1"/>
  <c r="G1435" i="1" s="1"/>
  <c r="H1435" i="1" s="1"/>
  <c r="F1163" i="1"/>
  <c r="G1163" i="1" s="1"/>
  <c r="H1163" i="1" s="1"/>
  <c r="F869" i="1"/>
  <c r="G869" i="1" s="1"/>
  <c r="H869" i="1" s="1"/>
  <c r="F738" i="1"/>
  <c r="G738" i="1" s="1"/>
  <c r="H738" i="1" s="1"/>
  <c r="F670" i="1"/>
  <c r="G670" i="1" s="1"/>
  <c r="H670" i="1" s="1"/>
  <c r="F640" i="1"/>
  <c r="G640" i="1" s="1"/>
  <c r="H640" i="1" s="1"/>
  <c r="F700" i="1"/>
  <c r="G700" i="1" s="1"/>
  <c r="H700" i="1" s="1"/>
  <c r="F699" i="1"/>
  <c r="G699" i="1" s="1"/>
  <c r="H699" i="1" s="1"/>
  <c r="F737" i="1"/>
  <c r="G737" i="1" s="1"/>
  <c r="H737" i="1" s="1"/>
  <c r="F698" i="1"/>
  <c r="G698" i="1" s="1"/>
  <c r="H698" i="1" s="1"/>
  <c r="F774" i="1"/>
  <c r="G774" i="1" s="1"/>
  <c r="H774" i="1" s="1"/>
  <c r="F868" i="1"/>
  <c r="G868" i="1" s="1"/>
  <c r="H868" i="1" s="1"/>
  <c r="F892" i="1"/>
  <c r="G892" i="1" s="1"/>
  <c r="H892" i="1" s="1"/>
  <c r="F942" i="1"/>
  <c r="G942" i="1" s="1"/>
  <c r="H942" i="1" s="1"/>
  <c r="F962" i="1"/>
  <c r="G962" i="1" s="1"/>
  <c r="H962" i="1" s="1"/>
  <c r="F1010" i="1"/>
  <c r="G1010" i="1" s="1"/>
  <c r="H1010" i="1" s="1"/>
  <c r="F1026" i="1"/>
  <c r="G1026" i="1" s="1"/>
  <c r="H1026" i="1" s="1"/>
  <c r="F1045" i="1"/>
  <c r="G1045" i="1" s="1"/>
  <c r="H1045" i="1" s="1"/>
  <c r="F1044" i="1"/>
  <c r="G1044" i="1" s="1"/>
  <c r="H1044" i="1" s="1"/>
  <c r="F1103" i="1"/>
  <c r="G1103" i="1" s="1"/>
  <c r="H1103" i="1" s="1"/>
  <c r="F1043" i="1"/>
  <c r="G1043" i="1" s="1"/>
  <c r="H1043" i="1" s="1"/>
  <c r="F1075" i="1"/>
  <c r="G1075" i="1" s="1"/>
  <c r="H1075" i="1" s="1"/>
  <c r="F1042" i="1"/>
  <c r="G1042" i="1" s="1"/>
  <c r="H1042" i="1" s="1"/>
  <c r="F986" i="1"/>
  <c r="G986" i="1" s="1"/>
  <c r="H986" i="1" s="1"/>
  <c r="F921" i="1"/>
  <c r="G921" i="1" s="1"/>
  <c r="H921" i="1" s="1"/>
  <c r="F867" i="1"/>
  <c r="G867" i="1" s="1"/>
  <c r="H867" i="1" s="1"/>
  <c r="F669" i="1"/>
  <c r="G669" i="1" s="1"/>
  <c r="H669" i="1" s="1"/>
  <c r="F668" i="1"/>
  <c r="G668" i="1" s="1"/>
  <c r="H668" i="1" s="1"/>
  <c r="F498" i="1"/>
  <c r="G498" i="1" s="1"/>
  <c r="H498" i="1" s="1"/>
  <c r="F437" i="1"/>
  <c r="G437" i="1" s="1"/>
  <c r="H437" i="1" s="1"/>
  <c r="F451" i="1"/>
  <c r="G451" i="1" s="1"/>
  <c r="H451" i="1" s="1"/>
  <c r="F523" i="1"/>
  <c r="G523" i="1" s="1"/>
  <c r="H523" i="1" s="1"/>
  <c r="F545" i="1"/>
  <c r="G545" i="1" s="1"/>
  <c r="H545" i="1" s="1"/>
  <c r="F614" i="1"/>
  <c r="G614" i="1" s="1"/>
  <c r="H614" i="1" s="1"/>
  <c r="F667" i="1"/>
  <c r="G667" i="1" s="1"/>
  <c r="H667" i="1" s="1"/>
  <c r="F697" i="1"/>
  <c r="G697" i="1" s="1"/>
  <c r="H697" i="1" s="1"/>
  <c r="F803" i="1"/>
  <c r="G803" i="1" s="1"/>
  <c r="H803" i="1" s="1"/>
  <c r="F891" i="1"/>
  <c r="G891" i="1" s="1"/>
  <c r="H891" i="1" s="1"/>
  <c r="F1009" i="1"/>
  <c r="G1009" i="1" s="1"/>
  <c r="H1009" i="1" s="1"/>
  <c r="F1074" i="1"/>
  <c r="G1074" i="1" s="1"/>
  <c r="H1074" i="1" s="1"/>
  <c r="F1132" i="1"/>
  <c r="G1132" i="1" s="1"/>
  <c r="H1132" i="1" s="1"/>
  <c r="F1285" i="1"/>
  <c r="G1285" i="1" s="1"/>
  <c r="H1285" i="1" s="1"/>
  <c r="F1370" i="1"/>
  <c r="G1370" i="1" s="1"/>
  <c r="H1370" i="1" s="1"/>
  <c r="F1402" i="1"/>
  <c r="G1402" i="1" s="1"/>
  <c r="H1402" i="1" s="1"/>
  <c r="F1434" i="1"/>
  <c r="G1434" i="1" s="1"/>
  <c r="H1434" i="1" s="1"/>
  <c r="F1479" i="1"/>
  <c r="G1479" i="1" s="1"/>
  <c r="H1479" i="1" s="1"/>
  <c r="F1478" i="1"/>
  <c r="G1478" i="1" s="1"/>
  <c r="H1478" i="1" s="1"/>
  <c r="F1546" i="1"/>
  <c r="G1546" i="1" s="1"/>
  <c r="H1546" i="1" s="1"/>
  <c r="F1433" i="1"/>
  <c r="G1433" i="1" s="1"/>
  <c r="H1433" i="1" s="1"/>
  <c r="F1162" i="1"/>
  <c r="G1162" i="1" s="1"/>
  <c r="H1162" i="1" s="1"/>
  <c r="F1073" i="1"/>
  <c r="G1073" i="1" s="1"/>
  <c r="H1073" i="1" s="1"/>
  <c r="F802" i="1"/>
  <c r="G802" i="1" s="1"/>
  <c r="H802" i="1" s="1"/>
  <c r="F544" i="1"/>
  <c r="G544" i="1" s="1"/>
  <c r="H544" i="1" s="1"/>
  <c r="F570" i="1"/>
  <c r="G570" i="1" s="1"/>
  <c r="H570" i="1" s="1"/>
  <c r="F801" i="1"/>
  <c r="G801" i="1" s="1"/>
  <c r="H801" i="1" s="1"/>
  <c r="F736" i="1"/>
  <c r="G736" i="1" s="1"/>
  <c r="H736" i="1" s="1"/>
  <c r="F696" i="1"/>
  <c r="G696" i="1" s="1"/>
  <c r="H696" i="1" s="1"/>
  <c r="F480" i="1"/>
  <c r="G480" i="1" s="1"/>
  <c r="H480" i="1" s="1"/>
  <c r="F866" i="1"/>
  <c r="G866" i="1" s="1"/>
  <c r="H866" i="1" s="1"/>
  <c r="F1284" i="1"/>
  <c r="G1284" i="1" s="1"/>
  <c r="H1284" i="1" s="1"/>
  <c r="F1509" i="1"/>
  <c r="G1509" i="1" s="1"/>
  <c r="H1509" i="1" s="1"/>
  <c r="F1631" i="1"/>
  <c r="G1631" i="1" s="1"/>
  <c r="H1631" i="1" s="1"/>
  <c r="F1697" i="1"/>
  <c r="G1697" i="1" s="1"/>
  <c r="H1697" i="1" s="1"/>
  <c r="F1831" i="1"/>
  <c r="G1831" i="1" s="1"/>
  <c r="H1831" i="1" s="1"/>
  <c r="F2005" i="1"/>
  <c r="G2005" i="1" s="1"/>
  <c r="H2005" i="1" s="1"/>
  <c r="F2119" i="1"/>
  <c r="G2119" i="1" s="1"/>
  <c r="H2119" i="1" s="1"/>
  <c r="F2227" i="1"/>
  <c r="G2227" i="1" s="1"/>
  <c r="H2227" i="1" s="1"/>
  <c r="F2453" i="1"/>
  <c r="G2453" i="1" s="1"/>
  <c r="H2453" i="1" s="1"/>
  <c r="F2661" i="1"/>
  <c r="G2661" i="1" s="1"/>
  <c r="H2661" i="1" s="1"/>
  <c r="F2616" i="1"/>
  <c r="G2616" i="1" s="1"/>
  <c r="H2616" i="1" s="1"/>
  <c r="F2615" i="1"/>
  <c r="G2615" i="1" s="1"/>
  <c r="H2615" i="1" s="1"/>
  <c r="F2299" i="1"/>
  <c r="G2299" i="1" s="1"/>
  <c r="H2299" i="1" s="1"/>
  <c r="F2226" i="1"/>
  <c r="G2226" i="1" s="1"/>
  <c r="H2226" i="1" s="1"/>
  <c r="F1875" i="1"/>
  <c r="G1875" i="1" s="1"/>
  <c r="H1875" i="1" s="1"/>
  <c r="F1344" i="1"/>
  <c r="G1344" i="1" s="1"/>
  <c r="H1344" i="1" s="1"/>
  <c r="F666" i="1"/>
  <c r="G666" i="1" s="1"/>
  <c r="H666" i="1" s="1"/>
  <c r="F148" i="1"/>
  <c r="G148" i="1" s="1"/>
  <c r="H148" i="1" s="1"/>
  <c r="F96" i="1"/>
  <c r="G96" i="1" s="1"/>
  <c r="H96" i="1" s="1"/>
  <c r="F115" i="1"/>
  <c r="G115" i="1" s="1"/>
  <c r="H115" i="1" s="1"/>
  <c r="F156" i="1"/>
  <c r="G156" i="1" s="1"/>
  <c r="H156" i="1" s="1"/>
  <c r="F178" i="1"/>
  <c r="G178" i="1" s="1"/>
  <c r="H178" i="1" s="1"/>
  <c r="F206" i="1"/>
  <c r="G206" i="1" s="1"/>
  <c r="H206" i="1" s="1"/>
  <c r="F186" i="1"/>
  <c r="G186" i="1" s="1"/>
  <c r="H186" i="1" s="1"/>
  <c r="F251" i="1"/>
  <c r="G251" i="1" s="1"/>
  <c r="H251" i="1" s="1"/>
  <c r="F450" i="1"/>
  <c r="G450" i="1" s="1"/>
  <c r="H450" i="1" s="1"/>
  <c r="F735" i="1"/>
  <c r="G735" i="1" s="1"/>
  <c r="H735" i="1" s="1"/>
  <c r="F961" i="1"/>
  <c r="G961" i="1" s="1"/>
  <c r="H961" i="1" s="1"/>
  <c r="F1283" i="1"/>
  <c r="G1283" i="1" s="1"/>
  <c r="H1283" i="1" s="1"/>
  <c r="F1343" i="1"/>
  <c r="G1343" i="1" s="1"/>
  <c r="H1343" i="1" s="1"/>
  <c r="F1630" i="1"/>
  <c r="G1630" i="1" s="1"/>
  <c r="H1630" i="1" s="1"/>
  <c r="F1759" i="1"/>
  <c r="G1759" i="1" s="1"/>
  <c r="H1759" i="1" s="1"/>
  <c r="F2118" i="1"/>
  <c r="G2118" i="1" s="1"/>
  <c r="H2118" i="1" s="1"/>
  <c r="F2225" i="1"/>
  <c r="G2225" i="1" s="1"/>
  <c r="H2225" i="1" s="1"/>
  <c r="F3517" i="1"/>
  <c r="G3517" i="1" s="1"/>
  <c r="H3517" i="1" s="1"/>
  <c r="F2983" i="1"/>
  <c r="G2983" i="1" s="1"/>
  <c r="H2983" i="1" s="1"/>
  <c r="F3044" i="1"/>
  <c r="G3044" i="1" s="1"/>
  <c r="H3044" i="1" s="1"/>
  <c r="F2708" i="1"/>
  <c r="G2708" i="1" s="1"/>
  <c r="H2708" i="1" s="1"/>
  <c r="F2416" i="1"/>
  <c r="G2416" i="1" s="1"/>
  <c r="H2416" i="1" s="1"/>
  <c r="F2262" i="1"/>
  <c r="G2262" i="1" s="1"/>
  <c r="H2262" i="1" s="1"/>
  <c r="F1728" i="1"/>
  <c r="G1728" i="1" s="1"/>
  <c r="H1728" i="1" s="1"/>
  <c r="F1316" i="1"/>
  <c r="G1316" i="1" s="1"/>
  <c r="H1316" i="1" s="1"/>
  <c r="F1369" i="1"/>
  <c r="G1369" i="1" s="1"/>
  <c r="H1369" i="1" s="1"/>
  <c r="F985" i="1"/>
  <c r="G985" i="1" s="1"/>
  <c r="H985" i="1" s="1"/>
  <c r="F1368" i="1"/>
  <c r="G1368" i="1" s="1"/>
  <c r="H1368" i="1" s="1"/>
  <c r="F1367" i="1"/>
  <c r="G1367" i="1" s="1"/>
  <c r="H1367" i="1" s="1"/>
  <c r="F1194" i="1"/>
  <c r="G1194" i="1" s="1"/>
  <c r="H1194" i="1" s="1"/>
  <c r="F1342" i="1"/>
  <c r="G1342" i="1" s="1"/>
  <c r="H1342" i="1" s="1"/>
  <c r="F1225" i="1"/>
  <c r="G1225" i="1" s="1"/>
  <c r="H1225" i="1" s="1"/>
  <c r="F890" i="1"/>
  <c r="G890" i="1" s="1"/>
  <c r="H890" i="1" s="1"/>
  <c r="F613" i="1"/>
  <c r="G613" i="1" s="1"/>
  <c r="H613" i="1" s="1"/>
  <c r="F800" i="1"/>
  <c r="G800" i="1" s="1"/>
  <c r="H800" i="1" s="1"/>
  <c r="F543" i="1"/>
  <c r="G543" i="1" s="1"/>
  <c r="H543" i="1" s="1"/>
  <c r="F889" i="1"/>
  <c r="G889" i="1" s="1"/>
  <c r="H889" i="1" s="1"/>
  <c r="F1072" i="1"/>
  <c r="G1072" i="1" s="1"/>
  <c r="H1072" i="1" s="1"/>
  <c r="F1508" i="1"/>
  <c r="G1508" i="1" s="1"/>
  <c r="H1508" i="1" s="1"/>
  <c r="F1671" i="1"/>
  <c r="G1671" i="1" s="1"/>
  <c r="H1671" i="1" s="1"/>
  <c r="F1874" i="1"/>
  <c r="G1874" i="1" s="1"/>
  <c r="H1874" i="1" s="1"/>
  <c r="F1873" i="1"/>
  <c r="G1873" i="1" s="1"/>
  <c r="H1873" i="1" s="1"/>
  <c r="F1872" i="1"/>
  <c r="G1872" i="1" s="1"/>
  <c r="H1872" i="1" s="1"/>
  <c r="F1432" i="1"/>
  <c r="G1432" i="1" s="1"/>
  <c r="H1432" i="1" s="1"/>
  <c r="F1193" i="1"/>
  <c r="G1193" i="1" s="1"/>
  <c r="H1193" i="1" s="1"/>
  <c r="F1041" i="1"/>
  <c r="G1041" i="1" s="1"/>
  <c r="H1041" i="1" s="1"/>
  <c r="F920" i="1"/>
  <c r="G920" i="1" s="1"/>
  <c r="H920" i="1" s="1"/>
  <c r="F734" i="1"/>
  <c r="G734" i="1" s="1"/>
  <c r="H734" i="1" s="1"/>
  <c r="F695" i="1"/>
  <c r="G695" i="1" s="1"/>
  <c r="H695" i="1" s="1"/>
  <c r="F639" i="1"/>
  <c r="G639" i="1" s="1"/>
  <c r="H639" i="1" s="1"/>
  <c r="F694" i="1"/>
  <c r="G694" i="1" s="1"/>
  <c r="H694" i="1" s="1"/>
  <c r="F799" i="1"/>
  <c r="G799" i="1" s="1"/>
  <c r="H799" i="1" s="1"/>
  <c r="F828" i="1"/>
  <c r="G828" i="1" s="1"/>
  <c r="H828" i="1" s="1"/>
  <c r="F865" i="1"/>
  <c r="G865" i="1" s="1"/>
  <c r="H865" i="1" s="1"/>
  <c r="F827" i="1"/>
  <c r="G827" i="1" s="1"/>
  <c r="H827" i="1" s="1"/>
  <c r="F733" i="1"/>
  <c r="G733" i="1" s="1"/>
  <c r="H733" i="1" s="1"/>
  <c r="F864" i="1"/>
  <c r="G864" i="1" s="1"/>
  <c r="H864" i="1" s="1"/>
  <c r="F960" i="1"/>
  <c r="G960" i="1" s="1"/>
  <c r="H960" i="1" s="1"/>
  <c r="F919" i="1"/>
  <c r="G919" i="1" s="1"/>
  <c r="H919" i="1" s="1"/>
  <c r="F1224" i="1"/>
  <c r="G1224" i="1" s="1"/>
  <c r="H1224" i="1" s="1"/>
  <c r="F1564" i="1"/>
  <c r="G1564" i="1" s="1"/>
  <c r="H1564" i="1" s="1"/>
  <c r="F2261" i="1"/>
  <c r="G2261" i="1" s="1"/>
  <c r="H2261" i="1" s="1"/>
  <c r="F2452" i="1"/>
  <c r="G2452" i="1" s="1"/>
  <c r="H2452" i="1" s="1"/>
  <c r="F2805" i="1"/>
  <c r="G2805" i="1" s="1"/>
  <c r="H2805" i="1" s="1"/>
  <c r="F3091" i="1"/>
  <c r="G3091" i="1" s="1"/>
  <c r="H3091" i="1" s="1"/>
  <c r="F3043" i="1"/>
  <c r="G3043" i="1" s="1"/>
  <c r="H3043" i="1" s="1"/>
  <c r="F2982" i="1"/>
  <c r="G2982" i="1" s="1"/>
  <c r="H2982" i="1" s="1"/>
  <c r="F2660" i="1"/>
  <c r="G2660" i="1" s="1"/>
  <c r="H2660" i="1" s="1"/>
  <c r="F2004" i="1"/>
  <c r="G2004" i="1" s="1"/>
  <c r="H2004" i="1" s="1"/>
  <c r="F1545" i="1"/>
  <c r="G1545" i="1" s="1"/>
  <c r="H1545" i="1" s="1"/>
  <c r="F1315" i="1"/>
  <c r="G1315" i="1" s="1"/>
  <c r="H1315" i="1" s="1"/>
  <c r="F1282" i="1"/>
  <c r="G1282" i="1" s="1"/>
  <c r="H1282" i="1" s="1"/>
  <c r="F1102" i="1"/>
  <c r="G1102" i="1" s="1"/>
  <c r="H1102" i="1" s="1"/>
  <c r="F1192" i="1"/>
  <c r="G1192" i="1" s="1"/>
  <c r="H1192" i="1" s="1"/>
  <c r="F1281" i="1"/>
  <c r="G1281" i="1" s="1"/>
  <c r="H1281" i="1" s="1"/>
  <c r="F1341" i="1"/>
  <c r="G1341" i="1" s="1"/>
  <c r="H1341" i="1" s="1"/>
  <c r="F1544" i="1"/>
  <c r="G1544" i="1" s="1"/>
  <c r="H1544" i="1" s="1"/>
  <c r="F1670" i="1"/>
  <c r="G1670" i="1" s="1"/>
  <c r="H1670" i="1" s="1"/>
  <c r="F1563" i="1"/>
  <c r="G1563" i="1" s="1"/>
  <c r="H1563" i="1" s="1"/>
  <c r="F1477" i="1"/>
  <c r="G1477" i="1" s="1"/>
  <c r="H1477" i="1" s="1"/>
  <c r="F1669" i="1"/>
  <c r="G1669" i="1" s="1"/>
  <c r="H1669" i="1" s="1"/>
  <c r="F2047" i="1"/>
  <c r="G2047" i="1" s="1"/>
  <c r="H2047" i="1" s="1"/>
  <c r="F2159" i="1"/>
  <c r="G2159" i="1" s="1"/>
  <c r="H2159" i="1" s="1"/>
  <c r="F2336" i="1"/>
  <c r="G2336" i="1" s="1"/>
  <c r="H2336" i="1" s="1"/>
  <c r="F2567" i="1"/>
  <c r="G2567" i="1" s="1"/>
  <c r="H2567" i="1" s="1"/>
  <c r="F2759" i="1"/>
  <c r="G2759" i="1" s="1"/>
  <c r="H2759" i="1" s="1"/>
  <c r="F3552" i="1"/>
  <c r="G3552" i="1" s="1"/>
  <c r="H3552" i="1" s="1"/>
  <c r="F3642" i="1"/>
  <c r="G3642" i="1" s="1"/>
  <c r="H3642" i="1" s="1"/>
  <c r="F3832" i="1"/>
  <c r="G3832" i="1" s="1"/>
  <c r="H3832" i="1" s="1"/>
  <c r="F3831" i="1"/>
  <c r="G3831" i="1" s="1"/>
  <c r="H3831" i="1" s="1"/>
  <c r="F3916" i="1"/>
  <c r="G3916" i="1" s="1"/>
  <c r="H3916" i="1" s="1"/>
  <c r="F3375" i="1"/>
  <c r="G3375" i="1" s="1"/>
  <c r="H3375" i="1" s="1"/>
  <c r="F2758" i="1"/>
  <c r="G2758" i="1" s="1"/>
  <c r="H2758" i="1" s="1"/>
  <c r="F2260" i="1"/>
  <c r="G2260" i="1" s="1"/>
  <c r="H2260" i="1" s="1"/>
  <c r="F1727" i="1"/>
  <c r="G1727" i="1" s="1"/>
  <c r="H1727" i="1" s="1"/>
  <c r="F1314" i="1"/>
  <c r="G1314" i="1" s="1"/>
  <c r="H1314" i="1" s="1"/>
  <c r="F984" i="1"/>
  <c r="G984" i="1" s="1"/>
  <c r="H984" i="1" s="1"/>
  <c r="F798" i="1"/>
  <c r="G798" i="1" s="1"/>
  <c r="H798" i="1" s="1"/>
  <c r="F732" i="1"/>
  <c r="G732" i="1" s="1"/>
  <c r="H732" i="1" s="1"/>
  <c r="F731" i="1"/>
  <c r="G731" i="1" s="1"/>
  <c r="H731" i="1" s="1"/>
  <c r="F730" i="1"/>
  <c r="G730" i="1" s="1"/>
  <c r="H730" i="1" s="1"/>
  <c r="F863" i="1"/>
  <c r="G863" i="1" s="1"/>
  <c r="H863" i="1" s="1"/>
  <c r="F826" i="1"/>
  <c r="G826" i="1" s="1"/>
  <c r="H826" i="1" s="1"/>
  <c r="F569" i="1"/>
  <c r="G569" i="1" s="1"/>
  <c r="H569" i="1" s="1"/>
  <c r="F693" i="1"/>
  <c r="G693" i="1" s="1"/>
  <c r="H693" i="1" s="1"/>
  <c r="F479" i="1"/>
  <c r="G479" i="1" s="1"/>
  <c r="H479" i="1" s="1"/>
  <c r="F287" i="1"/>
  <c r="G287" i="1" s="1"/>
  <c r="H287" i="1" s="1"/>
  <c r="F449" i="1"/>
  <c r="G449" i="1" s="1"/>
  <c r="H449" i="1" s="1"/>
  <c r="F729" i="1"/>
  <c r="G729" i="1" s="1"/>
  <c r="H729" i="1" s="1"/>
  <c r="F1008" i="1"/>
  <c r="G1008" i="1" s="1"/>
  <c r="H1008" i="1" s="1"/>
  <c r="F1913" i="1"/>
  <c r="G1913" i="1" s="1"/>
  <c r="H1913" i="1" s="1"/>
  <c r="F2451" i="1"/>
  <c r="G2451" i="1" s="1"/>
  <c r="H2451" i="1" s="1"/>
  <c r="F3202" i="1"/>
  <c r="G3202" i="1" s="1"/>
  <c r="H3202" i="1" s="1"/>
  <c r="F3429" i="1"/>
  <c r="G3429" i="1" s="1"/>
  <c r="H3429" i="1" s="1"/>
  <c r="F3303" i="1"/>
  <c r="G3303" i="1" s="1"/>
  <c r="H3303" i="1" s="1"/>
  <c r="F2488" i="1"/>
  <c r="G2488" i="1" s="1"/>
  <c r="H2488" i="1" s="1"/>
  <c r="F1476" i="1"/>
  <c r="G1476" i="1" s="1"/>
  <c r="H1476" i="1" s="1"/>
  <c r="F862" i="1"/>
  <c r="G862" i="1" s="1"/>
  <c r="H862" i="1" s="1"/>
  <c r="F773" i="1"/>
  <c r="G773" i="1" s="1"/>
  <c r="H773" i="1" s="1"/>
  <c r="F568" i="1"/>
  <c r="G568" i="1" s="1"/>
  <c r="H568" i="1" s="1"/>
  <c r="F421" i="1"/>
  <c r="G421" i="1" s="1"/>
  <c r="H421" i="1" s="1"/>
  <c r="F407" i="1"/>
  <c r="G407" i="1" s="1"/>
  <c r="H407" i="1" s="1"/>
  <c r="F348" i="1"/>
  <c r="G348" i="1" s="1"/>
  <c r="H348" i="1" s="1"/>
  <c r="F360" i="1"/>
  <c r="G360" i="1" s="1"/>
  <c r="H360" i="1" s="1"/>
  <c r="F250" i="1"/>
  <c r="G250" i="1" s="1"/>
  <c r="H250" i="1" s="1"/>
  <c r="F155" i="1"/>
  <c r="G155" i="1" s="1"/>
  <c r="H155" i="1" s="1"/>
  <c r="F169" i="1"/>
  <c r="G169" i="1" s="1"/>
  <c r="H169" i="1" s="1"/>
  <c r="F205" i="1"/>
  <c r="G205" i="1" s="1"/>
  <c r="H205" i="1" s="1"/>
  <c r="F258" i="1"/>
  <c r="G258" i="1" s="1"/>
  <c r="H258" i="1" s="1"/>
  <c r="F772" i="1"/>
  <c r="G772" i="1" s="1"/>
  <c r="H772" i="1" s="1"/>
  <c r="F1223" i="1"/>
  <c r="G1223" i="1" s="1"/>
  <c r="H1223" i="1" s="1"/>
  <c r="F1313" i="1"/>
  <c r="G1313" i="1" s="1"/>
  <c r="H1313" i="1" s="1"/>
  <c r="F1401" i="1"/>
  <c r="G1401" i="1" s="1"/>
  <c r="H1401" i="1" s="1"/>
  <c r="F1562" i="1"/>
  <c r="G1562" i="1" s="1"/>
  <c r="H1562" i="1" s="1"/>
  <c r="F1963" i="1"/>
  <c r="G1963" i="1" s="1"/>
  <c r="H1963" i="1" s="1"/>
  <c r="F2158" i="1"/>
  <c r="G2158" i="1" s="1"/>
  <c r="H2158" i="1" s="1"/>
  <c r="F2377" i="1"/>
  <c r="G2377" i="1" s="1"/>
  <c r="H2377" i="1" s="1"/>
  <c r="F2614" i="1"/>
  <c r="G2614" i="1" s="1"/>
  <c r="H2614" i="1" s="1"/>
  <c r="F3042" i="1"/>
  <c r="G3042" i="1" s="1"/>
  <c r="H3042" i="1" s="1"/>
  <c r="F2981" i="1"/>
  <c r="G2981" i="1" s="1"/>
  <c r="H2981" i="1" s="1"/>
  <c r="F3041" i="1"/>
  <c r="G3041" i="1" s="1"/>
  <c r="H3041" i="1" s="1"/>
  <c r="F2613" i="1"/>
  <c r="G2613" i="1" s="1"/>
  <c r="H2613" i="1" s="1"/>
  <c r="F2117" i="1"/>
  <c r="G2117" i="1" s="1"/>
  <c r="H2117" i="1" s="1"/>
  <c r="F1431" i="1"/>
  <c r="G1431" i="1" s="1"/>
  <c r="H1431" i="1" s="1"/>
  <c r="F959" i="1"/>
  <c r="G959" i="1" s="1"/>
  <c r="H959" i="1" s="1"/>
  <c r="F918" i="1"/>
  <c r="G918" i="1" s="1"/>
  <c r="H918" i="1" s="1"/>
  <c r="F771" i="1"/>
  <c r="G771" i="1" s="1"/>
  <c r="H771" i="1" s="1"/>
  <c r="F522" i="1"/>
  <c r="G522" i="1" s="1"/>
  <c r="H522" i="1" s="1"/>
  <c r="F825" i="1"/>
  <c r="G825" i="1" s="1"/>
  <c r="H825" i="1" s="1"/>
  <c r="F824" i="1"/>
  <c r="G824" i="1" s="1"/>
  <c r="H824" i="1" s="1"/>
  <c r="F861" i="1"/>
  <c r="G861" i="1" s="1"/>
  <c r="H861" i="1" s="1"/>
  <c r="F917" i="1"/>
  <c r="G917" i="1" s="1"/>
  <c r="H917" i="1" s="1"/>
  <c r="F983" i="1"/>
  <c r="G983" i="1" s="1"/>
  <c r="H983" i="1" s="1"/>
  <c r="F1131" i="1"/>
  <c r="G1131" i="1" s="1"/>
  <c r="H1131" i="1" s="1"/>
  <c r="F1280" i="1"/>
  <c r="G1280" i="1" s="1"/>
  <c r="H1280" i="1" s="1"/>
  <c r="F1279" i="1"/>
  <c r="G1279" i="1" s="1"/>
  <c r="H1279" i="1" s="1"/>
  <c r="F1312" i="1"/>
  <c r="G1312" i="1" s="1"/>
  <c r="H1312" i="1" s="1"/>
  <c r="F1278" i="1"/>
  <c r="G1278" i="1" s="1"/>
  <c r="H1278" i="1" s="1"/>
  <c r="F1594" i="1"/>
  <c r="G1594" i="1" s="1"/>
  <c r="H1594" i="1" s="1"/>
  <c r="F1758" i="1"/>
  <c r="G1758" i="1" s="1"/>
  <c r="H1758" i="1" s="1"/>
  <c r="F2116" i="1"/>
  <c r="G2116" i="1" s="1"/>
  <c r="H2116" i="1" s="1"/>
  <c r="F2003" i="1"/>
  <c r="G2003" i="1" s="1"/>
  <c r="H2003" i="1" s="1"/>
  <c r="F1871" i="1"/>
  <c r="G1871" i="1" s="1"/>
  <c r="H1871" i="1" s="1"/>
  <c r="F1668" i="1"/>
  <c r="G1668" i="1" s="1"/>
  <c r="H1668" i="1" s="1"/>
  <c r="F1593" i="1"/>
  <c r="G1593" i="1" s="1"/>
  <c r="H1593" i="1" s="1"/>
  <c r="F1191" i="1"/>
  <c r="G1191" i="1" s="1"/>
  <c r="H1191" i="1" s="1"/>
  <c r="F770" i="1"/>
  <c r="G770" i="1" s="1"/>
  <c r="H770" i="1" s="1"/>
  <c r="F286" i="1"/>
  <c r="G286" i="1" s="1"/>
  <c r="H286" i="1" s="1"/>
  <c r="F54" i="1"/>
  <c r="G54" i="1" s="1"/>
  <c r="H54" i="1" s="1"/>
  <c r="F62" i="1"/>
  <c r="G62" i="1" s="1"/>
  <c r="H62" i="1" s="1"/>
  <c r="F34" i="1"/>
  <c r="G34" i="1" s="1"/>
  <c r="H34" i="1" s="1"/>
  <c r="F53" i="1"/>
  <c r="G53" i="1" s="1"/>
  <c r="H53" i="1" s="1"/>
  <c r="F124" i="1"/>
  <c r="G124" i="1" s="1"/>
  <c r="H124" i="1" s="1"/>
  <c r="F147" i="1"/>
  <c r="G147" i="1" s="1"/>
  <c r="H147" i="1" s="1"/>
  <c r="F106" i="1"/>
  <c r="G106" i="1" s="1"/>
  <c r="H106" i="1" s="1"/>
  <c r="F45" i="1"/>
  <c r="G45" i="1" s="1"/>
  <c r="H45" i="1" s="1"/>
  <c r="F42" i="1"/>
  <c r="G42" i="1" s="1"/>
  <c r="H42" i="1" s="1"/>
  <c r="F59" i="1"/>
  <c r="G59" i="1" s="1"/>
  <c r="H59" i="1" s="1"/>
  <c r="F61" i="1"/>
  <c r="G61" i="1" s="1"/>
  <c r="H61" i="1" s="1"/>
  <c r="F78" i="1"/>
  <c r="G78" i="1" s="1"/>
  <c r="H78" i="1" s="1"/>
  <c r="F122" i="1"/>
  <c r="G122" i="1" s="1"/>
  <c r="H122" i="1" s="1"/>
  <c r="F257" i="1"/>
  <c r="G257" i="1" s="1"/>
  <c r="H257" i="1" s="1"/>
  <c r="F692" i="1"/>
  <c r="G692" i="1" s="1"/>
  <c r="H692" i="1" s="1"/>
  <c r="F1400" i="1"/>
  <c r="G1400" i="1" s="1"/>
  <c r="H1400" i="1" s="1"/>
  <c r="F1667" i="1"/>
  <c r="G1667" i="1" s="1"/>
  <c r="H1667" i="1" s="1"/>
  <c r="F1399" i="1"/>
  <c r="G1399" i="1" s="1"/>
  <c r="H1399" i="1" s="1"/>
  <c r="F1543" i="1"/>
  <c r="G1543" i="1" s="1"/>
  <c r="H1543" i="1" s="1"/>
  <c r="F1161" i="1"/>
  <c r="G1161" i="1" s="1"/>
  <c r="H1161" i="1" s="1"/>
  <c r="F982" i="1"/>
  <c r="G982" i="1" s="1"/>
  <c r="H982" i="1" s="1"/>
  <c r="F860" i="1"/>
  <c r="G860" i="1" s="1"/>
  <c r="H860" i="1" s="1"/>
  <c r="F420" i="1"/>
  <c r="G420" i="1" s="1"/>
  <c r="H420" i="1" s="1"/>
  <c r="F95" i="1"/>
  <c r="G95" i="1" s="1"/>
  <c r="H95" i="1" s="1"/>
  <c r="F16" i="1"/>
  <c r="G16" i="1" s="1"/>
  <c r="H16" i="1" s="1"/>
  <c r="F13" i="1"/>
  <c r="G13" i="1" s="1"/>
  <c r="H13" i="1" s="1"/>
  <c r="F17" i="1"/>
  <c r="G17" i="1" s="1"/>
  <c r="H17" i="1" s="1"/>
  <c r="F24" i="1"/>
  <c r="G24" i="1" s="1"/>
  <c r="H24" i="1" s="1"/>
  <c r="F36" i="1"/>
  <c r="G36" i="1" s="1"/>
  <c r="H36" i="1" s="1"/>
  <c r="F52" i="1"/>
  <c r="G52" i="1" s="1"/>
  <c r="H52" i="1" s="1"/>
  <c r="F63" i="1"/>
  <c r="G63" i="1" s="1"/>
  <c r="H63" i="1" s="1"/>
  <c r="F88" i="1"/>
  <c r="G88" i="1" s="1"/>
  <c r="H88" i="1" s="1"/>
  <c r="F101" i="1"/>
  <c r="G101" i="1" s="1"/>
  <c r="H101" i="1" s="1"/>
  <c r="F77" i="1"/>
  <c r="G77" i="1" s="1"/>
  <c r="H77" i="1" s="1"/>
  <c r="F146" i="1"/>
  <c r="G146" i="1" s="1"/>
  <c r="H146" i="1" s="1"/>
  <c r="F204" i="1"/>
  <c r="G204" i="1" s="1"/>
  <c r="H204" i="1" s="1"/>
  <c r="F339" i="1"/>
  <c r="G339" i="1" s="1"/>
  <c r="H339" i="1" s="1"/>
  <c r="F478" i="1"/>
  <c r="G478" i="1" s="1"/>
  <c r="H478" i="1" s="1"/>
  <c r="F567" i="1"/>
  <c r="G567" i="1" s="1"/>
  <c r="H567" i="1" s="1"/>
  <c r="F665" i="1"/>
  <c r="G665" i="1" s="1"/>
  <c r="H665" i="1" s="1"/>
  <c r="F589" i="1"/>
  <c r="G589" i="1" s="1"/>
  <c r="H589" i="1" s="1"/>
  <c r="F566" i="1"/>
  <c r="G566" i="1" s="1"/>
  <c r="H566" i="1" s="1"/>
  <c r="F497" i="1"/>
  <c r="G497" i="1" s="1"/>
  <c r="H497" i="1" s="1"/>
  <c r="F436" i="1"/>
  <c r="G436" i="1" s="1"/>
  <c r="H436" i="1" s="1"/>
  <c r="F359" i="1"/>
  <c r="G359" i="1" s="1"/>
  <c r="H359" i="1" s="1"/>
  <c r="F306" i="1"/>
  <c r="G306" i="1" s="1"/>
  <c r="H306" i="1" s="1"/>
  <c r="F305" i="1"/>
  <c r="G305" i="1" s="1"/>
  <c r="H305" i="1" s="1"/>
  <c r="F237" i="1"/>
  <c r="G237" i="1" s="1"/>
  <c r="H237" i="1" s="1"/>
  <c r="F216" i="1"/>
  <c r="G216" i="1" s="1"/>
  <c r="H216" i="1" s="1"/>
  <c r="F236" i="1"/>
  <c r="G236" i="1" s="1"/>
  <c r="H236" i="1" s="1"/>
  <c r="F192" i="1"/>
  <c r="G192" i="1" s="1"/>
  <c r="H192" i="1" s="1"/>
  <c r="F185" i="1"/>
  <c r="G185" i="1" s="1"/>
  <c r="H185" i="1" s="1"/>
  <c r="F215" i="1"/>
  <c r="G215" i="1" s="1"/>
  <c r="H215" i="1" s="1"/>
  <c r="F304" i="1"/>
  <c r="G304" i="1" s="1"/>
  <c r="H304" i="1" s="1"/>
  <c r="F435" i="1"/>
  <c r="G435" i="1" s="1"/>
  <c r="H435" i="1" s="1"/>
  <c r="F406" i="1"/>
  <c r="G406" i="1" s="1"/>
  <c r="H406" i="1" s="1"/>
  <c r="F373" i="1"/>
  <c r="G373" i="1" s="1"/>
  <c r="H373" i="1" s="1"/>
  <c r="F405" i="1"/>
  <c r="G405" i="1" s="1"/>
  <c r="H405" i="1" s="1"/>
  <c r="F419" i="1"/>
  <c r="G419" i="1" s="1"/>
  <c r="H419" i="1" s="1"/>
  <c r="F565" i="1"/>
  <c r="G565" i="1" s="1"/>
  <c r="H565" i="1" s="1"/>
  <c r="F588" i="1"/>
  <c r="G588" i="1" s="1"/>
  <c r="H588" i="1" s="1"/>
  <c r="F769" i="1"/>
  <c r="G769" i="1" s="1"/>
  <c r="H769" i="1" s="1"/>
  <c r="F1007" i="1"/>
  <c r="G1007" i="1" s="1"/>
  <c r="H1007" i="1" s="1"/>
  <c r="F1340" i="1"/>
  <c r="G1340" i="1" s="1"/>
  <c r="H1340" i="1" s="1"/>
  <c r="F1190" i="1"/>
  <c r="G1190" i="1" s="1"/>
  <c r="H1190" i="1" s="1"/>
  <c r="F1542" i="1"/>
  <c r="G1542" i="1" s="1"/>
  <c r="H1542" i="1" s="1"/>
  <c r="F1160" i="1"/>
  <c r="G1160" i="1" s="1"/>
  <c r="H1160" i="1" s="1"/>
  <c r="F1025" i="1"/>
  <c r="G1025" i="1" s="1"/>
  <c r="H1025" i="1" s="1"/>
  <c r="F2075" i="1"/>
  <c r="G2075" i="1" s="1"/>
  <c r="H2075" i="1" s="1"/>
  <c r="F1696" i="1"/>
  <c r="G1696" i="1" s="1"/>
  <c r="H1696" i="1" s="1"/>
  <c r="F1222" i="1"/>
  <c r="G1222" i="1" s="1"/>
  <c r="H1222" i="1" s="1"/>
  <c r="F638" i="1"/>
  <c r="G638" i="1" s="1"/>
  <c r="H638" i="1" s="1"/>
  <c r="F404" i="1"/>
  <c r="G404" i="1" s="1"/>
  <c r="H404" i="1" s="1"/>
  <c r="F256" i="1"/>
  <c r="G256" i="1" s="1"/>
  <c r="H256" i="1" s="1"/>
  <c r="F267" i="1"/>
  <c r="G267" i="1" s="1"/>
  <c r="H267" i="1" s="1"/>
  <c r="F319" i="1"/>
  <c r="G319" i="1" s="1"/>
  <c r="H319" i="1" s="1"/>
  <c r="F249" i="1"/>
  <c r="G249" i="1" s="1"/>
  <c r="H249" i="1" s="1"/>
  <c r="F285" i="1"/>
  <c r="G285" i="1" s="1"/>
  <c r="H285" i="1" s="1"/>
  <c r="F372" i="1"/>
  <c r="G372" i="1" s="1"/>
  <c r="H372" i="1" s="1"/>
  <c r="F338" i="1"/>
  <c r="G338" i="1" s="1"/>
  <c r="H338" i="1" s="1"/>
  <c r="F248" i="1"/>
  <c r="G248" i="1" s="1"/>
  <c r="H248" i="1" s="1"/>
  <c r="F224" i="1"/>
  <c r="G224" i="1" s="1"/>
  <c r="H224" i="1" s="1"/>
  <c r="F337" i="1"/>
  <c r="G337" i="1" s="1"/>
  <c r="H337" i="1" s="1"/>
  <c r="F336" i="1"/>
  <c r="G336" i="1" s="1"/>
  <c r="H336" i="1" s="1"/>
  <c r="F403" i="1"/>
  <c r="G403" i="1" s="1"/>
  <c r="H403" i="1" s="1"/>
  <c r="F477" i="1"/>
  <c r="G477" i="1" s="1"/>
  <c r="H477" i="1" s="1"/>
  <c r="F612" i="1"/>
  <c r="G612" i="1" s="1"/>
  <c r="H612" i="1" s="1"/>
  <c r="F888" i="1"/>
  <c r="G888" i="1" s="1"/>
  <c r="H888" i="1" s="1"/>
  <c r="F1071" i="1"/>
  <c r="G1071" i="1" s="1"/>
  <c r="H1071" i="1" s="1"/>
  <c r="F691" i="1"/>
  <c r="G691" i="1" s="1"/>
  <c r="H691" i="1" s="1"/>
  <c r="F1366" i="1"/>
  <c r="G1366" i="1" s="1"/>
  <c r="H1366" i="1" s="1"/>
  <c r="F1430" i="1"/>
  <c r="G1430" i="1" s="1"/>
  <c r="H1430" i="1" s="1"/>
  <c r="F1159" i="1"/>
  <c r="G1159" i="1" s="1"/>
  <c r="H1159" i="1" s="1"/>
  <c r="F587" i="1"/>
  <c r="G587" i="1" s="1"/>
  <c r="H587" i="1" s="1"/>
  <c r="F797" i="1"/>
  <c r="G797" i="1" s="1"/>
  <c r="H797" i="1" s="1"/>
  <c r="F564" i="1"/>
  <c r="G564" i="1" s="1"/>
  <c r="H564" i="1" s="1"/>
  <c r="F418" i="1"/>
  <c r="G418" i="1" s="1"/>
  <c r="H418" i="1" s="1"/>
  <c r="F496" i="1"/>
  <c r="G496" i="1" s="1"/>
  <c r="H496" i="1" s="1"/>
  <c r="F347" i="1"/>
  <c r="G347" i="1" s="1"/>
  <c r="H347" i="1" s="1"/>
  <c r="F611" i="1"/>
  <c r="G611" i="1" s="1"/>
  <c r="H611" i="1" s="1"/>
  <c r="F495" i="1"/>
  <c r="G495" i="1" s="1"/>
  <c r="H495" i="1" s="1"/>
  <c r="F586" i="1"/>
  <c r="G586" i="1" s="1"/>
  <c r="H586" i="1" s="1"/>
  <c r="F728" i="1"/>
  <c r="G728" i="1" s="1"/>
  <c r="H728" i="1" s="1"/>
  <c r="F823" i="1"/>
  <c r="G823" i="1" s="1"/>
  <c r="H823" i="1" s="1"/>
  <c r="F727" i="1"/>
  <c r="G727" i="1" s="1"/>
  <c r="H727" i="1" s="1"/>
  <c r="F690" i="1"/>
  <c r="G690" i="1" s="1"/>
  <c r="H690" i="1" s="1"/>
  <c r="F689" i="1"/>
  <c r="G689" i="1" s="1"/>
  <c r="H689" i="1" s="1"/>
  <c r="F916" i="1"/>
  <c r="G916" i="1" s="1"/>
  <c r="H916" i="1" s="1"/>
  <c r="F1130" i="1"/>
  <c r="G1130" i="1" s="1"/>
  <c r="H1130" i="1" s="1"/>
  <c r="F1221" i="1"/>
  <c r="G1221" i="1" s="1"/>
  <c r="H1221" i="1" s="1"/>
  <c r="F1220" i="1"/>
  <c r="G1220" i="1" s="1"/>
  <c r="H1220" i="1" s="1"/>
  <c r="F1365" i="1"/>
  <c r="G1365" i="1" s="1"/>
  <c r="H1365" i="1" s="1"/>
  <c r="F1541" i="1"/>
  <c r="G1541" i="1" s="1"/>
  <c r="H1541" i="1" s="1"/>
  <c r="F1870" i="1"/>
  <c r="G1870" i="1" s="1"/>
  <c r="H1870" i="1" s="1"/>
  <c r="F1912" i="1"/>
  <c r="G1912" i="1" s="1"/>
  <c r="H1912" i="1" s="1"/>
  <c r="F2259" i="1"/>
  <c r="G2259" i="1" s="1"/>
  <c r="H2259" i="1" s="1"/>
  <c r="F2046" i="1"/>
  <c r="G2046" i="1" s="1"/>
  <c r="H2046" i="1" s="1"/>
  <c r="F1695" i="1"/>
  <c r="G1695" i="1" s="1"/>
  <c r="H1695" i="1" s="1"/>
  <c r="F1475" i="1"/>
  <c r="G1475" i="1" s="1"/>
  <c r="H1475" i="1" s="1"/>
  <c r="F1040" i="1"/>
  <c r="G1040" i="1" s="1"/>
  <c r="H1040" i="1" s="1"/>
  <c r="F796" i="1"/>
  <c r="G796" i="1" s="1"/>
  <c r="H796" i="1" s="1"/>
  <c r="F563" i="1"/>
  <c r="G563" i="1" s="1"/>
  <c r="H563" i="1" s="1"/>
  <c r="F476" i="1"/>
  <c r="G476" i="1" s="1"/>
  <c r="H476" i="1" s="1"/>
  <c r="F235" i="1"/>
  <c r="G235" i="1" s="1"/>
  <c r="H235" i="1" s="1"/>
  <c r="F542" i="1"/>
  <c r="G542" i="1" s="1"/>
  <c r="H542" i="1" s="1"/>
  <c r="F448" i="1"/>
  <c r="G448" i="1" s="1"/>
  <c r="H448" i="1" s="1"/>
  <c r="F610" i="1"/>
  <c r="G610" i="1" s="1"/>
  <c r="H610" i="1" s="1"/>
  <c r="F168" i="1"/>
  <c r="G168" i="1" s="1"/>
  <c r="H168" i="1" s="1"/>
  <c r="F167" i="1"/>
  <c r="G167" i="1" s="1"/>
  <c r="H167" i="1" s="1"/>
  <c r="F166" i="1"/>
  <c r="G166" i="1" s="1"/>
  <c r="H166" i="1" s="1"/>
  <c r="F154" i="1"/>
  <c r="G154" i="1" s="1"/>
  <c r="H154" i="1" s="1"/>
  <c r="F198" i="1"/>
  <c r="G198" i="1" s="1"/>
  <c r="H198" i="1" s="1"/>
  <c r="F247" i="1"/>
  <c r="G247" i="1" s="1"/>
  <c r="H247" i="1" s="1"/>
  <c r="F541" i="1"/>
  <c r="G541" i="1" s="1"/>
  <c r="H541" i="1" s="1"/>
  <c r="F1101" i="1"/>
  <c r="G1101" i="1" s="1"/>
  <c r="H1101" i="1" s="1"/>
  <c r="F1726" i="1"/>
  <c r="G1726" i="1" s="1"/>
  <c r="H1726" i="1" s="1"/>
  <c r="F1474" i="1"/>
  <c r="G1474" i="1" s="1"/>
  <c r="H1474" i="1" s="1"/>
  <c r="F2157" i="1"/>
  <c r="G2157" i="1" s="1"/>
  <c r="H2157" i="1" s="1"/>
  <c r="F2487" i="1"/>
  <c r="G2487" i="1" s="1"/>
  <c r="H2487" i="1" s="1"/>
  <c r="F2258" i="1"/>
  <c r="G2258" i="1" s="1"/>
  <c r="H2258" i="1" s="1"/>
  <c r="F1962" i="1"/>
  <c r="G1962" i="1" s="1"/>
  <c r="H1962" i="1" s="1"/>
  <c r="F1561" i="1"/>
  <c r="G1561" i="1" s="1"/>
  <c r="H1561" i="1" s="1"/>
  <c r="F1129" i="1"/>
  <c r="G1129" i="1" s="1"/>
  <c r="H1129" i="1" s="1"/>
  <c r="F609" i="1"/>
  <c r="G609" i="1" s="1"/>
  <c r="H609" i="1" s="1"/>
  <c r="F521" i="1"/>
  <c r="G521" i="1" s="1"/>
  <c r="H521" i="1" s="1"/>
  <c r="F177" i="1"/>
  <c r="G177" i="1" s="1"/>
  <c r="H177" i="1" s="1"/>
  <c r="F284" i="1"/>
  <c r="G284" i="1" s="1"/>
  <c r="H284" i="1" s="1"/>
  <c r="F223" i="1"/>
  <c r="G223" i="1" s="1"/>
  <c r="H223" i="1" s="1"/>
  <c r="F335" i="1"/>
  <c r="G335" i="1" s="1"/>
  <c r="H335" i="1" s="1"/>
  <c r="F358" i="1"/>
  <c r="G358" i="1" s="1"/>
  <c r="H358" i="1" s="1"/>
  <c r="F371" i="1"/>
  <c r="G371" i="1" s="1"/>
  <c r="H371" i="1" s="1"/>
  <c r="F434" i="1"/>
  <c r="G434" i="1" s="1"/>
  <c r="H434" i="1" s="1"/>
  <c r="F234" i="1"/>
  <c r="G234" i="1" s="1"/>
  <c r="H234" i="1" s="1"/>
  <c r="F402" i="1"/>
  <c r="G402" i="1" s="1"/>
  <c r="H402" i="1" s="1"/>
  <c r="F246" i="1"/>
  <c r="G246" i="1" s="1"/>
  <c r="H246" i="1" s="1"/>
  <c r="F386" i="1"/>
  <c r="G386" i="1" s="1"/>
  <c r="H386" i="1" s="1"/>
  <c r="F540" i="1"/>
  <c r="G540" i="1" s="1"/>
  <c r="H540" i="1" s="1"/>
  <c r="F637" i="1"/>
  <c r="G637" i="1" s="1"/>
  <c r="H637" i="1" s="1"/>
  <c r="F1189" i="1"/>
  <c r="G1189" i="1" s="1"/>
  <c r="H1189" i="1" s="1"/>
  <c r="F1560" i="1"/>
  <c r="G1560" i="1" s="1"/>
  <c r="H1560" i="1" s="1"/>
  <c r="F2002" i="1"/>
  <c r="G2002" i="1" s="1"/>
  <c r="H2002" i="1" s="1"/>
  <c r="F2257" i="1"/>
  <c r="G2257" i="1" s="1"/>
  <c r="H2257" i="1" s="1"/>
  <c r="F2376" i="1"/>
  <c r="G2376" i="1" s="1"/>
  <c r="H2376" i="1" s="1"/>
  <c r="F2115" i="1"/>
  <c r="G2115" i="1" s="1"/>
  <c r="H2115" i="1" s="1"/>
  <c r="F2566" i="1"/>
  <c r="G2566" i="1" s="1"/>
  <c r="H2566" i="1" s="1"/>
  <c r="F2001" i="1"/>
  <c r="G2001" i="1" s="1"/>
  <c r="H2001" i="1" s="1"/>
  <c r="F1540" i="1"/>
  <c r="G1540" i="1" s="1"/>
  <c r="H1540" i="1" s="1"/>
  <c r="F1277" i="1"/>
  <c r="G1277" i="1" s="1"/>
  <c r="H1277" i="1" s="1"/>
  <c r="F1188" i="1"/>
  <c r="G1188" i="1" s="1"/>
  <c r="H1188" i="1" s="1"/>
  <c r="F1039" i="1"/>
  <c r="G1039" i="1" s="1"/>
  <c r="H1039" i="1" s="1"/>
  <c r="F941" i="1"/>
  <c r="G941" i="1" s="1"/>
  <c r="H941" i="1" s="1"/>
  <c r="F726" i="1"/>
  <c r="G726" i="1" s="1"/>
  <c r="H726" i="1" s="1"/>
  <c r="F795" i="1"/>
  <c r="G795" i="1" s="1"/>
  <c r="H795" i="1" s="1"/>
  <c r="F794" i="1"/>
  <c r="G794" i="1" s="1"/>
  <c r="H794" i="1" s="1"/>
  <c r="F768" i="1"/>
  <c r="G768" i="1" s="1"/>
  <c r="H768" i="1" s="1"/>
  <c r="F767" i="1"/>
  <c r="G767" i="1" s="1"/>
  <c r="H767" i="1" s="1"/>
  <c r="F725" i="1"/>
  <c r="G725" i="1" s="1"/>
  <c r="H725" i="1" s="1"/>
  <c r="F724" i="1"/>
  <c r="G724" i="1" s="1"/>
  <c r="H724" i="1" s="1"/>
  <c r="F766" i="1"/>
  <c r="G766" i="1" s="1"/>
  <c r="H766" i="1" s="1"/>
  <c r="F723" i="1"/>
  <c r="G723" i="1" s="1"/>
  <c r="H723" i="1" s="1"/>
  <c r="F765" i="1"/>
  <c r="G765" i="1" s="1"/>
  <c r="H765" i="1" s="1"/>
  <c r="F793" i="1"/>
  <c r="G793" i="1" s="1"/>
  <c r="H793" i="1" s="1"/>
  <c r="F822" i="1"/>
  <c r="G822" i="1" s="1"/>
  <c r="H822" i="1" s="1"/>
  <c r="F859" i="1"/>
  <c r="G859" i="1" s="1"/>
  <c r="H859" i="1" s="1"/>
  <c r="F915" i="1"/>
  <c r="G915" i="1" s="1"/>
  <c r="H915" i="1" s="1"/>
  <c r="F887" i="1"/>
  <c r="G887" i="1" s="1"/>
  <c r="H887" i="1" s="1"/>
  <c r="F792" i="1"/>
  <c r="G792" i="1" s="1"/>
  <c r="H792" i="1" s="1"/>
  <c r="F636" i="1"/>
  <c r="G636" i="1" s="1"/>
  <c r="H636" i="1" s="1"/>
  <c r="F608" i="1"/>
  <c r="G608" i="1" s="1"/>
  <c r="H608" i="1" s="1"/>
  <c r="F520" i="1"/>
  <c r="G520" i="1" s="1"/>
  <c r="H520" i="1" s="1"/>
  <c r="F334" i="1"/>
  <c r="G334" i="1" s="1"/>
  <c r="H334" i="1" s="1"/>
  <c r="F222" i="1"/>
  <c r="G222" i="1" s="1"/>
  <c r="H222" i="1" s="1"/>
  <c r="F165" i="1"/>
  <c r="G165" i="1" s="1"/>
  <c r="H165" i="1" s="1"/>
  <c r="F164" i="1"/>
  <c r="G164" i="1" s="1"/>
  <c r="H164" i="1" s="1"/>
  <c r="F203" i="1"/>
  <c r="G203" i="1" s="1"/>
  <c r="H203" i="1" s="1"/>
  <c r="F245" i="1"/>
  <c r="G245" i="1" s="1"/>
  <c r="H245" i="1" s="1"/>
  <c r="F283" i="1"/>
  <c r="G283" i="1" s="1"/>
  <c r="H283" i="1" s="1"/>
  <c r="F282" i="1"/>
  <c r="G282" i="1" s="1"/>
  <c r="H282" i="1" s="1"/>
  <c r="F233" i="1"/>
  <c r="G233" i="1" s="1"/>
  <c r="H233" i="1" s="1"/>
  <c r="F303" i="1"/>
  <c r="G303" i="1" s="1"/>
  <c r="H303" i="1" s="1"/>
  <c r="F385" i="1"/>
  <c r="G385" i="1" s="1"/>
  <c r="H385" i="1" s="1"/>
  <c r="F401" i="1"/>
  <c r="G401" i="1" s="1"/>
  <c r="H401" i="1" s="1"/>
  <c r="F417" i="1"/>
  <c r="G417" i="1" s="1"/>
  <c r="H417" i="1" s="1"/>
  <c r="F519" i="1"/>
  <c r="G519" i="1" s="1"/>
  <c r="H519" i="1" s="1"/>
  <c r="F664" i="1"/>
  <c r="G664" i="1" s="1"/>
  <c r="H664" i="1" s="1"/>
  <c r="F914" i="1"/>
  <c r="G914" i="1" s="1"/>
  <c r="H914" i="1" s="1"/>
  <c r="F1158" i="1"/>
  <c r="G1158" i="1" s="1"/>
  <c r="H1158" i="1" s="1"/>
  <c r="F1539" i="1"/>
  <c r="G1539" i="1" s="1"/>
  <c r="H1539" i="1" s="1"/>
  <c r="F1694" i="1"/>
  <c r="G1694" i="1" s="1"/>
  <c r="H1694" i="1" s="1"/>
  <c r="F1830" i="1"/>
  <c r="G1830" i="1" s="1"/>
  <c r="H1830" i="1" s="1"/>
  <c r="F1538" i="1"/>
  <c r="G1538" i="1" s="1"/>
  <c r="H1538" i="1" s="1"/>
  <c r="F1339" i="1"/>
  <c r="G1339" i="1" s="1"/>
  <c r="H1339" i="1" s="1"/>
  <c r="F1024" i="1"/>
  <c r="G1024" i="1" s="1"/>
  <c r="H1024" i="1" s="1"/>
  <c r="F722" i="1"/>
  <c r="G722" i="1" s="1"/>
  <c r="H722" i="1" s="1"/>
  <c r="F433" i="1"/>
  <c r="G433" i="1" s="1"/>
  <c r="H433" i="1" s="1"/>
  <c r="F232" i="1"/>
  <c r="G232" i="1" s="1"/>
  <c r="H232" i="1" s="1"/>
  <c r="F163" i="1"/>
  <c r="G163" i="1" s="1"/>
  <c r="H163" i="1" s="1"/>
  <c r="F176" i="1"/>
  <c r="G176" i="1" s="1"/>
  <c r="H176" i="1" s="1"/>
  <c r="F197" i="1"/>
  <c r="G197" i="1" s="1"/>
  <c r="H197" i="1" s="1"/>
  <c r="F196" i="1"/>
  <c r="G196" i="1" s="1"/>
  <c r="H196" i="1" s="1"/>
  <c r="F231" i="1"/>
  <c r="G231" i="1" s="1"/>
  <c r="H231" i="1" s="1"/>
  <c r="F266" i="1"/>
  <c r="G266" i="1" s="1"/>
  <c r="H266" i="1" s="1"/>
  <c r="F302" i="1"/>
  <c r="G302" i="1" s="1"/>
  <c r="H302" i="1" s="1"/>
  <c r="F318" i="1"/>
  <c r="G318" i="1" s="1"/>
  <c r="H318" i="1" s="1"/>
  <c r="F384" i="1"/>
  <c r="G384" i="1" s="1"/>
  <c r="H384" i="1" s="1"/>
  <c r="F400" i="1"/>
  <c r="G400" i="1" s="1"/>
  <c r="H400" i="1" s="1"/>
  <c r="F518" i="1"/>
  <c r="G518" i="1" s="1"/>
  <c r="H518" i="1" s="1"/>
  <c r="F585" i="1"/>
  <c r="G585" i="1" s="1"/>
  <c r="H585" i="1" s="1"/>
  <c r="F663" i="1"/>
  <c r="G663" i="1" s="1"/>
  <c r="H663" i="1" s="1"/>
  <c r="F858" i="1"/>
  <c r="G858" i="1" s="1"/>
  <c r="H858" i="1" s="1"/>
  <c r="F1070" i="1"/>
  <c r="G1070" i="1" s="1"/>
  <c r="H1070" i="1" s="1"/>
  <c r="F1311" i="1"/>
  <c r="G1311" i="1" s="1"/>
  <c r="H1311" i="1" s="1"/>
  <c r="F1473" i="1"/>
  <c r="G1473" i="1" s="1"/>
  <c r="H1473" i="1" s="1"/>
  <c r="F1725" i="1"/>
  <c r="G1725" i="1" s="1"/>
  <c r="H1725" i="1" s="1"/>
  <c r="F1757" i="1"/>
  <c r="G1757" i="1" s="1"/>
  <c r="H1757" i="1" s="1"/>
  <c r="F1338" i="1"/>
  <c r="G1338" i="1" s="1"/>
  <c r="H1338" i="1" s="1"/>
  <c r="F1337" i="1"/>
  <c r="G1337" i="1" s="1"/>
  <c r="H1337" i="1" s="1"/>
  <c r="F1157" i="1"/>
  <c r="G1157" i="1" s="1"/>
  <c r="H1157" i="1" s="1"/>
  <c r="F857" i="1"/>
  <c r="G857" i="1" s="1"/>
  <c r="H857" i="1" s="1"/>
  <c r="F562" i="1"/>
  <c r="G562" i="1" s="1"/>
  <c r="H562" i="1" s="1"/>
  <c r="F584" i="1"/>
  <c r="G584" i="1" s="1"/>
  <c r="H584" i="1" s="1"/>
  <c r="F561" i="1"/>
  <c r="G561" i="1" s="1"/>
  <c r="H561" i="1" s="1"/>
  <c r="F560" i="1"/>
  <c r="G560" i="1" s="1"/>
  <c r="H560" i="1" s="1"/>
  <c r="F662" i="1"/>
  <c r="G662" i="1" s="1"/>
  <c r="H662" i="1" s="1"/>
  <c r="F791" i="1"/>
  <c r="G791" i="1" s="1"/>
  <c r="H791" i="1" s="1"/>
  <c r="F913" i="1"/>
  <c r="G913" i="1" s="1"/>
  <c r="H913" i="1" s="1"/>
  <c r="F1023" i="1"/>
  <c r="G1023" i="1" s="1"/>
  <c r="H1023" i="1" s="1"/>
  <c r="F1128" i="1"/>
  <c r="G1128" i="1" s="1"/>
  <c r="H1128" i="1" s="1"/>
  <c r="F1310" i="1"/>
  <c r="G1310" i="1" s="1"/>
  <c r="H1310" i="1" s="1"/>
  <c r="F1429" i="1"/>
  <c r="G1429" i="1" s="1"/>
  <c r="H1429" i="1" s="1"/>
  <c r="F1724" i="1"/>
  <c r="G1724" i="1" s="1"/>
  <c r="H1724" i="1" s="1"/>
  <c r="F1829" i="1"/>
  <c r="G1829" i="1" s="1"/>
  <c r="H1829" i="1" s="1"/>
  <c r="F1592" i="1"/>
  <c r="G1592" i="1" s="1"/>
  <c r="H1592" i="1" s="1"/>
  <c r="F2298" i="1"/>
  <c r="G2298" i="1" s="1"/>
  <c r="H2298" i="1" s="1"/>
  <c r="F2224" i="1"/>
  <c r="G2224" i="1" s="1"/>
  <c r="H2224" i="1" s="1"/>
  <c r="F2450" i="1"/>
  <c r="G2450" i="1" s="1"/>
  <c r="H2450" i="1" s="1"/>
  <c r="F2297" i="1"/>
  <c r="G2297" i="1" s="1"/>
  <c r="H2297" i="1" s="1"/>
  <c r="F2757" i="1"/>
  <c r="G2757" i="1" s="1"/>
  <c r="H2757" i="1" s="1"/>
  <c r="F3040" i="1"/>
  <c r="G3040" i="1" s="1"/>
  <c r="H3040" i="1" s="1"/>
  <c r="F3259" i="1"/>
  <c r="G3259" i="1" s="1"/>
  <c r="H3259" i="1" s="1"/>
  <c r="F2980" i="1"/>
  <c r="G2980" i="1" s="1"/>
  <c r="H2980" i="1" s="1"/>
  <c r="F2707" i="1"/>
  <c r="G2707" i="1" s="1"/>
  <c r="H2707" i="1" s="1"/>
  <c r="F2449" i="1"/>
  <c r="G2449" i="1" s="1"/>
  <c r="H2449" i="1" s="1"/>
  <c r="F2188" i="1"/>
  <c r="G2188" i="1" s="1"/>
  <c r="H2188" i="1" s="1"/>
  <c r="F1507" i="1"/>
  <c r="G1507" i="1" s="1"/>
  <c r="H1507" i="1" s="1"/>
  <c r="F1219" i="1"/>
  <c r="G1219" i="1" s="1"/>
  <c r="H1219" i="1" s="1"/>
  <c r="F1309" i="1"/>
  <c r="G1309" i="1" s="1"/>
  <c r="H1309" i="1" s="1"/>
  <c r="F2000" i="1"/>
  <c r="G2000" i="1" s="1"/>
  <c r="H2000" i="1" s="1"/>
  <c r="F1796" i="1"/>
  <c r="G1796" i="1" s="1"/>
  <c r="H1796" i="1" s="1"/>
  <c r="F1795" i="1"/>
  <c r="G1795" i="1" s="1"/>
  <c r="H1795" i="1" s="1"/>
  <c r="F1794" i="1"/>
  <c r="G1794" i="1" s="1"/>
  <c r="H1794" i="1" s="1"/>
  <c r="F1537" i="1"/>
  <c r="G1537" i="1" s="1"/>
  <c r="H1537" i="1" s="1"/>
  <c r="F1276" i="1"/>
  <c r="G1276" i="1" s="1"/>
  <c r="H1276" i="1" s="1"/>
  <c r="F1243" i="1"/>
  <c r="G1243" i="1" s="1"/>
  <c r="H1243" i="1" s="1"/>
  <c r="F1793" i="1"/>
  <c r="G1793" i="1" s="1"/>
  <c r="H1793" i="1" s="1"/>
  <c r="F2296" i="1"/>
  <c r="G2296" i="1" s="1"/>
  <c r="H2296" i="1" s="1"/>
  <c r="F2223" i="1"/>
  <c r="G2223" i="1" s="1"/>
  <c r="H2223" i="1" s="1"/>
  <c r="F2187" i="1"/>
  <c r="G2187" i="1" s="1"/>
  <c r="H2187" i="1" s="1"/>
  <c r="F2222" i="1"/>
  <c r="G2222" i="1" s="1"/>
  <c r="H2222" i="1" s="1"/>
  <c r="F2518" i="1"/>
  <c r="G2518" i="1" s="1"/>
  <c r="H2518" i="1" s="1"/>
  <c r="F2486" i="1"/>
  <c r="G2486" i="1" s="1"/>
  <c r="H2486" i="1" s="1"/>
  <c r="F2565" i="1"/>
  <c r="G2565" i="1" s="1"/>
  <c r="H2565" i="1" s="1"/>
  <c r="F2756" i="1"/>
  <c r="G2756" i="1" s="1"/>
  <c r="H2756" i="1" s="1"/>
  <c r="F2564" i="1"/>
  <c r="G2564" i="1" s="1"/>
  <c r="H2564" i="1" s="1"/>
  <c r="F2156" i="1"/>
  <c r="G2156" i="1" s="1"/>
  <c r="H2156" i="1" s="1"/>
  <c r="F1756" i="1"/>
  <c r="G1756" i="1" s="1"/>
  <c r="H1756" i="1" s="1"/>
  <c r="F1536" i="1"/>
  <c r="G1536" i="1" s="1"/>
  <c r="H1536" i="1" s="1"/>
  <c r="F1364" i="1"/>
  <c r="G1364" i="1" s="1"/>
  <c r="H1364" i="1" s="1"/>
  <c r="F1242" i="1"/>
  <c r="G1242" i="1" s="1"/>
  <c r="H1242" i="1" s="1"/>
  <c r="F1156" i="1"/>
  <c r="G1156" i="1" s="1"/>
  <c r="H1156" i="1" s="1"/>
  <c r="F1100" i="1"/>
  <c r="G1100" i="1" s="1"/>
  <c r="H1100" i="1" s="1"/>
  <c r="F1038" i="1"/>
  <c r="G1038" i="1" s="1"/>
  <c r="H1038" i="1" s="1"/>
  <c r="F958" i="1"/>
  <c r="G958" i="1" s="1"/>
  <c r="H958" i="1" s="1"/>
  <c r="F912" i="1"/>
  <c r="G912" i="1" s="1"/>
  <c r="H912" i="1" s="1"/>
  <c r="F1022" i="1"/>
  <c r="G1022" i="1" s="1"/>
  <c r="H1022" i="1" s="1"/>
  <c r="F1241" i="1"/>
  <c r="G1241" i="1" s="1"/>
  <c r="H1241" i="1" s="1"/>
  <c r="F1218" i="1"/>
  <c r="G1218" i="1" s="1"/>
  <c r="H1218" i="1" s="1"/>
  <c r="F1155" i="1"/>
  <c r="G1155" i="1" s="1"/>
  <c r="H1155" i="1" s="1"/>
  <c r="F1217" i="1"/>
  <c r="G1217" i="1" s="1"/>
  <c r="H1217" i="1" s="1"/>
  <c r="F1336" i="1"/>
  <c r="G1336" i="1" s="1"/>
  <c r="H1336" i="1" s="1"/>
  <c r="F1398" i="1"/>
  <c r="G1398" i="1" s="1"/>
  <c r="H1398" i="1" s="1"/>
  <c r="F1154" i="1"/>
  <c r="G1154" i="1" s="1"/>
  <c r="H1154" i="1" s="1"/>
  <c r="F1275" i="1"/>
  <c r="G1275" i="1" s="1"/>
  <c r="H1275" i="1" s="1"/>
  <c r="F1911" i="1"/>
  <c r="G1911" i="1" s="1"/>
  <c r="H1911" i="1" s="1"/>
  <c r="F1999" i="1"/>
  <c r="G1999" i="1" s="1"/>
  <c r="H1999" i="1" s="1"/>
  <c r="F1961" i="1"/>
  <c r="G1961" i="1" s="1"/>
  <c r="H1961" i="1" s="1"/>
  <c r="F1792" i="1"/>
  <c r="G1792" i="1" s="1"/>
  <c r="H1792" i="1" s="1"/>
  <c r="F1666" i="1"/>
  <c r="G1666" i="1" s="1"/>
  <c r="H1666" i="1" s="1"/>
  <c r="F1428" i="1"/>
  <c r="G1428" i="1" s="1"/>
  <c r="H1428" i="1" s="1"/>
  <c r="F1274" i="1"/>
  <c r="G1274" i="1" s="1"/>
  <c r="H1274" i="1" s="1"/>
  <c r="F1127" i="1"/>
  <c r="G1127" i="1" s="1"/>
  <c r="H1127" i="1" s="1"/>
  <c r="F940" i="1"/>
  <c r="G940" i="1" s="1"/>
  <c r="H940" i="1" s="1"/>
  <c r="F688" i="1"/>
  <c r="G688" i="1" s="1"/>
  <c r="H688" i="1" s="1"/>
  <c r="F559" i="1"/>
  <c r="G559" i="1" s="1"/>
  <c r="H559" i="1" s="1"/>
  <c r="F475" i="1"/>
  <c r="G475" i="1" s="1"/>
  <c r="H475" i="1" s="1"/>
  <c r="F383" i="1"/>
  <c r="G383" i="1" s="1"/>
  <c r="H383" i="1" s="1"/>
  <c r="F382" i="1"/>
  <c r="G382" i="1" s="1"/>
  <c r="H382" i="1" s="1"/>
  <c r="F517" i="1"/>
  <c r="G517" i="1" s="1"/>
  <c r="H517" i="1" s="1"/>
  <c r="F856" i="1"/>
  <c r="G856" i="1" s="1"/>
  <c r="H856" i="1" s="1"/>
  <c r="F1472" i="1"/>
  <c r="G1472" i="1" s="1"/>
  <c r="H1472" i="1" s="1"/>
  <c r="F1998" i="1"/>
  <c r="G1998" i="1" s="1"/>
  <c r="H1998" i="1" s="1"/>
  <c r="F2155" i="1"/>
  <c r="G2155" i="1" s="1"/>
  <c r="H2155" i="1" s="1"/>
  <c r="F2295" i="1"/>
  <c r="G2295" i="1" s="1"/>
  <c r="H2295" i="1" s="1"/>
  <c r="F2415" i="1"/>
  <c r="G2415" i="1" s="1"/>
  <c r="H2415" i="1" s="1"/>
  <c r="F2448" i="1"/>
  <c r="G2448" i="1" s="1"/>
  <c r="H2448" i="1" s="1"/>
  <c r="F2612" i="1"/>
  <c r="G2612" i="1" s="1"/>
  <c r="H2612" i="1" s="1"/>
  <c r="F2844" i="1"/>
  <c r="G2844" i="1" s="1"/>
  <c r="H2844" i="1" s="1"/>
  <c r="F3090" i="1"/>
  <c r="G3090" i="1" s="1"/>
  <c r="H3090" i="1" s="1"/>
  <c r="F3201" i="1"/>
  <c r="G3201" i="1" s="1"/>
  <c r="H3201" i="1" s="1"/>
  <c r="F3200" i="1"/>
  <c r="G3200" i="1" s="1"/>
  <c r="H3200" i="1" s="1"/>
  <c r="F3199" i="1"/>
  <c r="G3199" i="1" s="1"/>
  <c r="H3199" i="1" s="1"/>
  <c r="F3302" i="1"/>
  <c r="G3302" i="1" s="1"/>
  <c r="H3302" i="1" s="1"/>
  <c r="F3089" i="1"/>
  <c r="G3089" i="1" s="1"/>
  <c r="H3089" i="1" s="1"/>
  <c r="F2755" i="1"/>
  <c r="G2755" i="1" s="1"/>
  <c r="H2755" i="1" s="1"/>
  <c r="F2335" i="1"/>
  <c r="G2335" i="1" s="1"/>
  <c r="H2335" i="1" s="1"/>
  <c r="F1960" i="1"/>
  <c r="G1960" i="1" s="1"/>
  <c r="H1960" i="1" s="1"/>
  <c r="F1828" i="1"/>
  <c r="G1828" i="1" s="1"/>
  <c r="H1828" i="1" s="1"/>
  <c r="F1869" i="1"/>
  <c r="G1869" i="1" s="1"/>
  <c r="H1869" i="1" s="1"/>
  <c r="F1868" i="1"/>
  <c r="G1868" i="1" s="1"/>
  <c r="H1868" i="1" s="1"/>
  <c r="F1910" i="1"/>
  <c r="G1910" i="1" s="1"/>
  <c r="H1910" i="1" s="1"/>
  <c r="F1959" i="1"/>
  <c r="G1959" i="1" s="1"/>
  <c r="H1959" i="1" s="1"/>
  <c r="F1591" i="1"/>
  <c r="G1591" i="1" s="1"/>
  <c r="H1591" i="1" s="1"/>
  <c r="F1308" i="1"/>
  <c r="G1308" i="1" s="1"/>
  <c r="H1308" i="1" s="1"/>
  <c r="F1153" i="1"/>
  <c r="G1153" i="1" s="1"/>
  <c r="H1153" i="1" s="1"/>
  <c r="F1427" i="1"/>
  <c r="G1427" i="1" s="1"/>
  <c r="H1427" i="1" s="1"/>
  <c r="F1958" i="1"/>
  <c r="G1958" i="1" s="1"/>
  <c r="H1958" i="1" s="1"/>
  <c r="F2706" i="1"/>
  <c r="G2706" i="1" s="1"/>
  <c r="H2706" i="1" s="1"/>
  <c r="F2894" i="1"/>
  <c r="G2894" i="1" s="1"/>
  <c r="H2894" i="1" s="1"/>
  <c r="F3088" i="1"/>
  <c r="G3088" i="1" s="1"/>
  <c r="H3088" i="1" s="1"/>
  <c r="F3087" i="1"/>
  <c r="G3087" i="1" s="1"/>
  <c r="H3087" i="1" s="1"/>
  <c r="F3335" i="1"/>
  <c r="G3335" i="1" s="1"/>
  <c r="H3335" i="1" s="1"/>
  <c r="F3428" i="1"/>
  <c r="G3428" i="1" s="1"/>
  <c r="H3428" i="1" s="1"/>
  <c r="F3516" i="1"/>
  <c r="G3516" i="1" s="1"/>
  <c r="H3516" i="1" s="1"/>
  <c r="F3473" i="1"/>
  <c r="G3473" i="1" s="1"/>
  <c r="H3473" i="1" s="1"/>
  <c r="F3472" i="1"/>
  <c r="G3472" i="1" s="1"/>
  <c r="H3472" i="1" s="1"/>
  <c r="F3603" i="1"/>
  <c r="G3603" i="1" s="1"/>
  <c r="H3603" i="1" s="1"/>
  <c r="F3602" i="1"/>
  <c r="G3602" i="1" s="1"/>
  <c r="H3602" i="1" s="1"/>
  <c r="F3301" i="1"/>
  <c r="G3301" i="1" s="1"/>
  <c r="H3301" i="1" s="1"/>
  <c r="F2893" i="1"/>
  <c r="G2893" i="1" s="1"/>
  <c r="H2893" i="1" s="1"/>
  <c r="F2485" i="1"/>
  <c r="G2485" i="1" s="1"/>
  <c r="H2485" i="1" s="1"/>
  <c r="F2334" i="1"/>
  <c r="G2334" i="1" s="1"/>
  <c r="H2334" i="1" s="1"/>
  <c r="F2294" i="1"/>
  <c r="G2294" i="1" s="1"/>
  <c r="H2294" i="1" s="1"/>
  <c r="F2447" i="1"/>
  <c r="G2447" i="1" s="1"/>
  <c r="H2447" i="1" s="1"/>
  <c r="F2414" i="1"/>
  <c r="G2414" i="1" s="1"/>
  <c r="H2414" i="1" s="1"/>
  <c r="F2563" i="1"/>
  <c r="G2563" i="1" s="1"/>
  <c r="H2563" i="1" s="1"/>
  <c r="F2611" i="1"/>
  <c r="G2611" i="1" s="1"/>
  <c r="H2611" i="1" s="1"/>
  <c r="F2705" i="1"/>
  <c r="G2705" i="1" s="1"/>
  <c r="H2705" i="1" s="1"/>
  <c r="F2754" i="1"/>
  <c r="G2754" i="1" s="1"/>
  <c r="H2754" i="1" s="1"/>
  <c r="F2940" i="1"/>
  <c r="G2940" i="1" s="1"/>
  <c r="H2940" i="1" s="1"/>
  <c r="F3086" i="1"/>
  <c r="G3086" i="1" s="1"/>
  <c r="H3086" i="1" s="1"/>
  <c r="F3258" i="1"/>
  <c r="G3258" i="1" s="1"/>
  <c r="H3258" i="1" s="1"/>
  <c r="F3257" i="1"/>
  <c r="G3257" i="1" s="1"/>
  <c r="H3257" i="1" s="1"/>
  <c r="F3198" i="1"/>
  <c r="G3198" i="1" s="1"/>
  <c r="H3198" i="1" s="1"/>
  <c r="F3256" i="1"/>
  <c r="G3256" i="1" s="1"/>
  <c r="H3256" i="1" s="1"/>
  <c r="F3471" i="1"/>
  <c r="G3471" i="1" s="1"/>
  <c r="H3471" i="1" s="1"/>
  <c r="F3684" i="1"/>
  <c r="G3684" i="1" s="1"/>
  <c r="H3684" i="1" s="1"/>
  <c r="F3965" i="1"/>
  <c r="G3965" i="1" s="1"/>
  <c r="H3965" i="1" s="1"/>
  <c r="F3915" i="1"/>
  <c r="G3915" i="1" s="1"/>
  <c r="H3915" i="1" s="1"/>
  <c r="F3914" i="1"/>
  <c r="G3914" i="1" s="1"/>
  <c r="H3914" i="1" s="1"/>
  <c r="F3872" i="1"/>
  <c r="G3872" i="1" s="1"/>
  <c r="H3872" i="1" s="1"/>
  <c r="F3766" i="1"/>
  <c r="G3766" i="1" s="1"/>
  <c r="H3766" i="1" s="1"/>
  <c r="F3427" i="1"/>
  <c r="G3427" i="1" s="1"/>
  <c r="H3427" i="1" s="1"/>
  <c r="F2939" i="1"/>
  <c r="G2939" i="1" s="1"/>
  <c r="H2939" i="1" s="1"/>
  <c r="F2659" i="1"/>
  <c r="G2659" i="1" s="1"/>
  <c r="H2659" i="1" s="1"/>
  <c r="F2562" i="1"/>
  <c r="G2562" i="1" s="1"/>
  <c r="H2562" i="1" s="1"/>
  <c r="F2658" i="1"/>
  <c r="G2658" i="1" s="1"/>
  <c r="H2658" i="1" s="1"/>
  <c r="F2704" i="1"/>
  <c r="G2704" i="1" s="1"/>
  <c r="H2704" i="1" s="1"/>
  <c r="F2657" i="1"/>
  <c r="G2657" i="1" s="1"/>
  <c r="H2657" i="1" s="1"/>
  <c r="F2610" i="1"/>
  <c r="G2610" i="1" s="1"/>
  <c r="H2610" i="1" s="1"/>
  <c r="F2561" i="1"/>
  <c r="G2561" i="1" s="1"/>
  <c r="H2561" i="1" s="1"/>
  <c r="F2609" i="1"/>
  <c r="G2609" i="1" s="1"/>
  <c r="H2609" i="1" s="1"/>
  <c r="F2608" i="1"/>
  <c r="G2608" i="1" s="1"/>
  <c r="H2608" i="1" s="1"/>
  <c r="F2607" i="1"/>
  <c r="G2607" i="1" s="1"/>
  <c r="H2607" i="1" s="1"/>
  <c r="F2560" i="1"/>
  <c r="G2560" i="1" s="1"/>
  <c r="H2560" i="1" s="1"/>
  <c r="F2559" i="1"/>
  <c r="G2559" i="1" s="1"/>
  <c r="H2559" i="1" s="1"/>
  <c r="F2606" i="1"/>
  <c r="G2606" i="1" s="1"/>
  <c r="H2606" i="1" s="1"/>
  <c r="F2605" i="1"/>
  <c r="G2605" i="1" s="1"/>
  <c r="H2605" i="1" s="1"/>
  <c r="F2703" i="1"/>
  <c r="G2703" i="1" s="1"/>
  <c r="H2703" i="1" s="1"/>
  <c r="F2979" i="1"/>
  <c r="G2979" i="1" s="1"/>
  <c r="H2979" i="1" s="1"/>
  <c r="F3085" i="1"/>
  <c r="G3085" i="1" s="1"/>
  <c r="H3085" i="1" s="1"/>
  <c r="F3084" i="1"/>
  <c r="G3084" i="1" s="1"/>
  <c r="H3084" i="1" s="1"/>
  <c r="F2892" i="1"/>
  <c r="G2892" i="1" s="1"/>
  <c r="H2892" i="1" s="1"/>
  <c r="F2604" i="1"/>
  <c r="G2604" i="1" s="1"/>
  <c r="H2604" i="1" s="1"/>
  <c r="F2375" i="1"/>
  <c r="G2375" i="1" s="1"/>
  <c r="H2375" i="1" s="1"/>
  <c r="F2333" i="1"/>
  <c r="G2333" i="1" s="1"/>
  <c r="H2333" i="1" s="1"/>
  <c r="F1997" i="1"/>
  <c r="G1997" i="1" s="1"/>
  <c r="H1997" i="1" s="1"/>
  <c r="F1693" i="1"/>
  <c r="G1693" i="1" s="1"/>
  <c r="H1693" i="1" s="1"/>
  <c r="F1426" i="1"/>
  <c r="G1426" i="1" s="1"/>
  <c r="H1426" i="1" s="1"/>
  <c r="F1152" i="1"/>
  <c r="G1152" i="1" s="1"/>
  <c r="H1152" i="1" s="1"/>
  <c r="F1126" i="1"/>
  <c r="G1126" i="1" s="1"/>
  <c r="H1126" i="1" s="1"/>
  <c r="F1125" i="1"/>
  <c r="G1125" i="1" s="1"/>
  <c r="H1125" i="1" s="1"/>
  <c r="F1124" i="1"/>
  <c r="G1124" i="1" s="1"/>
  <c r="H1124" i="1" s="1"/>
  <c r="F1069" i="1"/>
  <c r="G1069" i="1" s="1"/>
  <c r="H1069" i="1" s="1"/>
  <c r="F981" i="1"/>
  <c r="G981" i="1" s="1"/>
  <c r="H981" i="1" s="1"/>
  <c r="F1099" i="1"/>
  <c r="G1099" i="1" s="1"/>
  <c r="H1099" i="1" s="1"/>
  <c r="F1335" i="1"/>
  <c r="G1335" i="1" s="1"/>
  <c r="H1335" i="1" s="1"/>
  <c r="F1471" i="1"/>
  <c r="G1471" i="1" s="1"/>
  <c r="H1471" i="1" s="1"/>
  <c r="F1506" i="1"/>
  <c r="G1506" i="1" s="1"/>
  <c r="H1506" i="1" s="1"/>
  <c r="F1505" i="1"/>
  <c r="G1505" i="1" s="1"/>
  <c r="H1505" i="1" s="1"/>
  <c r="F1470" i="1"/>
  <c r="G1470" i="1" s="1"/>
  <c r="H1470" i="1" s="1"/>
  <c r="F1629" i="1"/>
  <c r="G1629" i="1" s="1"/>
  <c r="H1629" i="1" s="1"/>
  <c r="F1590" i="1"/>
  <c r="G1590" i="1" s="1"/>
  <c r="H1590" i="1" s="1"/>
  <c r="F1628" i="1"/>
  <c r="G1628" i="1" s="1"/>
  <c r="H1628" i="1" s="1"/>
  <c r="F1791" i="1"/>
  <c r="G1791" i="1" s="1"/>
  <c r="H1791" i="1" s="1"/>
  <c r="F1996" i="1"/>
  <c r="G1996" i="1" s="1"/>
  <c r="H1996" i="1" s="1"/>
  <c r="F2374" i="1"/>
  <c r="G2374" i="1" s="1"/>
  <c r="H2374" i="1" s="1"/>
  <c r="F2804" i="1"/>
  <c r="G2804" i="1" s="1"/>
  <c r="H2804" i="1" s="1"/>
  <c r="F3255" i="1"/>
  <c r="G3255" i="1" s="1"/>
  <c r="H3255" i="1" s="1"/>
  <c r="F3197" i="1"/>
  <c r="G3197" i="1" s="1"/>
  <c r="H3197" i="1" s="1"/>
  <c r="F3083" i="1"/>
  <c r="G3083" i="1" s="1"/>
  <c r="H3083" i="1" s="1"/>
  <c r="F3039" i="1"/>
  <c r="G3039" i="1" s="1"/>
  <c r="H3039" i="1" s="1"/>
  <c r="F2803" i="1"/>
  <c r="G2803" i="1" s="1"/>
  <c r="H2803" i="1" s="1"/>
  <c r="F2938" i="1"/>
  <c r="G2938" i="1" s="1"/>
  <c r="H2938" i="1" s="1"/>
  <c r="F3038" i="1"/>
  <c r="G3038" i="1" s="1"/>
  <c r="H3038" i="1" s="1"/>
  <c r="F3082" i="1"/>
  <c r="G3082" i="1" s="1"/>
  <c r="H3082" i="1" s="1"/>
  <c r="F3196" i="1"/>
  <c r="G3196" i="1" s="1"/>
  <c r="H3196" i="1" s="1"/>
  <c r="F3195" i="1"/>
  <c r="G3195" i="1" s="1"/>
  <c r="H3195" i="1" s="1"/>
  <c r="F3194" i="1"/>
  <c r="G3194" i="1" s="1"/>
  <c r="H3194" i="1" s="1"/>
  <c r="F3193" i="1"/>
  <c r="G3193" i="1" s="1"/>
  <c r="H3193" i="1" s="1"/>
  <c r="F3192" i="1"/>
  <c r="G3192" i="1" s="1"/>
  <c r="H3192" i="1" s="1"/>
  <c r="F3081" i="1"/>
  <c r="G3081" i="1" s="1"/>
  <c r="H3081" i="1" s="1"/>
  <c r="F2891" i="1"/>
  <c r="G2891" i="1" s="1"/>
  <c r="H2891" i="1" s="1"/>
  <c r="F2603" i="1"/>
  <c r="G2603" i="1" s="1"/>
  <c r="H2603" i="1" s="1"/>
  <c r="F2332" i="1"/>
  <c r="G2332" i="1" s="1"/>
  <c r="H2332" i="1" s="1"/>
  <c r="F2114" i="1"/>
  <c r="G2114" i="1" s="1"/>
  <c r="H2114" i="1" s="1"/>
  <c r="F1867" i="1"/>
  <c r="G1867" i="1" s="1"/>
  <c r="H1867" i="1" s="1"/>
  <c r="F1909" i="1"/>
  <c r="G1909" i="1" s="1"/>
  <c r="H1909" i="1" s="1"/>
  <c r="F1995" i="1"/>
  <c r="G1995" i="1" s="1"/>
  <c r="H1995" i="1" s="1"/>
  <c r="F2045" i="1"/>
  <c r="G2045" i="1" s="1"/>
  <c r="H2045" i="1" s="1"/>
  <c r="F1957" i="1"/>
  <c r="G1957" i="1" s="1"/>
  <c r="H1957" i="1" s="1"/>
  <c r="F1866" i="1"/>
  <c r="G1866" i="1" s="1"/>
  <c r="H1866" i="1" s="1"/>
  <c r="F1827" i="1"/>
  <c r="G1827" i="1" s="1"/>
  <c r="H1827" i="1" s="1"/>
  <c r="F1755" i="1"/>
  <c r="G1755" i="1" s="1"/>
  <c r="H1755" i="1" s="1"/>
  <c r="F1397" i="1"/>
  <c r="G1397" i="1" s="1"/>
  <c r="H1397" i="1" s="1"/>
  <c r="F1216" i="1"/>
  <c r="G1216" i="1" s="1"/>
  <c r="H1216" i="1" s="1"/>
  <c r="F957" i="1"/>
  <c r="G957" i="1" s="1"/>
  <c r="H957" i="1" s="1"/>
  <c r="F661" i="1"/>
  <c r="G661" i="1" s="1"/>
  <c r="H661" i="1" s="1"/>
  <c r="F635" i="1"/>
  <c r="G635" i="1" s="1"/>
  <c r="H635" i="1" s="1"/>
  <c r="F539" i="1"/>
  <c r="G539" i="1" s="1"/>
  <c r="H539" i="1" s="1"/>
  <c r="F687" i="1"/>
  <c r="G687" i="1" s="1"/>
  <c r="H687" i="1" s="1"/>
  <c r="F911" i="1"/>
  <c r="G911" i="1" s="1"/>
  <c r="H911" i="1" s="1"/>
  <c r="F764" i="1"/>
  <c r="G764" i="1" s="1"/>
  <c r="H764" i="1" s="1"/>
  <c r="F1123" i="1"/>
  <c r="G1123" i="1" s="1"/>
  <c r="H1123" i="1" s="1"/>
  <c r="F939" i="1"/>
  <c r="G939" i="1" s="1"/>
  <c r="H939" i="1" s="1"/>
  <c r="F956" i="1"/>
  <c r="G956" i="1" s="1"/>
  <c r="H956" i="1" s="1"/>
  <c r="F1068" i="1"/>
  <c r="G1068" i="1" s="1"/>
  <c r="H1068" i="1" s="1"/>
  <c r="F1215" i="1"/>
  <c r="G1215" i="1" s="1"/>
  <c r="H1215" i="1" s="1"/>
  <c r="F1187" i="1"/>
  <c r="G1187" i="1" s="1"/>
  <c r="H1187" i="1" s="1"/>
  <c r="F1186" i="1"/>
  <c r="G1186" i="1" s="1"/>
  <c r="H1186" i="1" s="1"/>
  <c r="F1214" i="1"/>
  <c r="G1214" i="1" s="1"/>
  <c r="H1214" i="1" s="1"/>
  <c r="F1273" i="1"/>
  <c r="G1273" i="1" s="1"/>
  <c r="H1273" i="1" s="1"/>
  <c r="F1396" i="1"/>
  <c r="G1396" i="1" s="1"/>
  <c r="H1396" i="1" s="1"/>
  <c r="F1908" i="1"/>
  <c r="G1908" i="1" s="1"/>
  <c r="H1908" i="1" s="1"/>
  <c r="F2186" i="1"/>
  <c r="G2186" i="1" s="1"/>
  <c r="H2186" i="1" s="1"/>
  <c r="F2221" i="1"/>
  <c r="G2221" i="1" s="1"/>
  <c r="H2221" i="1" s="1"/>
  <c r="F1425" i="1"/>
  <c r="G1425" i="1" s="1"/>
  <c r="H1425" i="1" s="1"/>
  <c r="F1956" i="1"/>
  <c r="G1956" i="1" s="1"/>
  <c r="H1956" i="1" s="1"/>
  <c r="F1865" i="1"/>
  <c r="G1865" i="1" s="1"/>
  <c r="H1865" i="1" s="1"/>
  <c r="F1535" i="1"/>
  <c r="G1535" i="1" s="1"/>
  <c r="H1535" i="1" s="1"/>
  <c r="F1307" i="1"/>
  <c r="G1307" i="1" s="1"/>
  <c r="H1307" i="1" s="1"/>
  <c r="F1122" i="1"/>
  <c r="G1122" i="1" s="1"/>
  <c r="H1122" i="1" s="1"/>
  <c r="F1067" i="1"/>
  <c r="G1067" i="1" s="1"/>
  <c r="H1067" i="1" s="1"/>
  <c r="F1213" i="1"/>
  <c r="G1213" i="1" s="1"/>
  <c r="H1213" i="1" s="1"/>
  <c r="F1240" i="1"/>
  <c r="G1240" i="1" s="1"/>
  <c r="H1240" i="1" s="1"/>
  <c r="F1037" i="1"/>
  <c r="G1037" i="1" s="1"/>
  <c r="H1037" i="1" s="1"/>
  <c r="F1395" i="1"/>
  <c r="G1395" i="1" s="1"/>
  <c r="H1395" i="1" s="1"/>
  <c r="F1272" i="1"/>
  <c r="G1272" i="1" s="1"/>
  <c r="H1272" i="1" s="1"/>
  <c r="F1534" i="1"/>
  <c r="G1534" i="1" s="1"/>
  <c r="H1534" i="1" s="1"/>
  <c r="F1363" i="1"/>
  <c r="G1363" i="1" s="1"/>
  <c r="H1363" i="1" s="1"/>
  <c r="F1665" i="1"/>
  <c r="G1665" i="1" s="1"/>
  <c r="H1665" i="1" s="1"/>
  <c r="F1790" i="1"/>
  <c r="G1790" i="1" s="1"/>
  <c r="H1790" i="1" s="1"/>
  <c r="F1754" i="1"/>
  <c r="G1754" i="1" s="1"/>
  <c r="H1754" i="1" s="1"/>
  <c r="F1239" i="1"/>
  <c r="G1239" i="1" s="1"/>
  <c r="H1239" i="1" s="1"/>
  <c r="F1504" i="1"/>
  <c r="G1504" i="1" s="1"/>
  <c r="H1504" i="1" s="1"/>
  <c r="F1723" i="1"/>
  <c r="G1723" i="1" s="1"/>
  <c r="H1723" i="1" s="1"/>
  <c r="F1907" i="1"/>
  <c r="G1907" i="1" s="1"/>
  <c r="H1907" i="1" s="1"/>
  <c r="F2113" i="1"/>
  <c r="G2113" i="1" s="1"/>
  <c r="H2113" i="1" s="1"/>
  <c r="F2185" i="1"/>
  <c r="G2185" i="1" s="1"/>
  <c r="H2185" i="1" s="1"/>
  <c r="F1212" i="1"/>
  <c r="G1212" i="1" s="1"/>
  <c r="H1212" i="1" s="1"/>
  <c r="F1722" i="1"/>
  <c r="G1722" i="1" s="1"/>
  <c r="H1722" i="1" s="1"/>
  <c r="F2656" i="1"/>
  <c r="G2656" i="1" s="1"/>
  <c r="H2656" i="1" s="1"/>
  <c r="F2044" i="1"/>
  <c r="G2044" i="1" s="1"/>
  <c r="H2044" i="1" s="1"/>
  <c r="F1826" i="1"/>
  <c r="G1826" i="1" s="1"/>
  <c r="H1826" i="1" s="1"/>
  <c r="F1185" i="1"/>
  <c r="G1185" i="1" s="1"/>
  <c r="H1185" i="1" s="1"/>
  <c r="F1394" i="1"/>
  <c r="G1394" i="1" s="1"/>
  <c r="H1394" i="1" s="1"/>
  <c r="F1721" i="1"/>
  <c r="G1721" i="1" s="1"/>
  <c r="H1721" i="1" s="1"/>
  <c r="F1184" i="1"/>
  <c r="G1184" i="1" s="1"/>
  <c r="H1184" i="1" s="1"/>
  <c r="F1664" i="1"/>
  <c r="G1664" i="1" s="1"/>
  <c r="H1664" i="1" s="1"/>
  <c r="F1211" i="1"/>
  <c r="G1211" i="1" s="1"/>
  <c r="H1211" i="1" s="1"/>
  <c r="F980" i="1"/>
  <c r="G980" i="1" s="1"/>
  <c r="H980" i="1" s="1"/>
  <c r="F2112" i="1"/>
  <c r="G2112" i="1" s="1"/>
  <c r="H2112" i="1" s="1"/>
  <c r="F2293" i="1"/>
  <c r="G2293" i="1" s="1"/>
  <c r="H2293" i="1" s="1"/>
  <c r="F2373" i="1"/>
  <c r="G2373" i="1" s="1"/>
  <c r="H2373" i="1" s="1"/>
  <c r="F2372" i="1"/>
  <c r="G2372" i="1" s="1"/>
  <c r="H2372" i="1" s="1"/>
  <c r="F2446" i="1"/>
  <c r="G2446" i="1" s="1"/>
  <c r="H2446" i="1" s="1"/>
  <c r="F2256" i="1"/>
  <c r="G2256" i="1" s="1"/>
  <c r="H2256" i="1" s="1"/>
  <c r="F1955" i="1"/>
  <c r="G1955" i="1" s="1"/>
  <c r="H1955" i="1" s="1"/>
  <c r="F2890" i="1"/>
  <c r="G2890" i="1" s="1"/>
  <c r="H2890" i="1" s="1"/>
  <c r="F2937" i="1"/>
  <c r="G2937" i="1" s="1"/>
  <c r="H2937" i="1" s="1"/>
  <c r="F3149" i="1"/>
  <c r="G3149" i="1" s="1"/>
  <c r="H3149" i="1" s="1"/>
  <c r="F3374" i="1"/>
  <c r="G3374" i="1" s="1"/>
  <c r="H3374" i="1" s="1"/>
  <c r="F3551" i="1"/>
  <c r="G3551" i="1" s="1"/>
  <c r="H3551" i="1" s="1"/>
  <c r="F3550" i="1"/>
  <c r="G3550" i="1" s="1"/>
  <c r="H3550" i="1" s="1"/>
  <c r="F3426" i="1"/>
  <c r="G3426" i="1" s="1"/>
  <c r="H3426" i="1" s="1"/>
  <c r="F2978" i="1"/>
  <c r="G2978" i="1" s="1"/>
  <c r="H2978" i="1" s="1"/>
  <c r="F2331" i="1"/>
  <c r="G2331" i="1" s="1"/>
  <c r="H2331" i="1" s="1"/>
  <c r="F2517" i="1"/>
  <c r="G2517" i="1" s="1"/>
  <c r="H2517" i="1" s="1"/>
  <c r="F2753" i="1"/>
  <c r="G2753" i="1" s="1"/>
  <c r="H2753" i="1" s="1"/>
  <c r="F2889" i="1"/>
  <c r="G2889" i="1" s="1"/>
  <c r="H2889" i="1" s="1"/>
  <c r="F2752" i="1"/>
  <c r="G2752" i="1" s="1"/>
  <c r="H2752" i="1" s="1"/>
  <c r="F2702" i="1"/>
  <c r="G2702" i="1" s="1"/>
  <c r="H2702" i="1" s="1"/>
  <c r="F3425" i="1"/>
  <c r="G3425" i="1" s="1"/>
  <c r="H3425" i="1" s="1"/>
  <c r="F3515" i="1"/>
  <c r="G3515" i="1" s="1"/>
  <c r="H3515" i="1" s="1"/>
  <c r="F3549" i="1"/>
  <c r="G3549" i="1" s="1"/>
  <c r="H3549" i="1" s="1"/>
  <c r="F3765" i="1"/>
  <c r="G3765" i="1" s="1"/>
  <c r="H3765" i="1" s="1"/>
  <c r="F4012" i="1"/>
  <c r="G4012" i="1" s="1"/>
  <c r="H4012" i="1" s="1"/>
  <c r="F4011" i="1"/>
  <c r="G4011" i="1" s="1"/>
  <c r="H4011" i="1" s="1"/>
  <c r="F4443" i="1"/>
  <c r="G4443" i="1" s="1"/>
  <c r="H4443" i="1" s="1"/>
  <c r="F4527" i="1"/>
  <c r="G4527" i="1" s="1"/>
  <c r="H4527" i="1" s="1"/>
  <c r="F4619" i="1"/>
  <c r="G4619" i="1" s="1"/>
  <c r="H4619" i="1" s="1"/>
  <c r="F4526" i="1"/>
  <c r="G4526" i="1" s="1"/>
  <c r="H4526" i="1" s="1"/>
  <c r="F4481" i="1"/>
  <c r="G4481" i="1" s="1"/>
  <c r="H4481" i="1" s="1"/>
  <c r="F4618" i="1"/>
  <c r="G4618" i="1" s="1"/>
  <c r="H4618" i="1" s="1"/>
  <c r="F4866" i="1"/>
  <c r="G4866" i="1" s="1"/>
  <c r="H4866" i="1" s="1"/>
  <c r="F5317" i="1"/>
  <c r="G5317" i="1" s="1"/>
  <c r="H5317" i="1" s="1"/>
  <c r="F5316" i="1"/>
  <c r="G5316" i="1" s="1"/>
  <c r="H5316" i="1" s="1"/>
  <c r="F5158" i="1"/>
  <c r="G5158" i="1" s="1"/>
  <c r="H5158" i="1" s="1"/>
  <c r="F4865" i="1"/>
  <c r="G4865" i="1" s="1"/>
  <c r="H4865" i="1" s="1"/>
  <c r="F4731" i="1"/>
  <c r="G4731" i="1" s="1"/>
  <c r="H4731" i="1" s="1"/>
  <c r="F4617" i="1"/>
  <c r="G4617" i="1" s="1"/>
  <c r="H4617" i="1" s="1"/>
  <c r="F4525" i="1"/>
  <c r="G4525" i="1" s="1"/>
  <c r="H4525" i="1" s="1"/>
  <c r="F4480" i="1"/>
  <c r="G4480" i="1" s="1"/>
  <c r="H4480" i="1" s="1"/>
  <c r="F4442" i="1"/>
  <c r="G4442" i="1" s="1"/>
  <c r="H4442" i="1" s="1"/>
  <c r="F4362" i="1"/>
  <c r="G4362" i="1" s="1"/>
  <c r="H4362" i="1" s="1"/>
  <c r="F4283" i="1"/>
  <c r="G4283" i="1" s="1"/>
  <c r="H4283" i="1" s="1"/>
  <c r="F4282" i="1"/>
  <c r="G4282" i="1" s="1"/>
  <c r="H4282" i="1" s="1"/>
  <c r="F4231" i="1"/>
  <c r="G4231" i="1" s="1"/>
  <c r="H4231" i="1" s="1"/>
  <c r="F4150" i="1"/>
  <c r="G4150" i="1" s="1"/>
  <c r="H4150" i="1" s="1"/>
  <c r="F4318" i="1"/>
  <c r="G4318" i="1" s="1"/>
  <c r="H4318" i="1" s="1"/>
  <c r="F4361" i="1"/>
  <c r="G4361" i="1" s="1"/>
  <c r="H4361" i="1" s="1"/>
  <c r="F4479" i="1"/>
  <c r="G4479" i="1" s="1"/>
  <c r="H4479" i="1" s="1"/>
  <c r="F4524" i="1"/>
  <c r="G4524" i="1" s="1"/>
  <c r="H4524" i="1" s="1"/>
  <c r="F4776" i="1"/>
  <c r="G4776" i="1" s="1"/>
  <c r="H4776" i="1" s="1"/>
  <c r="F5018" i="1"/>
  <c r="G5018" i="1" s="1"/>
  <c r="H5018" i="1" s="1"/>
  <c r="F4919" i="1"/>
  <c r="G4919" i="1" s="1"/>
  <c r="H4919" i="1" s="1"/>
  <c r="F5017" i="1"/>
  <c r="G5017" i="1" s="1"/>
  <c r="H5017" i="1" s="1"/>
  <c r="F4918" i="1"/>
  <c r="G4918" i="1" s="1"/>
  <c r="H4918" i="1" s="1"/>
  <c r="F4966" i="1"/>
  <c r="G4966" i="1" s="1"/>
  <c r="H4966" i="1" s="1"/>
  <c r="F5016" i="1"/>
  <c r="G5016" i="1" s="1"/>
  <c r="H5016" i="1" s="1"/>
  <c r="F5066" i="1"/>
  <c r="G5066" i="1" s="1"/>
  <c r="H5066" i="1" s="1"/>
  <c r="F5215" i="1"/>
  <c r="G5215" i="1" s="1"/>
  <c r="H5215" i="1" s="1"/>
  <c r="F5065" i="1"/>
  <c r="G5065" i="1" s="1"/>
  <c r="H5065" i="1" s="1"/>
  <c r="F4965" i="1"/>
  <c r="G4965" i="1" s="1"/>
  <c r="H4965" i="1" s="1"/>
  <c r="F4864" i="1"/>
  <c r="G4864" i="1" s="1"/>
  <c r="H4864" i="1" s="1"/>
  <c r="F4653" i="1"/>
  <c r="G4653" i="1" s="1"/>
  <c r="H4653" i="1" s="1"/>
  <c r="F4652" i="1"/>
  <c r="G4652" i="1" s="1"/>
  <c r="H4652" i="1" s="1"/>
  <c r="F4691" i="1"/>
  <c r="G4691" i="1" s="1"/>
  <c r="H4691" i="1" s="1"/>
  <c r="F4730" i="1"/>
  <c r="G4730" i="1" s="1"/>
  <c r="H4730" i="1" s="1"/>
  <c r="F4775" i="1"/>
  <c r="G4775" i="1" s="1"/>
  <c r="H4775" i="1" s="1"/>
  <c r="F5064" i="1"/>
  <c r="G5064" i="1" s="1"/>
  <c r="H5064" i="1" s="1"/>
  <c r="F5621" i="1"/>
  <c r="G5621" i="1" s="1"/>
  <c r="H5621" i="1" s="1"/>
  <c r="F5781" i="1"/>
  <c r="G5781" i="1" s="1"/>
  <c r="H5781" i="1" s="1"/>
  <c r="F5860" i="1"/>
  <c r="G5860" i="1" s="1"/>
  <c r="H5860" i="1" s="1"/>
  <c r="F6009" i="1"/>
  <c r="G6009" i="1" s="1"/>
  <c r="H6009" i="1" s="1"/>
  <c r="F6181" i="1"/>
  <c r="G6181" i="1" s="1"/>
  <c r="H6181" i="1" s="1"/>
  <c r="F6238" i="1"/>
  <c r="G6238" i="1" s="1"/>
  <c r="H6238" i="1" s="1"/>
  <c r="F6237" i="1"/>
  <c r="G6237" i="1" s="1"/>
  <c r="H6237" i="1" s="1"/>
  <c r="F6236" i="1"/>
  <c r="G6236" i="1" s="1"/>
  <c r="H6236" i="1" s="1"/>
  <c r="F6235" i="1"/>
  <c r="G6235" i="1" s="1"/>
  <c r="H6235" i="1" s="1"/>
  <c r="F6234" i="1"/>
  <c r="G6234" i="1" s="1"/>
  <c r="H6234" i="1" s="1"/>
  <c r="F6233" i="1"/>
  <c r="G6233" i="1" s="1"/>
  <c r="H6233" i="1" s="1"/>
  <c r="F6232" i="1"/>
  <c r="G6232" i="1" s="1"/>
  <c r="H6232" i="1" s="1"/>
  <c r="F6231" i="1"/>
  <c r="G6231" i="1" s="1"/>
  <c r="H6231" i="1" s="1"/>
  <c r="F6230" i="1"/>
  <c r="G6230" i="1" s="1"/>
  <c r="H6230" i="1" s="1"/>
  <c r="F6229" i="1"/>
  <c r="G6229" i="1" s="1"/>
  <c r="H6229" i="1" s="1"/>
  <c r="F5826" i="1"/>
  <c r="G5826" i="1" s="1"/>
  <c r="H5826" i="1" s="1"/>
  <c r="F6228" i="1"/>
  <c r="G6228" i="1" s="1"/>
  <c r="H6228" i="1" s="1"/>
  <c r="F5892" i="1"/>
  <c r="G5892" i="1" s="1"/>
  <c r="H5892" i="1" s="1"/>
  <c r="F5447" i="1"/>
  <c r="G5447" i="1" s="1"/>
  <c r="H5447" i="1" s="1"/>
  <c r="F4774" i="1"/>
  <c r="G4774" i="1" s="1"/>
  <c r="H4774" i="1" s="1"/>
  <c r="F5278" i="1"/>
  <c r="G5278" i="1" s="1"/>
  <c r="H5278" i="1" s="1"/>
  <c r="F4964" i="1"/>
  <c r="G4964" i="1" s="1"/>
  <c r="H4964" i="1" s="1"/>
  <c r="F4863" i="1"/>
  <c r="G4863" i="1" s="1"/>
  <c r="H4863" i="1" s="1"/>
  <c r="F5568" i="1"/>
  <c r="G5568" i="1" s="1"/>
  <c r="H5568" i="1" s="1"/>
  <c r="F5705" i="1"/>
  <c r="G5705" i="1" s="1"/>
  <c r="H5705" i="1" s="1"/>
  <c r="F5663" i="1"/>
  <c r="G5663" i="1" s="1"/>
  <c r="H5663" i="1" s="1"/>
  <c r="F5825" i="1"/>
  <c r="G5825" i="1" s="1"/>
  <c r="H5825" i="1" s="1"/>
  <c r="F5891" i="1"/>
  <c r="G5891" i="1" s="1"/>
  <c r="H5891" i="1" s="1"/>
  <c r="F5780" i="1"/>
  <c r="G5780" i="1" s="1"/>
  <c r="H5780" i="1" s="1"/>
  <c r="F5734" i="1"/>
  <c r="G5734" i="1" s="1"/>
  <c r="H5734" i="1" s="1"/>
  <c r="F5779" i="1"/>
  <c r="G5779" i="1" s="1"/>
  <c r="H5779" i="1" s="1"/>
  <c r="F5931" i="1"/>
  <c r="G5931" i="1" s="1"/>
  <c r="H5931" i="1" s="1"/>
  <c r="F5972" i="1"/>
  <c r="G5972" i="1" s="1"/>
  <c r="H5972" i="1" s="1"/>
  <c r="F6008" i="1"/>
  <c r="G6008" i="1" s="1"/>
  <c r="H6008" i="1" s="1"/>
  <c r="F6135" i="1"/>
  <c r="G6135" i="1" s="1"/>
  <c r="H6135" i="1" s="1"/>
  <c r="F6227" i="1"/>
  <c r="G6227" i="1" s="1"/>
  <c r="H6227" i="1" s="1"/>
  <c r="F6226" i="1"/>
  <c r="G6226" i="1" s="1"/>
  <c r="H6226" i="1" s="1"/>
  <c r="F6225" i="1"/>
  <c r="G6225" i="1" s="1"/>
  <c r="H6225" i="1" s="1"/>
  <c r="F6224" i="1"/>
  <c r="G6224" i="1" s="1"/>
  <c r="H6224" i="1" s="1"/>
  <c r="F6223" i="1"/>
  <c r="G6223" i="1" s="1"/>
  <c r="H6223" i="1" s="1"/>
  <c r="F5930" i="1"/>
  <c r="G5930" i="1" s="1"/>
  <c r="H5930" i="1" s="1"/>
  <c r="F5567" i="1"/>
  <c r="G5567" i="1" s="1"/>
  <c r="H5567" i="1" s="1"/>
  <c r="F5315" i="1"/>
  <c r="G5315" i="1" s="1"/>
  <c r="H5315" i="1" s="1"/>
  <c r="F5106" i="1"/>
  <c r="G5106" i="1" s="1"/>
  <c r="H5106" i="1" s="1"/>
  <c r="F4917" i="1"/>
  <c r="G4917" i="1" s="1"/>
  <c r="H4917" i="1" s="1"/>
  <c r="F4817" i="1"/>
  <c r="G4817" i="1" s="1"/>
  <c r="H4817" i="1" s="1"/>
  <c r="F4690" i="1"/>
  <c r="G4690" i="1" s="1"/>
  <c r="H4690" i="1" s="1"/>
  <c r="F4616" i="1"/>
  <c r="G4616" i="1" s="1"/>
  <c r="H4616" i="1" s="1"/>
  <c r="F4572" i="1"/>
  <c r="G4572" i="1" s="1"/>
  <c r="H4572" i="1" s="1"/>
  <c r="F4689" i="1"/>
  <c r="G4689" i="1" s="1"/>
  <c r="H4689" i="1" s="1"/>
  <c r="F4688" i="1"/>
  <c r="G4688" i="1" s="1"/>
  <c r="H4688" i="1" s="1"/>
  <c r="F4687" i="1"/>
  <c r="G4687" i="1" s="1"/>
  <c r="H4687" i="1" s="1"/>
  <c r="F4651" i="1"/>
  <c r="G4651" i="1" s="1"/>
  <c r="H4651" i="1" s="1"/>
  <c r="F4523" i="1"/>
  <c r="G4523" i="1" s="1"/>
  <c r="H4523" i="1" s="1"/>
  <c r="F4522" i="1"/>
  <c r="G4522" i="1" s="1"/>
  <c r="H4522" i="1" s="1"/>
  <c r="F4521" i="1"/>
  <c r="G4521" i="1" s="1"/>
  <c r="H4521" i="1" s="1"/>
  <c r="F4393" i="1"/>
  <c r="G4393" i="1" s="1"/>
  <c r="H4393" i="1" s="1"/>
  <c r="F4281" i="1"/>
  <c r="G4281" i="1" s="1"/>
  <c r="H4281" i="1" s="1"/>
  <c r="F4392" i="1"/>
  <c r="G4392" i="1" s="1"/>
  <c r="H4392" i="1" s="1"/>
  <c r="F4650" i="1"/>
  <c r="G4650" i="1" s="1"/>
  <c r="H4650" i="1" s="1"/>
  <c r="F4816" i="1"/>
  <c r="G4816" i="1" s="1"/>
  <c r="H4816" i="1" s="1"/>
  <c r="F4773" i="1"/>
  <c r="G4773" i="1" s="1"/>
  <c r="H4773" i="1" s="1"/>
  <c r="F4317" i="1"/>
  <c r="G4317" i="1" s="1"/>
  <c r="H4317" i="1" s="1"/>
  <c r="F4068" i="1"/>
  <c r="G4068" i="1" s="1"/>
  <c r="H4068" i="1" s="1"/>
  <c r="F3964" i="1"/>
  <c r="G3964" i="1" s="1"/>
  <c r="H3964" i="1" s="1"/>
  <c r="F3913" i="1"/>
  <c r="G3913" i="1" s="1"/>
  <c r="H3913" i="1" s="1"/>
  <c r="F4010" i="1"/>
  <c r="G4010" i="1" s="1"/>
  <c r="H4010" i="1" s="1"/>
  <c r="F4113" i="1"/>
  <c r="G4113" i="1" s="1"/>
  <c r="H4113" i="1" s="1"/>
  <c r="F4149" i="1"/>
  <c r="G4149" i="1" s="1"/>
  <c r="H4149" i="1" s="1"/>
  <c r="F4316" i="1"/>
  <c r="G4316" i="1" s="1"/>
  <c r="H4316" i="1" s="1"/>
  <c r="F4360" i="1"/>
  <c r="G4360" i="1" s="1"/>
  <c r="H4360" i="1" s="1"/>
  <c r="F4441" i="1"/>
  <c r="G4441" i="1" s="1"/>
  <c r="H4441" i="1" s="1"/>
  <c r="F4440" i="1"/>
  <c r="G4440" i="1" s="1"/>
  <c r="H4440" i="1" s="1"/>
  <c r="F4439" i="1"/>
  <c r="G4439" i="1" s="1"/>
  <c r="H4439" i="1" s="1"/>
  <c r="F4438" i="1"/>
  <c r="G4438" i="1" s="1"/>
  <c r="H4438" i="1" s="1"/>
  <c r="F4615" i="1"/>
  <c r="G4615" i="1" s="1"/>
  <c r="H4615" i="1" s="1"/>
  <c r="F4391" i="1"/>
  <c r="G4391" i="1" s="1"/>
  <c r="H4391" i="1" s="1"/>
  <c r="F4067" i="1"/>
  <c r="G4067" i="1" s="1"/>
  <c r="H4067" i="1" s="1"/>
  <c r="F4112" i="1"/>
  <c r="G4112" i="1" s="1"/>
  <c r="H4112" i="1" s="1"/>
  <c r="F3963" i="1"/>
  <c r="G3963" i="1" s="1"/>
  <c r="H3963" i="1" s="1"/>
  <c r="F4148" i="1"/>
  <c r="G4148" i="1" s="1"/>
  <c r="H4148" i="1" s="1"/>
  <c r="F3871" i="1"/>
  <c r="G3871" i="1" s="1"/>
  <c r="H3871" i="1" s="1"/>
  <c r="F3764" i="1"/>
  <c r="G3764" i="1" s="1"/>
  <c r="H3764" i="1" s="1"/>
  <c r="F3870" i="1"/>
  <c r="G3870" i="1" s="1"/>
  <c r="H3870" i="1" s="1"/>
  <c r="F4359" i="1"/>
  <c r="G4359" i="1" s="1"/>
  <c r="H4359" i="1" s="1"/>
  <c r="F4571" i="1"/>
  <c r="G4571" i="1" s="1"/>
  <c r="H4571" i="1" s="1"/>
  <c r="F5015" i="1"/>
  <c r="G5015" i="1" s="1"/>
  <c r="H5015" i="1" s="1"/>
  <c r="F4862" i="1"/>
  <c r="G4862" i="1" s="1"/>
  <c r="H4862" i="1" s="1"/>
  <c r="F4729" i="1"/>
  <c r="G4729" i="1" s="1"/>
  <c r="H4729" i="1" s="1"/>
  <c r="F4358" i="1"/>
  <c r="G4358" i="1" s="1"/>
  <c r="H4358" i="1" s="1"/>
  <c r="F4147" i="1"/>
  <c r="G4147" i="1" s="1"/>
  <c r="H4147" i="1" s="1"/>
  <c r="F3548" i="1"/>
  <c r="G3548" i="1" s="1"/>
  <c r="H3548" i="1" s="1"/>
  <c r="F3191" i="1"/>
  <c r="G3191" i="1" s="1"/>
  <c r="H3191" i="1" s="1"/>
  <c r="F3037" i="1"/>
  <c r="G3037" i="1" s="1"/>
  <c r="H3037" i="1" s="1"/>
  <c r="F2802" i="1"/>
  <c r="G2802" i="1" s="1"/>
  <c r="H2802" i="1" s="1"/>
  <c r="F2701" i="1"/>
  <c r="G2701" i="1" s="1"/>
  <c r="H2701" i="1" s="1"/>
  <c r="F2445" i="1"/>
  <c r="G2445" i="1" s="1"/>
  <c r="H2445" i="1" s="1"/>
  <c r="F2292" i="1"/>
  <c r="G2292" i="1" s="1"/>
  <c r="H2292" i="1" s="1"/>
  <c r="F2154" i="1"/>
  <c r="G2154" i="1" s="1"/>
  <c r="H2154" i="1" s="1"/>
  <c r="F2291" i="1"/>
  <c r="G2291" i="1" s="1"/>
  <c r="H2291" i="1" s="1"/>
  <c r="F1825" i="1"/>
  <c r="G1825" i="1" s="1"/>
  <c r="H1825" i="1" s="1"/>
  <c r="F1753" i="1"/>
  <c r="G1753" i="1" s="1"/>
  <c r="H1753" i="1" s="1"/>
  <c r="F1627" i="1"/>
  <c r="G1627" i="1" s="1"/>
  <c r="H1627" i="1" s="1"/>
  <c r="F1589" i="1"/>
  <c r="G1589" i="1" s="1"/>
  <c r="H1589" i="1" s="1"/>
  <c r="F1424" i="1"/>
  <c r="G1424" i="1" s="1"/>
  <c r="H1424" i="1" s="1"/>
  <c r="F1036" i="1"/>
  <c r="G1036" i="1" s="1"/>
  <c r="H1036" i="1" s="1"/>
  <c r="F886" i="1"/>
  <c r="G886" i="1" s="1"/>
  <c r="H886" i="1" s="1"/>
  <c r="F1151" i="1"/>
  <c r="G1151" i="1" s="1"/>
  <c r="H1151" i="1" s="1"/>
  <c r="F1393" i="1"/>
  <c r="G1393" i="1" s="1"/>
  <c r="H1393" i="1" s="1"/>
  <c r="F1121" i="1"/>
  <c r="G1121" i="1" s="1"/>
  <c r="H1121" i="1" s="1"/>
  <c r="F1035" i="1"/>
  <c r="G1035" i="1" s="1"/>
  <c r="H1035" i="1" s="1"/>
  <c r="F885" i="1"/>
  <c r="G885" i="1" s="1"/>
  <c r="H885" i="1" s="1"/>
  <c r="F855" i="1"/>
  <c r="G855" i="1" s="1"/>
  <c r="H855" i="1" s="1"/>
  <c r="F763" i="1"/>
  <c r="G763" i="1" s="1"/>
  <c r="H763" i="1" s="1"/>
  <c r="F607" i="1"/>
  <c r="G607" i="1" s="1"/>
  <c r="H607" i="1" s="1"/>
  <c r="F558" i="1"/>
  <c r="G558" i="1" s="1"/>
  <c r="H558" i="1" s="1"/>
  <c r="F538" i="1"/>
  <c r="G538" i="1" s="1"/>
  <c r="H538" i="1" s="1"/>
  <c r="F583" i="1"/>
  <c r="G583" i="1" s="1"/>
  <c r="H583" i="1" s="1"/>
  <c r="F660" i="1"/>
  <c r="G660" i="1" s="1"/>
  <c r="H660" i="1" s="1"/>
  <c r="F721" i="1"/>
  <c r="G721" i="1" s="1"/>
  <c r="H721" i="1" s="1"/>
  <c r="F634" i="1"/>
  <c r="G634" i="1" s="1"/>
  <c r="H634" i="1" s="1"/>
  <c r="F633" i="1"/>
  <c r="G633" i="1" s="1"/>
  <c r="H633" i="1" s="1"/>
  <c r="F686" i="1"/>
  <c r="G686" i="1" s="1"/>
  <c r="H686" i="1" s="1"/>
  <c r="F762" i="1"/>
  <c r="G762" i="1" s="1"/>
  <c r="H762" i="1" s="1"/>
  <c r="F582" i="1"/>
  <c r="G582" i="1" s="1"/>
  <c r="H582" i="1" s="1"/>
  <c r="F910" i="1"/>
  <c r="G910" i="1" s="1"/>
  <c r="H910" i="1" s="1"/>
  <c r="F979" i="1"/>
  <c r="G979" i="1" s="1"/>
  <c r="H979" i="1" s="1"/>
  <c r="F1120" i="1"/>
  <c r="G1120" i="1" s="1"/>
  <c r="H1120" i="1" s="1"/>
  <c r="F1098" i="1"/>
  <c r="G1098" i="1" s="1"/>
  <c r="H1098" i="1" s="1"/>
  <c r="F1066" i="1"/>
  <c r="G1066" i="1" s="1"/>
  <c r="H1066" i="1" s="1"/>
  <c r="F1119" i="1"/>
  <c r="G1119" i="1" s="1"/>
  <c r="H1119" i="1" s="1"/>
  <c r="F1150" i="1"/>
  <c r="G1150" i="1" s="1"/>
  <c r="H1150" i="1" s="1"/>
  <c r="F1626" i="1"/>
  <c r="G1626" i="1" s="1"/>
  <c r="H1626" i="1" s="1"/>
  <c r="F1469" i="1"/>
  <c r="G1469" i="1" s="1"/>
  <c r="H1469" i="1" s="1"/>
  <c r="F1097" i="1"/>
  <c r="G1097" i="1" s="1"/>
  <c r="H1097" i="1" s="1"/>
  <c r="F978" i="1"/>
  <c r="G978" i="1" s="1"/>
  <c r="H978" i="1" s="1"/>
  <c r="F659" i="1"/>
  <c r="G659" i="1" s="1"/>
  <c r="H659" i="1" s="1"/>
  <c r="F381" i="1"/>
  <c r="G381" i="1" s="1"/>
  <c r="H381" i="1" s="1"/>
  <c r="F301" i="1"/>
  <c r="G301" i="1" s="1"/>
  <c r="H301" i="1" s="1"/>
  <c r="F153" i="1"/>
  <c r="G153" i="1" s="1"/>
  <c r="H153" i="1" s="1"/>
  <c r="F175" i="1"/>
  <c r="G175" i="1" s="1"/>
  <c r="H175" i="1" s="1"/>
  <c r="F152" i="1"/>
  <c r="G152" i="1" s="1"/>
  <c r="H152" i="1" s="1"/>
  <c r="F162" i="1"/>
  <c r="G162" i="1" s="1"/>
  <c r="H162" i="1" s="1"/>
  <c r="F214" i="1"/>
  <c r="G214" i="1" s="1"/>
  <c r="H214" i="1" s="1"/>
  <c r="F265" i="1"/>
  <c r="G265" i="1" s="1"/>
  <c r="H265" i="1" s="1"/>
  <c r="F516" i="1"/>
  <c r="G516" i="1" s="1"/>
  <c r="H516" i="1" s="1"/>
  <c r="F854" i="1"/>
  <c r="G854" i="1" s="1"/>
  <c r="H854" i="1" s="1"/>
  <c r="F1006" i="1"/>
  <c r="G1006" i="1" s="1"/>
  <c r="H1006" i="1" s="1"/>
  <c r="F658" i="1"/>
  <c r="G658" i="1" s="1"/>
  <c r="H658" i="1" s="1"/>
  <c r="F447" i="1"/>
  <c r="G447" i="1" s="1"/>
  <c r="H447" i="1" s="1"/>
  <c r="F432" i="1"/>
  <c r="G432" i="1" s="1"/>
  <c r="H432" i="1" s="1"/>
  <c r="F494" i="1"/>
  <c r="G494" i="1" s="1"/>
  <c r="H494" i="1" s="1"/>
  <c r="F370" i="1"/>
  <c r="G370" i="1" s="1"/>
  <c r="H370" i="1" s="1"/>
  <c r="F474" i="1"/>
  <c r="G474" i="1" s="1"/>
  <c r="H474" i="1" s="1"/>
  <c r="F1005" i="1"/>
  <c r="G1005" i="1" s="1"/>
  <c r="H1005" i="1" s="1"/>
  <c r="F1625" i="1"/>
  <c r="G1625" i="1" s="1"/>
  <c r="H1625" i="1" s="1"/>
  <c r="F2153" i="1"/>
  <c r="G2153" i="1" s="1"/>
  <c r="H2153" i="1" s="1"/>
  <c r="F2255" i="1"/>
  <c r="G2255" i="1" s="1"/>
  <c r="H2255" i="1" s="1"/>
  <c r="F2220" i="1"/>
  <c r="G2220" i="1" s="1"/>
  <c r="H2220" i="1" s="1"/>
  <c r="F2152" i="1"/>
  <c r="G2152" i="1" s="1"/>
  <c r="H2152" i="1" s="1"/>
  <c r="F2043" i="1"/>
  <c r="G2043" i="1" s="1"/>
  <c r="H2043" i="1" s="1"/>
  <c r="F1118" i="1"/>
  <c r="G1118" i="1" s="1"/>
  <c r="H1118" i="1" s="1"/>
  <c r="F537" i="1"/>
  <c r="G537" i="1" s="1"/>
  <c r="H537" i="1" s="1"/>
  <c r="F317" i="1"/>
  <c r="G317" i="1" s="1"/>
  <c r="H317" i="1" s="1"/>
  <c r="F473" i="1"/>
  <c r="G473" i="1" s="1"/>
  <c r="H473" i="1" s="1"/>
  <c r="F790" i="1"/>
  <c r="G790" i="1" s="1"/>
  <c r="H790" i="1" s="1"/>
  <c r="F1271" i="1"/>
  <c r="G1271" i="1" s="1"/>
  <c r="H1271" i="1" s="1"/>
  <c r="F1468" i="1"/>
  <c r="G1468" i="1" s="1"/>
  <c r="H1468" i="1" s="1"/>
  <c r="F1503" i="1"/>
  <c r="G1503" i="1" s="1"/>
  <c r="H1503" i="1" s="1"/>
  <c r="F1392" i="1"/>
  <c r="G1392" i="1" s="1"/>
  <c r="H1392" i="1" s="1"/>
  <c r="F1533" i="1"/>
  <c r="G1533" i="1" s="1"/>
  <c r="H1533" i="1" s="1"/>
  <c r="F1624" i="1"/>
  <c r="G1624" i="1" s="1"/>
  <c r="H1624" i="1" s="1"/>
  <c r="F1663" i="1"/>
  <c r="G1663" i="1" s="1"/>
  <c r="H1663" i="1" s="1"/>
  <c r="F1588" i="1"/>
  <c r="G1588" i="1" s="1"/>
  <c r="H1588" i="1" s="1"/>
  <c r="F1662" i="1"/>
  <c r="G1662" i="1" s="1"/>
  <c r="H1662" i="1" s="1"/>
  <c r="F1391" i="1"/>
  <c r="G1391" i="1" s="1"/>
  <c r="H1391" i="1" s="1"/>
  <c r="F1467" i="1"/>
  <c r="G1467" i="1" s="1"/>
  <c r="H1467" i="1" s="1"/>
  <c r="F1532" i="1"/>
  <c r="G1532" i="1" s="1"/>
  <c r="H1532" i="1" s="1"/>
  <c r="F1954" i="1"/>
  <c r="G1954" i="1" s="1"/>
  <c r="H1954" i="1" s="1"/>
  <c r="F2151" i="1"/>
  <c r="G2151" i="1" s="1"/>
  <c r="H2151" i="1" s="1"/>
  <c r="F2111" i="1"/>
  <c r="G2111" i="1" s="1"/>
  <c r="H2111" i="1" s="1"/>
  <c r="F2413" i="1"/>
  <c r="G2413" i="1" s="1"/>
  <c r="H2413" i="1" s="1"/>
  <c r="F2602" i="1"/>
  <c r="G2602" i="1" s="1"/>
  <c r="H2602" i="1" s="1"/>
  <c r="F2371" i="1"/>
  <c r="G2371" i="1" s="1"/>
  <c r="H2371" i="1" s="1"/>
  <c r="F2254" i="1"/>
  <c r="G2254" i="1" s="1"/>
  <c r="H2254" i="1" s="1"/>
  <c r="F1906" i="1"/>
  <c r="G1906" i="1" s="1"/>
  <c r="H1906" i="1" s="1"/>
  <c r="F1183" i="1"/>
  <c r="G1183" i="1" s="1"/>
  <c r="H1183" i="1" s="1"/>
  <c r="F884" i="1"/>
  <c r="G884" i="1" s="1"/>
  <c r="H884" i="1" s="1"/>
  <c r="F883" i="1"/>
  <c r="G883" i="1" s="1"/>
  <c r="H883" i="1" s="1"/>
  <c r="F977" i="1"/>
  <c r="G977" i="1" s="1"/>
  <c r="H977" i="1" s="1"/>
  <c r="F1065" i="1"/>
  <c r="G1065" i="1" s="1"/>
  <c r="H1065" i="1" s="1"/>
  <c r="F1096" i="1"/>
  <c r="G1096" i="1" s="1"/>
  <c r="H1096" i="1" s="1"/>
  <c r="F1095" i="1"/>
  <c r="G1095" i="1" s="1"/>
  <c r="H1095" i="1" s="1"/>
  <c r="F1270" i="1"/>
  <c r="G1270" i="1" s="1"/>
  <c r="H1270" i="1" s="1"/>
  <c r="F1661" i="1"/>
  <c r="G1661" i="1" s="1"/>
  <c r="H1661" i="1" s="1"/>
  <c r="F1953" i="1"/>
  <c r="G1953" i="1" s="1"/>
  <c r="H1953" i="1" s="1"/>
  <c r="F1789" i="1"/>
  <c r="G1789" i="1" s="1"/>
  <c r="H1789" i="1" s="1"/>
  <c r="F1752" i="1"/>
  <c r="G1752" i="1" s="1"/>
  <c r="H1752" i="1" s="1"/>
  <c r="F1864" i="1"/>
  <c r="G1864" i="1" s="1"/>
  <c r="H1864" i="1" s="1"/>
  <c r="F1559" i="1"/>
  <c r="G1559" i="1" s="1"/>
  <c r="H1559" i="1" s="1"/>
  <c r="F1623" i="1"/>
  <c r="G1623" i="1" s="1"/>
  <c r="H1623" i="1" s="1"/>
  <c r="F1692" i="1"/>
  <c r="G1692" i="1" s="1"/>
  <c r="H1692" i="1" s="1"/>
  <c r="F1751" i="1"/>
  <c r="G1751" i="1" s="1"/>
  <c r="H1751" i="1" s="1"/>
  <c r="F1952" i="1"/>
  <c r="G1952" i="1" s="1"/>
  <c r="H1952" i="1" s="1"/>
  <c r="F1994" i="1"/>
  <c r="G1994" i="1" s="1"/>
  <c r="H1994" i="1" s="1"/>
  <c r="F2184" i="1"/>
  <c r="G2184" i="1" s="1"/>
  <c r="H2184" i="1" s="1"/>
  <c r="F1691" i="1"/>
  <c r="G1691" i="1" s="1"/>
  <c r="H1691" i="1" s="1"/>
  <c r="F1690" i="1"/>
  <c r="G1690" i="1" s="1"/>
  <c r="H1690" i="1" s="1"/>
  <c r="F1362" i="1"/>
  <c r="G1362" i="1" s="1"/>
  <c r="H1362" i="1" s="1"/>
  <c r="F1334" i="1"/>
  <c r="G1334" i="1" s="1"/>
  <c r="H1334" i="1" s="1"/>
  <c r="F1361" i="1"/>
  <c r="G1361" i="1" s="1"/>
  <c r="H1361" i="1" s="1"/>
  <c r="F1466" i="1"/>
  <c r="G1466" i="1" s="1"/>
  <c r="H1466" i="1" s="1"/>
  <c r="F1531" i="1"/>
  <c r="G1531" i="1" s="1"/>
  <c r="H1531" i="1" s="1"/>
  <c r="F1530" i="1"/>
  <c r="G1530" i="1" s="1"/>
  <c r="H1530" i="1" s="1"/>
  <c r="F1502" i="1"/>
  <c r="G1502" i="1" s="1"/>
  <c r="H1502" i="1" s="1"/>
  <c r="F1465" i="1"/>
  <c r="G1465" i="1" s="1"/>
  <c r="H1465" i="1" s="1"/>
  <c r="F1529" i="1"/>
  <c r="G1529" i="1" s="1"/>
  <c r="H1529" i="1" s="1"/>
  <c r="F1528" i="1"/>
  <c r="G1528" i="1" s="1"/>
  <c r="H1528" i="1" s="1"/>
  <c r="F1501" i="1"/>
  <c r="G1501" i="1" s="1"/>
  <c r="H1501" i="1" s="1"/>
  <c r="F1423" i="1"/>
  <c r="G1423" i="1" s="1"/>
  <c r="H1423" i="1" s="1"/>
  <c r="F1333" i="1"/>
  <c r="G1333" i="1" s="1"/>
  <c r="H1333" i="1" s="1"/>
  <c r="F1464" i="1"/>
  <c r="G1464" i="1" s="1"/>
  <c r="H1464" i="1" s="1"/>
  <c r="F1332" i="1"/>
  <c r="G1332" i="1" s="1"/>
  <c r="H1332" i="1" s="1"/>
  <c r="F1622" i="1"/>
  <c r="G1622" i="1" s="1"/>
  <c r="H1622" i="1" s="1"/>
  <c r="F1720" i="1"/>
  <c r="G1720" i="1" s="1"/>
  <c r="H1720" i="1" s="1"/>
  <c r="F2219" i="1"/>
  <c r="G2219" i="1" s="1"/>
  <c r="H2219" i="1" s="1"/>
  <c r="F2253" i="1"/>
  <c r="G2253" i="1" s="1"/>
  <c r="H2253" i="1" s="1"/>
  <c r="F2330" i="1"/>
  <c r="G2330" i="1" s="1"/>
  <c r="H2330" i="1" s="1"/>
  <c r="F2370" i="1"/>
  <c r="G2370" i="1" s="1"/>
  <c r="H2370" i="1" s="1"/>
  <c r="F2218" i="1"/>
  <c r="G2218" i="1" s="1"/>
  <c r="H2218" i="1" s="1"/>
  <c r="F1951" i="1"/>
  <c r="G1951" i="1" s="1"/>
  <c r="H1951" i="1" s="1"/>
  <c r="F2217" i="1"/>
  <c r="G2217" i="1" s="1"/>
  <c r="H2217" i="1" s="1"/>
  <c r="F2252" i="1"/>
  <c r="G2252" i="1" s="1"/>
  <c r="H2252" i="1" s="1"/>
  <c r="F2110" i="1"/>
  <c r="G2110" i="1" s="1"/>
  <c r="H2110" i="1" s="1"/>
  <c r="F1950" i="1"/>
  <c r="G1950" i="1" s="1"/>
  <c r="H1950" i="1" s="1"/>
  <c r="F1788" i="1"/>
  <c r="G1788" i="1" s="1"/>
  <c r="H1788" i="1" s="1"/>
  <c r="F1750" i="1"/>
  <c r="G1750" i="1" s="1"/>
  <c r="H1750" i="1" s="1"/>
  <c r="F1660" i="1"/>
  <c r="G1660" i="1" s="1"/>
  <c r="H1660" i="1" s="1"/>
  <c r="F1269" i="1"/>
  <c r="G1269" i="1" s="1"/>
  <c r="H1269" i="1" s="1"/>
  <c r="F1210" i="1"/>
  <c r="G1210" i="1" s="1"/>
  <c r="H1210" i="1" s="1"/>
  <c r="F1331" i="1"/>
  <c r="G1331" i="1" s="1"/>
  <c r="H1331" i="1" s="1"/>
  <c r="F1390" i="1"/>
  <c r="G1390" i="1" s="1"/>
  <c r="H1390" i="1" s="1"/>
  <c r="F1389" i="1"/>
  <c r="G1389" i="1" s="1"/>
  <c r="H1389" i="1" s="1"/>
  <c r="F1330" i="1"/>
  <c r="G1330" i="1" s="1"/>
  <c r="H1330" i="1" s="1"/>
  <c r="F1621" i="1"/>
  <c r="G1621" i="1" s="1"/>
  <c r="H1621" i="1" s="1"/>
  <c r="F1620" i="1"/>
  <c r="G1620" i="1" s="1"/>
  <c r="H1620" i="1" s="1"/>
  <c r="F1587" i="1"/>
  <c r="G1587" i="1" s="1"/>
  <c r="H1587" i="1" s="1"/>
  <c r="F1689" i="1"/>
  <c r="G1689" i="1" s="1"/>
  <c r="H1689" i="1" s="1"/>
  <c r="F1905" i="1"/>
  <c r="G1905" i="1" s="1"/>
  <c r="H1905" i="1" s="1"/>
  <c r="F2150" i="1"/>
  <c r="G2150" i="1" s="1"/>
  <c r="H2150" i="1" s="1"/>
  <c r="F2216" i="1"/>
  <c r="G2216" i="1" s="1"/>
  <c r="H2216" i="1" s="1"/>
  <c r="F2655" i="1"/>
  <c r="G2655" i="1" s="1"/>
  <c r="H2655" i="1" s="1"/>
  <c r="F2801" i="1"/>
  <c r="G2801" i="1" s="1"/>
  <c r="H2801" i="1" s="1"/>
  <c r="F2843" i="1"/>
  <c r="G2843" i="1" s="1"/>
  <c r="H2843" i="1" s="1"/>
  <c r="F2936" i="1"/>
  <c r="G2936" i="1" s="1"/>
  <c r="H2936" i="1" s="1"/>
  <c r="F3254" i="1"/>
  <c r="G3254" i="1" s="1"/>
  <c r="H3254" i="1" s="1"/>
  <c r="F3148" i="1"/>
  <c r="G3148" i="1" s="1"/>
  <c r="H3148" i="1" s="1"/>
  <c r="F3147" i="1"/>
  <c r="G3147" i="1" s="1"/>
  <c r="H3147" i="1" s="1"/>
  <c r="F2800" i="1"/>
  <c r="G2800" i="1" s="1"/>
  <c r="H2800" i="1" s="1"/>
  <c r="F2484" i="1"/>
  <c r="G2484" i="1" s="1"/>
  <c r="H2484" i="1" s="1"/>
  <c r="F2369" i="1"/>
  <c r="G2369" i="1" s="1"/>
  <c r="H2369" i="1" s="1"/>
  <c r="F2251" i="1"/>
  <c r="G2251" i="1" s="1"/>
  <c r="H2251" i="1" s="1"/>
  <c r="F2109" i="1"/>
  <c r="G2109" i="1" s="1"/>
  <c r="H2109" i="1" s="1"/>
  <c r="F1619" i="1"/>
  <c r="G1619" i="1" s="1"/>
  <c r="H1619" i="1" s="1"/>
  <c r="F1422" i="1"/>
  <c r="G1422" i="1" s="1"/>
  <c r="H1422" i="1" s="1"/>
  <c r="F1329" i="1"/>
  <c r="G1329" i="1" s="1"/>
  <c r="H1329" i="1" s="1"/>
  <c r="F1360" i="1"/>
  <c r="G1360" i="1" s="1"/>
  <c r="H1360" i="1" s="1"/>
  <c r="F1268" i="1"/>
  <c r="G1268" i="1" s="1"/>
  <c r="H1268" i="1" s="1"/>
  <c r="F1586" i="1"/>
  <c r="G1586" i="1" s="1"/>
  <c r="H1586" i="1" s="1"/>
  <c r="F1787" i="1"/>
  <c r="G1787" i="1" s="1"/>
  <c r="H1787" i="1" s="1"/>
  <c r="F1949" i="1"/>
  <c r="G1949" i="1" s="1"/>
  <c r="H1949" i="1" s="1"/>
  <c r="F2368" i="1"/>
  <c r="G2368" i="1" s="1"/>
  <c r="H2368" i="1" s="1"/>
  <c r="F2483" i="1"/>
  <c r="G2483" i="1" s="1"/>
  <c r="H2483" i="1" s="1"/>
  <c r="F2516" i="1"/>
  <c r="G2516" i="1" s="1"/>
  <c r="H2516" i="1" s="1"/>
  <c r="F3036" i="1"/>
  <c r="G3036" i="1" s="1"/>
  <c r="H3036" i="1" s="1"/>
  <c r="F3601" i="1"/>
  <c r="G3601" i="1" s="1"/>
  <c r="H3601" i="1" s="1"/>
  <c r="F3830" i="1"/>
  <c r="G3830" i="1" s="1"/>
  <c r="H3830" i="1" s="1"/>
  <c r="F3962" i="1"/>
  <c r="G3962" i="1" s="1"/>
  <c r="H3962" i="1" s="1"/>
  <c r="F4230" i="1"/>
  <c r="G4230" i="1" s="1"/>
  <c r="H4230" i="1" s="1"/>
  <c r="F3961" i="1"/>
  <c r="G3961" i="1" s="1"/>
  <c r="H3961" i="1" s="1"/>
  <c r="F4190" i="1"/>
  <c r="G4190" i="1" s="1"/>
  <c r="H4190" i="1" s="1"/>
  <c r="F3763" i="1"/>
  <c r="G3763" i="1" s="1"/>
  <c r="H3763" i="1" s="1"/>
  <c r="F3762" i="1"/>
  <c r="G3762" i="1" s="1"/>
  <c r="H3762" i="1" s="1"/>
  <c r="F3547" i="1"/>
  <c r="G3547" i="1" s="1"/>
  <c r="H3547" i="1" s="1"/>
  <c r="F3600" i="1"/>
  <c r="G3600" i="1" s="1"/>
  <c r="H3600" i="1" s="1"/>
  <c r="F4315" i="1"/>
  <c r="G4315" i="1" s="1"/>
  <c r="H4315" i="1" s="1"/>
  <c r="F4111" i="1"/>
  <c r="G4111" i="1" s="1"/>
  <c r="H4111" i="1" s="1"/>
  <c r="F4861" i="1"/>
  <c r="G4861" i="1" s="1"/>
  <c r="H4861" i="1" s="1"/>
  <c r="F4570" i="1"/>
  <c r="G4570" i="1" s="1"/>
  <c r="H4570" i="1" s="1"/>
  <c r="F4390" i="1"/>
  <c r="G4390" i="1" s="1"/>
  <c r="H4390" i="1" s="1"/>
  <c r="F4280" i="1"/>
  <c r="G4280" i="1" s="1"/>
  <c r="H4280" i="1" s="1"/>
  <c r="F4314" i="1"/>
  <c r="G4314" i="1" s="1"/>
  <c r="H4314" i="1" s="1"/>
  <c r="F4189" i="1"/>
  <c r="G4189" i="1" s="1"/>
  <c r="H4189" i="1" s="1"/>
  <c r="F3869" i="1"/>
  <c r="G3869" i="1" s="1"/>
  <c r="H3869" i="1" s="1"/>
  <c r="F3599" i="1"/>
  <c r="G3599" i="1" s="1"/>
  <c r="H3599" i="1" s="1"/>
  <c r="F3300" i="1"/>
  <c r="G3300" i="1" s="1"/>
  <c r="H3300" i="1" s="1"/>
  <c r="F3146" i="1"/>
  <c r="G3146" i="1" s="1"/>
  <c r="H3146" i="1" s="1"/>
  <c r="F2842" i="1"/>
  <c r="G2842" i="1" s="1"/>
  <c r="H2842" i="1" s="1"/>
  <c r="F2751" i="1"/>
  <c r="G2751" i="1" s="1"/>
  <c r="H2751" i="1" s="1"/>
  <c r="F2935" i="1"/>
  <c r="G2935" i="1" s="1"/>
  <c r="H2935" i="1" s="1"/>
  <c r="F3145" i="1"/>
  <c r="G3145" i="1" s="1"/>
  <c r="H3145" i="1" s="1"/>
  <c r="F3144" i="1"/>
  <c r="G3144" i="1" s="1"/>
  <c r="H3144" i="1" s="1"/>
  <c r="F3035" i="1"/>
  <c r="G3035" i="1" s="1"/>
  <c r="H3035" i="1" s="1"/>
  <c r="F3253" i="1"/>
  <c r="G3253" i="1" s="1"/>
  <c r="H3253" i="1" s="1"/>
  <c r="F2482" i="1"/>
  <c r="G2482" i="1" s="1"/>
  <c r="H2482" i="1" s="1"/>
  <c r="F2329" i="1"/>
  <c r="G2329" i="1" s="1"/>
  <c r="H2329" i="1" s="1"/>
  <c r="F2290" i="1"/>
  <c r="G2290" i="1" s="1"/>
  <c r="H2290" i="1" s="1"/>
  <c r="F2042" i="1"/>
  <c r="G2042" i="1" s="1"/>
  <c r="H2042" i="1" s="1"/>
  <c r="F2149" i="1"/>
  <c r="G2149" i="1" s="1"/>
  <c r="H2149" i="1" s="1"/>
  <c r="F2444" i="1"/>
  <c r="G2444" i="1" s="1"/>
  <c r="H2444" i="1" s="1"/>
  <c r="F1993" i="1"/>
  <c r="G1993" i="1" s="1"/>
  <c r="H1993" i="1" s="1"/>
  <c r="F1904" i="1"/>
  <c r="G1904" i="1" s="1"/>
  <c r="H1904" i="1" s="1"/>
  <c r="F2041" i="1"/>
  <c r="G2041" i="1" s="1"/>
  <c r="H2041" i="1" s="1"/>
  <c r="F1992" i="1"/>
  <c r="G1992" i="1" s="1"/>
  <c r="H1992" i="1" s="1"/>
  <c r="F2040" i="1"/>
  <c r="G2040" i="1" s="1"/>
  <c r="H2040" i="1" s="1"/>
  <c r="F1903" i="1"/>
  <c r="G1903" i="1" s="1"/>
  <c r="H1903" i="1" s="1"/>
  <c r="F1863" i="1"/>
  <c r="G1863" i="1" s="1"/>
  <c r="H1863" i="1" s="1"/>
  <c r="F1991" i="1"/>
  <c r="G1991" i="1" s="1"/>
  <c r="H1991" i="1" s="1"/>
  <c r="F1948" i="1"/>
  <c r="G1948" i="1" s="1"/>
  <c r="H1948" i="1" s="1"/>
  <c r="F2039" i="1"/>
  <c r="G2039" i="1" s="1"/>
  <c r="H2039" i="1" s="1"/>
  <c r="F2074" i="1"/>
  <c r="G2074" i="1" s="1"/>
  <c r="H2074" i="1" s="1"/>
  <c r="F2073" i="1"/>
  <c r="G2073" i="1" s="1"/>
  <c r="H2073" i="1" s="1"/>
  <c r="F1990" i="1"/>
  <c r="G1990" i="1" s="1"/>
  <c r="H1990" i="1" s="1"/>
  <c r="F1749" i="1"/>
  <c r="G1749" i="1" s="1"/>
  <c r="H1749" i="1" s="1"/>
  <c r="F1500" i="1"/>
  <c r="G1500" i="1" s="1"/>
  <c r="H1500" i="1" s="1"/>
  <c r="F1267" i="1"/>
  <c r="G1267" i="1" s="1"/>
  <c r="H1267" i="1" s="1"/>
  <c r="F1209" i="1"/>
  <c r="G1209" i="1" s="1"/>
  <c r="H1209" i="1" s="1"/>
  <c r="F1117" i="1"/>
  <c r="G1117" i="1" s="1"/>
  <c r="H1117" i="1" s="1"/>
  <c r="F955" i="1"/>
  <c r="G955" i="1" s="1"/>
  <c r="H955" i="1" s="1"/>
  <c r="F909" i="1"/>
  <c r="G909" i="1" s="1"/>
  <c r="H909" i="1" s="1"/>
  <c r="F761" i="1"/>
  <c r="G761" i="1" s="1"/>
  <c r="H761" i="1" s="1"/>
  <c r="F685" i="1"/>
  <c r="G685" i="1" s="1"/>
  <c r="H685" i="1" s="1"/>
  <c r="F657" i="1"/>
  <c r="G657" i="1" s="1"/>
  <c r="H657" i="1" s="1"/>
  <c r="F656" i="1"/>
  <c r="G656" i="1" s="1"/>
  <c r="H656" i="1" s="1"/>
  <c r="F655" i="1"/>
  <c r="G655" i="1" s="1"/>
  <c r="H655" i="1" s="1"/>
  <c r="F654" i="1"/>
  <c r="G654" i="1" s="1"/>
  <c r="H654" i="1" s="1"/>
  <c r="F632" i="1"/>
  <c r="G632" i="1" s="1"/>
  <c r="H632" i="1" s="1"/>
  <c r="F631" i="1"/>
  <c r="G631" i="1" s="1"/>
  <c r="H631" i="1" s="1"/>
  <c r="F630" i="1"/>
  <c r="G630" i="1" s="1"/>
  <c r="H630" i="1" s="1"/>
  <c r="F606" i="1"/>
  <c r="G606" i="1" s="1"/>
  <c r="H606" i="1" s="1"/>
  <c r="F557" i="1"/>
  <c r="G557" i="1" s="1"/>
  <c r="H557" i="1" s="1"/>
  <c r="F493" i="1"/>
  <c r="G493" i="1" s="1"/>
  <c r="H493" i="1" s="1"/>
  <c r="F446" i="1"/>
  <c r="G446" i="1" s="1"/>
  <c r="H446" i="1" s="1"/>
  <c r="F431" i="1"/>
  <c r="G431" i="1" s="1"/>
  <c r="H431" i="1" s="1"/>
  <c r="F430" i="1"/>
  <c r="G430" i="1" s="1"/>
  <c r="H430" i="1" s="1"/>
  <c r="F472" i="1"/>
  <c r="G472" i="1" s="1"/>
  <c r="H472" i="1" s="1"/>
  <c r="F629" i="1"/>
  <c r="G629" i="1" s="1"/>
  <c r="H629" i="1" s="1"/>
  <c r="F628" i="1"/>
  <c r="G628" i="1" s="1"/>
  <c r="H628" i="1" s="1"/>
  <c r="F605" i="1"/>
  <c r="G605" i="1" s="1"/>
  <c r="H605" i="1" s="1"/>
  <c r="F627" i="1"/>
  <c r="G627" i="1" s="1"/>
  <c r="H627" i="1" s="1"/>
  <c r="F536" i="1"/>
  <c r="G536" i="1" s="1"/>
  <c r="H536" i="1" s="1"/>
  <c r="F416" i="1"/>
  <c r="G416" i="1" s="1"/>
  <c r="H416" i="1" s="1"/>
  <c r="F333" i="1"/>
  <c r="G333" i="1" s="1"/>
  <c r="H333" i="1" s="1"/>
  <c r="F230" i="1"/>
  <c r="G230" i="1" s="1"/>
  <c r="H230" i="1" s="1"/>
  <c r="F221" i="1"/>
  <c r="G221" i="1" s="1"/>
  <c r="H221" i="1" s="1"/>
  <c r="F332" i="1"/>
  <c r="G332" i="1" s="1"/>
  <c r="H332" i="1" s="1"/>
  <c r="F399" i="1"/>
  <c r="G399" i="1" s="1"/>
  <c r="H399" i="1" s="1"/>
  <c r="F398" i="1"/>
  <c r="G398" i="1" s="1"/>
  <c r="H398" i="1" s="1"/>
  <c r="F415" i="1"/>
  <c r="G415" i="1" s="1"/>
  <c r="H415" i="1" s="1"/>
  <c r="F445" i="1"/>
  <c r="G445" i="1" s="1"/>
  <c r="H445" i="1" s="1"/>
  <c r="F492" i="1"/>
  <c r="G492" i="1" s="1"/>
  <c r="H492" i="1" s="1"/>
  <c r="F491" i="1"/>
  <c r="G491" i="1" s="1"/>
  <c r="H491" i="1" s="1"/>
  <c r="F490" i="1"/>
  <c r="G490" i="1" s="1"/>
  <c r="H490" i="1" s="1"/>
  <c r="F471" i="1"/>
  <c r="G471" i="1" s="1"/>
  <c r="H471" i="1" s="1"/>
  <c r="F470" i="1"/>
  <c r="G470" i="1" s="1"/>
  <c r="H470" i="1" s="1"/>
  <c r="F429" i="1"/>
  <c r="G429" i="1" s="1"/>
  <c r="H429" i="1" s="1"/>
  <c r="F469" i="1"/>
  <c r="G469" i="1" s="1"/>
  <c r="H469" i="1" s="1"/>
  <c r="F489" i="1"/>
  <c r="G489" i="1" s="1"/>
  <c r="H489" i="1" s="1"/>
  <c r="F515" i="1"/>
  <c r="G515" i="1" s="1"/>
  <c r="H515" i="1" s="1"/>
  <c r="F488" i="1"/>
  <c r="G488" i="1" s="1"/>
  <c r="H488" i="1" s="1"/>
  <c r="F514" i="1"/>
  <c r="G514" i="1" s="1"/>
  <c r="H514" i="1" s="1"/>
  <c r="F487" i="1"/>
  <c r="G487" i="1" s="1"/>
  <c r="H487" i="1" s="1"/>
  <c r="F535" i="1"/>
  <c r="G535" i="1" s="1"/>
  <c r="H535" i="1" s="1"/>
  <c r="F760" i="1"/>
  <c r="G760" i="1" s="1"/>
  <c r="H760" i="1" s="1"/>
  <c r="F604" i="1"/>
  <c r="G604" i="1" s="1"/>
  <c r="H604" i="1" s="1"/>
  <c r="F626" i="1"/>
  <c r="G626" i="1" s="1"/>
  <c r="H626" i="1" s="1"/>
  <c r="F603" i="1"/>
  <c r="G603" i="1" s="1"/>
  <c r="H603" i="1" s="1"/>
  <c r="F581" i="1"/>
  <c r="G581" i="1" s="1"/>
  <c r="H581" i="1" s="1"/>
  <c r="F513" i="1"/>
  <c r="G513" i="1" s="1"/>
  <c r="H513" i="1" s="1"/>
  <c r="F444" i="1"/>
  <c r="G444" i="1" s="1"/>
  <c r="H444" i="1" s="1"/>
  <c r="F428" i="1"/>
  <c r="G428" i="1" s="1"/>
  <c r="H428" i="1" s="1"/>
  <c r="F331" i="1"/>
  <c r="G331" i="1" s="1"/>
  <c r="H331" i="1" s="1"/>
  <c r="F357" i="1"/>
  <c r="G357" i="1" s="1"/>
  <c r="H357" i="1" s="1"/>
  <c r="F330" i="1"/>
  <c r="G330" i="1" s="1"/>
  <c r="H330" i="1" s="1"/>
  <c r="F414" i="1"/>
  <c r="G414" i="1" s="1"/>
  <c r="H414" i="1" s="1"/>
  <c r="F468" i="1"/>
  <c r="G468" i="1" s="1"/>
  <c r="H468" i="1" s="1"/>
  <c r="F467" i="1"/>
  <c r="G467" i="1" s="1"/>
  <c r="H467" i="1" s="1"/>
  <c r="F466" i="1"/>
  <c r="G466" i="1" s="1"/>
  <c r="H466" i="1" s="1"/>
  <c r="F427" i="1"/>
  <c r="G427" i="1" s="1"/>
  <c r="H427" i="1" s="1"/>
  <c r="F465" i="1"/>
  <c r="G465" i="1" s="1"/>
  <c r="H465" i="1" s="1"/>
  <c r="F534" i="1"/>
  <c r="G534" i="1" s="1"/>
  <c r="H534" i="1" s="1"/>
  <c r="F533" i="1"/>
  <c r="G533" i="1" s="1"/>
  <c r="H533" i="1" s="1"/>
  <c r="F512" i="1"/>
  <c r="G512" i="1" s="1"/>
  <c r="H512" i="1" s="1"/>
  <c r="F486" i="1"/>
  <c r="G486" i="1" s="1"/>
  <c r="H486" i="1" s="1"/>
  <c r="F426" i="1"/>
  <c r="G426" i="1" s="1"/>
  <c r="H426" i="1" s="1"/>
  <c r="F369" i="1"/>
  <c r="G369" i="1" s="1"/>
  <c r="H369" i="1" s="1"/>
  <c r="F329" i="1"/>
  <c r="G329" i="1" s="1"/>
  <c r="H329" i="1" s="1"/>
  <c r="F328" i="1"/>
  <c r="G328" i="1" s="1"/>
  <c r="H328" i="1" s="1"/>
  <c r="F327" i="1"/>
  <c r="G327" i="1" s="1"/>
  <c r="H327" i="1" s="1"/>
  <c r="F380" i="1"/>
  <c r="G380" i="1" s="1"/>
  <c r="H380" i="1" s="1"/>
  <c r="F316" i="1"/>
  <c r="G316" i="1" s="1"/>
  <c r="H316" i="1" s="1"/>
  <c r="F300" i="1"/>
  <c r="G300" i="1" s="1"/>
  <c r="H300" i="1" s="1"/>
  <c r="F281" i="1"/>
  <c r="G281" i="1" s="1"/>
  <c r="H281" i="1" s="1"/>
  <c r="F280" i="1"/>
  <c r="G280" i="1" s="1"/>
  <c r="H280" i="1" s="1"/>
  <c r="F326" i="1"/>
  <c r="G326" i="1" s="1"/>
  <c r="H326" i="1" s="1"/>
  <c r="F346" i="1"/>
  <c r="G346" i="1" s="1"/>
  <c r="H346" i="1" s="1"/>
  <c r="F356" i="1"/>
  <c r="G356" i="1" s="1"/>
  <c r="H356" i="1" s="1"/>
  <c r="F379" i="1"/>
  <c r="G379" i="1" s="1"/>
  <c r="H379" i="1" s="1"/>
  <c r="F368" i="1"/>
  <c r="G368" i="1" s="1"/>
  <c r="H368" i="1" s="1"/>
  <c r="F378" i="1"/>
  <c r="G378" i="1" s="1"/>
  <c r="H378" i="1" s="1"/>
  <c r="F377" i="1"/>
  <c r="G377" i="1" s="1"/>
  <c r="H377" i="1" s="1"/>
  <c r="F367" i="1"/>
  <c r="G367" i="1" s="1"/>
  <c r="H367" i="1" s="1"/>
  <c r="F366" i="1"/>
  <c r="G366" i="1" s="1"/>
  <c r="H366" i="1" s="1"/>
  <c r="F355" i="1"/>
  <c r="G355" i="1" s="1"/>
  <c r="H355" i="1" s="1"/>
  <c r="F345" i="1"/>
  <c r="G345" i="1" s="1"/>
  <c r="H345" i="1" s="1"/>
  <c r="F325" i="1"/>
  <c r="G325" i="1" s="1"/>
  <c r="H325" i="1" s="1"/>
  <c r="F315" i="1"/>
  <c r="G315" i="1" s="1"/>
  <c r="H315" i="1" s="1"/>
  <c r="F299" i="1"/>
  <c r="G299" i="1" s="1"/>
  <c r="H299" i="1" s="1"/>
  <c r="F279" i="1"/>
  <c r="G279" i="1" s="1"/>
  <c r="H279" i="1" s="1"/>
  <c r="F255" i="1"/>
  <c r="G255" i="1" s="1"/>
  <c r="H255" i="1" s="1"/>
  <c r="F220" i="1"/>
  <c r="G220" i="1" s="1"/>
  <c r="H220" i="1" s="1"/>
  <c r="F195" i="1"/>
  <c r="G195" i="1" s="1"/>
  <c r="H195" i="1" s="1"/>
  <c r="F184" i="1"/>
  <c r="G184" i="1" s="1"/>
  <c r="H184" i="1" s="1"/>
  <c r="F131" i="1"/>
  <c r="G131" i="1" s="1"/>
  <c r="H131" i="1" s="1"/>
  <c r="F111" i="1"/>
  <c r="G111" i="1" s="1"/>
  <c r="H111" i="1" s="1"/>
  <c r="F82" i="1"/>
  <c r="G82" i="1" s="1"/>
  <c r="H82" i="1" s="1"/>
  <c r="F44" i="1"/>
  <c r="G44" i="1" s="1"/>
  <c r="H44" i="1" s="1"/>
  <c r="F30" i="1"/>
  <c r="G30" i="1" s="1"/>
  <c r="H30" i="1" s="1"/>
  <c r="F29" i="1"/>
  <c r="G29" i="1" s="1"/>
  <c r="H29" i="1" s="1"/>
  <c r="F20" i="1"/>
  <c r="G20" i="1" s="1"/>
  <c r="H20" i="1" s="1"/>
  <c r="F10" i="1"/>
  <c r="G10" i="1" s="1"/>
  <c r="H10" i="1" s="1"/>
  <c r="F12" i="1"/>
  <c r="G12" i="1" s="1"/>
  <c r="H12" i="1" s="1"/>
  <c r="F4" i="1"/>
  <c r="G4" i="1" s="1"/>
  <c r="H4" i="1" s="1"/>
  <c r="F6" i="1"/>
  <c r="G6" i="1" s="1"/>
  <c r="H6" i="1" s="1"/>
  <c r="F7" i="1"/>
  <c r="G7" i="1" s="1"/>
  <c r="H7" i="1" s="1"/>
  <c r="F9" i="1"/>
  <c r="G9" i="1" s="1"/>
  <c r="H9" i="1" s="1"/>
  <c r="F14" i="1"/>
  <c r="G14" i="1" s="1"/>
  <c r="H14" i="1" s="1"/>
  <c r="F27" i="1"/>
  <c r="G27" i="1" s="1"/>
  <c r="H27" i="1" s="1"/>
  <c r="F41" i="1"/>
  <c r="G41" i="1" s="1"/>
  <c r="H41" i="1" s="1"/>
  <c r="F60" i="1"/>
  <c r="G60" i="1" s="1"/>
  <c r="H60" i="1" s="1"/>
  <c r="F87" i="1"/>
  <c r="G87" i="1" s="1"/>
  <c r="H87" i="1" s="1"/>
  <c r="F145" i="1"/>
  <c r="G145" i="1" s="1"/>
  <c r="H145" i="1" s="1"/>
  <c r="F213" i="1"/>
  <c r="G213" i="1" s="1"/>
  <c r="H213" i="1" s="1"/>
  <c r="F344" i="1"/>
  <c r="G344" i="1" s="1"/>
  <c r="H344" i="1" s="1"/>
  <c r="F580" i="1"/>
  <c r="G580" i="1" s="1"/>
  <c r="H580" i="1" s="1"/>
  <c r="F653" i="1"/>
  <c r="G653" i="1" s="1"/>
  <c r="H653" i="1" s="1"/>
  <c r="F464" i="1"/>
  <c r="G464" i="1" s="1"/>
  <c r="H464" i="1" s="1"/>
  <c r="F397" i="1"/>
  <c r="G397" i="1" s="1"/>
  <c r="H397" i="1" s="1"/>
  <c r="F130" i="1"/>
  <c r="G130" i="1" s="1"/>
  <c r="H130" i="1" s="1"/>
  <c r="F47" i="1"/>
  <c r="G47" i="1" s="1"/>
  <c r="H47" i="1" s="1"/>
  <c r="F19" i="1"/>
  <c r="G19" i="1" s="1"/>
  <c r="H19" i="1" s="1"/>
  <c r="F2" i="1"/>
  <c r="G2" i="1" s="1"/>
  <c r="H2" i="1" s="1"/>
  <c r="F3" i="1"/>
  <c r="G3" i="1" s="1"/>
  <c r="H3" i="1" s="1"/>
  <c r="F5" i="1"/>
  <c r="G5" i="1" s="1"/>
  <c r="H5" i="1" s="1"/>
  <c r="F8" i="1"/>
  <c r="G8" i="1" s="1"/>
  <c r="H8" i="1" s="1"/>
  <c r="F11" i="1"/>
  <c r="G11" i="1" s="1"/>
  <c r="H11" i="1" s="1"/>
  <c r="F18" i="1"/>
  <c r="G18" i="1" s="1"/>
  <c r="H18" i="1" s="1"/>
  <c r="F25" i="1"/>
  <c r="G25" i="1" s="1"/>
  <c r="H25" i="1" s="1"/>
  <c r="F21" i="1"/>
  <c r="G21" i="1" s="1"/>
  <c r="H21" i="1" s="1"/>
  <c r="F26" i="1"/>
  <c r="G26" i="1" s="1"/>
  <c r="H26" i="1" s="1"/>
  <c r="F40" i="1"/>
  <c r="G40" i="1" s="1"/>
  <c r="H40" i="1" s="1"/>
  <c r="F72" i="1"/>
  <c r="G72" i="1" s="1"/>
  <c r="H72" i="1" s="1"/>
  <c r="F51" i="1"/>
  <c r="G51" i="1" s="1"/>
  <c r="H51" i="1" s="1"/>
  <c r="F76" i="1"/>
  <c r="G76" i="1" s="1"/>
  <c r="H76" i="1" s="1"/>
  <c r="F71" i="1"/>
  <c r="G71" i="1" s="1"/>
  <c r="H71" i="1" s="1"/>
  <c r="F136" i="1"/>
  <c r="G136" i="1" s="1"/>
  <c r="H136" i="1" s="1"/>
  <c r="F264" i="1"/>
  <c r="G264" i="1" s="1"/>
  <c r="H264" i="1" s="1"/>
  <c r="F425" i="1"/>
  <c r="G425" i="1" s="1"/>
  <c r="H425" i="1" s="1"/>
  <c r="F853" i="1"/>
  <c r="G853" i="1" s="1"/>
  <c r="H853" i="1" s="1"/>
  <c r="F954" i="1"/>
  <c r="G954" i="1" s="1"/>
  <c r="H954" i="1" s="1"/>
  <c r="F852" i="1"/>
  <c r="G852" i="1" s="1"/>
  <c r="H852" i="1" s="1"/>
  <c r="F625" i="1"/>
  <c r="G625" i="1" s="1"/>
  <c r="H625" i="1" s="1"/>
  <c r="F376" i="1"/>
  <c r="G376" i="1" s="1"/>
  <c r="H376" i="1" s="1"/>
  <c r="F161" i="1"/>
  <c r="G161" i="1" s="1"/>
  <c r="H161" i="1" s="1"/>
  <c r="F65" i="1"/>
  <c r="G65" i="1" s="1"/>
  <c r="H65" i="1" s="1"/>
  <c r="F28" i="1"/>
  <c r="G28" i="1" s="1"/>
  <c r="H28" i="1" s="1"/>
  <c r="F39" i="1"/>
  <c r="G39" i="1" s="1"/>
  <c r="H39" i="1" s="1"/>
  <c r="F50" i="1"/>
  <c r="G50" i="1" s="1"/>
  <c r="H50" i="1" s="1"/>
  <c r="F49" i="1"/>
  <c r="G49" i="1" s="1"/>
  <c r="H49" i="1" s="1"/>
  <c r="F48" i="1"/>
  <c r="G48" i="1" s="1"/>
  <c r="H48" i="1" s="1"/>
  <c r="F58" i="1"/>
  <c r="G58" i="1" s="1"/>
  <c r="H58" i="1" s="1"/>
  <c r="F68" i="1"/>
  <c r="G68" i="1" s="1"/>
  <c r="H68" i="1" s="1"/>
  <c r="F67" i="1"/>
  <c r="G67" i="1" s="1"/>
  <c r="H67" i="1" s="1"/>
  <c r="F75" i="1"/>
  <c r="G75" i="1" s="1"/>
  <c r="H75" i="1" s="1"/>
  <c r="F70" i="1"/>
  <c r="G70" i="1" s="1"/>
  <c r="H70" i="1" s="1"/>
  <c r="F121" i="1"/>
  <c r="G121" i="1" s="1"/>
  <c r="H121" i="1" s="1"/>
  <c r="F144" i="1"/>
  <c r="G144" i="1" s="1"/>
  <c r="H144" i="1" s="1"/>
  <c r="F191" i="1"/>
  <c r="G191" i="1" s="1"/>
  <c r="H191" i="1" s="1"/>
  <c r="F202" i="1"/>
  <c r="G202" i="1" s="1"/>
  <c r="H202" i="1" s="1"/>
  <c r="F254" i="1"/>
  <c r="G254" i="1" s="1"/>
  <c r="H254" i="1" s="1"/>
  <c r="F343" i="1"/>
  <c r="G343" i="1" s="1"/>
  <c r="H343" i="1" s="1"/>
  <c r="F443" i="1"/>
  <c r="G443" i="1" s="1"/>
  <c r="H443" i="1" s="1"/>
  <c r="F652" i="1"/>
  <c r="G652" i="1" s="1"/>
  <c r="H652" i="1" s="1"/>
  <c r="F821" i="1"/>
  <c r="G821" i="1" s="1"/>
  <c r="H821" i="1" s="1"/>
  <c r="F651" i="1"/>
  <c r="G651" i="1" s="1"/>
  <c r="H651" i="1" s="1"/>
  <c r="F511" i="1"/>
  <c r="G511" i="1" s="1"/>
  <c r="H511" i="1" s="1"/>
  <c r="F314" i="1"/>
  <c r="G314" i="1" s="1"/>
  <c r="H314" i="1" s="1"/>
  <c r="F183" i="1"/>
  <c r="G183" i="1" s="1"/>
  <c r="H183" i="1" s="1"/>
  <c r="F114" i="1"/>
  <c r="G114" i="1" s="1"/>
  <c r="H114" i="1" s="1"/>
  <c r="F81" i="1"/>
  <c r="G81" i="1" s="1"/>
  <c r="H81" i="1" s="1"/>
  <c r="F80" i="1"/>
  <c r="G80" i="1" s="1"/>
  <c r="H80" i="1" s="1"/>
  <c r="F86" i="1"/>
  <c r="G86" i="1" s="1"/>
  <c r="H86" i="1" s="1"/>
  <c r="F105" i="1"/>
  <c r="G105" i="1" s="1"/>
  <c r="H105" i="1" s="1"/>
  <c r="F110" i="1"/>
  <c r="G110" i="1" s="1"/>
  <c r="H110" i="1" s="1"/>
  <c r="F129" i="1"/>
  <c r="G129" i="1" s="1"/>
  <c r="H129" i="1" s="1"/>
  <c r="F128" i="1"/>
  <c r="G128" i="1" s="1"/>
  <c r="H128" i="1" s="1"/>
  <c r="F135" i="1"/>
  <c r="G135" i="1" s="1"/>
  <c r="H135" i="1" s="1"/>
  <c r="F134" i="1"/>
  <c r="G134" i="1" s="1"/>
  <c r="H134" i="1" s="1"/>
  <c r="F160" i="1"/>
  <c r="G160" i="1" s="1"/>
  <c r="H160" i="1" s="1"/>
  <c r="F212" i="1"/>
  <c r="G212" i="1" s="1"/>
  <c r="H212" i="1" s="1"/>
  <c r="F244" i="1"/>
  <c r="G244" i="1" s="1"/>
  <c r="H244" i="1" s="1"/>
  <c r="F324" i="1"/>
  <c r="G324" i="1" s="1"/>
  <c r="H324" i="1" s="1"/>
  <c r="F396" i="1"/>
  <c r="G396" i="1" s="1"/>
  <c r="H396" i="1" s="1"/>
  <c r="F442" i="1"/>
  <c r="G442" i="1" s="1"/>
  <c r="H442" i="1" s="1"/>
  <c r="F485" i="1"/>
  <c r="G485" i="1" s="1"/>
  <c r="H485" i="1" s="1"/>
  <c r="F510" i="1"/>
  <c r="G510" i="1" s="1"/>
  <c r="H510" i="1" s="1"/>
  <c r="F532" i="1"/>
  <c r="G532" i="1" s="1"/>
  <c r="H532" i="1" s="1"/>
  <c r="F531" i="1"/>
  <c r="G531" i="1" s="1"/>
  <c r="H531" i="1" s="1"/>
  <c r="F602" i="1"/>
  <c r="G602" i="1" s="1"/>
  <c r="H602" i="1" s="1"/>
  <c r="F579" i="1"/>
  <c r="G579" i="1" s="1"/>
  <c r="H579" i="1" s="1"/>
  <c r="F424" i="1"/>
  <c r="G424" i="1" s="1"/>
  <c r="H424" i="1" s="1"/>
  <c r="F298" i="1"/>
  <c r="G298" i="1" s="1"/>
  <c r="H298" i="1" s="1"/>
  <c r="F133" i="1"/>
  <c r="G133" i="1" s="1"/>
  <c r="H133" i="1" s="1"/>
  <c r="F69" i="1"/>
  <c r="G69" i="1" s="1"/>
  <c r="H69" i="1" s="1"/>
  <c r="F46" i="1"/>
  <c r="G46" i="1" s="1"/>
  <c r="H46" i="1" s="1"/>
  <c r="F57" i="1"/>
  <c r="G57" i="1" s="1"/>
  <c r="H57" i="1" s="1"/>
  <c r="F56" i="1"/>
  <c r="G56" i="1" s="1"/>
  <c r="H56" i="1" s="1"/>
  <c r="F55" i="1"/>
  <c r="G55" i="1" s="1"/>
  <c r="H55" i="1" s="1"/>
  <c r="F91" i="1"/>
  <c r="G91" i="1" s="1"/>
  <c r="H91" i="1" s="1"/>
  <c r="F100" i="1"/>
  <c r="G100" i="1" s="1"/>
  <c r="H100" i="1" s="1"/>
  <c r="F104" i="1"/>
  <c r="G104" i="1" s="1"/>
  <c r="H104" i="1" s="1"/>
  <c r="F117" i="1"/>
  <c r="G117" i="1" s="1"/>
  <c r="H117" i="1" s="1"/>
  <c r="F143" i="1"/>
  <c r="G143" i="1" s="1"/>
  <c r="H143" i="1" s="1"/>
  <c r="F142" i="1"/>
  <c r="G142" i="1" s="1"/>
  <c r="H142" i="1" s="1"/>
  <c r="F182" i="1"/>
  <c r="G182" i="1" s="1"/>
  <c r="H182" i="1" s="1"/>
  <c r="F219" i="1"/>
  <c r="G219" i="1" s="1"/>
  <c r="H219" i="1" s="1"/>
  <c r="F263" i="1"/>
  <c r="G263" i="1" s="1"/>
  <c r="H263" i="1" s="1"/>
  <c r="F354" i="1"/>
  <c r="G354" i="1" s="1"/>
  <c r="H354" i="1" s="1"/>
  <c r="F441" i="1"/>
  <c r="G441" i="1" s="1"/>
  <c r="H441" i="1" s="1"/>
  <c r="F720" i="1"/>
  <c r="G720" i="1" s="1"/>
  <c r="H720" i="1" s="1"/>
  <c r="F938" i="1"/>
  <c r="G938" i="1" s="1"/>
  <c r="H938" i="1" s="1"/>
  <c r="F1208" i="1"/>
  <c r="G1208" i="1" s="1"/>
  <c r="H1208" i="1" s="1"/>
  <c r="F1034" i="1"/>
  <c r="G1034" i="1" s="1"/>
  <c r="H1034" i="1" s="1"/>
  <c r="F908" i="1"/>
  <c r="G908" i="1" s="1"/>
  <c r="H908" i="1" s="1"/>
  <c r="F509" i="1"/>
  <c r="G509" i="1" s="1"/>
  <c r="H509" i="1" s="1"/>
  <c r="F413" i="1"/>
  <c r="G413" i="1" s="1"/>
  <c r="H413" i="1" s="1"/>
  <c r="F211" i="1"/>
  <c r="G211" i="1" s="1"/>
  <c r="H211" i="1" s="1"/>
  <c r="F127" i="1"/>
  <c r="G127" i="1" s="1"/>
  <c r="H127" i="1" s="1"/>
  <c r="F116" i="1"/>
  <c r="G116" i="1" s="1"/>
  <c r="H116" i="1" s="1"/>
  <c r="F120" i="1"/>
  <c r="G120" i="1" s="1"/>
  <c r="H120" i="1" s="1"/>
  <c r="F151" i="1"/>
  <c r="G151" i="1" s="1"/>
  <c r="H151" i="1" s="1"/>
  <c r="F159" i="1"/>
  <c r="G159" i="1" s="1"/>
  <c r="H159" i="1" s="1"/>
  <c r="F181" i="1"/>
  <c r="G181" i="1" s="1"/>
  <c r="H181" i="1" s="1"/>
  <c r="F210" i="1"/>
  <c r="G210" i="1" s="1"/>
  <c r="H210" i="1" s="1"/>
  <c r="F278" i="1"/>
  <c r="G278" i="1" s="1"/>
  <c r="H278" i="1" s="1"/>
  <c r="F463" i="1"/>
  <c r="G463" i="1" s="1"/>
  <c r="H463" i="1" s="1"/>
  <c r="F508" i="1"/>
  <c r="G508" i="1" s="1"/>
  <c r="H508" i="1" s="1"/>
  <c r="F462" i="1"/>
  <c r="G462" i="1" s="1"/>
  <c r="H462" i="1" s="1"/>
  <c r="F507" i="1"/>
  <c r="G507" i="1" s="1"/>
  <c r="H507" i="1" s="1"/>
  <c r="F556" i="1"/>
  <c r="G556" i="1" s="1"/>
  <c r="H556" i="1" s="1"/>
  <c r="F820" i="1"/>
  <c r="G820" i="1" s="1"/>
  <c r="H820" i="1" s="1"/>
  <c r="F976" i="1"/>
  <c r="G976" i="1" s="1"/>
  <c r="H976" i="1" s="1"/>
  <c r="F1149" i="1"/>
  <c r="G1149" i="1" s="1"/>
  <c r="H1149" i="1" s="1"/>
  <c r="F1558" i="1"/>
  <c r="G1558" i="1" s="1"/>
  <c r="H1558" i="1" s="1"/>
  <c r="F1902" i="1"/>
  <c r="G1902" i="1" s="1"/>
  <c r="H1902" i="1" s="1"/>
  <c r="F1618" i="1"/>
  <c r="G1618" i="1" s="1"/>
  <c r="H1618" i="1" s="1"/>
  <c r="F1421" i="1"/>
  <c r="G1421" i="1" s="1"/>
  <c r="H1421" i="1" s="1"/>
  <c r="F1359" i="1"/>
  <c r="G1359" i="1" s="1"/>
  <c r="H1359" i="1" s="1"/>
  <c r="F1182" i="1"/>
  <c r="G1182" i="1" s="1"/>
  <c r="H1182" i="1" s="1"/>
  <c r="F937" i="1"/>
  <c r="G937" i="1" s="1"/>
  <c r="H937" i="1" s="1"/>
  <c r="F555" i="1"/>
  <c r="G555" i="1" s="1"/>
  <c r="H555" i="1" s="1"/>
  <c r="F461" i="1"/>
  <c r="G461" i="1" s="1"/>
  <c r="H461" i="1" s="1"/>
  <c r="F297" i="1"/>
  <c r="G297" i="1" s="1"/>
  <c r="H297" i="1" s="1"/>
  <c r="F262" i="1"/>
  <c r="G262" i="1" s="1"/>
  <c r="H262" i="1" s="1"/>
  <c r="F296" i="1"/>
  <c r="G296" i="1" s="1"/>
  <c r="H296" i="1" s="1"/>
  <c r="F190" i="1"/>
  <c r="G190" i="1" s="1"/>
  <c r="H190" i="1" s="1"/>
  <c r="F99" i="1"/>
  <c r="G99" i="1" s="1"/>
  <c r="H99" i="1" s="1"/>
  <c r="F132" i="1"/>
  <c r="G132" i="1" s="1"/>
  <c r="H132" i="1" s="1"/>
  <c r="F229" i="1"/>
  <c r="G229" i="1" s="1"/>
  <c r="H229" i="1" s="1"/>
  <c r="F243" i="1"/>
  <c r="G243" i="1" s="1"/>
  <c r="H243" i="1" s="1"/>
  <c r="F242" i="1"/>
  <c r="G242" i="1" s="1"/>
  <c r="H242" i="1" s="1"/>
  <c r="F277" i="1"/>
  <c r="G277" i="1" s="1"/>
  <c r="H277" i="1" s="1"/>
  <c r="F313" i="1"/>
  <c r="G313" i="1" s="1"/>
  <c r="H313" i="1" s="1"/>
  <c r="F312" i="1"/>
  <c r="G312" i="1" s="1"/>
  <c r="H312" i="1" s="1"/>
  <c r="F365" i="1"/>
  <c r="G365" i="1" s="1"/>
  <c r="H365" i="1" s="1"/>
  <c r="F353" i="1"/>
  <c r="G353" i="1" s="1"/>
  <c r="H353" i="1" s="1"/>
  <c r="F530" i="1"/>
  <c r="G530" i="1" s="1"/>
  <c r="H530" i="1" s="1"/>
  <c r="F851" i="1"/>
  <c r="G851" i="1" s="1"/>
  <c r="H851" i="1" s="1"/>
  <c r="F1238" i="1"/>
  <c r="G1238" i="1" s="1"/>
  <c r="H1238" i="1" s="1"/>
  <c r="F1499" i="1"/>
  <c r="G1499" i="1" s="1"/>
  <c r="H1499" i="1" s="1"/>
  <c r="F1585" i="1"/>
  <c r="G1585" i="1" s="1"/>
  <c r="H1585" i="1" s="1"/>
  <c r="F1463" i="1"/>
  <c r="G1463" i="1" s="1"/>
  <c r="H1463" i="1" s="1"/>
  <c r="F1181" i="1"/>
  <c r="G1181" i="1" s="1"/>
  <c r="H1181" i="1" s="1"/>
  <c r="F936" i="1"/>
  <c r="G936" i="1" s="1"/>
  <c r="H936" i="1" s="1"/>
  <c r="F529" i="1"/>
  <c r="G529" i="1" s="1"/>
  <c r="H529" i="1" s="1"/>
  <c r="F624" i="1"/>
  <c r="G624" i="1" s="1"/>
  <c r="H624" i="1" s="1"/>
  <c r="F601" i="1"/>
  <c r="G601" i="1" s="1"/>
  <c r="H601" i="1" s="1"/>
  <c r="F850" i="1"/>
  <c r="G850" i="1" s="1"/>
  <c r="H850" i="1" s="1"/>
  <c r="F953" i="1"/>
  <c r="G953" i="1" s="1"/>
  <c r="H953" i="1" s="1"/>
  <c r="F1116" i="1"/>
  <c r="G1116" i="1" s="1"/>
  <c r="H1116" i="1" s="1"/>
  <c r="F1306" i="1"/>
  <c r="G1306" i="1" s="1"/>
  <c r="H1306" i="1" s="1"/>
  <c r="F1328" i="1"/>
  <c r="G1328" i="1" s="1"/>
  <c r="H1328" i="1" s="1"/>
  <c r="F1237" i="1"/>
  <c r="G1237" i="1" s="1"/>
  <c r="H1237" i="1" s="1"/>
  <c r="F1180" i="1"/>
  <c r="G1180" i="1" s="1"/>
  <c r="H1180" i="1" s="1"/>
  <c r="F1236" i="1"/>
  <c r="G1236" i="1" s="1"/>
  <c r="H1236" i="1" s="1"/>
  <c r="F1305" i="1"/>
  <c r="G1305" i="1" s="1"/>
  <c r="H1305" i="1" s="1"/>
  <c r="F1266" i="1"/>
  <c r="G1266" i="1" s="1"/>
  <c r="H1266" i="1" s="1"/>
  <c r="F1304" i="1"/>
  <c r="G1304" i="1" s="1"/>
  <c r="H1304" i="1" s="1"/>
  <c r="F1327" i="1"/>
  <c r="G1327" i="1" s="1"/>
  <c r="H1327" i="1" s="1"/>
  <c r="F1303" i="1"/>
  <c r="G1303" i="1" s="1"/>
  <c r="H1303" i="1" s="1"/>
  <c r="F1265" i="1"/>
  <c r="G1265" i="1" s="1"/>
  <c r="H1265" i="1" s="1"/>
  <c r="F1207" i="1"/>
  <c r="G1207" i="1" s="1"/>
  <c r="H1207" i="1" s="1"/>
  <c r="F1326" i="1"/>
  <c r="G1326" i="1" s="1"/>
  <c r="H1326" i="1" s="1"/>
  <c r="F1527" i="1"/>
  <c r="G1527" i="1" s="1"/>
  <c r="H1527" i="1" s="1"/>
  <c r="F1584" i="1"/>
  <c r="G1584" i="1" s="1"/>
  <c r="H1584" i="1" s="1"/>
  <c r="F1498" i="1"/>
  <c r="G1498" i="1" s="1"/>
  <c r="H1498" i="1" s="1"/>
  <c r="F1358" i="1"/>
  <c r="G1358" i="1" s="1"/>
  <c r="H1358" i="1" s="1"/>
  <c r="F1148" i="1"/>
  <c r="G1148" i="1" s="1"/>
  <c r="H1148" i="1" s="1"/>
  <c r="F849" i="1"/>
  <c r="G849" i="1" s="1"/>
  <c r="H849" i="1" s="1"/>
  <c r="F759" i="1"/>
  <c r="G759" i="1" s="1"/>
  <c r="H759" i="1" s="1"/>
  <c r="F719" i="1"/>
  <c r="G719" i="1" s="1"/>
  <c r="H719" i="1" s="1"/>
  <c r="F650" i="1"/>
  <c r="G650" i="1" s="1"/>
  <c r="H650" i="1" s="1"/>
  <c r="F718" i="1"/>
  <c r="G718" i="1" s="1"/>
  <c r="H718" i="1" s="1"/>
  <c r="F600" i="1"/>
  <c r="G600" i="1" s="1"/>
  <c r="H600" i="1" s="1"/>
  <c r="F758" i="1"/>
  <c r="G758" i="1" s="1"/>
  <c r="H758" i="1" s="1"/>
  <c r="F819" i="1"/>
  <c r="G819" i="1" s="1"/>
  <c r="H819" i="1" s="1"/>
  <c r="F649" i="1"/>
  <c r="G649" i="1" s="1"/>
  <c r="H649" i="1" s="1"/>
  <c r="F789" i="1"/>
  <c r="G789" i="1" s="1"/>
  <c r="H789" i="1" s="1"/>
  <c r="F1179" i="1"/>
  <c r="G1179" i="1" s="1"/>
  <c r="H1179" i="1" s="1"/>
  <c r="F1659" i="1"/>
  <c r="G1659" i="1" s="1"/>
  <c r="H1659" i="1" s="1"/>
  <c r="F1658" i="1"/>
  <c r="G1658" i="1" s="1"/>
  <c r="H1658" i="1" s="1"/>
  <c r="F1657" i="1"/>
  <c r="G1657" i="1" s="1"/>
  <c r="H1657" i="1" s="1"/>
  <c r="F1656" i="1"/>
  <c r="G1656" i="1" s="1"/>
  <c r="H1656" i="1" s="1"/>
  <c r="F1688" i="1"/>
  <c r="G1688" i="1" s="1"/>
  <c r="H1688" i="1" s="1"/>
  <c r="F1655" i="1"/>
  <c r="G1655" i="1" s="1"/>
  <c r="H1655" i="1" s="1"/>
  <c r="F1748" i="1"/>
  <c r="G1748" i="1" s="1"/>
  <c r="H1748" i="1" s="1"/>
  <c r="F1989" i="1"/>
  <c r="G1989" i="1" s="1"/>
  <c r="H1989" i="1" s="1"/>
  <c r="F2148" i="1"/>
  <c r="G2148" i="1" s="1"/>
  <c r="H2148" i="1" s="1"/>
  <c r="F1988" i="1"/>
  <c r="G1988" i="1" s="1"/>
  <c r="H1988" i="1" s="1"/>
  <c r="F1987" i="1"/>
  <c r="G1987" i="1" s="1"/>
  <c r="H1987" i="1" s="1"/>
  <c r="F1824" i="1"/>
  <c r="G1824" i="1" s="1"/>
  <c r="H1824" i="1" s="1"/>
  <c r="F1862" i="1"/>
  <c r="G1862" i="1" s="1"/>
  <c r="H1862" i="1" s="1"/>
  <c r="F1420" i="1"/>
  <c r="G1420" i="1" s="1"/>
  <c r="H1420" i="1" s="1"/>
  <c r="F1094" i="1"/>
  <c r="G1094" i="1" s="1"/>
  <c r="H1094" i="1" s="1"/>
  <c r="F1021" i="1"/>
  <c r="G1021" i="1" s="1"/>
  <c r="H1021" i="1" s="1"/>
  <c r="F1178" i="1"/>
  <c r="G1178" i="1" s="1"/>
  <c r="H1178" i="1" s="1"/>
  <c r="F1557" i="1"/>
  <c r="G1557" i="1" s="1"/>
  <c r="H1557" i="1" s="1"/>
  <c r="F1325" i="1"/>
  <c r="G1325" i="1" s="1"/>
  <c r="H1325" i="1" s="1"/>
  <c r="F1617" i="1"/>
  <c r="G1617" i="1" s="1"/>
  <c r="H1617" i="1" s="1"/>
  <c r="F1947" i="1"/>
  <c r="G1947" i="1" s="1"/>
  <c r="H1947" i="1" s="1"/>
  <c r="F1861" i="1"/>
  <c r="G1861" i="1" s="1"/>
  <c r="H1861" i="1" s="1"/>
  <c r="F1747" i="1"/>
  <c r="G1747" i="1" s="1"/>
  <c r="H1747" i="1" s="1"/>
  <c r="F1901" i="1"/>
  <c r="G1901" i="1" s="1"/>
  <c r="H1901" i="1" s="1"/>
  <c r="F2147" i="1"/>
  <c r="G2147" i="1" s="1"/>
  <c r="H2147" i="1" s="1"/>
  <c r="F2108" i="1"/>
  <c r="G2108" i="1" s="1"/>
  <c r="H2108" i="1" s="1"/>
  <c r="F2038" i="1"/>
  <c r="G2038" i="1" s="1"/>
  <c r="H2038" i="1" s="1"/>
  <c r="F1946" i="1"/>
  <c r="G1946" i="1" s="1"/>
  <c r="H1946" i="1" s="1"/>
  <c r="F2072" i="1"/>
  <c r="G2072" i="1" s="1"/>
  <c r="H2072" i="1" s="1"/>
  <c r="F2107" i="1"/>
  <c r="G2107" i="1" s="1"/>
  <c r="H2107" i="1" s="1"/>
  <c r="F2037" i="1"/>
  <c r="G2037" i="1" s="1"/>
  <c r="H2037" i="1" s="1"/>
  <c r="F2106" i="1"/>
  <c r="G2106" i="1" s="1"/>
  <c r="H2106" i="1" s="1"/>
  <c r="F2105" i="1"/>
  <c r="G2105" i="1" s="1"/>
  <c r="H2105" i="1" s="1"/>
  <c r="F2104" i="1"/>
  <c r="G2104" i="1" s="1"/>
  <c r="H2104" i="1" s="1"/>
  <c r="F1860" i="1"/>
  <c r="G1860" i="1" s="1"/>
  <c r="H1860" i="1" s="1"/>
  <c r="F1687" i="1"/>
  <c r="G1687" i="1" s="1"/>
  <c r="H1687" i="1" s="1"/>
  <c r="F1746" i="1"/>
  <c r="G1746" i="1" s="1"/>
  <c r="H1746" i="1" s="1"/>
  <c r="F1235" i="1"/>
  <c r="G1235" i="1" s="1"/>
  <c r="H1235" i="1" s="1"/>
  <c r="F1004" i="1"/>
  <c r="G1004" i="1" s="1"/>
  <c r="H1004" i="1" s="1"/>
  <c r="F848" i="1"/>
  <c r="G848" i="1" s="1"/>
  <c r="H848" i="1" s="1"/>
  <c r="F907" i="1"/>
  <c r="G907" i="1" s="1"/>
  <c r="H907" i="1" s="1"/>
  <c r="F935" i="1"/>
  <c r="G935" i="1" s="1"/>
  <c r="H935" i="1" s="1"/>
  <c r="F934" i="1"/>
  <c r="G934" i="1" s="1"/>
  <c r="H934" i="1" s="1"/>
  <c r="F1003" i="1"/>
  <c r="G1003" i="1" s="1"/>
  <c r="H1003" i="1" s="1"/>
  <c r="F1020" i="1"/>
  <c r="G1020" i="1" s="1"/>
  <c r="H1020" i="1" s="1"/>
  <c r="F1206" i="1"/>
  <c r="G1206" i="1" s="1"/>
  <c r="H1206" i="1" s="1"/>
  <c r="F1497" i="1"/>
  <c r="G1497" i="1" s="1"/>
  <c r="H1497" i="1" s="1"/>
  <c r="F1583" i="1"/>
  <c r="G1583" i="1" s="1"/>
  <c r="H1583" i="1" s="1"/>
  <c r="F1859" i="1"/>
  <c r="G1859" i="1" s="1"/>
  <c r="H1859" i="1" s="1"/>
  <c r="F2036" i="1"/>
  <c r="G2036" i="1" s="1"/>
  <c r="H2036" i="1" s="1"/>
  <c r="F2250" i="1"/>
  <c r="G2250" i="1" s="1"/>
  <c r="H2250" i="1" s="1"/>
  <c r="F2249" i="1"/>
  <c r="G2249" i="1" s="1"/>
  <c r="H2249" i="1" s="1"/>
  <c r="F2071" i="1"/>
  <c r="G2071" i="1" s="1"/>
  <c r="H2071" i="1" s="1"/>
  <c r="F2183" i="1"/>
  <c r="G2183" i="1" s="1"/>
  <c r="H2183" i="1" s="1"/>
  <c r="F2515" i="1"/>
  <c r="G2515" i="1" s="1"/>
  <c r="H2515" i="1" s="1"/>
  <c r="F2601" i="1"/>
  <c r="G2601" i="1" s="1"/>
  <c r="H2601" i="1" s="1"/>
  <c r="F2600" i="1"/>
  <c r="G2600" i="1" s="1"/>
  <c r="H2600" i="1" s="1"/>
  <c r="F2514" i="1"/>
  <c r="G2514" i="1" s="1"/>
  <c r="H2514" i="1" s="1"/>
  <c r="F2412" i="1"/>
  <c r="G2412" i="1" s="1"/>
  <c r="H2412" i="1" s="1"/>
  <c r="F2248" i="1"/>
  <c r="G2248" i="1" s="1"/>
  <c r="H2248" i="1" s="1"/>
  <c r="F2035" i="1"/>
  <c r="G2035" i="1" s="1"/>
  <c r="H2035" i="1" s="1"/>
  <c r="F1900" i="1"/>
  <c r="G1900" i="1" s="1"/>
  <c r="H1900" i="1" s="1"/>
  <c r="F1786" i="1"/>
  <c r="G1786" i="1" s="1"/>
  <c r="H1786" i="1" s="1"/>
  <c r="F1785" i="1"/>
  <c r="G1785" i="1" s="1"/>
  <c r="H1785" i="1" s="1"/>
  <c r="F1945" i="1"/>
  <c r="G1945" i="1" s="1"/>
  <c r="H1945" i="1" s="1"/>
  <c r="F1944" i="1"/>
  <c r="G1944" i="1" s="1"/>
  <c r="H1944" i="1" s="1"/>
  <c r="F1858" i="1"/>
  <c r="G1858" i="1" s="1"/>
  <c r="H1858" i="1" s="1"/>
  <c r="F1582" i="1"/>
  <c r="G1582" i="1" s="1"/>
  <c r="H1582" i="1" s="1"/>
  <c r="F1654" i="1"/>
  <c r="G1654" i="1" s="1"/>
  <c r="H1654" i="1" s="1"/>
  <c r="F1823" i="1"/>
  <c r="G1823" i="1" s="1"/>
  <c r="H1823" i="1" s="1"/>
  <c r="F2289" i="1"/>
  <c r="G2289" i="1" s="1"/>
  <c r="H2289" i="1" s="1"/>
  <c r="F2247" i="1"/>
  <c r="G2247" i="1" s="1"/>
  <c r="H2247" i="1" s="1"/>
  <c r="F2034" i="1"/>
  <c r="G2034" i="1" s="1"/>
  <c r="H2034" i="1" s="1"/>
  <c r="F2033" i="1"/>
  <c r="G2033" i="1" s="1"/>
  <c r="H2033" i="1" s="1"/>
  <c r="F1745" i="1"/>
  <c r="G1745" i="1" s="1"/>
  <c r="H1745" i="1" s="1"/>
  <c r="F1719" i="1"/>
  <c r="G1719" i="1" s="1"/>
  <c r="H1719" i="1" s="1"/>
  <c r="F1822" i="1"/>
  <c r="G1822" i="1" s="1"/>
  <c r="H1822" i="1" s="1"/>
  <c r="F2146" i="1"/>
  <c r="G2146" i="1" s="1"/>
  <c r="H2146" i="1" s="1"/>
  <c r="F2328" i="1"/>
  <c r="G2328" i="1" s="1"/>
  <c r="H2328" i="1" s="1"/>
  <c r="F2599" i="1"/>
  <c r="G2599" i="1" s="1"/>
  <c r="H2599" i="1" s="1"/>
  <c r="F2750" i="1"/>
  <c r="G2750" i="1" s="1"/>
  <c r="H2750" i="1" s="1"/>
  <c r="F2934" i="1"/>
  <c r="G2934" i="1" s="1"/>
  <c r="H2934" i="1" s="1"/>
  <c r="F2749" i="1"/>
  <c r="G2749" i="1" s="1"/>
  <c r="H2749" i="1" s="1"/>
  <c r="F2558" i="1"/>
  <c r="G2558" i="1" s="1"/>
  <c r="H2558" i="1" s="1"/>
  <c r="F2367" i="1"/>
  <c r="G2367" i="1" s="1"/>
  <c r="H2367" i="1" s="1"/>
  <c r="F2215" i="1"/>
  <c r="G2215" i="1" s="1"/>
  <c r="H2215" i="1" s="1"/>
  <c r="F1899" i="1"/>
  <c r="G1899" i="1" s="1"/>
  <c r="H1899" i="1" s="1"/>
  <c r="F1821" i="1"/>
  <c r="G1821" i="1" s="1"/>
  <c r="H1821" i="1" s="1"/>
  <c r="F2182" i="1"/>
  <c r="G2182" i="1" s="1"/>
  <c r="H2182" i="1" s="1"/>
  <c r="F2366" i="1"/>
  <c r="G2366" i="1" s="1"/>
  <c r="H2366" i="1" s="1"/>
  <c r="F2365" i="1"/>
  <c r="G2365" i="1" s="1"/>
  <c r="H2365" i="1" s="1"/>
  <c r="F2700" i="1"/>
  <c r="G2700" i="1" s="1"/>
  <c r="H2700" i="1" s="1"/>
  <c r="F2654" i="1"/>
  <c r="G2654" i="1" s="1"/>
  <c r="H2654" i="1" s="1"/>
  <c r="F2748" i="1"/>
  <c r="G2748" i="1" s="1"/>
  <c r="H2748" i="1" s="1"/>
  <c r="F2799" i="1"/>
  <c r="G2799" i="1" s="1"/>
  <c r="H2799" i="1" s="1"/>
  <c r="F2798" i="1"/>
  <c r="G2798" i="1" s="1"/>
  <c r="H2798" i="1" s="1"/>
  <c r="F2888" i="1"/>
  <c r="G2888" i="1" s="1"/>
  <c r="H2888" i="1" s="1"/>
  <c r="F2933" i="1"/>
  <c r="G2933" i="1" s="1"/>
  <c r="H2933" i="1" s="1"/>
  <c r="F2887" i="1"/>
  <c r="G2887" i="1" s="1"/>
  <c r="H2887" i="1" s="1"/>
  <c r="F2932" i="1"/>
  <c r="G2932" i="1" s="1"/>
  <c r="H2932" i="1" s="1"/>
  <c r="F3080" i="1"/>
  <c r="G3080" i="1" s="1"/>
  <c r="H3080" i="1" s="1"/>
  <c r="F3299" i="1"/>
  <c r="G3299" i="1" s="1"/>
  <c r="H3299" i="1" s="1"/>
  <c r="F3334" i="1"/>
  <c r="G3334" i="1" s="1"/>
  <c r="H3334" i="1" s="1"/>
  <c r="F3802" i="1"/>
  <c r="G3802" i="1" s="1"/>
  <c r="H3802" i="1" s="1"/>
  <c r="F4357" i="1"/>
  <c r="G4357" i="1" s="1"/>
  <c r="H4357" i="1" s="1"/>
  <c r="F3829" i="1"/>
  <c r="G3829" i="1" s="1"/>
  <c r="H3829" i="1" s="1"/>
  <c r="F3424" i="1"/>
  <c r="G3424" i="1" s="1"/>
  <c r="H3424" i="1" s="1"/>
  <c r="F2931" i="1"/>
  <c r="G2931" i="1" s="1"/>
  <c r="H2931" i="1" s="1"/>
  <c r="F2797" i="1"/>
  <c r="G2797" i="1" s="1"/>
  <c r="H2797" i="1" s="1"/>
  <c r="F2747" i="1"/>
  <c r="G2747" i="1" s="1"/>
  <c r="H2747" i="1" s="1"/>
  <c r="F2841" i="1"/>
  <c r="G2841" i="1" s="1"/>
  <c r="H2841" i="1" s="1"/>
  <c r="F2840" i="1"/>
  <c r="G2840" i="1" s="1"/>
  <c r="H2840" i="1" s="1"/>
  <c r="F2699" i="1"/>
  <c r="G2699" i="1" s="1"/>
  <c r="H2699" i="1" s="1"/>
  <c r="F2653" i="1"/>
  <c r="G2653" i="1" s="1"/>
  <c r="H2653" i="1" s="1"/>
  <c r="F2598" i="1"/>
  <c r="G2598" i="1" s="1"/>
  <c r="H2598" i="1" s="1"/>
  <c r="F2481" i="1"/>
  <c r="G2481" i="1" s="1"/>
  <c r="H2481" i="1" s="1"/>
  <c r="F2886" i="1"/>
  <c r="G2886" i="1" s="1"/>
  <c r="H2886" i="1" s="1"/>
  <c r="F2977" i="1"/>
  <c r="G2977" i="1" s="1"/>
  <c r="H2977" i="1" s="1"/>
  <c r="F2930" i="1"/>
  <c r="G2930" i="1" s="1"/>
  <c r="H2930" i="1" s="1"/>
  <c r="F3143" i="1"/>
  <c r="G3143" i="1" s="1"/>
  <c r="H3143" i="1" s="1"/>
  <c r="F3298" i="1"/>
  <c r="G3298" i="1" s="1"/>
  <c r="H3298" i="1" s="1"/>
  <c r="F3333" i="1"/>
  <c r="G3333" i="1" s="1"/>
  <c r="H3333" i="1" s="1"/>
  <c r="F3252" i="1"/>
  <c r="G3252" i="1" s="1"/>
  <c r="H3252" i="1" s="1"/>
  <c r="F3190" i="1"/>
  <c r="G3190" i="1" s="1"/>
  <c r="H3190" i="1" s="1"/>
  <c r="F3297" i="1"/>
  <c r="G3297" i="1" s="1"/>
  <c r="H3297" i="1" s="1"/>
  <c r="F3514" i="1"/>
  <c r="G3514" i="1" s="1"/>
  <c r="H3514" i="1" s="1"/>
  <c r="F3598" i="1"/>
  <c r="G3598" i="1" s="1"/>
  <c r="H3598" i="1" s="1"/>
  <c r="F3597" i="1"/>
  <c r="G3597" i="1" s="1"/>
  <c r="H3597" i="1" s="1"/>
  <c r="F3596" i="1"/>
  <c r="G3596" i="1" s="1"/>
  <c r="H3596" i="1" s="1"/>
  <c r="F3683" i="1"/>
  <c r="G3683" i="1" s="1"/>
  <c r="H3683" i="1" s="1"/>
  <c r="F3595" i="1"/>
  <c r="G3595" i="1" s="1"/>
  <c r="H3595" i="1" s="1"/>
  <c r="F3470" i="1"/>
  <c r="G3470" i="1" s="1"/>
  <c r="H3470" i="1" s="1"/>
  <c r="F3251" i="1"/>
  <c r="G3251" i="1" s="1"/>
  <c r="H3251" i="1" s="1"/>
  <c r="F3034" i="1"/>
  <c r="G3034" i="1" s="1"/>
  <c r="H3034" i="1" s="1"/>
  <c r="F2839" i="1"/>
  <c r="G2839" i="1" s="1"/>
  <c r="H2839" i="1" s="1"/>
  <c r="F2746" i="1"/>
  <c r="G2746" i="1" s="1"/>
  <c r="H2746" i="1" s="1"/>
  <c r="F2698" i="1"/>
  <c r="G2698" i="1" s="1"/>
  <c r="H2698" i="1" s="1"/>
  <c r="F2796" i="1"/>
  <c r="G2796" i="1" s="1"/>
  <c r="H2796" i="1" s="1"/>
  <c r="F2745" i="1"/>
  <c r="G2745" i="1" s="1"/>
  <c r="H2745" i="1" s="1"/>
  <c r="F2652" i="1"/>
  <c r="G2652" i="1" s="1"/>
  <c r="H2652" i="1" s="1"/>
  <c r="F2744" i="1"/>
  <c r="G2744" i="1" s="1"/>
  <c r="H2744" i="1" s="1"/>
  <c r="F2513" i="1"/>
  <c r="G2513" i="1" s="1"/>
  <c r="H2513" i="1" s="1"/>
  <c r="F2246" i="1"/>
  <c r="G2246" i="1" s="1"/>
  <c r="H2246" i="1" s="1"/>
  <c r="F2032" i="1"/>
  <c r="G2032" i="1" s="1"/>
  <c r="H2032" i="1" s="1"/>
  <c r="F2103" i="1"/>
  <c r="G2103" i="1" s="1"/>
  <c r="H2103" i="1" s="1"/>
  <c r="F1943" i="1"/>
  <c r="G1943" i="1" s="1"/>
  <c r="H1943" i="1" s="1"/>
  <c r="F1784" i="1"/>
  <c r="G1784" i="1" s="1"/>
  <c r="H1784" i="1" s="1"/>
  <c r="F1783" i="1"/>
  <c r="G1783" i="1" s="1"/>
  <c r="H1783" i="1" s="1"/>
  <c r="F1857" i="1"/>
  <c r="G1857" i="1" s="1"/>
  <c r="H1857" i="1" s="1"/>
  <c r="F2102" i="1"/>
  <c r="G2102" i="1" s="1"/>
  <c r="H2102" i="1" s="1"/>
  <c r="F2327" i="1"/>
  <c r="G2327" i="1" s="1"/>
  <c r="H2327" i="1" s="1"/>
  <c r="F2743" i="1"/>
  <c r="G2743" i="1" s="1"/>
  <c r="H2743" i="1" s="1"/>
  <c r="F2929" i="1"/>
  <c r="G2929" i="1" s="1"/>
  <c r="H2929" i="1" s="1"/>
  <c r="F2838" i="1"/>
  <c r="G2838" i="1" s="1"/>
  <c r="H2838" i="1" s="1"/>
  <c r="F2795" i="1"/>
  <c r="G2795" i="1" s="1"/>
  <c r="H2795" i="1" s="1"/>
  <c r="F3033" i="1"/>
  <c r="G3033" i="1" s="1"/>
  <c r="H3033" i="1" s="1"/>
  <c r="F2794" i="1"/>
  <c r="G2794" i="1" s="1"/>
  <c r="H2794" i="1" s="1"/>
  <c r="F2697" i="1"/>
  <c r="G2697" i="1" s="1"/>
  <c r="H2697" i="1" s="1"/>
  <c r="F2793" i="1"/>
  <c r="G2793" i="1" s="1"/>
  <c r="H2793" i="1" s="1"/>
  <c r="F2928" i="1"/>
  <c r="G2928" i="1" s="1"/>
  <c r="H2928" i="1" s="1"/>
  <c r="F3032" i="1"/>
  <c r="G3032" i="1" s="1"/>
  <c r="H3032" i="1" s="1"/>
  <c r="F3079" i="1"/>
  <c r="G3079" i="1" s="1"/>
  <c r="H3079" i="1" s="1"/>
  <c r="F3142" i="1"/>
  <c r="G3142" i="1" s="1"/>
  <c r="H3142" i="1" s="1"/>
  <c r="F3189" i="1"/>
  <c r="G3189" i="1" s="1"/>
  <c r="H3189" i="1" s="1"/>
  <c r="F3594" i="1"/>
  <c r="G3594" i="1" s="1"/>
  <c r="H3594" i="1" s="1"/>
  <c r="F3828" i="1"/>
  <c r="G3828" i="1" s="1"/>
  <c r="H3828" i="1" s="1"/>
  <c r="F4009" i="1"/>
  <c r="G4009" i="1" s="1"/>
  <c r="H4009" i="1" s="1"/>
  <c r="F4188" i="1"/>
  <c r="G4188" i="1" s="1"/>
  <c r="H4188" i="1" s="1"/>
  <c r="F4110" i="1"/>
  <c r="G4110" i="1" s="1"/>
  <c r="H4110" i="1" s="1"/>
  <c r="F4008" i="1"/>
  <c r="G4008" i="1" s="1"/>
  <c r="H4008" i="1" s="1"/>
  <c r="F3912" i="1"/>
  <c r="G3912" i="1" s="1"/>
  <c r="H3912" i="1" s="1"/>
  <c r="F3868" i="1"/>
  <c r="G3868" i="1" s="1"/>
  <c r="H3868" i="1" s="1"/>
  <c r="F4007" i="1"/>
  <c r="G4007" i="1" s="1"/>
  <c r="H4007" i="1" s="1"/>
  <c r="F4006" i="1"/>
  <c r="G4006" i="1" s="1"/>
  <c r="H4006" i="1" s="1"/>
  <c r="F4187" i="1"/>
  <c r="G4187" i="1" s="1"/>
  <c r="H4187" i="1" s="1"/>
  <c r="F4229" i="1"/>
  <c r="G4229" i="1" s="1"/>
  <c r="H4229" i="1" s="1"/>
  <c r="F4356" i="1"/>
  <c r="G4356" i="1" s="1"/>
  <c r="H4356" i="1" s="1"/>
  <c r="F4355" i="1"/>
  <c r="G4355" i="1" s="1"/>
  <c r="H4355" i="1" s="1"/>
  <c r="F4066" i="1"/>
  <c r="G4066" i="1" s="1"/>
  <c r="H4066" i="1" s="1"/>
  <c r="F4065" i="1"/>
  <c r="G4065" i="1" s="1"/>
  <c r="H4065" i="1" s="1"/>
  <c r="F3546" i="1"/>
  <c r="G3546" i="1" s="1"/>
  <c r="H3546" i="1" s="1"/>
  <c r="F2976" i="1"/>
  <c r="G2976" i="1" s="1"/>
  <c r="H2976" i="1" s="1"/>
  <c r="F2597" i="1"/>
  <c r="G2597" i="1" s="1"/>
  <c r="H2597" i="1" s="1"/>
  <c r="F2837" i="1"/>
  <c r="G2837" i="1" s="1"/>
  <c r="H2837" i="1" s="1"/>
  <c r="F2927" i="1"/>
  <c r="G2927" i="1" s="1"/>
  <c r="H2927" i="1" s="1"/>
  <c r="F2651" i="1"/>
  <c r="G2651" i="1" s="1"/>
  <c r="H2651" i="1" s="1"/>
  <c r="F2557" i="1"/>
  <c r="G2557" i="1" s="1"/>
  <c r="H2557" i="1" s="1"/>
  <c r="F2245" i="1"/>
  <c r="G2245" i="1" s="1"/>
  <c r="H2245" i="1" s="1"/>
  <c r="F2364" i="1"/>
  <c r="G2364" i="1" s="1"/>
  <c r="H2364" i="1" s="1"/>
  <c r="F2363" i="1"/>
  <c r="G2363" i="1" s="1"/>
  <c r="H2363" i="1" s="1"/>
  <c r="F2411" i="1"/>
  <c r="G2411" i="1" s="1"/>
  <c r="H2411" i="1" s="1"/>
  <c r="F2362" i="1"/>
  <c r="G2362" i="1" s="1"/>
  <c r="H2362" i="1" s="1"/>
  <c r="F2361" i="1"/>
  <c r="G2361" i="1" s="1"/>
  <c r="H2361" i="1" s="1"/>
  <c r="F2244" i="1"/>
  <c r="G2244" i="1" s="1"/>
  <c r="H2244" i="1" s="1"/>
  <c r="F2031" i="1"/>
  <c r="G2031" i="1" s="1"/>
  <c r="H2031" i="1" s="1"/>
  <c r="F1942" i="1"/>
  <c r="G1942" i="1" s="1"/>
  <c r="H1942" i="1" s="1"/>
  <c r="F1856" i="1"/>
  <c r="G1856" i="1" s="1"/>
  <c r="H1856" i="1" s="1"/>
  <c r="F1782" i="1"/>
  <c r="G1782" i="1" s="1"/>
  <c r="H1782" i="1" s="1"/>
  <c r="F1744" i="1"/>
  <c r="G1744" i="1" s="1"/>
  <c r="H1744" i="1" s="1"/>
  <c r="F1718" i="1"/>
  <c r="G1718" i="1" s="1"/>
  <c r="H1718" i="1" s="1"/>
  <c r="F1717" i="1"/>
  <c r="G1717" i="1" s="1"/>
  <c r="H1717" i="1" s="1"/>
  <c r="F1581" i="1"/>
  <c r="G1581" i="1" s="1"/>
  <c r="H1581" i="1" s="1"/>
  <c r="F1388" i="1"/>
  <c r="G1388" i="1" s="1"/>
  <c r="H1388" i="1" s="1"/>
  <c r="F1147" i="1"/>
  <c r="G1147" i="1" s="1"/>
  <c r="H1147" i="1" s="1"/>
  <c r="F1033" i="1"/>
  <c r="G1033" i="1" s="1"/>
  <c r="H1033" i="1" s="1"/>
  <c r="F952" i="1"/>
  <c r="G952" i="1" s="1"/>
  <c r="H952" i="1" s="1"/>
  <c r="F882" i="1"/>
  <c r="G882" i="1" s="1"/>
  <c r="H882" i="1" s="1"/>
  <c r="F818" i="1"/>
  <c r="G818" i="1" s="1"/>
  <c r="H818" i="1" s="1"/>
  <c r="F757" i="1"/>
  <c r="G757" i="1" s="1"/>
  <c r="H757" i="1" s="1"/>
  <c r="F756" i="1"/>
  <c r="G756" i="1" s="1"/>
  <c r="H756" i="1" s="1"/>
  <c r="F788" i="1"/>
  <c r="G788" i="1" s="1"/>
  <c r="H788" i="1" s="1"/>
  <c r="F881" i="1"/>
  <c r="G881" i="1" s="1"/>
  <c r="H881" i="1" s="1"/>
  <c r="F933" i="1"/>
  <c r="G933" i="1" s="1"/>
  <c r="H933" i="1" s="1"/>
  <c r="F880" i="1"/>
  <c r="G880" i="1" s="1"/>
  <c r="H880" i="1" s="1"/>
  <c r="H412" i="1" l="1"/>
  <c r="H930" i="1"/>
  <c r="H1203" i="1"/>
  <c r="H2178" i="1"/>
  <c r="H2140" i="1"/>
  <c r="H2180" i="1"/>
  <c r="H1980" i="1"/>
  <c r="H2181" i="1"/>
  <c r="H2883" i="1"/>
  <c r="H3637" i="1"/>
  <c r="H4146" i="1"/>
  <c r="H3712" i="1"/>
  <c r="H2884" i="1"/>
  <c r="H1110" i="1"/>
  <c r="H1893" i="1"/>
  <c r="H2209" i="1"/>
  <c r="H2141" i="1"/>
  <c r="H2095" i="1"/>
  <c r="H2325" i="1"/>
  <c r="H3422" i="1"/>
  <c r="H3827" i="1"/>
  <c r="H3758" i="1"/>
  <c r="H3028" i="1"/>
  <c r="H1779" i="1"/>
  <c r="H1814" i="1"/>
  <c r="H3331" i="1"/>
  <c r="H3248" i="1"/>
  <c r="H2240" i="1"/>
  <c r="H1982" i="1"/>
  <c r="H2287" i="1"/>
  <c r="H3247" i="1"/>
  <c r="H2595" i="1"/>
  <c r="H1894" i="1"/>
  <c r="H2785" i="1"/>
  <c r="H3372" i="1"/>
  <c r="H2596" i="1"/>
  <c r="H2786" i="1"/>
  <c r="H1384" i="1"/>
  <c r="H1111" i="1"/>
  <c r="H596" i="1"/>
  <c r="H874" i="1"/>
  <c r="H578" i="1"/>
  <c r="H677" i="1"/>
  <c r="H395" i="1"/>
  <c r="H598" i="1"/>
  <c r="H839" i="1"/>
  <c r="H622" i="1"/>
  <c r="H931" i="1"/>
  <c r="H1061" i="1"/>
  <c r="H1145" i="1"/>
  <c r="H1032" i="1"/>
  <c r="H1113" i="1"/>
  <c r="H1354" i="1"/>
  <c r="H1815" i="1"/>
  <c r="H2098" i="1"/>
  <c r="H2360" i="1"/>
  <c r="H2553" i="1"/>
  <c r="H2885" i="1"/>
  <c r="H3332" i="1"/>
  <c r="H3759" i="1"/>
  <c r="H3639" i="1"/>
  <c r="H3678" i="1"/>
  <c r="H3467" i="1"/>
  <c r="H2926" i="1"/>
  <c r="H2833" i="1"/>
  <c r="H2554" i="1"/>
  <c r="H2790" i="1"/>
  <c r="H3716" i="1"/>
  <c r="H3513" i="1"/>
  <c r="H2975" i="1"/>
  <c r="H3031" i="1"/>
  <c r="H2836" i="1"/>
  <c r="H2142" i="1"/>
  <c r="H2243" i="1"/>
  <c r="H2101" i="1"/>
  <c r="H3078" i="1"/>
  <c r="H3141" i="1"/>
  <c r="H1816" i="1"/>
  <c r="H1817" i="1"/>
  <c r="H1854" i="1"/>
  <c r="H1855" i="1"/>
  <c r="H1897" i="1"/>
  <c r="H1580" i="1"/>
  <c r="H1819" i="1"/>
  <c r="H1356" i="1"/>
  <c r="H1324" i="1"/>
  <c r="H782" i="1"/>
  <c r="H844" i="1"/>
  <c r="H1653" i="1"/>
  <c r="H1820" i="1"/>
  <c r="H1387" i="1"/>
  <c r="H1002" i="1"/>
  <c r="H906" i="1"/>
  <c r="H715" i="1"/>
  <c r="H1462" i="1"/>
  <c r="H950" i="1"/>
  <c r="H905" i="1"/>
  <c r="H1112" i="1"/>
  <c r="H875" i="1"/>
  <c r="H620" i="1"/>
  <c r="H646" i="1"/>
  <c r="H528" i="1"/>
  <c r="H840" i="1"/>
  <c r="H648" i="1"/>
  <c r="H975" i="1"/>
  <c r="H1090" i="1"/>
  <c r="H1062" i="1"/>
  <c r="H1064" i="1"/>
  <c r="H1114" i="1"/>
  <c r="H1524" i="1"/>
  <c r="H1940" i="1"/>
  <c r="H2211" i="1"/>
  <c r="H2408" i="1"/>
  <c r="H2650" i="1"/>
  <c r="H3029" i="1"/>
  <c r="H3466" i="1"/>
  <c r="H3760" i="1"/>
  <c r="H3677" i="1"/>
  <c r="H3679" i="1"/>
  <c r="H3681" i="1"/>
  <c r="H3295" i="1"/>
  <c r="H2787" i="1"/>
  <c r="H2834" i="1"/>
  <c r="H2410" i="1"/>
  <c r="H3030" i="1"/>
  <c r="H3468" i="1"/>
  <c r="H2696" i="1"/>
  <c r="H2792" i="1"/>
  <c r="H2556" i="1"/>
  <c r="H2143" i="1"/>
  <c r="H2212" i="1"/>
  <c r="H2145" i="1"/>
  <c r="H3423" i="1"/>
  <c r="H1417" i="1"/>
  <c r="H1714" i="1"/>
  <c r="H1715" i="1"/>
  <c r="H1716" i="1"/>
  <c r="H1743" i="1"/>
  <c r="H1941" i="1"/>
  <c r="H1615" i="1"/>
  <c r="H1652" i="1"/>
  <c r="H1385" i="1"/>
  <c r="H1419" i="1"/>
  <c r="H841" i="1"/>
  <c r="H680" i="1"/>
  <c r="H1001" i="1"/>
  <c r="H1781" i="1"/>
  <c r="H1686" i="1"/>
  <c r="H1357" i="1"/>
  <c r="H816" i="1"/>
  <c r="H623" i="1"/>
  <c r="H904" i="1"/>
  <c r="H1059" i="1"/>
  <c r="H754" i="1"/>
  <c r="H1322" i="1"/>
  <c r="H781" i="1"/>
  <c r="H460" i="1"/>
  <c r="H484" i="1"/>
  <c r="H597" i="1"/>
  <c r="H679" i="1"/>
  <c r="H815" i="1"/>
  <c r="H755" i="1"/>
  <c r="H1019" i="1"/>
  <c r="H1091" i="1"/>
  <c r="H1093" i="1"/>
  <c r="H1177" i="1"/>
  <c r="H1579" i="1"/>
  <c r="H2028" i="1"/>
  <c r="H2288" i="1"/>
  <c r="H2409" i="1"/>
  <c r="H2741" i="1"/>
  <c r="H3076" i="1"/>
  <c r="H3512" i="1"/>
  <c r="H3761" i="1"/>
  <c r="H3714" i="1"/>
  <c r="H3680" i="1"/>
  <c r="H3641" i="1"/>
  <c r="H3250" i="1"/>
  <c r="H2788" i="1"/>
  <c r="H2789" i="1"/>
  <c r="H2443" i="1"/>
  <c r="H3188" i="1"/>
  <c r="H3592" i="1"/>
  <c r="H3373" i="1"/>
  <c r="H2555" i="1"/>
  <c r="H3140" i="1"/>
  <c r="H2241" i="1"/>
  <c r="H2144" i="1"/>
  <c r="H2213" i="1"/>
  <c r="H3469" i="1"/>
  <c r="H1418" i="1"/>
  <c r="H1496" i="1"/>
  <c r="H1983" i="1"/>
  <c r="H1780" i="1"/>
  <c r="H1984" i="1"/>
  <c r="H1985" i="1"/>
  <c r="H2214" i="1"/>
  <c r="H1525" i="1"/>
  <c r="H1302" i="1"/>
  <c r="H1263" i="1"/>
  <c r="H842" i="1"/>
  <c r="H681" i="1"/>
  <c r="H1205" i="1"/>
  <c r="H1986" i="1"/>
  <c r="H1616" i="1"/>
  <c r="H1264" i="1"/>
  <c r="H932" i="1"/>
  <c r="H783" i="1"/>
  <c r="H716" i="1"/>
  <c r="H817" i="1"/>
  <c r="H846" i="1"/>
  <c r="H599" i="1"/>
  <c r="H506" i="1"/>
  <c r="H784" i="1"/>
  <c r="H847" i="1"/>
  <c r="H684" i="1"/>
  <c r="H241" i="1"/>
  <c r="H879" i="1"/>
  <c r="H717" i="1"/>
  <c r="H786" i="1"/>
  <c r="K6554" i="1"/>
  <c r="L4346" i="1"/>
  <c r="K5090" i="1"/>
  <c r="L3626" i="1"/>
  <c r="L5090" i="1"/>
  <c r="K5834" i="1"/>
  <c r="L5834" i="1"/>
  <c r="K3626" i="1"/>
  <c r="K4346" i="1"/>
  <c r="L6554" i="1"/>
  <c r="K2" i="4" l="1"/>
  <c r="K3" i="4"/>
  <c r="I5" i="1"/>
  <c r="K4" i="4"/>
  <c r="I4" i="1"/>
  <c r="I8" i="1"/>
  <c r="I3" i="1"/>
  <c r="I6" i="1"/>
</calcChain>
</file>

<file path=xl/sharedStrings.xml><?xml version="1.0" encoding="utf-8"?>
<sst xmlns="http://schemas.openxmlformats.org/spreadsheetml/2006/main" count="19" uniqueCount="18">
  <si>
    <t>temperatuur</t>
  </si>
  <si>
    <t>jaar</t>
  </si>
  <si>
    <t>MONTH(datum)</t>
  </si>
  <si>
    <t>DAY(datum)</t>
  </si>
  <si>
    <t>HOUR(uur)</t>
  </si>
  <si>
    <t>Vloer</t>
  </si>
  <si>
    <t>Gevel</t>
  </si>
  <si>
    <t>Dak</t>
  </si>
  <si>
    <t>Bouwbesluit eisen thermische weerstand Rc nieuwbouw [(m2.K)/W]</t>
  </si>
  <si>
    <t xml:space="preserve">Tintern </t>
  </si>
  <si>
    <t>Vaste waarde</t>
  </si>
  <si>
    <t>Vermogen</t>
  </si>
  <si>
    <t>Pmax</t>
  </si>
  <si>
    <t>deltaT</t>
  </si>
  <si>
    <t>Rijlabels</t>
  </si>
  <si>
    <t>Eindtotaal</t>
  </si>
  <si>
    <t>Aantal van Vermogen</t>
  </si>
  <si>
    <t>(Alle)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</si>
</sst>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F400]h:mm:ss\ AM/PM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14" fontId="0" fillId="0" borderId="0" xfId="0" applyNumberFormat="1" applyFill="1"/>
    <xf numFmtId="164" fontId="0" fillId="0" borderId="0" xfId="0" applyNumberFormat="1"/>
    <xf numFmtId="164" fontId="0" fillId="0" borderId="0" xfId="0" applyNumberFormat="1" applyFill="1" applyAlignment="1">
      <alignment horizontal="center" vertical="center"/>
    </xf>
    <xf numFmtId="165" fontId="0" fillId="0" borderId="0" xfId="0" applyNumberFormat="1" applyFill="1"/>
    <xf numFmtId="0" fontId="2" fillId="0" borderId="0" xfId="0" applyFont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165" fontId="2" fillId="0" borderId="0" xfId="0" applyNumberFormat="1" applyFont="1" applyFill="1"/>
    <xf numFmtId="0" fontId="0" fillId="0" borderId="0" xfId="0" applyFont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9" fontId="0" fillId="0" borderId="0" xfId="1" applyFont="1"/>
    <xf numFmtId="0" fontId="4" fillId="0" borderId="0" xfId="0" applyFont="1" applyFill="1" applyAlignment="1">
      <alignment horizontal="center"/>
    </xf>
    <xf numFmtId="0" fontId="0" fillId="0" borderId="0" xfId="0" pivotButton="1"/>
    <xf numFmtId="0" fontId="0" fillId="0" borderId="0" xfId="0" applyNumberFormat="1"/>
    <xf numFmtId="1" fontId="0" fillId="0" borderId="0" xfId="0" applyNumberFormat="1" applyAlignment="1">
      <alignment horizontal="left"/>
    </xf>
  </cellXfs>
  <cellStyles count="2">
    <cellStyle name="Procent" xfId="1" builtinId="5"/>
    <cellStyle name="Standaard" xfId="0" builtinId="0"/>
  </cellStyles>
  <dxfs count="5"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[uitwerking.xlsx]Draaitabel !Draaitabel1</c:name>
    <c:fmtId val="0"/>
  </c:pivotSource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5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5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5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5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5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5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5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5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5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5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6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6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6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6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6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6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6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6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6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6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7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7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7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7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7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7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7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7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7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7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8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8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8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8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8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8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8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8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8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8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9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9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9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9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9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9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9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9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9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9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0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0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0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0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0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0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0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0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0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0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3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3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3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3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3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3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'Draaitabel '!$B$3</c:f>
              <c:strCache>
                <c:ptCount val="1"/>
                <c:pt idx="0">
                  <c:v>Totaal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'Draaitabel '!$A$4:$A$231</c:f>
              <c:strCache>
                <c:ptCount val="227"/>
                <c:pt idx="0">
                  <c:v>100</c:v>
                </c:pt>
                <c:pt idx="1">
                  <c:v>100</c:v>
                </c:pt>
                <c:pt idx="2">
                  <c:v>99</c:v>
                </c:pt>
                <c:pt idx="3">
                  <c:v>99</c:v>
                </c:pt>
                <c:pt idx="4">
                  <c:v>98</c:v>
                </c:pt>
                <c:pt idx="5">
                  <c:v>96</c:v>
                </c:pt>
                <c:pt idx="6">
                  <c:v>95</c:v>
                </c:pt>
                <c:pt idx="7">
                  <c:v>95</c:v>
                </c:pt>
                <c:pt idx="8">
                  <c:v>94</c:v>
                </c:pt>
                <c:pt idx="9">
                  <c:v>94</c:v>
                </c:pt>
                <c:pt idx="10">
                  <c:v>93</c:v>
                </c:pt>
                <c:pt idx="11">
                  <c:v>93</c:v>
                </c:pt>
                <c:pt idx="12">
                  <c:v>92</c:v>
                </c:pt>
                <c:pt idx="13">
                  <c:v>92</c:v>
                </c:pt>
                <c:pt idx="14">
                  <c:v>91</c:v>
                </c:pt>
                <c:pt idx="15">
                  <c:v>90</c:v>
                </c:pt>
                <c:pt idx="16">
                  <c:v>90</c:v>
                </c:pt>
                <c:pt idx="17">
                  <c:v>90</c:v>
                </c:pt>
                <c:pt idx="18">
                  <c:v>89</c:v>
                </c:pt>
                <c:pt idx="19">
                  <c:v>88</c:v>
                </c:pt>
                <c:pt idx="20">
                  <c:v>87</c:v>
                </c:pt>
                <c:pt idx="21">
                  <c:v>87</c:v>
                </c:pt>
                <c:pt idx="22">
                  <c:v>86</c:v>
                </c:pt>
                <c:pt idx="23">
                  <c:v>86</c:v>
                </c:pt>
                <c:pt idx="24">
                  <c:v>85</c:v>
                </c:pt>
                <c:pt idx="25">
                  <c:v>85</c:v>
                </c:pt>
                <c:pt idx="26">
                  <c:v>85</c:v>
                </c:pt>
                <c:pt idx="27">
                  <c:v>84</c:v>
                </c:pt>
                <c:pt idx="28">
                  <c:v>84</c:v>
                </c:pt>
                <c:pt idx="29">
                  <c:v>83</c:v>
                </c:pt>
                <c:pt idx="30">
                  <c:v>82</c:v>
                </c:pt>
                <c:pt idx="31">
                  <c:v>82</c:v>
                </c:pt>
                <c:pt idx="32">
                  <c:v>82</c:v>
                </c:pt>
                <c:pt idx="33">
                  <c:v>81</c:v>
                </c:pt>
                <c:pt idx="34">
                  <c:v>81</c:v>
                </c:pt>
                <c:pt idx="35">
                  <c:v>80</c:v>
                </c:pt>
                <c:pt idx="36">
                  <c:v>80</c:v>
                </c:pt>
                <c:pt idx="37">
                  <c:v>79</c:v>
                </c:pt>
                <c:pt idx="38">
                  <c:v>79</c:v>
                </c:pt>
                <c:pt idx="39">
                  <c:v>79</c:v>
                </c:pt>
                <c:pt idx="40">
                  <c:v>78</c:v>
                </c:pt>
                <c:pt idx="41">
                  <c:v>78</c:v>
                </c:pt>
                <c:pt idx="42">
                  <c:v>77</c:v>
                </c:pt>
                <c:pt idx="43">
                  <c:v>77</c:v>
                </c:pt>
                <c:pt idx="44">
                  <c:v>77</c:v>
                </c:pt>
                <c:pt idx="45">
                  <c:v>76</c:v>
                </c:pt>
                <c:pt idx="46">
                  <c:v>76</c:v>
                </c:pt>
                <c:pt idx="47">
                  <c:v>75</c:v>
                </c:pt>
                <c:pt idx="48">
                  <c:v>75</c:v>
                </c:pt>
                <c:pt idx="49">
                  <c:v>74</c:v>
                </c:pt>
                <c:pt idx="50">
                  <c:v>74</c:v>
                </c:pt>
                <c:pt idx="51">
                  <c:v>74</c:v>
                </c:pt>
                <c:pt idx="52">
                  <c:v>73</c:v>
                </c:pt>
                <c:pt idx="53">
                  <c:v>73</c:v>
                </c:pt>
                <c:pt idx="54">
                  <c:v>72</c:v>
                </c:pt>
                <c:pt idx="55">
                  <c:v>72</c:v>
                </c:pt>
                <c:pt idx="56">
                  <c:v>71</c:v>
                </c:pt>
                <c:pt idx="57">
                  <c:v>71</c:v>
                </c:pt>
                <c:pt idx="58">
                  <c:v>71</c:v>
                </c:pt>
                <c:pt idx="59">
                  <c:v>70</c:v>
                </c:pt>
                <c:pt idx="60">
                  <c:v>70</c:v>
                </c:pt>
                <c:pt idx="61">
                  <c:v>69</c:v>
                </c:pt>
                <c:pt idx="62">
                  <c:v>69</c:v>
                </c:pt>
                <c:pt idx="63">
                  <c:v>69</c:v>
                </c:pt>
                <c:pt idx="64">
                  <c:v>68</c:v>
                </c:pt>
                <c:pt idx="65">
                  <c:v>68</c:v>
                </c:pt>
                <c:pt idx="66">
                  <c:v>67</c:v>
                </c:pt>
                <c:pt idx="67">
                  <c:v>67</c:v>
                </c:pt>
                <c:pt idx="68">
                  <c:v>66</c:v>
                </c:pt>
                <c:pt idx="69">
                  <c:v>66</c:v>
                </c:pt>
                <c:pt idx="70">
                  <c:v>66</c:v>
                </c:pt>
                <c:pt idx="71">
                  <c:v>65</c:v>
                </c:pt>
                <c:pt idx="72">
                  <c:v>65</c:v>
                </c:pt>
                <c:pt idx="73">
                  <c:v>64</c:v>
                </c:pt>
                <c:pt idx="74">
                  <c:v>64</c:v>
                </c:pt>
                <c:pt idx="75">
                  <c:v>63</c:v>
                </c:pt>
                <c:pt idx="76">
                  <c:v>63</c:v>
                </c:pt>
                <c:pt idx="77">
                  <c:v>63</c:v>
                </c:pt>
                <c:pt idx="78">
                  <c:v>62</c:v>
                </c:pt>
                <c:pt idx="79">
                  <c:v>62</c:v>
                </c:pt>
                <c:pt idx="80">
                  <c:v>61</c:v>
                </c:pt>
                <c:pt idx="81">
                  <c:v>61</c:v>
                </c:pt>
                <c:pt idx="82">
                  <c:v>61</c:v>
                </c:pt>
                <c:pt idx="83">
                  <c:v>60</c:v>
                </c:pt>
                <c:pt idx="84">
                  <c:v>60</c:v>
                </c:pt>
                <c:pt idx="85">
                  <c:v>59</c:v>
                </c:pt>
                <c:pt idx="86">
                  <c:v>59</c:v>
                </c:pt>
                <c:pt idx="87">
                  <c:v>58</c:v>
                </c:pt>
                <c:pt idx="88">
                  <c:v>58</c:v>
                </c:pt>
                <c:pt idx="89">
                  <c:v>58</c:v>
                </c:pt>
                <c:pt idx="90">
                  <c:v>57</c:v>
                </c:pt>
                <c:pt idx="91">
                  <c:v>57</c:v>
                </c:pt>
                <c:pt idx="92">
                  <c:v>56</c:v>
                </c:pt>
                <c:pt idx="93">
                  <c:v>56</c:v>
                </c:pt>
                <c:pt idx="94">
                  <c:v>56</c:v>
                </c:pt>
                <c:pt idx="95">
                  <c:v>55</c:v>
                </c:pt>
                <c:pt idx="96">
                  <c:v>55</c:v>
                </c:pt>
                <c:pt idx="97">
                  <c:v>54</c:v>
                </c:pt>
                <c:pt idx="98">
                  <c:v>54</c:v>
                </c:pt>
                <c:pt idx="99">
                  <c:v>53</c:v>
                </c:pt>
                <c:pt idx="100">
                  <c:v>53</c:v>
                </c:pt>
                <c:pt idx="101">
                  <c:v>53</c:v>
                </c:pt>
                <c:pt idx="102">
                  <c:v>52</c:v>
                </c:pt>
                <c:pt idx="103">
                  <c:v>52</c:v>
                </c:pt>
                <c:pt idx="104">
                  <c:v>51</c:v>
                </c:pt>
                <c:pt idx="105">
                  <c:v>51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49</c:v>
                </c:pt>
                <c:pt idx="110">
                  <c:v>49</c:v>
                </c:pt>
                <c:pt idx="111">
                  <c:v>48</c:v>
                </c:pt>
                <c:pt idx="112">
                  <c:v>48</c:v>
                </c:pt>
                <c:pt idx="113">
                  <c:v>48</c:v>
                </c:pt>
                <c:pt idx="114">
                  <c:v>47</c:v>
                </c:pt>
                <c:pt idx="115">
                  <c:v>47</c:v>
                </c:pt>
                <c:pt idx="116">
                  <c:v>46</c:v>
                </c:pt>
                <c:pt idx="117">
                  <c:v>46</c:v>
                </c:pt>
                <c:pt idx="118">
                  <c:v>45</c:v>
                </c:pt>
                <c:pt idx="119">
                  <c:v>45</c:v>
                </c:pt>
                <c:pt idx="120">
                  <c:v>45</c:v>
                </c:pt>
                <c:pt idx="121">
                  <c:v>44</c:v>
                </c:pt>
                <c:pt idx="122">
                  <c:v>44</c:v>
                </c:pt>
                <c:pt idx="123">
                  <c:v>43</c:v>
                </c:pt>
                <c:pt idx="124">
                  <c:v>43</c:v>
                </c:pt>
                <c:pt idx="125">
                  <c:v>42</c:v>
                </c:pt>
                <c:pt idx="126">
                  <c:v>42</c:v>
                </c:pt>
                <c:pt idx="127">
                  <c:v>42</c:v>
                </c:pt>
                <c:pt idx="128">
                  <c:v>41</c:v>
                </c:pt>
                <c:pt idx="129">
                  <c:v>41</c:v>
                </c:pt>
                <c:pt idx="130">
                  <c:v>40</c:v>
                </c:pt>
                <c:pt idx="131">
                  <c:v>40</c:v>
                </c:pt>
                <c:pt idx="132">
                  <c:v>40</c:v>
                </c:pt>
                <c:pt idx="133">
                  <c:v>39</c:v>
                </c:pt>
                <c:pt idx="134">
                  <c:v>39</c:v>
                </c:pt>
                <c:pt idx="135">
                  <c:v>38</c:v>
                </c:pt>
                <c:pt idx="136">
                  <c:v>38</c:v>
                </c:pt>
                <c:pt idx="137">
                  <c:v>37</c:v>
                </c:pt>
                <c:pt idx="138">
                  <c:v>37</c:v>
                </c:pt>
                <c:pt idx="139">
                  <c:v>37</c:v>
                </c:pt>
                <c:pt idx="140">
                  <c:v>36</c:v>
                </c:pt>
                <c:pt idx="141">
                  <c:v>36</c:v>
                </c:pt>
                <c:pt idx="142">
                  <c:v>35</c:v>
                </c:pt>
                <c:pt idx="143">
                  <c:v>35</c:v>
                </c:pt>
                <c:pt idx="144">
                  <c:v>35</c:v>
                </c:pt>
                <c:pt idx="145">
                  <c:v>34</c:v>
                </c:pt>
                <c:pt idx="146">
                  <c:v>34</c:v>
                </c:pt>
                <c:pt idx="147">
                  <c:v>33</c:v>
                </c:pt>
                <c:pt idx="148">
                  <c:v>33</c:v>
                </c:pt>
                <c:pt idx="149">
                  <c:v>32</c:v>
                </c:pt>
                <c:pt idx="150">
                  <c:v>32</c:v>
                </c:pt>
                <c:pt idx="151">
                  <c:v>32</c:v>
                </c:pt>
                <c:pt idx="152">
                  <c:v>31</c:v>
                </c:pt>
                <c:pt idx="153">
                  <c:v>31</c:v>
                </c:pt>
                <c:pt idx="154">
                  <c:v>30</c:v>
                </c:pt>
                <c:pt idx="155">
                  <c:v>30</c:v>
                </c:pt>
                <c:pt idx="156">
                  <c:v>29</c:v>
                </c:pt>
                <c:pt idx="157">
                  <c:v>29</c:v>
                </c:pt>
                <c:pt idx="158">
                  <c:v>29</c:v>
                </c:pt>
                <c:pt idx="159">
                  <c:v>28</c:v>
                </c:pt>
                <c:pt idx="160">
                  <c:v>28</c:v>
                </c:pt>
                <c:pt idx="161">
                  <c:v>27</c:v>
                </c:pt>
                <c:pt idx="162">
                  <c:v>27</c:v>
                </c:pt>
                <c:pt idx="163">
                  <c:v>27</c:v>
                </c:pt>
                <c:pt idx="164">
                  <c:v>26</c:v>
                </c:pt>
                <c:pt idx="165">
                  <c:v>26</c:v>
                </c:pt>
                <c:pt idx="166">
                  <c:v>25</c:v>
                </c:pt>
                <c:pt idx="167">
                  <c:v>25</c:v>
                </c:pt>
                <c:pt idx="168">
                  <c:v>24</c:v>
                </c:pt>
                <c:pt idx="169">
                  <c:v>24</c:v>
                </c:pt>
                <c:pt idx="170">
                  <c:v>24</c:v>
                </c:pt>
                <c:pt idx="171">
                  <c:v>23</c:v>
                </c:pt>
                <c:pt idx="172">
                  <c:v>23</c:v>
                </c:pt>
                <c:pt idx="173">
                  <c:v>22</c:v>
                </c:pt>
                <c:pt idx="174">
                  <c:v>22</c:v>
                </c:pt>
                <c:pt idx="175">
                  <c:v>21</c:v>
                </c:pt>
                <c:pt idx="176">
                  <c:v>21</c:v>
                </c:pt>
                <c:pt idx="177">
                  <c:v>21</c:v>
                </c:pt>
                <c:pt idx="178">
                  <c:v>20</c:v>
                </c:pt>
                <c:pt idx="179">
                  <c:v>20</c:v>
                </c:pt>
                <c:pt idx="180">
                  <c:v>19</c:v>
                </c:pt>
                <c:pt idx="181">
                  <c:v>19</c:v>
                </c:pt>
                <c:pt idx="182">
                  <c:v>19</c:v>
                </c:pt>
                <c:pt idx="183">
                  <c:v>18</c:v>
                </c:pt>
                <c:pt idx="184">
                  <c:v>18</c:v>
                </c:pt>
                <c:pt idx="185">
                  <c:v>17</c:v>
                </c:pt>
                <c:pt idx="186">
                  <c:v>17</c:v>
                </c:pt>
                <c:pt idx="187">
                  <c:v>16</c:v>
                </c:pt>
                <c:pt idx="188">
                  <c:v>16</c:v>
                </c:pt>
                <c:pt idx="189">
                  <c:v>16</c:v>
                </c:pt>
                <c:pt idx="190">
                  <c:v>15</c:v>
                </c:pt>
                <c:pt idx="191">
                  <c:v>15</c:v>
                </c:pt>
                <c:pt idx="192">
                  <c:v>14</c:v>
                </c:pt>
                <c:pt idx="193">
                  <c:v>14</c:v>
                </c:pt>
                <c:pt idx="194">
                  <c:v>13</c:v>
                </c:pt>
                <c:pt idx="195">
                  <c:v>13</c:v>
                </c:pt>
                <c:pt idx="196">
                  <c:v>13</c:v>
                </c:pt>
                <c:pt idx="197">
                  <c:v>12</c:v>
                </c:pt>
                <c:pt idx="198">
                  <c:v>12</c:v>
                </c:pt>
                <c:pt idx="199">
                  <c:v>11</c:v>
                </c:pt>
                <c:pt idx="200">
                  <c:v>11</c:v>
                </c:pt>
                <c:pt idx="201">
                  <c:v>11</c:v>
                </c:pt>
                <c:pt idx="202">
                  <c:v>10</c:v>
                </c:pt>
                <c:pt idx="203">
                  <c:v>10</c:v>
                </c:pt>
                <c:pt idx="204">
                  <c:v>9</c:v>
                </c:pt>
                <c:pt idx="205">
                  <c:v>9</c:v>
                </c:pt>
                <c:pt idx="206">
                  <c:v>8</c:v>
                </c:pt>
                <c:pt idx="207">
                  <c:v>8</c:v>
                </c:pt>
                <c:pt idx="208">
                  <c:v>8</c:v>
                </c:pt>
                <c:pt idx="209">
                  <c:v>7</c:v>
                </c:pt>
                <c:pt idx="210">
                  <c:v>7</c:v>
                </c:pt>
                <c:pt idx="211">
                  <c:v>6</c:v>
                </c:pt>
                <c:pt idx="212">
                  <c:v>6</c:v>
                </c:pt>
                <c:pt idx="213">
                  <c:v>6</c:v>
                </c:pt>
                <c:pt idx="214">
                  <c:v>5</c:v>
                </c:pt>
                <c:pt idx="215">
                  <c:v>5</c:v>
                </c:pt>
                <c:pt idx="216">
                  <c:v>4</c:v>
                </c:pt>
                <c:pt idx="217">
                  <c:v>4</c:v>
                </c:pt>
                <c:pt idx="218">
                  <c:v>3</c:v>
                </c:pt>
                <c:pt idx="219">
                  <c:v>3</c:v>
                </c:pt>
                <c:pt idx="220">
                  <c:v>3</c:v>
                </c:pt>
                <c:pt idx="221">
                  <c:v>2</c:v>
                </c:pt>
                <c:pt idx="222">
                  <c:v>2</c:v>
                </c:pt>
                <c:pt idx="223">
                  <c:v>1</c:v>
                </c:pt>
                <c:pt idx="224">
                  <c:v>1</c:v>
                </c:pt>
                <c:pt idx="225">
                  <c:v>0</c:v>
                </c:pt>
                <c:pt idx="226">
                  <c:v>0</c:v>
                </c:pt>
              </c:strCache>
            </c:strRef>
          </c:cat>
          <c:val>
            <c:numRef>
              <c:f>'Draaitabel '!$B$4:$B$231</c:f>
              <c:numCache>
                <c:formatCode>General</c:formatCode>
                <c:ptCount val="22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9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19</c:v>
                </c:pt>
                <c:pt idx="14">
                  <c:v>22</c:v>
                </c:pt>
                <c:pt idx="15">
                  <c:v>23</c:v>
                </c:pt>
                <c:pt idx="16">
                  <c:v>24</c:v>
                </c:pt>
                <c:pt idx="17">
                  <c:v>26</c:v>
                </c:pt>
                <c:pt idx="18">
                  <c:v>28</c:v>
                </c:pt>
                <c:pt idx="19">
                  <c:v>30</c:v>
                </c:pt>
                <c:pt idx="20">
                  <c:v>31</c:v>
                </c:pt>
                <c:pt idx="21">
                  <c:v>32</c:v>
                </c:pt>
                <c:pt idx="22">
                  <c:v>34</c:v>
                </c:pt>
                <c:pt idx="23">
                  <c:v>37</c:v>
                </c:pt>
                <c:pt idx="24">
                  <c:v>42</c:v>
                </c:pt>
                <c:pt idx="25">
                  <c:v>43</c:v>
                </c:pt>
                <c:pt idx="26">
                  <c:v>44</c:v>
                </c:pt>
                <c:pt idx="27">
                  <c:v>46</c:v>
                </c:pt>
                <c:pt idx="28">
                  <c:v>53</c:v>
                </c:pt>
                <c:pt idx="29">
                  <c:v>58</c:v>
                </c:pt>
                <c:pt idx="30">
                  <c:v>61</c:v>
                </c:pt>
                <c:pt idx="31">
                  <c:v>63</c:v>
                </c:pt>
                <c:pt idx="32">
                  <c:v>65</c:v>
                </c:pt>
                <c:pt idx="33">
                  <c:v>67</c:v>
                </c:pt>
                <c:pt idx="34">
                  <c:v>73</c:v>
                </c:pt>
                <c:pt idx="35">
                  <c:v>78</c:v>
                </c:pt>
                <c:pt idx="36">
                  <c:v>84</c:v>
                </c:pt>
                <c:pt idx="37">
                  <c:v>89</c:v>
                </c:pt>
                <c:pt idx="38">
                  <c:v>93</c:v>
                </c:pt>
                <c:pt idx="39">
                  <c:v>97</c:v>
                </c:pt>
                <c:pt idx="40">
                  <c:v>102</c:v>
                </c:pt>
                <c:pt idx="41">
                  <c:v>108</c:v>
                </c:pt>
                <c:pt idx="42">
                  <c:v>112</c:v>
                </c:pt>
                <c:pt idx="43">
                  <c:v>114</c:v>
                </c:pt>
                <c:pt idx="44">
                  <c:v>117</c:v>
                </c:pt>
                <c:pt idx="45">
                  <c:v>118</c:v>
                </c:pt>
                <c:pt idx="46">
                  <c:v>122</c:v>
                </c:pt>
                <c:pt idx="47">
                  <c:v>125</c:v>
                </c:pt>
                <c:pt idx="48">
                  <c:v>130</c:v>
                </c:pt>
                <c:pt idx="49">
                  <c:v>140</c:v>
                </c:pt>
                <c:pt idx="50">
                  <c:v>149</c:v>
                </c:pt>
                <c:pt idx="51">
                  <c:v>157</c:v>
                </c:pt>
                <c:pt idx="52">
                  <c:v>173</c:v>
                </c:pt>
                <c:pt idx="53">
                  <c:v>179</c:v>
                </c:pt>
                <c:pt idx="54">
                  <c:v>188</c:v>
                </c:pt>
                <c:pt idx="55">
                  <c:v>193</c:v>
                </c:pt>
                <c:pt idx="56">
                  <c:v>200</c:v>
                </c:pt>
                <c:pt idx="57">
                  <c:v>208</c:v>
                </c:pt>
                <c:pt idx="58">
                  <c:v>217</c:v>
                </c:pt>
                <c:pt idx="59">
                  <c:v>227</c:v>
                </c:pt>
                <c:pt idx="60">
                  <c:v>240</c:v>
                </c:pt>
                <c:pt idx="61">
                  <c:v>252</c:v>
                </c:pt>
                <c:pt idx="62">
                  <c:v>260</c:v>
                </c:pt>
                <c:pt idx="63">
                  <c:v>275</c:v>
                </c:pt>
                <c:pt idx="64">
                  <c:v>294</c:v>
                </c:pt>
                <c:pt idx="65">
                  <c:v>310</c:v>
                </c:pt>
                <c:pt idx="66">
                  <c:v>322</c:v>
                </c:pt>
                <c:pt idx="67">
                  <c:v>341</c:v>
                </c:pt>
                <c:pt idx="68">
                  <c:v>351</c:v>
                </c:pt>
                <c:pt idx="69">
                  <c:v>363</c:v>
                </c:pt>
                <c:pt idx="70">
                  <c:v>374</c:v>
                </c:pt>
                <c:pt idx="71">
                  <c:v>394</c:v>
                </c:pt>
                <c:pt idx="72">
                  <c:v>411</c:v>
                </c:pt>
                <c:pt idx="73">
                  <c:v>422</c:v>
                </c:pt>
                <c:pt idx="74">
                  <c:v>439</c:v>
                </c:pt>
                <c:pt idx="75">
                  <c:v>459</c:v>
                </c:pt>
                <c:pt idx="76">
                  <c:v>483</c:v>
                </c:pt>
                <c:pt idx="77">
                  <c:v>505</c:v>
                </c:pt>
                <c:pt idx="78">
                  <c:v>527</c:v>
                </c:pt>
                <c:pt idx="79">
                  <c:v>553</c:v>
                </c:pt>
                <c:pt idx="80">
                  <c:v>577</c:v>
                </c:pt>
                <c:pt idx="81">
                  <c:v>598</c:v>
                </c:pt>
                <c:pt idx="82">
                  <c:v>622</c:v>
                </c:pt>
                <c:pt idx="83">
                  <c:v>647</c:v>
                </c:pt>
                <c:pt idx="84">
                  <c:v>683</c:v>
                </c:pt>
                <c:pt idx="85">
                  <c:v>716</c:v>
                </c:pt>
                <c:pt idx="86">
                  <c:v>754</c:v>
                </c:pt>
                <c:pt idx="87">
                  <c:v>786</c:v>
                </c:pt>
                <c:pt idx="88">
                  <c:v>816</c:v>
                </c:pt>
                <c:pt idx="89">
                  <c:v>846</c:v>
                </c:pt>
                <c:pt idx="90">
                  <c:v>878</c:v>
                </c:pt>
                <c:pt idx="91">
                  <c:v>905</c:v>
                </c:pt>
                <c:pt idx="92">
                  <c:v>931</c:v>
                </c:pt>
                <c:pt idx="93">
                  <c:v>950</c:v>
                </c:pt>
                <c:pt idx="94">
                  <c:v>974</c:v>
                </c:pt>
                <c:pt idx="95">
                  <c:v>1001</c:v>
                </c:pt>
                <c:pt idx="96">
                  <c:v>1018</c:v>
                </c:pt>
                <c:pt idx="97">
                  <c:v>1031</c:v>
                </c:pt>
                <c:pt idx="98">
                  <c:v>1063</c:v>
                </c:pt>
                <c:pt idx="99">
                  <c:v>1092</c:v>
                </c:pt>
                <c:pt idx="100">
                  <c:v>1114</c:v>
                </c:pt>
                <c:pt idx="101">
                  <c:v>1145</c:v>
                </c:pt>
                <c:pt idx="102">
                  <c:v>1176</c:v>
                </c:pt>
                <c:pt idx="103">
                  <c:v>1204</c:v>
                </c:pt>
                <c:pt idx="104">
                  <c:v>1233</c:v>
                </c:pt>
                <c:pt idx="105">
                  <c:v>1263</c:v>
                </c:pt>
                <c:pt idx="106">
                  <c:v>1301</c:v>
                </c:pt>
                <c:pt idx="107">
                  <c:v>1323</c:v>
                </c:pt>
                <c:pt idx="108">
                  <c:v>1356</c:v>
                </c:pt>
                <c:pt idx="109">
                  <c:v>1386</c:v>
                </c:pt>
                <c:pt idx="110">
                  <c:v>1418</c:v>
                </c:pt>
                <c:pt idx="111">
                  <c:v>1461</c:v>
                </c:pt>
                <c:pt idx="112">
                  <c:v>1495</c:v>
                </c:pt>
                <c:pt idx="113">
                  <c:v>1525</c:v>
                </c:pt>
                <c:pt idx="114">
                  <c:v>1555</c:v>
                </c:pt>
                <c:pt idx="115">
                  <c:v>1579</c:v>
                </c:pt>
                <c:pt idx="116">
                  <c:v>1615</c:v>
                </c:pt>
                <c:pt idx="117">
                  <c:v>1652</c:v>
                </c:pt>
                <c:pt idx="118">
                  <c:v>1685</c:v>
                </c:pt>
                <c:pt idx="119">
                  <c:v>1715</c:v>
                </c:pt>
                <c:pt idx="120">
                  <c:v>1742</c:v>
                </c:pt>
                <c:pt idx="121">
                  <c:v>1780</c:v>
                </c:pt>
                <c:pt idx="122">
                  <c:v>1819</c:v>
                </c:pt>
                <c:pt idx="123">
                  <c:v>1854</c:v>
                </c:pt>
                <c:pt idx="124">
                  <c:v>1897</c:v>
                </c:pt>
                <c:pt idx="125">
                  <c:v>1940</c:v>
                </c:pt>
                <c:pt idx="126">
                  <c:v>1985</c:v>
                </c:pt>
                <c:pt idx="127">
                  <c:v>2029</c:v>
                </c:pt>
                <c:pt idx="128">
                  <c:v>2069</c:v>
                </c:pt>
                <c:pt idx="129">
                  <c:v>2100</c:v>
                </c:pt>
                <c:pt idx="130">
                  <c:v>2144</c:v>
                </c:pt>
                <c:pt idx="131">
                  <c:v>2180</c:v>
                </c:pt>
                <c:pt idx="132">
                  <c:v>2213</c:v>
                </c:pt>
                <c:pt idx="133">
                  <c:v>2242</c:v>
                </c:pt>
                <c:pt idx="134">
                  <c:v>2287</c:v>
                </c:pt>
                <c:pt idx="135">
                  <c:v>2325</c:v>
                </c:pt>
                <c:pt idx="136">
                  <c:v>2359</c:v>
                </c:pt>
                <c:pt idx="137">
                  <c:v>2409</c:v>
                </c:pt>
                <c:pt idx="138">
                  <c:v>2442</c:v>
                </c:pt>
                <c:pt idx="139">
                  <c:v>2479</c:v>
                </c:pt>
                <c:pt idx="140">
                  <c:v>2511</c:v>
                </c:pt>
                <c:pt idx="141">
                  <c:v>2555</c:v>
                </c:pt>
                <c:pt idx="142">
                  <c:v>2595</c:v>
                </c:pt>
                <c:pt idx="143">
                  <c:v>2649</c:v>
                </c:pt>
                <c:pt idx="144">
                  <c:v>2695</c:v>
                </c:pt>
                <c:pt idx="145">
                  <c:v>2741</c:v>
                </c:pt>
                <c:pt idx="146">
                  <c:v>2791</c:v>
                </c:pt>
                <c:pt idx="147">
                  <c:v>2835</c:v>
                </c:pt>
                <c:pt idx="148">
                  <c:v>2884</c:v>
                </c:pt>
                <c:pt idx="149">
                  <c:v>2925</c:v>
                </c:pt>
                <c:pt idx="150">
                  <c:v>2974</c:v>
                </c:pt>
                <c:pt idx="151">
                  <c:v>3030</c:v>
                </c:pt>
                <c:pt idx="152">
                  <c:v>3077</c:v>
                </c:pt>
                <c:pt idx="153">
                  <c:v>3140</c:v>
                </c:pt>
                <c:pt idx="154">
                  <c:v>3187</c:v>
                </c:pt>
                <c:pt idx="155">
                  <c:v>3249</c:v>
                </c:pt>
                <c:pt idx="156">
                  <c:v>3295</c:v>
                </c:pt>
                <c:pt idx="157">
                  <c:v>3331</c:v>
                </c:pt>
                <c:pt idx="158">
                  <c:v>3372</c:v>
                </c:pt>
                <c:pt idx="159">
                  <c:v>3422</c:v>
                </c:pt>
                <c:pt idx="160">
                  <c:v>3468</c:v>
                </c:pt>
                <c:pt idx="161">
                  <c:v>3512</c:v>
                </c:pt>
                <c:pt idx="162">
                  <c:v>3544</c:v>
                </c:pt>
                <c:pt idx="163">
                  <c:v>3592</c:v>
                </c:pt>
                <c:pt idx="164">
                  <c:v>3640</c:v>
                </c:pt>
                <c:pt idx="165">
                  <c:v>3681</c:v>
                </c:pt>
                <c:pt idx="166">
                  <c:v>3715</c:v>
                </c:pt>
                <c:pt idx="167">
                  <c:v>3760</c:v>
                </c:pt>
                <c:pt idx="168">
                  <c:v>3800</c:v>
                </c:pt>
                <c:pt idx="169">
                  <c:v>3826</c:v>
                </c:pt>
                <c:pt idx="170">
                  <c:v>3866</c:v>
                </c:pt>
                <c:pt idx="171">
                  <c:v>3910</c:v>
                </c:pt>
                <c:pt idx="172">
                  <c:v>3959</c:v>
                </c:pt>
                <c:pt idx="173">
                  <c:v>4004</c:v>
                </c:pt>
                <c:pt idx="174">
                  <c:v>4063</c:v>
                </c:pt>
                <c:pt idx="175">
                  <c:v>4108</c:v>
                </c:pt>
                <c:pt idx="176">
                  <c:v>4145</c:v>
                </c:pt>
                <c:pt idx="177">
                  <c:v>4185</c:v>
                </c:pt>
                <c:pt idx="178">
                  <c:v>4227</c:v>
                </c:pt>
                <c:pt idx="179">
                  <c:v>4278</c:v>
                </c:pt>
                <c:pt idx="180">
                  <c:v>4312</c:v>
                </c:pt>
                <c:pt idx="181">
                  <c:v>4353</c:v>
                </c:pt>
                <c:pt idx="182">
                  <c:v>4388</c:v>
                </c:pt>
                <c:pt idx="183">
                  <c:v>4436</c:v>
                </c:pt>
                <c:pt idx="184">
                  <c:v>4477</c:v>
                </c:pt>
                <c:pt idx="185">
                  <c:v>4519</c:v>
                </c:pt>
                <c:pt idx="186">
                  <c:v>4568</c:v>
                </c:pt>
                <c:pt idx="187">
                  <c:v>4613</c:v>
                </c:pt>
                <c:pt idx="188">
                  <c:v>4648</c:v>
                </c:pt>
                <c:pt idx="189">
                  <c:v>4685</c:v>
                </c:pt>
                <c:pt idx="190">
                  <c:v>4727</c:v>
                </c:pt>
                <c:pt idx="191">
                  <c:v>4771</c:v>
                </c:pt>
                <c:pt idx="192">
                  <c:v>4814</c:v>
                </c:pt>
                <c:pt idx="193">
                  <c:v>4859</c:v>
                </c:pt>
                <c:pt idx="194">
                  <c:v>4915</c:v>
                </c:pt>
                <c:pt idx="195">
                  <c:v>4962</c:v>
                </c:pt>
                <c:pt idx="196">
                  <c:v>5013</c:v>
                </c:pt>
                <c:pt idx="197">
                  <c:v>5062</c:v>
                </c:pt>
                <c:pt idx="198">
                  <c:v>5104</c:v>
                </c:pt>
                <c:pt idx="199">
                  <c:v>5156</c:v>
                </c:pt>
                <c:pt idx="200">
                  <c:v>5188</c:v>
                </c:pt>
                <c:pt idx="201">
                  <c:v>5213</c:v>
                </c:pt>
                <c:pt idx="202">
                  <c:v>5276</c:v>
                </c:pt>
                <c:pt idx="203">
                  <c:v>5313</c:v>
                </c:pt>
                <c:pt idx="204">
                  <c:v>5367</c:v>
                </c:pt>
                <c:pt idx="205">
                  <c:v>5408</c:v>
                </c:pt>
                <c:pt idx="206">
                  <c:v>5445</c:v>
                </c:pt>
                <c:pt idx="207">
                  <c:v>5484</c:v>
                </c:pt>
                <c:pt idx="208">
                  <c:v>5525</c:v>
                </c:pt>
                <c:pt idx="209">
                  <c:v>5565</c:v>
                </c:pt>
                <c:pt idx="210">
                  <c:v>5619</c:v>
                </c:pt>
                <c:pt idx="211">
                  <c:v>5661</c:v>
                </c:pt>
                <c:pt idx="212">
                  <c:v>5703</c:v>
                </c:pt>
                <c:pt idx="213">
                  <c:v>5732</c:v>
                </c:pt>
                <c:pt idx="214">
                  <c:v>5777</c:v>
                </c:pt>
                <c:pt idx="215">
                  <c:v>5823</c:v>
                </c:pt>
                <c:pt idx="216">
                  <c:v>5858</c:v>
                </c:pt>
                <c:pt idx="217">
                  <c:v>5889</c:v>
                </c:pt>
                <c:pt idx="218">
                  <c:v>5928</c:v>
                </c:pt>
                <c:pt idx="219">
                  <c:v>5970</c:v>
                </c:pt>
                <c:pt idx="220">
                  <c:v>6006</c:v>
                </c:pt>
                <c:pt idx="221">
                  <c:v>6049</c:v>
                </c:pt>
                <c:pt idx="222">
                  <c:v>6094</c:v>
                </c:pt>
                <c:pt idx="223">
                  <c:v>6133</c:v>
                </c:pt>
                <c:pt idx="224">
                  <c:v>6179</c:v>
                </c:pt>
                <c:pt idx="225">
                  <c:v>6221</c:v>
                </c:pt>
                <c:pt idx="226">
                  <c:v>8760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9A-4247-AC54-AA203B708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9674840"/>
        <c:axId val="439671232"/>
      </c:lineChart>
      <c:catAx>
        <c:axId val="439674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39671232"/>
        <c:crosses val="autoZero"/>
        <c:auto val="1"/>
        <c:lblAlgn val="ctr"/>
        <c:lblOffset val="100"/>
        <c:noMultiLvlLbl val="0"/>
      </c:catAx>
      <c:valAx>
        <c:axId val="439671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3967484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314324</xdr:colOff>
      <xdr:row>0</xdr:row>
      <xdr:rowOff>123826</xdr:rowOff>
    </xdr:from>
    <xdr:to>
      <xdr:col>28</xdr:col>
      <xdr:colOff>323849</xdr:colOff>
      <xdr:row>40</xdr:row>
      <xdr:rowOff>57150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arwiz Jafari" refreshedDate="43525.361161921297" createdVersion="6" refreshedVersion="6" minRefreshableVersion="3" recordCount="8760">
  <cacheSource type="worksheet">
    <worksheetSource name="Data"/>
  </cacheSource>
  <cacheFields count="8">
    <cacheField name="jaar" numFmtId="0">
      <sharedItems containsSemiMixedTypes="0" containsString="0" containsNumber="1" containsInteger="1" minValue="2000" maxValue="2011"/>
    </cacheField>
    <cacheField name="MONTH(datum)" numFmtId="0">
      <sharedItems containsSemiMixedTypes="0" containsString="0" containsNumber="1" containsInteger="1" minValue="1" maxValue="12"/>
    </cacheField>
    <cacheField name="DAY(datum)" numFmtId="0">
      <sharedItems containsSemiMixedTypes="0" containsString="0" containsNumber="1" containsInteger="1" minValue="1" maxValue="31"/>
    </cacheField>
    <cacheField name="HOUR(uur)" numFmtId="0">
      <sharedItems containsSemiMixedTypes="0" containsString="0" containsNumber="1" containsInteger="1" minValue="1" maxValue="24" count="24">
        <n v="8"/>
        <n v="7"/>
        <n v="3"/>
        <n v="6"/>
        <n v="2"/>
        <n v="1"/>
        <n v="5"/>
        <n v="24"/>
        <n v="4"/>
        <n v="23"/>
        <n v="9"/>
        <n v="22"/>
        <n v="21"/>
        <n v="10"/>
        <n v="20"/>
        <n v="19"/>
        <n v="11"/>
        <n v="17"/>
        <n v="12"/>
        <n v="18"/>
        <n v="13"/>
        <n v="14"/>
        <n v="15"/>
        <n v="16"/>
      </sharedItems>
    </cacheField>
    <cacheField name="temperatuur" numFmtId="0">
      <sharedItems containsSemiMixedTypes="0" containsString="0" containsNumber="1" minValue="-8.8000000000000007" maxValue="32"/>
    </cacheField>
    <cacheField name="Tintern " numFmtId="164">
      <sharedItems containsSemiMixedTypes="0" containsString="0" containsNumber="1" minValue="11.428310924369747" maxValue="19.99973949579832"/>
    </cacheField>
    <cacheField name="deltaT" numFmtId="164">
      <sharedItems containsSemiMixedTypes="0" containsString="0" containsNumber="1" minValue="-20.571689075630253" maxValue="28.79973949579832"/>
    </cacheField>
    <cacheField name="Vermogen" numFmtId="164">
      <sharedItems containsSemiMixedTypes="0" containsString="0" containsNumber="1" minValue="0" maxValue="10000" count="1102">
        <n v="100"/>
        <n v="99.6"/>
        <n v="99.2"/>
        <n v="98.7"/>
        <n v="97.5"/>
        <n v="96.2"/>
        <n v="95.4"/>
        <n v="94.5"/>
        <n v="94.1"/>
        <n v="93.7"/>
        <n v="93.3"/>
        <n v="92.9"/>
        <n v="92"/>
        <n v="91.6"/>
        <n v="91.2"/>
        <n v="90.3"/>
        <n v="89.9"/>
        <n v="89.5"/>
        <n v="89.1"/>
        <n v="87.8"/>
        <n v="87.4"/>
        <n v="87"/>
        <n v="86.1"/>
        <n v="85.7"/>
        <n v="85.3"/>
        <n v="84.9"/>
        <n v="84.5"/>
        <n v="84"/>
        <n v="83.6"/>
        <n v="82.8"/>
        <n v="82.4"/>
        <n v="81.900000000000006"/>
        <n v="81.5"/>
        <n v="81.099999999999994"/>
        <n v="80.7"/>
        <n v="80.3"/>
        <n v="79.8"/>
        <n v="79.400000000000006"/>
        <n v="79"/>
        <n v="78.599999999999994"/>
        <n v="78.2"/>
        <n v="77.7"/>
        <n v="77.3"/>
        <n v="76.900000000000006"/>
        <n v="76.5"/>
        <n v="76"/>
        <n v="75.599999999999994"/>
        <n v="75.2"/>
        <n v="74.8"/>
        <n v="74.400000000000006"/>
        <n v="73.900000000000006"/>
        <n v="73.5"/>
        <n v="73.099999999999994"/>
        <n v="72.7"/>
        <n v="72.3"/>
        <n v="71.8"/>
        <n v="71.400000000000006"/>
        <n v="71"/>
        <n v="70.599999999999994"/>
        <n v="70.2"/>
        <n v="69.7"/>
        <n v="69.3"/>
        <n v="68.900000000000006"/>
        <n v="68.5"/>
        <n v="68.099999999999994"/>
        <n v="67.599999999999994"/>
        <n v="67.2"/>
        <n v="66.8"/>
        <n v="66.400000000000006"/>
        <n v="66"/>
        <n v="65.5"/>
        <n v="65.099999999999994"/>
        <n v="64.7"/>
        <n v="64.3"/>
        <n v="63.9"/>
        <n v="63.4"/>
        <n v="63"/>
        <n v="62.6"/>
        <n v="62.2"/>
        <n v="61.8"/>
        <n v="61.3"/>
        <n v="60.9"/>
        <n v="60.5"/>
        <n v="60.1"/>
        <n v="59.7"/>
        <n v="59.2"/>
        <n v="58.8"/>
        <n v="58.4"/>
        <n v="58"/>
        <n v="57.6"/>
        <n v="57.1"/>
        <n v="56.7"/>
        <n v="56.3"/>
        <n v="55.9"/>
        <n v="55.5"/>
        <n v="55"/>
        <n v="54.6"/>
        <n v="54.2"/>
        <n v="53.8"/>
        <n v="53.4"/>
        <n v="52.9"/>
        <n v="52.5"/>
        <n v="52.1"/>
        <n v="51.7"/>
        <n v="51.3"/>
        <n v="50.8"/>
        <n v="50.4"/>
        <n v="50"/>
        <n v="49.6"/>
        <n v="49.2"/>
        <n v="48.7"/>
        <n v="48.3"/>
        <n v="47.9"/>
        <n v="47.5"/>
        <n v="47.1"/>
        <n v="46.6"/>
        <n v="46.2"/>
        <n v="45.8"/>
        <n v="45.4"/>
        <n v="45"/>
        <n v="44.5"/>
        <n v="44.1"/>
        <n v="43.7"/>
        <n v="43.3"/>
        <n v="42.9"/>
        <n v="42.4"/>
        <n v="42"/>
        <n v="41.6"/>
        <n v="41.2"/>
        <n v="40.799999999999997"/>
        <n v="40.299999999999997"/>
        <n v="39.9"/>
        <n v="39.5"/>
        <n v="39.1"/>
        <n v="38.700000000000003"/>
        <n v="38.200000000000003"/>
        <n v="37.799999999999997"/>
        <n v="37.4"/>
        <n v="37"/>
        <n v="36.6"/>
        <n v="36.1"/>
        <n v="35.700000000000003"/>
        <n v="35.299999999999997"/>
        <n v="34.9"/>
        <n v="34.5"/>
        <n v="34"/>
        <n v="33.6"/>
        <n v="33.200000000000003"/>
        <n v="32.799999999999997"/>
        <n v="32.4"/>
        <n v="31.9"/>
        <n v="31.5"/>
        <n v="31.1"/>
        <n v="30.7"/>
        <n v="30.3"/>
        <n v="29.8"/>
        <n v="29.4"/>
        <n v="29"/>
        <n v="28.6"/>
        <n v="28.2"/>
        <n v="27.7"/>
        <n v="27.3"/>
        <n v="26.9"/>
        <n v="26.5"/>
        <n v="26"/>
        <n v="25.6"/>
        <n v="25.2"/>
        <n v="24.8"/>
        <n v="24.4"/>
        <n v="23.9"/>
        <n v="23.5"/>
        <n v="23.1"/>
        <n v="22.7"/>
        <n v="22.3"/>
        <n v="21.8"/>
        <n v="21.4"/>
        <n v="21"/>
        <n v="20.6"/>
        <n v="20.2"/>
        <n v="19.7"/>
        <n v="19.3"/>
        <n v="18.899999999999999"/>
        <n v="18.5"/>
        <n v="18.100000000000001"/>
        <n v="17.600000000000001"/>
        <n v="17.2"/>
        <n v="16.8"/>
        <n v="16.399999999999999"/>
        <n v="16"/>
        <n v="15.5"/>
        <n v="15.1"/>
        <n v="14.7"/>
        <n v="14.3"/>
        <n v="13.9"/>
        <n v="13.4"/>
        <n v="13"/>
        <n v="12.6"/>
        <n v="12.2"/>
        <n v="11.8"/>
        <n v="11.3"/>
        <n v="10.9"/>
        <n v="10.5"/>
        <n v="10.1"/>
        <n v="9.6999999999999993"/>
        <n v="9.1999999999999993"/>
        <n v="8.8000000000000007"/>
        <n v="8.4"/>
        <n v="8"/>
        <n v="7.6"/>
        <n v="7.1"/>
        <n v="6.7"/>
        <n v="6.3"/>
        <n v="5.9"/>
        <n v="5.5"/>
        <n v="5"/>
        <n v="4.5999999999999996"/>
        <n v="4.2"/>
        <n v="3.8"/>
        <n v="3.4"/>
        <n v="2.9"/>
        <n v="2.5"/>
        <n v="2.1"/>
        <n v="1.7"/>
        <n v="1.3"/>
        <n v="0.8"/>
        <n v="0.4"/>
        <n v="0"/>
        <n v="517" u="1"/>
        <n v="5967" u="1"/>
        <n v="7984" u="1"/>
        <n v="1832" u="1"/>
        <n v="1702" u="1"/>
        <n v="1572" u="1"/>
        <n v="25" u="1"/>
        <n v="94" u="1"/>
        <n v="5841" u="1"/>
        <n v="7858" u="1"/>
        <n v="27.730187908496728" u="1"/>
        <n v="908" u="1"/>
        <n v="648" u="1"/>
        <n v="5715" u="1"/>
        <n v="7732" u="1"/>
        <n v="1639" u="1"/>
        <n v="23" u="1"/>
        <n v="1379" u="1"/>
        <n v="86" u="1"/>
        <n v="320" u="1"/>
        <n v="5589" u="1"/>
        <n v="34.873045051353877" u="1"/>
        <n v="2534" u="1"/>
        <n v="40.335229925303459" u="1"/>
        <n v="5463" u="1"/>
        <n v="1706" u="1"/>
        <n v="1576" u="1"/>
        <n v="1446" u="1"/>
        <n v="353" u="1"/>
        <n v="2471" u="1"/>
        <n v="78" u="1"/>
        <n v="975" u="1"/>
        <n v="5337" u="1"/>
        <n v="845" u="1"/>
        <n v="715" u="1"/>
        <n v="2408" u="1"/>
        <n v="15.965482026143786" u="1"/>
        <n v="1513" u="1"/>
        <n v="2605" u="1"/>
        <n v="1253" u="1"/>
        <n v="2345" u="1"/>
        <n v="19" u="1"/>
        <n v="70" u="1"/>
        <n v="18.906658496732021" u="1"/>
        <n v="2282" u="1"/>
        <n v="521" u="1"/>
        <n v="127" u="1"/>
        <n v="31.091532446311849" u="1"/>
        <n v="1580" u="1"/>
        <n v="1450" u="1"/>
        <n v="1320" u="1"/>
        <n v="2479" u="1"/>
        <n v="2219" u="1"/>
        <n v="17" u="1"/>
        <n v="240" u="1"/>
        <n v="782" u="1"/>
        <n v="2156" u="1"/>
        <n v="1.6797677404295004" u="1"/>
        <n v="36.133549253034552" u="1"/>
        <n v="70.587330765639592" u="1"/>
        <n v="119" u="1"/>
        <n v="387" u="1"/>
        <n v="41.595734126984119" u="1"/>
        <n v="1387" u="1"/>
        <n v="2353" u="1"/>
        <n v="1127" u="1"/>
        <n v="2093" u="1"/>
        <n v="2.0999358076563959" u="1"/>
        <n v="47.057919000933701" u="1"/>
        <n v="59" u="1"/>
        <n v="8.8226248832866485" u="1"/>
        <n v="52.52010387488329" u="1"/>
        <n v="111" u="1"/>
        <n v="1454" u="1"/>
        <n v="1324" u="1"/>
        <n v="1194" u="1"/>
        <n v="290" u="1"/>
        <n v="2227" u="1"/>
        <n v="1" u="1"/>
        <n v="849" u="1"/>
        <n v="71.847834967320267" u="1"/>
        <n v="719" u="1"/>
        <n v="16.805818160597571" u="1"/>
        <n v="589" u="1"/>
        <n v="143" u="1"/>
        <n v="82.772204715219431" u="1"/>
        <n v="103" u="1"/>
        <n v="1521" u="1"/>
        <n v="1261" u="1"/>
        <n v="22.268003034547142" u="1"/>
        <n v="2101" u="1"/>
        <n v="51" u="1"/>
        <n v="421" u="1"/>
        <n v="95" u="1"/>
        <n v="37.394053454715213" u="1"/>
        <n v="1328" u="1"/>
        <n v="1198" u="1"/>
        <n v="73.108339169000942" u="1"/>
        <n v="1068" u="1"/>
        <n v="3992" u="1"/>
        <n v="916" u="1"/>
        <n v="42.856238328664794" u="1"/>
        <n v="84.032708916900091" u="1"/>
        <n v="47" u="1"/>
        <n v="656" u="1"/>
        <n v="10000" u="1"/>
        <n v="48.318423202614383" u="1"/>
        <n v="2.5201038748832851" u="1"/>
        <n v="454" u="1"/>
        <n v="9874" u="1"/>
        <n v="53.780608076563965" u="1"/>
        <n v="1395" u="1"/>
        <n v="9748" u="1"/>
        <n v="1135" u="1"/>
        <n v="10.503297152194213" u="1"/>
        <n v="3866" u="1"/>
        <n v="59.24279295051354" u="1"/>
        <n v="9622" u="1"/>
        <n v="43" u="1"/>
        <n v="160" u="1"/>
        <n v="74.368843370681603" u="1"/>
        <n v="9370" u="1"/>
        <n v="1202" u="1"/>
        <n v="85.29321311858078" u="1"/>
        <n v="1072" u="1"/>
        <n v="20.167162698412696" u="1"/>
        <n v="3740" u="1"/>
        <n v="9118" u="1"/>
        <n v="96.217582866479916" u="1"/>
        <n v="723" u="1"/>
        <n v="39" u="1"/>
        <n v="593" u="1"/>
        <n v="8992" u="1"/>
        <n v="1984" u="1"/>
        <n v="25.629347572362281" u="1"/>
        <n v="33.192372782446306" u="1"/>
        <n v="1269" u="1"/>
        <n v="8740" u="1"/>
        <n v="64.704977824463114" u="1"/>
        <n v="984" u="1"/>
        <n v="3614" u="1"/>
        <n v="8614" u="1"/>
        <n v="38.654557656395895" u="1"/>
        <n v="75.629347572362278" u="1"/>
        <n v="8488" u="1"/>
        <n v="35" u="1"/>
        <n v="128" u="1"/>
        <n v="44.116742530345476" u="1"/>
        <n v="488" u="1"/>
        <n v="4.6209442110177372" u="1"/>
        <n v="8362" u="1"/>
        <n v="49.578927404295051" u="1"/>
        <n v="97.478087068160619" u="1"/>
        <n v="1076" u="1"/>
        <n v="8236" u="1"/>
        <n v="2.9402719421101744" u="1"/>
        <n v="3488" u="1"/>
        <n v="55.041112278244633" u="1"/>
        <n v="790" u="1"/>
        <n v="177" u="1"/>
        <n v="60.503297152194207" u="1"/>
        <n v="530" u="1"/>
        <n v="12.18396942110177" u="1"/>
        <n v="120" u="1"/>
        <n v="1858" u="1"/>
        <n v="65.965482026143789" u="1"/>
        <n v="391" u="1"/>
        <n v="1143" u="1"/>
        <n v="76.889851774042953" u="1"/>
        <n v="261" u="1"/>
        <n v="18.066322362278239" u="1"/>
        <n v="921" u="1"/>
        <n v="3362" u="1"/>
        <n v="87.814221521942116" u="1"/>
        <n v="1925" u="1"/>
        <n v="98.738591269841265" u="1"/>
        <n v="112" u="1"/>
        <n v="23.528507236227824" u="1"/>
        <n v="210" u="1"/>
        <n v="3236" u="1"/>
        <n v="7647" u="1"/>
        <n v="67.225986227824464" u="1"/>
        <n v="28.99069211017741" u="1"/>
        <n v="597" u="1"/>
        <n v="1992" u="1"/>
        <n v="39.915061858076562" u="1"/>
        <n v="78.150355975723627" u="1"/>
        <n v="104" u="1"/>
        <n v="7521" u="1"/>
        <n v="45.377246732026144" u="1"/>
        <n v="89.074725723622777" u="1"/>
        <n v="858" u="1"/>
        <n v="5.4612803454715166" u="1"/>
        <n v="50.839431605975726" u="1"/>
        <n v="3110" u="1"/>
        <n v="194" u="1"/>
        <n v="99.999095471521954" u="1"/>
        <n v="7395" u="1"/>
        <n v="56.3016164799253" u="1"/>
        <n v="129" u="1"/>
        <n v="1929" u="1"/>
        <n v="1799" u="1"/>
        <n v="3.3604400093370637" u="1"/>
        <n v="61.763801353874875" u="1"/>
        <n v="96" u="1"/>
        <n v="7269" u="1"/>
        <n v="295" u="1"/>
        <n v="68.486490429505139" u="1"/>
        <n v="13.864641690009332" u="1"/>
        <n v="2984" u="1"/>
        <n v="79.410860177404302" u="1"/>
        <n v="664" u="1"/>
        <n v="5126" u="1"/>
        <n v="7143" u="1"/>
        <n v="1866" u="1"/>
        <n v="90.335229925303452" u="1"/>
        <n v="21.427666900093364" u="1"/>
        <n v="1606" u="1"/>
        <n v="88" u="1"/>
        <n v="328" u="1"/>
        <n v="5000" u="1"/>
        <n v="7017" u="1"/>
        <n v="925" u="1"/>
        <n v="227" u="1"/>
        <n v="795" u="1"/>
        <n v="2988" u="1"/>
        <n v="2858" u="1"/>
        <n v="26.889851774042949" u="1"/>
        <n v="4874" u="1"/>
        <n v="6891" u="1"/>
        <n v="1933" u="1"/>
        <n v="1803" u="1"/>
        <n v="1673" u="1"/>
        <n v="2925" u="1"/>
        <n v="80" u="1"/>
        <n v="4748" u="1"/>
        <n v="6765" u="1"/>
        <n v="80.671364379084963" u="1"/>
        <n v="211" u="1"/>
        <n v="91.595734126984127" u="1"/>
        <n v="2862" u="1"/>
        <n v="2732" u="1"/>
        <n v="4622" u="1"/>
        <n v="6639" u="1"/>
        <n v="52.099935807656394" u="1"/>
        <n v="2000" u="1"/>
        <n v="1740" u="1"/>
        <n v="57.562120681605968" u="1"/>
        <n v="2799" u="1"/>
        <n v="6.3016164799253005" u="1"/>
        <n v="4496" u="1"/>
        <n v="6513" u="1"/>
        <n v="72" u="1"/>
        <n v="992" u="1"/>
        <n v="63.024305555555557" u="1"/>
        <n v="3.7806080765639529" u="1"/>
        <n v="732" u="1"/>
        <n v="2736" u="1"/>
        <n v="4370" u="1"/>
        <n v="6387" u="1"/>
        <n v="130" u="1"/>
        <n v="492" u="1"/>
        <n v="1807" u="1"/>
        <n v="81.931868580765638" u="1"/>
        <n v="1677" u="1"/>
        <n v="1547" u="1"/>
        <n v="362" u="1"/>
        <n v="15.545313958916896" u="1"/>
        <n v="2673" u="1"/>
        <n v="92.856238328664801" u="1"/>
        <n v="4244" u="1"/>
        <n v="6261" u="1"/>
        <n v="64" u="1"/>
        <n v="244" u="1"/>
        <n v="3000" u="1"/>
        <n v="2610" u="1"/>
        <n v="24.789011437908503" u="1"/>
        <n v="538" u="1"/>
        <n v="4118" u="1"/>
        <n v="6135" u="1"/>
        <n v="8152" u="1"/>
        <n v="121" u="1"/>
        <n v="1874" u="1"/>
        <n v="1614" u="1"/>
        <n v="395" u="1"/>
        <n v="2547" u="1"/>
        <n v="30.25119631185807" u="1"/>
        <n v="265" u="1"/>
        <n v="6009" u="1"/>
        <n v="8026" u="1"/>
        <n v="60" u="1"/>
        <n v="799" u="1"/>
        <n v="0.41926353874883254" u="1"/>
        <n v="669" u="1"/>
        <n v="2484" u="1"/>
        <n v="5883" u="1"/>
        <n v="7900" u="1"/>
        <n v="94.116742530345476" u="1"/>
        <n v="113" u="1"/>
        <n v="1681" u="1"/>
        <n v="34.452876984126988" u="1"/>
        <n v="1551" u="1"/>
        <n v="1421" u="1"/>
        <n v="2811" u="1"/>
        <n v="2421" u="1"/>
        <n v="5757" u="1"/>
        <n v="7774" u="1"/>
        <n v="56" u="1"/>
        <n v="2748" u="1"/>
        <n v="8.4024568160597539" u="1"/>
        <n v="2358" u="1"/>
        <n v="7.1419526143790799" u="1"/>
        <n v="5631" u="1"/>
        <n v="1748" u="1"/>
        <n v="105" u="1"/>
        <n v="1488" u="1"/>
        <n v="2685" u="1"/>
        <n v="2295" u="1"/>
        <n v="996" u="1"/>
        <n v="5505" u="1"/>
        <n v="866" u="1"/>
        <n v="52" u="1"/>
        <n v="2622" u="1"/>
        <n v="606" u="1"/>
        <n v="2232" u="1"/>
        <n v="131" u="1"/>
        <n v="5379" u="1"/>
        <n v="429" u="1"/>
        <n v="1555" u="1"/>
        <n v="97" u="1"/>
        <n v="1425" u="1"/>
        <n v="2689" u="1"/>
        <n v="1295" u="1"/>
        <n v="2559" u="1"/>
        <n v="2169" u="1"/>
        <n v="28.150355975723624" u="1"/>
        <n v="5253" u="1"/>
        <n v="48" u="1"/>
        <n v="542" u="1"/>
        <n v="2106" u="1"/>
        <n v="1622" u="1"/>
        <n v="89" u="1"/>
        <n v="1362" u="1"/>
        <n v="2563" u="1"/>
        <n v="2433" u="1"/>
        <n v="35.713381185807656" u="1"/>
        <n v="933" u="1"/>
        <n v="69.746994631185814" u="1"/>
        <n v="44" u="1"/>
        <n v="673" u="1"/>
        <n v="41.175566059757237" u="1"/>
        <n v="164" u="1"/>
        <n v="2370" u="1"/>
        <n v="46.637750933706819" u="1"/>
        <n v="1429" u="1"/>
        <n v="1299" u="1"/>
        <n v="81" u="1"/>
        <n v="2437" u="1"/>
        <n v="1169" u="1"/>
        <n v="2307" u="1"/>
        <n v="10.083129084967311" u="1"/>
        <n v="7.9822887488328584" u="1"/>
        <n v="40" u="1"/>
        <n v="2244" u="1"/>
        <n v="463" u="1"/>
        <n v="1496" u="1"/>
        <n v="71.007498832866474" u="1"/>
        <n v="1236" u="1"/>
        <n v="2311" u="1"/>
        <n v="73" u="1"/>
        <n v="2181" u="1"/>
        <n v="1000" u="1"/>
        <n v="870" u="1"/>
        <n v="19.326826563958917" u="1"/>
        <n v="740" u="1"/>
        <n v="36" u="1"/>
        <n v="2118" u="1"/>
        <n v="132" u="1"/>
        <n v="496" u="1"/>
        <n v="1563" u="1"/>
        <n v="366" u="1"/>
        <n v="1303" u="1"/>
        <n v="1173" u="1"/>
        <n v="2185" u="1"/>
        <n v="2055" u="1"/>
        <n v="65" u="1"/>
        <n v="36.973885387488338" u="1"/>
        <n v="72.268003034547149" u="1"/>
        <n v="32" u="1"/>
        <n v="42.436070261437905" u="1"/>
        <n v="1500" u="1"/>
        <n v="1370" u="1"/>
        <n v="1110" u="1"/>
        <n v="269" u="1"/>
        <n v="2059" u="1"/>
        <n v="4076" u="1"/>
        <n v="47.898255135387487" u="1"/>
        <n v="807" u="1"/>
        <n v="53.360440009337069" u="1"/>
        <n v="547" u="1"/>
        <n v="30" u="1"/>
        <n v="114" u="1"/>
        <n v="58.82262488328665" u="1"/>
        <n v="11.76380135387488" u="1"/>
        <n v="1437" u="1"/>
        <n v="1177" u="1"/>
        <n v="1047" u="1"/>
        <n v="3950" u="1"/>
        <n v="9958" u="1"/>
        <n v="73.528507236227824" u="1"/>
        <n v="17.22598622782446" u="1"/>
        <n v="84.452876984127002" u="1"/>
        <n v="28" u="1"/>
        <n v="106" u="1"/>
        <n v="95.377246732026137" u="1"/>
        <n v="1374" u="1"/>
        <n v="22.688171101774039" u="1"/>
        <n v="1244" u="1"/>
        <n v="3824" u="1"/>
        <n v="874" u="1"/>
        <n v="9454" u="1"/>
        <n v="744" u="1"/>
        <n v="614" u="1"/>
        <n v="9328" u="1"/>
        <n v="32.772204715219431" u="1"/>
        <n v="9202" u="1"/>
        <n v="38.234389589168998" u="1"/>
        <n v="98" u="1"/>
        <n v="74.789011437908499" u="1"/>
        <n v="1311" u="1"/>
        <n v="303" u="1"/>
        <n v="1051" u="1"/>
        <n v="43.696574463118573" u="1"/>
        <n v="3698" u="1"/>
        <n v="0.83943160597572186" u="1"/>
        <n v="85.713381185807663" u="1"/>
        <n v="8950" u="1"/>
        <n v="49.158759337068162" u="1"/>
        <n v="8698" u="1"/>
        <n v="54.620944211017743" u="1"/>
        <n v="24" u="1"/>
        <n v="90" u="1"/>
        <n v="1248" u="1"/>
        <n v="1118" u="1"/>
        <n v="8572" u="1"/>
        <n v="60.083129084967318" u="1"/>
        <n v="3572" u="1"/>
        <n v="65.125145891690011" u="1"/>
        <n v="8446" u="1"/>
        <n v="681" u="1"/>
        <n v="13.444473622782443" u="1"/>
        <n v="2030" u="1"/>
        <n v="76.049515639589174" u="1"/>
        <n v="8194" u="1"/>
        <n v="20.587330765639578" u="1"/>
        <n v="22" u="1"/>
        <n v="86.973885387488338" u="1"/>
        <n v="82" u="1"/>
        <n v="1185" u="1"/>
        <n v="942" u="1"/>
        <n v="3446" u="1"/>
        <n v="215" u="1"/>
        <n v="26.049515639589163" u="1"/>
        <n v="1967" u="1"/>
        <n v="467" u="1"/>
        <n v="337" u="1"/>
        <n v="66.385650093370685" u="1"/>
        <n v="20" u="1"/>
        <n v="74" u="1"/>
        <n v="1122" u="1"/>
        <n v="39.494893790849673" u="1"/>
        <n v="31.511700513538749" u="1"/>
        <n v="3320" u="1"/>
        <n v="77.310019841269849" u="1"/>
        <n v="748" u="1"/>
        <n v="618" u="1"/>
        <n v="44.957078664799255" u="1"/>
        <n v="134" u="1"/>
        <n v="1904" u="1"/>
        <n v="50.419263538748829" u="1"/>
        <n v="370" u="1"/>
        <n v="7689" u="1"/>
        <n v="9.662961017740427" u="1"/>
        <n v="99.158759337068176" u="1"/>
        <n v="18" u="1"/>
        <n v="1059" u="1"/>
        <n v="1009" u="1"/>
        <n v="55.881448412698411" u="1"/>
        <n v="3194" u="1"/>
        <n v="7563" u="1"/>
        <n v="61.343633286648" u="1"/>
        <n v="67.64615429505136" u="1"/>
        <n v="123" u="1"/>
        <n v="1841" u="1"/>
        <n v="7437" u="1"/>
        <n v="78.57052404295051" u="1"/>
        <n v="18.486490429505128" u="1"/>
        <n v="15.125145891690007" u="1"/>
        <n v="61" u="1"/>
        <n v="89.494893790849673" u="1"/>
        <n v="3068" u="1"/>
        <n v="7311" u="1"/>
        <n v="555" u="1"/>
        <n v="23.948675303454706" u="1"/>
        <n v="1908" u="1"/>
        <n v="115" u="1"/>
        <n v="1778" u="1"/>
        <n v="1648" u="1"/>
        <n v="5168" u="1"/>
        <n v="7185" u="1"/>
        <n v="946" u="1"/>
        <n v="15" u="1"/>
        <n v="57" u="1"/>
        <n v="29.410860177404292" u="1"/>
        <n v="68.906658496732021" u="1"/>
        <n v="816" u="1"/>
        <n v="2942" u="1"/>
        <n v="5042" u="1"/>
        <n v="7059" u="1"/>
        <n v="79.831028244631185" u="1"/>
        <n v="1975" u="1"/>
        <n v="4.200776143790848" u="1"/>
        <n v="1715" u="1"/>
        <n v="107" u="1"/>
        <n v="404" u="1"/>
        <n v="4916" u="1"/>
        <n v="6933" u="1"/>
        <n v="51.679767740429511" u="1"/>
        <n v="14" u="1"/>
        <n v="53" u="1"/>
        <n v="2816" u="1"/>
        <n v="622" u="1"/>
        <n v="4790" u="1"/>
        <n v="6807" u="1"/>
        <n v="57.141952614379093" u="1"/>
        <n v="11.343633286647991" u="1"/>
        <n v="135" u="1"/>
        <n v="2042" u="1"/>
        <n v="1782" u="1"/>
        <n v="62.604137488328654" u="1"/>
        <n v="437" u="1"/>
        <n v="1652" u="1"/>
        <n v="99" u="1"/>
        <n v="4664" u="1"/>
        <n v="6681" u="1"/>
        <n v="883" u="1"/>
        <n v="81.091532446311859" u="1"/>
        <n v="49" u="1"/>
        <n v="4538" u="1"/>
        <n v="6555" u="1"/>
        <n v="92.015902194211023" u="1"/>
        <n v="1979" u="1"/>
        <n v="1849" u="1"/>
        <n v="21.84783496732026" u="1"/>
        <n v="1589" u="1"/>
        <n v="2887" u="1"/>
        <n v="91" u="1"/>
        <n v="4412" u="1"/>
        <n v="6429" u="1"/>
        <n v="12" u="1"/>
        <n v="27.310019841269845" u="1"/>
        <n v="2824" u="1"/>
        <n v="168" u="1"/>
        <n v="4286" u="1"/>
        <n v="6303" u="1"/>
        <n v="1916" u="1"/>
        <n v="1656" u="1"/>
        <n v="1526" u="1"/>
        <n v="2761" u="1"/>
        <n v="83" u="1"/>
        <n v="4160" u="1"/>
        <n v="6177" u="1"/>
        <n v="950" u="1"/>
        <n v="5.0411122782446265" u="1"/>
        <n v="93.276406395891684" u="1"/>
        <n v="820" u="1"/>
        <n v="34.032708916900091" u="1"/>
        <n v="690" u="1"/>
        <n v="2698" u="1"/>
        <n v="11" u="1"/>
        <n v="41" u="1"/>
        <n v="152" u="1"/>
        <n v="6051" u="1"/>
        <n v="8068" u="1"/>
        <n v="471" u="1"/>
        <n v="1853" u="1"/>
        <n v="1723" u="1"/>
        <n v="58.402456816059747" u="1"/>
        <n v="1463" u="1"/>
        <n v="341" u="1"/>
        <n v="2635" u="1"/>
        <n v="75" u="1"/>
        <n v="5925" u="1"/>
        <n v="7942" u="1"/>
        <n v="63.864641690009336" u="1"/>
        <n v="2572" u="1"/>
        <n v="10" u="1"/>
        <n v="136" u="1"/>
        <n v="5799" u="1"/>
        <n v="7816" u="1"/>
        <n v="1790" u="1"/>
        <n v="1530" u="1"/>
        <n v="1400" u="1"/>
        <n v="94.536910597572358" u="1"/>
        <n v="2509" u="1"/>
        <n v="67" u="1"/>
        <n v="1017" u="1"/>
        <n v="5673" u="1"/>
        <n v="757" u="1"/>
        <n v="185" u="1"/>
        <n v="2446" u="1"/>
        <n v="9" u="1"/>
        <n v="33" u="1"/>
        <n v="124" u="1"/>
        <n v="5547" u="1"/>
        <n v="1727" u="1"/>
        <n v="1597" u="1"/>
        <n v="1337" u="1"/>
        <n v="2383" u="1"/>
        <n v="30.67136437908497" u="1"/>
        <n v="5421" u="1"/>
        <n v="169" u="1"/>
        <n v="2320" u="1"/>
        <n v="505" u="1"/>
        <n v="5295" u="1"/>
        <n v="116" u="1"/>
        <n v="35.293213118580766" u="1"/>
        <n v="1664" u="1"/>
        <n v="5.8814484126984059" u="1"/>
        <n v="1404" u="1"/>
        <n v="2647" u="1"/>
        <n v="1274" u="1"/>
        <n v="40.755397992530341" u="1"/>
        <n v="2257" u="1"/>
        <n v="824" u="1"/>
        <n v="46.217582866479923" u="1"/>
        <n v="694" u="1"/>
        <n v="564" u="1"/>
        <n v="2194" u="1"/>
        <n v="108" u="1"/>
        <n v="1601" u="1"/>
        <n v="1471" u="1"/>
        <n v="2521" u="1"/>
        <n v="1211" u="1"/>
        <n v="278" u="1"/>
        <n v="2131" u="1"/>
        <n v="202" u="1"/>
        <n v="70.167162698412696" u="1"/>
        <n v="2458" u="1"/>
        <n v="16.385650093370675" u="1"/>
        <n v="137" u="1"/>
        <n v="2068" u="1"/>
        <n v="7" u="1"/>
        <n v="1538" u="1"/>
        <n v="1278" u="1"/>
        <n v="311" u="1"/>
        <n v="2395" u="1"/>
        <n v="1148" u="1"/>
        <n v="1021" u="1"/>
        <n v="891" u="1"/>
        <n v="631" u="1"/>
        <n v="2332" u="1"/>
        <n v="1475" u="1"/>
        <n v="1345" u="1"/>
        <n v="2269" u="1"/>
        <n v="36.553717320261434" u="1"/>
        <n v="1085" u="1"/>
        <n v="71.427666900093371" u="1"/>
        <n v="42.015902194211016" u="1"/>
        <n v="82.352036647992534" u="1"/>
        <n v="2206" u="1"/>
        <n v="6.7217845471521898" u="1"/>
        <n v="47.478087068160605" u="1"/>
        <n v="442" u="1"/>
        <n v="6" u="1"/>
        <n v="1412" u="1"/>
        <n v="52.940271942110172" u="1"/>
        <n v="1152" u="1"/>
        <n v="2143" u="1"/>
        <n v="958" u="1"/>
        <n v="219" u="1"/>
        <n v="698" u="1"/>
        <n v="568" u="1"/>
        <n v="2080" u="1"/>
        <n v="13.024305555555554" u="1"/>
        <n v="72.688171101774046" u="1"/>
        <n v="1479" u="1"/>
        <n v="345" u="1"/>
        <n v="1349" u="1"/>
        <n v="1219" u="1"/>
        <n v="4034" u="1"/>
        <n v="83.612540849673223" u="1"/>
        <n v="19.7469946311858" u="1"/>
        <n v="25.209179505135385" u="1"/>
        <n v="1286" u="1"/>
        <n v="9916" u="1"/>
        <n v="32.352036647992527" u="1"/>
        <n v="68" u="1"/>
        <n v="1026" u="1"/>
        <n v="3908" u="1"/>
        <n v="895" u="1"/>
        <n v="765" u="1"/>
        <n v="37.814221521942116" u="1"/>
        <n v="73.948675303454721" u="1"/>
        <n v="125" u="1"/>
        <n v="43.276406395891684" u="1"/>
        <n v="9538" u="1"/>
        <n v="84.87304505135387" u="1"/>
        <n v="1353" u="1"/>
        <n v="1223" u="1"/>
        <n v="9412" u="1"/>
        <n v="48.738591269841265" u="1"/>
        <n v="9.2427929505135324" u="1"/>
        <n v="1093" u="1"/>
        <n v="7.5621206816059692" u="1"/>
        <n v="62" u="1"/>
        <n v="3782" u="1"/>
        <n v="236" u="1"/>
        <n v="9286" u="1"/>
        <n v="54.200776143790854" u="1"/>
        <n v="9160" u="1"/>
        <n v="2005" u="1"/>
        <n v="59.662961017740429" u="1"/>
        <n v="117" u="1"/>
        <n v="9034" u="1"/>
        <n v="64.284809757236232" u="1"/>
        <n v="379" u="1"/>
        <n v="1160" u="1"/>
        <n v="8908" u="1"/>
        <n v="4" u="1"/>
        <n v="75.209179505135381" u="1"/>
        <n v="3656" u="1"/>
        <n v="17.64615429505135" u="1"/>
        <n v="832" u="1"/>
        <n v="8782" u="1"/>
        <n v="14.704977824463118" u="1"/>
        <n v="86.133549253034559" u="1"/>
        <n v="572" u="1"/>
        <n v="1942" u="1"/>
        <n v="109" u="1"/>
        <n v="412" u="1"/>
        <n v="8530" u="1"/>
        <n v="23.108339169000939" u="1"/>
        <n v="1227" u="1"/>
        <n v="1097" u="1"/>
        <n v="8404" u="1"/>
        <n v="3530" u="1"/>
        <n v="54" u="1"/>
        <n v="8278" u="1"/>
        <n v="33.612540849673195" u="1"/>
        <n v="28.570524042950506" u="1"/>
        <n v="65.545313958916907" u="1"/>
        <n v="139" u="1"/>
        <n v="1879" u="1"/>
        <n v="39.074725723622784" u="1"/>
        <n v="76.469683706816056" u="1"/>
        <n v="101" u="1"/>
        <n v="44.536910597572358" u="1"/>
        <n v="1034" u="1"/>
        <n v="253" u="1"/>
        <n v="87.39405345471522" u="1"/>
        <n v="3404" u="1"/>
        <n v="769" u="1"/>
        <n v="49.999095471521947" u="1"/>
        <n v="639" u="1"/>
        <n v="55.461280345471522" u="1"/>
        <n v="1816" u="1"/>
        <n v="10.923465219421102" u="1"/>
        <n v="93" u="1"/>
        <n v="60.923465219421097" u="1"/>
        <n v="1101" u="1"/>
        <n v="66.805818160597568" u="1"/>
        <n v="900" u="1"/>
        <n v="3278" u="1"/>
        <n v="46" u="1"/>
        <n v="77.730187908496731" u="1"/>
        <n v="1883" u="1"/>
        <n v="446" u="1"/>
        <n v="1753" u="1"/>
        <n v="7605" u="1"/>
        <n v="21.007498832866482" u="1"/>
        <n v="85" u="1"/>
        <n v="316" u="1"/>
        <n v="99.578927404295058" u="1"/>
        <n v="3152" u="1"/>
        <n v="3" u="1"/>
        <n v="706" u="1"/>
        <n v="7479" u="1"/>
        <n v="26.46968370681606" u="1"/>
        <n v="1950" u="1"/>
        <n v="479" u="1"/>
        <n v="1690" u="1"/>
        <n v="68.066322362278243" u="1"/>
        <n v="7353" u="1"/>
        <n v="77" u="1"/>
        <n v="31.931868580765634" u="1"/>
        <n v="967" u="1"/>
        <n v="78.990692110177406" u="1"/>
        <n v="3026" u="1"/>
        <n v="45.797414799253033" u="1"/>
        <n v="5210" u="1"/>
        <n v="7227" u="1"/>
        <n v="89.915061858076555" u="1"/>
        <n v="38" u="1"/>
        <n v="2017" u="1"/>
        <n v="51.259599673202608" u="1"/>
        <n v="1757" u="1"/>
        <n v="1627" u="1"/>
        <n v="2963" u="1"/>
        <n v="5084" u="1"/>
        <n v="7101" u="1"/>
        <n v="56.72178454715219" u="1"/>
        <n v="69" u="1"/>
        <n v="1042" u="1"/>
        <n v="62.183969421101779" u="1"/>
        <n v="2900" u="1"/>
        <n v="12.604137488328664" u="1"/>
        <n v="643" u="1"/>
        <n v="4958" u="1"/>
        <n v="6975" u="1"/>
        <n v="69.326826563958917" u="1"/>
        <n v="513" u="1"/>
        <n v="126" u="1"/>
        <n v="1954" u="1"/>
        <n v="1824" u="1"/>
        <n v="1564" u="1"/>
        <n v="80.251196311858081" u="1"/>
        <n v="2837" u="1"/>
        <n v="4832" u="1"/>
        <n v="6849" u="1"/>
        <n v="91.17556605975723" u="1"/>
        <n v="774" u="1"/>
        <n v="2774" u="1"/>
        <n v="4706" u="1"/>
        <n v="6723" u="1"/>
        <n v="24.368843370681603" u="1"/>
        <n v="31" u="1"/>
        <n v="1891" u="1"/>
        <n v="118" u="1"/>
        <n v="1631" u="1"/>
        <n v="2711" u="1"/>
        <n v="4580" u="1"/>
        <n v="6597" u="1"/>
        <n v="29.831028244631188" u="1"/>
        <n v="1.2595996732026111" u="1"/>
        <n v="81.511700513538742" u="1"/>
        <n v="580" u="1"/>
        <n v="4454" u="1"/>
        <n v="6471" u="1"/>
        <n v="2" u="1"/>
        <n v="1828" u="1"/>
        <n v="110" u="1"/>
        <n v="1698" u="1"/>
        <n v="416" u="1"/>
        <n v="2975" u="1"/>
        <n v="2585" u="1"/>
        <n v="286" u="1"/>
        <n v="4328" u="1"/>
        <n v="6345" u="1"/>
        <n v="971" u="1"/>
        <n v="841" u="1"/>
        <n v="57.982288748832872" u="1"/>
        <n v="4202" u="1"/>
        <n v="6219" u="1"/>
        <n v="1765" u="1"/>
        <n v="63.444473622782461" u="1"/>
        <n v="27" u="1"/>
        <n v="102" u="1"/>
        <n v="1505" u="1"/>
        <n v="14.284809757236221" u="1"/>
        <n v="6093" u="1"/>
        <n v="8110" u="1"/>
        <n v="190" u="1"/>
        <n v="2786" u="1"/>
        <n v="93.69657446311858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760">
  <r>
    <n v="2001"/>
    <n v="1"/>
    <n v="17"/>
    <x v="0"/>
    <n v="-8.8000000000000007"/>
    <n v="19.99973949579832"/>
    <n v="28.79973949579832"/>
    <x v="0"/>
  </r>
  <r>
    <n v="2001"/>
    <n v="1"/>
    <n v="17"/>
    <x v="1"/>
    <n v="-8.7000000000000011"/>
    <n v="19.978731092436973"/>
    <n v="28.678731092436976"/>
    <x v="1"/>
  </r>
  <r>
    <n v="2001"/>
    <n v="1"/>
    <n v="18"/>
    <x v="2"/>
    <n v="-8.6"/>
    <n v="19.957722689075631"/>
    <n v="28.557722689075632"/>
    <x v="2"/>
  </r>
  <r>
    <n v="2001"/>
    <n v="1"/>
    <n v="17"/>
    <x v="3"/>
    <n v="-8.5"/>
    <n v="19.936714285714285"/>
    <n v="28.436714285714285"/>
    <x v="3"/>
  </r>
  <r>
    <n v="2001"/>
    <n v="1"/>
    <n v="18"/>
    <x v="4"/>
    <n v="-8.2000000000000011"/>
    <n v="19.873689075630253"/>
    <n v="28.073689075630256"/>
    <x v="4"/>
  </r>
  <r>
    <n v="2001"/>
    <n v="1"/>
    <n v="18"/>
    <x v="5"/>
    <n v="-7.9"/>
    <n v="19.810663865546218"/>
    <n v="27.710663865546216"/>
    <x v="5"/>
  </r>
  <r>
    <n v="2001"/>
    <n v="1"/>
    <n v="17"/>
    <x v="6"/>
    <n v="-7.7"/>
    <n v="19.768647058823529"/>
    <n v="27.468647058823528"/>
    <x v="6"/>
  </r>
  <r>
    <n v="2001"/>
    <n v="1"/>
    <n v="17"/>
    <x v="7"/>
    <n v="-7.5"/>
    <n v="19.72663025210084"/>
    <n v="27.22663025210084"/>
    <x v="7"/>
  </r>
  <r>
    <n v="2001"/>
    <n v="1"/>
    <n v="18"/>
    <x v="6"/>
    <n v="-7.5"/>
    <n v="19.72663025210084"/>
    <n v="27.22663025210084"/>
    <x v="7"/>
  </r>
  <r>
    <n v="2001"/>
    <n v="1"/>
    <n v="17"/>
    <x v="8"/>
    <n v="-7.4"/>
    <n v="19.705621848739497"/>
    <n v="27.105621848739496"/>
    <x v="8"/>
  </r>
  <r>
    <n v="2001"/>
    <n v="1"/>
    <n v="18"/>
    <x v="8"/>
    <n v="-7.4"/>
    <n v="19.705621848739497"/>
    <n v="27.105621848739496"/>
    <x v="8"/>
  </r>
  <r>
    <n v="2004"/>
    <n v="2"/>
    <n v="28"/>
    <x v="3"/>
    <n v="-7.4"/>
    <n v="19.705621848739497"/>
    <n v="27.105621848739496"/>
    <x v="8"/>
  </r>
  <r>
    <n v="2001"/>
    <n v="1"/>
    <n v="17"/>
    <x v="9"/>
    <n v="-7.3000000000000007"/>
    <n v="19.684613445378151"/>
    <n v="26.984613445378152"/>
    <x v="9"/>
  </r>
  <r>
    <n v="2003"/>
    <n v="12"/>
    <n v="10"/>
    <x v="3"/>
    <n v="-7.2"/>
    <n v="19.663605042016805"/>
    <n v="26.863605042016804"/>
    <x v="10"/>
  </r>
  <r>
    <n v="2004"/>
    <n v="2"/>
    <n v="28"/>
    <x v="1"/>
    <n v="-7.1000000000000005"/>
    <n v="19.642596638655462"/>
    <n v="26.742596638655463"/>
    <x v="11"/>
  </r>
  <r>
    <n v="2004"/>
    <n v="2"/>
    <n v="28"/>
    <x v="6"/>
    <n v="-6.9"/>
    <n v="19.600579831932773"/>
    <n v="26.500579831932775"/>
    <x v="12"/>
  </r>
  <r>
    <n v="2001"/>
    <n v="1"/>
    <n v="17"/>
    <x v="2"/>
    <n v="-6.8000000000000007"/>
    <n v="19.579571428571427"/>
    <n v="26.379571428571428"/>
    <x v="13"/>
  </r>
  <r>
    <n v="2001"/>
    <n v="1"/>
    <n v="17"/>
    <x v="10"/>
    <n v="-6.8000000000000007"/>
    <n v="19.579571428571427"/>
    <n v="26.379571428571428"/>
    <x v="13"/>
  </r>
  <r>
    <n v="2001"/>
    <n v="1"/>
    <n v="18"/>
    <x v="3"/>
    <n v="-6.8000000000000007"/>
    <n v="19.579571428571427"/>
    <n v="26.379571428571428"/>
    <x v="13"/>
  </r>
  <r>
    <n v="2001"/>
    <n v="1"/>
    <n v="17"/>
    <x v="5"/>
    <n v="-6.7"/>
    <n v="19.558563025210084"/>
    <n v="26.258563025210083"/>
    <x v="14"/>
  </r>
  <r>
    <n v="2003"/>
    <n v="12"/>
    <n v="10"/>
    <x v="8"/>
    <n v="-6.7"/>
    <n v="19.558563025210084"/>
    <n v="26.258563025210083"/>
    <x v="14"/>
  </r>
  <r>
    <n v="2003"/>
    <n v="12"/>
    <n v="10"/>
    <x v="6"/>
    <n v="-6.7"/>
    <n v="19.558563025210084"/>
    <n v="26.258563025210083"/>
    <x v="14"/>
  </r>
  <r>
    <n v="2004"/>
    <n v="2"/>
    <n v="28"/>
    <x v="8"/>
    <n v="-6.5"/>
    <n v="19.516546218487395"/>
    <n v="26.016546218487395"/>
    <x v="15"/>
  </r>
  <r>
    <n v="2001"/>
    <n v="1"/>
    <n v="17"/>
    <x v="4"/>
    <n v="-6.4"/>
    <n v="19.495537815126049"/>
    <n v="25.895537815126048"/>
    <x v="16"/>
  </r>
  <r>
    <n v="2001"/>
    <n v="1"/>
    <n v="16"/>
    <x v="7"/>
    <n v="-6.3000000000000007"/>
    <n v="19.474529411764706"/>
    <n v="25.774529411764707"/>
    <x v="17"/>
  </r>
  <r>
    <n v="2001"/>
    <n v="1"/>
    <n v="17"/>
    <x v="11"/>
    <n v="-6.3000000000000007"/>
    <n v="19.474529411764706"/>
    <n v="25.774529411764707"/>
    <x v="17"/>
  </r>
  <r>
    <n v="2001"/>
    <n v="1"/>
    <n v="16"/>
    <x v="0"/>
    <n v="-6.2"/>
    <n v="19.45352100840336"/>
    <n v="25.653521008403359"/>
    <x v="18"/>
  </r>
  <r>
    <n v="2001"/>
    <n v="1"/>
    <n v="18"/>
    <x v="1"/>
    <n v="-6.2"/>
    <n v="19.45352100840336"/>
    <n v="25.653521008403359"/>
    <x v="18"/>
  </r>
  <r>
    <n v="2001"/>
    <n v="1"/>
    <n v="18"/>
    <x v="0"/>
    <n v="-5.9"/>
    <n v="19.390495798319328"/>
    <n v="25.290495798319327"/>
    <x v="19"/>
  </r>
  <r>
    <n v="2003"/>
    <n v="12"/>
    <n v="10"/>
    <x v="1"/>
    <n v="-5.9"/>
    <n v="19.390495798319328"/>
    <n v="25.290495798319327"/>
    <x v="19"/>
  </r>
  <r>
    <n v="2003"/>
    <n v="12"/>
    <n v="10"/>
    <x v="4"/>
    <n v="-5.8000000000000007"/>
    <n v="19.369487394957982"/>
    <n v="25.169487394957983"/>
    <x v="20"/>
  </r>
  <r>
    <n v="2003"/>
    <n v="12"/>
    <n v="10"/>
    <x v="0"/>
    <n v="-5.7"/>
    <n v="19.34847899159664"/>
    <n v="25.048478991596639"/>
    <x v="21"/>
  </r>
  <r>
    <n v="2004"/>
    <n v="3"/>
    <n v="1"/>
    <x v="6"/>
    <n v="-5.5"/>
    <n v="19.306462184873951"/>
    <n v="24.806462184873951"/>
    <x v="22"/>
  </r>
  <r>
    <n v="2003"/>
    <n v="12"/>
    <n v="8"/>
    <x v="8"/>
    <n v="-5.5"/>
    <n v="19.306462184873951"/>
    <n v="24.806462184873951"/>
    <x v="22"/>
  </r>
  <r>
    <n v="2004"/>
    <n v="2"/>
    <n v="28"/>
    <x v="2"/>
    <n v="-5.4"/>
    <n v="19.285453781512604"/>
    <n v="24.685453781512606"/>
    <x v="23"/>
  </r>
  <r>
    <n v="2003"/>
    <n v="12"/>
    <n v="8"/>
    <x v="6"/>
    <n v="-5.4"/>
    <n v="19.285453781512604"/>
    <n v="24.685453781512606"/>
    <x v="23"/>
  </r>
  <r>
    <n v="2003"/>
    <n v="12"/>
    <n v="10"/>
    <x v="2"/>
    <n v="-5.4"/>
    <n v="19.285453781512604"/>
    <n v="24.685453781512606"/>
    <x v="23"/>
  </r>
  <r>
    <n v="2001"/>
    <n v="1"/>
    <n v="16"/>
    <x v="1"/>
    <n v="-5.3000000000000007"/>
    <n v="19.264445378151262"/>
    <n v="24.564445378151262"/>
    <x v="24"/>
  </r>
  <r>
    <n v="2001"/>
    <n v="1"/>
    <n v="16"/>
    <x v="9"/>
    <n v="-5.3000000000000007"/>
    <n v="19.264445378151262"/>
    <n v="24.564445378151262"/>
    <x v="24"/>
  </r>
  <r>
    <n v="2001"/>
    <n v="1"/>
    <n v="17"/>
    <x v="12"/>
    <n v="-5.3000000000000007"/>
    <n v="19.264445378151262"/>
    <n v="24.564445378151262"/>
    <x v="24"/>
  </r>
  <r>
    <n v="2004"/>
    <n v="2"/>
    <n v="28"/>
    <x v="9"/>
    <n v="-5.3000000000000007"/>
    <n v="19.264445378151262"/>
    <n v="24.564445378151262"/>
    <x v="24"/>
  </r>
  <r>
    <n v="2003"/>
    <n v="12"/>
    <n v="9"/>
    <x v="0"/>
    <n v="-5.3000000000000007"/>
    <n v="19.264445378151262"/>
    <n v="24.564445378151262"/>
    <x v="24"/>
  </r>
  <r>
    <n v="2001"/>
    <n v="1"/>
    <n v="18"/>
    <x v="10"/>
    <n v="-5.2"/>
    <n v="19.243436974789915"/>
    <n v="24.443436974789915"/>
    <x v="25"/>
  </r>
  <r>
    <n v="2004"/>
    <n v="2"/>
    <n v="28"/>
    <x v="7"/>
    <n v="-5.1000000000000005"/>
    <n v="19.222428571428573"/>
    <n v="24.322428571428574"/>
    <x v="26"/>
  </r>
  <r>
    <n v="2001"/>
    <n v="1"/>
    <n v="14"/>
    <x v="1"/>
    <n v="-5"/>
    <n v="19.201420168067227"/>
    <n v="24.201420168067227"/>
    <x v="27"/>
  </r>
  <r>
    <n v="2001"/>
    <n v="1"/>
    <n v="17"/>
    <x v="13"/>
    <n v="-5"/>
    <n v="19.201420168067227"/>
    <n v="24.201420168067227"/>
    <x v="27"/>
  </r>
  <r>
    <n v="2001"/>
    <n v="1"/>
    <n v="16"/>
    <x v="8"/>
    <n v="-4.9000000000000004"/>
    <n v="19.180411764705884"/>
    <n v="24.080411764705886"/>
    <x v="28"/>
  </r>
  <r>
    <n v="2001"/>
    <n v="1"/>
    <n v="16"/>
    <x v="6"/>
    <n v="-4.9000000000000004"/>
    <n v="19.180411764705884"/>
    <n v="24.080411764705886"/>
    <x v="28"/>
  </r>
  <r>
    <n v="2001"/>
    <n v="1"/>
    <n v="16"/>
    <x v="3"/>
    <n v="-4.9000000000000004"/>
    <n v="19.180411764705884"/>
    <n v="24.080411764705886"/>
    <x v="28"/>
  </r>
  <r>
    <n v="2001"/>
    <n v="1"/>
    <n v="16"/>
    <x v="12"/>
    <n v="-4.9000000000000004"/>
    <n v="19.180411764705884"/>
    <n v="24.080411764705886"/>
    <x v="28"/>
  </r>
  <r>
    <n v="2004"/>
    <n v="2"/>
    <n v="28"/>
    <x v="4"/>
    <n v="-4.9000000000000004"/>
    <n v="19.180411764705884"/>
    <n v="24.080411764705886"/>
    <x v="28"/>
  </r>
  <r>
    <n v="2004"/>
    <n v="3"/>
    <n v="1"/>
    <x v="8"/>
    <n v="-4.9000000000000004"/>
    <n v="19.180411764705884"/>
    <n v="24.080411764705886"/>
    <x v="28"/>
  </r>
  <r>
    <n v="2004"/>
    <n v="3"/>
    <n v="1"/>
    <x v="1"/>
    <n v="-4.9000000000000004"/>
    <n v="19.180411764705884"/>
    <n v="24.080411764705886"/>
    <x v="28"/>
  </r>
  <r>
    <n v="2001"/>
    <n v="1"/>
    <n v="14"/>
    <x v="8"/>
    <n v="-4.7"/>
    <n v="19.138394957983195"/>
    <n v="23.838394957983194"/>
    <x v="29"/>
  </r>
  <r>
    <n v="2001"/>
    <n v="1"/>
    <n v="14"/>
    <x v="6"/>
    <n v="-4.7"/>
    <n v="19.138394957983195"/>
    <n v="23.838394957983194"/>
    <x v="29"/>
  </r>
  <r>
    <n v="2001"/>
    <n v="1"/>
    <n v="14"/>
    <x v="3"/>
    <n v="-4.7"/>
    <n v="19.138394957983195"/>
    <n v="23.838394957983194"/>
    <x v="29"/>
  </r>
  <r>
    <n v="2001"/>
    <n v="1"/>
    <n v="16"/>
    <x v="2"/>
    <n v="-4.7"/>
    <n v="19.138394957983195"/>
    <n v="23.838394957983194"/>
    <x v="29"/>
  </r>
  <r>
    <n v="2004"/>
    <n v="2"/>
    <n v="28"/>
    <x v="11"/>
    <n v="-4.7"/>
    <n v="19.138394957983195"/>
    <n v="23.838394957983194"/>
    <x v="29"/>
  </r>
  <r>
    <n v="2001"/>
    <n v="1"/>
    <n v="17"/>
    <x v="14"/>
    <n v="-4.6000000000000005"/>
    <n v="19.117386554621849"/>
    <n v="23.71738655462185"/>
    <x v="30"/>
  </r>
  <r>
    <n v="2004"/>
    <n v="2"/>
    <n v="28"/>
    <x v="12"/>
    <n v="-4.6000000000000005"/>
    <n v="19.117386554621849"/>
    <n v="23.71738655462185"/>
    <x v="30"/>
  </r>
  <r>
    <n v="2004"/>
    <n v="3"/>
    <n v="1"/>
    <x v="3"/>
    <n v="-4.6000000000000005"/>
    <n v="19.117386554621849"/>
    <n v="23.71738655462185"/>
    <x v="30"/>
  </r>
  <r>
    <n v="2004"/>
    <n v="2"/>
    <n v="28"/>
    <x v="5"/>
    <n v="-4.5"/>
    <n v="19.096378151260502"/>
    <n v="23.596378151260502"/>
    <x v="31"/>
  </r>
  <r>
    <n v="2003"/>
    <n v="12"/>
    <n v="9"/>
    <x v="6"/>
    <n v="-4.5"/>
    <n v="19.096378151260502"/>
    <n v="23.596378151260502"/>
    <x v="31"/>
  </r>
  <r>
    <n v="2001"/>
    <n v="1"/>
    <n v="16"/>
    <x v="10"/>
    <n v="-4.4000000000000004"/>
    <n v="19.07536974789916"/>
    <n v="23.475369747899158"/>
    <x v="32"/>
  </r>
  <r>
    <n v="2003"/>
    <n v="12"/>
    <n v="8"/>
    <x v="2"/>
    <n v="-4.4000000000000004"/>
    <n v="19.07536974789916"/>
    <n v="23.475369747899158"/>
    <x v="32"/>
  </r>
  <r>
    <n v="2001"/>
    <n v="1"/>
    <n v="16"/>
    <x v="5"/>
    <n v="-4.3"/>
    <n v="19.054361344537813"/>
    <n v="23.354361344537814"/>
    <x v="33"/>
  </r>
  <r>
    <n v="2001"/>
    <n v="1"/>
    <n v="16"/>
    <x v="4"/>
    <n v="-4.3"/>
    <n v="19.054361344537813"/>
    <n v="23.354361344537814"/>
    <x v="33"/>
  </r>
  <r>
    <n v="2001"/>
    <n v="1"/>
    <n v="14"/>
    <x v="0"/>
    <n v="-4.2"/>
    <n v="19.033352941176471"/>
    <n v="23.23335294117647"/>
    <x v="34"/>
  </r>
  <r>
    <n v="2001"/>
    <n v="1"/>
    <n v="15"/>
    <x v="9"/>
    <n v="-4.2"/>
    <n v="19.033352941176471"/>
    <n v="23.23335294117647"/>
    <x v="34"/>
  </r>
  <r>
    <n v="2001"/>
    <n v="1"/>
    <n v="16"/>
    <x v="15"/>
    <n v="-4.2"/>
    <n v="19.033352941176471"/>
    <n v="23.23335294117647"/>
    <x v="34"/>
  </r>
  <r>
    <n v="2001"/>
    <n v="1"/>
    <n v="16"/>
    <x v="11"/>
    <n v="-4.2"/>
    <n v="19.033352941176471"/>
    <n v="23.23335294117647"/>
    <x v="34"/>
  </r>
  <r>
    <n v="2003"/>
    <n v="12"/>
    <n v="9"/>
    <x v="7"/>
    <n v="-4.2"/>
    <n v="19.033352941176471"/>
    <n v="23.23335294117647"/>
    <x v="34"/>
  </r>
  <r>
    <n v="2003"/>
    <n v="12"/>
    <n v="10"/>
    <x v="5"/>
    <n v="-4.2"/>
    <n v="19.033352941176471"/>
    <n v="23.23335294117647"/>
    <x v="34"/>
  </r>
  <r>
    <n v="2001"/>
    <n v="1"/>
    <n v="15"/>
    <x v="7"/>
    <n v="-4.1000000000000005"/>
    <n v="19.012344537815125"/>
    <n v="23.112344537815126"/>
    <x v="35"/>
  </r>
  <r>
    <n v="2001"/>
    <n v="1"/>
    <n v="16"/>
    <x v="14"/>
    <n v="-4.1000000000000005"/>
    <n v="19.012344537815125"/>
    <n v="23.112344537815126"/>
    <x v="35"/>
  </r>
  <r>
    <n v="2004"/>
    <n v="2"/>
    <n v="27"/>
    <x v="11"/>
    <n v="-4.1000000000000005"/>
    <n v="19.012344537815125"/>
    <n v="23.112344537815126"/>
    <x v="35"/>
  </r>
  <r>
    <n v="2004"/>
    <n v="2"/>
    <n v="28"/>
    <x v="14"/>
    <n v="-4.1000000000000005"/>
    <n v="19.012344537815125"/>
    <n v="23.112344537815126"/>
    <x v="35"/>
  </r>
  <r>
    <n v="2003"/>
    <n v="12"/>
    <n v="8"/>
    <x v="0"/>
    <n v="-4.1000000000000005"/>
    <n v="19.012344537815125"/>
    <n v="23.112344537815126"/>
    <x v="35"/>
  </r>
  <r>
    <n v="2001"/>
    <n v="1"/>
    <n v="15"/>
    <x v="1"/>
    <n v="-4"/>
    <n v="18.991336134453782"/>
    <n v="22.991336134453782"/>
    <x v="36"/>
  </r>
  <r>
    <n v="2001"/>
    <n v="1"/>
    <n v="15"/>
    <x v="0"/>
    <n v="-4"/>
    <n v="18.991336134453782"/>
    <n v="22.991336134453782"/>
    <x v="36"/>
  </r>
  <r>
    <n v="2001"/>
    <n v="1"/>
    <n v="18"/>
    <x v="13"/>
    <n v="-4"/>
    <n v="18.991336134453782"/>
    <n v="22.991336134453782"/>
    <x v="36"/>
  </r>
  <r>
    <n v="2003"/>
    <n v="12"/>
    <n v="8"/>
    <x v="5"/>
    <n v="-4"/>
    <n v="18.991336134453782"/>
    <n v="22.991336134453782"/>
    <x v="36"/>
  </r>
  <r>
    <n v="2003"/>
    <n v="12"/>
    <n v="9"/>
    <x v="8"/>
    <n v="-4"/>
    <n v="18.991336134453782"/>
    <n v="22.991336134453782"/>
    <x v="36"/>
  </r>
  <r>
    <n v="2003"/>
    <n v="12"/>
    <n v="9"/>
    <x v="1"/>
    <n v="-4"/>
    <n v="18.991336134453782"/>
    <n v="22.991336134453782"/>
    <x v="36"/>
  </r>
  <r>
    <n v="2001"/>
    <n v="1"/>
    <n v="15"/>
    <x v="3"/>
    <n v="-3.9000000000000004"/>
    <n v="18.970327731092436"/>
    <n v="22.870327731092438"/>
    <x v="37"/>
  </r>
  <r>
    <n v="2001"/>
    <n v="1"/>
    <n v="17"/>
    <x v="15"/>
    <n v="-3.9000000000000004"/>
    <n v="18.970327731092436"/>
    <n v="22.870327731092438"/>
    <x v="37"/>
  </r>
  <r>
    <n v="2004"/>
    <n v="2"/>
    <n v="27"/>
    <x v="7"/>
    <n v="-3.9000000000000004"/>
    <n v="18.970327731092436"/>
    <n v="22.870327731092438"/>
    <x v="37"/>
  </r>
  <r>
    <n v="2003"/>
    <n v="12"/>
    <n v="8"/>
    <x v="3"/>
    <n v="-3.9000000000000004"/>
    <n v="18.970327731092436"/>
    <n v="22.870327731092438"/>
    <x v="37"/>
  </r>
  <r>
    <n v="2003"/>
    <n v="12"/>
    <n v="8"/>
    <x v="1"/>
    <n v="-3.9000000000000004"/>
    <n v="18.970327731092436"/>
    <n v="22.870327731092438"/>
    <x v="37"/>
  </r>
  <r>
    <n v="2001"/>
    <n v="1"/>
    <n v="14"/>
    <x v="2"/>
    <n v="-3.8000000000000003"/>
    <n v="18.949319327731093"/>
    <n v="22.749319327731094"/>
    <x v="38"/>
  </r>
  <r>
    <n v="2003"/>
    <n v="12"/>
    <n v="7"/>
    <x v="11"/>
    <n v="-3.8000000000000003"/>
    <n v="18.949319327731093"/>
    <n v="22.749319327731094"/>
    <x v="38"/>
  </r>
  <r>
    <n v="2003"/>
    <n v="12"/>
    <n v="8"/>
    <x v="4"/>
    <n v="-3.8000000000000003"/>
    <n v="18.949319327731093"/>
    <n v="22.749319327731094"/>
    <x v="38"/>
  </r>
  <r>
    <n v="2003"/>
    <n v="12"/>
    <n v="9"/>
    <x v="2"/>
    <n v="-3.8000000000000003"/>
    <n v="18.949319327731093"/>
    <n v="22.749319327731094"/>
    <x v="38"/>
  </r>
  <r>
    <n v="2004"/>
    <n v="2"/>
    <n v="28"/>
    <x v="0"/>
    <n v="-3.7"/>
    <n v="18.928310924369747"/>
    <n v="22.628310924369746"/>
    <x v="39"/>
  </r>
  <r>
    <n v="2004"/>
    <n v="3"/>
    <n v="8"/>
    <x v="3"/>
    <n v="-3.7"/>
    <n v="18.928310924369747"/>
    <n v="22.628310924369746"/>
    <x v="39"/>
  </r>
  <r>
    <n v="2003"/>
    <n v="12"/>
    <n v="7"/>
    <x v="9"/>
    <n v="-3.7"/>
    <n v="18.928310924369747"/>
    <n v="22.628310924369746"/>
    <x v="39"/>
  </r>
  <r>
    <n v="2003"/>
    <n v="12"/>
    <n v="9"/>
    <x v="3"/>
    <n v="-3.7"/>
    <n v="18.928310924369747"/>
    <n v="22.628310924369746"/>
    <x v="39"/>
  </r>
  <r>
    <n v="2001"/>
    <n v="1"/>
    <n v="12"/>
    <x v="2"/>
    <n v="-3.6"/>
    <n v="18.907302521008404"/>
    <n v="22.507302521008405"/>
    <x v="40"/>
  </r>
  <r>
    <n v="2001"/>
    <n v="1"/>
    <n v="14"/>
    <x v="4"/>
    <n v="-3.6"/>
    <n v="18.907302521008404"/>
    <n v="22.507302521008405"/>
    <x v="40"/>
  </r>
  <r>
    <n v="2004"/>
    <n v="2"/>
    <n v="27"/>
    <x v="9"/>
    <n v="-3.6"/>
    <n v="18.907302521008404"/>
    <n v="22.507302521008405"/>
    <x v="40"/>
  </r>
  <r>
    <n v="2003"/>
    <n v="12"/>
    <n v="9"/>
    <x v="5"/>
    <n v="-3.6"/>
    <n v="18.907302521008404"/>
    <n v="22.507302521008405"/>
    <x v="40"/>
  </r>
  <r>
    <n v="2003"/>
    <n v="12"/>
    <n v="9"/>
    <x v="12"/>
    <n v="-3.6"/>
    <n v="18.907302521008404"/>
    <n v="22.507302521008405"/>
    <x v="40"/>
  </r>
  <r>
    <n v="2001"/>
    <n v="1"/>
    <n v="14"/>
    <x v="5"/>
    <n v="-3.5"/>
    <n v="18.886294117647058"/>
    <n v="22.386294117647058"/>
    <x v="41"/>
  </r>
  <r>
    <n v="2001"/>
    <n v="1"/>
    <n v="15"/>
    <x v="6"/>
    <n v="-3.5"/>
    <n v="18.886294117647058"/>
    <n v="22.386294117647058"/>
    <x v="41"/>
  </r>
  <r>
    <n v="2004"/>
    <n v="3"/>
    <n v="1"/>
    <x v="5"/>
    <n v="-3.5"/>
    <n v="18.886294117647058"/>
    <n v="22.386294117647058"/>
    <x v="41"/>
  </r>
  <r>
    <n v="2003"/>
    <n v="12"/>
    <n v="7"/>
    <x v="7"/>
    <n v="-3.5"/>
    <n v="18.886294117647058"/>
    <n v="22.386294117647058"/>
    <x v="41"/>
  </r>
  <r>
    <n v="2003"/>
    <n v="12"/>
    <n v="8"/>
    <x v="11"/>
    <n v="-3.5"/>
    <n v="18.886294117647058"/>
    <n v="22.386294117647058"/>
    <x v="41"/>
  </r>
  <r>
    <n v="2003"/>
    <n v="12"/>
    <n v="9"/>
    <x v="9"/>
    <n v="-3.5"/>
    <n v="18.886294117647058"/>
    <n v="22.386294117647058"/>
    <x v="41"/>
  </r>
  <r>
    <n v="2001"/>
    <n v="1"/>
    <n v="15"/>
    <x v="8"/>
    <n v="-3.4000000000000004"/>
    <n v="18.865285714285715"/>
    <n v="22.265285714285717"/>
    <x v="42"/>
  </r>
  <r>
    <n v="2001"/>
    <n v="1"/>
    <n v="18"/>
    <x v="16"/>
    <n v="-3.4000000000000004"/>
    <n v="18.865285714285715"/>
    <n v="22.265285714285717"/>
    <x v="42"/>
  </r>
  <r>
    <n v="2004"/>
    <n v="3"/>
    <n v="27"/>
    <x v="6"/>
    <n v="-3.4000000000000004"/>
    <n v="18.865285714285715"/>
    <n v="22.265285714285717"/>
    <x v="42"/>
  </r>
  <r>
    <n v="2003"/>
    <n v="12"/>
    <n v="9"/>
    <x v="4"/>
    <n v="-3.4000000000000004"/>
    <n v="18.865285714285715"/>
    <n v="22.265285714285717"/>
    <x v="42"/>
  </r>
  <r>
    <n v="2001"/>
    <n v="1"/>
    <n v="15"/>
    <x v="10"/>
    <n v="-3.3000000000000003"/>
    <n v="18.844277310924369"/>
    <n v="22.14427731092437"/>
    <x v="43"/>
  </r>
  <r>
    <n v="2004"/>
    <n v="3"/>
    <n v="8"/>
    <x v="6"/>
    <n v="-3.3000000000000003"/>
    <n v="18.844277310924369"/>
    <n v="22.14427731092437"/>
    <x v="43"/>
  </r>
  <r>
    <n v="2001"/>
    <n v="1"/>
    <n v="13"/>
    <x v="1"/>
    <n v="-3.2"/>
    <n v="18.823268907563026"/>
    <n v="22.023268907563025"/>
    <x v="44"/>
  </r>
  <r>
    <n v="2001"/>
    <n v="1"/>
    <n v="13"/>
    <x v="7"/>
    <n v="-3.2"/>
    <n v="18.823268907563026"/>
    <n v="22.023268907563025"/>
    <x v="44"/>
  </r>
  <r>
    <n v="2004"/>
    <n v="3"/>
    <n v="27"/>
    <x v="8"/>
    <n v="-3.2"/>
    <n v="18.823268907563026"/>
    <n v="22.023268907563025"/>
    <x v="44"/>
  </r>
  <r>
    <n v="2003"/>
    <n v="12"/>
    <n v="7"/>
    <x v="1"/>
    <n v="-3.1"/>
    <n v="18.80226050420168"/>
    <n v="21.902260504201681"/>
    <x v="45"/>
  </r>
  <r>
    <n v="2001"/>
    <n v="1"/>
    <n v="13"/>
    <x v="3"/>
    <n v="-3"/>
    <n v="18.781252100840337"/>
    <n v="21.781252100840337"/>
    <x v="46"/>
  </r>
  <r>
    <n v="2001"/>
    <n v="1"/>
    <n v="15"/>
    <x v="11"/>
    <n v="-3"/>
    <n v="18.781252100840337"/>
    <n v="21.781252100840337"/>
    <x v="46"/>
  </r>
  <r>
    <n v="2004"/>
    <n v="2"/>
    <n v="28"/>
    <x v="15"/>
    <n v="-3"/>
    <n v="18.781252100840337"/>
    <n v="21.781252100840337"/>
    <x v="46"/>
  </r>
  <r>
    <n v="2004"/>
    <n v="3"/>
    <n v="26"/>
    <x v="6"/>
    <n v="-3"/>
    <n v="18.781252100840337"/>
    <n v="21.781252100840337"/>
    <x v="46"/>
  </r>
  <r>
    <n v="2004"/>
    <n v="3"/>
    <n v="1"/>
    <x v="2"/>
    <n v="-2.9000000000000004"/>
    <n v="18.760243697478991"/>
    <n v="21.66024369747899"/>
    <x v="47"/>
  </r>
  <r>
    <n v="2003"/>
    <n v="12"/>
    <n v="8"/>
    <x v="9"/>
    <n v="-2.9000000000000004"/>
    <n v="18.760243697478991"/>
    <n v="21.66024369747899"/>
    <x v="47"/>
  </r>
  <r>
    <n v="2003"/>
    <n v="12"/>
    <n v="10"/>
    <x v="17"/>
    <n v="-2.9000000000000004"/>
    <n v="18.760243697478991"/>
    <n v="21.66024369747899"/>
    <x v="47"/>
  </r>
  <r>
    <n v="2001"/>
    <n v="1"/>
    <n v="13"/>
    <x v="0"/>
    <n v="-2.8000000000000003"/>
    <n v="18.739235294117648"/>
    <n v="21.539235294117649"/>
    <x v="48"/>
  </r>
  <r>
    <n v="2001"/>
    <n v="1"/>
    <n v="15"/>
    <x v="4"/>
    <n v="-2.8000000000000003"/>
    <n v="18.739235294117648"/>
    <n v="21.539235294117649"/>
    <x v="48"/>
  </r>
  <r>
    <n v="2001"/>
    <n v="1"/>
    <n v="15"/>
    <x v="2"/>
    <n v="-2.8000000000000003"/>
    <n v="18.739235294117648"/>
    <n v="21.539235294117649"/>
    <x v="48"/>
  </r>
  <r>
    <n v="2001"/>
    <n v="1"/>
    <n v="17"/>
    <x v="16"/>
    <n v="-2.8000000000000003"/>
    <n v="18.739235294117648"/>
    <n v="21.539235294117649"/>
    <x v="48"/>
  </r>
  <r>
    <n v="2001"/>
    <n v="1"/>
    <n v="18"/>
    <x v="18"/>
    <n v="-2.8000000000000003"/>
    <n v="18.739235294117648"/>
    <n v="21.539235294117649"/>
    <x v="48"/>
  </r>
  <r>
    <n v="2001"/>
    <n v="1"/>
    <n v="12"/>
    <x v="4"/>
    <n v="-2.7"/>
    <n v="18.718226890756302"/>
    <n v="21.418226890756301"/>
    <x v="49"/>
  </r>
  <r>
    <n v="2001"/>
    <n v="1"/>
    <n v="14"/>
    <x v="10"/>
    <n v="-2.7"/>
    <n v="18.718226890756302"/>
    <n v="21.418226890756301"/>
    <x v="49"/>
  </r>
  <r>
    <n v="2001"/>
    <n v="1"/>
    <n v="14"/>
    <x v="7"/>
    <n v="-2.7"/>
    <n v="18.718226890756302"/>
    <n v="21.418226890756301"/>
    <x v="49"/>
  </r>
  <r>
    <n v="2001"/>
    <n v="1"/>
    <n v="15"/>
    <x v="5"/>
    <n v="-2.7"/>
    <n v="18.718226890756302"/>
    <n v="21.418226890756301"/>
    <x v="49"/>
  </r>
  <r>
    <n v="2001"/>
    <n v="1"/>
    <n v="16"/>
    <x v="19"/>
    <n v="-2.7"/>
    <n v="18.718226890756302"/>
    <n v="21.418226890756301"/>
    <x v="49"/>
  </r>
  <r>
    <n v="2004"/>
    <n v="3"/>
    <n v="26"/>
    <x v="3"/>
    <n v="-2.7"/>
    <n v="18.718226890756302"/>
    <n v="21.418226890756301"/>
    <x v="49"/>
  </r>
  <r>
    <n v="2004"/>
    <n v="3"/>
    <n v="27"/>
    <x v="3"/>
    <n v="-2.7"/>
    <n v="18.718226890756302"/>
    <n v="21.418226890756301"/>
    <x v="49"/>
  </r>
  <r>
    <n v="2003"/>
    <n v="12"/>
    <n v="7"/>
    <x v="0"/>
    <n v="-2.7"/>
    <n v="18.718226890756302"/>
    <n v="21.418226890756301"/>
    <x v="49"/>
  </r>
  <r>
    <n v="2003"/>
    <n v="12"/>
    <n v="8"/>
    <x v="7"/>
    <n v="-2.7"/>
    <n v="18.718226890756302"/>
    <n v="21.418226890756301"/>
    <x v="49"/>
  </r>
  <r>
    <n v="2003"/>
    <n v="12"/>
    <n v="9"/>
    <x v="14"/>
    <n v="-2.7"/>
    <n v="18.718226890756302"/>
    <n v="21.418226890756301"/>
    <x v="49"/>
  </r>
  <r>
    <n v="2001"/>
    <n v="1"/>
    <n v="13"/>
    <x v="11"/>
    <n v="-2.6"/>
    <n v="18.697218487394959"/>
    <n v="21.297218487394961"/>
    <x v="50"/>
  </r>
  <r>
    <n v="2001"/>
    <n v="1"/>
    <n v="13"/>
    <x v="9"/>
    <n v="-2.6"/>
    <n v="18.697218487394959"/>
    <n v="21.297218487394961"/>
    <x v="50"/>
  </r>
  <r>
    <n v="2001"/>
    <n v="1"/>
    <n v="15"/>
    <x v="12"/>
    <n v="-2.6"/>
    <n v="18.697218487394959"/>
    <n v="21.297218487394961"/>
    <x v="50"/>
  </r>
  <r>
    <n v="2001"/>
    <n v="1"/>
    <n v="17"/>
    <x v="19"/>
    <n v="-2.6"/>
    <n v="18.697218487394959"/>
    <n v="21.297218487394961"/>
    <x v="50"/>
  </r>
  <r>
    <n v="2004"/>
    <n v="2"/>
    <n v="27"/>
    <x v="12"/>
    <n v="-2.6"/>
    <n v="18.697218487394959"/>
    <n v="21.297218487394961"/>
    <x v="50"/>
  </r>
  <r>
    <n v="2004"/>
    <n v="3"/>
    <n v="1"/>
    <x v="4"/>
    <n v="-2.6"/>
    <n v="18.697218487394959"/>
    <n v="21.297218487394961"/>
    <x v="50"/>
  </r>
  <r>
    <n v="2004"/>
    <n v="3"/>
    <n v="8"/>
    <x v="1"/>
    <n v="-2.6"/>
    <n v="18.697218487394959"/>
    <n v="21.297218487394961"/>
    <x v="50"/>
  </r>
  <r>
    <n v="2003"/>
    <n v="12"/>
    <n v="7"/>
    <x v="3"/>
    <n v="-2.6"/>
    <n v="18.697218487394959"/>
    <n v="21.297218487394961"/>
    <x v="50"/>
  </r>
  <r>
    <n v="2003"/>
    <n v="12"/>
    <n v="7"/>
    <x v="12"/>
    <n v="-2.6"/>
    <n v="18.697218487394959"/>
    <n v="21.297218487394961"/>
    <x v="50"/>
  </r>
  <r>
    <n v="2001"/>
    <n v="1"/>
    <n v="13"/>
    <x v="6"/>
    <n v="-2.5"/>
    <n v="18.676210084033613"/>
    <n v="21.176210084033613"/>
    <x v="51"/>
  </r>
  <r>
    <n v="2001"/>
    <n v="1"/>
    <n v="30"/>
    <x v="3"/>
    <n v="-2.5"/>
    <n v="18.676210084033613"/>
    <n v="21.176210084033613"/>
    <x v="51"/>
  </r>
  <r>
    <n v="2001"/>
    <n v="1"/>
    <n v="30"/>
    <x v="0"/>
    <n v="-2.5"/>
    <n v="18.676210084033613"/>
    <n v="21.176210084033613"/>
    <x v="51"/>
  </r>
  <r>
    <n v="2004"/>
    <n v="2"/>
    <n v="23"/>
    <x v="12"/>
    <n v="-2.5"/>
    <n v="18.676210084033613"/>
    <n v="21.176210084033613"/>
    <x v="51"/>
  </r>
  <r>
    <n v="2004"/>
    <n v="3"/>
    <n v="3"/>
    <x v="4"/>
    <n v="-2.5"/>
    <n v="18.676210084033613"/>
    <n v="21.176210084033613"/>
    <x v="51"/>
  </r>
  <r>
    <n v="2004"/>
    <n v="3"/>
    <n v="8"/>
    <x v="8"/>
    <n v="-2.5"/>
    <n v="18.676210084033613"/>
    <n v="21.176210084033613"/>
    <x v="51"/>
  </r>
  <r>
    <n v="2004"/>
    <n v="3"/>
    <n v="26"/>
    <x v="8"/>
    <n v="-2.5"/>
    <n v="18.676210084033613"/>
    <n v="21.176210084033613"/>
    <x v="51"/>
  </r>
  <r>
    <n v="2004"/>
    <n v="3"/>
    <n v="27"/>
    <x v="2"/>
    <n v="-2.5"/>
    <n v="18.676210084033613"/>
    <n v="21.176210084033613"/>
    <x v="51"/>
  </r>
  <r>
    <n v="2001"/>
    <n v="1"/>
    <n v="13"/>
    <x v="8"/>
    <n v="-2.4000000000000004"/>
    <n v="18.65520168067227"/>
    <n v="21.055201680672269"/>
    <x v="52"/>
  </r>
  <r>
    <n v="2001"/>
    <n v="1"/>
    <n v="14"/>
    <x v="9"/>
    <n v="-2.4000000000000004"/>
    <n v="18.65520168067227"/>
    <n v="21.055201680672269"/>
    <x v="52"/>
  </r>
  <r>
    <n v="2001"/>
    <n v="1"/>
    <n v="16"/>
    <x v="13"/>
    <n v="-2.4000000000000004"/>
    <n v="18.65520168067227"/>
    <n v="21.055201680672269"/>
    <x v="52"/>
  </r>
  <r>
    <n v="2001"/>
    <n v="1"/>
    <n v="30"/>
    <x v="6"/>
    <n v="-2.4000000000000004"/>
    <n v="18.65520168067227"/>
    <n v="21.055201680672269"/>
    <x v="52"/>
  </r>
  <r>
    <n v="2004"/>
    <n v="2"/>
    <n v="20"/>
    <x v="1"/>
    <n v="-2.4000000000000004"/>
    <n v="18.65520168067227"/>
    <n v="21.055201680672269"/>
    <x v="52"/>
  </r>
  <r>
    <n v="2004"/>
    <n v="2"/>
    <n v="21"/>
    <x v="3"/>
    <n v="-2.4000000000000004"/>
    <n v="18.65520168067227"/>
    <n v="21.055201680672269"/>
    <x v="52"/>
  </r>
  <r>
    <n v="2004"/>
    <n v="2"/>
    <n v="21"/>
    <x v="1"/>
    <n v="-2.4000000000000004"/>
    <n v="18.65520168067227"/>
    <n v="21.055201680672269"/>
    <x v="52"/>
  </r>
  <r>
    <n v="2004"/>
    <n v="2"/>
    <n v="23"/>
    <x v="11"/>
    <n v="-2.4000000000000004"/>
    <n v="18.65520168067227"/>
    <n v="21.055201680672269"/>
    <x v="52"/>
  </r>
  <r>
    <n v="2004"/>
    <n v="2"/>
    <n v="23"/>
    <x v="9"/>
    <n v="-2.4000000000000004"/>
    <n v="18.65520168067227"/>
    <n v="21.055201680672269"/>
    <x v="52"/>
  </r>
  <r>
    <n v="2004"/>
    <n v="2"/>
    <n v="23"/>
    <x v="7"/>
    <n v="-2.4000000000000004"/>
    <n v="18.65520168067227"/>
    <n v="21.055201680672269"/>
    <x v="52"/>
  </r>
  <r>
    <n v="2004"/>
    <n v="3"/>
    <n v="3"/>
    <x v="5"/>
    <n v="-2.4000000000000004"/>
    <n v="18.65520168067227"/>
    <n v="21.055201680672269"/>
    <x v="52"/>
  </r>
  <r>
    <n v="2004"/>
    <n v="3"/>
    <n v="26"/>
    <x v="4"/>
    <n v="-2.4000000000000004"/>
    <n v="18.65520168067227"/>
    <n v="21.055201680672269"/>
    <x v="52"/>
  </r>
  <r>
    <n v="2003"/>
    <n v="12"/>
    <n v="6"/>
    <x v="12"/>
    <n v="-2.4000000000000004"/>
    <n v="18.65520168067227"/>
    <n v="21.055201680672269"/>
    <x v="52"/>
  </r>
  <r>
    <n v="2003"/>
    <n v="12"/>
    <n v="7"/>
    <x v="14"/>
    <n v="-2.4000000000000004"/>
    <n v="18.65520168067227"/>
    <n v="21.055201680672269"/>
    <x v="52"/>
  </r>
  <r>
    <n v="2003"/>
    <n v="12"/>
    <n v="8"/>
    <x v="12"/>
    <n v="-2.4000000000000004"/>
    <n v="18.65520168067227"/>
    <n v="21.055201680672269"/>
    <x v="52"/>
  </r>
  <r>
    <n v="2003"/>
    <n v="12"/>
    <n v="18"/>
    <x v="8"/>
    <n v="-2.4000000000000004"/>
    <n v="18.65520168067227"/>
    <n v="21.055201680672269"/>
    <x v="52"/>
  </r>
  <r>
    <n v="2001"/>
    <n v="1"/>
    <n v="30"/>
    <x v="1"/>
    <n v="-2.3000000000000003"/>
    <n v="18.634193277310924"/>
    <n v="20.934193277310925"/>
    <x v="53"/>
  </r>
  <r>
    <n v="2004"/>
    <n v="2"/>
    <n v="20"/>
    <x v="3"/>
    <n v="-2.3000000000000003"/>
    <n v="18.634193277310924"/>
    <n v="20.934193277310925"/>
    <x v="53"/>
  </r>
  <r>
    <n v="2004"/>
    <n v="2"/>
    <n v="23"/>
    <x v="3"/>
    <n v="-2.3000000000000003"/>
    <n v="18.634193277310924"/>
    <n v="20.934193277310925"/>
    <x v="53"/>
  </r>
  <r>
    <n v="2004"/>
    <n v="3"/>
    <n v="8"/>
    <x v="2"/>
    <n v="-2.3000000000000003"/>
    <n v="18.634193277310924"/>
    <n v="20.934193277310925"/>
    <x v="53"/>
  </r>
  <r>
    <n v="2003"/>
    <n v="12"/>
    <n v="8"/>
    <x v="10"/>
    <n v="-2.3000000000000003"/>
    <n v="18.634193277310924"/>
    <n v="20.934193277310925"/>
    <x v="53"/>
  </r>
  <r>
    <n v="2003"/>
    <n v="12"/>
    <n v="9"/>
    <x v="11"/>
    <n v="-2.3000000000000003"/>
    <n v="18.634193277310924"/>
    <n v="20.934193277310925"/>
    <x v="53"/>
  </r>
  <r>
    <n v="2001"/>
    <n v="1"/>
    <n v="13"/>
    <x v="2"/>
    <n v="-2.2000000000000002"/>
    <n v="18.613184873949578"/>
    <n v="20.813184873949577"/>
    <x v="54"/>
  </r>
  <r>
    <n v="2001"/>
    <n v="1"/>
    <n v="13"/>
    <x v="12"/>
    <n v="-2.2000000000000002"/>
    <n v="18.613184873949578"/>
    <n v="20.813184873949577"/>
    <x v="54"/>
  </r>
  <r>
    <n v="2001"/>
    <n v="1"/>
    <n v="15"/>
    <x v="13"/>
    <n v="-2.2000000000000002"/>
    <n v="18.613184873949578"/>
    <n v="20.813184873949577"/>
    <x v="54"/>
  </r>
  <r>
    <n v="2001"/>
    <n v="1"/>
    <n v="18"/>
    <x v="20"/>
    <n v="-2.2000000000000002"/>
    <n v="18.613184873949578"/>
    <n v="20.813184873949577"/>
    <x v="54"/>
  </r>
  <r>
    <n v="2004"/>
    <n v="2"/>
    <n v="27"/>
    <x v="8"/>
    <n v="-2.2000000000000002"/>
    <n v="18.613184873949578"/>
    <n v="20.813184873949577"/>
    <x v="54"/>
  </r>
  <r>
    <n v="2004"/>
    <n v="3"/>
    <n v="8"/>
    <x v="5"/>
    <n v="-2.2000000000000002"/>
    <n v="18.613184873949578"/>
    <n v="20.813184873949577"/>
    <x v="54"/>
  </r>
  <r>
    <n v="2004"/>
    <n v="3"/>
    <n v="26"/>
    <x v="2"/>
    <n v="-2.2000000000000002"/>
    <n v="18.613184873949578"/>
    <n v="20.813184873949577"/>
    <x v="54"/>
  </r>
  <r>
    <n v="2003"/>
    <n v="12"/>
    <n v="7"/>
    <x v="6"/>
    <n v="-2.2000000000000002"/>
    <n v="18.613184873949578"/>
    <n v="20.813184873949577"/>
    <x v="54"/>
  </r>
  <r>
    <n v="2003"/>
    <n v="12"/>
    <n v="8"/>
    <x v="14"/>
    <n v="-2.2000000000000002"/>
    <n v="18.613184873949578"/>
    <n v="20.813184873949577"/>
    <x v="54"/>
  </r>
  <r>
    <n v="2001"/>
    <n v="1"/>
    <n v="12"/>
    <x v="8"/>
    <n v="-2.1"/>
    <n v="18.592176470588235"/>
    <n v="20.692176470588237"/>
    <x v="55"/>
  </r>
  <r>
    <n v="2001"/>
    <n v="1"/>
    <n v="15"/>
    <x v="14"/>
    <n v="-2.1"/>
    <n v="18.592176470588235"/>
    <n v="20.692176470588237"/>
    <x v="55"/>
  </r>
  <r>
    <n v="2004"/>
    <n v="2"/>
    <n v="27"/>
    <x v="6"/>
    <n v="-2.1"/>
    <n v="18.592176470588235"/>
    <n v="20.692176470588237"/>
    <x v="55"/>
  </r>
  <r>
    <n v="2003"/>
    <n v="12"/>
    <n v="7"/>
    <x v="19"/>
    <n v="-2.1"/>
    <n v="18.592176470588235"/>
    <n v="20.692176470588237"/>
    <x v="55"/>
  </r>
  <r>
    <n v="2003"/>
    <n v="12"/>
    <n v="7"/>
    <x v="15"/>
    <n v="-2.1"/>
    <n v="18.592176470588235"/>
    <n v="20.692176470588237"/>
    <x v="55"/>
  </r>
  <r>
    <n v="2001"/>
    <n v="1"/>
    <n v="18"/>
    <x v="21"/>
    <n v="-2"/>
    <n v="18.571168067226889"/>
    <n v="20.571168067226889"/>
    <x v="56"/>
  </r>
  <r>
    <n v="2004"/>
    <n v="2"/>
    <n v="20"/>
    <x v="8"/>
    <n v="-2"/>
    <n v="18.571168067226889"/>
    <n v="20.571168067226889"/>
    <x v="56"/>
  </r>
  <r>
    <n v="2004"/>
    <n v="2"/>
    <n v="20"/>
    <x v="6"/>
    <n v="-2"/>
    <n v="18.571168067226889"/>
    <n v="20.571168067226889"/>
    <x v="56"/>
  </r>
  <r>
    <n v="2004"/>
    <n v="2"/>
    <n v="23"/>
    <x v="14"/>
    <n v="-2"/>
    <n v="18.571168067226889"/>
    <n v="20.571168067226889"/>
    <x v="56"/>
  </r>
  <r>
    <n v="2003"/>
    <n v="12"/>
    <n v="7"/>
    <x v="8"/>
    <n v="-2"/>
    <n v="18.571168067226889"/>
    <n v="20.571168067226889"/>
    <x v="56"/>
  </r>
  <r>
    <n v="2003"/>
    <n v="12"/>
    <n v="10"/>
    <x v="10"/>
    <n v="-2"/>
    <n v="18.571168067226889"/>
    <n v="20.571168067226889"/>
    <x v="56"/>
  </r>
  <r>
    <n v="2003"/>
    <n v="12"/>
    <n v="18"/>
    <x v="2"/>
    <n v="-2"/>
    <n v="18.571168067226889"/>
    <n v="20.571168067226889"/>
    <x v="56"/>
  </r>
  <r>
    <n v="2001"/>
    <n v="1"/>
    <n v="15"/>
    <x v="15"/>
    <n v="-1.9000000000000001"/>
    <n v="18.550159663865546"/>
    <n v="20.450159663865545"/>
    <x v="57"/>
  </r>
  <r>
    <n v="2004"/>
    <n v="2"/>
    <n v="21"/>
    <x v="6"/>
    <n v="-1.9000000000000001"/>
    <n v="18.550159663865546"/>
    <n v="20.450159663865545"/>
    <x v="57"/>
  </r>
  <r>
    <n v="2004"/>
    <n v="2"/>
    <n v="27"/>
    <x v="14"/>
    <n v="-1.9000000000000001"/>
    <n v="18.550159663865546"/>
    <n v="20.450159663865545"/>
    <x v="57"/>
  </r>
  <r>
    <n v="2004"/>
    <n v="3"/>
    <n v="2"/>
    <x v="7"/>
    <n v="-1.9000000000000001"/>
    <n v="18.550159663865546"/>
    <n v="20.450159663865545"/>
    <x v="57"/>
  </r>
  <r>
    <n v="2004"/>
    <n v="3"/>
    <n v="8"/>
    <x v="4"/>
    <n v="-1.9000000000000001"/>
    <n v="18.550159663865546"/>
    <n v="20.450159663865545"/>
    <x v="57"/>
  </r>
  <r>
    <n v="2003"/>
    <n v="11"/>
    <n v="28"/>
    <x v="1"/>
    <n v="-1.9000000000000001"/>
    <n v="18.550159663865546"/>
    <n v="20.450159663865545"/>
    <x v="57"/>
  </r>
  <r>
    <n v="2003"/>
    <n v="12"/>
    <n v="9"/>
    <x v="10"/>
    <n v="-1.9000000000000001"/>
    <n v="18.550159663865546"/>
    <n v="20.450159663865545"/>
    <x v="57"/>
  </r>
  <r>
    <n v="2003"/>
    <n v="12"/>
    <n v="9"/>
    <x v="15"/>
    <n v="-1.9000000000000001"/>
    <n v="18.550159663865546"/>
    <n v="20.450159663865545"/>
    <x v="57"/>
  </r>
  <r>
    <n v="2001"/>
    <n v="1"/>
    <n v="13"/>
    <x v="4"/>
    <n v="-1.8"/>
    <n v="18.5291512605042"/>
    <n v="20.329151260504201"/>
    <x v="58"/>
  </r>
  <r>
    <n v="2001"/>
    <n v="1"/>
    <n v="13"/>
    <x v="10"/>
    <n v="-1.8"/>
    <n v="18.5291512605042"/>
    <n v="20.329151260504201"/>
    <x v="58"/>
  </r>
  <r>
    <n v="2001"/>
    <n v="1"/>
    <n v="14"/>
    <x v="11"/>
    <n v="-1.8"/>
    <n v="18.5291512605042"/>
    <n v="20.329151260504201"/>
    <x v="58"/>
  </r>
  <r>
    <n v="2001"/>
    <n v="1"/>
    <n v="17"/>
    <x v="17"/>
    <n v="-1.8"/>
    <n v="18.5291512605042"/>
    <n v="20.329151260504201"/>
    <x v="58"/>
  </r>
  <r>
    <n v="2001"/>
    <n v="1"/>
    <n v="30"/>
    <x v="8"/>
    <n v="-1.8"/>
    <n v="18.5291512605042"/>
    <n v="20.329151260504201"/>
    <x v="58"/>
  </r>
  <r>
    <n v="2004"/>
    <n v="2"/>
    <n v="27"/>
    <x v="2"/>
    <n v="-1.8"/>
    <n v="18.5291512605042"/>
    <n v="20.329151260504201"/>
    <x v="58"/>
  </r>
  <r>
    <n v="2004"/>
    <n v="2"/>
    <n v="27"/>
    <x v="1"/>
    <n v="-1.8"/>
    <n v="18.5291512605042"/>
    <n v="20.329151260504201"/>
    <x v="58"/>
  </r>
  <r>
    <n v="2004"/>
    <n v="3"/>
    <n v="27"/>
    <x v="4"/>
    <n v="-1.8"/>
    <n v="18.5291512605042"/>
    <n v="20.329151260504201"/>
    <x v="58"/>
  </r>
  <r>
    <n v="2003"/>
    <n v="12"/>
    <n v="9"/>
    <x v="19"/>
    <n v="-1.8"/>
    <n v="18.5291512605042"/>
    <n v="20.329151260504201"/>
    <x v="58"/>
  </r>
  <r>
    <n v="2001"/>
    <n v="1"/>
    <n v="13"/>
    <x v="14"/>
    <n v="-1.7000000000000002"/>
    <n v="18.508142857142857"/>
    <n v="20.208142857142857"/>
    <x v="59"/>
  </r>
  <r>
    <n v="2001"/>
    <n v="1"/>
    <n v="18"/>
    <x v="22"/>
    <n v="-1.7000000000000002"/>
    <n v="18.508142857142857"/>
    <n v="20.208142857142857"/>
    <x v="59"/>
  </r>
  <r>
    <n v="2001"/>
    <n v="1"/>
    <n v="21"/>
    <x v="10"/>
    <n v="-1.7000000000000002"/>
    <n v="18.508142857142857"/>
    <n v="20.208142857142857"/>
    <x v="59"/>
  </r>
  <r>
    <n v="2004"/>
    <n v="2"/>
    <n v="21"/>
    <x v="0"/>
    <n v="-1.7000000000000002"/>
    <n v="18.508142857142857"/>
    <n v="20.208142857142857"/>
    <x v="59"/>
  </r>
  <r>
    <n v="2004"/>
    <n v="2"/>
    <n v="23"/>
    <x v="8"/>
    <n v="-1.7000000000000002"/>
    <n v="18.508142857142857"/>
    <n v="20.208142857142857"/>
    <x v="59"/>
  </r>
  <r>
    <n v="2004"/>
    <n v="2"/>
    <n v="25"/>
    <x v="11"/>
    <n v="-1.7000000000000002"/>
    <n v="18.508142857142857"/>
    <n v="20.208142857142857"/>
    <x v="59"/>
  </r>
  <r>
    <n v="2003"/>
    <n v="11"/>
    <n v="28"/>
    <x v="3"/>
    <n v="-1.7000000000000002"/>
    <n v="18.508142857142857"/>
    <n v="20.208142857142857"/>
    <x v="59"/>
  </r>
  <r>
    <n v="2003"/>
    <n v="12"/>
    <n v="6"/>
    <x v="11"/>
    <n v="-1.7000000000000002"/>
    <n v="18.508142857142857"/>
    <n v="20.208142857142857"/>
    <x v="59"/>
  </r>
  <r>
    <n v="2003"/>
    <n v="12"/>
    <n v="12"/>
    <x v="3"/>
    <n v="-1.7000000000000002"/>
    <n v="18.508142857142857"/>
    <n v="20.208142857142857"/>
    <x v="59"/>
  </r>
  <r>
    <n v="2003"/>
    <n v="12"/>
    <n v="12"/>
    <x v="1"/>
    <n v="-1.7000000000000002"/>
    <n v="18.508142857142857"/>
    <n v="20.208142857142857"/>
    <x v="59"/>
  </r>
  <r>
    <n v="2001"/>
    <n v="1"/>
    <n v="12"/>
    <x v="5"/>
    <n v="-1.6"/>
    <n v="18.487134453781511"/>
    <n v="20.087134453781513"/>
    <x v="60"/>
  </r>
  <r>
    <n v="2001"/>
    <n v="1"/>
    <n v="21"/>
    <x v="13"/>
    <n v="-1.6"/>
    <n v="18.487134453781511"/>
    <n v="20.087134453781513"/>
    <x v="60"/>
  </r>
  <r>
    <n v="2004"/>
    <n v="2"/>
    <n v="20"/>
    <x v="2"/>
    <n v="-1.6"/>
    <n v="18.487134453781511"/>
    <n v="20.087134453781513"/>
    <x v="60"/>
  </r>
  <r>
    <n v="2004"/>
    <n v="2"/>
    <n v="20"/>
    <x v="0"/>
    <n v="-1.6"/>
    <n v="18.487134453781511"/>
    <n v="20.087134453781513"/>
    <x v="60"/>
  </r>
  <r>
    <n v="2004"/>
    <n v="2"/>
    <n v="21"/>
    <x v="5"/>
    <n v="-1.6"/>
    <n v="18.487134453781511"/>
    <n v="20.087134453781513"/>
    <x v="60"/>
  </r>
  <r>
    <n v="2004"/>
    <n v="2"/>
    <n v="22"/>
    <x v="9"/>
    <n v="-1.6"/>
    <n v="18.487134453781511"/>
    <n v="20.087134453781513"/>
    <x v="60"/>
  </r>
  <r>
    <n v="2004"/>
    <n v="2"/>
    <n v="24"/>
    <x v="8"/>
    <n v="-1.6"/>
    <n v="18.487134453781511"/>
    <n v="20.087134453781513"/>
    <x v="60"/>
  </r>
  <r>
    <n v="2004"/>
    <n v="2"/>
    <n v="27"/>
    <x v="3"/>
    <n v="-1.6"/>
    <n v="18.487134453781511"/>
    <n v="20.087134453781513"/>
    <x v="60"/>
  </r>
  <r>
    <n v="2004"/>
    <n v="2"/>
    <n v="27"/>
    <x v="0"/>
    <n v="-1.6"/>
    <n v="18.487134453781511"/>
    <n v="20.087134453781513"/>
    <x v="60"/>
  </r>
  <r>
    <n v="2010"/>
    <n v="10"/>
    <n v="18"/>
    <x v="8"/>
    <n v="-1.6"/>
    <n v="18.487134453781511"/>
    <n v="20.087134453781513"/>
    <x v="60"/>
  </r>
  <r>
    <n v="2003"/>
    <n v="11"/>
    <n v="28"/>
    <x v="6"/>
    <n v="-1.6"/>
    <n v="18.487134453781511"/>
    <n v="20.087134453781513"/>
    <x v="60"/>
  </r>
  <r>
    <n v="2003"/>
    <n v="12"/>
    <n v="7"/>
    <x v="2"/>
    <n v="-1.6"/>
    <n v="18.487134453781511"/>
    <n v="20.087134453781513"/>
    <x v="60"/>
  </r>
  <r>
    <n v="2003"/>
    <n v="12"/>
    <n v="31"/>
    <x v="7"/>
    <n v="-1.6"/>
    <n v="18.487134453781511"/>
    <n v="20.087134453781513"/>
    <x v="60"/>
  </r>
  <r>
    <n v="2001"/>
    <n v="1"/>
    <n v="11"/>
    <x v="9"/>
    <n v="-1.5"/>
    <n v="18.466126050420169"/>
    <n v="19.966126050420169"/>
    <x v="61"/>
  </r>
  <r>
    <n v="2001"/>
    <n v="1"/>
    <n v="11"/>
    <x v="7"/>
    <n v="-1.5"/>
    <n v="18.466126050420169"/>
    <n v="19.966126050420169"/>
    <x v="61"/>
  </r>
  <r>
    <n v="2001"/>
    <n v="1"/>
    <n v="14"/>
    <x v="12"/>
    <n v="-1.5"/>
    <n v="18.466126050420169"/>
    <n v="19.966126050420169"/>
    <x v="61"/>
  </r>
  <r>
    <n v="2004"/>
    <n v="2"/>
    <n v="21"/>
    <x v="8"/>
    <n v="-1.5"/>
    <n v="18.466126050420169"/>
    <n v="19.966126050420169"/>
    <x v="61"/>
  </r>
  <r>
    <n v="2004"/>
    <n v="2"/>
    <n v="22"/>
    <x v="12"/>
    <n v="-1.5"/>
    <n v="18.466126050420169"/>
    <n v="19.966126050420169"/>
    <x v="61"/>
  </r>
  <r>
    <n v="2004"/>
    <n v="2"/>
    <n v="23"/>
    <x v="15"/>
    <n v="-1.5"/>
    <n v="18.466126050420169"/>
    <n v="19.966126050420169"/>
    <x v="61"/>
  </r>
  <r>
    <n v="2004"/>
    <n v="2"/>
    <n v="25"/>
    <x v="9"/>
    <n v="-1.5"/>
    <n v="18.466126050420169"/>
    <n v="19.966126050420169"/>
    <x v="61"/>
  </r>
  <r>
    <n v="2004"/>
    <n v="2"/>
    <n v="26"/>
    <x v="2"/>
    <n v="-1.5"/>
    <n v="18.466126050420169"/>
    <n v="19.966126050420169"/>
    <x v="61"/>
  </r>
  <r>
    <n v="2004"/>
    <n v="3"/>
    <n v="3"/>
    <x v="2"/>
    <n v="-1.5"/>
    <n v="18.466126050420169"/>
    <n v="19.966126050420169"/>
    <x v="61"/>
  </r>
  <r>
    <n v="2004"/>
    <n v="3"/>
    <n v="7"/>
    <x v="7"/>
    <n v="-1.5"/>
    <n v="18.466126050420169"/>
    <n v="19.966126050420169"/>
    <x v="61"/>
  </r>
  <r>
    <n v="2003"/>
    <n v="12"/>
    <n v="10"/>
    <x v="23"/>
    <n v="-1.5"/>
    <n v="18.466126050420169"/>
    <n v="19.966126050420169"/>
    <x v="61"/>
  </r>
  <r>
    <n v="2003"/>
    <n v="12"/>
    <n v="10"/>
    <x v="19"/>
    <n v="-1.5"/>
    <n v="18.466126050420169"/>
    <n v="19.966126050420169"/>
    <x v="61"/>
  </r>
  <r>
    <n v="2001"/>
    <n v="1"/>
    <n v="15"/>
    <x v="19"/>
    <n v="-1.4000000000000001"/>
    <n v="18.445117647058822"/>
    <n v="19.845117647058821"/>
    <x v="62"/>
  </r>
  <r>
    <n v="2001"/>
    <n v="1"/>
    <n v="18"/>
    <x v="23"/>
    <n v="-1.4000000000000001"/>
    <n v="18.445117647058822"/>
    <n v="19.845117647058821"/>
    <x v="62"/>
  </r>
  <r>
    <n v="2004"/>
    <n v="2"/>
    <n v="26"/>
    <x v="3"/>
    <n v="-1.4000000000000001"/>
    <n v="18.445117647058822"/>
    <n v="19.845117647058821"/>
    <x v="62"/>
  </r>
  <r>
    <n v="2004"/>
    <n v="2"/>
    <n v="28"/>
    <x v="19"/>
    <n v="-1.4000000000000001"/>
    <n v="18.445117647058822"/>
    <n v="19.845117647058821"/>
    <x v="62"/>
  </r>
  <r>
    <n v="2004"/>
    <n v="3"/>
    <n v="2"/>
    <x v="9"/>
    <n v="-1.4000000000000001"/>
    <n v="18.445117647058822"/>
    <n v="19.845117647058821"/>
    <x v="62"/>
  </r>
  <r>
    <n v="2003"/>
    <n v="12"/>
    <n v="10"/>
    <x v="15"/>
    <n v="-1.4000000000000001"/>
    <n v="18.445117647058822"/>
    <n v="19.845117647058821"/>
    <x v="62"/>
  </r>
  <r>
    <n v="2003"/>
    <n v="12"/>
    <n v="12"/>
    <x v="0"/>
    <n v="-1.4000000000000001"/>
    <n v="18.445117647058822"/>
    <n v="19.845117647058821"/>
    <x v="62"/>
  </r>
  <r>
    <n v="2003"/>
    <n v="12"/>
    <n v="18"/>
    <x v="6"/>
    <n v="-1.4000000000000001"/>
    <n v="18.445117647058822"/>
    <n v="19.845117647058821"/>
    <x v="62"/>
  </r>
  <r>
    <n v="2001"/>
    <n v="1"/>
    <n v="12"/>
    <x v="3"/>
    <n v="-1.3"/>
    <n v="18.42410924369748"/>
    <n v="19.72410924369748"/>
    <x v="63"/>
  </r>
  <r>
    <n v="2001"/>
    <n v="1"/>
    <n v="13"/>
    <x v="15"/>
    <n v="-1.3"/>
    <n v="18.42410924369748"/>
    <n v="19.72410924369748"/>
    <x v="63"/>
  </r>
  <r>
    <n v="2001"/>
    <n v="1"/>
    <n v="16"/>
    <x v="17"/>
    <n v="-1.3"/>
    <n v="18.42410924369748"/>
    <n v="19.72410924369748"/>
    <x v="63"/>
  </r>
  <r>
    <n v="2001"/>
    <n v="1"/>
    <n v="30"/>
    <x v="2"/>
    <n v="-1.3"/>
    <n v="18.42410924369748"/>
    <n v="19.72410924369748"/>
    <x v="63"/>
  </r>
  <r>
    <n v="2004"/>
    <n v="2"/>
    <n v="20"/>
    <x v="4"/>
    <n v="-1.3"/>
    <n v="18.42410924369748"/>
    <n v="19.72410924369748"/>
    <x v="63"/>
  </r>
  <r>
    <n v="2004"/>
    <n v="2"/>
    <n v="26"/>
    <x v="6"/>
    <n v="-1.3"/>
    <n v="18.42410924369748"/>
    <n v="19.72410924369748"/>
    <x v="63"/>
  </r>
  <r>
    <n v="2010"/>
    <n v="10"/>
    <n v="18"/>
    <x v="2"/>
    <n v="-1.3"/>
    <n v="18.42410924369748"/>
    <n v="19.72410924369748"/>
    <x v="63"/>
  </r>
  <r>
    <n v="2003"/>
    <n v="11"/>
    <n v="28"/>
    <x v="8"/>
    <n v="-1.3"/>
    <n v="18.42410924369748"/>
    <n v="19.72410924369748"/>
    <x v="63"/>
  </r>
  <r>
    <n v="2003"/>
    <n v="11"/>
    <n v="28"/>
    <x v="0"/>
    <n v="-1.3"/>
    <n v="18.42410924369748"/>
    <n v="19.72410924369748"/>
    <x v="63"/>
  </r>
  <r>
    <n v="2003"/>
    <n v="12"/>
    <n v="7"/>
    <x v="4"/>
    <n v="-1.3"/>
    <n v="18.42410924369748"/>
    <n v="19.72410924369748"/>
    <x v="63"/>
  </r>
  <r>
    <n v="2003"/>
    <n v="12"/>
    <n v="7"/>
    <x v="10"/>
    <n v="-1.3"/>
    <n v="18.42410924369748"/>
    <n v="19.72410924369748"/>
    <x v="63"/>
  </r>
  <r>
    <n v="2003"/>
    <n v="12"/>
    <n v="7"/>
    <x v="17"/>
    <n v="-1.3"/>
    <n v="18.42410924369748"/>
    <n v="19.72410924369748"/>
    <x v="63"/>
  </r>
  <r>
    <n v="2003"/>
    <n v="12"/>
    <n v="8"/>
    <x v="15"/>
    <n v="-1.3"/>
    <n v="18.42410924369748"/>
    <n v="19.72410924369748"/>
    <x v="63"/>
  </r>
  <r>
    <n v="2003"/>
    <n v="12"/>
    <n v="10"/>
    <x v="9"/>
    <n v="-1.3"/>
    <n v="18.42410924369748"/>
    <n v="19.72410924369748"/>
    <x v="63"/>
  </r>
  <r>
    <n v="2003"/>
    <n v="12"/>
    <n v="18"/>
    <x v="4"/>
    <n v="-1.3"/>
    <n v="18.42410924369748"/>
    <n v="19.72410924369748"/>
    <x v="63"/>
  </r>
  <r>
    <n v="2001"/>
    <n v="1"/>
    <n v="11"/>
    <x v="11"/>
    <n v="-1.2000000000000002"/>
    <n v="18.403100840336133"/>
    <n v="19.603100840336133"/>
    <x v="64"/>
  </r>
  <r>
    <n v="2001"/>
    <n v="1"/>
    <n v="13"/>
    <x v="5"/>
    <n v="-1.2000000000000002"/>
    <n v="18.403100840336133"/>
    <n v="19.603100840336133"/>
    <x v="64"/>
  </r>
  <r>
    <n v="2001"/>
    <n v="1"/>
    <n v="18"/>
    <x v="17"/>
    <n v="-1.2000000000000002"/>
    <n v="18.403100840336133"/>
    <n v="19.603100840336133"/>
    <x v="64"/>
  </r>
  <r>
    <n v="2001"/>
    <n v="1"/>
    <n v="19"/>
    <x v="0"/>
    <n v="-1.2000000000000002"/>
    <n v="18.403100840336133"/>
    <n v="19.603100840336133"/>
    <x v="64"/>
  </r>
  <r>
    <n v="2001"/>
    <n v="1"/>
    <n v="19"/>
    <x v="10"/>
    <n v="-1.2000000000000002"/>
    <n v="18.403100840336133"/>
    <n v="19.603100840336133"/>
    <x v="64"/>
  </r>
  <r>
    <n v="2004"/>
    <n v="2"/>
    <n v="21"/>
    <x v="4"/>
    <n v="-1.2000000000000002"/>
    <n v="18.403100840336133"/>
    <n v="19.603100840336133"/>
    <x v="64"/>
  </r>
  <r>
    <n v="2004"/>
    <n v="2"/>
    <n v="21"/>
    <x v="2"/>
    <n v="-1.2000000000000002"/>
    <n v="18.403100840336133"/>
    <n v="19.603100840336133"/>
    <x v="64"/>
  </r>
  <r>
    <n v="2004"/>
    <n v="2"/>
    <n v="23"/>
    <x v="6"/>
    <n v="-1.2000000000000002"/>
    <n v="18.403100840336133"/>
    <n v="19.603100840336133"/>
    <x v="64"/>
  </r>
  <r>
    <n v="2004"/>
    <n v="2"/>
    <n v="26"/>
    <x v="4"/>
    <n v="-1.2000000000000002"/>
    <n v="18.403100840336133"/>
    <n v="19.603100840336133"/>
    <x v="64"/>
  </r>
  <r>
    <n v="2004"/>
    <n v="3"/>
    <n v="1"/>
    <x v="0"/>
    <n v="-1.2000000000000002"/>
    <n v="18.403100840336133"/>
    <n v="19.603100840336133"/>
    <x v="64"/>
  </r>
  <r>
    <n v="2004"/>
    <n v="3"/>
    <n v="3"/>
    <x v="12"/>
    <n v="-1.2000000000000002"/>
    <n v="18.403100840336133"/>
    <n v="19.603100840336133"/>
    <x v="64"/>
  </r>
  <r>
    <n v="2004"/>
    <n v="3"/>
    <n v="23"/>
    <x v="6"/>
    <n v="-1.2000000000000002"/>
    <n v="18.403100840336133"/>
    <n v="19.603100840336133"/>
    <x v="64"/>
  </r>
  <r>
    <n v="2004"/>
    <n v="3"/>
    <n v="25"/>
    <x v="5"/>
    <n v="-1.2000000000000002"/>
    <n v="18.403100840336133"/>
    <n v="19.603100840336133"/>
    <x v="64"/>
  </r>
  <r>
    <n v="2004"/>
    <n v="3"/>
    <n v="25"/>
    <x v="4"/>
    <n v="-1.2000000000000002"/>
    <n v="18.403100840336133"/>
    <n v="19.603100840336133"/>
    <x v="64"/>
  </r>
  <r>
    <n v="2010"/>
    <n v="10"/>
    <n v="18"/>
    <x v="4"/>
    <n v="-1.2000000000000002"/>
    <n v="18.403100840336133"/>
    <n v="19.603100840336133"/>
    <x v="64"/>
  </r>
  <r>
    <n v="2003"/>
    <n v="12"/>
    <n v="8"/>
    <x v="17"/>
    <n v="-1.2000000000000002"/>
    <n v="18.403100840336133"/>
    <n v="19.603100840336133"/>
    <x v="64"/>
  </r>
  <r>
    <n v="2003"/>
    <n v="12"/>
    <n v="10"/>
    <x v="11"/>
    <n v="-1.2000000000000002"/>
    <n v="18.403100840336133"/>
    <n v="19.603100840336133"/>
    <x v="64"/>
  </r>
  <r>
    <n v="2003"/>
    <n v="12"/>
    <n v="17"/>
    <x v="9"/>
    <n v="-1.2000000000000002"/>
    <n v="18.403100840336133"/>
    <n v="19.603100840336133"/>
    <x v="64"/>
  </r>
  <r>
    <n v="2003"/>
    <n v="12"/>
    <n v="18"/>
    <x v="0"/>
    <n v="-1.2000000000000002"/>
    <n v="18.403100840336133"/>
    <n v="19.603100840336133"/>
    <x v="64"/>
  </r>
  <r>
    <n v="2001"/>
    <n v="1"/>
    <n v="12"/>
    <x v="6"/>
    <n v="-1.1000000000000001"/>
    <n v="18.382092436974791"/>
    <n v="19.482092436974792"/>
    <x v="65"/>
  </r>
  <r>
    <n v="2001"/>
    <n v="1"/>
    <n v="12"/>
    <x v="1"/>
    <n v="-1.1000000000000001"/>
    <n v="18.382092436974791"/>
    <n v="19.482092436974792"/>
    <x v="65"/>
  </r>
  <r>
    <n v="2001"/>
    <n v="1"/>
    <n v="14"/>
    <x v="13"/>
    <n v="-1.1000000000000001"/>
    <n v="18.382092436974791"/>
    <n v="19.482092436974792"/>
    <x v="65"/>
  </r>
  <r>
    <n v="2001"/>
    <n v="1"/>
    <n v="18"/>
    <x v="19"/>
    <n v="-1.1000000000000001"/>
    <n v="18.382092436974791"/>
    <n v="19.482092436974792"/>
    <x v="65"/>
  </r>
  <r>
    <n v="2001"/>
    <n v="1"/>
    <n v="19"/>
    <x v="13"/>
    <n v="-1.1000000000000001"/>
    <n v="18.382092436974791"/>
    <n v="19.482092436974792"/>
    <x v="65"/>
  </r>
  <r>
    <n v="2001"/>
    <n v="1"/>
    <n v="30"/>
    <x v="10"/>
    <n v="-1.1000000000000001"/>
    <n v="18.382092436974791"/>
    <n v="19.482092436974792"/>
    <x v="65"/>
  </r>
  <r>
    <n v="2004"/>
    <n v="2"/>
    <n v="20"/>
    <x v="5"/>
    <n v="-1.1000000000000001"/>
    <n v="18.382092436974791"/>
    <n v="19.482092436974792"/>
    <x v="65"/>
  </r>
  <r>
    <n v="2004"/>
    <n v="2"/>
    <n v="20"/>
    <x v="7"/>
    <n v="-1.1000000000000001"/>
    <n v="18.382092436974791"/>
    <n v="19.482092436974792"/>
    <x v="65"/>
  </r>
  <r>
    <n v="2004"/>
    <n v="2"/>
    <n v="27"/>
    <x v="4"/>
    <n v="-1.1000000000000001"/>
    <n v="18.382092436974791"/>
    <n v="19.482092436974792"/>
    <x v="65"/>
  </r>
  <r>
    <n v="2004"/>
    <n v="2"/>
    <n v="27"/>
    <x v="10"/>
    <n v="-1.1000000000000001"/>
    <n v="18.382092436974791"/>
    <n v="19.482092436974792"/>
    <x v="65"/>
  </r>
  <r>
    <n v="2004"/>
    <n v="2"/>
    <n v="27"/>
    <x v="13"/>
    <n v="-1.1000000000000001"/>
    <n v="18.382092436974791"/>
    <n v="19.482092436974792"/>
    <x v="65"/>
  </r>
  <r>
    <n v="2004"/>
    <n v="3"/>
    <n v="26"/>
    <x v="5"/>
    <n v="-1.1000000000000001"/>
    <n v="18.382092436974791"/>
    <n v="19.482092436974792"/>
    <x v="65"/>
  </r>
  <r>
    <n v="2010"/>
    <n v="10"/>
    <n v="18"/>
    <x v="5"/>
    <n v="-1.1000000000000001"/>
    <n v="18.382092436974791"/>
    <n v="19.482092436974792"/>
    <x v="65"/>
  </r>
  <r>
    <n v="2010"/>
    <n v="10"/>
    <n v="18"/>
    <x v="6"/>
    <n v="-1.1000000000000001"/>
    <n v="18.382092436974791"/>
    <n v="19.482092436974792"/>
    <x v="65"/>
  </r>
  <r>
    <n v="2003"/>
    <n v="12"/>
    <n v="12"/>
    <x v="6"/>
    <n v="-1.1000000000000001"/>
    <n v="18.382092436974791"/>
    <n v="19.482092436974792"/>
    <x v="65"/>
  </r>
  <r>
    <n v="2003"/>
    <n v="12"/>
    <n v="17"/>
    <x v="11"/>
    <n v="-1.1000000000000001"/>
    <n v="18.382092436974791"/>
    <n v="19.482092436974792"/>
    <x v="65"/>
  </r>
  <r>
    <n v="2001"/>
    <n v="1"/>
    <n v="11"/>
    <x v="14"/>
    <n v="-1"/>
    <n v="18.361084033613444"/>
    <n v="19.361084033613444"/>
    <x v="66"/>
  </r>
  <r>
    <n v="2001"/>
    <n v="1"/>
    <n v="11"/>
    <x v="12"/>
    <n v="-1"/>
    <n v="18.361084033613444"/>
    <n v="19.361084033613444"/>
    <x v="66"/>
  </r>
  <r>
    <n v="2001"/>
    <n v="1"/>
    <n v="15"/>
    <x v="16"/>
    <n v="-1"/>
    <n v="18.361084033613444"/>
    <n v="19.361084033613444"/>
    <x v="66"/>
  </r>
  <r>
    <n v="2001"/>
    <n v="1"/>
    <n v="18"/>
    <x v="15"/>
    <n v="-1"/>
    <n v="18.361084033613444"/>
    <n v="19.361084033613444"/>
    <x v="66"/>
  </r>
  <r>
    <n v="2001"/>
    <n v="1"/>
    <n v="19"/>
    <x v="16"/>
    <n v="-1"/>
    <n v="18.361084033613444"/>
    <n v="19.361084033613444"/>
    <x v="66"/>
  </r>
  <r>
    <n v="2001"/>
    <n v="1"/>
    <n v="29"/>
    <x v="0"/>
    <n v="-1"/>
    <n v="18.361084033613444"/>
    <n v="19.361084033613444"/>
    <x v="66"/>
  </r>
  <r>
    <n v="2004"/>
    <n v="2"/>
    <n v="19"/>
    <x v="7"/>
    <n v="-1"/>
    <n v="18.361084033613444"/>
    <n v="19.361084033613444"/>
    <x v="66"/>
  </r>
  <r>
    <n v="2004"/>
    <n v="2"/>
    <n v="26"/>
    <x v="8"/>
    <n v="-1"/>
    <n v="18.361084033613444"/>
    <n v="19.361084033613444"/>
    <x v="66"/>
  </r>
  <r>
    <n v="2004"/>
    <n v="3"/>
    <n v="23"/>
    <x v="8"/>
    <n v="-1"/>
    <n v="18.361084033613444"/>
    <n v="19.361084033613444"/>
    <x v="66"/>
  </r>
  <r>
    <n v="2004"/>
    <n v="3"/>
    <n v="23"/>
    <x v="3"/>
    <n v="-1"/>
    <n v="18.361084033613444"/>
    <n v="19.361084033613444"/>
    <x v="66"/>
  </r>
  <r>
    <n v="2004"/>
    <n v="3"/>
    <n v="24"/>
    <x v="6"/>
    <n v="-1"/>
    <n v="18.361084033613444"/>
    <n v="19.361084033613444"/>
    <x v="66"/>
  </r>
  <r>
    <n v="2010"/>
    <n v="10"/>
    <n v="17"/>
    <x v="7"/>
    <n v="-1"/>
    <n v="18.361084033613444"/>
    <n v="19.361084033613444"/>
    <x v="66"/>
  </r>
  <r>
    <n v="2001"/>
    <n v="1"/>
    <n v="14"/>
    <x v="14"/>
    <n v="-0.9"/>
    <n v="18.340075630252102"/>
    <n v="19.2400756302521"/>
    <x v="67"/>
  </r>
  <r>
    <n v="2001"/>
    <n v="1"/>
    <n v="18"/>
    <x v="14"/>
    <n v="-0.9"/>
    <n v="18.340075630252102"/>
    <n v="19.2400756302521"/>
    <x v="67"/>
  </r>
  <r>
    <n v="2001"/>
    <n v="1"/>
    <n v="19"/>
    <x v="1"/>
    <n v="-0.9"/>
    <n v="18.340075630252102"/>
    <n v="19.2400756302521"/>
    <x v="67"/>
  </r>
  <r>
    <n v="2001"/>
    <n v="1"/>
    <n v="19"/>
    <x v="20"/>
    <n v="-0.9"/>
    <n v="18.340075630252102"/>
    <n v="19.2400756302521"/>
    <x v="67"/>
  </r>
  <r>
    <n v="2001"/>
    <n v="1"/>
    <n v="19"/>
    <x v="21"/>
    <n v="-0.9"/>
    <n v="18.340075630252102"/>
    <n v="19.2400756302521"/>
    <x v="67"/>
  </r>
  <r>
    <n v="2001"/>
    <n v="1"/>
    <n v="19"/>
    <x v="22"/>
    <n v="-0.9"/>
    <n v="18.340075630252102"/>
    <n v="19.2400756302521"/>
    <x v="67"/>
  </r>
  <r>
    <n v="2001"/>
    <n v="1"/>
    <n v="20"/>
    <x v="8"/>
    <n v="-0.9"/>
    <n v="18.340075630252102"/>
    <n v="19.2400756302521"/>
    <x v="67"/>
  </r>
  <r>
    <n v="2001"/>
    <n v="1"/>
    <n v="20"/>
    <x v="3"/>
    <n v="-0.9"/>
    <n v="18.340075630252102"/>
    <n v="19.2400756302521"/>
    <x v="67"/>
  </r>
  <r>
    <n v="2001"/>
    <n v="1"/>
    <n v="21"/>
    <x v="0"/>
    <n v="-0.9"/>
    <n v="18.340075630252102"/>
    <n v="19.2400756302521"/>
    <x v="67"/>
  </r>
  <r>
    <n v="2001"/>
    <n v="1"/>
    <n v="21"/>
    <x v="16"/>
    <n v="-0.9"/>
    <n v="18.340075630252102"/>
    <n v="19.2400756302521"/>
    <x v="67"/>
  </r>
  <r>
    <n v="2004"/>
    <n v="2"/>
    <n v="21"/>
    <x v="10"/>
    <n v="-0.9"/>
    <n v="18.340075630252102"/>
    <n v="19.2400756302521"/>
    <x v="67"/>
  </r>
  <r>
    <n v="2004"/>
    <n v="2"/>
    <n v="23"/>
    <x v="2"/>
    <n v="-0.9"/>
    <n v="18.340075630252102"/>
    <n v="19.2400756302521"/>
    <x v="67"/>
  </r>
  <r>
    <n v="2004"/>
    <n v="2"/>
    <n v="25"/>
    <x v="14"/>
    <n v="-0.9"/>
    <n v="18.340075630252102"/>
    <n v="19.2400756302521"/>
    <x v="67"/>
  </r>
  <r>
    <n v="2004"/>
    <n v="2"/>
    <n v="25"/>
    <x v="12"/>
    <n v="-0.9"/>
    <n v="18.340075630252102"/>
    <n v="19.2400756302521"/>
    <x v="67"/>
  </r>
  <r>
    <n v="2004"/>
    <n v="2"/>
    <n v="25"/>
    <x v="7"/>
    <n v="-0.9"/>
    <n v="18.340075630252102"/>
    <n v="19.2400756302521"/>
    <x v="67"/>
  </r>
  <r>
    <n v="2004"/>
    <n v="2"/>
    <n v="27"/>
    <x v="15"/>
    <n v="-0.9"/>
    <n v="18.340075630252102"/>
    <n v="19.2400756302521"/>
    <x v="67"/>
  </r>
  <r>
    <n v="2003"/>
    <n v="11"/>
    <n v="28"/>
    <x v="2"/>
    <n v="-0.9"/>
    <n v="18.340075630252102"/>
    <n v="19.2400756302521"/>
    <x v="67"/>
  </r>
  <r>
    <n v="2003"/>
    <n v="12"/>
    <n v="8"/>
    <x v="19"/>
    <n v="-0.9"/>
    <n v="18.340075630252102"/>
    <n v="19.2400756302521"/>
    <x v="67"/>
  </r>
  <r>
    <n v="2003"/>
    <n v="12"/>
    <n v="18"/>
    <x v="5"/>
    <n v="-0.9"/>
    <n v="18.340075630252102"/>
    <n v="19.2400756302521"/>
    <x v="67"/>
  </r>
  <r>
    <n v="2001"/>
    <n v="1"/>
    <n v="15"/>
    <x v="17"/>
    <n v="-0.8"/>
    <n v="18.319067226890756"/>
    <n v="19.119067226890756"/>
    <x v="68"/>
  </r>
  <r>
    <n v="2001"/>
    <n v="1"/>
    <n v="17"/>
    <x v="23"/>
    <n v="-0.8"/>
    <n v="18.319067226890756"/>
    <n v="19.119067226890756"/>
    <x v="68"/>
  </r>
  <r>
    <n v="2001"/>
    <n v="1"/>
    <n v="18"/>
    <x v="12"/>
    <n v="-0.8"/>
    <n v="18.319067226890756"/>
    <n v="19.119067226890756"/>
    <x v="68"/>
  </r>
  <r>
    <n v="2001"/>
    <n v="1"/>
    <n v="19"/>
    <x v="3"/>
    <n v="-0.8"/>
    <n v="18.319067226890756"/>
    <n v="19.119067226890756"/>
    <x v="68"/>
  </r>
  <r>
    <n v="2004"/>
    <n v="2"/>
    <n v="25"/>
    <x v="6"/>
    <n v="-0.8"/>
    <n v="18.319067226890756"/>
    <n v="19.119067226890756"/>
    <x v="68"/>
  </r>
  <r>
    <n v="2004"/>
    <n v="3"/>
    <n v="3"/>
    <x v="6"/>
    <n v="-0.8"/>
    <n v="18.319067226890756"/>
    <n v="19.119067226890756"/>
    <x v="68"/>
  </r>
  <r>
    <n v="2004"/>
    <n v="3"/>
    <n v="24"/>
    <x v="3"/>
    <n v="-0.8"/>
    <n v="18.319067226890756"/>
    <n v="19.119067226890756"/>
    <x v="68"/>
  </r>
  <r>
    <n v="2002"/>
    <n v="4"/>
    <n v="7"/>
    <x v="6"/>
    <n v="-0.8"/>
    <n v="18.319067226890756"/>
    <n v="19.119067226890756"/>
    <x v="68"/>
  </r>
  <r>
    <n v="2002"/>
    <n v="4"/>
    <n v="9"/>
    <x v="6"/>
    <n v="-0.8"/>
    <n v="18.319067226890756"/>
    <n v="19.119067226890756"/>
    <x v="68"/>
  </r>
  <r>
    <n v="2003"/>
    <n v="12"/>
    <n v="7"/>
    <x v="5"/>
    <n v="-0.8"/>
    <n v="18.319067226890756"/>
    <n v="19.119067226890756"/>
    <x v="68"/>
  </r>
  <r>
    <n v="2001"/>
    <n v="1"/>
    <n v="11"/>
    <x v="19"/>
    <n v="-0.70000000000000007"/>
    <n v="18.298058823529413"/>
    <n v="18.998058823529412"/>
    <x v="69"/>
  </r>
  <r>
    <n v="2001"/>
    <n v="1"/>
    <n v="13"/>
    <x v="19"/>
    <n v="-0.70000000000000007"/>
    <n v="18.298058823529413"/>
    <n v="18.998058823529412"/>
    <x v="69"/>
  </r>
  <r>
    <n v="2001"/>
    <n v="1"/>
    <n v="18"/>
    <x v="11"/>
    <n v="-0.70000000000000007"/>
    <n v="18.298058823529413"/>
    <n v="18.998058823529412"/>
    <x v="69"/>
  </r>
  <r>
    <n v="2001"/>
    <n v="1"/>
    <n v="19"/>
    <x v="6"/>
    <n v="-0.70000000000000007"/>
    <n v="18.298058823529413"/>
    <n v="18.998058823529412"/>
    <x v="69"/>
  </r>
  <r>
    <n v="2001"/>
    <n v="1"/>
    <n v="20"/>
    <x v="6"/>
    <n v="-0.70000000000000007"/>
    <n v="18.298058823529413"/>
    <n v="18.998058823529412"/>
    <x v="69"/>
  </r>
  <r>
    <n v="2004"/>
    <n v="2"/>
    <n v="23"/>
    <x v="4"/>
    <n v="-0.70000000000000007"/>
    <n v="18.298058823529413"/>
    <n v="18.998058823529412"/>
    <x v="69"/>
  </r>
  <r>
    <n v="2004"/>
    <n v="2"/>
    <n v="27"/>
    <x v="16"/>
    <n v="-0.70000000000000007"/>
    <n v="18.298058823529413"/>
    <n v="18.998058823529412"/>
    <x v="69"/>
  </r>
  <r>
    <n v="2004"/>
    <n v="3"/>
    <n v="3"/>
    <x v="8"/>
    <n v="-0.70000000000000007"/>
    <n v="18.298058823529413"/>
    <n v="18.998058823529412"/>
    <x v="69"/>
  </r>
  <r>
    <n v="2004"/>
    <n v="3"/>
    <n v="24"/>
    <x v="8"/>
    <n v="-0.70000000000000007"/>
    <n v="18.298058823529413"/>
    <n v="18.998058823529412"/>
    <x v="69"/>
  </r>
  <r>
    <n v="2003"/>
    <n v="11"/>
    <n v="28"/>
    <x v="4"/>
    <n v="-0.70000000000000007"/>
    <n v="18.298058823529413"/>
    <n v="18.998058823529412"/>
    <x v="69"/>
  </r>
  <r>
    <n v="2003"/>
    <n v="12"/>
    <n v="6"/>
    <x v="7"/>
    <n v="-0.70000000000000007"/>
    <n v="18.298058823529413"/>
    <n v="18.998058823529412"/>
    <x v="69"/>
  </r>
  <r>
    <n v="2003"/>
    <n v="12"/>
    <n v="7"/>
    <x v="23"/>
    <n v="-0.70000000000000007"/>
    <n v="18.298058823529413"/>
    <n v="18.998058823529412"/>
    <x v="69"/>
  </r>
  <r>
    <n v="2001"/>
    <n v="1"/>
    <n v="11"/>
    <x v="15"/>
    <n v="-0.60000000000000009"/>
    <n v="18.277050420168067"/>
    <n v="18.877050420168068"/>
    <x v="70"/>
  </r>
  <r>
    <n v="2001"/>
    <n v="1"/>
    <n v="18"/>
    <x v="9"/>
    <n v="-0.60000000000000009"/>
    <n v="18.277050420168067"/>
    <n v="18.877050420168068"/>
    <x v="70"/>
  </r>
  <r>
    <n v="2001"/>
    <n v="1"/>
    <n v="18"/>
    <x v="7"/>
    <n v="-0.60000000000000009"/>
    <n v="18.277050420168067"/>
    <n v="18.877050420168068"/>
    <x v="70"/>
  </r>
  <r>
    <n v="2001"/>
    <n v="1"/>
    <n v="19"/>
    <x v="2"/>
    <n v="-0.60000000000000009"/>
    <n v="18.277050420168067"/>
    <n v="18.877050420168068"/>
    <x v="70"/>
  </r>
  <r>
    <n v="2001"/>
    <n v="1"/>
    <n v="19"/>
    <x v="23"/>
    <n v="-0.60000000000000009"/>
    <n v="18.277050420168067"/>
    <n v="18.877050420168068"/>
    <x v="70"/>
  </r>
  <r>
    <n v="2001"/>
    <n v="1"/>
    <n v="29"/>
    <x v="15"/>
    <n v="-0.60000000000000009"/>
    <n v="18.277050420168067"/>
    <n v="18.877050420168068"/>
    <x v="70"/>
  </r>
  <r>
    <n v="2004"/>
    <n v="2"/>
    <n v="23"/>
    <x v="5"/>
    <n v="-0.60000000000000009"/>
    <n v="18.277050420168067"/>
    <n v="18.877050420168068"/>
    <x v="70"/>
  </r>
  <r>
    <n v="2004"/>
    <n v="2"/>
    <n v="26"/>
    <x v="5"/>
    <n v="-0.60000000000000009"/>
    <n v="18.277050420168067"/>
    <n v="18.877050420168068"/>
    <x v="70"/>
  </r>
  <r>
    <n v="2004"/>
    <n v="2"/>
    <n v="26"/>
    <x v="9"/>
    <n v="-0.60000000000000009"/>
    <n v="18.277050420168067"/>
    <n v="18.877050420168068"/>
    <x v="70"/>
  </r>
  <r>
    <n v="2004"/>
    <n v="3"/>
    <n v="23"/>
    <x v="4"/>
    <n v="-0.60000000000000009"/>
    <n v="18.277050420168067"/>
    <n v="18.877050420168068"/>
    <x v="70"/>
  </r>
  <r>
    <n v="2003"/>
    <n v="12"/>
    <n v="17"/>
    <x v="7"/>
    <n v="-0.60000000000000009"/>
    <n v="18.277050420168067"/>
    <n v="18.877050420168068"/>
    <x v="70"/>
  </r>
  <r>
    <n v="2001"/>
    <n v="1"/>
    <n v="16"/>
    <x v="16"/>
    <n v="-0.5"/>
    <n v="18.256042016806724"/>
    <n v="18.756042016806724"/>
    <x v="71"/>
  </r>
  <r>
    <n v="2001"/>
    <n v="1"/>
    <n v="19"/>
    <x v="5"/>
    <n v="-0.5"/>
    <n v="18.256042016806724"/>
    <n v="18.756042016806724"/>
    <x v="71"/>
  </r>
  <r>
    <n v="2001"/>
    <n v="1"/>
    <n v="19"/>
    <x v="4"/>
    <n v="-0.5"/>
    <n v="18.256042016806724"/>
    <n v="18.756042016806724"/>
    <x v="71"/>
  </r>
  <r>
    <n v="2001"/>
    <n v="1"/>
    <n v="19"/>
    <x v="8"/>
    <n v="-0.5"/>
    <n v="18.256042016806724"/>
    <n v="18.756042016806724"/>
    <x v="71"/>
  </r>
  <r>
    <n v="2001"/>
    <n v="1"/>
    <n v="19"/>
    <x v="18"/>
    <n v="-0.5"/>
    <n v="18.256042016806724"/>
    <n v="18.756042016806724"/>
    <x v="71"/>
  </r>
  <r>
    <n v="2001"/>
    <n v="1"/>
    <n v="30"/>
    <x v="13"/>
    <n v="-0.5"/>
    <n v="18.256042016806724"/>
    <n v="18.756042016806724"/>
    <x v="71"/>
  </r>
  <r>
    <n v="2004"/>
    <n v="2"/>
    <n v="16"/>
    <x v="2"/>
    <n v="-0.5"/>
    <n v="18.256042016806724"/>
    <n v="18.756042016806724"/>
    <x v="71"/>
  </r>
  <r>
    <n v="2004"/>
    <n v="2"/>
    <n v="16"/>
    <x v="8"/>
    <n v="-0.5"/>
    <n v="18.256042016806724"/>
    <n v="18.756042016806724"/>
    <x v="71"/>
  </r>
  <r>
    <n v="2004"/>
    <n v="2"/>
    <n v="19"/>
    <x v="9"/>
    <n v="-0.5"/>
    <n v="18.256042016806724"/>
    <n v="18.756042016806724"/>
    <x v="71"/>
  </r>
  <r>
    <n v="2004"/>
    <n v="2"/>
    <n v="20"/>
    <x v="9"/>
    <n v="-0.5"/>
    <n v="18.256042016806724"/>
    <n v="18.756042016806724"/>
    <x v="71"/>
  </r>
  <r>
    <n v="2004"/>
    <n v="2"/>
    <n v="22"/>
    <x v="14"/>
    <n v="-0.5"/>
    <n v="18.256042016806724"/>
    <n v="18.756042016806724"/>
    <x v="71"/>
  </r>
  <r>
    <n v="2004"/>
    <n v="3"/>
    <n v="23"/>
    <x v="5"/>
    <n v="-0.5"/>
    <n v="18.256042016806724"/>
    <n v="18.756042016806724"/>
    <x v="71"/>
  </r>
  <r>
    <n v="2004"/>
    <n v="3"/>
    <n v="23"/>
    <x v="2"/>
    <n v="-0.5"/>
    <n v="18.256042016806724"/>
    <n v="18.756042016806724"/>
    <x v="71"/>
  </r>
  <r>
    <n v="2004"/>
    <n v="3"/>
    <n v="25"/>
    <x v="2"/>
    <n v="-0.5"/>
    <n v="18.256042016806724"/>
    <n v="18.756042016806724"/>
    <x v="71"/>
  </r>
  <r>
    <n v="2004"/>
    <n v="3"/>
    <n v="25"/>
    <x v="8"/>
    <n v="-0.5"/>
    <n v="18.256042016806724"/>
    <n v="18.756042016806724"/>
    <x v="71"/>
  </r>
  <r>
    <n v="2004"/>
    <n v="3"/>
    <n v="27"/>
    <x v="5"/>
    <n v="-0.5"/>
    <n v="18.256042016806724"/>
    <n v="18.756042016806724"/>
    <x v="71"/>
  </r>
  <r>
    <n v="2010"/>
    <n v="10"/>
    <n v="17"/>
    <x v="9"/>
    <n v="-0.5"/>
    <n v="18.256042016806724"/>
    <n v="18.756042016806724"/>
    <x v="71"/>
  </r>
  <r>
    <n v="2003"/>
    <n v="12"/>
    <n v="10"/>
    <x v="7"/>
    <n v="-0.5"/>
    <n v="18.256042016806724"/>
    <n v="18.756042016806724"/>
    <x v="71"/>
  </r>
  <r>
    <n v="2003"/>
    <n v="12"/>
    <n v="19"/>
    <x v="6"/>
    <n v="-0.5"/>
    <n v="18.256042016806724"/>
    <n v="18.756042016806724"/>
    <x v="71"/>
  </r>
  <r>
    <n v="2003"/>
    <n v="12"/>
    <n v="22"/>
    <x v="7"/>
    <n v="-0.5"/>
    <n v="18.256042016806724"/>
    <n v="18.756042016806724"/>
    <x v="71"/>
  </r>
  <r>
    <n v="2001"/>
    <n v="1"/>
    <n v="14"/>
    <x v="15"/>
    <n v="-0.4"/>
    <n v="18.235033613445378"/>
    <n v="18.635033613445376"/>
    <x v="72"/>
  </r>
  <r>
    <n v="2001"/>
    <n v="1"/>
    <n v="17"/>
    <x v="18"/>
    <n v="-0.4"/>
    <n v="18.235033613445378"/>
    <n v="18.635033613445376"/>
    <x v="72"/>
  </r>
  <r>
    <n v="2001"/>
    <n v="1"/>
    <n v="21"/>
    <x v="3"/>
    <n v="-0.4"/>
    <n v="18.235033613445378"/>
    <n v="18.635033613445376"/>
    <x v="72"/>
  </r>
  <r>
    <n v="2001"/>
    <n v="1"/>
    <n v="21"/>
    <x v="1"/>
    <n v="-0.4"/>
    <n v="18.235033613445378"/>
    <n v="18.635033613445376"/>
    <x v="72"/>
  </r>
  <r>
    <n v="2004"/>
    <n v="2"/>
    <n v="19"/>
    <x v="11"/>
    <n v="-0.4"/>
    <n v="18.235033613445378"/>
    <n v="18.635033613445376"/>
    <x v="72"/>
  </r>
  <r>
    <n v="2004"/>
    <n v="2"/>
    <n v="20"/>
    <x v="11"/>
    <n v="-0.4"/>
    <n v="18.235033613445378"/>
    <n v="18.635033613445376"/>
    <x v="72"/>
  </r>
  <r>
    <n v="2004"/>
    <n v="2"/>
    <n v="22"/>
    <x v="11"/>
    <n v="-0.4"/>
    <n v="18.235033613445378"/>
    <n v="18.635033613445376"/>
    <x v="72"/>
  </r>
  <r>
    <n v="2004"/>
    <n v="2"/>
    <n v="25"/>
    <x v="15"/>
    <n v="-0.4"/>
    <n v="18.235033613445378"/>
    <n v="18.635033613445376"/>
    <x v="72"/>
  </r>
  <r>
    <n v="2004"/>
    <n v="2"/>
    <n v="26"/>
    <x v="1"/>
    <n v="-0.4"/>
    <n v="18.235033613445378"/>
    <n v="18.635033613445376"/>
    <x v="72"/>
  </r>
  <r>
    <n v="2004"/>
    <n v="2"/>
    <n v="26"/>
    <x v="11"/>
    <n v="-0.4"/>
    <n v="18.235033613445378"/>
    <n v="18.635033613445376"/>
    <x v="72"/>
  </r>
  <r>
    <n v="2004"/>
    <n v="2"/>
    <n v="26"/>
    <x v="7"/>
    <n v="-0.4"/>
    <n v="18.235033613445378"/>
    <n v="18.635033613445376"/>
    <x v="72"/>
  </r>
  <r>
    <n v="2004"/>
    <n v="3"/>
    <n v="3"/>
    <x v="3"/>
    <n v="-0.4"/>
    <n v="18.235033613445378"/>
    <n v="18.635033613445376"/>
    <x v="72"/>
  </r>
  <r>
    <n v="2004"/>
    <n v="3"/>
    <n v="25"/>
    <x v="6"/>
    <n v="-0.4"/>
    <n v="18.235033613445378"/>
    <n v="18.635033613445376"/>
    <x v="72"/>
  </r>
  <r>
    <n v="2003"/>
    <n v="12"/>
    <n v="8"/>
    <x v="13"/>
    <n v="-0.4"/>
    <n v="18.235033613445378"/>
    <n v="18.635033613445376"/>
    <x v="72"/>
  </r>
  <r>
    <n v="2003"/>
    <n v="12"/>
    <n v="8"/>
    <x v="23"/>
    <n v="-0.4"/>
    <n v="18.235033613445378"/>
    <n v="18.635033613445376"/>
    <x v="72"/>
  </r>
  <r>
    <n v="2003"/>
    <n v="12"/>
    <n v="17"/>
    <x v="12"/>
    <n v="-0.4"/>
    <n v="18.235033613445378"/>
    <n v="18.635033613445376"/>
    <x v="72"/>
  </r>
  <r>
    <n v="2003"/>
    <n v="12"/>
    <n v="19"/>
    <x v="2"/>
    <n v="-0.4"/>
    <n v="18.235033613445378"/>
    <n v="18.635033613445376"/>
    <x v="72"/>
  </r>
  <r>
    <n v="2001"/>
    <n v="1"/>
    <n v="13"/>
    <x v="13"/>
    <n v="-0.30000000000000004"/>
    <n v="18.214025210084035"/>
    <n v="18.514025210084036"/>
    <x v="73"/>
  </r>
  <r>
    <n v="2001"/>
    <n v="1"/>
    <n v="20"/>
    <x v="2"/>
    <n v="-0.30000000000000004"/>
    <n v="18.214025210084035"/>
    <n v="18.514025210084036"/>
    <x v="73"/>
  </r>
  <r>
    <n v="2001"/>
    <n v="1"/>
    <n v="21"/>
    <x v="6"/>
    <n v="-0.30000000000000004"/>
    <n v="18.214025210084035"/>
    <n v="18.514025210084036"/>
    <x v="73"/>
  </r>
  <r>
    <n v="2001"/>
    <n v="1"/>
    <n v="21"/>
    <x v="18"/>
    <n v="-0.30000000000000004"/>
    <n v="18.214025210084035"/>
    <n v="18.514025210084036"/>
    <x v="73"/>
  </r>
  <r>
    <n v="2004"/>
    <n v="2"/>
    <n v="20"/>
    <x v="12"/>
    <n v="-0.30000000000000004"/>
    <n v="18.214025210084035"/>
    <n v="18.514025210084036"/>
    <x v="73"/>
  </r>
  <r>
    <n v="2004"/>
    <n v="2"/>
    <n v="25"/>
    <x v="1"/>
    <n v="-0.30000000000000004"/>
    <n v="18.214025210084035"/>
    <n v="18.514025210084036"/>
    <x v="73"/>
  </r>
  <r>
    <n v="2004"/>
    <n v="2"/>
    <n v="26"/>
    <x v="12"/>
    <n v="-0.30000000000000004"/>
    <n v="18.214025210084035"/>
    <n v="18.514025210084036"/>
    <x v="73"/>
  </r>
  <r>
    <n v="2004"/>
    <n v="2"/>
    <n v="28"/>
    <x v="10"/>
    <n v="-0.30000000000000004"/>
    <n v="18.214025210084035"/>
    <n v="18.514025210084036"/>
    <x v="73"/>
  </r>
  <r>
    <n v="2004"/>
    <n v="3"/>
    <n v="3"/>
    <x v="1"/>
    <n v="-0.30000000000000004"/>
    <n v="18.214025210084035"/>
    <n v="18.514025210084036"/>
    <x v="73"/>
  </r>
  <r>
    <n v="2003"/>
    <n v="12"/>
    <n v="6"/>
    <x v="14"/>
    <n v="-0.30000000000000004"/>
    <n v="18.214025210084035"/>
    <n v="18.514025210084036"/>
    <x v="73"/>
  </r>
  <r>
    <n v="2003"/>
    <n v="12"/>
    <n v="10"/>
    <x v="14"/>
    <n v="-0.30000000000000004"/>
    <n v="18.214025210084035"/>
    <n v="18.514025210084036"/>
    <x v="73"/>
  </r>
  <r>
    <n v="2001"/>
    <n v="1"/>
    <n v="14"/>
    <x v="16"/>
    <n v="-0.2"/>
    <n v="18.193016806722689"/>
    <n v="18.393016806722688"/>
    <x v="74"/>
  </r>
  <r>
    <n v="2001"/>
    <n v="1"/>
    <n v="16"/>
    <x v="23"/>
    <n v="-0.2"/>
    <n v="18.193016806722689"/>
    <n v="18.393016806722688"/>
    <x v="74"/>
  </r>
  <r>
    <n v="2001"/>
    <n v="1"/>
    <n v="19"/>
    <x v="17"/>
    <n v="-0.2"/>
    <n v="18.193016806722689"/>
    <n v="18.393016806722688"/>
    <x v="74"/>
  </r>
  <r>
    <n v="2001"/>
    <n v="1"/>
    <n v="19"/>
    <x v="9"/>
    <n v="-0.2"/>
    <n v="18.193016806722689"/>
    <n v="18.393016806722688"/>
    <x v="74"/>
  </r>
  <r>
    <n v="2001"/>
    <n v="1"/>
    <n v="20"/>
    <x v="1"/>
    <n v="-0.2"/>
    <n v="18.193016806722689"/>
    <n v="18.393016806722688"/>
    <x v="74"/>
  </r>
  <r>
    <n v="2001"/>
    <n v="1"/>
    <n v="20"/>
    <x v="11"/>
    <n v="-0.2"/>
    <n v="18.193016806722689"/>
    <n v="18.393016806722688"/>
    <x v="74"/>
  </r>
  <r>
    <n v="2001"/>
    <n v="1"/>
    <n v="21"/>
    <x v="15"/>
    <n v="-0.2"/>
    <n v="18.193016806722689"/>
    <n v="18.393016806722688"/>
    <x v="74"/>
  </r>
  <r>
    <n v="2001"/>
    <n v="1"/>
    <n v="21"/>
    <x v="14"/>
    <n v="-0.2"/>
    <n v="18.193016806722689"/>
    <n v="18.393016806722688"/>
    <x v="74"/>
  </r>
  <r>
    <n v="2001"/>
    <n v="1"/>
    <n v="29"/>
    <x v="12"/>
    <n v="-0.2"/>
    <n v="18.193016806722689"/>
    <n v="18.393016806722688"/>
    <x v="74"/>
  </r>
  <r>
    <n v="2004"/>
    <n v="2"/>
    <n v="20"/>
    <x v="10"/>
    <n v="-0.2"/>
    <n v="18.193016806722689"/>
    <n v="18.393016806722688"/>
    <x v="74"/>
  </r>
  <r>
    <n v="2004"/>
    <n v="2"/>
    <n v="22"/>
    <x v="7"/>
    <n v="-0.2"/>
    <n v="18.193016806722689"/>
    <n v="18.393016806722688"/>
    <x v="74"/>
  </r>
  <r>
    <n v="2004"/>
    <n v="2"/>
    <n v="27"/>
    <x v="5"/>
    <n v="-0.2"/>
    <n v="18.193016806722689"/>
    <n v="18.393016806722688"/>
    <x v="74"/>
  </r>
  <r>
    <n v="2004"/>
    <n v="2"/>
    <n v="27"/>
    <x v="18"/>
    <n v="-0.2"/>
    <n v="18.193016806722689"/>
    <n v="18.393016806722688"/>
    <x v="74"/>
  </r>
  <r>
    <n v="2004"/>
    <n v="3"/>
    <n v="10"/>
    <x v="3"/>
    <n v="-0.2"/>
    <n v="18.193016806722689"/>
    <n v="18.393016806722688"/>
    <x v="74"/>
  </r>
  <r>
    <n v="2003"/>
    <n v="12"/>
    <n v="7"/>
    <x v="13"/>
    <n v="-0.2"/>
    <n v="18.193016806722689"/>
    <n v="18.393016806722688"/>
    <x v="74"/>
  </r>
  <r>
    <n v="2003"/>
    <n v="12"/>
    <n v="18"/>
    <x v="3"/>
    <n v="-0.2"/>
    <n v="18.193016806722689"/>
    <n v="18.393016806722688"/>
    <x v="74"/>
  </r>
  <r>
    <n v="2003"/>
    <n v="12"/>
    <n v="19"/>
    <x v="4"/>
    <n v="-0.2"/>
    <n v="18.193016806722689"/>
    <n v="18.393016806722688"/>
    <x v="74"/>
  </r>
  <r>
    <n v="2001"/>
    <n v="1"/>
    <n v="13"/>
    <x v="17"/>
    <n v="-0.1"/>
    <n v="18.172008403361346"/>
    <n v="18.272008403361347"/>
    <x v="75"/>
  </r>
  <r>
    <n v="2001"/>
    <n v="1"/>
    <n v="14"/>
    <x v="19"/>
    <n v="-0.1"/>
    <n v="18.172008403361346"/>
    <n v="18.272008403361347"/>
    <x v="75"/>
  </r>
  <r>
    <n v="2001"/>
    <n v="1"/>
    <n v="15"/>
    <x v="23"/>
    <n v="-0.1"/>
    <n v="18.172008403361346"/>
    <n v="18.272008403361347"/>
    <x v="75"/>
  </r>
  <r>
    <n v="2001"/>
    <n v="1"/>
    <n v="20"/>
    <x v="0"/>
    <n v="-0.1"/>
    <n v="18.172008403361346"/>
    <n v="18.272008403361347"/>
    <x v="75"/>
  </r>
  <r>
    <n v="2001"/>
    <n v="1"/>
    <n v="21"/>
    <x v="8"/>
    <n v="-0.1"/>
    <n v="18.172008403361346"/>
    <n v="18.272008403361347"/>
    <x v="75"/>
  </r>
  <r>
    <n v="2001"/>
    <n v="1"/>
    <n v="21"/>
    <x v="12"/>
    <n v="-0.1"/>
    <n v="18.172008403361346"/>
    <n v="18.272008403361347"/>
    <x v="75"/>
  </r>
  <r>
    <n v="2001"/>
    <n v="1"/>
    <n v="29"/>
    <x v="11"/>
    <n v="-0.1"/>
    <n v="18.172008403361346"/>
    <n v="18.272008403361347"/>
    <x v="75"/>
  </r>
  <r>
    <n v="2004"/>
    <n v="2"/>
    <n v="24"/>
    <x v="4"/>
    <n v="-0.1"/>
    <n v="18.172008403361346"/>
    <n v="18.272008403361347"/>
    <x v="75"/>
  </r>
  <r>
    <n v="2004"/>
    <n v="3"/>
    <n v="3"/>
    <x v="14"/>
    <n v="-0.1"/>
    <n v="18.172008403361346"/>
    <n v="18.272008403361347"/>
    <x v="75"/>
  </r>
  <r>
    <n v="2004"/>
    <n v="3"/>
    <n v="7"/>
    <x v="9"/>
    <n v="-0.1"/>
    <n v="18.172008403361346"/>
    <n v="18.272008403361347"/>
    <x v="75"/>
  </r>
  <r>
    <n v="2004"/>
    <n v="3"/>
    <n v="10"/>
    <x v="6"/>
    <n v="-0.1"/>
    <n v="18.172008403361346"/>
    <n v="18.272008403361347"/>
    <x v="75"/>
  </r>
  <r>
    <n v="2004"/>
    <n v="3"/>
    <n v="29"/>
    <x v="5"/>
    <n v="-0.1"/>
    <n v="18.172008403361346"/>
    <n v="18.272008403361347"/>
    <x v="75"/>
  </r>
  <r>
    <n v="2002"/>
    <n v="4"/>
    <n v="7"/>
    <x v="2"/>
    <n v="-0.1"/>
    <n v="18.172008403361346"/>
    <n v="18.272008403361347"/>
    <x v="75"/>
  </r>
  <r>
    <n v="2010"/>
    <n v="10"/>
    <n v="17"/>
    <x v="11"/>
    <n v="-0.1"/>
    <n v="18.172008403361346"/>
    <n v="18.272008403361347"/>
    <x v="75"/>
  </r>
  <r>
    <n v="2003"/>
    <n v="12"/>
    <n v="6"/>
    <x v="15"/>
    <n v="-0.1"/>
    <n v="18.172008403361346"/>
    <n v="18.272008403361347"/>
    <x v="75"/>
  </r>
  <r>
    <n v="2003"/>
    <n v="12"/>
    <n v="6"/>
    <x v="9"/>
    <n v="-0.1"/>
    <n v="18.172008403361346"/>
    <n v="18.272008403361347"/>
    <x v="75"/>
  </r>
  <r>
    <n v="2003"/>
    <n v="12"/>
    <n v="12"/>
    <x v="10"/>
    <n v="-0.1"/>
    <n v="18.172008403361346"/>
    <n v="18.272008403361347"/>
    <x v="75"/>
  </r>
  <r>
    <n v="2003"/>
    <n v="12"/>
    <n v="18"/>
    <x v="1"/>
    <n v="-0.1"/>
    <n v="18.172008403361346"/>
    <n v="18.272008403361347"/>
    <x v="75"/>
  </r>
  <r>
    <n v="2003"/>
    <n v="12"/>
    <n v="19"/>
    <x v="8"/>
    <n v="-0.1"/>
    <n v="18.172008403361346"/>
    <n v="18.272008403361347"/>
    <x v="75"/>
  </r>
  <r>
    <n v="2003"/>
    <n v="12"/>
    <n v="22"/>
    <x v="19"/>
    <n v="-0.1"/>
    <n v="18.172008403361346"/>
    <n v="18.272008403361347"/>
    <x v="75"/>
  </r>
  <r>
    <n v="2001"/>
    <n v="1"/>
    <n v="12"/>
    <x v="0"/>
    <n v="0"/>
    <n v="18.151"/>
    <n v="18.151"/>
    <x v="76"/>
  </r>
  <r>
    <n v="2001"/>
    <n v="1"/>
    <n v="12"/>
    <x v="11"/>
    <n v="0"/>
    <n v="18.151"/>
    <n v="18.151"/>
    <x v="76"/>
  </r>
  <r>
    <n v="2001"/>
    <n v="1"/>
    <n v="12"/>
    <x v="7"/>
    <n v="0"/>
    <n v="18.151"/>
    <n v="18.151"/>
    <x v="76"/>
  </r>
  <r>
    <n v="2001"/>
    <n v="1"/>
    <n v="17"/>
    <x v="20"/>
    <n v="0"/>
    <n v="18.151"/>
    <n v="18.151"/>
    <x v="76"/>
  </r>
  <r>
    <n v="2001"/>
    <n v="1"/>
    <n v="19"/>
    <x v="11"/>
    <n v="0"/>
    <n v="18.151"/>
    <n v="18.151"/>
    <x v="76"/>
  </r>
  <r>
    <n v="2001"/>
    <n v="1"/>
    <n v="19"/>
    <x v="7"/>
    <n v="0"/>
    <n v="18.151"/>
    <n v="18.151"/>
    <x v="76"/>
  </r>
  <r>
    <n v="2001"/>
    <n v="1"/>
    <n v="20"/>
    <x v="5"/>
    <n v="0"/>
    <n v="18.151"/>
    <n v="18.151"/>
    <x v="76"/>
  </r>
  <r>
    <n v="2001"/>
    <n v="1"/>
    <n v="20"/>
    <x v="4"/>
    <n v="0"/>
    <n v="18.151"/>
    <n v="18.151"/>
    <x v="76"/>
  </r>
  <r>
    <n v="2001"/>
    <n v="1"/>
    <n v="20"/>
    <x v="12"/>
    <n v="0"/>
    <n v="18.151"/>
    <n v="18.151"/>
    <x v="76"/>
  </r>
  <r>
    <n v="2001"/>
    <n v="1"/>
    <n v="20"/>
    <x v="9"/>
    <n v="0"/>
    <n v="18.151"/>
    <n v="18.151"/>
    <x v="76"/>
  </r>
  <r>
    <n v="2001"/>
    <n v="1"/>
    <n v="20"/>
    <x v="7"/>
    <n v="0"/>
    <n v="18.151"/>
    <n v="18.151"/>
    <x v="76"/>
  </r>
  <r>
    <n v="2001"/>
    <n v="1"/>
    <n v="21"/>
    <x v="19"/>
    <n v="0"/>
    <n v="18.151"/>
    <n v="18.151"/>
    <x v="76"/>
  </r>
  <r>
    <n v="2001"/>
    <n v="1"/>
    <n v="29"/>
    <x v="1"/>
    <n v="0"/>
    <n v="18.151"/>
    <n v="18.151"/>
    <x v="76"/>
  </r>
  <r>
    <n v="2001"/>
    <n v="1"/>
    <n v="29"/>
    <x v="19"/>
    <n v="0"/>
    <n v="18.151"/>
    <n v="18.151"/>
    <x v="76"/>
  </r>
  <r>
    <n v="2004"/>
    <n v="2"/>
    <n v="16"/>
    <x v="6"/>
    <n v="0"/>
    <n v="18.151"/>
    <n v="18.151"/>
    <x v="76"/>
  </r>
  <r>
    <n v="2004"/>
    <n v="2"/>
    <n v="24"/>
    <x v="6"/>
    <n v="0"/>
    <n v="18.151"/>
    <n v="18.151"/>
    <x v="76"/>
  </r>
  <r>
    <n v="2004"/>
    <n v="2"/>
    <n v="25"/>
    <x v="19"/>
    <n v="0"/>
    <n v="18.151"/>
    <n v="18.151"/>
    <x v="76"/>
  </r>
  <r>
    <n v="2004"/>
    <n v="2"/>
    <n v="27"/>
    <x v="19"/>
    <n v="0"/>
    <n v="18.151"/>
    <n v="18.151"/>
    <x v="76"/>
  </r>
  <r>
    <n v="2004"/>
    <n v="3"/>
    <n v="3"/>
    <x v="11"/>
    <n v="0"/>
    <n v="18.151"/>
    <n v="18.151"/>
    <x v="76"/>
  </r>
  <r>
    <n v="2004"/>
    <n v="3"/>
    <n v="9"/>
    <x v="4"/>
    <n v="0"/>
    <n v="18.151"/>
    <n v="18.151"/>
    <x v="76"/>
  </r>
  <r>
    <n v="2002"/>
    <n v="4"/>
    <n v="7"/>
    <x v="8"/>
    <n v="0"/>
    <n v="18.151"/>
    <n v="18.151"/>
    <x v="76"/>
  </r>
  <r>
    <n v="2010"/>
    <n v="10"/>
    <n v="26"/>
    <x v="2"/>
    <n v="0"/>
    <n v="18.151"/>
    <n v="18.151"/>
    <x v="76"/>
  </r>
  <r>
    <n v="2003"/>
    <n v="12"/>
    <n v="12"/>
    <x v="8"/>
    <n v="0"/>
    <n v="18.151"/>
    <n v="18.151"/>
    <x v="76"/>
  </r>
  <r>
    <n v="2003"/>
    <n v="12"/>
    <n v="22"/>
    <x v="11"/>
    <n v="0"/>
    <n v="18.151"/>
    <n v="18.151"/>
    <x v="76"/>
  </r>
  <r>
    <n v="2001"/>
    <n v="1"/>
    <n v="14"/>
    <x v="17"/>
    <n v="0.1"/>
    <n v="18.129991596638654"/>
    <n v="18.029991596638652"/>
    <x v="77"/>
  </r>
  <r>
    <n v="2001"/>
    <n v="1"/>
    <n v="19"/>
    <x v="19"/>
    <n v="0.1"/>
    <n v="18.129991596638654"/>
    <n v="18.029991596638652"/>
    <x v="77"/>
  </r>
  <r>
    <n v="2001"/>
    <n v="1"/>
    <n v="20"/>
    <x v="23"/>
    <n v="0.1"/>
    <n v="18.129991596638654"/>
    <n v="18.029991596638652"/>
    <x v="77"/>
  </r>
  <r>
    <n v="2001"/>
    <n v="1"/>
    <n v="20"/>
    <x v="19"/>
    <n v="0.1"/>
    <n v="18.129991596638654"/>
    <n v="18.029991596638652"/>
    <x v="77"/>
  </r>
  <r>
    <n v="2001"/>
    <n v="1"/>
    <n v="20"/>
    <x v="14"/>
    <n v="0.1"/>
    <n v="18.129991596638654"/>
    <n v="18.029991596638652"/>
    <x v="77"/>
  </r>
  <r>
    <n v="2001"/>
    <n v="1"/>
    <n v="21"/>
    <x v="5"/>
    <n v="0.1"/>
    <n v="18.129991596638654"/>
    <n v="18.029991596638652"/>
    <x v="77"/>
  </r>
  <r>
    <n v="2001"/>
    <n v="1"/>
    <n v="21"/>
    <x v="4"/>
    <n v="0.1"/>
    <n v="18.129991596638654"/>
    <n v="18.029991596638652"/>
    <x v="77"/>
  </r>
  <r>
    <n v="2001"/>
    <n v="1"/>
    <n v="21"/>
    <x v="2"/>
    <n v="0.1"/>
    <n v="18.129991596638654"/>
    <n v="18.029991596638652"/>
    <x v="77"/>
  </r>
  <r>
    <n v="2001"/>
    <n v="1"/>
    <n v="21"/>
    <x v="11"/>
    <n v="0.1"/>
    <n v="18.129991596638654"/>
    <n v="18.029991596638652"/>
    <x v="77"/>
  </r>
  <r>
    <n v="2001"/>
    <n v="1"/>
    <n v="29"/>
    <x v="14"/>
    <n v="0.1"/>
    <n v="18.129991596638654"/>
    <n v="18.029991596638652"/>
    <x v="77"/>
  </r>
  <r>
    <n v="2004"/>
    <n v="2"/>
    <n v="25"/>
    <x v="2"/>
    <n v="0.1"/>
    <n v="18.129991596638654"/>
    <n v="18.029991596638652"/>
    <x v="77"/>
  </r>
  <r>
    <n v="2004"/>
    <n v="2"/>
    <n v="25"/>
    <x v="3"/>
    <n v="0.1"/>
    <n v="18.129991596638654"/>
    <n v="18.029991596638652"/>
    <x v="77"/>
  </r>
  <r>
    <n v="2004"/>
    <n v="2"/>
    <n v="27"/>
    <x v="20"/>
    <n v="0.1"/>
    <n v="18.129991596638654"/>
    <n v="18.029991596638652"/>
    <x v="77"/>
  </r>
  <r>
    <n v="2004"/>
    <n v="3"/>
    <n v="10"/>
    <x v="1"/>
    <n v="0.1"/>
    <n v="18.129991596638654"/>
    <n v="18.029991596638652"/>
    <x v="77"/>
  </r>
  <r>
    <n v="2004"/>
    <n v="3"/>
    <n v="12"/>
    <x v="4"/>
    <n v="0.1"/>
    <n v="18.129991596638654"/>
    <n v="18.029991596638652"/>
    <x v="77"/>
  </r>
  <r>
    <n v="2004"/>
    <n v="3"/>
    <n v="24"/>
    <x v="7"/>
    <n v="0.1"/>
    <n v="18.129991596638654"/>
    <n v="18.029991596638652"/>
    <x v="77"/>
  </r>
  <r>
    <n v="2004"/>
    <n v="3"/>
    <n v="28"/>
    <x v="7"/>
    <n v="0.1"/>
    <n v="18.129991596638654"/>
    <n v="18.029991596638652"/>
    <x v="77"/>
  </r>
  <r>
    <n v="2002"/>
    <n v="4"/>
    <n v="6"/>
    <x v="3"/>
    <n v="0.1"/>
    <n v="18.129991596638654"/>
    <n v="18.029991596638652"/>
    <x v="77"/>
  </r>
  <r>
    <n v="2010"/>
    <n v="10"/>
    <n v="18"/>
    <x v="3"/>
    <n v="0.1"/>
    <n v="18.129991596638654"/>
    <n v="18.029991596638652"/>
    <x v="77"/>
  </r>
  <r>
    <n v="2010"/>
    <n v="10"/>
    <n v="25"/>
    <x v="7"/>
    <n v="0.1"/>
    <n v="18.129991596638654"/>
    <n v="18.029991596638652"/>
    <x v="77"/>
  </r>
  <r>
    <n v="2010"/>
    <n v="10"/>
    <n v="26"/>
    <x v="5"/>
    <n v="0.1"/>
    <n v="18.129991596638654"/>
    <n v="18.029991596638652"/>
    <x v="77"/>
  </r>
  <r>
    <n v="2003"/>
    <n v="12"/>
    <n v="31"/>
    <x v="9"/>
    <n v="0.1"/>
    <n v="18.129991596638654"/>
    <n v="18.029991596638652"/>
    <x v="77"/>
  </r>
  <r>
    <n v="2001"/>
    <n v="1"/>
    <n v="12"/>
    <x v="12"/>
    <n v="0.2"/>
    <n v="18.108983193277311"/>
    <n v="17.908983193277312"/>
    <x v="78"/>
  </r>
  <r>
    <n v="2001"/>
    <n v="1"/>
    <n v="12"/>
    <x v="9"/>
    <n v="0.2"/>
    <n v="18.108983193277311"/>
    <n v="17.908983193277312"/>
    <x v="78"/>
  </r>
  <r>
    <n v="2001"/>
    <n v="1"/>
    <n v="13"/>
    <x v="16"/>
    <n v="0.2"/>
    <n v="18.108983193277311"/>
    <n v="17.908983193277312"/>
    <x v="78"/>
  </r>
  <r>
    <n v="2001"/>
    <n v="1"/>
    <n v="14"/>
    <x v="23"/>
    <n v="0.2"/>
    <n v="18.108983193277311"/>
    <n v="17.908983193277312"/>
    <x v="78"/>
  </r>
  <r>
    <n v="2001"/>
    <n v="1"/>
    <n v="15"/>
    <x v="18"/>
    <n v="0.2"/>
    <n v="18.108983193277311"/>
    <n v="17.908983193277312"/>
    <x v="78"/>
  </r>
  <r>
    <n v="2001"/>
    <n v="1"/>
    <n v="19"/>
    <x v="15"/>
    <n v="0.2"/>
    <n v="18.108983193277311"/>
    <n v="17.908983193277312"/>
    <x v="78"/>
  </r>
  <r>
    <n v="2001"/>
    <n v="1"/>
    <n v="20"/>
    <x v="10"/>
    <n v="0.2"/>
    <n v="18.108983193277311"/>
    <n v="17.908983193277312"/>
    <x v="78"/>
  </r>
  <r>
    <n v="2001"/>
    <n v="1"/>
    <n v="20"/>
    <x v="17"/>
    <n v="0.2"/>
    <n v="18.108983193277311"/>
    <n v="17.908983193277312"/>
    <x v="78"/>
  </r>
  <r>
    <n v="2001"/>
    <n v="1"/>
    <n v="20"/>
    <x v="15"/>
    <n v="0.2"/>
    <n v="18.108983193277311"/>
    <n v="17.908983193277312"/>
    <x v="78"/>
  </r>
  <r>
    <n v="2001"/>
    <n v="1"/>
    <n v="30"/>
    <x v="4"/>
    <n v="0.2"/>
    <n v="18.108983193277311"/>
    <n v="17.908983193277312"/>
    <x v="78"/>
  </r>
  <r>
    <n v="2004"/>
    <n v="2"/>
    <n v="16"/>
    <x v="4"/>
    <n v="0.2"/>
    <n v="18.108983193277311"/>
    <n v="17.908983193277312"/>
    <x v="78"/>
  </r>
  <r>
    <n v="2004"/>
    <n v="2"/>
    <n v="19"/>
    <x v="12"/>
    <n v="0.2"/>
    <n v="18.108983193277311"/>
    <n v="17.908983193277312"/>
    <x v="78"/>
  </r>
  <r>
    <n v="2004"/>
    <n v="2"/>
    <n v="20"/>
    <x v="14"/>
    <n v="0.2"/>
    <n v="18.108983193277311"/>
    <n v="17.908983193277312"/>
    <x v="78"/>
  </r>
  <r>
    <n v="2004"/>
    <n v="2"/>
    <n v="21"/>
    <x v="13"/>
    <n v="0.2"/>
    <n v="18.108983193277311"/>
    <n v="17.908983193277312"/>
    <x v="78"/>
  </r>
  <r>
    <n v="2004"/>
    <n v="2"/>
    <n v="23"/>
    <x v="1"/>
    <n v="0.2"/>
    <n v="18.108983193277311"/>
    <n v="17.908983193277312"/>
    <x v="78"/>
  </r>
  <r>
    <n v="2004"/>
    <n v="3"/>
    <n v="2"/>
    <x v="8"/>
    <n v="0.2"/>
    <n v="18.108983193277311"/>
    <n v="17.908983193277312"/>
    <x v="78"/>
  </r>
  <r>
    <n v="2004"/>
    <n v="3"/>
    <n v="10"/>
    <x v="8"/>
    <n v="0.2"/>
    <n v="18.108983193277311"/>
    <n v="17.908983193277312"/>
    <x v="78"/>
  </r>
  <r>
    <n v="2004"/>
    <n v="3"/>
    <n v="12"/>
    <x v="3"/>
    <n v="0.2"/>
    <n v="18.108983193277311"/>
    <n v="17.908983193277312"/>
    <x v="78"/>
  </r>
  <r>
    <n v="2004"/>
    <n v="3"/>
    <n v="23"/>
    <x v="1"/>
    <n v="0.2"/>
    <n v="18.108983193277311"/>
    <n v="17.908983193277312"/>
    <x v="78"/>
  </r>
  <r>
    <n v="2004"/>
    <n v="3"/>
    <n v="25"/>
    <x v="3"/>
    <n v="0.2"/>
    <n v="18.108983193277311"/>
    <n v="17.908983193277312"/>
    <x v="78"/>
  </r>
  <r>
    <n v="2003"/>
    <n v="11"/>
    <n v="28"/>
    <x v="5"/>
    <n v="0.2"/>
    <n v="18.108983193277311"/>
    <n v="17.908983193277312"/>
    <x v="78"/>
  </r>
  <r>
    <n v="2003"/>
    <n v="12"/>
    <n v="23"/>
    <x v="8"/>
    <n v="0.2"/>
    <n v="18.108983193277311"/>
    <n v="17.908983193277312"/>
    <x v="78"/>
  </r>
  <r>
    <n v="2001"/>
    <n v="1"/>
    <n v="11"/>
    <x v="10"/>
    <n v="0.30000000000000004"/>
    <n v="18.087974789915965"/>
    <n v="17.787974789915964"/>
    <x v="79"/>
  </r>
  <r>
    <n v="2001"/>
    <n v="1"/>
    <n v="11"/>
    <x v="17"/>
    <n v="0.30000000000000004"/>
    <n v="18.087974789915965"/>
    <n v="17.787974789915964"/>
    <x v="79"/>
  </r>
  <r>
    <n v="2001"/>
    <n v="1"/>
    <n v="14"/>
    <x v="21"/>
    <n v="0.30000000000000004"/>
    <n v="18.087974789915965"/>
    <n v="17.787974789915964"/>
    <x v="79"/>
  </r>
  <r>
    <n v="2001"/>
    <n v="1"/>
    <n v="14"/>
    <x v="22"/>
    <n v="0.30000000000000004"/>
    <n v="18.087974789915965"/>
    <n v="17.787974789915964"/>
    <x v="79"/>
  </r>
  <r>
    <n v="2001"/>
    <n v="1"/>
    <n v="19"/>
    <x v="14"/>
    <n v="0.30000000000000004"/>
    <n v="18.087974789915965"/>
    <n v="17.787974789915964"/>
    <x v="79"/>
  </r>
  <r>
    <n v="2001"/>
    <n v="1"/>
    <n v="19"/>
    <x v="12"/>
    <n v="0.30000000000000004"/>
    <n v="18.087974789915965"/>
    <n v="17.787974789915964"/>
    <x v="79"/>
  </r>
  <r>
    <n v="2001"/>
    <n v="1"/>
    <n v="20"/>
    <x v="22"/>
    <n v="0.30000000000000004"/>
    <n v="18.087974789915965"/>
    <n v="17.787974789915964"/>
    <x v="79"/>
  </r>
  <r>
    <n v="2001"/>
    <n v="1"/>
    <n v="21"/>
    <x v="20"/>
    <n v="0.30000000000000004"/>
    <n v="18.087974789915965"/>
    <n v="17.787974789915964"/>
    <x v="79"/>
  </r>
  <r>
    <n v="2001"/>
    <n v="1"/>
    <n v="29"/>
    <x v="10"/>
    <n v="0.30000000000000004"/>
    <n v="18.087974789915965"/>
    <n v="17.787974789915964"/>
    <x v="79"/>
  </r>
  <r>
    <n v="2001"/>
    <n v="1"/>
    <n v="31"/>
    <x v="1"/>
    <n v="0.30000000000000004"/>
    <n v="18.087974789915965"/>
    <n v="17.787974789915964"/>
    <x v="79"/>
  </r>
  <r>
    <n v="2004"/>
    <n v="2"/>
    <n v="10"/>
    <x v="6"/>
    <n v="0.30000000000000004"/>
    <n v="18.087974789915965"/>
    <n v="17.787974789915964"/>
    <x v="79"/>
  </r>
  <r>
    <n v="2004"/>
    <n v="2"/>
    <n v="22"/>
    <x v="15"/>
    <n v="0.30000000000000004"/>
    <n v="18.087974789915965"/>
    <n v="17.787974789915964"/>
    <x v="79"/>
  </r>
  <r>
    <n v="2004"/>
    <n v="2"/>
    <n v="23"/>
    <x v="19"/>
    <n v="0.30000000000000004"/>
    <n v="18.087974789915965"/>
    <n v="17.787974789915964"/>
    <x v="79"/>
  </r>
  <r>
    <n v="2004"/>
    <n v="2"/>
    <n v="24"/>
    <x v="2"/>
    <n v="0.30000000000000004"/>
    <n v="18.087974789915965"/>
    <n v="17.787974789915964"/>
    <x v="79"/>
  </r>
  <r>
    <n v="2004"/>
    <n v="3"/>
    <n v="6"/>
    <x v="14"/>
    <n v="0.30000000000000004"/>
    <n v="18.087974789915965"/>
    <n v="17.787974789915964"/>
    <x v="79"/>
  </r>
  <r>
    <n v="2004"/>
    <n v="3"/>
    <n v="9"/>
    <x v="1"/>
    <n v="0.30000000000000004"/>
    <n v="18.087974789915965"/>
    <n v="17.787974789915964"/>
    <x v="79"/>
  </r>
  <r>
    <n v="2004"/>
    <n v="3"/>
    <n v="10"/>
    <x v="2"/>
    <n v="0.30000000000000004"/>
    <n v="18.087974789915965"/>
    <n v="17.787974789915964"/>
    <x v="79"/>
  </r>
  <r>
    <n v="2004"/>
    <n v="3"/>
    <n v="12"/>
    <x v="2"/>
    <n v="0.30000000000000004"/>
    <n v="18.087974789915965"/>
    <n v="17.787974789915964"/>
    <x v="79"/>
  </r>
  <r>
    <n v="2004"/>
    <n v="3"/>
    <n v="22"/>
    <x v="7"/>
    <n v="0.30000000000000004"/>
    <n v="18.087974789915965"/>
    <n v="17.787974789915964"/>
    <x v="79"/>
  </r>
  <r>
    <n v="2002"/>
    <n v="4"/>
    <n v="6"/>
    <x v="6"/>
    <n v="0.30000000000000004"/>
    <n v="18.087974789915965"/>
    <n v="17.787974789915964"/>
    <x v="79"/>
  </r>
  <r>
    <n v="2003"/>
    <n v="12"/>
    <n v="9"/>
    <x v="13"/>
    <n v="0.30000000000000004"/>
    <n v="18.087974789915965"/>
    <n v="17.787974789915964"/>
    <x v="79"/>
  </r>
  <r>
    <n v="2003"/>
    <n v="12"/>
    <n v="10"/>
    <x v="12"/>
    <n v="0.30000000000000004"/>
    <n v="18.087974789915965"/>
    <n v="17.787974789915964"/>
    <x v="79"/>
  </r>
  <r>
    <n v="2003"/>
    <n v="12"/>
    <n v="17"/>
    <x v="19"/>
    <n v="0.30000000000000004"/>
    <n v="18.087974789915965"/>
    <n v="17.787974789915964"/>
    <x v="79"/>
  </r>
  <r>
    <n v="2003"/>
    <n v="12"/>
    <n v="18"/>
    <x v="7"/>
    <n v="0.30000000000000004"/>
    <n v="18.087974789915965"/>
    <n v="17.787974789915964"/>
    <x v="79"/>
  </r>
  <r>
    <n v="2003"/>
    <n v="12"/>
    <n v="22"/>
    <x v="1"/>
    <n v="0.30000000000000004"/>
    <n v="18.087974789915965"/>
    <n v="17.787974789915964"/>
    <x v="79"/>
  </r>
  <r>
    <n v="2003"/>
    <n v="12"/>
    <n v="22"/>
    <x v="15"/>
    <n v="0.30000000000000004"/>
    <n v="18.087974789915965"/>
    <n v="17.787974789915964"/>
    <x v="79"/>
  </r>
  <r>
    <n v="2001"/>
    <n v="1"/>
    <n v="12"/>
    <x v="10"/>
    <n v="0.4"/>
    <n v="18.066966386554622"/>
    <n v="17.666966386554623"/>
    <x v="80"/>
  </r>
  <r>
    <n v="2001"/>
    <n v="1"/>
    <n v="12"/>
    <x v="14"/>
    <n v="0.4"/>
    <n v="18.066966386554622"/>
    <n v="17.666966386554623"/>
    <x v="80"/>
  </r>
  <r>
    <n v="2001"/>
    <n v="1"/>
    <n v="21"/>
    <x v="9"/>
    <n v="0.4"/>
    <n v="18.066966386554622"/>
    <n v="17.666966386554623"/>
    <x v="80"/>
  </r>
  <r>
    <n v="2001"/>
    <n v="1"/>
    <n v="31"/>
    <x v="0"/>
    <n v="0.4"/>
    <n v="18.066966386554622"/>
    <n v="17.666966386554623"/>
    <x v="80"/>
  </r>
  <r>
    <n v="2004"/>
    <n v="2"/>
    <n v="16"/>
    <x v="3"/>
    <n v="0.4"/>
    <n v="18.066966386554622"/>
    <n v="17.666966386554623"/>
    <x v="80"/>
  </r>
  <r>
    <n v="2004"/>
    <n v="2"/>
    <n v="19"/>
    <x v="6"/>
    <n v="0.4"/>
    <n v="18.066966386554622"/>
    <n v="17.666966386554623"/>
    <x v="80"/>
  </r>
  <r>
    <n v="2004"/>
    <n v="2"/>
    <n v="19"/>
    <x v="3"/>
    <n v="0.4"/>
    <n v="18.066966386554622"/>
    <n v="17.666966386554623"/>
    <x v="80"/>
  </r>
  <r>
    <n v="2004"/>
    <n v="2"/>
    <n v="19"/>
    <x v="0"/>
    <n v="0.4"/>
    <n v="18.066966386554622"/>
    <n v="17.666966386554623"/>
    <x v="80"/>
  </r>
  <r>
    <n v="2004"/>
    <n v="2"/>
    <n v="24"/>
    <x v="3"/>
    <n v="0.4"/>
    <n v="18.066966386554622"/>
    <n v="17.666966386554623"/>
    <x v="80"/>
  </r>
  <r>
    <n v="2004"/>
    <n v="2"/>
    <n v="25"/>
    <x v="0"/>
    <n v="0.4"/>
    <n v="18.066966386554622"/>
    <n v="17.666966386554623"/>
    <x v="80"/>
  </r>
  <r>
    <n v="2004"/>
    <n v="2"/>
    <n v="26"/>
    <x v="14"/>
    <n v="0.4"/>
    <n v="18.066966386554622"/>
    <n v="17.666966386554623"/>
    <x v="80"/>
  </r>
  <r>
    <n v="2004"/>
    <n v="2"/>
    <n v="27"/>
    <x v="21"/>
    <n v="0.4"/>
    <n v="18.066966386554622"/>
    <n v="17.666966386554623"/>
    <x v="80"/>
  </r>
  <r>
    <n v="2004"/>
    <n v="2"/>
    <n v="27"/>
    <x v="17"/>
    <n v="0.4"/>
    <n v="18.066966386554622"/>
    <n v="17.666966386554623"/>
    <x v="80"/>
  </r>
  <r>
    <n v="2004"/>
    <n v="3"/>
    <n v="3"/>
    <x v="0"/>
    <n v="0.4"/>
    <n v="18.066966386554622"/>
    <n v="17.666966386554623"/>
    <x v="80"/>
  </r>
  <r>
    <n v="2004"/>
    <n v="3"/>
    <n v="3"/>
    <x v="7"/>
    <n v="0.4"/>
    <n v="18.066966386554622"/>
    <n v="17.666966386554623"/>
    <x v="80"/>
  </r>
  <r>
    <n v="2004"/>
    <n v="3"/>
    <n v="9"/>
    <x v="3"/>
    <n v="0.4"/>
    <n v="18.066966386554622"/>
    <n v="17.666966386554623"/>
    <x v="80"/>
  </r>
  <r>
    <n v="2004"/>
    <n v="3"/>
    <n v="12"/>
    <x v="6"/>
    <n v="0.4"/>
    <n v="18.066966386554622"/>
    <n v="17.666966386554623"/>
    <x v="80"/>
  </r>
  <r>
    <n v="2004"/>
    <n v="3"/>
    <n v="24"/>
    <x v="2"/>
    <n v="0.4"/>
    <n v="18.066966386554622"/>
    <n v="17.666966386554623"/>
    <x v="80"/>
  </r>
  <r>
    <n v="2002"/>
    <n v="4"/>
    <n v="9"/>
    <x v="8"/>
    <n v="0.4"/>
    <n v="18.066966386554622"/>
    <n v="17.666966386554623"/>
    <x v="80"/>
  </r>
  <r>
    <n v="2010"/>
    <n v="10"/>
    <n v="17"/>
    <x v="12"/>
    <n v="0.4"/>
    <n v="18.066966386554622"/>
    <n v="17.666966386554623"/>
    <x v="80"/>
  </r>
  <r>
    <n v="2003"/>
    <n v="11"/>
    <n v="12"/>
    <x v="2"/>
    <n v="0.4"/>
    <n v="18.066966386554622"/>
    <n v="17.666966386554623"/>
    <x v="80"/>
  </r>
  <r>
    <n v="2003"/>
    <n v="12"/>
    <n v="10"/>
    <x v="13"/>
    <n v="0.4"/>
    <n v="18.066966386554622"/>
    <n v="17.666966386554623"/>
    <x v="80"/>
  </r>
  <r>
    <n v="2003"/>
    <n v="12"/>
    <n v="19"/>
    <x v="5"/>
    <n v="0.4"/>
    <n v="18.066966386554622"/>
    <n v="17.666966386554623"/>
    <x v="80"/>
  </r>
  <r>
    <n v="2003"/>
    <n v="12"/>
    <n v="22"/>
    <x v="23"/>
    <n v="0.4"/>
    <n v="18.066966386554622"/>
    <n v="17.666966386554623"/>
    <x v="80"/>
  </r>
  <r>
    <n v="2001"/>
    <n v="1"/>
    <n v="14"/>
    <x v="18"/>
    <n v="0.5"/>
    <n v="18.045957983193276"/>
    <n v="17.545957983193276"/>
    <x v="81"/>
  </r>
  <r>
    <n v="2001"/>
    <n v="1"/>
    <n v="17"/>
    <x v="22"/>
    <n v="0.5"/>
    <n v="18.045957983193276"/>
    <n v="17.545957983193276"/>
    <x v="81"/>
  </r>
  <r>
    <n v="2001"/>
    <n v="1"/>
    <n v="20"/>
    <x v="13"/>
    <n v="0.5"/>
    <n v="18.045957983193276"/>
    <n v="17.545957983193276"/>
    <x v="81"/>
  </r>
  <r>
    <n v="2001"/>
    <n v="1"/>
    <n v="30"/>
    <x v="9"/>
    <n v="0.5"/>
    <n v="18.045957983193276"/>
    <n v="17.545957983193276"/>
    <x v="81"/>
  </r>
  <r>
    <n v="2001"/>
    <n v="1"/>
    <n v="31"/>
    <x v="3"/>
    <n v="0.5"/>
    <n v="18.045957983193276"/>
    <n v="17.545957983193276"/>
    <x v="81"/>
  </r>
  <r>
    <n v="2004"/>
    <n v="2"/>
    <n v="19"/>
    <x v="1"/>
    <n v="0.5"/>
    <n v="18.045957983193276"/>
    <n v="17.545957983193276"/>
    <x v="81"/>
  </r>
  <r>
    <n v="2004"/>
    <n v="2"/>
    <n v="19"/>
    <x v="14"/>
    <n v="0.5"/>
    <n v="18.045957983193276"/>
    <n v="17.545957983193276"/>
    <x v="81"/>
  </r>
  <r>
    <n v="2004"/>
    <n v="2"/>
    <n v="25"/>
    <x v="4"/>
    <n v="0.5"/>
    <n v="18.045957983193276"/>
    <n v="17.545957983193276"/>
    <x v="81"/>
  </r>
  <r>
    <n v="2004"/>
    <n v="2"/>
    <n v="25"/>
    <x v="13"/>
    <n v="0.5"/>
    <n v="18.045957983193276"/>
    <n v="17.545957983193276"/>
    <x v="81"/>
  </r>
  <r>
    <n v="2004"/>
    <n v="2"/>
    <n v="26"/>
    <x v="15"/>
    <n v="0.5"/>
    <n v="18.045957983193276"/>
    <n v="17.545957983193276"/>
    <x v="81"/>
  </r>
  <r>
    <n v="2004"/>
    <n v="2"/>
    <n v="27"/>
    <x v="22"/>
    <n v="0.5"/>
    <n v="18.045957983193276"/>
    <n v="17.545957983193276"/>
    <x v="81"/>
  </r>
  <r>
    <n v="2004"/>
    <n v="3"/>
    <n v="24"/>
    <x v="4"/>
    <n v="0.5"/>
    <n v="18.045957983193276"/>
    <n v="17.545957983193276"/>
    <x v="81"/>
  </r>
  <r>
    <n v="2004"/>
    <n v="3"/>
    <n v="24"/>
    <x v="9"/>
    <n v="0.5"/>
    <n v="18.045957983193276"/>
    <n v="17.545957983193276"/>
    <x v="81"/>
  </r>
  <r>
    <n v="2004"/>
    <n v="3"/>
    <n v="27"/>
    <x v="1"/>
    <n v="0.5"/>
    <n v="18.045957983193276"/>
    <n v="17.545957983193276"/>
    <x v="81"/>
  </r>
  <r>
    <n v="2010"/>
    <n v="10"/>
    <n v="26"/>
    <x v="4"/>
    <n v="0.5"/>
    <n v="18.045957983193276"/>
    <n v="17.545957983193276"/>
    <x v="81"/>
  </r>
  <r>
    <n v="2003"/>
    <n v="11"/>
    <n v="12"/>
    <x v="8"/>
    <n v="0.5"/>
    <n v="18.045957983193276"/>
    <n v="17.545957983193276"/>
    <x v="81"/>
  </r>
  <r>
    <n v="2003"/>
    <n v="11"/>
    <n v="27"/>
    <x v="7"/>
    <n v="0.5"/>
    <n v="18.045957983193276"/>
    <n v="17.545957983193276"/>
    <x v="81"/>
  </r>
  <r>
    <n v="2003"/>
    <n v="12"/>
    <n v="22"/>
    <x v="0"/>
    <n v="0.5"/>
    <n v="18.045957983193276"/>
    <n v="17.545957983193276"/>
    <x v="81"/>
  </r>
  <r>
    <n v="2003"/>
    <n v="12"/>
    <n v="23"/>
    <x v="5"/>
    <n v="0.5"/>
    <n v="18.045957983193276"/>
    <n v="17.545957983193276"/>
    <x v="81"/>
  </r>
  <r>
    <n v="2003"/>
    <n v="12"/>
    <n v="23"/>
    <x v="2"/>
    <n v="0.5"/>
    <n v="18.045957983193276"/>
    <n v="17.545957983193276"/>
    <x v="81"/>
  </r>
  <r>
    <n v="2003"/>
    <n v="12"/>
    <n v="31"/>
    <x v="15"/>
    <n v="0.5"/>
    <n v="18.045957983193276"/>
    <n v="17.545957983193276"/>
    <x v="81"/>
  </r>
  <r>
    <n v="2001"/>
    <n v="1"/>
    <n v="10"/>
    <x v="8"/>
    <n v="0.60000000000000009"/>
    <n v="18.024949579831933"/>
    <n v="17.424949579831932"/>
    <x v="82"/>
  </r>
  <r>
    <n v="2001"/>
    <n v="1"/>
    <n v="11"/>
    <x v="1"/>
    <n v="0.60000000000000009"/>
    <n v="18.024949579831933"/>
    <n v="17.424949579831932"/>
    <x v="82"/>
  </r>
  <r>
    <n v="2001"/>
    <n v="1"/>
    <n v="14"/>
    <x v="20"/>
    <n v="0.60000000000000009"/>
    <n v="18.024949579831933"/>
    <n v="17.424949579831932"/>
    <x v="82"/>
  </r>
  <r>
    <n v="2001"/>
    <n v="1"/>
    <n v="20"/>
    <x v="16"/>
    <n v="0.60000000000000009"/>
    <n v="18.024949579831933"/>
    <n v="17.424949579831932"/>
    <x v="82"/>
  </r>
  <r>
    <n v="2001"/>
    <n v="1"/>
    <n v="20"/>
    <x v="20"/>
    <n v="0.60000000000000009"/>
    <n v="18.024949579831933"/>
    <n v="17.424949579831932"/>
    <x v="82"/>
  </r>
  <r>
    <n v="2001"/>
    <n v="1"/>
    <n v="21"/>
    <x v="22"/>
    <n v="0.60000000000000009"/>
    <n v="18.024949579831933"/>
    <n v="17.424949579831932"/>
    <x v="82"/>
  </r>
  <r>
    <n v="2001"/>
    <n v="1"/>
    <n v="21"/>
    <x v="7"/>
    <n v="0.60000000000000009"/>
    <n v="18.024949579831933"/>
    <n v="17.424949579831932"/>
    <x v="82"/>
  </r>
  <r>
    <n v="2001"/>
    <n v="1"/>
    <n v="31"/>
    <x v="10"/>
    <n v="0.60000000000000009"/>
    <n v="18.024949579831933"/>
    <n v="17.424949579831932"/>
    <x v="82"/>
  </r>
  <r>
    <n v="2004"/>
    <n v="2"/>
    <n v="21"/>
    <x v="16"/>
    <n v="0.60000000000000009"/>
    <n v="18.024949579831933"/>
    <n v="17.424949579831932"/>
    <x v="82"/>
  </r>
  <r>
    <n v="2004"/>
    <n v="2"/>
    <n v="23"/>
    <x v="0"/>
    <n v="0.60000000000000009"/>
    <n v="18.024949579831933"/>
    <n v="17.424949579831932"/>
    <x v="82"/>
  </r>
  <r>
    <n v="2004"/>
    <n v="2"/>
    <n v="24"/>
    <x v="5"/>
    <n v="0.60000000000000009"/>
    <n v="18.024949579831933"/>
    <n v="17.424949579831932"/>
    <x v="82"/>
  </r>
  <r>
    <n v="2004"/>
    <n v="2"/>
    <n v="25"/>
    <x v="8"/>
    <n v="0.60000000000000009"/>
    <n v="18.024949579831933"/>
    <n v="17.424949579831932"/>
    <x v="82"/>
  </r>
  <r>
    <n v="2004"/>
    <n v="2"/>
    <n v="25"/>
    <x v="17"/>
    <n v="0.60000000000000009"/>
    <n v="18.024949579831933"/>
    <n v="17.424949579831932"/>
    <x v="82"/>
  </r>
  <r>
    <n v="2004"/>
    <n v="3"/>
    <n v="6"/>
    <x v="11"/>
    <n v="0.60000000000000009"/>
    <n v="18.024949579831933"/>
    <n v="17.424949579831932"/>
    <x v="82"/>
  </r>
  <r>
    <n v="2004"/>
    <n v="3"/>
    <n v="10"/>
    <x v="4"/>
    <n v="0.60000000000000009"/>
    <n v="18.024949579831933"/>
    <n v="17.424949579831932"/>
    <x v="82"/>
  </r>
  <r>
    <n v="2004"/>
    <n v="3"/>
    <n v="11"/>
    <x v="15"/>
    <n v="0.60000000000000009"/>
    <n v="18.024949579831933"/>
    <n v="17.424949579831932"/>
    <x v="82"/>
  </r>
  <r>
    <n v="2002"/>
    <n v="4"/>
    <n v="19"/>
    <x v="8"/>
    <n v="0.60000000000000009"/>
    <n v="18.024949579831933"/>
    <n v="17.424949579831932"/>
    <x v="82"/>
  </r>
  <r>
    <n v="2010"/>
    <n v="10"/>
    <n v="25"/>
    <x v="9"/>
    <n v="0.60000000000000009"/>
    <n v="18.024949579831933"/>
    <n v="17.424949579831932"/>
    <x v="82"/>
  </r>
  <r>
    <n v="2003"/>
    <n v="12"/>
    <n v="8"/>
    <x v="16"/>
    <n v="0.60000000000000009"/>
    <n v="18.024949579831933"/>
    <n v="17.424949579831932"/>
    <x v="82"/>
  </r>
  <r>
    <n v="2003"/>
    <n v="12"/>
    <n v="19"/>
    <x v="3"/>
    <n v="0.60000000000000009"/>
    <n v="18.024949579831933"/>
    <n v="17.424949579831932"/>
    <x v="82"/>
  </r>
  <r>
    <n v="2003"/>
    <n v="12"/>
    <n v="22"/>
    <x v="17"/>
    <n v="0.60000000000000009"/>
    <n v="18.024949579831933"/>
    <n v="17.424949579831932"/>
    <x v="82"/>
  </r>
  <r>
    <n v="2003"/>
    <n v="12"/>
    <n v="23"/>
    <x v="13"/>
    <n v="0.60000000000000009"/>
    <n v="18.024949579831933"/>
    <n v="17.424949579831932"/>
    <x v="82"/>
  </r>
  <r>
    <n v="2003"/>
    <n v="12"/>
    <n v="23"/>
    <x v="16"/>
    <n v="0.60000000000000009"/>
    <n v="18.024949579831933"/>
    <n v="17.424949579831932"/>
    <x v="82"/>
  </r>
  <r>
    <n v="2003"/>
    <n v="12"/>
    <n v="31"/>
    <x v="0"/>
    <n v="0.60000000000000009"/>
    <n v="18.024949579831933"/>
    <n v="17.424949579831932"/>
    <x v="82"/>
  </r>
  <r>
    <n v="2001"/>
    <n v="1"/>
    <n v="11"/>
    <x v="0"/>
    <n v="0.70000000000000007"/>
    <n v="18.003941176470587"/>
    <n v="17.303941176470587"/>
    <x v="83"/>
  </r>
  <r>
    <n v="2001"/>
    <n v="1"/>
    <n v="16"/>
    <x v="18"/>
    <n v="0.70000000000000007"/>
    <n v="18.003941176470587"/>
    <n v="17.303941176470587"/>
    <x v="83"/>
  </r>
  <r>
    <n v="2001"/>
    <n v="1"/>
    <n v="20"/>
    <x v="18"/>
    <n v="0.70000000000000007"/>
    <n v="18.003941176470587"/>
    <n v="17.303941176470587"/>
    <x v="83"/>
  </r>
  <r>
    <n v="2001"/>
    <n v="1"/>
    <n v="21"/>
    <x v="21"/>
    <n v="0.70000000000000007"/>
    <n v="18.003941176470587"/>
    <n v="17.303941176470587"/>
    <x v="83"/>
  </r>
  <r>
    <n v="2001"/>
    <n v="1"/>
    <n v="21"/>
    <x v="23"/>
    <n v="0.70000000000000007"/>
    <n v="18.003941176470587"/>
    <n v="17.303941176470587"/>
    <x v="83"/>
  </r>
  <r>
    <n v="2001"/>
    <n v="1"/>
    <n v="21"/>
    <x v="17"/>
    <n v="0.70000000000000007"/>
    <n v="18.003941176470587"/>
    <n v="17.303941176470587"/>
    <x v="83"/>
  </r>
  <r>
    <n v="2001"/>
    <n v="1"/>
    <n v="22"/>
    <x v="5"/>
    <n v="0.70000000000000007"/>
    <n v="18.003941176470587"/>
    <n v="17.303941176470587"/>
    <x v="83"/>
  </r>
  <r>
    <n v="2001"/>
    <n v="1"/>
    <n v="22"/>
    <x v="4"/>
    <n v="0.70000000000000007"/>
    <n v="18.003941176470587"/>
    <n v="17.303941176470587"/>
    <x v="83"/>
  </r>
  <r>
    <n v="2001"/>
    <n v="1"/>
    <n v="22"/>
    <x v="2"/>
    <n v="0.70000000000000007"/>
    <n v="18.003941176470587"/>
    <n v="17.303941176470587"/>
    <x v="83"/>
  </r>
  <r>
    <n v="2001"/>
    <n v="1"/>
    <n v="31"/>
    <x v="4"/>
    <n v="0.70000000000000007"/>
    <n v="18.003941176470587"/>
    <n v="17.303941176470587"/>
    <x v="83"/>
  </r>
  <r>
    <n v="2001"/>
    <n v="1"/>
    <n v="31"/>
    <x v="2"/>
    <n v="0.70000000000000007"/>
    <n v="18.003941176470587"/>
    <n v="17.303941176470587"/>
    <x v="83"/>
  </r>
  <r>
    <n v="2004"/>
    <n v="2"/>
    <n v="10"/>
    <x v="3"/>
    <n v="0.70000000000000007"/>
    <n v="18.003941176470587"/>
    <n v="17.303941176470587"/>
    <x v="83"/>
  </r>
  <r>
    <n v="2004"/>
    <n v="2"/>
    <n v="21"/>
    <x v="18"/>
    <n v="0.70000000000000007"/>
    <n v="18.003941176470587"/>
    <n v="17.303941176470587"/>
    <x v="83"/>
  </r>
  <r>
    <n v="2004"/>
    <n v="2"/>
    <n v="22"/>
    <x v="19"/>
    <n v="0.70000000000000007"/>
    <n v="18.003941176470587"/>
    <n v="17.303941176470587"/>
    <x v="83"/>
  </r>
  <r>
    <n v="2004"/>
    <n v="2"/>
    <n v="26"/>
    <x v="0"/>
    <n v="0.70000000000000007"/>
    <n v="18.003941176470587"/>
    <n v="17.303941176470587"/>
    <x v="83"/>
  </r>
  <r>
    <n v="2004"/>
    <n v="3"/>
    <n v="6"/>
    <x v="3"/>
    <n v="0.70000000000000007"/>
    <n v="18.003941176470587"/>
    <n v="17.303941176470587"/>
    <x v="83"/>
  </r>
  <r>
    <n v="2004"/>
    <n v="3"/>
    <n v="11"/>
    <x v="3"/>
    <n v="0.70000000000000007"/>
    <n v="18.003941176470587"/>
    <n v="17.303941176470587"/>
    <x v="83"/>
  </r>
  <r>
    <n v="2004"/>
    <n v="3"/>
    <n v="28"/>
    <x v="9"/>
    <n v="0.70000000000000007"/>
    <n v="18.003941176470587"/>
    <n v="17.303941176470587"/>
    <x v="83"/>
  </r>
  <r>
    <n v="2002"/>
    <n v="4"/>
    <n v="19"/>
    <x v="6"/>
    <n v="0.70000000000000007"/>
    <n v="18.003941176470587"/>
    <n v="17.303941176470587"/>
    <x v="83"/>
  </r>
  <r>
    <n v="2002"/>
    <n v="4"/>
    <n v="21"/>
    <x v="2"/>
    <n v="0.70000000000000007"/>
    <n v="18.003941176470587"/>
    <n v="17.303941176470587"/>
    <x v="83"/>
  </r>
  <r>
    <n v="2010"/>
    <n v="10"/>
    <n v="26"/>
    <x v="8"/>
    <n v="0.70000000000000007"/>
    <n v="18.003941176470587"/>
    <n v="17.303941176470587"/>
    <x v="83"/>
  </r>
  <r>
    <n v="2003"/>
    <n v="12"/>
    <n v="18"/>
    <x v="9"/>
    <n v="0.70000000000000007"/>
    <n v="18.003941176470587"/>
    <n v="17.303941176470587"/>
    <x v="83"/>
  </r>
  <r>
    <n v="2003"/>
    <n v="12"/>
    <n v="22"/>
    <x v="12"/>
    <n v="0.70000000000000007"/>
    <n v="18.003941176470587"/>
    <n v="17.303941176470587"/>
    <x v="83"/>
  </r>
  <r>
    <n v="2003"/>
    <n v="12"/>
    <n v="22"/>
    <x v="9"/>
    <n v="0.70000000000000007"/>
    <n v="18.003941176470587"/>
    <n v="17.303941176470587"/>
    <x v="83"/>
  </r>
  <r>
    <n v="2003"/>
    <n v="12"/>
    <n v="23"/>
    <x v="18"/>
    <n v="0.70000000000000007"/>
    <n v="18.003941176470587"/>
    <n v="17.303941176470587"/>
    <x v="83"/>
  </r>
  <r>
    <n v="2001"/>
    <n v="1"/>
    <n v="10"/>
    <x v="5"/>
    <n v="0.8"/>
    <n v="17.982932773109244"/>
    <n v="17.182932773109243"/>
    <x v="84"/>
  </r>
  <r>
    <n v="2001"/>
    <n v="1"/>
    <n v="10"/>
    <x v="3"/>
    <n v="0.8"/>
    <n v="17.982932773109244"/>
    <n v="17.182932773109243"/>
    <x v="84"/>
  </r>
  <r>
    <n v="2001"/>
    <n v="1"/>
    <n v="15"/>
    <x v="20"/>
    <n v="0.8"/>
    <n v="17.982932773109244"/>
    <n v="17.182932773109243"/>
    <x v="84"/>
  </r>
  <r>
    <n v="2001"/>
    <n v="1"/>
    <n v="15"/>
    <x v="22"/>
    <n v="0.8"/>
    <n v="17.982932773109244"/>
    <n v="17.182932773109243"/>
    <x v="84"/>
  </r>
  <r>
    <n v="2001"/>
    <n v="1"/>
    <n v="17"/>
    <x v="21"/>
    <n v="0.8"/>
    <n v="17.982932773109244"/>
    <n v="17.182932773109243"/>
    <x v="84"/>
  </r>
  <r>
    <n v="2001"/>
    <n v="1"/>
    <n v="22"/>
    <x v="8"/>
    <n v="0.8"/>
    <n v="17.982932773109244"/>
    <n v="17.182932773109243"/>
    <x v="84"/>
  </r>
  <r>
    <n v="2001"/>
    <n v="1"/>
    <n v="22"/>
    <x v="6"/>
    <n v="0.8"/>
    <n v="17.982932773109244"/>
    <n v="17.182932773109243"/>
    <x v="84"/>
  </r>
  <r>
    <n v="2001"/>
    <n v="1"/>
    <n v="22"/>
    <x v="3"/>
    <n v="0.8"/>
    <n v="17.982932773109244"/>
    <n v="17.182932773109243"/>
    <x v="84"/>
  </r>
  <r>
    <n v="2001"/>
    <n v="1"/>
    <n v="22"/>
    <x v="1"/>
    <n v="0.8"/>
    <n v="17.982932773109244"/>
    <n v="17.182932773109243"/>
    <x v="84"/>
  </r>
  <r>
    <n v="2001"/>
    <n v="1"/>
    <n v="29"/>
    <x v="9"/>
    <n v="0.8"/>
    <n v="17.982932773109244"/>
    <n v="17.182932773109243"/>
    <x v="84"/>
  </r>
  <r>
    <n v="2001"/>
    <n v="1"/>
    <n v="30"/>
    <x v="16"/>
    <n v="0.8"/>
    <n v="17.982932773109244"/>
    <n v="17.182932773109243"/>
    <x v="84"/>
  </r>
  <r>
    <n v="2001"/>
    <n v="1"/>
    <n v="31"/>
    <x v="6"/>
    <n v="0.8"/>
    <n v="17.982932773109244"/>
    <n v="17.182932773109243"/>
    <x v="84"/>
  </r>
  <r>
    <n v="2004"/>
    <n v="2"/>
    <n v="10"/>
    <x v="1"/>
    <n v="0.8"/>
    <n v="17.982932773109244"/>
    <n v="17.182932773109243"/>
    <x v="84"/>
  </r>
  <r>
    <n v="2004"/>
    <n v="2"/>
    <n v="19"/>
    <x v="8"/>
    <n v="0.8"/>
    <n v="17.982932773109244"/>
    <n v="17.182932773109243"/>
    <x v="84"/>
  </r>
  <r>
    <n v="2004"/>
    <n v="2"/>
    <n v="19"/>
    <x v="15"/>
    <n v="0.8"/>
    <n v="17.982932773109244"/>
    <n v="17.182932773109243"/>
    <x v="84"/>
  </r>
  <r>
    <n v="2004"/>
    <n v="2"/>
    <n v="20"/>
    <x v="15"/>
    <n v="0.8"/>
    <n v="17.982932773109244"/>
    <n v="17.182932773109243"/>
    <x v="84"/>
  </r>
  <r>
    <n v="2004"/>
    <n v="2"/>
    <n v="27"/>
    <x v="23"/>
    <n v="0.8"/>
    <n v="17.982932773109244"/>
    <n v="17.182932773109243"/>
    <x v="84"/>
  </r>
  <r>
    <n v="2004"/>
    <n v="3"/>
    <n v="8"/>
    <x v="0"/>
    <n v="0.8"/>
    <n v="17.982932773109244"/>
    <n v="17.182932773109243"/>
    <x v="84"/>
  </r>
  <r>
    <n v="2004"/>
    <n v="3"/>
    <n v="10"/>
    <x v="5"/>
    <n v="0.8"/>
    <n v="17.982932773109244"/>
    <n v="17.182932773109243"/>
    <x v="84"/>
  </r>
  <r>
    <n v="2004"/>
    <n v="3"/>
    <n v="10"/>
    <x v="0"/>
    <n v="0.8"/>
    <n v="17.982932773109244"/>
    <n v="17.182932773109243"/>
    <x v="84"/>
  </r>
  <r>
    <n v="2004"/>
    <n v="3"/>
    <n v="10"/>
    <x v="10"/>
    <n v="0.8"/>
    <n v="17.982932773109244"/>
    <n v="17.182932773109243"/>
    <x v="84"/>
  </r>
  <r>
    <n v="2004"/>
    <n v="3"/>
    <n v="11"/>
    <x v="1"/>
    <n v="0.8"/>
    <n v="17.982932773109244"/>
    <n v="17.182932773109243"/>
    <x v="84"/>
  </r>
  <r>
    <n v="2004"/>
    <n v="3"/>
    <n v="11"/>
    <x v="14"/>
    <n v="0.8"/>
    <n v="17.982932773109244"/>
    <n v="17.182932773109243"/>
    <x v="84"/>
  </r>
  <r>
    <n v="2004"/>
    <n v="3"/>
    <n v="12"/>
    <x v="1"/>
    <n v="0.8"/>
    <n v="17.982932773109244"/>
    <n v="17.182932773109243"/>
    <x v="84"/>
  </r>
  <r>
    <n v="2004"/>
    <n v="3"/>
    <n v="25"/>
    <x v="7"/>
    <n v="0.8"/>
    <n v="17.982932773109244"/>
    <n v="17.182932773109243"/>
    <x v="84"/>
  </r>
  <r>
    <n v="2002"/>
    <n v="4"/>
    <n v="12"/>
    <x v="4"/>
    <n v="0.8"/>
    <n v="17.982932773109244"/>
    <n v="17.182932773109243"/>
    <x v="84"/>
  </r>
  <r>
    <n v="2002"/>
    <n v="4"/>
    <n v="12"/>
    <x v="2"/>
    <n v="0.8"/>
    <n v="17.982932773109244"/>
    <n v="17.182932773109243"/>
    <x v="84"/>
  </r>
  <r>
    <n v="2002"/>
    <n v="4"/>
    <n v="14"/>
    <x v="2"/>
    <n v="0.8"/>
    <n v="17.982932773109244"/>
    <n v="17.182932773109243"/>
    <x v="84"/>
  </r>
  <r>
    <n v="2003"/>
    <n v="12"/>
    <n v="22"/>
    <x v="14"/>
    <n v="0.8"/>
    <n v="17.982932773109244"/>
    <n v="17.182932773109243"/>
    <x v="84"/>
  </r>
  <r>
    <n v="2003"/>
    <n v="12"/>
    <n v="23"/>
    <x v="4"/>
    <n v="0.8"/>
    <n v="17.982932773109244"/>
    <n v="17.182932773109243"/>
    <x v="84"/>
  </r>
  <r>
    <n v="2003"/>
    <n v="12"/>
    <n v="23"/>
    <x v="6"/>
    <n v="0.8"/>
    <n v="17.982932773109244"/>
    <n v="17.182932773109243"/>
    <x v="84"/>
  </r>
  <r>
    <n v="2003"/>
    <n v="12"/>
    <n v="30"/>
    <x v="6"/>
    <n v="0.8"/>
    <n v="17.982932773109244"/>
    <n v="17.182932773109243"/>
    <x v="84"/>
  </r>
  <r>
    <n v="2003"/>
    <n v="12"/>
    <n v="30"/>
    <x v="3"/>
    <n v="0.8"/>
    <n v="17.982932773109244"/>
    <n v="17.182932773109243"/>
    <x v="84"/>
  </r>
  <r>
    <n v="2003"/>
    <n v="12"/>
    <n v="31"/>
    <x v="3"/>
    <n v="0.8"/>
    <n v="17.982932773109244"/>
    <n v="17.182932773109243"/>
    <x v="84"/>
  </r>
  <r>
    <n v="2003"/>
    <n v="12"/>
    <n v="31"/>
    <x v="19"/>
    <n v="0.8"/>
    <n v="17.982932773109244"/>
    <n v="17.182932773109243"/>
    <x v="84"/>
  </r>
  <r>
    <n v="2003"/>
    <n v="12"/>
    <n v="31"/>
    <x v="14"/>
    <n v="0.8"/>
    <n v="17.982932773109244"/>
    <n v="17.182932773109243"/>
    <x v="84"/>
  </r>
  <r>
    <n v="2001"/>
    <n v="1"/>
    <n v="22"/>
    <x v="0"/>
    <n v="0.9"/>
    <n v="17.961924369747898"/>
    <n v="17.061924369747899"/>
    <x v="85"/>
  </r>
  <r>
    <n v="2001"/>
    <n v="1"/>
    <n v="31"/>
    <x v="5"/>
    <n v="0.9"/>
    <n v="17.961924369747898"/>
    <n v="17.061924369747899"/>
    <x v="85"/>
  </r>
  <r>
    <n v="2004"/>
    <n v="2"/>
    <n v="10"/>
    <x v="8"/>
    <n v="0.9"/>
    <n v="17.961924369747898"/>
    <n v="17.061924369747899"/>
    <x v="85"/>
  </r>
  <r>
    <n v="2004"/>
    <n v="2"/>
    <n v="16"/>
    <x v="1"/>
    <n v="0.9"/>
    <n v="17.961924369747898"/>
    <n v="17.061924369747899"/>
    <x v="85"/>
  </r>
  <r>
    <n v="2004"/>
    <n v="2"/>
    <n v="24"/>
    <x v="12"/>
    <n v="0.9"/>
    <n v="17.961924369747898"/>
    <n v="17.061924369747899"/>
    <x v="85"/>
  </r>
  <r>
    <n v="2004"/>
    <n v="2"/>
    <n v="24"/>
    <x v="11"/>
    <n v="0.9"/>
    <n v="17.961924369747898"/>
    <n v="17.061924369747899"/>
    <x v="85"/>
  </r>
  <r>
    <n v="2004"/>
    <n v="2"/>
    <n v="25"/>
    <x v="21"/>
    <n v="0.9"/>
    <n v="17.961924369747898"/>
    <n v="17.061924369747899"/>
    <x v="85"/>
  </r>
  <r>
    <n v="2004"/>
    <n v="2"/>
    <n v="28"/>
    <x v="17"/>
    <n v="0.9"/>
    <n v="17.961924369747898"/>
    <n v="17.061924369747899"/>
    <x v="85"/>
  </r>
  <r>
    <n v="2004"/>
    <n v="3"/>
    <n v="3"/>
    <x v="9"/>
    <n v="0.9"/>
    <n v="17.961924369747898"/>
    <n v="17.061924369747899"/>
    <x v="85"/>
  </r>
  <r>
    <n v="2004"/>
    <n v="3"/>
    <n v="6"/>
    <x v="6"/>
    <n v="0.9"/>
    <n v="17.961924369747898"/>
    <n v="17.061924369747899"/>
    <x v="85"/>
  </r>
  <r>
    <n v="2004"/>
    <n v="3"/>
    <n v="6"/>
    <x v="1"/>
    <n v="0.9"/>
    <n v="17.961924369747898"/>
    <n v="17.061924369747899"/>
    <x v="85"/>
  </r>
  <r>
    <n v="2004"/>
    <n v="3"/>
    <n v="9"/>
    <x v="2"/>
    <n v="0.9"/>
    <n v="17.961924369747898"/>
    <n v="17.061924369747899"/>
    <x v="85"/>
  </r>
  <r>
    <n v="2004"/>
    <n v="3"/>
    <n v="9"/>
    <x v="7"/>
    <n v="0.9"/>
    <n v="17.961924369747898"/>
    <n v="17.061924369747899"/>
    <x v="85"/>
  </r>
  <r>
    <n v="2004"/>
    <n v="3"/>
    <n v="11"/>
    <x v="4"/>
    <n v="0.9"/>
    <n v="17.961924369747898"/>
    <n v="17.061924369747899"/>
    <x v="85"/>
  </r>
  <r>
    <n v="2004"/>
    <n v="3"/>
    <n v="11"/>
    <x v="8"/>
    <n v="0.9"/>
    <n v="17.961924369747898"/>
    <n v="17.061924369747899"/>
    <x v="85"/>
  </r>
  <r>
    <n v="2004"/>
    <n v="3"/>
    <n v="11"/>
    <x v="6"/>
    <n v="0.9"/>
    <n v="17.961924369747898"/>
    <n v="17.061924369747899"/>
    <x v="85"/>
  </r>
  <r>
    <n v="2004"/>
    <n v="3"/>
    <n v="11"/>
    <x v="7"/>
    <n v="0.9"/>
    <n v="17.961924369747898"/>
    <n v="17.061924369747899"/>
    <x v="85"/>
  </r>
  <r>
    <n v="2004"/>
    <n v="3"/>
    <n v="12"/>
    <x v="8"/>
    <n v="0.9"/>
    <n v="17.961924369747898"/>
    <n v="17.061924369747899"/>
    <x v="85"/>
  </r>
  <r>
    <n v="2004"/>
    <n v="3"/>
    <n v="27"/>
    <x v="12"/>
    <n v="0.9"/>
    <n v="17.961924369747898"/>
    <n v="17.061924369747899"/>
    <x v="85"/>
  </r>
  <r>
    <n v="2002"/>
    <n v="4"/>
    <n v="6"/>
    <x v="1"/>
    <n v="0.9"/>
    <n v="17.961924369747898"/>
    <n v="17.061924369747899"/>
    <x v="85"/>
  </r>
  <r>
    <n v="2002"/>
    <n v="4"/>
    <n v="19"/>
    <x v="2"/>
    <n v="0.9"/>
    <n v="17.961924369747898"/>
    <n v="17.061924369747899"/>
    <x v="85"/>
  </r>
  <r>
    <n v="2002"/>
    <n v="4"/>
    <n v="21"/>
    <x v="8"/>
    <n v="0.9"/>
    <n v="17.961924369747898"/>
    <n v="17.061924369747899"/>
    <x v="85"/>
  </r>
  <r>
    <n v="2003"/>
    <n v="11"/>
    <n v="12"/>
    <x v="1"/>
    <n v="0.9"/>
    <n v="17.961924369747898"/>
    <n v="17.061924369747899"/>
    <x v="85"/>
  </r>
  <r>
    <n v="2003"/>
    <n v="12"/>
    <n v="8"/>
    <x v="22"/>
    <n v="0.9"/>
    <n v="17.961924369747898"/>
    <n v="17.061924369747899"/>
    <x v="85"/>
  </r>
  <r>
    <n v="2003"/>
    <n v="12"/>
    <n v="9"/>
    <x v="17"/>
    <n v="0.9"/>
    <n v="17.961924369747898"/>
    <n v="17.061924369747899"/>
    <x v="85"/>
  </r>
  <r>
    <n v="2003"/>
    <n v="12"/>
    <n v="12"/>
    <x v="2"/>
    <n v="0.9"/>
    <n v="17.961924369747898"/>
    <n v="17.061924369747899"/>
    <x v="85"/>
  </r>
  <r>
    <n v="2003"/>
    <n v="12"/>
    <n v="17"/>
    <x v="15"/>
    <n v="0.9"/>
    <n v="17.961924369747898"/>
    <n v="17.061924369747899"/>
    <x v="85"/>
  </r>
  <r>
    <n v="2003"/>
    <n v="12"/>
    <n v="17"/>
    <x v="14"/>
    <n v="0.9"/>
    <n v="17.961924369747898"/>
    <n v="17.061924369747899"/>
    <x v="85"/>
  </r>
  <r>
    <n v="2003"/>
    <n v="12"/>
    <n v="21"/>
    <x v="7"/>
    <n v="0.9"/>
    <n v="17.961924369747898"/>
    <n v="17.061924369747899"/>
    <x v="85"/>
  </r>
  <r>
    <n v="2003"/>
    <n v="12"/>
    <n v="30"/>
    <x v="1"/>
    <n v="0.9"/>
    <n v="17.961924369747898"/>
    <n v="17.061924369747899"/>
    <x v="85"/>
  </r>
  <r>
    <n v="2003"/>
    <n v="12"/>
    <n v="31"/>
    <x v="1"/>
    <n v="0.9"/>
    <n v="17.961924369747898"/>
    <n v="17.061924369747899"/>
    <x v="85"/>
  </r>
  <r>
    <n v="2003"/>
    <n v="12"/>
    <n v="31"/>
    <x v="10"/>
    <n v="0.9"/>
    <n v="17.961924369747898"/>
    <n v="17.061924369747899"/>
    <x v="85"/>
  </r>
  <r>
    <n v="2003"/>
    <n v="12"/>
    <n v="31"/>
    <x v="17"/>
    <n v="0.9"/>
    <n v="17.961924369747898"/>
    <n v="17.061924369747899"/>
    <x v="85"/>
  </r>
  <r>
    <n v="2001"/>
    <n v="1"/>
    <n v="10"/>
    <x v="6"/>
    <n v="1"/>
    <n v="17.940915966386555"/>
    <n v="16.940915966386555"/>
    <x v="86"/>
  </r>
  <r>
    <n v="2001"/>
    <n v="1"/>
    <n v="10"/>
    <x v="1"/>
    <n v="1"/>
    <n v="17.940915966386555"/>
    <n v="16.940915966386555"/>
    <x v="86"/>
  </r>
  <r>
    <n v="2001"/>
    <n v="1"/>
    <n v="13"/>
    <x v="23"/>
    <n v="1"/>
    <n v="17.940915966386555"/>
    <n v="16.940915966386555"/>
    <x v="86"/>
  </r>
  <r>
    <n v="2001"/>
    <n v="1"/>
    <n v="31"/>
    <x v="8"/>
    <n v="1"/>
    <n v="17.940915966386555"/>
    <n v="16.940915966386555"/>
    <x v="86"/>
  </r>
  <r>
    <n v="2004"/>
    <n v="2"/>
    <n v="20"/>
    <x v="13"/>
    <n v="1"/>
    <n v="17.940915966386555"/>
    <n v="16.940915966386555"/>
    <x v="86"/>
  </r>
  <r>
    <n v="2004"/>
    <n v="2"/>
    <n v="21"/>
    <x v="14"/>
    <n v="1"/>
    <n v="17.940915966386555"/>
    <n v="16.940915966386555"/>
    <x v="86"/>
  </r>
  <r>
    <n v="2004"/>
    <n v="2"/>
    <n v="21"/>
    <x v="11"/>
    <n v="1"/>
    <n v="17.940915966386555"/>
    <n v="16.940915966386555"/>
    <x v="86"/>
  </r>
  <r>
    <n v="2004"/>
    <n v="2"/>
    <n v="21"/>
    <x v="9"/>
    <n v="1"/>
    <n v="17.940915966386555"/>
    <n v="16.940915966386555"/>
    <x v="86"/>
  </r>
  <r>
    <n v="2004"/>
    <n v="2"/>
    <n v="22"/>
    <x v="8"/>
    <n v="1"/>
    <n v="17.940915966386555"/>
    <n v="16.940915966386555"/>
    <x v="86"/>
  </r>
  <r>
    <n v="2004"/>
    <n v="2"/>
    <n v="24"/>
    <x v="9"/>
    <n v="1"/>
    <n v="17.940915966386555"/>
    <n v="16.940915966386555"/>
    <x v="86"/>
  </r>
  <r>
    <n v="2004"/>
    <n v="2"/>
    <n v="25"/>
    <x v="5"/>
    <n v="1"/>
    <n v="17.940915966386555"/>
    <n v="16.940915966386555"/>
    <x v="86"/>
  </r>
  <r>
    <n v="2004"/>
    <n v="3"/>
    <n v="3"/>
    <x v="15"/>
    <n v="1"/>
    <n v="17.940915966386555"/>
    <n v="16.940915966386555"/>
    <x v="86"/>
  </r>
  <r>
    <n v="2004"/>
    <n v="3"/>
    <n v="4"/>
    <x v="2"/>
    <n v="1"/>
    <n v="17.940915966386555"/>
    <n v="16.940915966386555"/>
    <x v="86"/>
  </r>
  <r>
    <n v="2004"/>
    <n v="3"/>
    <n v="4"/>
    <x v="8"/>
    <n v="1"/>
    <n v="17.940915966386555"/>
    <n v="16.940915966386555"/>
    <x v="86"/>
  </r>
  <r>
    <n v="2004"/>
    <n v="3"/>
    <n v="4"/>
    <x v="6"/>
    <n v="1"/>
    <n v="17.940915966386555"/>
    <n v="16.940915966386555"/>
    <x v="86"/>
  </r>
  <r>
    <n v="2004"/>
    <n v="3"/>
    <n v="5"/>
    <x v="7"/>
    <n v="1"/>
    <n v="17.940915966386555"/>
    <n v="16.940915966386555"/>
    <x v="86"/>
  </r>
  <r>
    <n v="2004"/>
    <n v="3"/>
    <n v="6"/>
    <x v="0"/>
    <n v="1"/>
    <n v="17.940915966386555"/>
    <n v="16.940915966386555"/>
    <x v="86"/>
  </r>
  <r>
    <n v="2004"/>
    <n v="3"/>
    <n v="7"/>
    <x v="11"/>
    <n v="1"/>
    <n v="17.940915966386555"/>
    <n v="16.940915966386555"/>
    <x v="86"/>
  </r>
  <r>
    <n v="2004"/>
    <n v="3"/>
    <n v="9"/>
    <x v="8"/>
    <n v="1"/>
    <n v="17.940915966386555"/>
    <n v="16.940915966386555"/>
    <x v="86"/>
  </r>
  <r>
    <n v="2004"/>
    <n v="3"/>
    <n v="11"/>
    <x v="2"/>
    <n v="1"/>
    <n v="17.940915966386555"/>
    <n v="16.940915966386555"/>
    <x v="86"/>
  </r>
  <r>
    <n v="2004"/>
    <n v="3"/>
    <n v="11"/>
    <x v="0"/>
    <n v="1"/>
    <n v="17.940915966386555"/>
    <n v="16.940915966386555"/>
    <x v="86"/>
  </r>
  <r>
    <n v="2004"/>
    <n v="3"/>
    <n v="11"/>
    <x v="12"/>
    <n v="1"/>
    <n v="17.940915966386555"/>
    <n v="16.940915966386555"/>
    <x v="86"/>
  </r>
  <r>
    <n v="2004"/>
    <n v="3"/>
    <n v="11"/>
    <x v="11"/>
    <n v="1"/>
    <n v="17.940915966386555"/>
    <n v="16.940915966386555"/>
    <x v="86"/>
  </r>
  <r>
    <n v="2004"/>
    <n v="3"/>
    <n v="12"/>
    <x v="5"/>
    <n v="1"/>
    <n v="17.940915966386555"/>
    <n v="16.940915966386555"/>
    <x v="86"/>
  </r>
  <r>
    <n v="2002"/>
    <n v="4"/>
    <n v="8"/>
    <x v="6"/>
    <n v="1"/>
    <n v="17.940915966386555"/>
    <n v="16.940915966386555"/>
    <x v="86"/>
  </r>
  <r>
    <n v="2002"/>
    <n v="4"/>
    <n v="12"/>
    <x v="8"/>
    <n v="1"/>
    <n v="17.940915966386555"/>
    <n v="16.940915966386555"/>
    <x v="86"/>
  </r>
  <r>
    <n v="2002"/>
    <n v="4"/>
    <n v="20"/>
    <x v="5"/>
    <n v="1"/>
    <n v="17.940915966386555"/>
    <n v="16.940915966386555"/>
    <x v="86"/>
  </r>
  <r>
    <n v="2002"/>
    <n v="4"/>
    <n v="21"/>
    <x v="6"/>
    <n v="1"/>
    <n v="17.940915966386555"/>
    <n v="16.940915966386555"/>
    <x v="86"/>
  </r>
  <r>
    <n v="2010"/>
    <n v="10"/>
    <n v="17"/>
    <x v="14"/>
    <n v="1"/>
    <n v="17.940915966386555"/>
    <n v="16.940915966386555"/>
    <x v="86"/>
  </r>
  <r>
    <n v="2003"/>
    <n v="11"/>
    <n v="12"/>
    <x v="6"/>
    <n v="1"/>
    <n v="17.940915966386555"/>
    <n v="16.940915966386555"/>
    <x v="86"/>
  </r>
  <r>
    <n v="2003"/>
    <n v="12"/>
    <n v="6"/>
    <x v="19"/>
    <n v="1"/>
    <n v="17.940915966386555"/>
    <n v="16.940915966386555"/>
    <x v="86"/>
  </r>
  <r>
    <n v="2003"/>
    <n v="12"/>
    <n v="7"/>
    <x v="16"/>
    <n v="1"/>
    <n v="17.940915966386555"/>
    <n v="16.940915966386555"/>
    <x v="86"/>
  </r>
  <r>
    <n v="2003"/>
    <n v="12"/>
    <n v="7"/>
    <x v="22"/>
    <n v="1"/>
    <n v="17.940915966386555"/>
    <n v="16.940915966386555"/>
    <x v="86"/>
  </r>
  <r>
    <n v="2003"/>
    <n v="12"/>
    <n v="11"/>
    <x v="5"/>
    <n v="1"/>
    <n v="17.940915966386555"/>
    <n v="16.940915966386555"/>
    <x v="86"/>
  </r>
  <r>
    <n v="2003"/>
    <n v="12"/>
    <n v="12"/>
    <x v="13"/>
    <n v="1"/>
    <n v="17.940915966386555"/>
    <n v="16.940915966386555"/>
    <x v="86"/>
  </r>
  <r>
    <n v="2003"/>
    <n v="12"/>
    <n v="18"/>
    <x v="10"/>
    <n v="1"/>
    <n v="17.940915966386555"/>
    <n v="16.940915966386555"/>
    <x v="86"/>
  </r>
  <r>
    <n v="2003"/>
    <n v="12"/>
    <n v="22"/>
    <x v="3"/>
    <n v="1"/>
    <n v="17.940915966386555"/>
    <n v="16.940915966386555"/>
    <x v="86"/>
  </r>
  <r>
    <n v="2003"/>
    <n v="12"/>
    <n v="23"/>
    <x v="20"/>
    <n v="1"/>
    <n v="17.940915966386555"/>
    <n v="16.940915966386555"/>
    <x v="86"/>
  </r>
  <r>
    <n v="2001"/>
    <n v="1"/>
    <n v="1"/>
    <x v="6"/>
    <n v="1.1000000000000001"/>
    <n v="17.919907563025209"/>
    <n v="16.819907563025208"/>
    <x v="87"/>
  </r>
  <r>
    <n v="2001"/>
    <n v="1"/>
    <n v="1"/>
    <x v="3"/>
    <n v="1.1000000000000001"/>
    <n v="17.919907563025209"/>
    <n v="16.819907563025208"/>
    <x v="87"/>
  </r>
  <r>
    <n v="2001"/>
    <n v="1"/>
    <n v="10"/>
    <x v="2"/>
    <n v="1.1000000000000001"/>
    <n v="17.919907563025209"/>
    <n v="16.819907563025208"/>
    <x v="87"/>
  </r>
  <r>
    <n v="2001"/>
    <n v="1"/>
    <n v="10"/>
    <x v="0"/>
    <n v="1.1000000000000001"/>
    <n v="17.919907563025209"/>
    <n v="16.819907563025208"/>
    <x v="87"/>
  </r>
  <r>
    <n v="2001"/>
    <n v="1"/>
    <n v="20"/>
    <x v="21"/>
    <n v="1.1000000000000001"/>
    <n v="17.919907563025209"/>
    <n v="16.819907563025208"/>
    <x v="87"/>
  </r>
  <r>
    <n v="2001"/>
    <n v="1"/>
    <n v="22"/>
    <x v="10"/>
    <n v="1.1000000000000001"/>
    <n v="17.919907563025209"/>
    <n v="16.819907563025208"/>
    <x v="87"/>
  </r>
  <r>
    <n v="2001"/>
    <n v="1"/>
    <n v="30"/>
    <x v="7"/>
    <n v="1.1000000000000001"/>
    <n v="17.919907563025209"/>
    <n v="16.819907563025208"/>
    <x v="87"/>
  </r>
  <r>
    <n v="2001"/>
    <n v="1"/>
    <n v="31"/>
    <x v="13"/>
    <n v="1.1000000000000001"/>
    <n v="17.919907563025209"/>
    <n v="16.819907563025208"/>
    <x v="87"/>
  </r>
  <r>
    <n v="2004"/>
    <n v="2"/>
    <n v="10"/>
    <x v="4"/>
    <n v="1.1000000000000001"/>
    <n v="17.919907563025209"/>
    <n v="16.819907563025208"/>
    <x v="87"/>
  </r>
  <r>
    <n v="2004"/>
    <n v="2"/>
    <n v="21"/>
    <x v="15"/>
    <n v="1.1000000000000001"/>
    <n v="17.919907563025209"/>
    <n v="16.819907563025208"/>
    <x v="87"/>
  </r>
  <r>
    <n v="2004"/>
    <n v="2"/>
    <n v="21"/>
    <x v="12"/>
    <n v="1.1000000000000001"/>
    <n v="17.919907563025209"/>
    <n v="16.819907563025208"/>
    <x v="87"/>
  </r>
  <r>
    <n v="2004"/>
    <n v="2"/>
    <n v="21"/>
    <x v="7"/>
    <n v="1.1000000000000001"/>
    <n v="17.919907563025209"/>
    <n v="16.819907563025208"/>
    <x v="87"/>
  </r>
  <r>
    <n v="2004"/>
    <n v="2"/>
    <n v="22"/>
    <x v="5"/>
    <n v="1.1000000000000001"/>
    <n v="17.919907563025209"/>
    <n v="16.819907563025208"/>
    <x v="87"/>
  </r>
  <r>
    <n v="2004"/>
    <n v="2"/>
    <n v="26"/>
    <x v="19"/>
    <n v="1.1000000000000001"/>
    <n v="17.919907563025209"/>
    <n v="16.819907563025208"/>
    <x v="87"/>
  </r>
  <r>
    <n v="2004"/>
    <n v="3"/>
    <n v="1"/>
    <x v="10"/>
    <n v="1.1000000000000001"/>
    <n v="17.919907563025209"/>
    <n v="16.819907563025208"/>
    <x v="87"/>
  </r>
  <r>
    <n v="2004"/>
    <n v="3"/>
    <n v="2"/>
    <x v="6"/>
    <n v="1.1000000000000001"/>
    <n v="17.919907563025209"/>
    <n v="16.819907563025208"/>
    <x v="87"/>
  </r>
  <r>
    <n v="2004"/>
    <n v="3"/>
    <n v="2"/>
    <x v="11"/>
    <n v="1.1000000000000001"/>
    <n v="17.919907563025209"/>
    <n v="16.819907563025208"/>
    <x v="87"/>
  </r>
  <r>
    <n v="2004"/>
    <n v="3"/>
    <n v="3"/>
    <x v="10"/>
    <n v="1.1000000000000001"/>
    <n v="17.919907563025209"/>
    <n v="16.819907563025208"/>
    <x v="87"/>
  </r>
  <r>
    <n v="2004"/>
    <n v="3"/>
    <n v="11"/>
    <x v="5"/>
    <n v="1.1000000000000001"/>
    <n v="17.919907563025209"/>
    <n v="16.819907563025208"/>
    <x v="87"/>
  </r>
  <r>
    <n v="2004"/>
    <n v="3"/>
    <n v="26"/>
    <x v="1"/>
    <n v="1.1000000000000001"/>
    <n v="17.919907563025209"/>
    <n v="16.819907563025208"/>
    <x v="87"/>
  </r>
  <r>
    <n v="2004"/>
    <n v="3"/>
    <n v="26"/>
    <x v="11"/>
    <n v="1.1000000000000001"/>
    <n v="17.919907563025209"/>
    <n v="16.819907563025208"/>
    <x v="87"/>
  </r>
  <r>
    <n v="2002"/>
    <n v="4"/>
    <n v="9"/>
    <x v="2"/>
    <n v="1.1000000000000001"/>
    <n v="17.919907563025209"/>
    <n v="16.819907563025208"/>
    <x v="87"/>
  </r>
  <r>
    <n v="2003"/>
    <n v="11"/>
    <n v="12"/>
    <x v="3"/>
    <n v="1.1000000000000001"/>
    <n v="17.919907563025209"/>
    <n v="16.819907563025208"/>
    <x v="87"/>
  </r>
  <r>
    <n v="2003"/>
    <n v="11"/>
    <n v="28"/>
    <x v="10"/>
    <n v="1.1000000000000001"/>
    <n v="17.919907563025209"/>
    <n v="16.819907563025208"/>
    <x v="87"/>
  </r>
  <r>
    <n v="2003"/>
    <n v="12"/>
    <n v="18"/>
    <x v="19"/>
    <n v="1.1000000000000001"/>
    <n v="17.919907563025209"/>
    <n v="16.819907563025208"/>
    <x v="87"/>
  </r>
  <r>
    <n v="2003"/>
    <n v="12"/>
    <n v="22"/>
    <x v="21"/>
    <n v="1.1000000000000001"/>
    <n v="17.919907563025209"/>
    <n v="16.819907563025208"/>
    <x v="87"/>
  </r>
  <r>
    <n v="2003"/>
    <n v="12"/>
    <n v="30"/>
    <x v="8"/>
    <n v="1.1000000000000001"/>
    <n v="17.919907563025209"/>
    <n v="16.819907563025208"/>
    <x v="87"/>
  </r>
  <r>
    <n v="2003"/>
    <n v="12"/>
    <n v="31"/>
    <x v="6"/>
    <n v="1.1000000000000001"/>
    <n v="17.919907563025209"/>
    <n v="16.819907563025208"/>
    <x v="87"/>
  </r>
  <r>
    <n v="2003"/>
    <n v="12"/>
    <n v="31"/>
    <x v="18"/>
    <n v="1.1000000000000001"/>
    <n v="17.919907563025209"/>
    <n v="16.819907563025208"/>
    <x v="87"/>
  </r>
  <r>
    <n v="2003"/>
    <n v="12"/>
    <n v="31"/>
    <x v="21"/>
    <n v="1.1000000000000001"/>
    <n v="17.919907563025209"/>
    <n v="16.819907563025208"/>
    <x v="87"/>
  </r>
  <r>
    <n v="2003"/>
    <n v="12"/>
    <n v="31"/>
    <x v="12"/>
    <n v="1.1000000000000001"/>
    <n v="17.919907563025209"/>
    <n v="16.819907563025208"/>
    <x v="87"/>
  </r>
  <r>
    <n v="2003"/>
    <n v="12"/>
    <n v="31"/>
    <x v="11"/>
    <n v="1.1000000000000001"/>
    <n v="17.919907563025209"/>
    <n v="16.819907563025208"/>
    <x v="87"/>
  </r>
  <r>
    <n v="2001"/>
    <n v="1"/>
    <n v="1"/>
    <x v="8"/>
    <n v="1.2000000000000002"/>
    <n v="17.898899159663866"/>
    <n v="16.698899159663867"/>
    <x v="88"/>
  </r>
  <r>
    <n v="2001"/>
    <n v="1"/>
    <n v="9"/>
    <x v="7"/>
    <n v="1.2000000000000002"/>
    <n v="17.898899159663866"/>
    <n v="16.698899159663867"/>
    <x v="88"/>
  </r>
  <r>
    <n v="2001"/>
    <n v="1"/>
    <n v="29"/>
    <x v="3"/>
    <n v="1.2000000000000002"/>
    <n v="17.898899159663866"/>
    <n v="16.698899159663867"/>
    <x v="88"/>
  </r>
  <r>
    <n v="2004"/>
    <n v="2"/>
    <n v="19"/>
    <x v="2"/>
    <n v="1.2000000000000002"/>
    <n v="17.898899159663866"/>
    <n v="16.698899159663867"/>
    <x v="88"/>
  </r>
  <r>
    <n v="2004"/>
    <n v="2"/>
    <n v="21"/>
    <x v="20"/>
    <n v="1.2000000000000002"/>
    <n v="17.898899159663866"/>
    <n v="16.698899159663867"/>
    <x v="88"/>
  </r>
  <r>
    <n v="2004"/>
    <n v="2"/>
    <n v="21"/>
    <x v="19"/>
    <n v="1.2000000000000002"/>
    <n v="17.898899159663866"/>
    <n v="16.698899159663867"/>
    <x v="88"/>
  </r>
  <r>
    <n v="2004"/>
    <n v="2"/>
    <n v="22"/>
    <x v="4"/>
    <n v="1.2000000000000002"/>
    <n v="17.898899159663866"/>
    <n v="16.698899159663867"/>
    <x v="88"/>
  </r>
  <r>
    <n v="2004"/>
    <n v="2"/>
    <n v="22"/>
    <x v="2"/>
    <n v="1.2000000000000002"/>
    <n v="17.898899159663866"/>
    <n v="16.698899159663867"/>
    <x v="88"/>
  </r>
  <r>
    <n v="2004"/>
    <n v="2"/>
    <n v="24"/>
    <x v="1"/>
    <n v="1.2000000000000002"/>
    <n v="17.898899159663866"/>
    <n v="16.698899159663867"/>
    <x v="88"/>
  </r>
  <r>
    <n v="2004"/>
    <n v="2"/>
    <n v="25"/>
    <x v="10"/>
    <n v="1.2000000000000002"/>
    <n v="17.898899159663866"/>
    <n v="16.698899159663867"/>
    <x v="88"/>
  </r>
  <r>
    <n v="2004"/>
    <n v="3"/>
    <n v="4"/>
    <x v="3"/>
    <n v="1.2000000000000002"/>
    <n v="17.898899159663866"/>
    <n v="16.698899159663867"/>
    <x v="88"/>
  </r>
  <r>
    <n v="2004"/>
    <n v="3"/>
    <n v="6"/>
    <x v="8"/>
    <n v="1.2000000000000002"/>
    <n v="17.898899159663866"/>
    <n v="16.698899159663867"/>
    <x v="88"/>
  </r>
  <r>
    <n v="2004"/>
    <n v="3"/>
    <n v="6"/>
    <x v="12"/>
    <n v="1.2000000000000002"/>
    <n v="17.898899159663866"/>
    <n v="16.698899159663867"/>
    <x v="88"/>
  </r>
  <r>
    <n v="2004"/>
    <n v="3"/>
    <n v="9"/>
    <x v="6"/>
    <n v="1.2000000000000002"/>
    <n v="17.898899159663866"/>
    <n v="16.698899159663867"/>
    <x v="88"/>
  </r>
  <r>
    <n v="2004"/>
    <n v="3"/>
    <n v="9"/>
    <x v="0"/>
    <n v="1.2000000000000002"/>
    <n v="17.898899159663866"/>
    <n v="16.698899159663867"/>
    <x v="88"/>
  </r>
  <r>
    <n v="2004"/>
    <n v="3"/>
    <n v="9"/>
    <x v="9"/>
    <n v="1.2000000000000002"/>
    <n v="17.898899159663866"/>
    <n v="16.698899159663867"/>
    <x v="88"/>
  </r>
  <r>
    <n v="2004"/>
    <n v="3"/>
    <n v="24"/>
    <x v="5"/>
    <n v="1.2000000000000002"/>
    <n v="17.898899159663866"/>
    <n v="16.698899159663867"/>
    <x v="88"/>
  </r>
  <r>
    <n v="2004"/>
    <n v="3"/>
    <n v="26"/>
    <x v="7"/>
    <n v="1.2000000000000002"/>
    <n v="17.898899159663866"/>
    <n v="16.698899159663867"/>
    <x v="88"/>
  </r>
  <r>
    <n v="2004"/>
    <n v="3"/>
    <n v="29"/>
    <x v="4"/>
    <n v="1.2000000000000002"/>
    <n v="17.898899159663866"/>
    <n v="16.698899159663867"/>
    <x v="88"/>
  </r>
  <r>
    <n v="2002"/>
    <n v="4"/>
    <n v="9"/>
    <x v="3"/>
    <n v="1.2000000000000002"/>
    <n v="17.898899159663866"/>
    <n v="16.698899159663867"/>
    <x v="88"/>
  </r>
  <r>
    <n v="2002"/>
    <n v="4"/>
    <n v="20"/>
    <x v="4"/>
    <n v="1.2000000000000002"/>
    <n v="17.898899159663866"/>
    <n v="16.698899159663867"/>
    <x v="88"/>
  </r>
  <r>
    <n v="2010"/>
    <n v="10"/>
    <n v="25"/>
    <x v="11"/>
    <n v="1.2000000000000002"/>
    <n v="17.898899159663866"/>
    <n v="16.698899159663867"/>
    <x v="88"/>
  </r>
  <r>
    <n v="2010"/>
    <n v="10"/>
    <n v="26"/>
    <x v="6"/>
    <n v="1.2000000000000002"/>
    <n v="17.898899159663866"/>
    <n v="16.698899159663867"/>
    <x v="88"/>
  </r>
  <r>
    <n v="2003"/>
    <n v="12"/>
    <n v="8"/>
    <x v="18"/>
    <n v="1.2000000000000002"/>
    <n v="17.898899159663866"/>
    <n v="16.698899159663867"/>
    <x v="88"/>
  </r>
  <r>
    <n v="2003"/>
    <n v="12"/>
    <n v="10"/>
    <x v="22"/>
    <n v="1.2000000000000002"/>
    <n v="17.898899159663866"/>
    <n v="16.698899159663867"/>
    <x v="88"/>
  </r>
  <r>
    <n v="2003"/>
    <n v="12"/>
    <n v="15"/>
    <x v="3"/>
    <n v="1.2000000000000002"/>
    <n v="17.898899159663866"/>
    <n v="16.698899159663867"/>
    <x v="88"/>
  </r>
  <r>
    <n v="2003"/>
    <n v="12"/>
    <n v="23"/>
    <x v="3"/>
    <n v="1.2000000000000002"/>
    <n v="17.898899159663866"/>
    <n v="16.698899159663867"/>
    <x v="88"/>
  </r>
  <r>
    <n v="2003"/>
    <n v="12"/>
    <n v="23"/>
    <x v="10"/>
    <n v="1.2000000000000002"/>
    <n v="17.898899159663866"/>
    <n v="16.698899159663867"/>
    <x v="88"/>
  </r>
  <r>
    <n v="2003"/>
    <n v="12"/>
    <n v="31"/>
    <x v="8"/>
    <n v="1.2000000000000002"/>
    <n v="17.898899159663866"/>
    <n v="16.698899159663867"/>
    <x v="88"/>
  </r>
  <r>
    <n v="2003"/>
    <n v="12"/>
    <n v="31"/>
    <x v="16"/>
    <n v="1.2000000000000002"/>
    <n v="17.898899159663866"/>
    <n v="16.698899159663867"/>
    <x v="88"/>
  </r>
  <r>
    <n v="2001"/>
    <n v="1"/>
    <n v="1"/>
    <x v="1"/>
    <n v="1.3"/>
    <n v="17.87789075630252"/>
    <n v="16.577890756302519"/>
    <x v="89"/>
  </r>
  <r>
    <n v="2001"/>
    <n v="1"/>
    <n v="10"/>
    <x v="4"/>
    <n v="1.3"/>
    <n v="17.87789075630252"/>
    <n v="16.577890756302519"/>
    <x v="89"/>
  </r>
  <r>
    <n v="2001"/>
    <n v="1"/>
    <n v="12"/>
    <x v="15"/>
    <n v="1.3"/>
    <n v="17.87789075630252"/>
    <n v="16.577890756302519"/>
    <x v="89"/>
  </r>
  <r>
    <n v="2001"/>
    <n v="1"/>
    <n v="15"/>
    <x v="21"/>
    <n v="1.3"/>
    <n v="17.87789075630252"/>
    <n v="16.577890756302519"/>
    <x v="89"/>
  </r>
  <r>
    <n v="2004"/>
    <n v="2"/>
    <n v="21"/>
    <x v="17"/>
    <n v="1.3"/>
    <n v="17.87789075630252"/>
    <n v="16.577890756302519"/>
    <x v="89"/>
  </r>
  <r>
    <n v="2004"/>
    <n v="2"/>
    <n v="24"/>
    <x v="7"/>
    <n v="1.3"/>
    <n v="17.87789075630252"/>
    <n v="16.577890756302519"/>
    <x v="89"/>
  </r>
  <r>
    <n v="2004"/>
    <n v="3"/>
    <n v="2"/>
    <x v="4"/>
    <n v="1.3"/>
    <n v="17.87789075630252"/>
    <n v="16.577890756302519"/>
    <x v="89"/>
  </r>
  <r>
    <n v="2004"/>
    <n v="3"/>
    <n v="2"/>
    <x v="2"/>
    <n v="1.3"/>
    <n v="17.87789075630252"/>
    <n v="16.577890756302519"/>
    <x v="89"/>
  </r>
  <r>
    <n v="2004"/>
    <n v="3"/>
    <n v="4"/>
    <x v="5"/>
    <n v="1.3"/>
    <n v="17.87789075630252"/>
    <n v="16.577890756302519"/>
    <x v="89"/>
  </r>
  <r>
    <n v="2004"/>
    <n v="3"/>
    <n v="6"/>
    <x v="5"/>
    <n v="1.3"/>
    <n v="17.87789075630252"/>
    <n v="16.577890756302519"/>
    <x v="89"/>
  </r>
  <r>
    <n v="2004"/>
    <n v="3"/>
    <n v="6"/>
    <x v="2"/>
    <n v="1.3"/>
    <n v="17.87789075630252"/>
    <n v="16.577890756302519"/>
    <x v="89"/>
  </r>
  <r>
    <n v="2004"/>
    <n v="3"/>
    <n v="23"/>
    <x v="7"/>
    <n v="1.3"/>
    <n v="17.87789075630252"/>
    <n v="16.577890756302519"/>
    <x v="89"/>
  </r>
  <r>
    <n v="2004"/>
    <n v="3"/>
    <n v="26"/>
    <x v="9"/>
    <n v="1.3"/>
    <n v="17.87789075630252"/>
    <n v="16.577890756302519"/>
    <x v="89"/>
  </r>
  <r>
    <n v="2004"/>
    <n v="3"/>
    <n v="27"/>
    <x v="11"/>
    <n v="1.3"/>
    <n v="17.87789075630252"/>
    <n v="16.577890756302519"/>
    <x v="89"/>
  </r>
  <r>
    <n v="2002"/>
    <n v="4"/>
    <n v="6"/>
    <x v="8"/>
    <n v="1.3"/>
    <n v="17.87789075630252"/>
    <n v="16.577890756302519"/>
    <x v="89"/>
  </r>
  <r>
    <n v="2002"/>
    <n v="4"/>
    <n v="12"/>
    <x v="6"/>
    <n v="1.3"/>
    <n v="17.87789075630252"/>
    <n v="16.577890756302519"/>
    <x v="89"/>
  </r>
  <r>
    <n v="2002"/>
    <n v="4"/>
    <n v="13"/>
    <x v="7"/>
    <n v="1.3"/>
    <n v="17.87789075630252"/>
    <n v="16.577890756302519"/>
    <x v="89"/>
  </r>
  <r>
    <n v="2002"/>
    <n v="4"/>
    <n v="21"/>
    <x v="4"/>
    <n v="1.3"/>
    <n v="17.87789075630252"/>
    <n v="16.577890756302519"/>
    <x v="89"/>
  </r>
  <r>
    <n v="2003"/>
    <n v="12"/>
    <n v="16"/>
    <x v="1"/>
    <n v="1.3"/>
    <n v="17.87789075630252"/>
    <n v="16.577890756302519"/>
    <x v="89"/>
  </r>
  <r>
    <n v="2003"/>
    <n v="12"/>
    <n v="17"/>
    <x v="17"/>
    <n v="1.3"/>
    <n v="17.87789075630252"/>
    <n v="16.577890756302519"/>
    <x v="89"/>
  </r>
  <r>
    <n v="2003"/>
    <n v="12"/>
    <n v="22"/>
    <x v="22"/>
    <n v="1.3"/>
    <n v="17.87789075630252"/>
    <n v="16.577890756302519"/>
    <x v="89"/>
  </r>
  <r>
    <n v="2003"/>
    <n v="12"/>
    <n v="23"/>
    <x v="1"/>
    <n v="1.3"/>
    <n v="17.87789075630252"/>
    <n v="16.577890756302519"/>
    <x v="89"/>
  </r>
  <r>
    <n v="2003"/>
    <n v="12"/>
    <n v="23"/>
    <x v="0"/>
    <n v="1.3"/>
    <n v="17.87789075630252"/>
    <n v="16.577890756302519"/>
    <x v="89"/>
  </r>
  <r>
    <n v="2003"/>
    <n v="12"/>
    <n v="30"/>
    <x v="5"/>
    <n v="1.3"/>
    <n v="17.87789075630252"/>
    <n v="16.577890756302519"/>
    <x v="89"/>
  </r>
  <r>
    <n v="2003"/>
    <n v="12"/>
    <n v="30"/>
    <x v="4"/>
    <n v="1.3"/>
    <n v="17.87789075630252"/>
    <n v="16.577890756302519"/>
    <x v="89"/>
  </r>
  <r>
    <n v="2003"/>
    <n v="12"/>
    <n v="30"/>
    <x v="2"/>
    <n v="1.3"/>
    <n v="17.87789075630252"/>
    <n v="16.577890756302519"/>
    <x v="89"/>
  </r>
  <r>
    <n v="2003"/>
    <n v="12"/>
    <n v="30"/>
    <x v="0"/>
    <n v="1.3"/>
    <n v="17.87789075630252"/>
    <n v="16.577890756302519"/>
    <x v="89"/>
  </r>
  <r>
    <n v="2003"/>
    <n v="12"/>
    <n v="31"/>
    <x v="13"/>
    <n v="1.3"/>
    <n v="17.87789075630252"/>
    <n v="16.577890756302519"/>
    <x v="89"/>
  </r>
  <r>
    <n v="2003"/>
    <n v="12"/>
    <n v="31"/>
    <x v="22"/>
    <n v="1.3"/>
    <n v="17.87789075630252"/>
    <n v="16.577890756302519"/>
    <x v="89"/>
  </r>
  <r>
    <n v="2003"/>
    <n v="12"/>
    <n v="31"/>
    <x v="23"/>
    <n v="1.3"/>
    <n v="17.87789075630252"/>
    <n v="16.577890756302519"/>
    <x v="89"/>
  </r>
  <r>
    <n v="2001"/>
    <n v="1"/>
    <n v="8"/>
    <x v="1"/>
    <n v="1.4000000000000001"/>
    <n v="17.856882352941177"/>
    <n v="16.456882352941179"/>
    <x v="90"/>
  </r>
  <r>
    <n v="2001"/>
    <n v="1"/>
    <n v="10"/>
    <x v="10"/>
    <n v="1.4000000000000001"/>
    <n v="17.856882352941177"/>
    <n v="16.456882352941179"/>
    <x v="90"/>
  </r>
  <r>
    <n v="2001"/>
    <n v="1"/>
    <n v="11"/>
    <x v="3"/>
    <n v="1.4000000000000001"/>
    <n v="17.856882352941177"/>
    <n v="16.456882352941179"/>
    <x v="90"/>
  </r>
  <r>
    <n v="2001"/>
    <n v="1"/>
    <n v="11"/>
    <x v="23"/>
    <n v="1.4000000000000001"/>
    <n v="17.856882352941177"/>
    <n v="16.456882352941179"/>
    <x v="90"/>
  </r>
  <r>
    <n v="2001"/>
    <n v="1"/>
    <n v="16"/>
    <x v="20"/>
    <n v="1.4000000000000001"/>
    <n v="17.856882352941177"/>
    <n v="16.456882352941179"/>
    <x v="90"/>
  </r>
  <r>
    <n v="2001"/>
    <n v="1"/>
    <n v="16"/>
    <x v="22"/>
    <n v="1.4000000000000001"/>
    <n v="17.856882352941177"/>
    <n v="16.456882352941179"/>
    <x v="90"/>
  </r>
  <r>
    <n v="2001"/>
    <n v="1"/>
    <n v="30"/>
    <x v="5"/>
    <n v="1.4000000000000001"/>
    <n v="17.856882352941177"/>
    <n v="16.456882352941179"/>
    <x v="90"/>
  </r>
  <r>
    <n v="2001"/>
    <n v="1"/>
    <n v="31"/>
    <x v="16"/>
    <n v="1.4000000000000001"/>
    <n v="17.856882352941177"/>
    <n v="16.456882352941179"/>
    <x v="90"/>
  </r>
  <r>
    <n v="2004"/>
    <n v="2"/>
    <n v="16"/>
    <x v="5"/>
    <n v="1.4000000000000001"/>
    <n v="17.856882352941177"/>
    <n v="16.456882352941179"/>
    <x v="90"/>
  </r>
  <r>
    <n v="2004"/>
    <n v="2"/>
    <n v="19"/>
    <x v="10"/>
    <n v="1.4000000000000001"/>
    <n v="17.856882352941177"/>
    <n v="16.456882352941179"/>
    <x v="90"/>
  </r>
  <r>
    <n v="2004"/>
    <n v="2"/>
    <n v="19"/>
    <x v="19"/>
    <n v="1.4000000000000001"/>
    <n v="17.856882352941177"/>
    <n v="16.456882352941179"/>
    <x v="90"/>
  </r>
  <r>
    <n v="2004"/>
    <n v="2"/>
    <n v="21"/>
    <x v="23"/>
    <n v="1.4000000000000001"/>
    <n v="17.856882352941177"/>
    <n v="16.456882352941179"/>
    <x v="90"/>
  </r>
  <r>
    <n v="2004"/>
    <n v="2"/>
    <n v="28"/>
    <x v="13"/>
    <n v="1.4000000000000001"/>
    <n v="17.856882352941177"/>
    <n v="16.456882352941179"/>
    <x v="90"/>
  </r>
  <r>
    <n v="2004"/>
    <n v="3"/>
    <n v="2"/>
    <x v="5"/>
    <n v="1.4000000000000001"/>
    <n v="17.856882352941177"/>
    <n v="16.456882352941179"/>
    <x v="90"/>
  </r>
  <r>
    <n v="2004"/>
    <n v="3"/>
    <n v="3"/>
    <x v="13"/>
    <n v="1.4000000000000001"/>
    <n v="17.856882352941177"/>
    <n v="16.456882352941179"/>
    <x v="90"/>
  </r>
  <r>
    <n v="2004"/>
    <n v="3"/>
    <n v="4"/>
    <x v="4"/>
    <n v="1.4000000000000001"/>
    <n v="17.856882352941177"/>
    <n v="16.456882352941179"/>
    <x v="90"/>
  </r>
  <r>
    <n v="2004"/>
    <n v="3"/>
    <n v="5"/>
    <x v="9"/>
    <n v="1.4000000000000001"/>
    <n v="17.856882352941177"/>
    <n v="16.456882352941179"/>
    <x v="90"/>
  </r>
  <r>
    <n v="2004"/>
    <n v="3"/>
    <n v="6"/>
    <x v="4"/>
    <n v="1.4000000000000001"/>
    <n v="17.856882352941177"/>
    <n v="16.456882352941179"/>
    <x v="90"/>
  </r>
  <r>
    <n v="2004"/>
    <n v="3"/>
    <n v="9"/>
    <x v="5"/>
    <n v="1.4000000000000001"/>
    <n v="17.856882352941177"/>
    <n v="16.456882352941179"/>
    <x v="90"/>
  </r>
  <r>
    <n v="2004"/>
    <n v="3"/>
    <n v="10"/>
    <x v="13"/>
    <n v="1.4000000000000001"/>
    <n v="17.856882352941177"/>
    <n v="16.456882352941179"/>
    <x v="90"/>
  </r>
  <r>
    <n v="2004"/>
    <n v="3"/>
    <n v="10"/>
    <x v="7"/>
    <n v="1.4000000000000001"/>
    <n v="17.856882352941177"/>
    <n v="16.456882352941179"/>
    <x v="90"/>
  </r>
  <r>
    <n v="2004"/>
    <n v="3"/>
    <n v="11"/>
    <x v="10"/>
    <n v="1.4000000000000001"/>
    <n v="17.856882352941177"/>
    <n v="16.456882352941179"/>
    <x v="90"/>
  </r>
  <r>
    <n v="2004"/>
    <n v="3"/>
    <n v="22"/>
    <x v="9"/>
    <n v="1.4000000000000001"/>
    <n v="17.856882352941177"/>
    <n v="16.456882352941179"/>
    <x v="90"/>
  </r>
  <r>
    <n v="2004"/>
    <n v="3"/>
    <n v="25"/>
    <x v="9"/>
    <n v="1.4000000000000001"/>
    <n v="17.856882352941177"/>
    <n v="16.456882352941179"/>
    <x v="90"/>
  </r>
  <r>
    <n v="2003"/>
    <n v="12"/>
    <n v="3"/>
    <x v="8"/>
    <n v="1.4000000000000001"/>
    <n v="17.856882352941177"/>
    <n v="16.456882352941179"/>
    <x v="90"/>
  </r>
  <r>
    <n v="2003"/>
    <n v="12"/>
    <n v="18"/>
    <x v="11"/>
    <n v="1.4000000000000001"/>
    <n v="17.856882352941177"/>
    <n v="16.456882352941179"/>
    <x v="90"/>
  </r>
  <r>
    <n v="2003"/>
    <n v="12"/>
    <n v="22"/>
    <x v="18"/>
    <n v="1.4000000000000001"/>
    <n v="17.856882352941177"/>
    <n v="16.456882352941179"/>
    <x v="90"/>
  </r>
  <r>
    <n v="2003"/>
    <n v="12"/>
    <n v="22"/>
    <x v="20"/>
    <n v="1.4000000000000001"/>
    <n v="17.856882352941177"/>
    <n v="16.456882352941179"/>
    <x v="90"/>
  </r>
  <r>
    <n v="2003"/>
    <n v="12"/>
    <n v="23"/>
    <x v="21"/>
    <n v="1.4000000000000001"/>
    <n v="17.856882352941177"/>
    <n v="16.456882352941179"/>
    <x v="90"/>
  </r>
  <r>
    <n v="2003"/>
    <n v="12"/>
    <n v="29"/>
    <x v="7"/>
    <n v="1.4000000000000001"/>
    <n v="17.856882352941177"/>
    <n v="16.456882352941179"/>
    <x v="90"/>
  </r>
  <r>
    <n v="2003"/>
    <n v="12"/>
    <n v="31"/>
    <x v="4"/>
    <n v="1.4000000000000001"/>
    <n v="17.856882352941177"/>
    <n v="16.456882352941179"/>
    <x v="90"/>
  </r>
  <r>
    <n v="2003"/>
    <n v="12"/>
    <n v="31"/>
    <x v="20"/>
    <n v="1.4000000000000001"/>
    <n v="17.856882352941177"/>
    <n v="16.456882352941179"/>
    <x v="90"/>
  </r>
  <r>
    <n v="2001"/>
    <n v="1"/>
    <n v="1"/>
    <x v="5"/>
    <n v="1.5"/>
    <n v="17.835873949579831"/>
    <n v="16.335873949579831"/>
    <x v="91"/>
  </r>
  <r>
    <n v="2001"/>
    <n v="1"/>
    <n v="1"/>
    <x v="2"/>
    <n v="1.5"/>
    <n v="17.835873949579831"/>
    <n v="16.335873949579831"/>
    <x v="91"/>
  </r>
  <r>
    <n v="2001"/>
    <n v="1"/>
    <n v="1"/>
    <x v="0"/>
    <n v="1.5"/>
    <n v="17.835873949579831"/>
    <n v="16.335873949579831"/>
    <x v="91"/>
  </r>
  <r>
    <n v="2001"/>
    <n v="1"/>
    <n v="28"/>
    <x v="1"/>
    <n v="1.5"/>
    <n v="17.835873949579831"/>
    <n v="16.335873949579831"/>
    <x v="91"/>
  </r>
  <r>
    <n v="2001"/>
    <n v="1"/>
    <n v="28"/>
    <x v="0"/>
    <n v="1.5"/>
    <n v="17.835873949579831"/>
    <n v="16.335873949579831"/>
    <x v="91"/>
  </r>
  <r>
    <n v="2001"/>
    <n v="1"/>
    <n v="31"/>
    <x v="18"/>
    <n v="1.5"/>
    <n v="17.835873949579831"/>
    <n v="16.335873949579831"/>
    <x v="91"/>
  </r>
  <r>
    <n v="2001"/>
    <n v="1"/>
    <n v="31"/>
    <x v="17"/>
    <n v="1.5"/>
    <n v="17.835873949579831"/>
    <n v="16.335873949579831"/>
    <x v="91"/>
  </r>
  <r>
    <n v="2004"/>
    <n v="2"/>
    <n v="21"/>
    <x v="21"/>
    <n v="1.5"/>
    <n v="17.835873949579831"/>
    <n v="16.335873949579831"/>
    <x v="91"/>
  </r>
  <r>
    <n v="2004"/>
    <n v="2"/>
    <n v="25"/>
    <x v="23"/>
    <n v="1.5"/>
    <n v="17.835873949579831"/>
    <n v="16.335873949579831"/>
    <x v="91"/>
  </r>
  <r>
    <n v="2004"/>
    <n v="3"/>
    <n v="6"/>
    <x v="15"/>
    <n v="1.5"/>
    <n v="17.835873949579831"/>
    <n v="16.335873949579831"/>
    <x v="91"/>
  </r>
  <r>
    <n v="2004"/>
    <n v="3"/>
    <n v="6"/>
    <x v="9"/>
    <n v="1.5"/>
    <n v="17.835873949579831"/>
    <n v="16.335873949579831"/>
    <x v="91"/>
  </r>
  <r>
    <n v="2004"/>
    <n v="3"/>
    <n v="9"/>
    <x v="11"/>
    <n v="1.5"/>
    <n v="17.835873949579831"/>
    <n v="16.335873949579831"/>
    <x v="91"/>
  </r>
  <r>
    <n v="2004"/>
    <n v="3"/>
    <n v="10"/>
    <x v="9"/>
    <n v="1.5"/>
    <n v="17.835873949579831"/>
    <n v="16.335873949579831"/>
    <x v="91"/>
  </r>
  <r>
    <n v="2004"/>
    <n v="3"/>
    <n v="23"/>
    <x v="9"/>
    <n v="1.5"/>
    <n v="17.835873949579831"/>
    <n v="16.335873949579831"/>
    <x v="91"/>
  </r>
  <r>
    <n v="2002"/>
    <n v="4"/>
    <n v="7"/>
    <x v="3"/>
    <n v="1.5"/>
    <n v="17.835873949579831"/>
    <n v="16.335873949579831"/>
    <x v="91"/>
  </r>
  <r>
    <n v="2002"/>
    <n v="4"/>
    <n v="19"/>
    <x v="5"/>
    <n v="1.5"/>
    <n v="17.835873949579831"/>
    <n v="16.335873949579831"/>
    <x v="91"/>
  </r>
  <r>
    <n v="2003"/>
    <n v="11"/>
    <n v="27"/>
    <x v="9"/>
    <n v="1.5"/>
    <n v="17.835873949579831"/>
    <n v="16.335873949579831"/>
    <x v="91"/>
  </r>
  <r>
    <n v="2003"/>
    <n v="12"/>
    <n v="3"/>
    <x v="2"/>
    <n v="1.5"/>
    <n v="17.835873949579831"/>
    <n v="16.335873949579831"/>
    <x v="91"/>
  </r>
  <r>
    <n v="2003"/>
    <n v="12"/>
    <n v="11"/>
    <x v="6"/>
    <n v="1.5"/>
    <n v="17.835873949579831"/>
    <n v="16.335873949579831"/>
    <x v="91"/>
  </r>
  <r>
    <n v="2003"/>
    <n v="12"/>
    <n v="11"/>
    <x v="3"/>
    <n v="1.5"/>
    <n v="17.835873949579831"/>
    <n v="16.335873949579831"/>
    <x v="91"/>
  </r>
  <r>
    <n v="2003"/>
    <n v="12"/>
    <n v="12"/>
    <x v="5"/>
    <n v="1.5"/>
    <n v="17.835873949579831"/>
    <n v="16.335873949579831"/>
    <x v="91"/>
  </r>
  <r>
    <n v="2003"/>
    <n v="12"/>
    <n v="12"/>
    <x v="4"/>
    <n v="1.5"/>
    <n v="17.835873949579831"/>
    <n v="16.335873949579831"/>
    <x v="91"/>
  </r>
  <r>
    <n v="2003"/>
    <n v="12"/>
    <n v="15"/>
    <x v="4"/>
    <n v="1.5"/>
    <n v="17.835873949579831"/>
    <n v="16.335873949579831"/>
    <x v="91"/>
  </r>
  <r>
    <n v="2003"/>
    <n v="12"/>
    <n v="18"/>
    <x v="17"/>
    <n v="1.5"/>
    <n v="17.835873949579831"/>
    <n v="16.335873949579831"/>
    <x v="91"/>
  </r>
  <r>
    <n v="2003"/>
    <n v="12"/>
    <n v="21"/>
    <x v="9"/>
    <n v="1.5"/>
    <n v="17.835873949579831"/>
    <n v="16.335873949579831"/>
    <x v="91"/>
  </r>
  <r>
    <n v="2003"/>
    <n v="12"/>
    <n v="22"/>
    <x v="6"/>
    <n v="1.5"/>
    <n v="17.835873949579831"/>
    <n v="16.335873949579831"/>
    <x v="91"/>
  </r>
  <r>
    <n v="2003"/>
    <n v="12"/>
    <n v="31"/>
    <x v="2"/>
    <n v="1.5"/>
    <n v="17.835873949579831"/>
    <n v="16.335873949579831"/>
    <x v="91"/>
  </r>
  <r>
    <n v="2001"/>
    <n v="1"/>
    <n v="8"/>
    <x v="3"/>
    <n v="1.6"/>
    <n v="17.814865546218488"/>
    <n v="16.214865546218487"/>
    <x v="92"/>
  </r>
  <r>
    <n v="2001"/>
    <n v="1"/>
    <n v="13"/>
    <x v="18"/>
    <n v="1.6"/>
    <n v="17.814865546218488"/>
    <n v="16.214865546218487"/>
    <x v="92"/>
  </r>
  <r>
    <n v="2001"/>
    <n v="1"/>
    <n v="22"/>
    <x v="13"/>
    <n v="1.6"/>
    <n v="17.814865546218488"/>
    <n v="16.214865546218487"/>
    <x v="92"/>
  </r>
  <r>
    <n v="2001"/>
    <n v="1"/>
    <n v="30"/>
    <x v="11"/>
    <n v="1.6"/>
    <n v="17.814865546218488"/>
    <n v="16.214865546218487"/>
    <x v="92"/>
  </r>
  <r>
    <n v="2004"/>
    <n v="2"/>
    <n v="10"/>
    <x v="2"/>
    <n v="1.6"/>
    <n v="17.814865546218488"/>
    <n v="16.214865546218487"/>
    <x v="92"/>
  </r>
  <r>
    <n v="2004"/>
    <n v="2"/>
    <n v="17"/>
    <x v="4"/>
    <n v="1.6"/>
    <n v="17.814865546218488"/>
    <n v="16.214865546218487"/>
    <x v="92"/>
  </r>
  <r>
    <n v="2004"/>
    <n v="2"/>
    <n v="19"/>
    <x v="4"/>
    <n v="1.6"/>
    <n v="17.814865546218488"/>
    <n v="16.214865546218487"/>
    <x v="92"/>
  </r>
  <r>
    <n v="2004"/>
    <n v="2"/>
    <n v="20"/>
    <x v="19"/>
    <n v="1.6"/>
    <n v="17.814865546218488"/>
    <n v="16.214865546218487"/>
    <x v="92"/>
  </r>
  <r>
    <n v="2004"/>
    <n v="2"/>
    <n v="21"/>
    <x v="22"/>
    <n v="1.6"/>
    <n v="17.814865546218488"/>
    <n v="16.214865546218487"/>
    <x v="92"/>
  </r>
  <r>
    <n v="2004"/>
    <n v="2"/>
    <n v="24"/>
    <x v="14"/>
    <n v="1.6"/>
    <n v="17.814865546218488"/>
    <n v="16.214865546218487"/>
    <x v="92"/>
  </r>
  <r>
    <n v="2004"/>
    <n v="3"/>
    <n v="1"/>
    <x v="7"/>
    <n v="1.6"/>
    <n v="17.814865546218488"/>
    <n v="16.214865546218487"/>
    <x v="92"/>
  </r>
  <r>
    <n v="2004"/>
    <n v="3"/>
    <n v="2"/>
    <x v="3"/>
    <n v="1.6"/>
    <n v="17.814865546218488"/>
    <n v="16.214865546218487"/>
    <x v="92"/>
  </r>
  <r>
    <n v="2004"/>
    <n v="3"/>
    <n v="5"/>
    <x v="12"/>
    <n v="1.6"/>
    <n v="17.814865546218488"/>
    <n v="16.214865546218487"/>
    <x v="92"/>
  </r>
  <r>
    <n v="2004"/>
    <n v="3"/>
    <n v="6"/>
    <x v="10"/>
    <n v="1.6"/>
    <n v="17.814865546218488"/>
    <n v="16.214865546218487"/>
    <x v="92"/>
  </r>
  <r>
    <n v="2004"/>
    <n v="3"/>
    <n v="10"/>
    <x v="16"/>
    <n v="1.6"/>
    <n v="17.814865546218488"/>
    <n v="16.214865546218487"/>
    <x v="92"/>
  </r>
  <r>
    <n v="2004"/>
    <n v="3"/>
    <n v="11"/>
    <x v="9"/>
    <n v="1.6"/>
    <n v="17.814865546218488"/>
    <n v="16.214865546218487"/>
    <x v="92"/>
  </r>
  <r>
    <n v="2004"/>
    <n v="3"/>
    <n v="23"/>
    <x v="11"/>
    <n v="1.6"/>
    <n v="17.814865546218488"/>
    <n v="16.214865546218487"/>
    <x v="92"/>
  </r>
  <r>
    <n v="2004"/>
    <n v="3"/>
    <n v="25"/>
    <x v="1"/>
    <n v="1.6"/>
    <n v="17.814865546218488"/>
    <n v="16.214865546218487"/>
    <x v="92"/>
  </r>
  <r>
    <n v="2010"/>
    <n v="10"/>
    <n v="17"/>
    <x v="15"/>
    <n v="1.6"/>
    <n v="17.814865546218488"/>
    <n v="16.214865546218487"/>
    <x v="92"/>
  </r>
  <r>
    <n v="2010"/>
    <n v="10"/>
    <n v="25"/>
    <x v="12"/>
    <n v="1.6"/>
    <n v="17.814865546218488"/>
    <n v="16.214865546218487"/>
    <x v="92"/>
  </r>
  <r>
    <n v="2003"/>
    <n v="11"/>
    <n v="12"/>
    <x v="4"/>
    <n v="1.6"/>
    <n v="17.814865546218488"/>
    <n v="16.214865546218487"/>
    <x v="92"/>
  </r>
  <r>
    <n v="2003"/>
    <n v="12"/>
    <n v="10"/>
    <x v="16"/>
    <n v="1.6"/>
    <n v="17.814865546218488"/>
    <n v="16.214865546218487"/>
    <x v="92"/>
  </r>
  <r>
    <n v="2003"/>
    <n v="12"/>
    <n v="11"/>
    <x v="1"/>
    <n v="1.6"/>
    <n v="17.814865546218488"/>
    <n v="16.214865546218487"/>
    <x v="92"/>
  </r>
  <r>
    <n v="2003"/>
    <n v="12"/>
    <n v="19"/>
    <x v="1"/>
    <n v="1.6"/>
    <n v="17.814865546218488"/>
    <n v="16.214865546218487"/>
    <x v="92"/>
  </r>
  <r>
    <n v="2003"/>
    <n v="12"/>
    <n v="23"/>
    <x v="22"/>
    <n v="1.6"/>
    <n v="17.814865546218488"/>
    <n v="16.214865546218487"/>
    <x v="92"/>
  </r>
  <r>
    <n v="2003"/>
    <n v="12"/>
    <n v="31"/>
    <x v="5"/>
    <n v="1.6"/>
    <n v="17.814865546218488"/>
    <n v="16.214865546218487"/>
    <x v="92"/>
  </r>
  <r>
    <n v="2001"/>
    <n v="1"/>
    <n v="1"/>
    <x v="4"/>
    <n v="1.7000000000000002"/>
    <n v="17.793857142857142"/>
    <n v="16.093857142857143"/>
    <x v="93"/>
  </r>
  <r>
    <n v="2001"/>
    <n v="1"/>
    <n v="8"/>
    <x v="8"/>
    <n v="1.7000000000000002"/>
    <n v="17.793857142857142"/>
    <n v="16.093857142857143"/>
    <x v="93"/>
  </r>
  <r>
    <n v="2001"/>
    <n v="1"/>
    <n v="8"/>
    <x v="6"/>
    <n v="1.7000000000000002"/>
    <n v="17.793857142857142"/>
    <n v="16.093857142857143"/>
    <x v="93"/>
  </r>
  <r>
    <n v="2001"/>
    <n v="1"/>
    <n v="11"/>
    <x v="13"/>
    <n v="1.7000000000000002"/>
    <n v="17.793857142857142"/>
    <n v="16.093857142857143"/>
    <x v="93"/>
  </r>
  <r>
    <n v="2001"/>
    <n v="1"/>
    <n v="12"/>
    <x v="13"/>
    <n v="1.7000000000000002"/>
    <n v="17.793857142857142"/>
    <n v="16.093857142857143"/>
    <x v="93"/>
  </r>
  <r>
    <n v="2001"/>
    <n v="1"/>
    <n v="13"/>
    <x v="22"/>
    <n v="1.7000000000000002"/>
    <n v="17.793857142857142"/>
    <n v="16.093857142857143"/>
    <x v="93"/>
  </r>
  <r>
    <n v="2004"/>
    <n v="2"/>
    <n v="9"/>
    <x v="7"/>
    <n v="1.7000000000000002"/>
    <n v="17.793857142857142"/>
    <n v="16.093857142857143"/>
    <x v="93"/>
  </r>
  <r>
    <n v="2004"/>
    <n v="2"/>
    <n v="16"/>
    <x v="0"/>
    <n v="1.7000000000000002"/>
    <n v="17.793857142857142"/>
    <n v="16.093857142857143"/>
    <x v="93"/>
  </r>
  <r>
    <n v="2004"/>
    <n v="2"/>
    <n v="22"/>
    <x v="6"/>
    <n v="1.7000000000000002"/>
    <n v="17.793857142857142"/>
    <n v="16.093857142857143"/>
    <x v="93"/>
  </r>
  <r>
    <n v="2004"/>
    <n v="3"/>
    <n v="10"/>
    <x v="11"/>
    <n v="1.7000000000000002"/>
    <n v="17.793857142857142"/>
    <n v="16.093857142857143"/>
    <x v="93"/>
  </r>
  <r>
    <n v="2004"/>
    <n v="3"/>
    <n v="11"/>
    <x v="19"/>
    <n v="1.7000000000000002"/>
    <n v="17.793857142857142"/>
    <n v="16.093857142857143"/>
    <x v="93"/>
  </r>
  <r>
    <n v="2002"/>
    <n v="4"/>
    <n v="8"/>
    <x v="3"/>
    <n v="1.7000000000000002"/>
    <n v="17.793857142857142"/>
    <n v="16.093857142857143"/>
    <x v="93"/>
  </r>
  <r>
    <n v="2002"/>
    <n v="4"/>
    <n v="14"/>
    <x v="5"/>
    <n v="1.7000000000000002"/>
    <n v="17.793857142857142"/>
    <n v="16.093857142857143"/>
    <x v="93"/>
  </r>
  <r>
    <n v="2003"/>
    <n v="11"/>
    <n v="9"/>
    <x v="1"/>
    <n v="1.7000000000000002"/>
    <n v="17.793857142857142"/>
    <n v="16.093857142857143"/>
    <x v="93"/>
  </r>
  <r>
    <n v="2003"/>
    <n v="12"/>
    <n v="7"/>
    <x v="18"/>
    <n v="1.7000000000000002"/>
    <n v="17.793857142857142"/>
    <n v="16.093857142857143"/>
    <x v="93"/>
  </r>
  <r>
    <n v="2003"/>
    <n v="12"/>
    <n v="11"/>
    <x v="10"/>
    <n v="1.7000000000000002"/>
    <n v="17.793857142857142"/>
    <n v="16.093857142857143"/>
    <x v="93"/>
  </r>
  <r>
    <n v="2003"/>
    <n v="12"/>
    <n v="16"/>
    <x v="3"/>
    <n v="1.7000000000000002"/>
    <n v="17.793857142857142"/>
    <n v="16.093857142857143"/>
    <x v="93"/>
  </r>
  <r>
    <n v="2003"/>
    <n v="12"/>
    <n v="22"/>
    <x v="5"/>
    <n v="1.7000000000000002"/>
    <n v="17.793857142857142"/>
    <n v="16.093857142857143"/>
    <x v="93"/>
  </r>
  <r>
    <n v="2003"/>
    <n v="12"/>
    <n v="22"/>
    <x v="2"/>
    <n v="1.7000000000000002"/>
    <n v="17.793857142857142"/>
    <n v="16.093857142857143"/>
    <x v="93"/>
  </r>
  <r>
    <n v="2001"/>
    <n v="1"/>
    <n v="1"/>
    <x v="10"/>
    <n v="1.8"/>
    <n v="17.772848739495799"/>
    <n v="15.972848739495799"/>
    <x v="94"/>
  </r>
  <r>
    <n v="2001"/>
    <n v="1"/>
    <n v="11"/>
    <x v="6"/>
    <n v="1.8"/>
    <n v="17.772848739495799"/>
    <n v="15.972848739495799"/>
    <x v="94"/>
  </r>
  <r>
    <n v="2001"/>
    <n v="1"/>
    <n v="16"/>
    <x v="21"/>
    <n v="1.8"/>
    <n v="17.772848739495799"/>
    <n v="15.972848739495799"/>
    <x v="94"/>
  </r>
  <r>
    <n v="2001"/>
    <n v="1"/>
    <n v="22"/>
    <x v="16"/>
    <n v="1.8"/>
    <n v="17.772848739495799"/>
    <n v="15.972848739495799"/>
    <x v="94"/>
  </r>
  <r>
    <n v="2004"/>
    <n v="2"/>
    <n v="9"/>
    <x v="9"/>
    <n v="1.8"/>
    <n v="17.772848739495799"/>
    <n v="15.972848739495799"/>
    <x v="94"/>
  </r>
  <r>
    <n v="2004"/>
    <n v="2"/>
    <n v="10"/>
    <x v="0"/>
    <n v="1.8"/>
    <n v="17.772848739495799"/>
    <n v="15.972848739495799"/>
    <x v="94"/>
  </r>
  <r>
    <n v="2004"/>
    <n v="2"/>
    <n v="17"/>
    <x v="2"/>
    <n v="1.8"/>
    <n v="17.772848739495799"/>
    <n v="15.972848739495799"/>
    <x v="94"/>
  </r>
  <r>
    <n v="2004"/>
    <n v="3"/>
    <n v="2"/>
    <x v="1"/>
    <n v="1.8"/>
    <n v="17.772848739495799"/>
    <n v="15.972848739495799"/>
    <x v="94"/>
  </r>
  <r>
    <n v="2004"/>
    <n v="3"/>
    <n v="5"/>
    <x v="11"/>
    <n v="1.8"/>
    <n v="17.772848739495799"/>
    <n v="15.972848739495799"/>
    <x v="94"/>
  </r>
  <r>
    <n v="2004"/>
    <n v="3"/>
    <n v="7"/>
    <x v="12"/>
    <n v="1.8"/>
    <n v="17.772848739495799"/>
    <n v="15.972848739495799"/>
    <x v="94"/>
  </r>
  <r>
    <n v="2004"/>
    <n v="3"/>
    <n v="10"/>
    <x v="12"/>
    <n v="1.8"/>
    <n v="17.772848739495799"/>
    <n v="15.972848739495799"/>
    <x v="94"/>
  </r>
  <r>
    <n v="2004"/>
    <n v="3"/>
    <n v="12"/>
    <x v="0"/>
    <n v="1.8"/>
    <n v="17.772848739495799"/>
    <n v="15.972848739495799"/>
    <x v="94"/>
  </r>
  <r>
    <n v="2004"/>
    <n v="3"/>
    <n v="24"/>
    <x v="1"/>
    <n v="1.8"/>
    <n v="17.772848739495799"/>
    <n v="15.972848739495799"/>
    <x v="94"/>
  </r>
  <r>
    <n v="2002"/>
    <n v="4"/>
    <n v="7"/>
    <x v="4"/>
    <n v="1.8"/>
    <n v="17.772848739495799"/>
    <n v="15.972848739495799"/>
    <x v="94"/>
  </r>
  <r>
    <n v="2002"/>
    <n v="4"/>
    <n v="21"/>
    <x v="5"/>
    <n v="1.8"/>
    <n v="17.772848739495799"/>
    <n v="15.972848739495799"/>
    <x v="94"/>
  </r>
  <r>
    <n v="2003"/>
    <n v="11"/>
    <n v="11"/>
    <x v="15"/>
    <n v="1.8"/>
    <n v="17.772848739495799"/>
    <n v="15.972848739495799"/>
    <x v="94"/>
  </r>
  <r>
    <n v="2003"/>
    <n v="11"/>
    <n v="12"/>
    <x v="5"/>
    <n v="1.8"/>
    <n v="17.772848739495799"/>
    <n v="15.972848739495799"/>
    <x v="94"/>
  </r>
  <r>
    <n v="2003"/>
    <n v="11"/>
    <n v="12"/>
    <x v="0"/>
    <n v="1.8"/>
    <n v="17.772848739495799"/>
    <n v="15.972848739495799"/>
    <x v="94"/>
  </r>
  <r>
    <n v="2003"/>
    <n v="12"/>
    <n v="7"/>
    <x v="21"/>
    <n v="1.8"/>
    <n v="17.772848739495799"/>
    <n v="15.972848739495799"/>
    <x v="94"/>
  </r>
  <r>
    <n v="2003"/>
    <n v="12"/>
    <n v="8"/>
    <x v="20"/>
    <n v="1.8"/>
    <n v="17.772848739495799"/>
    <n v="15.972848739495799"/>
    <x v="94"/>
  </r>
  <r>
    <n v="2003"/>
    <n v="12"/>
    <n v="8"/>
    <x v="21"/>
    <n v="1.8"/>
    <n v="17.772848739495799"/>
    <n v="15.972848739495799"/>
    <x v="94"/>
  </r>
  <r>
    <n v="2003"/>
    <n v="12"/>
    <n v="9"/>
    <x v="23"/>
    <n v="1.8"/>
    <n v="17.772848739495799"/>
    <n v="15.972848739495799"/>
    <x v="94"/>
  </r>
  <r>
    <n v="2003"/>
    <n v="12"/>
    <n v="11"/>
    <x v="0"/>
    <n v="1.8"/>
    <n v="17.772848739495799"/>
    <n v="15.972848739495799"/>
    <x v="94"/>
  </r>
  <r>
    <n v="2003"/>
    <n v="12"/>
    <n v="23"/>
    <x v="23"/>
    <n v="1.8"/>
    <n v="17.772848739495799"/>
    <n v="15.972848739495799"/>
    <x v="94"/>
  </r>
  <r>
    <n v="2001"/>
    <n v="1"/>
    <n v="12"/>
    <x v="19"/>
    <n v="1.9000000000000001"/>
    <n v="17.751840336134453"/>
    <n v="15.851840336134453"/>
    <x v="95"/>
  </r>
  <r>
    <n v="2001"/>
    <n v="1"/>
    <n v="28"/>
    <x v="3"/>
    <n v="1.9000000000000001"/>
    <n v="17.751840336134453"/>
    <n v="15.851840336134453"/>
    <x v="95"/>
  </r>
  <r>
    <n v="2001"/>
    <n v="1"/>
    <n v="30"/>
    <x v="18"/>
    <n v="1.9000000000000001"/>
    <n v="17.751840336134453"/>
    <n v="15.851840336134453"/>
    <x v="95"/>
  </r>
  <r>
    <n v="2001"/>
    <n v="1"/>
    <n v="30"/>
    <x v="12"/>
    <n v="1.9000000000000001"/>
    <n v="17.751840336134453"/>
    <n v="15.851840336134453"/>
    <x v="95"/>
  </r>
  <r>
    <n v="2004"/>
    <n v="2"/>
    <n v="8"/>
    <x v="4"/>
    <n v="1.9000000000000001"/>
    <n v="17.751840336134453"/>
    <n v="15.851840336134453"/>
    <x v="95"/>
  </r>
  <r>
    <n v="2004"/>
    <n v="2"/>
    <n v="12"/>
    <x v="4"/>
    <n v="1.9000000000000001"/>
    <n v="17.751840336134453"/>
    <n v="15.851840336134453"/>
    <x v="95"/>
  </r>
  <r>
    <n v="2004"/>
    <n v="2"/>
    <n v="28"/>
    <x v="16"/>
    <n v="1.9000000000000001"/>
    <n v="17.751840336134453"/>
    <n v="15.851840336134453"/>
    <x v="95"/>
  </r>
  <r>
    <n v="2004"/>
    <n v="3"/>
    <n v="1"/>
    <x v="9"/>
    <n v="1.9000000000000001"/>
    <n v="17.751840336134453"/>
    <n v="15.851840336134453"/>
    <x v="95"/>
  </r>
  <r>
    <n v="2004"/>
    <n v="3"/>
    <n v="4"/>
    <x v="1"/>
    <n v="1.9000000000000001"/>
    <n v="17.751840336134453"/>
    <n v="15.851840336134453"/>
    <x v="95"/>
  </r>
  <r>
    <n v="2004"/>
    <n v="3"/>
    <n v="7"/>
    <x v="6"/>
    <n v="1.9000000000000001"/>
    <n v="17.751840336134453"/>
    <n v="15.851840336134453"/>
    <x v="95"/>
  </r>
  <r>
    <n v="2004"/>
    <n v="3"/>
    <n v="10"/>
    <x v="18"/>
    <n v="1.9000000000000001"/>
    <n v="17.751840336134453"/>
    <n v="15.851840336134453"/>
    <x v="95"/>
  </r>
  <r>
    <n v="2004"/>
    <n v="3"/>
    <n v="24"/>
    <x v="11"/>
    <n v="1.9000000000000001"/>
    <n v="17.751840336134453"/>
    <n v="15.851840336134453"/>
    <x v="95"/>
  </r>
  <r>
    <n v="2004"/>
    <n v="3"/>
    <n v="27"/>
    <x v="14"/>
    <n v="1.9000000000000001"/>
    <n v="17.751840336134453"/>
    <n v="15.851840336134453"/>
    <x v="95"/>
  </r>
  <r>
    <n v="2002"/>
    <n v="4"/>
    <n v="8"/>
    <x v="8"/>
    <n v="1.9000000000000001"/>
    <n v="17.751840336134453"/>
    <n v="15.851840336134453"/>
    <x v="95"/>
  </r>
  <r>
    <n v="2002"/>
    <n v="4"/>
    <n v="10"/>
    <x v="6"/>
    <n v="1.9000000000000001"/>
    <n v="17.751840336134453"/>
    <n v="15.851840336134453"/>
    <x v="95"/>
  </r>
  <r>
    <n v="2002"/>
    <n v="4"/>
    <n v="11"/>
    <x v="7"/>
    <n v="1.9000000000000001"/>
    <n v="17.751840336134453"/>
    <n v="15.851840336134453"/>
    <x v="95"/>
  </r>
  <r>
    <n v="2002"/>
    <n v="4"/>
    <n v="19"/>
    <x v="4"/>
    <n v="1.9000000000000001"/>
    <n v="17.751840336134453"/>
    <n v="15.851840336134453"/>
    <x v="95"/>
  </r>
  <r>
    <n v="2010"/>
    <n v="10"/>
    <n v="18"/>
    <x v="1"/>
    <n v="1.9000000000000001"/>
    <n v="17.751840336134453"/>
    <n v="15.851840336134453"/>
    <x v="95"/>
  </r>
  <r>
    <n v="2003"/>
    <n v="11"/>
    <n v="11"/>
    <x v="14"/>
    <n v="1.9000000000000001"/>
    <n v="17.751840336134453"/>
    <n v="15.851840336134453"/>
    <x v="95"/>
  </r>
  <r>
    <n v="2003"/>
    <n v="11"/>
    <n v="11"/>
    <x v="7"/>
    <n v="1.9000000000000001"/>
    <n v="17.751840336134453"/>
    <n v="15.851840336134453"/>
    <x v="95"/>
  </r>
  <r>
    <n v="2003"/>
    <n v="12"/>
    <n v="3"/>
    <x v="3"/>
    <n v="1.9000000000000001"/>
    <n v="17.751840336134453"/>
    <n v="15.851840336134453"/>
    <x v="95"/>
  </r>
  <r>
    <n v="2003"/>
    <n v="12"/>
    <n v="3"/>
    <x v="1"/>
    <n v="1.9000000000000001"/>
    <n v="17.751840336134453"/>
    <n v="15.851840336134453"/>
    <x v="95"/>
  </r>
  <r>
    <n v="2003"/>
    <n v="12"/>
    <n v="9"/>
    <x v="16"/>
    <n v="1.9000000000000001"/>
    <n v="17.751840336134453"/>
    <n v="15.851840336134453"/>
    <x v="95"/>
  </r>
  <r>
    <n v="2003"/>
    <n v="12"/>
    <n v="15"/>
    <x v="6"/>
    <n v="1.9000000000000001"/>
    <n v="17.751840336134453"/>
    <n v="15.851840336134453"/>
    <x v="95"/>
  </r>
  <r>
    <n v="2003"/>
    <n v="12"/>
    <n v="19"/>
    <x v="0"/>
    <n v="1.9000000000000001"/>
    <n v="17.751840336134453"/>
    <n v="15.851840336134453"/>
    <x v="95"/>
  </r>
  <r>
    <n v="2003"/>
    <n v="12"/>
    <n v="30"/>
    <x v="10"/>
    <n v="1.9000000000000001"/>
    <n v="17.751840336134453"/>
    <n v="15.851840336134453"/>
    <x v="95"/>
  </r>
  <r>
    <n v="2003"/>
    <n v="12"/>
    <n v="30"/>
    <x v="7"/>
    <n v="1.9000000000000001"/>
    <n v="17.751840336134453"/>
    <n v="15.851840336134453"/>
    <x v="95"/>
  </r>
  <r>
    <n v="2001"/>
    <n v="1"/>
    <n v="8"/>
    <x v="2"/>
    <n v="2"/>
    <n v="17.730831932773111"/>
    <n v="15.730831932773111"/>
    <x v="96"/>
  </r>
  <r>
    <n v="2001"/>
    <n v="1"/>
    <n v="8"/>
    <x v="0"/>
    <n v="2"/>
    <n v="17.730831932773111"/>
    <n v="15.730831932773111"/>
    <x v="96"/>
  </r>
  <r>
    <n v="2001"/>
    <n v="1"/>
    <n v="29"/>
    <x v="17"/>
    <n v="2"/>
    <n v="17.730831932773111"/>
    <n v="15.730831932773111"/>
    <x v="96"/>
  </r>
  <r>
    <n v="2001"/>
    <n v="1"/>
    <n v="29"/>
    <x v="7"/>
    <n v="2"/>
    <n v="17.730831932773111"/>
    <n v="15.730831932773111"/>
    <x v="96"/>
  </r>
  <r>
    <n v="2004"/>
    <n v="2"/>
    <n v="26"/>
    <x v="17"/>
    <n v="2"/>
    <n v="17.730831932773111"/>
    <n v="15.730831932773111"/>
    <x v="96"/>
  </r>
  <r>
    <n v="2004"/>
    <n v="3"/>
    <n v="3"/>
    <x v="19"/>
    <n v="2"/>
    <n v="17.730831932773111"/>
    <n v="15.730831932773111"/>
    <x v="96"/>
  </r>
  <r>
    <n v="2004"/>
    <n v="3"/>
    <n v="9"/>
    <x v="12"/>
    <n v="2"/>
    <n v="17.730831932773111"/>
    <n v="15.730831932773111"/>
    <x v="96"/>
  </r>
  <r>
    <n v="2004"/>
    <n v="3"/>
    <n v="10"/>
    <x v="14"/>
    <n v="2"/>
    <n v="17.730831932773111"/>
    <n v="15.730831932773111"/>
    <x v="96"/>
  </r>
  <r>
    <n v="2004"/>
    <n v="3"/>
    <n v="24"/>
    <x v="14"/>
    <n v="2"/>
    <n v="17.730831932773111"/>
    <n v="15.730831932773111"/>
    <x v="96"/>
  </r>
  <r>
    <n v="2004"/>
    <n v="3"/>
    <n v="28"/>
    <x v="11"/>
    <n v="2"/>
    <n v="17.730831932773111"/>
    <n v="15.730831932773111"/>
    <x v="96"/>
  </r>
  <r>
    <n v="2002"/>
    <n v="4"/>
    <n v="9"/>
    <x v="4"/>
    <n v="2"/>
    <n v="17.730831932773111"/>
    <n v="15.730831932773111"/>
    <x v="96"/>
  </r>
  <r>
    <n v="2002"/>
    <n v="4"/>
    <n v="10"/>
    <x v="3"/>
    <n v="2"/>
    <n v="17.730831932773111"/>
    <n v="15.730831932773111"/>
    <x v="96"/>
  </r>
  <r>
    <n v="2003"/>
    <n v="11"/>
    <n v="9"/>
    <x v="6"/>
    <n v="2"/>
    <n v="17.730831932773111"/>
    <n v="15.730831932773111"/>
    <x v="96"/>
  </r>
  <r>
    <n v="2003"/>
    <n v="12"/>
    <n v="7"/>
    <x v="20"/>
    <n v="2"/>
    <n v="17.730831932773111"/>
    <n v="15.730831932773111"/>
    <x v="96"/>
  </r>
  <r>
    <n v="2003"/>
    <n v="12"/>
    <n v="11"/>
    <x v="4"/>
    <n v="2"/>
    <n v="17.730831932773111"/>
    <n v="15.730831932773111"/>
    <x v="96"/>
  </r>
  <r>
    <n v="2003"/>
    <n v="12"/>
    <n v="11"/>
    <x v="13"/>
    <n v="2"/>
    <n v="17.730831932773111"/>
    <n v="15.730831932773111"/>
    <x v="96"/>
  </r>
  <r>
    <n v="2003"/>
    <n v="12"/>
    <n v="23"/>
    <x v="17"/>
    <n v="2"/>
    <n v="17.730831932773111"/>
    <n v="15.730831932773111"/>
    <x v="96"/>
  </r>
  <r>
    <n v="2001"/>
    <n v="1"/>
    <n v="8"/>
    <x v="4"/>
    <n v="2.1"/>
    <n v="17.709823529411764"/>
    <n v="15.609823529411765"/>
    <x v="97"/>
  </r>
  <r>
    <n v="2001"/>
    <n v="1"/>
    <n v="9"/>
    <x v="1"/>
    <n v="2.1"/>
    <n v="17.709823529411764"/>
    <n v="15.609823529411765"/>
    <x v="97"/>
  </r>
  <r>
    <n v="2004"/>
    <n v="2"/>
    <n v="17"/>
    <x v="5"/>
    <n v="2.1"/>
    <n v="17.709823529411764"/>
    <n v="15.609823529411765"/>
    <x v="97"/>
  </r>
  <r>
    <n v="2004"/>
    <n v="2"/>
    <n v="19"/>
    <x v="5"/>
    <n v="2.1"/>
    <n v="17.709823529411764"/>
    <n v="15.609823529411765"/>
    <x v="97"/>
  </r>
  <r>
    <n v="2004"/>
    <n v="2"/>
    <n v="20"/>
    <x v="16"/>
    <n v="2.1"/>
    <n v="17.709823529411764"/>
    <n v="15.609823529411765"/>
    <x v="97"/>
  </r>
  <r>
    <n v="2004"/>
    <n v="2"/>
    <n v="26"/>
    <x v="18"/>
    <n v="2.1"/>
    <n v="17.709823529411764"/>
    <n v="15.609823529411765"/>
    <x v="97"/>
  </r>
  <r>
    <n v="2004"/>
    <n v="3"/>
    <n v="10"/>
    <x v="15"/>
    <n v="2.1"/>
    <n v="17.709823529411764"/>
    <n v="15.609823529411765"/>
    <x v="97"/>
  </r>
  <r>
    <n v="2002"/>
    <n v="4"/>
    <n v="14"/>
    <x v="8"/>
    <n v="2.1"/>
    <n v="17.709823529411764"/>
    <n v="15.609823529411765"/>
    <x v="97"/>
  </r>
  <r>
    <n v="2010"/>
    <n v="10"/>
    <n v="25"/>
    <x v="2"/>
    <n v="2.1"/>
    <n v="17.709823529411764"/>
    <n v="15.609823529411765"/>
    <x v="97"/>
  </r>
  <r>
    <n v="2010"/>
    <n v="10"/>
    <n v="25"/>
    <x v="8"/>
    <n v="2.1"/>
    <n v="17.709823529411764"/>
    <n v="15.609823529411765"/>
    <x v="97"/>
  </r>
  <r>
    <n v="2003"/>
    <n v="12"/>
    <n v="15"/>
    <x v="5"/>
    <n v="2.1"/>
    <n v="17.709823529411764"/>
    <n v="15.609823529411765"/>
    <x v="97"/>
  </r>
  <r>
    <n v="2003"/>
    <n v="12"/>
    <n v="15"/>
    <x v="19"/>
    <n v="2.1"/>
    <n v="17.709823529411764"/>
    <n v="15.609823529411765"/>
    <x v="97"/>
  </r>
  <r>
    <n v="2003"/>
    <n v="12"/>
    <n v="24"/>
    <x v="4"/>
    <n v="2.1"/>
    <n v="17.709823529411764"/>
    <n v="15.609823529411765"/>
    <x v="97"/>
  </r>
  <r>
    <n v="2001"/>
    <n v="1"/>
    <n v="1"/>
    <x v="13"/>
    <n v="2.2000000000000002"/>
    <n v="17.688815126050422"/>
    <n v="15.488815126050422"/>
    <x v="98"/>
  </r>
  <r>
    <n v="2001"/>
    <n v="1"/>
    <n v="13"/>
    <x v="20"/>
    <n v="2.2000000000000002"/>
    <n v="17.688815126050422"/>
    <n v="15.488815126050422"/>
    <x v="98"/>
  </r>
  <r>
    <n v="2001"/>
    <n v="1"/>
    <n v="31"/>
    <x v="20"/>
    <n v="2.2000000000000002"/>
    <n v="17.688815126050422"/>
    <n v="15.488815126050422"/>
    <x v="98"/>
  </r>
  <r>
    <n v="2001"/>
    <n v="1"/>
    <n v="31"/>
    <x v="19"/>
    <n v="2.2000000000000002"/>
    <n v="17.688815126050422"/>
    <n v="15.488815126050422"/>
    <x v="98"/>
  </r>
  <r>
    <n v="2004"/>
    <n v="2"/>
    <n v="9"/>
    <x v="2"/>
    <n v="2.2000000000000002"/>
    <n v="17.688815126050422"/>
    <n v="15.488815126050422"/>
    <x v="98"/>
  </r>
  <r>
    <n v="2004"/>
    <n v="2"/>
    <n v="17"/>
    <x v="8"/>
    <n v="2.2000000000000002"/>
    <n v="17.688815126050422"/>
    <n v="15.488815126050422"/>
    <x v="98"/>
  </r>
  <r>
    <n v="2004"/>
    <n v="2"/>
    <n v="22"/>
    <x v="3"/>
    <n v="2.2000000000000002"/>
    <n v="17.688815126050422"/>
    <n v="15.488815126050422"/>
    <x v="98"/>
  </r>
  <r>
    <n v="2004"/>
    <n v="2"/>
    <n v="24"/>
    <x v="0"/>
    <n v="2.2000000000000002"/>
    <n v="17.688815126050422"/>
    <n v="15.488815126050422"/>
    <x v="98"/>
  </r>
  <r>
    <n v="2004"/>
    <n v="3"/>
    <n v="6"/>
    <x v="13"/>
    <n v="2.2000000000000002"/>
    <n v="17.688815126050422"/>
    <n v="15.488815126050422"/>
    <x v="98"/>
  </r>
  <r>
    <n v="2004"/>
    <n v="3"/>
    <n v="10"/>
    <x v="20"/>
    <n v="2.2000000000000002"/>
    <n v="17.688815126050422"/>
    <n v="15.488815126050422"/>
    <x v="98"/>
  </r>
  <r>
    <n v="2004"/>
    <n v="3"/>
    <n v="10"/>
    <x v="22"/>
    <n v="2.2000000000000002"/>
    <n v="17.688815126050422"/>
    <n v="15.488815126050422"/>
    <x v="98"/>
  </r>
  <r>
    <n v="2004"/>
    <n v="3"/>
    <n v="10"/>
    <x v="17"/>
    <n v="2.2000000000000002"/>
    <n v="17.688815126050422"/>
    <n v="15.488815126050422"/>
    <x v="98"/>
  </r>
  <r>
    <n v="2004"/>
    <n v="3"/>
    <n v="10"/>
    <x v="19"/>
    <n v="2.2000000000000002"/>
    <n v="17.688815126050422"/>
    <n v="15.488815126050422"/>
    <x v="98"/>
  </r>
  <r>
    <n v="2004"/>
    <n v="3"/>
    <n v="26"/>
    <x v="14"/>
    <n v="2.2000000000000002"/>
    <n v="17.688815126050422"/>
    <n v="15.488815126050422"/>
    <x v="98"/>
  </r>
  <r>
    <n v="2004"/>
    <n v="3"/>
    <n v="26"/>
    <x v="12"/>
    <n v="2.2000000000000002"/>
    <n v="17.688815126050422"/>
    <n v="15.488815126050422"/>
    <x v="98"/>
  </r>
  <r>
    <n v="2002"/>
    <n v="4"/>
    <n v="7"/>
    <x v="5"/>
    <n v="2.2000000000000002"/>
    <n v="17.688815126050422"/>
    <n v="15.488815126050422"/>
    <x v="98"/>
  </r>
  <r>
    <n v="2002"/>
    <n v="4"/>
    <n v="12"/>
    <x v="5"/>
    <n v="2.2000000000000002"/>
    <n v="17.688815126050422"/>
    <n v="15.488815126050422"/>
    <x v="98"/>
  </r>
  <r>
    <n v="2002"/>
    <n v="4"/>
    <n v="13"/>
    <x v="9"/>
    <n v="2.2000000000000002"/>
    <n v="17.688815126050422"/>
    <n v="15.488815126050422"/>
    <x v="98"/>
  </r>
  <r>
    <n v="2010"/>
    <n v="10"/>
    <n v="25"/>
    <x v="3"/>
    <n v="2.2000000000000002"/>
    <n v="17.688815126050422"/>
    <n v="15.488815126050422"/>
    <x v="98"/>
  </r>
  <r>
    <n v="2003"/>
    <n v="11"/>
    <n v="29"/>
    <x v="5"/>
    <n v="2.2000000000000002"/>
    <n v="17.688815126050422"/>
    <n v="15.488815126050422"/>
    <x v="98"/>
  </r>
  <r>
    <n v="2003"/>
    <n v="11"/>
    <n v="29"/>
    <x v="8"/>
    <n v="2.2000000000000002"/>
    <n v="17.688815126050422"/>
    <n v="15.488815126050422"/>
    <x v="98"/>
  </r>
  <r>
    <n v="2003"/>
    <n v="11"/>
    <n v="29"/>
    <x v="6"/>
    <n v="2.2000000000000002"/>
    <n v="17.688815126050422"/>
    <n v="15.488815126050422"/>
    <x v="98"/>
  </r>
  <r>
    <n v="2003"/>
    <n v="12"/>
    <n v="3"/>
    <x v="6"/>
    <n v="2.2000000000000002"/>
    <n v="17.688815126050422"/>
    <n v="15.488815126050422"/>
    <x v="98"/>
  </r>
  <r>
    <n v="2003"/>
    <n v="12"/>
    <n v="11"/>
    <x v="8"/>
    <n v="2.2000000000000002"/>
    <n v="17.688815126050422"/>
    <n v="15.488815126050422"/>
    <x v="98"/>
  </r>
  <r>
    <n v="2003"/>
    <n v="12"/>
    <n v="11"/>
    <x v="16"/>
    <n v="2.2000000000000002"/>
    <n v="17.688815126050422"/>
    <n v="15.488815126050422"/>
    <x v="98"/>
  </r>
  <r>
    <n v="2003"/>
    <n v="12"/>
    <n v="18"/>
    <x v="12"/>
    <n v="2.2000000000000002"/>
    <n v="17.688815126050422"/>
    <n v="15.488815126050422"/>
    <x v="98"/>
  </r>
  <r>
    <n v="2003"/>
    <n v="12"/>
    <n v="22"/>
    <x v="4"/>
    <n v="2.2000000000000002"/>
    <n v="17.688815126050422"/>
    <n v="15.488815126050422"/>
    <x v="98"/>
  </r>
  <r>
    <n v="2003"/>
    <n v="12"/>
    <n v="23"/>
    <x v="19"/>
    <n v="2.2000000000000002"/>
    <n v="17.688815126050422"/>
    <n v="15.488815126050422"/>
    <x v="98"/>
  </r>
  <r>
    <n v="2003"/>
    <n v="12"/>
    <n v="23"/>
    <x v="15"/>
    <n v="2.2000000000000002"/>
    <n v="17.688815126050422"/>
    <n v="15.488815126050422"/>
    <x v="98"/>
  </r>
  <r>
    <n v="2003"/>
    <n v="12"/>
    <n v="23"/>
    <x v="7"/>
    <n v="2.2000000000000002"/>
    <n v="17.688815126050422"/>
    <n v="15.488815126050422"/>
    <x v="98"/>
  </r>
  <r>
    <n v="2003"/>
    <n v="12"/>
    <n v="24"/>
    <x v="5"/>
    <n v="2.2000000000000002"/>
    <n v="17.688815126050422"/>
    <n v="15.488815126050422"/>
    <x v="98"/>
  </r>
  <r>
    <n v="2003"/>
    <n v="12"/>
    <n v="24"/>
    <x v="2"/>
    <n v="2.2000000000000002"/>
    <n v="17.688815126050422"/>
    <n v="15.488815126050422"/>
    <x v="98"/>
  </r>
  <r>
    <n v="2001"/>
    <n v="1"/>
    <n v="28"/>
    <x v="6"/>
    <n v="2.3000000000000003"/>
    <n v="17.667806722689075"/>
    <n v="15.367806722689075"/>
    <x v="99"/>
  </r>
  <r>
    <n v="2001"/>
    <n v="1"/>
    <n v="30"/>
    <x v="19"/>
    <n v="2.3000000000000003"/>
    <n v="17.667806722689075"/>
    <n v="15.367806722689075"/>
    <x v="99"/>
  </r>
  <r>
    <n v="2004"/>
    <n v="2"/>
    <n v="9"/>
    <x v="3"/>
    <n v="2.3000000000000003"/>
    <n v="17.667806722689075"/>
    <n v="15.367806722689075"/>
    <x v="99"/>
  </r>
  <r>
    <n v="2004"/>
    <n v="2"/>
    <n v="9"/>
    <x v="11"/>
    <n v="2.3000000000000003"/>
    <n v="17.667806722689075"/>
    <n v="15.367806722689075"/>
    <x v="99"/>
  </r>
  <r>
    <n v="2004"/>
    <n v="2"/>
    <n v="12"/>
    <x v="2"/>
    <n v="2.3000000000000003"/>
    <n v="17.667806722689075"/>
    <n v="15.367806722689075"/>
    <x v="99"/>
  </r>
  <r>
    <n v="2004"/>
    <n v="2"/>
    <n v="19"/>
    <x v="17"/>
    <n v="2.3000000000000003"/>
    <n v="17.667806722689075"/>
    <n v="15.367806722689075"/>
    <x v="99"/>
  </r>
  <r>
    <n v="2004"/>
    <n v="2"/>
    <n v="25"/>
    <x v="22"/>
    <n v="2.3000000000000003"/>
    <n v="17.667806722689075"/>
    <n v="15.367806722689075"/>
    <x v="99"/>
  </r>
  <r>
    <n v="2004"/>
    <n v="3"/>
    <n v="6"/>
    <x v="19"/>
    <n v="2.3000000000000003"/>
    <n v="17.667806722689075"/>
    <n v="15.367806722689075"/>
    <x v="99"/>
  </r>
  <r>
    <n v="2004"/>
    <n v="3"/>
    <n v="9"/>
    <x v="10"/>
    <n v="2.3000000000000003"/>
    <n v="17.667806722689075"/>
    <n v="15.367806722689075"/>
    <x v="99"/>
  </r>
  <r>
    <n v="2004"/>
    <n v="3"/>
    <n v="9"/>
    <x v="14"/>
    <n v="2.3000000000000003"/>
    <n v="17.667806722689075"/>
    <n v="15.367806722689075"/>
    <x v="99"/>
  </r>
  <r>
    <n v="2004"/>
    <n v="3"/>
    <n v="10"/>
    <x v="21"/>
    <n v="2.3000000000000003"/>
    <n v="17.667806722689075"/>
    <n v="15.367806722689075"/>
    <x v="99"/>
  </r>
  <r>
    <n v="2004"/>
    <n v="3"/>
    <n v="22"/>
    <x v="11"/>
    <n v="2.3000000000000003"/>
    <n v="17.667806722689075"/>
    <n v="15.367806722689075"/>
    <x v="99"/>
  </r>
  <r>
    <n v="2004"/>
    <n v="3"/>
    <n v="23"/>
    <x v="12"/>
    <n v="2.3000000000000003"/>
    <n v="17.667806722689075"/>
    <n v="15.367806722689075"/>
    <x v="99"/>
  </r>
  <r>
    <n v="2004"/>
    <n v="3"/>
    <n v="27"/>
    <x v="9"/>
    <n v="2.3000000000000003"/>
    <n v="17.667806722689075"/>
    <n v="15.367806722689075"/>
    <x v="99"/>
  </r>
  <r>
    <n v="2004"/>
    <n v="3"/>
    <n v="28"/>
    <x v="12"/>
    <n v="2.3000000000000003"/>
    <n v="17.667806722689075"/>
    <n v="15.367806722689075"/>
    <x v="99"/>
  </r>
  <r>
    <n v="2002"/>
    <n v="4"/>
    <n v="6"/>
    <x v="2"/>
    <n v="2.3000000000000003"/>
    <n v="17.667806722689075"/>
    <n v="15.367806722689075"/>
    <x v="99"/>
  </r>
  <r>
    <n v="2002"/>
    <n v="4"/>
    <n v="20"/>
    <x v="2"/>
    <n v="2.3000000000000003"/>
    <n v="17.667806722689075"/>
    <n v="15.367806722689075"/>
    <x v="99"/>
  </r>
  <r>
    <n v="2002"/>
    <n v="4"/>
    <n v="20"/>
    <x v="7"/>
    <n v="2.3000000000000003"/>
    <n v="17.667806722689075"/>
    <n v="15.367806722689075"/>
    <x v="99"/>
  </r>
  <r>
    <n v="2010"/>
    <n v="10"/>
    <n v="25"/>
    <x v="6"/>
    <n v="2.3000000000000003"/>
    <n v="17.667806722689075"/>
    <n v="15.367806722689075"/>
    <x v="99"/>
  </r>
  <r>
    <n v="2003"/>
    <n v="11"/>
    <n v="11"/>
    <x v="9"/>
    <n v="2.3000000000000003"/>
    <n v="17.667806722689075"/>
    <n v="15.367806722689075"/>
    <x v="99"/>
  </r>
  <r>
    <n v="2003"/>
    <n v="11"/>
    <n v="29"/>
    <x v="4"/>
    <n v="2.3000000000000003"/>
    <n v="17.667806722689075"/>
    <n v="15.367806722689075"/>
    <x v="99"/>
  </r>
  <r>
    <n v="2003"/>
    <n v="11"/>
    <n v="29"/>
    <x v="3"/>
    <n v="2.3000000000000003"/>
    <n v="17.667806722689075"/>
    <n v="15.367806722689075"/>
    <x v="99"/>
  </r>
  <r>
    <n v="2003"/>
    <n v="11"/>
    <n v="29"/>
    <x v="10"/>
    <n v="2.3000000000000003"/>
    <n v="17.667806722689075"/>
    <n v="15.367806722689075"/>
    <x v="99"/>
  </r>
  <r>
    <n v="2003"/>
    <n v="12"/>
    <n v="11"/>
    <x v="2"/>
    <n v="2.3000000000000003"/>
    <n v="17.667806722689075"/>
    <n v="15.367806722689075"/>
    <x v="99"/>
  </r>
  <r>
    <n v="2003"/>
    <n v="12"/>
    <n v="15"/>
    <x v="8"/>
    <n v="2.3000000000000003"/>
    <n v="17.667806722689075"/>
    <n v="15.367806722689075"/>
    <x v="99"/>
  </r>
  <r>
    <n v="2003"/>
    <n v="12"/>
    <n v="23"/>
    <x v="14"/>
    <n v="2.3000000000000003"/>
    <n v="17.667806722689075"/>
    <n v="15.367806722689075"/>
    <x v="99"/>
  </r>
  <r>
    <n v="2003"/>
    <n v="12"/>
    <n v="23"/>
    <x v="12"/>
    <n v="2.3000000000000003"/>
    <n v="17.667806722689075"/>
    <n v="15.367806722689075"/>
    <x v="99"/>
  </r>
  <r>
    <n v="2003"/>
    <n v="12"/>
    <n v="23"/>
    <x v="11"/>
    <n v="2.3000000000000003"/>
    <n v="17.667806722689075"/>
    <n v="15.367806722689075"/>
    <x v="99"/>
  </r>
  <r>
    <n v="2003"/>
    <n v="12"/>
    <n v="24"/>
    <x v="8"/>
    <n v="2.3000000000000003"/>
    <n v="17.667806722689075"/>
    <n v="15.367806722689075"/>
    <x v="99"/>
  </r>
  <r>
    <n v="2001"/>
    <n v="1"/>
    <n v="9"/>
    <x v="0"/>
    <n v="2.4000000000000004"/>
    <n v="17.646798319327729"/>
    <n v="15.246798319327729"/>
    <x v="100"/>
  </r>
  <r>
    <n v="2001"/>
    <n v="1"/>
    <n v="28"/>
    <x v="2"/>
    <n v="2.4000000000000004"/>
    <n v="17.646798319327729"/>
    <n v="15.246798319327729"/>
    <x v="100"/>
  </r>
  <r>
    <n v="2001"/>
    <n v="1"/>
    <n v="28"/>
    <x v="8"/>
    <n v="2.4000000000000004"/>
    <n v="17.646798319327729"/>
    <n v="15.246798319327729"/>
    <x v="100"/>
  </r>
  <r>
    <n v="2001"/>
    <n v="1"/>
    <n v="30"/>
    <x v="20"/>
    <n v="2.4000000000000004"/>
    <n v="17.646798319327729"/>
    <n v="15.246798319327729"/>
    <x v="100"/>
  </r>
  <r>
    <n v="2001"/>
    <n v="1"/>
    <n v="30"/>
    <x v="15"/>
    <n v="2.4000000000000004"/>
    <n v="17.646798319327729"/>
    <n v="15.246798319327729"/>
    <x v="100"/>
  </r>
  <r>
    <n v="2004"/>
    <n v="2"/>
    <n v="12"/>
    <x v="5"/>
    <n v="2.4000000000000004"/>
    <n v="17.646798319327729"/>
    <n v="15.246798319327729"/>
    <x v="100"/>
  </r>
  <r>
    <n v="2004"/>
    <n v="2"/>
    <n v="17"/>
    <x v="6"/>
    <n v="2.4000000000000004"/>
    <n v="17.646798319327729"/>
    <n v="15.246798319327729"/>
    <x v="100"/>
  </r>
  <r>
    <n v="2004"/>
    <n v="2"/>
    <n v="23"/>
    <x v="17"/>
    <n v="2.4000000000000004"/>
    <n v="17.646798319327729"/>
    <n v="15.246798319327729"/>
    <x v="100"/>
  </r>
  <r>
    <n v="2004"/>
    <n v="3"/>
    <n v="5"/>
    <x v="1"/>
    <n v="2.4000000000000004"/>
    <n v="17.646798319327729"/>
    <n v="15.246798319327729"/>
    <x v="100"/>
  </r>
  <r>
    <n v="2004"/>
    <n v="3"/>
    <n v="10"/>
    <x v="23"/>
    <n v="2.4000000000000004"/>
    <n v="17.646798319327729"/>
    <n v="15.246798319327729"/>
    <x v="100"/>
  </r>
  <r>
    <n v="2004"/>
    <n v="3"/>
    <n v="25"/>
    <x v="11"/>
    <n v="2.4000000000000004"/>
    <n v="17.646798319327729"/>
    <n v="15.246798319327729"/>
    <x v="100"/>
  </r>
  <r>
    <n v="2002"/>
    <n v="4"/>
    <n v="10"/>
    <x v="8"/>
    <n v="2.4000000000000004"/>
    <n v="17.646798319327729"/>
    <n v="15.246798319327729"/>
    <x v="100"/>
  </r>
  <r>
    <n v="2003"/>
    <n v="11"/>
    <n v="29"/>
    <x v="1"/>
    <n v="2.4000000000000004"/>
    <n v="17.646798319327729"/>
    <n v="15.246798319327729"/>
    <x v="100"/>
  </r>
  <r>
    <n v="2003"/>
    <n v="12"/>
    <n v="11"/>
    <x v="18"/>
    <n v="2.4000000000000004"/>
    <n v="17.646798319327729"/>
    <n v="15.246798319327729"/>
    <x v="100"/>
  </r>
  <r>
    <n v="2003"/>
    <n v="12"/>
    <n v="11"/>
    <x v="21"/>
    <n v="2.4000000000000004"/>
    <n v="17.646798319327729"/>
    <n v="15.246798319327729"/>
    <x v="100"/>
  </r>
  <r>
    <n v="2003"/>
    <n v="12"/>
    <n v="18"/>
    <x v="23"/>
    <n v="2.4000000000000004"/>
    <n v="17.646798319327729"/>
    <n v="15.246798319327729"/>
    <x v="100"/>
  </r>
  <r>
    <n v="2003"/>
    <n v="12"/>
    <n v="19"/>
    <x v="10"/>
    <n v="2.4000000000000004"/>
    <n v="17.646798319327729"/>
    <n v="15.246798319327729"/>
    <x v="100"/>
  </r>
  <r>
    <n v="2003"/>
    <n v="12"/>
    <n v="22"/>
    <x v="8"/>
    <n v="2.4000000000000004"/>
    <n v="17.646798319327729"/>
    <n v="15.246798319327729"/>
    <x v="100"/>
  </r>
  <r>
    <n v="2003"/>
    <n v="12"/>
    <n v="22"/>
    <x v="10"/>
    <n v="2.4000000000000004"/>
    <n v="17.646798319327729"/>
    <n v="15.246798319327729"/>
    <x v="100"/>
  </r>
  <r>
    <n v="2003"/>
    <n v="12"/>
    <n v="24"/>
    <x v="3"/>
    <n v="2.4000000000000004"/>
    <n v="17.646798319327729"/>
    <n v="15.246798319327729"/>
    <x v="100"/>
  </r>
  <r>
    <n v="2003"/>
    <n v="12"/>
    <n v="24"/>
    <x v="1"/>
    <n v="2.4000000000000004"/>
    <n v="17.646798319327729"/>
    <n v="15.246798319327729"/>
    <x v="100"/>
  </r>
  <r>
    <n v="2003"/>
    <n v="12"/>
    <n v="30"/>
    <x v="9"/>
    <n v="2.4000000000000004"/>
    <n v="17.646798319327729"/>
    <n v="15.246798319327729"/>
    <x v="100"/>
  </r>
  <r>
    <n v="2001"/>
    <n v="1"/>
    <n v="11"/>
    <x v="8"/>
    <n v="2.5"/>
    <n v="17.625789915966386"/>
    <n v="15.125789915966386"/>
    <x v="101"/>
  </r>
  <r>
    <n v="2001"/>
    <n v="1"/>
    <n v="22"/>
    <x v="18"/>
    <n v="2.5"/>
    <n v="17.625789915966386"/>
    <n v="15.125789915966386"/>
    <x v="101"/>
  </r>
  <r>
    <n v="2001"/>
    <n v="1"/>
    <n v="29"/>
    <x v="13"/>
    <n v="2.5"/>
    <n v="17.625789915966386"/>
    <n v="15.125789915966386"/>
    <x v="101"/>
  </r>
  <r>
    <n v="2001"/>
    <n v="1"/>
    <n v="30"/>
    <x v="17"/>
    <n v="2.5"/>
    <n v="17.625789915966386"/>
    <n v="15.125789915966386"/>
    <x v="101"/>
  </r>
  <r>
    <n v="2001"/>
    <n v="1"/>
    <n v="30"/>
    <x v="14"/>
    <n v="2.5"/>
    <n v="17.625789915966386"/>
    <n v="15.125789915966386"/>
    <x v="101"/>
  </r>
  <r>
    <n v="2001"/>
    <n v="1"/>
    <n v="31"/>
    <x v="21"/>
    <n v="2.5"/>
    <n v="17.625789915966386"/>
    <n v="15.125789915966386"/>
    <x v="101"/>
  </r>
  <r>
    <n v="2004"/>
    <n v="2"/>
    <n v="9"/>
    <x v="1"/>
    <n v="2.5"/>
    <n v="17.625789915966386"/>
    <n v="15.125789915966386"/>
    <x v="101"/>
  </r>
  <r>
    <n v="2004"/>
    <n v="2"/>
    <n v="10"/>
    <x v="5"/>
    <n v="2.5"/>
    <n v="17.625789915966386"/>
    <n v="15.125789915966386"/>
    <x v="101"/>
  </r>
  <r>
    <n v="2004"/>
    <n v="2"/>
    <n v="12"/>
    <x v="8"/>
    <n v="2.5"/>
    <n v="17.625789915966386"/>
    <n v="15.125789915966386"/>
    <x v="101"/>
  </r>
  <r>
    <n v="2004"/>
    <n v="2"/>
    <n v="12"/>
    <x v="6"/>
    <n v="2.5"/>
    <n v="17.625789915966386"/>
    <n v="15.125789915966386"/>
    <x v="101"/>
  </r>
  <r>
    <n v="2004"/>
    <n v="2"/>
    <n v="12"/>
    <x v="3"/>
    <n v="2.5"/>
    <n v="17.625789915966386"/>
    <n v="15.125789915966386"/>
    <x v="101"/>
  </r>
  <r>
    <n v="2004"/>
    <n v="2"/>
    <n v="16"/>
    <x v="10"/>
    <n v="2.5"/>
    <n v="17.625789915966386"/>
    <n v="15.125789915966386"/>
    <x v="101"/>
  </r>
  <r>
    <n v="2004"/>
    <n v="2"/>
    <n v="18"/>
    <x v="7"/>
    <n v="2.5"/>
    <n v="17.625789915966386"/>
    <n v="15.125789915966386"/>
    <x v="101"/>
  </r>
  <r>
    <n v="2004"/>
    <n v="2"/>
    <n v="23"/>
    <x v="10"/>
    <n v="2.5"/>
    <n v="17.625789915966386"/>
    <n v="15.125789915966386"/>
    <x v="101"/>
  </r>
  <r>
    <n v="2004"/>
    <n v="2"/>
    <n v="24"/>
    <x v="15"/>
    <n v="2.5"/>
    <n v="17.625789915966386"/>
    <n v="15.125789915966386"/>
    <x v="101"/>
  </r>
  <r>
    <n v="2004"/>
    <n v="3"/>
    <n v="1"/>
    <x v="11"/>
    <n v="2.5"/>
    <n v="17.625789915966386"/>
    <n v="15.125789915966386"/>
    <x v="101"/>
  </r>
  <r>
    <n v="2004"/>
    <n v="3"/>
    <n v="9"/>
    <x v="15"/>
    <n v="2.5"/>
    <n v="17.625789915966386"/>
    <n v="15.125789915966386"/>
    <x v="101"/>
  </r>
  <r>
    <n v="2002"/>
    <n v="4"/>
    <n v="6"/>
    <x v="0"/>
    <n v="2.5"/>
    <n v="17.625789915966386"/>
    <n v="15.125789915966386"/>
    <x v="101"/>
  </r>
  <r>
    <n v="2002"/>
    <n v="4"/>
    <n v="18"/>
    <x v="9"/>
    <n v="2.5"/>
    <n v="17.625789915966386"/>
    <n v="15.125789915966386"/>
    <x v="101"/>
  </r>
  <r>
    <n v="2010"/>
    <n v="10"/>
    <n v="14"/>
    <x v="5"/>
    <n v="2.5"/>
    <n v="17.625789915966386"/>
    <n v="15.125789915966386"/>
    <x v="101"/>
  </r>
  <r>
    <n v="2010"/>
    <n v="10"/>
    <n v="25"/>
    <x v="14"/>
    <n v="2.5"/>
    <n v="17.625789915966386"/>
    <n v="15.125789915966386"/>
    <x v="101"/>
  </r>
  <r>
    <n v="2003"/>
    <n v="11"/>
    <n v="7"/>
    <x v="1"/>
    <n v="2.5"/>
    <n v="17.625789915966386"/>
    <n v="15.125789915966386"/>
    <x v="101"/>
  </r>
  <r>
    <n v="2003"/>
    <n v="11"/>
    <n v="11"/>
    <x v="11"/>
    <n v="2.5"/>
    <n v="17.625789915966386"/>
    <n v="15.125789915966386"/>
    <x v="101"/>
  </r>
  <r>
    <n v="2003"/>
    <n v="11"/>
    <n v="25"/>
    <x v="1"/>
    <n v="2.5"/>
    <n v="17.625789915966386"/>
    <n v="15.125789915966386"/>
    <x v="101"/>
  </r>
  <r>
    <n v="2003"/>
    <n v="11"/>
    <n v="25"/>
    <x v="0"/>
    <n v="2.5"/>
    <n v="17.625789915966386"/>
    <n v="15.125789915966386"/>
    <x v="101"/>
  </r>
  <r>
    <n v="2003"/>
    <n v="12"/>
    <n v="15"/>
    <x v="17"/>
    <n v="2.5"/>
    <n v="17.625789915966386"/>
    <n v="15.125789915966386"/>
    <x v="101"/>
  </r>
  <r>
    <n v="2003"/>
    <n v="12"/>
    <n v="15"/>
    <x v="14"/>
    <n v="2.5"/>
    <n v="17.625789915966386"/>
    <n v="15.125789915966386"/>
    <x v="101"/>
  </r>
  <r>
    <n v="2003"/>
    <n v="12"/>
    <n v="15"/>
    <x v="12"/>
    <n v="2.5"/>
    <n v="17.625789915966386"/>
    <n v="15.125789915966386"/>
    <x v="101"/>
  </r>
  <r>
    <n v="2003"/>
    <n v="12"/>
    <n v="18"/>
    <x v="13"/>
    <n v="2.5"/>
    <n v="17.625789915966386"/>
    <n v="15.125789915966386"/>
    <x v="101"/>
  </r>
  <r>
    <n v="2003"/>
    <n v="12"/>
    <n v="23"/>
    <x v="9"/>
    <n v="2.5"/>
    <n v="17.625789915966386"/>
    <n v="15.125789915966386"/>
    <x v="101"/>
  </r>
  <r>
    <n v="2003"/>
    <n v="12"/>
    <n v="24"/>
    <x v="6"/>
    <n v="2.5"/>
    <n v="17.625789915966386"/>
    <n v="15.125789915966386"/>
    <x v="101"/>
  </r>
  <r>
    <n v="2001"/>
    <n v="1"/>
    <n v="1"/>
    <x v="16"/>
    <n v="2.6"/>
    <n v="17.60478151260504"/>
    <n v="15.004781512605041"/>
    <x v="102"/>
  </r>
  <r>
    <n v="2001"/>
    <n v="1"/>
    <n v="10"/>
    <x v="13"/>
    <n v="2.6"/>
    <n v="17.60478151260504"/>
    <n v="15.004781512605041"/>
    <x v="102"/>
  </r>
  <r>
    <n v="2001"/>
    <n v="1"/>
    <n v="12"/>
    <x v="17"/>
    <n v="2.6"/>
    <n v="17.60478151260504"/>
    <n v="15.004781512605041"/>
    <x v="102"/>
  </r>
  <r>
    <n v="2001"/>
    <n v="1"/>
    <n v="30"/>
    <x v="23"/>
    <n v="2.6"/>
    <n v="17.60478151260504"/>
    <n v="15.004781512605041"/>
    <x v="102"/>
  </r>
  <r>
    <n v="2001"/>
    <n v="1"/>
    <n v="31"/>
    <x v="23"/>
    <n v="2.6"/>
    <n v="17.60478151260504"/>
    <n v="15.004781512605041"/>
    <x v="102"/>
  </r>
  <r>
    <n v="2004"/>
    <n v="2"/>
    <n v="12"/>
    <x v="1"/>
    <n v="2.6"/>
    <n v="17.60478151260504"/>
    <n v="15.004781512605041"/>
    <x v="102"/>
  </r>
  <r>
    <n v="2004"/>
    <n v="2"/>
    <n v="14"/>
    <x v="7"/>
    <n v="2.6"/>
    <n v="17.60478151260504"/>
    <n v="15.004781512605041"/>
    <x v="102"/>
  </r>
  <r>
    <n v="2004"/>
    <n v="2"/>
    <n v="16"/>
    <x v="19"/>
    <n v="2.6"/>
    <n v="17.60478151260504"/>
    <n v="15.004781512605041"/>
    <x v="102"/>
  </r>
  <r>
    <n v="2004"/>
    <n v="2"/>
    <n v="16"/>
    <x v="11"/>
    <n v="2.6"/>
    <n v="17.60478151260504"/>
    <n v="15.004781512605041"/>
    <x v="102"/>
  </r>
  <r>
    <n v="2004"/>
    <n v="2"/>
    <n v="17"/>
    <x v="3"/>
    <n v="2.6"/>
    <n v="17.60478151260504"/>
    <n v="15.004781512605041"/>
    <x v="102"/>
  </r>
  <r>
    <n v="2004"/>
    <n v="2"/>
    <n v="19"/>
    <x v="13"/>
    <n v="2.6"/>
    <n v="17.60478151260504"/>
    <n v="15.004781512605041"/>
    <x v="102"/>
  </r>
  <r>
    <n v="2004"/>
    <n v="2"/>
    <n v="20"/>
    <x v="17"/>
    <n v="2.6"/>
    <n v="17.60478151260504"/>
    <n v="15.004781512605041"/>
    <x v="102"/>
  </r>
  <r>
    <n v="2004"/>
    <n v="2"/>
    <n v="25"/>
    <x v="16"/>
    <n v="2.6"/>
    <n v="17.60478151260504"/>
    <n v="15.004781512605041"/>
    <x v="102"/>
  </r>
  <r>
    <n v="2004"/>
    <n v="2"/>
    <n v="26"/>
    <x v="20"/>
    <n v="2.6"/>
    <n v="17.60478151260504"/>
    <n v="15.004781512605041"/>
    <x v="102"/>
  </r>
  <r>
    <n v="2004"/>
    <n v="2"/>
    <n v="28"/>
    <x v="18"/>
    <n v="2.6"/>
    <n v="17.60478151260504"/>
    <n v="15.004781512605041"/>
    <x v="102"/>
  </r>
  <r>
    <n v="2004"/>
    <n v="3"/>
    <n v="9"/>
    <x v="13"/>
    <n v="2.6"/>
    <n v="17.60478151260504"/>
    <n v="15.004781512605041"/>
    <x v="102"/>
  </r>
  <r>
    <n v="2004"/>
    <n v="3"/>
    <n v="11"/>
    <x v="13"/>
    <n v="2.6"/>
    <n v="17.60478151260504"/>
    <n v="15.004781512605041"/>
    <x v="102"/>
  </r>
  <r>
    <n v="2004"/>
    <n v="3"/>
    <n v="24"/>
    <x v="12"/>
    <n v="2.6"/>
    <n v="17.60478151260504"/>
    <n v="15.004781512605041"/>
    <x v="102"/>
  </r>
  <r>
    <n v="2002"/>
    <n v="4"/>
    <n v="19"/>
    <x v="7"/>
    <n v="2.6"/>
    <n v="17.60478151260504"/>
    <n v="15.004781512605041"/>
    <x v="102"/>
  </r>
  <r>
    <n v="2003"/>
    <n v="11"/>
    <n v="9"/>
    <x v="8"/>
    <n v="2.6"/>
    <n v="17.60478151260504"/>
    <n v="15.004781512605041"/>
    <x v="102"/>
  </r>
  <r>
    <n v="2003"/>
    <n v="11"/>
    <n v="11"/>
    <x v="1"/>
    <n v="2.6"/>
    <n v="17.60478151260504"/>
    <n v="15.004781512605041"/>
    <x v="102"/>
  </r>
  <r>
    <n v="2003"/>
    <n v="11"/>
    <n v="11"/>
    <x v="12"/>
    <n v="2.6"/>
    <n v="17.60478151260504"/>
    <n v="15.004781512605041"/>
    <x v="102"/>
  </r>
  <r>
    <n v="2003"/>
    <n v="11"/>
    <n v="29"/>
    <x v="2"/>
    <n v="2.6"/>
    <n v="17.60478151260504"/>
    <n v="15.004781512605041"/>
    <x v="102"/>
  </r>
  <r>
    <n v="2003"/>
    <n v="11"/>
    <n v="29"/>
    <x v="0"/>
    <n v="2.6"/>
    <n v="17.60478151260504"/>
    <n v="15.004781512605041"/>
    <x v="102"/>
  </r>
  <r>
    <n v="2003"/>
    <n v="12"/>
    <n v="3"/>
    <x v="0"/>
    <n v="2.6"/>
    <n v="17.60478151260504"/>
    <n v="15.004781512605041"/>
    <x v="102"/>
  </r>
  <r>
    <n v="2003"/>
    <n v="12"/>
    <n v="11"/>
    <x v="20"/>
    <n v="2.6"/>
    <n v="17.60478151260504"/>
    <n v="15.004781512605041"/>
    <x v="102"/>
  </r>
  <r>
    <n v="2003"/>
    <n v="12"/>
    <n v="11"/>
    <x v="22"/>
    <n v="2.6"/>
    <n v="17.60478151260504"/>
    <n v="15.004781512605041"/>
    <x v="102"/>
  </r>
  <r>
    <n v="2003"/>
    <n v="12"/>
    <n v="11"/>
    <x v="23"/>
    <n v="2.6"/>
    <n v="17.60478151260504"/>
    <n v="15.004781512605041"/>
    <x v="102"/>
  </r>
  <r>
    <n v="2003"/>
    <n v="12"/>
    <n v="12"/>
    <x v="16"/>
    <n v="2.6"/>
    <n v="17.60478151260504"/>
    <n v="15.004781512605041"/>
    <x v="102"/>
  </r>
  <r>
    <n v="2003"/>
    <n v="12"/>
    <n v="15"/>
    <x v="0"/>
    <n v="2.6"/>
    <n v="17.60478151260504"/>
    <n v="15.004781512605041"/>
    <x v="102"/>
  </r>
  <r>
    <n v="2003"/>
    <n v="12"/>
    <n v="24"/>
    <x v="0"/>
    <n v="2.6"/>
    <n v="17.60478151260504"/>
    <n v="15.004781512605041"/>
    <x v="102"/>
  </r>
  <r>
    <n v="2001"/>
    <n v="1"/>
    <n v="9"/>
    <x v="3"/>
    <n v="2.7"/>
    <n v="17.583773109243698"/>
    <n v="14.883773109243698"/>
    <x v="103"/>
  </r>
  <r>
    <n v="2001"/>
    <n v="1"/>
    <n v="9"/>
    <x v="9"/>
    <n v="2.7"/>
    <n v="17.583773109243698"/>
    <n v="14.883773109243698"/>
    <x v="103"/>
  </r>
  <r>
    <n v="2001"/>
    <n v="1"/>
    <n v="10"/>
    <x v="7"/>
    <n v="2.7"/>
    <n v="17.583773109243698"/>
    <n v="14.883773109243698"/>
    <x v="103"/>
  </r>
  <r>
    <n v="2001"/>
    <n v="1"/>
    <n v="11"/>
    <x v="16"/>
    <n v="2.7"/>
    <n v="17.583773109243698"/>
    <n v="14.883773109243698"/>
    <x v="103"/>
  </r>
  <r>
    <n v="2001"/>
    <n v="1"/>
    <n v="12"/>
    <x v="16"/>
    <n v="2.7"/>
    <n v="17.583773109243698"/>
    <n v="14.883773109243698"/>
    <x v="103"/>
  </r>
  <r>
    <n v="2001"/>
    <n v="1"/>
    <n v="28"/>
    <x v="10"/>
    <n v="2.7"/>
    <n v="17.583773109243698"/>
    <n v="14.883773109243698"/>
    <x v="103"/>
  </r>
  <r>
    <n v="2004"/>
    <n v="2"/>
    <n v="8"/>
    <x v="6"/>
    <n v="2.7"/>
    <n v="17.583773109243698"/>
    <n v="14.883773109243698"/>
    <x v="103"/>
  </r>
  <r>
    <n v="2004"/>
    <n v="2"/>
    <n v="8"/>
    <x v="0"/>
    <n v="2.7"/>
    <n v="17.583773109243698"/>
    <n v="14.883773109243698"/>
    <x v="103"/>
  </r>
  <r>
    <n v="2004"/>
    <n v="2"/>
    <n v="9"/>
    <x v="15"/>
    <n v="2.7"/>
    <n v="17.583773109243698"/>
    <n v="14.883773109243698"/>
    <x v="103"/>
  </r>
  <r>
    <n v="2004"/>
    <n v="2"/>
    <n v="9"/>
    <x v="14"/>
    <n v="2.7"/>
    <n v="17.583773109243698"/>
    <n v="14.883773109243698"/>
    <x v="103"/>
  </r>
  <r>
    <n v="2004"/>
    <n v="2"/>
    <n v="22"/>
    <x v="1"/>
    <n v="2.7"/>
    <n v="17.583773109243698"/>
    <n v="14.883773109243698"/>
    <x v="103"/>
  </r>
  <r>
    <n v="2004"/>
    <n v="2"/>
    <n v="22"/>
    <x v="17"/>
    <n v="2.7"/>
    <n v="17.583773109243698"/>
    <n v="14.883773109243698"/>
    <x v="103"/>
  </r>
  <r>
    <n v="2004"/>
    <n v="2"/>
    <n v="26"/>
    <x v="22"/>
    <n v="2.7"/>
    <n v="17.583773109243698"/>
    <n v="14.883773109243698"/>
    <x v="103"/>
  </r>
  <r>
    <n v="2004"/>
    <n v="3"/>
    <n v="1"/>
    <x v="13"/>
    <n v="2.7"/>
    <n v="17.583773109243698"/>
    <n v="14.883773109243698"/>
    <x v="103"/>
  </r>
  <r>
    <n v="2004"/>
    <n v="3"/>
    <n v="5"/>
    <x v="3"/>
    <n v="2.7"/>
    <n v="17.583773109243698"/>
    <n v="14.883773109243698"/>
    <x v="103"/>
  </r>
  <r>
    <n v="2004"/>
    <n v="3"/>
    <n v="6"/>
    <x v="16"/>
    <n v="2.7"/>
    <n v="17.583773109243698"/>
    <n v="14.883773109243698"/>
    <x v="103"/>
  </r>
  <r>
    <n v="2004"/>
    <n v="3"/>
    <n v="7"/>
    <x v="4"/>
    <n v="2.7"/>
    <n v="17.583773109243698"/>
    <n v="14.883773109243698"/>
    <x v="103"/>
  </r>
  <r>
    <n v="2002"/>
    <n v="4"/>
    <n v="14"/>
    <x v="4"/>
    <n v="2.7"/>
    <n v="17.583773109243698"/>
    <n v="14.883773109243698"/>
    <x v="103"/>
  </r>
  <r>
    <n v="2003"/>
    <n v="12"/>
    <n v="3"/>
    <x v="4"/>
    <n v="2.7"/>
    <n v="17.583773109243698"/>
    <n v="14.883773109243698"/>
    <x v="103"/>
  </r>
  <r>
    <n v="2003"/>
    <n v="12"/>
    <n v="6"/>
    <x v="17"/>
    <n v="2.7"/>
    <n v="17.583773109243698"/>
    <n v="14.883773109243698"/>
    <x v="103"/>
  </r>
  <r>
    <n v="2003"/>
    <n v="12"/>
    <n v="15"/>
    <x v="2"/>
    <n v="2.7"/>
    <n v="17.583773109243698"/>
    <n v="14.883773109243698"/>
    <x v="103"/>
  </r>
  <r>
    <n v="2003"/>
    <n v="12"/>
    <n v="16"/>
    <x v="0"/>
    <n v="2.7"/>
    <n v="17.583773109243698"/>
    <n v="14.883773109243698"/>
    <x v="103"/>
  </r>
  <r>
    <n v="2003"/>
    <n v="12"/>
    <n v="17"/>
    <x v="23"/>
    <n v="2.7"/>
    <n v="17.583773109243698"/>
    <n v="14.883773109243698"/>
    <x v="103"/>
  </r>
  <r>
    <n v="2003"/>
    <n v="12"/>
    <n v="18"/>
    <x v="15"/>
    <n v="2.7"/>
    <n v="17.583773109243698"/>
    <n v="14.883773109243698"/>
    <x v="103"/>
  </r>
  <r>
    <n v="2003"/>
    <n v="12"/>
    <n v="19"/>
    <x v="13"/>
    <n v="2.7"/>
    <n v="17.583773109243698"/>
    <n v="14.883773109243698"/>
    <x v="103"/>
  </r>
  <r>
    <n v="2003"/>
    <n v="12"/>
    <n v="19"/>
    <x v="16"/>
    <n v="2.7"/>
    <n v="17.583773109243698"/>
    <n v="14.883773109243698"/>
    <x v="103"/>
  </r>
  <r>
    <n v="2003"/>
    <n v="12"/>
    <n v="22"/>
    <x v="16"/>
    <n v="2.7"/>
    <n v="17.583773109243698"/>
    <n v="14.883773109243698"/>
    <x v="103"/>
  </r>
  <r>
    <n v="2003"/>
    <n v="12"/>
    <n v="30"/>
    <x v="13"/>
    <n v="2.7"/>
    <n v="17.583773109243698"/>
    <n v="14.883773109243698"/>
    <x v="103"/>
  </r>
  <r>
    <n v="2001"/>
    <n v="1"/>
    <n v="8"/>
    <x v="5"/>
    <n v="2.8000000000000003"/>
    <n v="17.562764705882351"/>
    <n v="14.762764705882351"/>
    <x v="104"/>
  </r>
  <r>
    <n v="2001"/>
    <n v="1"/>
    <n v="10"/>
    <x v="23"/>
    <n v="2.8000000000000003"/>
    <n v="17.562764705882351"/>
    <n v="14.762764705882351"/>
    <x v="104"/>
  </r>
  <r>
    <n v="2001"/>
    <n v="1"/>
    <n v="13"/>
    <x v="21"/>
    <n v="2.8000000000000003"/>
    <n v="17.562764705882351"/>
    <n v="14.762764705882351"/>
    <x v="104"/>
  </r>
  <r>
    <n v="2001"/>
    <n v="1"/>
    <n v="22"/>
    <x v="20"/>
    <n v="2.8000000000000003"/>
    <n v="17.562764705882351"/>
    <n v="14.762764705882351"/>
    <x v="104"/>
  </r>
  <r>
    <n v="2001"/>
    <n v="1"/>
    <n v="26"/>
    <x v="8"/>
    <n v="2.8000000000000003"/>
    <n v="17.562764705882351"/>
    <n v="14.762764705882351"/>
    <x v="104"/>
  </r>
  <r>
    <n v="2004"/>
    <n v="2"/>
    <n v="8"/>
    <x v="2"/>
    <n v="2.8000000000000003"/>
    <n v="17.562764705882351"/>
    <n v="14.762764705882351"/>
    <x v="104"/>
  </r>
  <r>
    <n v="2004"/>
    <n v="2"/>
    <n v="8"/>
    <x v="20"/>
    <n v="2.8000000000000003"/>
    <n v="17.562764705882351"/>
    <n v="14.762764705882351"/>
    <x v="104"/>
  </r>
  <r>
    <n v="2004"/>
    <n v="2"/>
    <n v="9"/>
    <x v="6"/>
    <n v="2.8000000000000003"/>
    <n v="17.562764705882351"/>
    <n v="14.762764705882351"/>
    <x v="104"/>
  </r>
  <r>
    <n v="2004"/>
    <n v="2"/>
    <n v="9"/>
    <x v="19"/>
    <n v="2.8000000000000003"/>
    <n v="17.562764705882351"/>
    <n v="14.762764705882351"/>
    <x v="104"/>
  </r>
  <r>
    <n v="2004"/>
    <n v="2"/>
    <n v="9"/>
    <x v="12"/>
    <n v="2.8000000000000003"/>
    <n v="17.562764705882351"/>
    <n v="14.762764705882351"/>
    <x v="104"/>
  </r>
  <r>
    <n v="2004"/>
    <n v="2"/>
    <n v="10"/>
    <x v="10"/>
    <n v="2.8000000000000003"/>
    <n v="17.562764705882351"/>
    <n v="14.762764705882351"/>
    <x v="104"/>
  </r>
  <r>
    <n v="2004"/>
    <n v="2"/>
    <n v="16"/>
    <x v="12"/>
    <n v="2.8000000000000003"/>
    <n v="17.562764705882351"/>
    <n v="14.762764705882351"/>
    <x v="104"/>
  </r>
  <r>
    <n v="2004"/>
    <n v="2"/>
    <n v="16"/>
    <x v="9"/>
    <n v="2.8000000000000003"/>
    <n v="17.562764705882351"/>
    <n v="14.762764705882351"/>
    <x v="104"/>
  </r>
  <r>
    <n v="2004"/>
    <n v="2"/>
    <n v="18"/>
    <x v="3"/>
    <n v="2.8000000000000003"/>
    <n v="17.562764705882351"/>
    <n v="14.762764705882351"/>
    <x v="104"/>
  </r>
  <r>
    <n v="2004"/>
    <n v="2"/>
    <n v="24"/>
    <x v="17"/>
    <n v="2.8000000000000003"/>
    <n v="17.562764705882351"/>
    <n v="14.762764705882351"/>
    <x v="104"/>
  </r>
  <r>
    <n v="2004"/>
    <n v="2"/>
    <n v="24"/>
    <x v="19"/>
    <n v="2.8000000000000003"/>
    <n v="17.562764705882351"/>
    <n v="14.762764705882351"/>
    <x v="104"/>
  </r>
  <r>
    <n v="2004"/>
    <n v="2"/>
    <n v="26"/>
    <x v="10"/>
    <n v="2.8000000000000003"/>
    <n v="17.562764705882351"/>
    <n v="14.762764705882351"/>
    <x v="104"/>
  </r>
  <r>
    <n v="2004"/>
    <n v="3"/>
    <n v="2"/>
    <x v="12"/>
    <n v="2.8000000000000003"/>
    <n v="17.562764705882351"/>
    <n v="14.762764705882351"/>
    <x v="104"/>
  </r>
  <r>
    <n v="2004"/>
    <n v="3"/>
    <n v="5"/>
    <x v="14"/>
    <n v="2.8000000000000003"/>
    <n v="17.562764705882351"/>
    <n v="14.762764705882351"/>
    <x v="104"/>
  </r>
  <r>
    <n v="2004"/>
    <n v="3"/>
    <n v="6"/>
    <x v="7"/>
    <n v="2.8000000000000003"/>
    <n v="17.562764705882351"/>
    <n v="14.762764705882351"/>
    <x v="104"/>
  </r>
  <r>
    <n v="2002"/>
    <n v="4"/>
    <n v="18"/>
    <x v="7"/>
    <n v="2.8000000000000003"/>
    <n v="17.562764705882351"/>
    <n v="14.762764705882351"/>
    <x v="104"/>
  </r>
  <r>
    <n v="2010"/>
    <n v="10"/>
    <n v="13"/>
    <x v="7"/>
    <n v="2.8000000000000003"/>
    <n v="17.562764705882351"/>
    <n v="14.762764705882351"/>
    <x v="104"/>
  </r>
  <r>
    <n v="2010"/>
    <n v="10"/>
    <n v="25"/>
    <x v="1"/>
    <n v="2.8000000000000003"/>
    <n v="17.562764705882351"/>
    <n v="14.762764705882351"/>
    <x v="104"/>
  </r>
  <r>
    <n v="2003"/>
    <n v="11"/>
    <n v="7"/>
    <x v="3"/>
    <n v="2.8000000000000003"/>
    <n v="17.562764705882351"/>
    <n v="14.762764705882351"/>
    <x v="104"/>
  </r>
  <r>
    <n v="2003"/>
    <n v="11"/>
    <n v="9"/>
    <x v="2"/>
    <n v="2.8000000000000003"/>
    <n v="17.562764705882351"/>
    <n v="14.762764705882351"/>
    <x v="104"/>
  </r>
  <r>
    <n v="2003"/>
    <n v="11"/>
    <n v="11"/>
    <x v="3"/>
    <n v="2.8000000000000003"/>
    <n v="17.562764705882351"/>
    <n v="14.762764705882351"/>
    <x v="104"/>
  </r>
  <r>
    <n v="2003"/>
    <n v="11"/>
    <n v="11"/>
    <x v="0"/>
    <n v="2.8000000000000003"/>
    <n v="17.562764705882351"/>
    <n v="14.762764705882351"/>
    <x v="104"/>
  </r>
  <r>
    <n v="2003"/>
    <n v="11"/>
    <n v="28"/>
    <x v="7"/>
    <n v="2.8000000000000003"/>
    <n v="17.562764705882351"/>
    <n v="14.762764705882351"/>
    <x v="104"/>
  </r>
  <r>
    <n v="2003"/>
    <n v="12"/>
    <n v="18"/>
    <x v="14"/>
    <n v="2.8000000000000003"/>
    <n v="17.562764705882351"/>
    <n v="14.762764705882351"/>
    <x v="104"/>
  </r>
  <r>
    <n v="2001"/>
    <n v="1"/>
    <n v="8"/>
    <x v="10"/>
    <n v="2.9000000000000004"/>
    <n v="17.541756302521009"/>
    <n v="14.641756302521008"/>
    <x v="105"/>
  </r>
  <r>
    <n v="2001"/>
    <n v="1"/>
    <n v="10"/>
    <x v="9"/>
    <n v="2.9000000000000004"/>
    <n v="17.541756302521009"/>
    <n v="14.641756302521008"/>
    <x v="105"/>
  </r>
  <r>
    <n v="2001"/>
    <n v="1"/>
    <n v="11"/>
    <x v="5"/>
    <n v="2.9000000000000004"/>
    <n v="17.541756302521009"/>
    <n v="14.641756302521008"/>
    <x v="105"/>
  </r>
  <r>
    <n v="2001"/>
    <n v="1"/>
    <n v="11"/>
    <x v="22"/>
    <n v="2.9000000000000004"/>
    <n v="17.541756302521009"/>
    <n v="14.641756302521008"/>
    <x v="105"/>
  </r>
  <r>
    <n v="2004"/>
    <n v="2"/>
    <n v="8"/>
    <x v="15"/>
    <n v="2.9000000000000004"/>
    <n v="17.541756302521009"/>
    <n v="14.641756302521008"/>
    <x v="105"/>
  </r>
  <r>
    <n v="2004"/>
    <n v="2"/>
    <n v="9"/>
    <x v="8"/>
    <n v="2.9000000000000004"/>
    <n v="17.541756302521009"/>
    <n v="14.641756302521008"/>
    <x v="105"/>
  </r>
  <r>
    <n v="2004"/>
    <n v="2"/>
    <n v="16"/>
    <x v="7"/>
    <n v="2.9000000000000004"/>
    <n v="17.541756302521009"/>
    <n v="14.641756302521008"/>
    <x v="105"/>
  </r>
  <r>
    <n v="2004"/>
    <n v="2"/>
    <n v="17"/>
    <x v="1"/>
    <n v="2.9000000000000004"/>
    <n v="17.541756302521009"/>
    <n v="14.641756302521008"/>
    <x v="105"/>
  </r>
  <r>
    <n v="2004"/>
    <n v="2"/>
    <n v="17"/>
    <x v="11"/>
    <n v="2.9000000000000004"/>
    <n v="17.541756302521009"/>
    <n v="14.641756302521008"/>
    <x v="105"/>
  </r>
  <r>
    <n v="2004"/>
    <n v="3"/>
    <n v="27"/>
    <x v="7"/>
    <n v="2.9000000000000004"/>
    <n v="17.541756302521009"/>
    <n v="14.641756302521008"/>
    <x v="105"/>
  </r>
  <r>
    <n v="2002"/>
    <n v="4"/>
    <n v="6"/>
    <x v="7"/>
    <n v="2.9000000000000004"/>
    <n v="17.541756302521009"/>
    <n v="14.641756302521008"/>
    <x v="105"/>
  </r>
  <r>
    <n v="2002"/>
    <n v="4"/>
    <n v="9"/>
    <x v="5"/>
    <n v="2.9000000000000004"/>
    <n v="17.541756302521009"/>
    <n v="14.641756302521008"/>
    <x v="105"/>
  </r>
  <r>
    <n v="2002"/>
    <n v="4"/>
    <n v="10"/>
    <x v="2"/>
    <n v="2.9000000000000004"/>
    <n v="17.541756302521009"/>
    <n v="14.641756302521008"/>
    <x v="105"/>
  </r>
  <r>
    <n v="2002"/>
    <n v="4"/>
    <n v="14"/>
    <x v="6"/>
    <n v="2.9000000000000004"/>
    <n v="17.541756302521009"/>
    <n v="14.641756302521008"/>
    <x v="105"/>
  </r>
  <r>
    <n v="2002"/>
    <n v="4"/>
    <n v="18"/>
    <x v="5"/>
    <n v="2.9000000000000004"/>
    <n v="17.541756302521009"/>
    <n v="14.641756302521008"/>
    <x v="105"/>
  </r>
  <r>
    <n v="2002"/>
    <n v="4"/>
    <n v="19"/>
    <x v="9"/>
    <n v="2.9000000000000004"/>
    <n v="17.541756302521009"/>
    <n v="14.641756302521008"/>
    <x v="105"/>
  </r>
  <r>
    <n v="2002"/>
    <n v="4"/>
    <n v="20"/>
    <x v="9"/>
    <n v="2.9000000000000004"/>
    <n v="17.541756302521009"/>
    <n v="14.641756302521008"/>
    <x v="105"/>
  </r>
  <r>
    <n v="2010"/>
    <n v="10"/>
    <n v="17"/>
    <x v="3"/>
    <n v="2.9000000000000004"/>
    <n v="17.541756302521009"/>
    <n v="14.641756302521008"/>
    <x v="105"/>
  </r>
  <r>
    <n v="2010"/>
    <n v="10"/>
    <n v="26"/>
    <x v="3"/>
    <n v="2.9000000000000004"/>
    <n v="17.541756302521009"/>
    <n v="14.641756302521008"/>
    <x v="105"/>
  </r>
  <r>
    <n v="2003"/>
    <n v="11"/>
    <n v="9"/>
    <x v="3"/>
    <n v="2.9000000000000004"/>
    <n v="17.541756302521009"/>
    <n v="14.641756302521008"/>
    <x v="105"/>
  </r>
  <r>
    <n v="2003"/>
    <n v="11"/>
    <n v="11"/>
    <x v="19"/>
    <n v="2.9000000000000004"/>
    <n v="17.541756302521009"/>
    <n v="14.641756302521008"/>
    <x v="105"/>
  </r>
  <r>
    <n v="2003"/>
    <n v="11"/>
    <n v="12"/>
    <x v="10"/>
    <n v="2.9000000000000004"/>
    <n v="17.541756302521009"/>
    <n v="14.641756302521008"/>
    <x v="105"/>
  </r>
  <r>
    <n v="2003"/>
    <n v="11"/>
    <n v="27"/>
    <x v="11"/>
    <n v="2.9000000000000004"/>
    <n v="17.541756302521009"/>
    <n v="14.641756302521008"/>
    <x v="105"/>
  </r>
  <r>
    <n v="2003"/>
    <n v="11"/>
    <n v="29"/>
    <x v="13"/>
    <n v="2.9000000000000004"/>
    <n v="17.541756302521009"/>
    <n v="14.641756302521008"/>
    <x v="105"/>
  </r>
  <r>
    <n v="2003"/>
    <n v="12"/>
    <n v="10"/>
    <x v="18"/>
    <n v="2.9000000000000004"/>
    <n v="17.541756302521009"/>
    <n v="14.641756302521008"/>
    <x v="105"/>
  </r>
  <r>
    <n v="2003"/>
    <n v="12"/>
    <n v="10"/>
    <x v="21"/>
    <n v="2.9000000000000004"/>
    <n v="17.541756302521009"/>
    <n v="14.641756302521008"/>
    <x v="105"/>
  </r>
  <r>
    <n v="2003"/>
    <n v="12"/>
    <n v="15"/>
    <x v="23"/>
    <n v="2.9000000000000004"/>
    <n v="17.541756302521009"/>
    <n v="14.641756302521008"/>
    <x v="105"/>
  </r>
  <r>
    <n v="2003"/>
    <n v="12"/>
    <n v="24"/>
    <x v="10"/>
    <n v="2.9000000000000004"/>
    <n v="17.541756302521009"/>
    <n v="14.641756302521008"/>
    <x v="105"/>
  </r>
  <r>
    <n v="2003"/>
    <n v="12"/>
    <n v="29"/>
    <x v="9"/>
    <n v="2.9000000000000004"/>
    <n v="17.541756302521009"/>
    <n v="14.641756302521008"/>
    <x v="105"/>
  </r>
  <r>
    <n v="2003"/>
    <n v="12"/>
    <n v="30"/>
    <x v="11"/>
    <n v="2.9000000000000004"/>
    <n v="17.541756302521009"/>
    <n v="14.641756302521008"/>
    <x v="105"/>
  </r>
  <r>
    <n v="2001"/>
    <n v="1"/>
    <n v="10"/>
    <x v="17"/>
    <n v="3"/>
    <n v="17.520747899159662"/>
    <n v="14.520747899159662"/>
    <x v="106"/>
  </r>
  <r>
    <n v="2001"/>
    <n v="1"/>
    <n v="10"/>
    <x v="12"/>
    <n v="3"/>
    <n v="17.520747899159662"/>
    <n v="14.520747899159662"/>
    <x v="106"/>
  </r>
  <r>
    <n v="2001"/>
    <n v="1"/>
    <n v="22"/>
    <x v="21"/>
    <n v="3"/>
    <n v="17.520747899159662"/>
    <n v="14.520747899159662"/>
    <x v="106"/>
  </r>
  <r>
    <n v="2001"/>
    <n v="1"/>
    <n v="24"/>
    <x v="7"/>
    <n v="3"/>
    <n v="17.520747899159662"/>
    <n v="14.520747899159662"/>
    <x v="106"/>
  </r>
  <r>
    <n v="2001"/>
    <n v="1"/>
    <n v="26"/>
    <x v="6"/>
    <n v="3"/>
    <n v="17.520747899159662"/>
    <n v="14.520747899159662"/>
    <x v="106"/>
  </r>
  <r>
    <n v="2001"/>
    <n v="1"/>
    <n v="28"/>
    <x v="4"/>
    <n v="3"/>
    <n v="17.520747899159662"/>
    <n v="14.520747899159662"/>
    <x v="106"/>
  </r>
  <r>
    <n v="2001"/>
    <n v="1"/>
    <n v="29"/>
    <x v="6"/>
    <n v="3"/>
    <n v="17.520747899159662"/>
    <n v="14.520747899159662"/>
    <x v="106"/>
  </r>
  <r>
    <n v="2004"/>
    <n v="2"/>
    <n v="9"/>
    <x v="5"/>
    <n v="3"/>
    <n v="17.520747899159662"/>
    <n v="14.520747899159662"/>
    <x v="106"/>
  </r>
  <r>
    <n v="2004"/>
    <n v="2"/>
    <n v="9"/>
    <x v="17"/>
    <n v="3"/>
    <n v="17.520747899159662"/>
    <n v="14.520747899159662"/>
    <x v="106"/>
  </r>
  <r>
    <n v="2004"/>
    <n v="2"/>
    <n v="16"/>
    <x v="13"/>
    <n v="3"/>
    <n v="17.520747899159662"/>
    <n v="14.520747899159662"/>
    <x v="106"/>
  </r>
  <r>
    <n v="2004"/>
    <n v="2"/>
    <n v="16"/>
    <x v="17"/>
    <n v="3"/>
    <n v="17.520747899159662"/>
    <n v="14.520747899159662"/>
    <x v="106"/>
  </r>
  <r>
    <n v="2004"/>
    <n v="2"/>
    <n v="17"/>
    <x v="9"/>
    <n v="3"/>
    <n v="17.520747899159662"/>
    <n v="14.520747899159662"/>
    <x v="106"/>
  </r>
  <r>
    <n v="2004"/>
    <n v="2"/>
    <n v="22"/>
    <x v="0"/>
    <n v="3"/>
    <n v="17.520747899159662"/>
    <n v="14.520747899159662"/>
    <x v="106"/>
  </r>
  <r>
    <n v="2004"/>
    <n v="3"/>
    <n v="1"/>
    <x v="19"/>
    <n v="3"/>
    <n v="17.520747899159662"/>
    <n v="14.520747899159662"/>
    <x v="106"/>
  </r>
  <r>
    <n v="2004"/>
    <n v="3"/>
    <n v="1"/>
    <x v="14"/>
    <n v="3"/>
    <n v="17.520747899159662"/>
    <n v="14.520747899159662"/>
    <x v="106"/>
  </r>
  <r>
    <n v="2004"/>
    <n v="3"/>
    <n v="1"/>
    <x v="12"/>
    <n v="3"/>
    <n v="17.520747899159662"/>
    <n v="14.520747899159662"/>
    <x v="106"/>
  </r>
  <r>
    <n v="2004"/>
    <n v="3"/>
    <n v="5"/>
    <x v="6"/>
    <n v="3"/>
    <n v="17.520747899159662"/>
    <n v="14.520747899159662"/>
    <x v="106"/>
  </r>
  <r>
    <n v="2004"/>
    <n v="3"/>
    <n v="5"/>
    <x v="0"/>
    <n v="3"/>
    <n v="17.520747899159662"/>
    <n v="14.520747899159662"/>
    <x v="106"/>
  </r>
  <r>
    <n v="2004"/>
    <n v="3"/>
    <n v="7"/>
    <x v="14"/>
    <n v="3"/>
    <n v="17.520747899159662"/>
    <n v="14.520747899159662"/>
    <x v="106"/>
  </r>
  <r>
    <n v="2004"/>
    <n v="3"/>
    <n v="8"/>
    <x v="7"/>
    <n v="3"/>
    <n v="17.520747899159662"/>
    <n v="14.520747899159662"/>
    <x v="106"/>
  </r>
  <r>
    <n v="2004"/>
    <n v="3"/>
    <n v="9"/>
    <x v="19"/>
    <n v="3"/>
    <n v="17.520747899159662"/>
    <n v="14.520747899159662"/>
    <x v="106"/>
  </r>
  <r>
    <n v="2004"/>
    <n v="3"/>
    <n v="27"/>
    <x v="0"/>
    <n v="3"/>
    <n v="17.520747899159662"/>
    <n v="14.520747899159662"/>
    <x v="106"/>
  </r>
  <r>
    <n v="2004"/>
    <n v="3"/>
    <n v="29"/>
    <x v="2"/>
    <n v="3"/>
    <n v="17.520747899159662"/>
    <n v="14.520747899159662"/>
    <x v="106"/>
  </r>
  <r>
    <n v="2002"/>
    <n v="4"/>
    <n v="6"/>
    <x v="9"/>
    <n v="3"/>
    <n v="17.520747899159662"/>
    <n v="14.520747899159662"/>
    <x v="106"/>
  </r>
  <r>
    <n v="2002"/>
    <n v="4"/>
    <n v="8"/>
    <x v="2"/>
    <n v="3"/>
    <n v="17.520747899159662"/>
    <n v="14.520747899159662"/>
    <x v="106"/>
  </r>
  <r>
    <n v="2002"/>
    <n v="4"/>
    <n v="11"/>
    <x v="8"/>
    <n v="3"/>
    <n v="17.520747899159662"/>
    <n v="14.520747899159662"/>
    <x v="106"/>
  </r>
  <r>
    <n v="2002"/>
    <n v="4"/>
    <n v="18"/>
    <x v="4"/>
    <n v="3"/>
    <n v="17.520747899159662"/>
    <n v="14.520747899159662"/>
    <x v="106"/>
  </r>
  <r>
    <n v="2010"/>
    <n v="10"/>
    <n v="13"/>
    <x v="9"/>
    <n v="3"/>
    <n v="17.520747899159662"/>
    <n v="14.520747899159662"/>
    <x v="106"/>
  </r>
  <r>
    <n v="2010"/>
    <n v="10"/>
    <n v="17"/>
    <x v="6"/>
    <n v="3"/>
    <n v="17.520747899159662"/>
    <n v="14.520747899159662"/>
    <x v="106"/>
  </r>
  <r>
    <n v="2010"/>
    <n v="10"/>
    <n v="21"/>
    <x v="4"/>
    <n v="3"/>
    <n v="17.520747899159662"/>
    <n v="14.520747899159662"/>
    <x v="106"/>
  </r>
  <r>
    <n v="2010"/>
    <n v="10"/>
    <n v="24"/>
    <x v="7"/>
    <n v="3"/>
    <n v="17.520747899159662"/>
    <n v="14.520747899159662"/>
    <x v="106"/>
  </r>
  <r>
    <n v="2003"/>
    <n v="11"/>
    <n v="25"/>
    <x v="3"/>
    <n v="3"/>
    <n v="17.520747899159662"/>
    <n v="14.520747899159662"/>
    <x v="106"/>
  </r>
  <r>
    <n v="2003"/>
    <n v="11"/>
    <n v="28"/>
    <x v="11"/>
    <n v="3"/>
    <n v="17.520747899159662"/>
    <n v="14.520747899159662"/>
    <x v="106"/>
  </r>
  <r>
    <n v="2003"/>
    <n v="12"/>
    <n v="2"/>
    <x v="7"/>
    <n v="3"/>
    <n v="17.520747899159662"/>
    <n v="14.520747899159662"/>
    <x v="106"/>
  </r>
  <r>
    <n v="2003"/>
    <n v="12"/>
    <n v="3"/>
    <x v="10"/>
    <n v="3"/>
    <n v="17.520747899159662"/>
    <n v="14.520747899159662"/>
    <x v="106"/>
  </r>
  <r>
    <n v="2003"/>
    <n v="12"/>
    <n v="3"/>
    <x v="13"/>
    <n v="3"/>
    <n v="17.520747899159662"/>
    <n v="14.520747899159662"/>
    <x v="106"/>
  </r>
  <r>
    <n v="2003"/>
    <n v="12"/>
    <n v="15"/>
    <x v="1"/>
    <n v="3"/>
    <n v="17.520747899159662"/>
    <n v="14.520747899159662"/>
    <x v="106"/>
  </r>
  <r>
    <n v="2003"/>
    <n v="12"/>
    <n v="29"/>
    <x v="15"/>
    <n v="3"/>
    <n v="17.520747899159662"/>
    <n v="14.520747899159662"/>
    <x v="106"/>
  </r>
  <r>
    <n v="2001"/>
    <n v="1"/>
    <n v="10"/>
    <x v="19"/>
    <n v="3.1"/>
    <n v="17.49973949579832"/>
    <n v="14.39973949579832"/>
    <x v="107"/>
  </r>
  <r>
    <n v="2001"/>
    <n v="1"/>
    <n v="10"/>
    <x v="14"/>
    <n v="3.1"/>
    <n v="17.49973949579832"/>
    <n v="14.39973949579832"/>
    <x v="107"/>
  </r>
  <r>
    <n v="2001"/>
    <n v="1"/>
    <n v="10"/>
    <x v="11"/>
    <n v="3.1"/>
    <n v="17.49973949579832"/>
    <n v="14.39973949579832"/>
    <x v="107"/>
  </r>
  <r>
    <n v="2001"/>
    <n v="1"/>
    <n v="11"/>
    <x v="2"/>
    <n v="3.1"/>
    <n v="17.49973949579832"/>
    <n v="14.39973949579832"/>
    <x v="107"/>
  </r>
  <r>
    <n v="2004"/>
    <n v="2"/>
    <n v="9"/>
    <x v="0"/>
    <n v="3.1"/>
    <n v="17.49973949579832"/>
    <n v="14.39973949579832"/>
    <x v="107"/>
  </r>
  <r>
    <n v="2004"/>
    <n v="2"/>
    <n v="15"/>
    <x v="5"/>
    <n v="3.1"/>
    <n v="17.49973949579832"/>
    <n v="14.39973949579832"/>
    <x v="107"/>
  </r>
  <r>
    <n v="2004"/>
    <n v="2"/>
    <n v="18"/>
    <x v="6"/>
    <n v="3.1"/>
    <n v="17.49973949579832"/>
    <n v="14.39973949579832"/>
    <x v="107"/>
  </r>
  <r>
    <n v="2004"/>
    <n v="2"/>
    <n v="18"/>
    <x v="9"/>
    <n v="3.1"/>
    <n v="17.49973949579832"/>
    <n v="14.39973949579832"/>
    <x v="107"/>
  </r>
  <r>
    <n v="2004"/>
    <n v="2"/>
    <n v="19"/>
    <x v="23"/>
    <n v="3.1"/>
    <n v="17.49973949579832"/>
    <n v="14.39973949579832"/>
    <x v="107"/>
  </r>
  <r>
    <n v="2004"/>
    <n v="3"/>
    <n v="1"/>
    <x v="15"/>
    <n v="3.1"/>
    <n v="17.49973949579832"/>
    <n v="14.39973949579832"/>
    <x v="107"/>
  </r>
  <r>
    <n v="2004"/>
    <n v="3"/>
    <n v="2"/>
    <x v="14"/>
    <n v="3.1"/>
    <n v="17.49973949579832"/>
    <n v="14.39973949579832"/>
    <x v="107"/>
  </r>
  <r>
    <n v="2004"/>
    <n v="3"/>
    <n v="4"/>
    <x v="0"/>
    <n v="3.1"/>
    <n v="17.49973949579832"/>
    <n v="14.39973949579832"/>
    <x v="107"/>
  </r>
  <r>
    <n v="2004"/>
    <n v="3"/>
    <n v="5"/>
    <x v="10"/>
    <n v="3.1"/>
    <n v="17.49973949579832"/>
    <n v="14.39973949579832"/>
    <x v="107"/>
  </r>
  <r>
    <n v="2004"/>
    <n v="3"/>
    <n v="7"/>
    <x v="1"/>
    <n v="3.1"/>
    <n v="17.49973949579832"/>
    <n v="14.39973949579832"/>
    <x v="107"/>
  </r>
  <r>
    <n v="2004"/>
    <n v="3"/>
    <n v="12"/>
    <x v="10"/>
    <n v="3.1"/>
    <n v="17.49973949579832"/>
    <n v="14.39973949579832"/>
    <x v="107"/>
  </r>
  <r>
    <n v="2010"/>
    <n v="10"/>
    <n v="14"/>
    <x v="4"/>
    <n v="3.1"/>
    <n v="17.49973949579832"/>
    <n v="14.39973949579832"/>
    <x v="107"/>
  </r>
  <r>
    <n v="2003"/>
    <n v="11"/>
    <n v="28"/>
    <x v="12"/>
    <n v="3.1"/>
    <n v="17.49973949579832"/>
    <n v="14.39973949579832"/>
    <x v="107"/>
  </r>
  <r>
    <n v="2003"/>
    <n v="12"/>
    <n v="11"/>
    <x v="17"/>
    <n v="3.1"/>
    <n v="17.49973949579832"/>
    <n v="14.39973949579832"/>
    <x v="107"/>
  </r>
  <r>
    <n v="2003"/>
    <n v="12"/>
    <n v="16"/>
    <x v="6"/>
    <n v="3.1"/>
    <n v="17.49973949579832"/>
    <n v="14.39973949579832"/>
    <x v="107"/>
  </r>
  <r>
    <n v="2003"/>
    <n v="12"/>
    <n v="22"/>
    <x v="13"/>
    <n v="3.1"/>
    <n v="17.49973949579832"/>
    <n v="14.39973949579832"/>
    <x v="107"/>
  </r>
  <r>
    <n v="2003"/>
    <n v="12"/>
    <n v="29"/>
    <x v="14"/>
    <n v="3.1"/>
    <n v="17.49973949579832"/>
    <n v="14.39973949579832"/>
    <x v="107"/>
  </r>
  <r>
    <n v="2003"/>
    <n v="12"/>
    <n v="29"/>
    <x v="12"/>
    <n v="3.1"/>
    <n v="17.49973949579832"/>
    <n v="14.39973949579832"/>
    <x v="107"/>
  </r>
  <r>
    <n v="2001"/>
    <n v="1"/>
    <n v="9"/>
    <x v="8"/>
    <n v="3.2"/>
    <n v="17.478731092436973"/>
    <n v="14.278731092436974"/>
    <x v="108"/>
  </r>
  <r>
    <n v="2001"/>
    <n v="1"/>
    <n v="10"/>
    <x v="22"/>
    <n v="3.2"/>
    <n v="17.478731092436973"/>
    <n v="14.278731092436974"/>
    <x v="108"/>
  </r>
  <r>
    <n v="2001"/>
    <n v="1"/>
    <n v="10"/>
    <x v="15"/>
    <n v="3.2"/>
    <n v="17.478731092436973"/>
    <n v="14.278731092436974"/>
    <x v="108"/>
  </r>
  <r>
    <n v="2001"/>
    <n v="1"/>
    <n v="11"/>
    <x v="4"/>
    <n v="3.2"/>
    <n v="17.478731092436973"/>
    <n v="14.278731092436974"/>
    <x v="108"/>
  </r>
  <r>
    <n v="2001"/>
    <n v="1"/>
    <n v="25"/>
    <x v="4"/>
    <n v="3.2"/>
    <n v="17.478731092436973"/>
    <n v="14.278731092436974"/>
    <x v="108"/>
  </r>
  <r>
    <n v="2001"/>
    <n v="1"/>
    <n v="25"/>
    <x v="7"/>
    <n v="3.2"/>
    <n v="17.478731092436973"/>
    <n v="14.278731092436974"/>
    <x v="108"/>
  </r>
  <r>
    <n v="2001"/>
    <n v="1"/>
    <n v="26"/>
    <x v="2"/>
    <n v="3.2"/>
    <n v="17.478731092436973"/>
    <n v="14.278731092436974"/>
    <x v="108"/>
  </r>
  <r>
    <n v="2001"/>
    <n v="1"/>
    <n v="26"/>
    <x v="12"/>
    <n v="3.2"/>
    <n v="17.478731092436973"/>
    <n v="14.278731092436974"/>
    <x v="108"/>
  </r>
  <r>
    <n v="2001"/>
    <n v="1"/>
    <n v="26"/>
    <x v="9"/>
    <n v="3.2"/>
    <n v="17.478731092436973"/>
    <n v="14.278731092436974"/>
    <x v="108"/>
  </r>
  <r>
    <n v="2001"/>
    <n v="1"/>
    <n v="27"/>
    <x v="13"/>
    <n v="3.2"/>
    <n v="17.478731092436973"/>
    <n v="14.278731092436974"/>
    <x v="108"/>
  </r>
  <r>
    <n v="2004"/>
    <n v="2"/>
    <n v="11"/>
    <x v="7"/>
    <n v="3.2"/>
    <n v="17.478731092436973"/>
    <n v="14.278731092436974"/>
    <x v="108"/>
  </r>
  <r>
    <n v="2004"/>
    <n v="2"/>
    <n v="16"/>
    <x v="14"/>
    <n v="3.2"/>
    <n v="17.478731092436973"/>
    <n v="14.278731092436974"/>
    <x v="108"/>
  </r>
  <r>
    <n v="2004"/>
    <n v="2"/>
    <n v="19"/>
    <x v="16"/>
    <n v="3.2"/>
    <n v="17.478731092436973"/>
    <n v="14.278731092436974"/>
    <x v="108"/>
  </r>
  <r>
    <n v="2004"/>
    <n v="2"/>
    <n v="19"/>
    <x v="18"/>
    <n v="3.2"/>
    <n v="17.478731092436973"/>
    <n v="14.278731092436974"/>
    <x v="108"/>
  </r>
  <r>
    <n v="2004"/>
    <n v="2"/>
    <n v="20"/>
    <x v="18"/>
    <n v="3.2"/>
    <n v="17.478731092436973"/>
    <n v="14.278731092436974"/>
    <x v="108"/>
  </r>
  <r>
    <n v="2004"/>
    <n v="2"/>
    <n v="26"/>
    <x v="23"/>
    <n v="3.2"/>
    <n v="17.478731092436973"/>
    <n v="14.278731092436974"/>
    <x v="108"/>
  </r>
  <r>
    <n v="2004"/>
    <n v="3"/>
    <n v="5"/>
    <x v="8"/>
    <n v="3.2"/>
    <n v="17.478731092436973"/>
    <n v="14.278731092436974"/>
    <x v="108"/>
  </r>
  <r>
    <n v="2004"/>
    <n v="3"/>
    <n v="7"/>
    <x v="5"/>
    <n v="3.2"/>
    <n v="17.478731092436973"/>
    <n v="14.278731092436974"/>
    <x v="108"/>
  </r>
  <r>
    <n v="2004"/>
    <n v="3"/>
    <n v="7"/>
    <x v="15"/>
    <n v="3.2"/>
    <n v="17.478731092436973"/>
    <n v="14.278731092436974"/>
    <x v="108"/>
  </r>
  <r>
    <n v="2004"/>
    <n v="3"/>
    <n v="8"/>
    <x v="10"/>
    <n v="3.2"/>
    <n v="17.478731092436973"/>
    <n v="14.278731092436974"/>
    <x v="108"/>
  </r>
  <r>
    <n v="2002"/>
    <n v="4"/>
    <n v="13"/>
    <x v="11"/>
    <n v="3.2"/>
    <n v="17.478731092436973"/>
    <n v="14.278731092436974"/>
    <x v="108"/>
  </r>
  <r>
    <n v="2002"/>
    <n v="4"/>
    <n v="17"/>
    <x v="7"/>
    <n v="3.2"/>
    <n v="17.478731092436973"/>
    <n v="14.278731092436974"/>
    <x v="108"/>
  </r>
  <r>
    <n v="2002"/>
    <n v="4"/>
    <n v="21"/>
    <x v="3"/>
    <n v="3.2"/>
    <n v="17.478731092436973"/>
    <n v="14.278731092436974"/>
    <x v="108"/>
  </r>
  <r>
    <n v="2010"/>
    <n v="10"/>
    <n v="17"/>
    <x v="8"/>
    <n v="3.2"/>
    <n v="17.478731092436973"/>
    <n v="14.278731092436974"/>
    <x v="108"/>
  </r>
  <r>
    <n v="2010"/>
    <n v="10"/>
    <n v="17"/>
    <x v="19"/>
    <n v="3.2"/>
    <n v="17.478731092436973"/>
    <n v="14.278731092436974"/>
    <x v="108"/>
  </r>
  <r>
    <n v="2010"/>
    <n v="10"/>
    <n v="25"/>
    <x v="4"/>
    <n v="3.2"/>
    <n v="17.478731092436973"/>
    <n v="14.278731092436974"/>
    <x v="108"/>
  </r>
  <r>
    <n v="2003"/>
    <n v="11"/>
    <n v="11"/>
    <x v="8"/>
    <n v="3.2"/>
    <n v="17.478731092436973"/>
    <n v="14.278731092436974"/>
    <x v="108"/>
  </r>
  <r>
    <n v="2003"/>
    <n v="11"/>
    <n v="28"/>
    <x v="9"/>
    <n v="3.2"/>
    <n v="17.478731092436973"/>
    <n v="14.278731092436974"/>
    <x v="108"/>
  </r>
  <r>
    <n v="2003"/>
    <n v="12"/>
    <n v="10"/>
    <x v="20"/>
    <n v="3.2"/>
    <n v="17.478731092436973"/>
    <n v="14.278731092436974"/>
    <x v="108"/>
  </r>
  <r>
    <n v="2003"/>
    <n v="12"/>
    <n v="24"/>
    <x v="13"/>
    <n v="3.2"/>
    <n v="17.478731092436973"/>
    <n v="14.278731092436974"/>
    <x v="108"/>
  </r>
  <r>
    <n v="2003"/>
    <n v="12"/>
    <n v="29"/>
    <x v="23"/>
    <n v="3.2"/>
    <n v="17.478731092436973"/>
    <n v="14.278731092436974"/>
    <x v="108"/>
  </r>
  <r>
    <n v="2003"/>
    <n v="12"/>
    <n v="29"/>
    <x v="17"/>
    <n v="3.2"/>
    <n v="17.478731092436973"/>
    <n v="14.278731092436974"/>
    <x v="108"/>
  </r>
  <r>
    <n v="2003"/>
    <n v="12"/>
    <n v="30"/>
    <x v="12"/>
    <n v="3.2"/>
    <n v="17.478731092436973"/>
    <n v="14.278731092436974"/>
    <x v="108"/>
  </r>
  <r>
    <n v="2001"/>
    <n v="1"/>
    <n v="10"/>
    <x v="16"/>
    <n v="3.3000000000000003"/>
    <n v="17.457722689075631"/>
    <n v="14.15772268907563"/>
    <x v="109"/>
  </r>
  <r>
    <n v="2001"/>
    <n v="1"/>
    <n v="12"/>
    <x v="18"/>
    <n v="3.3000000000000003"/>
    <n v="17.457722689075631"/>
    <n v="14.15772268907563"/>
    <x v="109"/>
  </r>
  <r>
    <n v="2001"/>
    <n v="1"/>
    <n v="25"/>
    <x v="5"/>
    <n v="3.3000000000000003"/>
    <n v="17.457722689075631"/>
    <n v="14.15772268907563"/>
    <x v="109"/>
  </r>
  <r>
    <n v="2001"/>
    <n v="1"/>
    <n v="27"/>
    <x v="10"/>
    <n v="3.3000000000000003"/>
    <n v="17.457722689075631"/>
    <n v="14.15772268907563"/>
    <x v="109"/>
  </r>
  <r>
    <n v="2001"/>
    <n v="1"/>
    <n v="27"/>
    <x v="16"/>
    <n v="3.3000000000000003"/>
    <n v="17.457722689075631"/>
    <n v="14.15772268907563"/>
    <x v="109"/>
  </r>
  <r>
    <n v="2004"/>
    <n v="2"/>
    <n v="8"/>
    <x v="9"/>
    <n v="3.3000000000000003"/>
    <n v="17.457722689075631"/>
    <n v="14.15772268907563"/>
    <x v="109"/>
  </r>
  <r>
    <n v="2004"/>
    <n v="2"/>
    <n v="17"/>
    <x v="0"/>
    <n v="3.3000000000000003"/>
    <n v="17.457722689075631"/>
    <n v="14.15772268907563"/>
    <x v="109"/>
  </r>
  <r>
    <n v="2004"/>
    <n v="2"/>
    <n v="24"/>
    <x v="23"/>
    <n v="3.3000000000000003"/>
    <n v="17.457722689075631"/>
    <n v="14.15772268907563"/>
    <x v="109"/>
  </r>
  <r>
    <n v="2004"/>
    <n v="2"/>
    <n v="25"/>
    <x v="20"/>
    <n v="3.3000000000000003"/>
    <n v="17.457722689075631"/>
    <n v="14.15772268907563"/>
    <x v="109"/>
  </r>
  <r>
    <n v="2004"/>
    <n v="3"/>
    <n v="7"/>
    <x v="2"/>
    <n v="3.3000000000000003"/>
    <n v="17.457722689075631"/>
    <n v="14.15772268907563"/>
    <x v="109"/>
  </r>
  <r>
    <n v="2004"/>
    <n v="3"/>
    <n v="7"/>
    <x v="8"/>
    <n v="3.3000000000000003"/>
    <n v="17.457722689075631"/>
    <n v="14.15772268907563"/>
    <x v="109"/>
  </r>
  <r>
    <n v="2004"/>
    <n v="3"/>
    <n v="7"/>
    <x v="3"/>
    <n v="3.3000000000000003"/>
    <n v="17.457722689075631"/>
    <n v="14.15772268907563"/>
    <x v="109"/>
  </r>
  <r>
    <n v="2004"/>
    <n v="3"/>
    <n v="9"/>
    <x v="17"/>
    <n v="3.3000000000000003"/>
    <n v="17.457722689075631"/>
    <n v="14.15772268907563"/>
    <x v="109"/>
  </r>
  <r>
    <n v="2004"/>
    <n v="3"/>
    <n v="25"/>
    <x v="12"/>
    <n v="3.3000000000000003"/>
    <n v="17.457722689075631"/>
    <n v="14.15772268907563"/>
    <x v="109"/>
  </r>
  <r>
    <n v="2004"/>
    <n v="3"/>
    <n v="26"/>
    <x v="16"/>
    <n v="3.3000000000000003"/>
    <n v="17.457722689075631"/>
    <n v="14.15772268907563"/>
    <x v="109"/>
  </r>
  <r>
    <n v="2004"/>
    <n v="3"/>
    <n v="28"/>
    <x v="5"/>
    <n v="3.3000000000000003"/>
    <n v="17.457722689075631"/>
    <n v="14.15772268907563"/>
    <x v="109"/>
  </r>
  <r>
    <n v="2002"/>
    <n v="4"/>
    <n v="10"/>
    <x v="1"/>
    <n v="3.3000000000000003"/>
    <n v="17.457722689075631"/>
    <n v="14.15772268907563"/>
    <x v="109"/>
  </r>
  <r>
    <n v="2003"/>
    <n v="11"/>
    <n v="7"/>
    <x v="4"/>
    <n v="3.3000000000000003"/>
    <n v="17.457722689075631"/>
    <n v="14.15772268907563"/>
    <x v="109"/>
  </r>
  <r>
    <n v="2003"/>
    <n v="11"/>
    <n v="7"/>
    <x v="6"/>
    <n v="3.3000000000000003"/>
    <n v="17.457722689075631"/>
    <n v="14.15772268907563"/>
    <x v="109"/>
  </r>
  <r>
    <n v="2003"/>
    <n v="11"/>
    <n v="11"/>
    <x v="2"/>
    <n v="3.3000000000000003"/>
    <n v="17.457722689075631"/>
    <n v="14.15772268907563"/>
    <x v="109"/>
  </r>
  <r>
    <n v="2003"/>
    <n v="11"/>
    <n v="11"/>
    <x v="6"/>
    <n v="3.3000000000000003"/>
    <n v="17.457722689075631"/>
    <n v="14.15772268907563"/>
    <x v="109"/>
  </r>
  <r>
    <n v="2003"/>
    <n v="11"/>
    <n v="11"/>
    <x v="17"/>
    <n v="3.3000000000000003"/>
    <n v="17.457722689075631"/>
    <n v="14.15772268907563"/>
    <x v="109"/>
  </r>
  <r>
    <n v="2003"/>
    <n v="11"/>
    <n v="27"/>
    <x v="12"/>
    <n v="3.3000000000000003"/>
    <n v="17.457722689075631"/>
    <n v="14.15772268907563"/>
    <x v="109"/>
  </r>
  <r>
    <n v="2003"/>
    <n v="11"/>
    <n v="29"/>
    <x v="16"/>
    <n v="3.3000000000000003"/>
    <n v="17.457722689075631"/>
    <n v="14.15772268907563"/>
    <x v="109"/>
  </r>
  <r>
    <n v="2003"/>
    <n v="12"/>
    <n v="2"/>
    <x v="9"/>
    <n v="3.3000000000000003"/>
    <n v="17.457722689075631"/>
    <n v="14.15772268907563"/>
    <x v="109"/>
  </r>
  <r>
    <n v="2003"/>
    <n v="12"/>
    <n v="3"/>
    <x v="5"/>
    <n v="3.3000000000000003"/>
    <n v="17.457722689075631"/>
    <n v="14.15772268907563"/>
    <x v="109"/>
  </r>
  <r>
    <n v="2003"/>
    <n v="12"/>
    <n v="21"/>
    <x v="12"/>
    <n v="3.3000000000000003"/>
    <n v="17.457722689075631"/>
    <n v="14.15772268907563"/>
    <x v="109"/>
  </r>
  <r>
    <n v="2003"/>
    <n v="12"/>
    <n v="29"/>
    <x v="19"/>
    <n v="3.3000000000000003"/>
    <n v="17.457722689075631"/>
    <n v="14.15772268907563"/>
    <x v="109"/>
  </r>
  <r>
    <n v="2003"/>
    <n v="12"/>
    <n v="30"/>
    <x v="16"/>
    <n v="3.3000000000000003"/>
    <n v="17.457722689075631"/>
    <n v="14.15772268907563"/>
    <x v="109"/>
  </r>
  <r>
    <n v="2003"/>
    <n v="12"/>
    <n v="30"/>
    <x v="14"/>
    <n v="3.3000000000000003"/>
    <n v="17.457722689075631"/>
    <n v="14.15772268907563"/>
    <x v="109"/>
  </r>
  <r>
    <n v="2001"/>
    <n v="1"/>
    <n v="1"/>
    <x v="18"/>
    <n v="3.4000000000000004"/>
    <n v="17.436714285714285"/>
    <n v="14.036714285714284"/>
    <x v="110"/>
  </r>
  <r>
    <n v="2001"/>
    <n v="1"/>
    <n v="26"/>
    <x v="5"/>
    <n v="3.4000000000000004"/>
    <n v="17.436714285714285"/>
    <n v="14.036714285714284"/>
    <x v="110"/>
  </r>
  <r>
    <n v="2001"/>
    <n v="1"/>
    <n v="26"/>
    <x v="4"/>
    <n v="3.4000000000000004"/>
    <n v="17.436714285714285"/>
    <n v="14.036714285714284"/>
    <x v="110"/>
  </r>
  <r>
    <n v="2001"/>
    <n v="1"/>
    <n v="28"/>
    <x v="14"/>
    <n v="3.4000000000000004"/>
    <n v="17.436714285714285"/>
    <n v="14.036714285714284"/>
    <x v="110"/>
  </r>
  <r>
    <n v="2001"/>
    <n v="1"/>
    <n v="29"/>
    <x v="4"/>
    <n v="3.4000000000000004"/>
    <n v="17.436714285714285"/>
    <n v="14.036714285714284"/>
    <x v="110"/>
  </r>
  <r>
    <n v="2001"/>
    <n v="1"/>
    <n v="31"/>
    <x v="22"/>
    <n v="3.4000000000000004"/>
    <n v="17.436714285714285"/>
    <n v="14.036714285714284"/>
    <x v="110"/>
  </r>
  <r>
    <n v="2004"/>
    <n v="2"/>
    <n v="8"/>
    <x v="1"/>
    <n v="3.4000000000000004"/>
    <n v="17.436714285714285"/>
    <n v="14.036714285714284"/>
    <x v="110"/>
  </r>
  <r>
    <n v="2004"/>
    <n v="2"/>
    <n v="9"/>
    <x v="4"/>
    <n v="3.4000000000000004"/>
    <n v="17.436714285714285"/>
    <n v="14.036714285714284"/>
    <x v="110"/>
  </r>
  <r>
    <n v="2004"/>
    <n v="2"/>
    <n v="9"/>
    <x v="23"/>
    <n v="3.4000000000000004"/>
    <n v="17.436714285714285"/>
    <n v="14.036714285714284"/>
    <x v="110"/>
  </r>
  <r>
    <n v="2004"/>
    <n v="2"/>
    <n v="10"/>
    <x v="13"/>
    <n v="3.4000000000000004"/>
    <n v="17.436714285714285"/>
    <n v="14.036714285714284"/>
    <x v="110"/>
  </r>
  <r>
    <n v="2004"/>
    <n v="2"/>
    <n v="16"/>
    <x v="15"/>
    <n v="3.4000000000000004"/>
    <n v="17.436714285714285"/>
    <n v="14.036714285714284"/>
    <x v="110"/>
  </r>
  <r>
    <n v="2004"/>
    <n v="2"/>
    <n v="28"/>
    <x v="21"/>
    <n v="3.4000000000000004"/>
    <n v="17.436714285714285"/>
    <n v="14.036714285714284"/>
    <x v="110"/>
  </r>
  <r>
    <n v="2004"/>
    <n v="2"/>
    <n v="28"/>
    <x v="23"/>
    <n v="3.4000000000000004"/>
    <n v="17.436714285714285"/>
    <n v="14.036714285714284"/>
    <x v="110"/>
  </r>
  <r>
    <n v="2004"/>
    <n v="3"/>
    <n v="2"/>
    <x v="15"/>
    <n v="3.4000000000000004"/>
    <n v="17.436714285714285"/>
    <n v="14.036714285714284"/>
    <x v="110"/>
  </r>
  <r>
    <n v="2004"/>
    <n v="3"/>
    <n v="9"/>
    <x v="23"/>
    <n v="3.4000000000000004"/>
    <n v="17.436714285714285"/>
    <n v="14.036714285714284"/>
    <x v="110"/>
  </r>
  <r>
    <n v="2004"/>
    <n v="3"/>
    <n v="25"/>
    <x v="0"/>
    <n v="3.4000000000000004"/>
    <n v="17.436714285714285"/>
    <n v="14.036714285714284"/>
    <x v="110"/>
  </r>
  <r>
    <n v="2004"/>
    <n v="3"/>
    <n v="28"/>
    <x v="14"/>
    <n v="3.4000000000000004"/>
    <n v="17.436714285714285"/>
    <n v="14.036714285714284"/>
    <x v="110"/>
  </r>
  <r>
    <n v="2002"/>
    <n v="4"/>
    <n v="8"/>
    <x v="7"/>
    <n v="3.4000000000000004"/>
    <n v="17.436714285714285"/>
    <n v="14.036714285714284"/>
    <x v="110"/>
  </r>
  <r>
    <n v="2002"/>
    <n v="4"/>
    <n v="11"/>
    <x v="2"/>
    <n v="3.4000000000000004"/>
    <n v="17.436714285714285"/>
    <n v="14.036714285714284"/>
    <x v="110"/>
  </r>
  <r>
    <n v="2002"/>
    <n v="4"/>
    <n v="11"/>
    <x v="6"/>
    <n v="3.4000000000000004"/>
    <n v="17.436714285714285"/>
    <n v="14.036714285714284"/>
    <x v="110"/>
  </r>
  <r>
    <n v="2002"/>
    <n v="4"/>
    <n v="12"/>
    <x v="3"/>
    <n v="3.4000000000000004"/>
    <n v="17.436714285714285"/>
    <n v="14.036714285714284"/>
    <x v="110"/>
  </r>
  <r>
    <n v="2002"/>
    <n v="4"/>
    <n v="18"/>
    <x v="8"/>
    <n v="3.4000000000000004"/>
    <n v="17.436714285714285"/>
    <n v="14.036714285714284"/>
    <x v="110"/>
  </r>
  <r>
    <n v="2002"/>
    <n v="4"/>
    <n v="19"/>
    <x v="3"/>
    <n v="3.4000000000000004"/>
    <n v="17.436714285714285"/>
    <n v="14.036714285714284"/>
    <x v="110"/>
  </r>
  <r>
    <n v="2010"/>
    <n v="10"/>
    <n v="14"/>
    <x v="2"/>
    <n v="3.4000000000000004"/>
    <n v="17.436714285714285"/>
    <n v="14.036714285714284"/>
    <x v="110"/>
  </r>
  <r>
    <n v="2010"/>
    <n v="10"/>
    <n v="25"/>
    <x v="15"/>
    <n v="3.4000000000000004"/>
    <n v="17.436714285714285"/>
    <n v="14.036714285714284"/>
    <x v="110"/>
  </r>
  <r>
    <n v="2003"/>
    <n v="11"/>
    <n v="11"/>
    <x v="10"/>
    <n v="3.4000000000000004"/>
    <n v="17.436714285714285"/>
    <n v="14.036714285714284"/>
    <x v="110"/>
  </r>
  <r>
    <n v="2003"/>
    <n v="11"/>
    <n v="28"/>
    <x v="14"/>
    <n v="3.4000000000000004"/>
    <n v="17.436714285714285"/>
    <n v="14.036714285714284"/>
    <x v="110"/>
  </r>
  <r>
    <n v="2003"/>
    <n v="12"/>
    <n v="11"/>
    <x v="7"/>
    <n v="3.4000000000000004"/>
    <n v="17.436714285714285"/>
    <n v="14.036714285714284"/>
    <x v="110"/>
  </r>
  <r>
    <n v="2003"/>
    <n v="12"/>
    <n v="15"/>
    <x v="15"/>
    <n v="3.4000000000000004"/>
    <n v="17.436714285714285"/>
    <n v="14.036714285714284"/>
    <x v="110"/>
  </r>
  <r>
    <n v="2003"/>
    <n v="12"/>
    <n v="28"/>
    <x v="16"/>
    <n v="3.4000000000000004"/>
    <n v="17.436714285714285"/>
    <n v="14.036714285714284"/>
    <x v="110"/>
  </r>
  <r>
    <n v="2003"/>
    <n v="12"/>
    <n v="28"/>
    <x v="18"/>
    <n v="3.4000000000000004"/>
    <n v="17.436714285714285"/>
    <n v="14.036714285714284"/>
    <x v="110"/>
  </r>
  <r>
    <n v="2003"/>
    <n v="12"/>
    <n v="29"/>
    <x v="11"/>
    <n v="3.4000000000000004"/>
    <n v="17.436714285714285"/>
    <n v="14.036714285714284"/>
    <x v="110"/>
  </r>
  <r>
    <n v="2001"/>
    <n v="1"/>
    <n v="9"/>
    <x v="10"/>
    <n v="3.5"/>
    <n v="17.415705882352942"/>
    <n v="13.915705882352942"/>
    <x v="111"/>
  </r>
  <r>
    <n v="2001"/>
    <n v="1"/>
    <n v="12"/>
    <x v="20"/>
    <n v="3.5"/>
    <n v="17.415705882352942"/>
    <n v="13.915705882352942"/>
    <x v="111"/>
  </r>
  <r>
    <n v="2001"/>
    <n v="1"/>
    <n v="25"/>
    <x v="2"/>
    <n v="3.5"/>
    <n v="17.415705882352942"/>
    <n v="13.915705882352942"/>
    <x v="111"/>
  </r>
  <r>
    <n v="2001"/>
    <n v="1"/>
    <n v="26"/>
    <x v="7"/>
    <n v="3.5"/>
    <n v="17.415705882352942"/>
    <n v="13.915705882352942"/>
    <x v="111"/>
  </r>
  <r>
    <n v="2001"/>
    <n v="1"/>
    <n v="31"/>
    <x v="15"/>
    <n v="3.5"/>
    <n v="17.415705882352942"/>
    <n v="13.915705882352942"/>
    <x v="111"/>
  </r>
  <r>
    <n v="2004"/>
    <n v="2"/>
    <n v="9"/>
    <x v="18"/>
    <n v="3.5"/>
    <n v="17.415705882352942"/>
    <n v="13.915705882352942"/>
    <x v="111"/>
  </r>
  <r>
    <n v="2004"/>
    <n v="2"/>
    <n v="12"/>
    <x v="0"/>
    <n v="3.5"/>
    <n v="17.415705882352942"/>
    <n v="13.915705882352942"/>
    <x v="111"/>
  </r>
  <r>
    <n v="2004"/>
    <n v="2"/>
    <n v="14"/>
    <x v="9"/>
    <n v="3.5"/>
    <n v="17.415705882352942"/>
    <n v="13.915705882352942"/>
    <x v="111"/>
  </r>
  <r>
    <n v="2004"/>
    <n v="2"/>
    <n v="16"/>
    <x v="16"/>
    <n v="3.5"/>
    <n v="17.415705882352942"/>
    <n v="13.915705882352942"/>
    <x v="111"/>
  </r>
  <r>
    <n v="2004"/>
    <n v="2"/>
    <n v="18"/>
    <x v="11"/>
    <n v="3.5"/>
    <n v="17.415705882352942"/>
    <n v="13.915705882352942"/>
    <x v="111"/>
  </r>
  <r>
    <n v="2004"/>
    <n v="2"/>
    <n v="25"/>
    <x v="18"/>
    <n v="3.5"/>
    <n v="17.415705882352942"/>
    <n v="13.915705882352942"/>
    <x v="111"/>
  </r>
  <r>
    <n v="2004"/>
    <n v="3"/>
    <n v="2"/>
    <x v="0"/>
    <n v="3.5"/>
    <n v="17.415705882352942"/>
    <n v="13.915705882352942"/>
    <x v="111"/>
  </r>
  <r>
    <n v="2004"/>
    <n v="3"/>
    <n v="6"/>
    <x v="18"/>
    <n v="3.5"/>
    <n v="17.415705882352942"/>
    <n v="13.915705882352942"/>
    <x v="111"/>
  </r>
  <r>
    <n v="2004"/>
    <n v="3"/>
    <n v="9"/>
    <x v="16"/>
    <n v="3.5"/>
    <n v="17.415705882352942"/>
    <n v="13.915705882352942"/>
    <x v="111"/>
  </r>
  <r>
    <n v="2004"/>
    <n v="3"/>
    <n v="9"/>
    <x v="22"/>
    <n v="3.5"/>
    <n v="17.415705882352942"/>
    <n v="13.915705882352942"/>
    <x v="111"/>
  </r>
  <r>
    <n v="2004"/>
    <n v="3"/>
    <n v="11"/>
    <x v="16"/>
    <n v="3.5"/>
    <n v="17.415705882352942"/>
    <n v="13.915705882352942"/>
    <x v="111"/>
  </r>
  <r>
    <n v="2004"/>
    <n v="3"/>
    <n v="22"/>
    <x v="3"/>
    <n v="3.5"/>
    <n v="17.415705882352942"/>
    <n v="13.915705882352942"/>
    <x v="111"/>
  </r>
  <r>
    <n v="2004"/>
    <n v="3"/>
    <n v="22"/>
    <x v="1"/>
    <n v="3.5"/>
    <n v="17.415705882352942"/>
    <n v="13.915705882352942"/>
    <x v="111"/>
  </r>
  <r>
    <n v="2004"/>
    <n v="3"/>
    <n v="23"/>
    <x v="0"/>
    <n v="3.5"/>
    <n v="17.415705882352942"/>
    <n v="13.915705882352942"/>
    <x v="111"/>
  </r>
  <r>
    <n v="2004"/>
    <n v="3"/>
    <n v="29"/>
    <x v="8"/>
    <n v="3.5"/>
    <n v="17.415705882352942"/>
    <n v="13.915705882352942"/>
    <x v="111"/>
  </r>
  <r>
    <n v="2004"/>
    <n v="3"/>
    <n v="29"/>
    <x v="3"/>
    <n v="3.5"/>
    <n v="17.415705882352942"/>
    <n v="13.915705882352942"/>
    <x v="111"/>
  </r>
  <r>
    <n v="2002"/>
    <n v="4"/>
    <n v="6"/>
    <x v="4"/>
    <n v="3.5"/>
    <n v="17.415705882352942"/>
    <n v="13.915705882352942"/>
    <x v="111"/>
  </r>
  <r>
    <n v="2002"/>
    <n v="4"/>
    <n v="8"/>
    <x v="4"/>
    <n v="3.5"/>
    <n v="17.415705882352942"/>
    <n v="13.915705882352942"/>
    <x v="111"/>
  </r>
  <r>
    <n v="2002"/>
    <n v="4"/>
    <n v="10"/>
    <x v="4"/>
    <n v="3.5"/>
    <n v="17.415705882352942"/>
    <n v="13.915705882352942"/>
    <x v="111"/>
  </r>
  <r>
    <n v="2002"/>
    <n v="4"/>
    <n v="18"/>
    <x v="2"/>
    <n v="3.5"/>
    <n v="17.415705882352942"/>
    <n v="13.915705882352942"/>
    <x v="111"/>
  </r>
  <r>
    <n v="2002"/>
    <n v="4"/>
    <n v="18"/>
    <x v="11"/>
    <n v="3.5"/>
    <n v="17.415705882352942"/>
    <n v="13.915705882352942"/>
    <x v="111"/>
  </r>
  <r>
    <n v="2002"/>
    <n v="4"/>
    <n v="20"/>
    <x v="8"/>
    <n v="3.5"/>
    <n v="17.415705882352942"/>
    <n v="13.915705882352942"/>
    <x v="111"/>
  </r>
  <r>
    <n v="2010"/>
    <n v="10"/>
    <n v="17"/>
    <x v="1"/>
    <n v="3.5"/>
    <n v="17.415705882352942"/>
    <n v="13.915705882352942"/>
    <x v="111"/>
  </r>
  <r>
    <n v="2010"/>
    <n v="10"/>
    <n v="24"/>
    <x v="12"/>
    <n v="3.5"/>
    <n v="17.415705882352942"/>
    <n v="13.915705882352942"/>
    <x v="111"/>
  </r>
  <r>
    <n v="2003"/>
    <n v="11"/>
    <n v="6"/>
    <x v="9"/>
    <n v="3.5"/>
    <n v="17.415705882352942"/>
    <n v="13.915705882352942"/>
    <x v="111"/>
  </r>
  <r>
    <n v="2003"/>
    <n v="11"/>
    <n v="9"/>
    <x v="4"/>
    <n v="3.5"/>
    <n v="17.415705882352942"/>
    <n v="13.915705882352942"/>
    <x v="111"/>
  </r>
  <r>
    <n v="2003"/>
    <n v="11"/>
    <n v="11"/>
    <x v="4"/>
    <n v="3.5"/>
    <n v="17.415705882352942"/>
    <n v="13.915705882352942"/>
    <x v="111"/>
  </r>
  <r>
    <n v="2003"/>
    <n v="12"/>
    <n v="2"/>
    <x v="11"/>
    <n v="3.5"/>
    <n v="17.415705882352942"/>
    <n v="13.915705882352942"/>
    <x v="111"/>
  </r>
  <r>
    <n v="2003"/>
    <n v="12"/>
    <n v="3"/>
    <x v="16"/>
    <n v="3.5"/>
    <n v="17.415705882352942"/>
    <n v="13.915705882352942"/>
    <x v="111"/>
  </r>
  <r>
    <n v="2003"/>
    <n v="12"/>
    <n v="5"/>
    <x v="8"/>
    <n v="3.5"/>
    <n v="17.415705882352942"/>
    <n v="13.915705882352942"/>
    <x v="111"/>
  </r>
  <r>
    <n v="2003"/>
    <n v="12"/>
    <n v="5"/>
    <x v="6"/>
    <n v="3.5"/>
    <n v="17.415705882352942"/>
    <n v="13.915705882352942"/>
    <x v="111"/>
  </r>
  <r>
    <n v="2003"/>
    <n v="12"/>
    <n v="5"/>
    <x v="3"/>
    <n v="3.5"/>
    <n v="17.415705882352942"/>
    <n v="13.915705882352942"/>
    <x v="111"/>
  </r>
  <r>
    <n v="2003"/>
    <n v="12"/>
    <n v="9"/>
    <x v="18"/>
    <n v="3.5"/>
    <n v="17.415705882352942"/>
    <n v="13.915705882352942"/>
    <x v="111"/>
  </r>
  <r>
    <n v="2003"/>
    <n v="12"/>
    <n v="11"/>
    <x v="19"/>
    <n v="3.5"/>
    <n v="17.415705882352942"/>
    <n v="13.915705882352942"/>
    <x v="111"/>
  </r>
  <r>
    <n v="2003"/>
    <n v="12"/>
    <n v="12"/>
    <x v="17"/>
    <n v="3.5"/>
    <n v="17.415705882352942"/>
    <n v="13.915705882352942"/>
    <x v="111"/>
  </r>
  <r>
    <n v="2003"/>
    <n v="12"/>
    <n v="14"/>
    <x v="7"/>
    <n v="3.5"/>
    <n v="17.415705882352942"/>
    <n v="13.915705882352942"/>
    <x v="111"/>
  </r>
  <r>
    <n v="2003"/>
    <n v="12"/>
    <n v="21"/>
    <x v="14"/>
    <n v="3.5"/>
    <n v="17.415705882352942"/>
    <n v="13.915705882352942"/>
    <x v="111"/>
  </r>
  <r>
    <n v="2003"/>
    <n v="12"/>
    <n v="21"/>
    <x v="11"/>
    <n v="3.5"/>
    <n v="17.415705882352942"/>
    <n v="13.915705882352942"/>
    <x v="111"/>
  </r>
  <r>
    <n v="2001"/>
    <n v="1"/>
    <n v="11"/>
    <x v="18"/>
    <n v="3.6"/>
    <n v="17.394697478991596"/>
    <n v="13.794697478991596"/>
    <x v="112"/>
  </r>
  <r>
    <n v="2001"/>
    <n v="1"/>
    <n v="26"/>
    <x v="11"/>
    <n v="3.6"/>
    <n v="17.394697478991596"/>
    <n v="13.794697478991596"/>
    <x v="112"/>
  </r>
  <r>
    <n v="2001"/>
    <n v="1"/>
    <n v="27"/>
    <x v="8"/>
    <n v="3.6"/>
    <n v="17.394697478991596"/>
    <n v="13.794697478991596"/>
    <x v="112"/>
  </r>
  <r>
    <n v="2001"/>
    <n v="1"/>
    <n v="27"/>
    <x v="0"/>
    <n v="3.6"/>
    <n v="17.394697478991596"/>
    <n v="13.794697478991596"/>
    <x v="112"/>
  </r>
  <r>
    <n v="2001"/>
    <n v="1"/>
    <n v="28"/>
    <x v="15"/>
    <n v="3.6"/>
    <n v="17.394697478991596"/>
    <n v="13.794697478991596"/>
    <x v="112"/>
  </r>
  <r>
    <n v="2001"/>
    <n v="1"/>
    <n v="29"/>
    <x v="8"/>
    <n v="3.6"/>
    <n v="17.394697478991596"/>
    <n v="13.794697478991596"/>
    <x v="112"/>
  </r>
  <r>
    <n v="2001"/>
    <n v="1"/>
    <n v="30"/>
    <x v="21"/>
    <n v="3.6"/>
    <n v="17.394697478991596"/>
    <n v="13.794697478991596"/>
    <x v="112"/>
  </r>
  <r>
    <n v="2004"/>
    <n v="2"/>
    <n v="11"/>
    <x v="14"/>
    <n v="3.6"/>
    <n v="17.394697478991596"/>
    <n v="13.794697478991596"/>
    <x v="112"/>
  </r>
  <r>
    <n v="2004"/>
    <n v="2"/>
    <n v="11"/>
    <x v="9"/>
    <n v="3.6"/>
    <n v="17.394697478991596"/>
    <n v="13.794697478991596"/>
    <x v="112"/>
  </r>
  <r>
    <n v="2004"/>
    <n v="2"/>
    <n v="15"/>
    <x v="7"/>
    <n v="3.6"/>
    <n v="17.394697478991596"/>
    <n v="13.794697478991596"/>
    <x v="112"/>
  </r>
  <r>
    <n v="2004"/>
    <n v="2"/>
    <n v="19"/>
    <x v="22"/>
    <n v="3.6"/>
    <n v="17.394697478991596"/>
    <n v="13.794697478991596"/>
    <x v="112"/>
  </r>
  <r>
    <n v="2004"/>
    <n v="2"/>
    <n v="23"/>
    <x v="22"/>
    <n v="3.6"/>
    <n v="17.394697478991596"/>
    <n v="13.794697478991596"/>
    <x v="112"/>
  </r>
  <r>
    <n v="2004"/>
    <n v="2"/>
    <n v="24"/>
    <x v="10"/>
    <n v="3.6"/>
    <n v="17.394697478991596"/>
    <n v="13.794697478991596"/>
    <x v="112"/>
  </r>
  <r>
    <n v="2004"/>
    <n v="3"/>
    <n v="3"/>
    <x v="16"/>
    <n v="3.6"/>
    <n v="17.394697478991596"/>
    <n v="13.794697478991596"/>
    <x v="112"/>
  </r>
  <r>
    <n v="2004"/>
    <n v="3"/>
    <n v="4"/>
    <x v="7"/>
    <n v="3.6"/>
    <n v="17.394697478991596"/>
    <n v="13.794697478991596"/>
    <x v="112"/>
  </r>
  <r>
    <n v="2004"/>
    <n v="3"/>
    <n v="9"/>
    <x v="20"/>
    <n v="3.6"/>
    <n v="17.394697478991596"/>
    <n v="13.794697478991596"/>
    <x v="112"/>
  </r>
  <r>
    <n v="2004"/>
    <n v="3"/>
    <n v="9"/>
    <x v="21"/>
    <n v="3.6"/>
    <n v="17.394697478991596"/>
    <n v="13.794697478991596"/>
    <x v="112"/>
  </r>
  <r>
    <n v="2004"/>
    <n v="3"/>
    <n v="23"/>
    <x v="14"/>
    <n v="3.6"/>
    <n v="17.394697478991596"/>
    <n v="13.794697478991596"/>
    <x v="112"/>
  </r>
  <r>
    <n v="2004"/>
    <n v="3"/>
    <n v="26"/>
    <x v="15"/>
    <n v="3.6"/>
    <n v="17.394697478991596"/>
    <n v="13.794697478991596"/>
    <x v="112"/>
  </r>
  <r>
    <n v="2010"/>
    <n v="10"/>
    <n v="17"/>
    <x v="2"/>
    <n v="3.6"/>
    <n v="17.394697478991596"/>
    <n v="13.794697478991596"/>
    <x v="112"/>
  </r>
  <r>
    <n v="2010"/>
    <n v="10"/>
    <n v="20"/>
    <x v="7"/>
    <n v="3.6"/>
    <n v="17.394697478991596"/>
    <n v="13.794697478991596"/>
    <x v="112"/>
  </r>
  <r>
    <n v="2003"/>
    <n v="11"/>
    <n v="6"/>
    <x v="19"/>
    <n v="3.6"/>
    <n v="17.394697478991596"/>
    <n v="13.794697478991596"/>
    <x v="112"/>
  </r>
  <r>
    <n v="2003"/>
    <n v="11"/>
    <n v="8"/>
    <x v="7"/>
    <n v="3.6"/>
    <n v="17.394697478991596"/>
    <n v="13.794697478991596"/>
    <x v="112"/>
  </r>
  <r>
    <n v="2003"/>
    <n v="11"/>
    <n v="11"/>
    <x v="5"/>
    <n v="3.6"/>
    <n v="17.394697478991596"/>
    <n v="13.794697478991596"/>
    <x v="112"/>
  </r>
  <r>
    <n v="2003"/>
    <n v="11"/>
    <n v="28"/>
    <x v="23"/>
    <n v="3.6"/>
    <n v="17.394697478991596"/>
    <n v="13.794697478991596"/>
    <x v="112"/>
  </r>
  <r>
    <n v="2003"/>
    <n v="11"/>
    <n v="28"/>
    <x v="15"/>
    <n v="3.6"/>
    <n v="17.394697478991596"/>
    <n v="13.794697478991596"/>
    <x v="112"/>
  </r>
  <r>
    <n v="2003"/>
    <n v="11"/>
    <n v="29"/>
    <x v="7"/>
    <n v="3.6"/>
    <n v="17.394697478991596"/>
    <n v="13.794697478991596"/>
    <x v="112"/>
  </r>
  <r>
    <n v="2003"/>
    <n v="12"/>
    <n v="3"/>
    <x v="18"/>
    <n v="3.6"/>
    <n v="17.394697478991596"/>
    <n v="13.794697478991596"/>
    <x v="112"/>
  </r>
  <r>
    <n v="2003"/>
    <n v="12"/>
    <n v="3"/>
    <x v="20"/>
    <n v="3.6"/>
    <n v="17.394697478991596"/>
    <n v="13.794697478991596"/>
    <x v="112"/>
  </r>
  <r>
    <n v="2003"/>
    <n v="12"/>
    <n v="5"/>
    <x v="4"/>
    <n v="3.6"/>
    <n v="17.394697478991596"/>
    <n v="13.794697478991596"/>
    <x v="112"/>
  </r>
  <r>
    <n v="2003"/>
    <n v="12"/>
    <n v="5"/>
    <x v="2"/>
    <n v="3.6"/>
    <n v="17.394697478991596"/>
    <n v="13.794697478991596"/>
    <x v="112"/>
  </r>
  <r>
    <n v="2003"/>
    <n v="12"/>
    <n v="5"/>
    <x v="1"/>
    <n v="3.6"/>
    <n v="17.394697478991596"/>
    <n v="13.794697478991596"/>
    <x v="112"/>
  </r>
  <r>
    <n v="2003"/>
    <n v="12"/>
    <n v="9"/>
    <x v="22"/>
    <n v="3.6"/>
    <n v="17.394697478991596"/>
    <n v="13.794697478991596"/>
    <x v="112"/>
  </r>
  <r>
    <n v="2003"/>
    <n v="12"/>
    <n v="28"/>
    <x v="23"/>
    <n v="3.6"/>
    <n v="17.394697478991596"/>
    <n v="13.794697478991596"/>
    <x v="112"/>
  </r>
  <r>
    <n v="2001"/>
    <n v="1"/>
    <n v="7"/>
    <x v="7"/>
    <n v="3.7"/>
    <n v="17.373689075630253"/>
    <n v="13.673689075630254"/>
    <x v="113"/>
  </r>
  <r>
    <n v="2001"/>
    <n v="1"/>
    <n v="10"/>
    <x v="18"/>
    <n v="3.7"/>
    <n v="17.373689075630253"/>
    <n v="13.673689075630254"/>
    <x v="113"/>
  </r>
  <r>
    <n v="2001"/>
    <n v="1"/>
    <n v="11"/>
    <x v="21"/>
    <n v="3.7"/>
    <n v="17.373689075630253"/>
    <n v="13.673689075630254"/>
    <x v="113"/>
  </r>
  <r>
    <n v="2001"/>
    <n v="1"/>
    <n v="22"/>
    <x v="22"/>
    <n v="3.7"/>
    <n v="17.373689075630253"/>
    <n v="13.673689075630254"/>
    <x v="113"/>
  </r>
  <r>
    <n v="2001"/>
    <n v="1"/>
    <n v="27"/>
    <x v="5"/>
    <n v="3.7"/>
    <n v="17.373689075630253"/>
    <n v="13.673689075630254"/>
    <x v="113"/>
  </r>
  <r>
    <n v="2001"/>
    <n v="1"/>
    <n v="27"/>
    <x v="6"/>
    <n v="3.7"/>
    <n v="17.373689075630253"/>
    <n v="13.673689075630254"/>
    <x v="113"/>
  </r>
  <r>
    <n v="2001"/>
    <n v="1"/>
    <n v="29"/>
    <x v="2"/>
    <n v="3.7"/>
    <n v="17.373689075630253"/>
    <n v="13.673689075630254"/>
    <x v="113"/>
  </r>
  <r>
    <n v="2004"/>
    <n v="2"/>
    <n v="8"/>
    <x v="19"/>
    <n v="3.7"/>
    <n v="17.373689075630253"/>
    <n v="13.673689075630254"/>
    <x v="113"/>
  </r>
  <r>
    <n v="2004"/>
    <n v="2"/>
    <n v="11"/>
    <x v="12"/>
    <n v="3.7"/>
    <n v="17.373689075630253"/>
    <n v="13.673689075630254"/>
    <x v="113"/>
  </r>
  <r>
    <n v="2004"/>
    <n v="2"/>
    <n v="11"/>
    <x v="11"/>
    <n v="3.7"/>
    <n v="17.373689075630253"/>
    <n v="13.673689075630254"/>
    <x v="113"/>
  </r>
  <r>
    <n v="2004"/>
    <n v="2"/>
    <n v="18"/>
    <x v="1"/>
    <n v="3.7"/>
    <n v="17.373689075630253"/>
    <n v="13.673689075630254"/>
    <x v="113"/>
  </r>
  <r>
    <n v="2004"/>
    <n v="3"/>
    <n v="6"/>
    <x v="17"/>
    <n v="3.7"/>
    <n v="17.373689075630253"/>
    <n v="13.673689075630254"/>
    <x v="113"/>
  </r>
  <r>
    <n v="2004"/>
    <n v="3"/>
    <n v="8"/>
    <x v="9"/>
    <n v="3.7"/>
    <n v="17.373689075630253"/>
    <n v="13.673689075630254"/>
    <x v="113"/>
  </r>
  <r>
    <n v="2004"/>
    <n v="3"/>
    <n v="28"/>
    <x v="4"/>
    <n v="3.7"/>
    <n v="17.373689075630253"/>
    <n v="13.673689075630254"/>
    <x v="113"/>
  </r>
  <r>
    <n v="2010"/>
    <n v="10"/>
    <n v="17"/>
    <x v="4"/>
    <n v="3.7"/>
    <n v="17.373689075630253"/>
    <n v="13.673689075630254"/>
    <x v="113"/>
  </r>
  <r>
    <n v="2003"/>
    <n v="11"/>
    <n v="6"/>
    <x v="15"/>
    <n v="3.7"/>
    <n v="17.373689075630253"/>
    <n v="13.673689075630254"/>
    <x v="113"/>
  </r>
  <r>
    <n v="2003"/>
    <n v="11"/>
    <n v="7"/>
    <x v="0"/>
    <n v="3.7"/>
    <n v="17.373689075630253"/>
    <n v="13.673689075630254"/>
    <x v="113"/>
  </r>
  <r>
    <n v="2003"/>
    <n v="11"/>
    <n v="9"/>
    <x v="5"/>
    <n v="3.7"/>
    <n v="17.373689075630253"/>
    <n v="13.673689075630254"/>
    <x v="113"/>
  </r>
  <r>
    <n v="2003"/>
    <n v="11"/>
    <n v="16"/>
    <x v="4"/>
    <n v="3.7"/>
    <n v="17.373689075630253"/>
    <n v="13.673689075630254"/>
    <x v="113"/>
  </r>
  <r>
    <n v="2003"/>
    <n v="11"/>
    <n v="27"/>
    <x v="14"/>
    <n v="3.7"/>
    <n v="17.373689075630253"/>
    <n v="13.673689075630254"/>
    <x v="113"/>
  </r>
  <r>
    <n v="2003"/>
    <n v="11"/>
    <n v="28"/>
    <x v="17"/>
    <n v="3.7"/>
    <n v="17.373689075630253"/>
    <n v="13.673689075630254"/>
    <x v="113"/>
  </r>
  <r>
    <n v="2003"/>
    <n v="12"/>
    <n v="2"/>
    <x v="14"/>
    <n v="3.7"/>
    <n v="17.373689075630253"/>
    <n v="13.673689075630254"/>
    <x v="113"/>
  </r>
  <r>
    <n v="2003"/>
    <n v="12"/>
    <n v="5"/>
    <x v="5"/>
    <n v="3.7"/>
    <n v="17.373689075630253"/>
    <n v="13.673689075630254"/>
    <x v="113"/>
  </r>
  <r>
    <n v="2003"/>
    <n v="12"/>
    <n v="5"/>
    <x v="0"/>
    <n v="3.7"/>
    <n v="17.373689075630253"/>
    <n v="13.673689075630254"/>
    <x v="113"/>
  </r>
  <r>
    <n v="2003"/>
    <n v="12"/>
    <n v="12"/>
    <x v="19"/>
    <n v="3.7"/>
    <n v="17.373689075630253"/>
    <n v="13.673689075630254"/>
    <x v="113"/>
  </r>
  <r>
    <n v="2003"/>
    <n v="12"/>
    <n v="15"/>
    <x v="9"/>
    <n v="3.7"/>
    <n v="17.373689075630253"/>
    <n v="13.673689075630254"/>
    <x v="113"/>
  </r>
  <r>
    <n v="2003"/>
    <n v="12"/>
    <n v="16"/>
    <x v="4"/>
    <n v="3.7"/>
    <n v="17.373689075630253"/>
    <n v="13.673689075630254"/>
    <x v="113"/>
  </r>
  <r>
    <n v="2003"/>
    <n v="12"/>
    <n v="24"/>
    <x v="16"/>
    <n v="3.7"/>
    <n v="17.373689075630253"/>
    <n v="13.673689075630254"/>
    <x v="113"/>
  </r>
  <r>
    <n v="2003"/>
    <n v="12"/>
    <n v="29"/>
    <x v="22"/>
    <n v="3.7"/>
    <n v="17.373689075630253"/>
    <n v="13.673689075630254"/>
    <x v="113"/>
  </r>
  <r>
    <n v="2003"/>
    <n v="12"/>
    <n v="30"/>
    <x v="15"/>
    <n v="3.7"/>
    <n v="17.373689075630253"/>
    <n v="13.673689075630254"/>
    <x v="113"/>
  </r>
  <r>
    <n v="2001"/>
    <n v="1"/>
    <n v="10"/>
    <x v="21"/>
    <n v="3.8000000000000003"/>
    <n v="17.352680672268907"/>
    <n v="13.552680672268906"/>
    <x v="114"/>
  </r>
  <r>
    <n v="2001"/>
    <n v="1"/>
    <n v="27"/>
    <x v="4"/>
    <n v="3.8000000000000003"/>
    <n v="17.352680672268907"/>
    <n v="13.552680672268906"/>
    <x v="114"/>
  </r>
  <r>
    <n v="2001"/>
    <n v="1"/>
    <n v="27"/>
    <x v="2"/>
    <n v="3.8000000000000003"/>
    <n v="17.352680672268907"/>
    <n v="13.552680672268906"/>
    <x v="114"/>
  </r>
  <r>
    <n v="2001"/>
    <n v="1"/>
    <n v="27"/>
    <x v="3"/>
    <n v="3.8000000000000003"/>
    <n v="17.352680672268907"/>
    <n v="13.552680672268906"/>
    <x v="114"/>
  </r>
  <r>
    <n v="2001"/>
    <n v="1"/>
    <n v="27"/>
    <x v="1"/>
    <n v="3.8000000000000003"/>
    <n v="17.352680672268907"/>
    <n v="13.552680672268906"/>
    <x v="114"/>
  </r>
  <r>
    <n v="2001"/>
    <n v="1"/>
    <n v="28"/>
    <x v="19"/>
    <n v="3.8000000000000003"/>
    <n v="17.352680672268907"/>
    <n v="13.552680672268906"/>
    <x v="114"/>
  </r>
  <r>
    <n v="2001"/>
    <n v="1"/>
    <n v="29"/>
    <x v="5"/>
    <n v="3.8000000000000003"/>
    <n v="17.352680672268907"/>
    <n v="13.552680672268906"/>
    <x v="114"/>
  </r>
  <r>
    <n v="2004"/>
    <n v="2"/>
    <n v="8"/>
    <x v="7"/>
    <n v="3.8000000000000003"/>
    <n v="17.352680672268907"/>
    <n v="13.552680672268906"/>
    <x v="114"/>
  </r>
  <r>
    <n v="2004"/>
    <n v="2"/>
    <n v="9"/>
    <x v="10"/>
    <n v="3.8000000000000003"/>
    <n v="17.352680672268907"/>
    <n v="13.552680672268906"/>
    <x v="114"/>
  </r>
  <r>
    <n v="2004"/>
    <n v="2"/>
    <n v="17"/>
    <x v="10"/>
    <n v="3.8000000000000003"/>
    <n v="17.352680672268907"/>
    <n v="13.552680672268906"/>
    <x v="114"/>
  </r>
  <r>
    <n v="2004"/>
    <n v="2"/>
    <n v="17"/>
    <x v="7"/>
    <n v="3.8000000000000003"/>
    <n v="17.352680672268907"/>
    <n v="13.552680672268906"/>
    <x v="114"/>
  </r>
  <r>
    <n v="2004"/>
    <n v="2"/>
    <n v="20"/>
    <x v="20"/>
    <n v="3.8000000000000003"/>
    <n v="17.352680672268907"/>
    <n v="13.552680672268906"/>
    <x v="114"/>
  </r>
  <r>
    <n v="2004"/>
    <n v="2"/>
    <n v="20"/>
    <x v="23"/>
    <n v="3.8000000000000003"/>
    <n v="17.352680672268907"/>
    <n v="13.552680672268906"/>
    <x v="114"/>
  </r>
  <r>
    <n v="2004"/>
    <n v="2"/>
    <n v="22"/>
    <x v="10"/>
    <n v="3.8000000000000003"/>
    <n v="17.352680672268907"/>
    <n v="13.552680672268906"/>
    <x v="114"/>
  </r>
  <r>
    <n v="2004"/>
    <n v="2"/>
    <n v="24"/>
    <x v="22"/>
    <n v="3.8000000000000003"/>
    <n v="17.352680672268907"/>
    <n v="13.552680672268906"/>
    <x v="114"/>
  </r>
  <r>
    <n v="2004"/>
    <n v="2"/>
    <n v="26"/>
    <x v="21"/>
    <n v="3.8000000000000003"/>
    <n v="17.352680672268907"/>
    <n v="13.552680672268906"/>
    <x v="114"/>
  </r>
  <r>
    <n v="2004"/>
    <n v="2"/>
    <n v="28"/>
    <x v="20"/>
    <n v="3.8000000000000003"/>
    <n v="17.352680672268907"/>
    <n v="13.552680672268906"/>
    <x v="114"/>
  </r>
  <r>
    <n v="2004"/>
    <n v="3"/>
    <n v="5"/>
    <x v="2"/>
    <n v="3.8000000000000003"/>
    <n v="17.352680672268907"/>
    <n v="13.552680672268906"/>
    <x v="114"/>
  </r>
  <r>
    <n v="2004"/>
    <n v="3"/>
    <n v="5"/>
    <x v="13"/>
    <n v="3.8000000000000003"/>
    <n v="17.352680672268907"/>
    <n v="13.552680672268906"/>
    <x v="114"/>
  </r>
  <r>
    <n v="2004"/>
    <n v="3"/>
    <n v="9"/>
    <x v="18"/>
    <n v="3.8000000000000003"/>
    <n v="17.352680672268907"/>
    <n v="13.552680672268906"/>
    <x v="114"/>
  </r>
  <r>
    <n v="2004"/>
    <n v="3"/>
    <n v="18"/>
    <x v="8"/>
    <n v="3.8000000000000003"/>
    <n v="17.352680672268907"/>
    <n v="13.552680672268906"/>
    <x v="114"/>
  </r>
  <r>
    <n v="2004"/>
    <n v="3"/>
    <n v="25"/>
    <x v="15"/>
    <n v="3.8000000000000003"/>
    <n v="17.352680672268907"/>
    <n v="13.552680672268906"/>
    <x v="114"/>
  </r>
  <r>
    <n v="2004"/>
    <n v="3"/>
    <n v="30"/>
    <x v="6"/>
    <n v="3.8000000000000003"/>
    <n v="17.352680672268907"/>
    <n v="13.552680672268906"/>
    <x v="114"/>
  </r>
  <r>
    <n v="2002"/>
    <n v="4"/>
    <n v="20"/>
    <x v="11"/>
    <n v="3.8000000000000003"/>
    <n v="17.352680672268907"/>
    <n v="13.552680672268906"/>
    <x v="114"/>
  </r>
  <r>
    <n v="2010"/>
    <n v="10"/>
    <n v="17"/>
    <x v="5"/>
    <n v="3.8000000000000003"/>
    <n v="17.352680672268907"/>
    <n v="13.552680672268906"/>
    <x v="114"/>
  </r>
  <r>
    <n v="2003"/>
    <n v="11"/>
    <n v="10"/>
    <x v="7"/>
    <n v="3.8000000000000003"/>
    <n v="17.352680672268907"/>
    <n v="13.552680672268906"/>
    <x v="114"/>
  </r>
  <r>
    <n v="2003"/>
    <n v="11"/>
    <n v="25"/>
    <x v="5"/>
    <n v="3.8000000000000003"/>
    <n v="17.352680672268907"/>
    <n v="13.552680672268906"/>
    <x v="114"/>
  </r>
  <r>
    <n v="2003"/>
    <n v="11"/>
    <n v="30"/>
    <x v="5"/>
    <n v="3.8000000000000003"/>
    <n v="17.352680672268907"/>
    <n v="13.552680672268906"/>
    <x v="114"/>
  </r>
  <r>
    <n v="2003"/>
    <n v="12"/>
    <n v="12"/>
    <x v="23"/>
    <n v="3.8000000000000003"/>
    <n v="17.352680672268907"/>
    <n v="13.552680672268906"/>
    <x v="114"/>
  </r>
  <r>
    <n v="2003"/>
    <n v="12"/>
    <n v="19"/>
    <x v="18"/>
    <n v="3.8000000000000003"/>
    <n v="17.352680672268907"/>
    <n v="13.552680672268906"/>
    <x v="114"/>
  </r>
  <r>
    <n v="2001"/>
    <n v="1"/>
    <n v="9"/>
    <x v="6"/>
    <n v="3.9000000000000004"/>
    <n v="17.331672268907564"/>
    <n v="13.431672268907564"/>
    <x v="115"/>
  </r>
  <r>
    <n v="2001"/>
    <n v="1"/>
    <n v="12"/>
    <x v="23"/>
    <n v="3.9000000000000004"/>
    <n v="17.331672268907564"/>
    <n v="13.431672268907564"/>
    <x v="115"/>
  </r>
  <r>
    <n v="2001"/>
    <n v="1"/>
    <n v="27"/>
    <x v="14"/>
    <n v="3.9000000000000004"/>
    <n v="17.331672268907564"/>
    <n v="13.431672268907564"/>
    <x v="115"/>
  </r>
  <r>
    <n v="2004"/>
    <n v="2"/>
    <n v="22"/>
    <x v="23"/>
    <n v="3.9000000000000004"/>
    <n v="17.331672268907564"/>
    <n v="13.431672268907564"/>
    <x v="115"/>
  </r>
  <r>
    <n v="2004"/>
    <n v="2"/>
    <n v="23"/>
    <x v="13"/>
    <n v="3.9000000000000004"/>
    <n v="17.331672268907564"/>
    <n v="13.431672268907564"/>
    <x v="115"/>
  </r>
  <r>
    <n v="2004"/>
    <n v="3"/>
    <n v="2"/>
    <x v="19"/>
    <n v="3.9000000000000004"/>
    <n v="17.331672268907564"/>
    <n v="13.431672268907564"/>
    <x v="115"/>
  </r>
  <r>
    <n v="2004"/>
    <n v="3"/>
    <n v="5"/>
    <x v="5"/>
    <n v="3.9000000000000004"/>
    <n v="17.331672268907564"/>
    <n v="13.431672268907564"/>
    <x v="115"/>
  </r>
  <r>
    <n v="2004"/>
    <n v="3"/>
    <n v="5"/>
    <x v="15"/>
    <n v="3.9000000000000004"/>
    <n v="17.331672268907564"/>
    <n v="13.431672268907564"/>
    <x v="115"/>
  </r>
  <r>
    <n v="2004"/>
    <n v="3"/>
    <n v="11"/>
    <x v="17"/>
    <n v="3.9000000000000004"/>
    <n v="17.331672268907564"/>
    <n v="13.431672268907564"/>
    <x v="115"/>
  </r>
  <r>
    <n v="2004"/>
    <n v="3"/>
    <n v="12"/>
    <x v="13"/>
    <n v="3.9000000000000004"/>
    <n v="17.331672268907564"/>
    <n v="13.431672268907564"/>
    <x v="115"/>
  </r>
  <r>
    <n v="2004"/>
    <n v="3"/>
    <n v="12"/>
    <x v="15"/>
    <n v="3.9000000000000004"/>
    <n v="17.331672268907564"/>
    <n v="13.431672268907564"/>
    <x v="115"/>
  </r>
  <r>
    <n v="2004"/>
    <n v="3"/>
    <n v="12"/>
    <x v="14"/>
    <n v="3.9000000000000004"/>
    <n v="17.331672268907564"/>
    <n v="13.431672268907564"/>
    <x v="115"/>
  </r>
  <r>
    <n v="2004"/>
    <n v="3"/>
    <n v="12"/>
    <x v="12"/>
    <n v="3.9000000000000004"/>
    <n v="17.331672268907564"/>
    <n v="13.431672268907564"/>
    <x v="115"/>
  </r>
  <r>
    <n v="2004"/>
    <n v="3"/>
    <n v="29"/>
    <x v="6"/>
    <n v="3.9000000000000004"/>
    <n v="17.331672268907564"/>
    <n v="13.431672268907564"/>
    <x v="115"/>
  </r>
  <r>
    <n v="2002"/>
    <n v="4"/>
    <n v="19"/>
    <x v="11"/>
    <n v="3.9000000000000004"/>
    <n v="17.331672268907564"/>
    <n v="13.431672268907564"/>
    <x v="115"/>
  </r>
  <r>
    <n v="2010"/>
    <n v="10"/>
    <n v="20"/>
    <x v="14"/>
    <n v="3.9000000000000004"/>
    <n v="17.331672268907564"/>
    <n v="13.431672268907564"/>
    <x v="115"/>
  </r>
  <r>
    <n v="2003"/>
    <n v="11"/>
    <n v="7"/>
    <x v="8"/>
    <n v="3.9000000000000004"/>
    <n v="17.331672268907564"/>
    <n v="13.431672268907564"/>
    <x v="115"/>
  </r>
  <r>
    <n v="2003"/>
    <n v="11"/>
    <n v="8"/>
    <x v="9"/>
    <n v="3.9000000000000004"/>
    <n v="17.331672268907564"/>
    <n v="13.431672268907564"/>
    <x v="115"/>
  </r>
  <r>
    <n v="2003"/>
    <n v="11"/>
    <n v="10"/>
    <x v="11"/>
    <n v="3.9000000000000004"/>
    <n v="17.331672268907564"/>
    <n v="13.431672268907564"/>
    <x v="115"/>
  </r>
  <r>
    <n v="2003"/>
    <n v="11"/>
    <n v="28"/>
    <x v="19"/>
    <n v="3.9000000000000004"/>
    <n v="17.331672268907564"/>
    <n v="13.431672268907564"/>
    <x v="115"/>
  </r>
  <r>
    <n v="2003"/>
    <n v="12"/>
    <n v="15"/>
    <x v="10"/>
    <n v="3.9000000000000004"/>
    <n v="17.331672268907564"/>
    <n v="13.431672268907564"/>
    <x v="115"/>
  </r>
  <r>
    <n v="2003"/>
    <n v="12"/>
    <n v="15"/>
    <x v="7"/>
    <n v="3.9000000000000004"/>
    <n v="17.331672268907564"/>
    <n v="13.431672268907564"/>
    <x v="115"/>
  </r>
  <r>
    <n v="2003"/>
    <n v="12"/>
    <n v="24"/>
    <x v="18"/>
    <n v="3.9000000000000004"/>
    <n v="17.331672268907564"/>
    <n v="13.431672268907564"/>
    <x v="115"/>
  </r>
  <r>
    <n v="2003"/>
    <n v="12"/>
    <n v="29"/>
    <x v="10"/>
    <n v="3.9000000000000004"/>
    <n v="17.331672268907564"/>
    <n v="13.431672268907564"/>
    <x v="115"/>
  </r>
  <r>
    <n v="2001"/>
    <n v="1"/>
    <n v="1"/>
    <x v="20"/>
    <n v="4"/>
    <n v="17.310663865546218"/>
    <n v="13.310663865546218"/>
    <x v="116"/>
  </r>
  <r>
    <n v="2001"/>
    <n v="1"/>
    <n v="7"/>
    <x v="2"/>
    <n v="4"/>
    <n v="17.310663865546218"/>
    <n v="13.310663865546218"/>
    <x v="116"/>
  </r>
  <r>
    <n v="2001"/>
    <n v="1"/>
    <n v="7"/>
    <x v="9"/>
    <n v="4"/>
    <n v="17.310663865546218"/>
    <n v="13.310663865546218"/>
    <x v="116"/>
  </r>
  <r>
    <n v="2001"/>
    <n v="1"/>
    <n v="10"/>
    <x v="20"/>
    <n v="4"/>
    <n v="17.310663865546218"/>
    <n v="13.310663865546218"/>
    <x v="116"/>
  </r>
  <r>
    <n v="2001"/>
    <n v="1"/>
    <n v="11"/>
    <x v="20"/>
    <n v="4"/>
    <n v="17.310663865546218"/>
    <n v="13.310663865546218"/>
    <x v="116"/>
  </r>
  <r>
    <n v="2001"/>
    <n v="1"/>
    <n v="24"/>
    <x v="9"/>
    <n v="4"/>
    <n v="17.310663865546218"/>
    <n v="13.310663865546218"/>
    <x v="116"/>
  </r>
  <r>
    <n v="2001"/>
    <n v="1"/>
    <n v="25"/>
    <x v="12"/>
    <n v="4"/>
    <n v="17.310663865546218"/>
    <n v="13.310663865546218"/>
    <x v="116"/>
  </r>
  <r>
    <n v="2001"/>
    <n v="1"/>
    <n v="28"/>
    <x v="11"/>
    <n v="4"/>
    <n v="17.310663865546218"/>
    <n v="13.310663865546218"/>
    <x v="116"/>
  </r>
  <r>
    <n v="2001"/>
    <n v="1"/>
    <n v="31"/>
    <x v="14"/>
    <n v="4"/>
    <n v="17.310663865546218"/>
    <n v="13.310663865546218"/>
    <x v="116"/>
  </r>
  <r>
    <n v="2004"/>
    <n v="2"/>
    <n v="11"/>
    <x v="19"/>
    <n v="4"/>
    <n v="17.310663865546218"/>
    <n v="13.310663865546218"/>
    <x v="116"/>
  </r>
  <r>
    <n v="2004"/>
    <n v="2"/>
    <n v="15"/>
    <x v="4"/>
    <n v="4"/>
    <n v="17.310663865546218"/>
    <n v="13.310663865546218"/>
    <x v="116"/>
  </r>
  <r>
    <n v="2004"/>
    <n v="2"/>
    <n v="18"/>
    <x v="15"/>
    <n v="4"/>
    <n v="17.310663865546218"/>
    <n v="13.310663865546218"/>
    <x v="116"/>
  </r>
  <r>
    <n v="2004"/>
    <n v="3"/>
    <n v="1"/>
    <x v="16"/>
    <n v="4"/>
    <n v="17.310663865546218"/>
    <n v="13.310663865546218"/>
    <x v="116"/>
  </r>
  <r>
    <n v="2004"/>
    <n v="3"/>
    <n v="1"/>
    <x v="17"/>
    <n v="4"/>
    <n v="17.310663865546218"/>
    <n v="13.310663865546218"/>
    <x v="116"/>
  </r>
  <r>
    <n v="2004"/>
    <n v="3"/>
    <n v="12"/>
    <x v="11"/>
    <n v="4"/>
    <n v="17.310663865546218"/>
    <n v="13.310663865546218"/>
    <x v="116"/>
  </r>
  <r>
    <n v="2004"/>
    <n v="3"/>
    <n v="18"/>
    <x v="6"/>
    <n v="4"/>
    <n v="17.310663865546218"/>
    <n v="13.310663865546218"/>
    <x v="116"/>
  </r>
  <r>
    <n v="2004"/>
    <n v="3"/>
    <n v="27"/>
    <x v="15"/>
    <n v="4"/>
    <n v="17.310663865546218"/>
    <n v="13.310663865546218"/>
    <x v="116"/>
  </r>
  <r>
    <n v="2002"/>
    <n v="4"/>
    <n v="8"/>
    <x v="5"/>
    <n v="4"/>
    <n v="17.310663865546218"/>
    <n v="13.310663865546218"/>
    <x v="116"/>
  </r>
  <r>
    <n v="2010"/>
    <n v="10"/>
    <n v="20"/>
    <x v="19"/>
    <n v="4"/>
    <n v="17.310663865546218"/>
    <n v="13.310663865546218"/>
    <x v="116"/>
  </r>
  <r>
    <n v="2010"/>
    <n v="10"/>
    <n v="20"/>
    <x v="9"/>
    <n v="4"/>
    <n v="17.310663865546218"/>
    <n v="13.310663865546218"/>
    <x v="116"/>
  </r>
  <r>
    <n v="2003"/>
    <n v="11"/>
    <n v="10"/>
    <x v="9"/>
    <n v="4"/>
    <n v="17.310663865546218"/>
    <n v="13.310663865546218"/>
    <x v="116"/>
  </r>
  <r>
    <n v="2003"/>
    <n v="11"/>
    <n v="16"/>
    <x v="5"/>
    <n v="4"/>
    <n v="17.310663865546218"/>
    <n v="13.310663865546218"/>
    <x v="116"/>
  </r>
  <r>
    <n v="2003"/>
    <n v="11"/>
    <n v="30"/>
    <x v="4"/>
    <n v="4"/>
    <n v="17.310663865546218"/>
    <n v="13.310663865546218"/>
    <x v="116"/>
  </r>
  <r>
    <n v="2003"/>
    <n v="12"/>
    <n v="2"/>
    <x v="12"/>
    <n v="4"/>
    <n v="17.310663865546218"/>
    <n v="13.310663865546218"/>
    <x v="116"/>
  </r>
  <r>
    <n v="2003"/>
    <n v="12"/>
    <n v="4"/>
    <x v="7"/>
    <n v="4"/>
    <n v="17.310663865546218"/>
    <n v="13.310663865546218"/>
    <x v="116"/>
  </r>
  <r>
    <n v="2003"/>
    <n v="12"/>
    <n v="5"/>
    <x v="10"/>
    <n v="4"/>
    <n v="17.310663865546218"/>
    <n v="13.310663865546218"/>
    <x v="116"/>
  </r>
  <r>
    <n v="2003"/>
    <n v="12"/>
    <n v="12"/>
    <x v="18"/>
    <n v="4"/>
    <n v="17.310663865546218"/>
    <n v="13.310663865546218"/>
    <x v="116"/>
  </r>
  <r>
    <n v="2003"/>
    <n v="12"/>
    <n v="12"/>
    <x v="22"/>
    <n v="4"/>
    <n v="17.310663865546218"/>
    <n v="13.310663865546218"/>
    <x v="116"/>
  </r>
  <r>
    <n v="2003"/>
    <n v="12"/>
    <n v="16"/>
    <x v="2"/>
    <n v="4"/>
    <n v="17.310663865546218"/>
    <n v="13.310663865546218"/>
    <x v="116"/>
  </r>
  <r>
    <n v="2003"/>
    <n v="12"/>
    <n v="16"/>
    <x v="10"/>
    <n v="4"/>
    <n v="17.310663865546218"/>
    <n v="13.310663865546218"/>
    <x v="116"/>
  </r>
  <r>
    <n v="2003"/>
    <n v="12"/>
    <n v="17"/>
    <x v="6"/>
    <n v="4"/>
    <n v="17.310663865546218"/>
    <n v="13.310663865546218"/>
    <x v="116"/>
  </r>
  <r>
    <n v="2003"/>
    <n v="12"/>
    <n v="17"/>
    <x v="10"/>
    <n v="4"/>
    <n v="17.310663865546218"/>
    <n v="13.310663865546218"/>
    <x v="116"/>
  </r>
  <r>
    <n v="2003"/>
    <n v="12"/>
    <n v="18"/>
    <x v="16"/>
    <n v="4"/>
    <n v="17.310663865546218"/>
    <n v="13.310663865546218"/>
    <x v="116"/>
  </r>
  <r>
    <n v="2003"/>
    <n v="12"/>
    <n v="28"/>
    <x v="20"/>
    <n v="4"/>
    <n v="17.310663865546218"/>
    <n v="13.310663865546218"/>
    <x v="116"/>
  </r>
  <r>
    <n v="2003"/>
    <n v="12"/>
    <n v="29"/>
    <x v="13"/>
    <n v="4"/>
    <n v="17.310663865546218"/>
    <n v="13.310663865546218"/>
    <x v="116"/>
  </r>
  <r>
    <n v="2003"/>
    <n v="12"/>
    <n v="30"/>
    <x v="19"/>
    <n v="4"/>
    <n v="17.310663865546218"/>
    <n v="13.310663865546218"/>
    <x v="116"/>
  </r>
  <r>
    <n v="2001"/>
    <n v="1"/>
    <n v="9"/>
    <x v="2"/>
    <n v="4.1000000000000005"/>
    <n v="17.289655462184875"/>
    <n v="13.189655462184874"/>
    <x v="117"/>
  </r>
  <r>
    <n v="2001"/>
    <n v="1"/>
    <n v="12"/>
    <x v="21"/>
    <n v="4.1000000000000005"/>
    <n v="17.289655462184875"/>
    <n v="13.189655462184874"/>
    <x v="117"/>
  </r>
  <r>
    <n v="2001"/>
    <n v="1"/>
    <n v="25"/>
    <x v="8"/>
    <n v="4.1000000000000005"/>
    <n v="17.289655462184875"/>
    <n v="13.189655462184874"/>
    <x v="117"/>
  </r>
  <r>
    <n v="2001"/>
    <n v="1"/>
    <n v="25"/>
    <x v="11"/>
    <n v="4.1000000000000005"/>
    <n v="17.289655462184875"/>
    <n v="13.189655462184874"/>
    <x v="117"/>
  </r>
  <r>
    <n v="2001"/>
    <n v="1"/>
    <n v="25"/>
    <x v="9"/>
    <n v="4.1000000000000005"/>
    <n v="17.289655462184875"/>
    <n v="13.189655462184874"/>
    <x v="117"/>
  </r>
  <r>
    <n v="2001"/>
    <n v="1"/>
    <n v="26"/>
    <x v="14"/>
    <n v="4.1000000000000005"/>
    <n v="17.289655462184875"/>
    <n v="13.189655462184874"/>
    <x v="117"/>
  </r>
  <r>
    <n v="2001"/>
    <n v="1"/>
    <n v="27"/>
    <x v="15"/>
    <n v="4.1000000000000005"/>
    <n v="17.289655462184875"/>
    <n v="13.189655462184874"/>
    <x v="117"/>
  </r>
  <r>
    <n v="2001"/>
    <n v="1"/>
    <n v="28"/>
    <x v="7"/>
    <n v="4.1000000000000005"/>
    <n v="17.289655462184875"/>
    <n v="13.189655462184874"/>
    <x v="117"/>
  </r>
  <r>
    <n v="2001"/>
    <n v="1"/>
    <n v="29"/>
    <x v="23"/>
    <n v="4.1000000000000005"/>
    <n v="17.289655462184875"/>
    <n v="13.189655462184874"/>
    <x v="117"/>
  </r>
  <r>
    <n v="2001"/>
    <n v="1"/>
    <n v="30"/>
    <x v="22"/>
    <n v="4.1000000000000005"/>
    <n v="17.289655462184875"/>
    <n v="13.189655462184874"/>
    <x v="117"/>
  </r>
  <r>
    <n v="2001"/>
    <n v="1"/>
    <n v="31"/>
    <x v="12"/>
    <n v="4.1000000000000005"/>
    <n v="17.289655462184875"/>
    <n v="13.189655462184874"/>
    <x v="117"/>
  </r>
  <r>
    <n v="2004"/>
    <n v="2"/>
    <n v="11"/>
    <x v="17"/>
    <n v="4.1000000000000005"/>
    <n v="17.289655462184875"/>
    <n v="13.189655462184874"/>
    <x v="117"/>
  </r>
  <r>
    <n v="2004"/>
    <n v="2"/>
    <n v="11"/>
    <x v="15"/>
    <n v="4.1000000000000005"/>
    <n v="17.289655462184875"/>
    <n v="13.189655462184874"/>
    <x v="117"/>
  </r>
  <r>
    <n v="2004"/>
    <n v="3"/>
    <n v="7"/>
    <x v="19"/>
    <n v="4.1000000000000005"/>
    <n v="17.289655462184875"/>
    <n v="13.189655462184874"/>
    <x v="117"/>
  </r>
  <r>
    <n v="2004"/>
    <n v="3"/>
    <n v="8"/>
    <x v="11"/>
    <n v="4.1000000000000005"/>
    <n v="17.289655462184875"/>
    <n v="13.189655462184874"/>
    <x v="117"/>
  </r>
  <r>
    <n v="2004"/>
    <n v="3"/>
    <n v="12"/>
    <x v="19"/>
    <n v="4.1000000000000005"/>
    <n v="17.289655462184875"/>
    <n v="13.189655462184874"/>
    <x v="117"/>
  </r>
  <r>
    <n v="2004"/>
    <n v="3"/>
    <n v="30"/>
    <x v="8"/>
    <n v="4.1000000000000005"/>
    <n v="17.289655462184875"/>
    <n v="13.189655462184874"/>
    <x v="117"/>
  </r>
  <r>
    <n v="2002"/>
    <n v="4"/>
    <n v="10"/>
    <x v="5"/>
    <n v="4.1000000000000005"/>
    <n v="17.289655462184875"/>
    <n v="13.189655462184874"/>
    <x v="117"/>
  </r>
  <r>
    <n v="2002"/>
    <n v="4"/>
    <n v="11"/>
    <x v="5"/>
    <n v="4.1000000000000005"/>
    <n v="17.289655462184875"/>
    <n v="13.189655462184874"/>
    <x v="117"/>
  </r>
  <r>
    <n v="2002"/>
    <n v="4"/>
    <n v="11"/>
    <x v="4"/>
    <n v="4.1000000000000005"/>
    <n v="17.289655462184875"/>
    <n v="13.189655462184874"/>
    <x v="117"/>
  </r>
  <r>
    <n v="2002"/>
    <n v="4"/>
    <n v="13"/>
    <x v="12"/>
    <n v="4.1000000000000005"/>
    <n v="17.289655462184875"/>
    <n v="13.189655462184874"/>
    <x v="117"/>
  </r>
  <r>
    <n v="2002"/>
    <n v="4"/>
    <n v="18"/>
    <x v="6"/>
    <n v="4.1000000000000005"/>
    <n v="17.289655462184875"/>
    <n v="13.189655462184874"/>
    <x v="117"/>
  </r>
  <r>
    <n v="2002"/>
    <n v="4"/>
    <n v="18"/>
    <x v="12"/>
    <n v="4.1000000000000005"/>
    <n v="17.289655462184875"/>
    <n v="13.189655462184874"/>
    <x v="117"/>
  </r>
  <r>
    <n v="2000"/>
    <n v="5"/>
    <n v="30"/>
    <x v="2"/>
    <n v="4.1000000000000005"/>
    <n v="17.289655462184875"/>
    <n v="13.189655462184874"/>
    <x v="117"/>
  </r>
  <r>
    <n v="2010"/>
    <n v="10"/>
    <n v="13"/>
    <x v="11"/>
    <n v="4.1000000000000005"/>
    <n v="17.289655462184875"/>
    <n v="13.189655462184874"/>
    <x v="117"/>
  </r>
  <r>
    <n v="2003"/>
    <n v="11"/>
    <n v="6"/>
    <x v="14"/>
    <n v="4.1000000000000005"/>
    <n v="17.289655462184875"/>
    <n v="13.189655462184874"/>
    <x v="117"/>
  </r>
  <r>
    <n v="2003"/>
    <n v="11"/>
    <n v="7"/>
    <x v="2"/>
    <n v="4.1000000000000005"/>
    <n v="17.289655462184875"/>
    <n v="13.189655462184874"/>
    <x v="117"/>
  </r>
  <r>
    <n v="2003"/>
    <n v="11"/>
    <n v="11"/>
    <x v="13"/>
    <n v="4.1000000000000005"/>
    <n v="17.289655462184875"/>
    <n v="13.189655462184874"/>
    <x v="117"/>
  </r>
  <r>
    <n v="2003"/>
    <n v="11"/>
    <n v="16"/>
    <x v="2"/>
    <n v="4.1000000000000005"/>
    <n v="17.289655462184875"/>
    <n v="13.189655462184874"/>
    <x v="117"/>
  </r>
  <r>
    <n v="2003"/>
    <n v="11"/>
    <n v="29"/>
    <x v="9"/>
    <n v="4.1000000000000005"/>
    <n v="17.289655462184875"/>
    <n v="13.189655462184874"/>
    <x v="117"/>
  </r>
  <r>
    <n v="2003"/>
    <n v="11"/>
    <n v="30"/>
    <x v="2"/>
    <n v="4.1000000000000005"/>
    <n v="17.289655462184875"/>
    <n v="13.189655462184874"/>
    <x v="117"/>
  </r>
  <r>
    <n v="2003"/>
    <n v="12"/>
    <n v="6"/>
    <x v="23"/>
    <n v="4.1000000000000005"/>
    <n v="17.289655462184875"/>
    <n v="13.189655462184874"/>
    <x v="117"/>
  </r>
  <r>
    <n v="2003"/>
    <n v="12"/>
    <n v="12"/>
    <x v="20"/>
    <n v="4.1000000000000005"/>
    <n v="17.289655462184875"/>
    <n v="13.189655462184874"/>
    <x v="117"/>
  </r>
  <r>
    <n v="2003"/>
    <n v="12"/>
    <n v="12"/>
    <x v="21"/>
    <n v="4.1000000000000005"/>
    <n v="17.289655462184875"/>
    <n v="13.189655462184874"/>
    <x v="117"/>
  </r>
  <r>
    <n v="2003"/>
    <n v="12"/>
    <n v="15"/>
    <x v="11"/>
    <n v="4.1000000000000005"/>
    <n v="17.289655462184875"/>
    <n v="13.189655462184874"/>
    <x v="117"/>
  </r>
  <r>
    <n v="2003"/>
    <n v="12"/>
    <n v="29"/>
    <x v="21"/>
    <n v="4.1000000000000005"/>
    <n v="17.289655462184875"/>
    <n v="13.189655462184874"/>
    <x v="117"/>
  </r>
  <r>
    <n v="2003"/>
    <n v="12"/>
    <n v="30"/>
    <x v="18"/>
    <n v="4.1000000000000005"/>
    <n v="17.289655462184875"/>
    <n v="13.189655462184874"/>
    <x v="117"/>
  </r>
  <r>
    <n v="2001"/>
    <n v="1"/>
    <n v="7"/>
    <x v="4"/>
    <n v="4.2"/>
    <n v="17.268647058823529"/>
    <n v="13.06864705882353"/>
    <x v="118"/>
  </r>
  <r>
    <n v="2001"/>
    <n v="1"/>
    <n v="9"/>
    <x v="17"/>
    <n v="4.2"/>
    <n v="17.268647058823529"/>
    <n v="13.06864705882353"/>
    <x v="118"/>
  </r>
  <r>
    <n v="2001"/>
    <n v="1"/>
    <n v="9"/>
    <x v="15"/>
    <n v="4.2"/>
    <n v="17.268647058823529"/>
    <n v="13.06864705882353"/>
    <x v="118"/>
  </r>
  <r>
    <n v="2001"/>
    <n v="1"/>
    <n v="9"/>
    <x v="14"/>
    <n v="4.2"/>
    <n v="17.268647058823529"/>
    <n v="13.06864705882353"/>
    <x v="118"/>
  </r>
  <r>
    <n v="2001"/>
    <n v="1"/>
    <n v="9"/>
    <x v="12"/>
    <n v="4.2"/>
    <n v="17.268647058823529"/>
    <n v="13.06864705882353"/>
    <x v="118"/>
  </r>
  <r>
    <n v="2001"/>
    <n v="1"/>
    <n v="9"/>
    <x v="11"/>
    <n v="4.2"/>
    <n v="17.268647058823529"/>
    <n v="13.06864705882353"/>
    <x v="118"/>
  </r>
  <r>
    <n v="2001"/>
    <n v="1"/>
    <n v="26"/>
    <x v="3"/>
    <n v="4.2"/>
    <n v="17.268647058823529"/>
    <n v="13.06864705882353"/>
    <x v="118"/>
  </r>
  <r>
    <n v="2001"/>
    <n v="1"/>
    <n v="28"/>
    <x v="5"/>
    <n v="4.2"/>
    <n v="17.268647058823529"/>
    <n v="13.06864705882353"/>
    <x v="118"/>
  </r>
  <r>
    <n v="2001"/>
    <n v="1"/>
    <n v="28"/>
    <x v="12"/>
    <n v="4.2"/>
    <n v="17.268647058823529"/>
    <n v="13.06864705882353"/>
    <x v="118"/>
  </r>
  <r>
    <n v="2001"/>
    <n v="1"/>
    <n v="28"/>
    <x v="9"/>
    <n v="4.2"/>
    <n v="17.268647058823529"/>
    <n v="13.06864705882353"/>
    <x v="118"/>
  </r>
  <r>
    <n v="2004"/>
    <n v="2"/>
    <n v="8"/>
    <x v="8"/>
    <n v="4.2"/>
    <n v="17.268647058823529"/>
    <n v="13.06864705882353"/>
    <x v="118"/>
  </r>
  <r>
    <n v="2004"/>
    <n v="2"/>
    <n v="8"/>
    <x v="11"/>
    <n v="4.2"/>
    <n v="17.268647058823529"/>
    <n v="13.06864705882353"/>
    <x v="118"/>
  </r>
  <r>
    <n v="2004"/>
    <n v="2"/>
    <n v="16"/>
    <x v="18"/>
    <n v="4.2"/>
    <n v="17.268647058823529"/>
    <n v="13.06864705882353"/>
    <x v="118"/>
  </r>
  <r>
    <n v="2004"/>
    <n v="2"/>
    <n v="28"/>
    <x v="22"/>
    <n v="4.2"/>
    <n v="17.268647058823529"/>
    <n v="13.06864705882353"/>
    <x v="118"/>
  </r>
  <r>
    <n v="2004"/>
    <n v="3"/>
    <n v="1"/>
    <x v="18"/>
    <n v="4.2"/>
    <n v="17.268647058823529"/>
    <n v="13.06864705882353"/>
    <x v="118"/>
  </r>
  <r>
    <n v="2004"/>
    <n v="3"/>
    <n v="4"/>
    <x v="9"/>
    <n v="4.2"/>
    <n v="17.268647058823529"/>
    <n v="13.06864705882353"/>
    <x v="118"/>
  </r>
  <r>
    <n v="2004"/>
    <n v="3"/>
    <n v="5"/>
    <x v="4"/>
    <n v="4.2"/>
    <n v="17.268647058823529"/>
    <n v="13.06864705882353"/>
    <x v="118"/>
  </r>
  <r>
    <n v="2004"/>
    <n v="3"/>
    <n v="6"/>
    <x v="23"/>
    <n v="4.2"/>
    <n v="17.268647058823529"/>
    <n v="13.06864705882353"/>
    <x v="118"/>
  </r>
  <r>
    <n v="2004"/>
    <n v="3"/>
    <n v="18"/>
    <x v="2"/>
    <n v="4.2"/>
    <n v="17.268647058823529"/>
    <n v="13.06864705882353"/>
    <x v="118"/>
  </r>
  <r>
    <n v="2004"/>
    <n v="3"/>
    <n v="25"/>
    <x v="14"/>
    <n v="4.2"/>
    <n v="17.268647058823529"/>
    <n v="13.06864705882353"/>
    <x v="118"/>
  </r>
  <r>
    <n v="2004"/>
    <n v="3"/>
    <n v="28"/>
    <x v="2"/>
    <n v="4.2"/>
    <n v="17.268647058823529"/>
    <n v="13.06864705882353"/>
    <x v="118"/>
  </r>
  <r>
    <n v="2002"/>
    <n v="4"/>
    <n v="7"/>
    <x v="1"/>
    <n v="4.2"/>
    <n v="17.268647058823529"/>
    <n v="13.06864705882353"/>
    <x v="118"/>
  </r>
  <r>
    <n v="2002"/>
    <n v="4"/>
    <n v="17"/>
    <x v="11"/>
    <n v="4.2"/>
    <n v="17.268647058823529"/>
    <n v="13.06864705882353"/>
    <x v="118"/>
  </r>
  <r>
    <n v="2010"/>
    <n v="10"/>
    <n v="16"/>
    <x v="7"/>
    <n v="4.2"/>
    <n v="17.268647058823529"/>
    <n v="13.06864705882353"/>
    <x v="118"/>
  </r>
  <r>
    <n v="2010"/>
    <n v="10"/>
    <n v="25"/>
    <x v="5"/>
    <n v="4.2"/>
    <n v="17.268647058823529"/>
    <n v="13.06864705882353"/>
    <x v="118"/>
  </r>
  <r>
    <n v="2003"/>
    <n v="11"/>
    <n v="8"/>
    <x v="11"/>
    <n v="4.2"/>
    <n v="17.268647058823529"/>
    <n v="13.06864705882353"/>
    <x v="118"/>
  </r>
  <r>
    <n v="2003"/>
    <n v="11"/>
    <n v="9"/>
    <x v="0"/>
    <n v="4.2"/>
    <n v="17.268647058823529"/>
    <n v="13.06864705882353"/>
    <x v="118"/>
  </r>
  <r>
    <n v="2003"/>
    <n v="11"/>
    <n v="11"/>
    <x v="23"/>
    <n v="4.2"/>
    <n v="17.268647058823529"/>
    <n v="13.06864705882353"/>
    <x v="118"/>
  </r>
  <r>
    <n v="2003"/>
    <n v="11"/>
    <n v="12"/>
    <x v="13"/>
    <n v="4.2"/>
    <n v="17.268647058823529"/>
    <n v="13.06864705882353"/>
    <x v="118"/>
  </r>
  <r>
    <n v="2003"/>
    <n v="12"/>
    <n v="15"/>
    <x v="21"/>
    <n v="4.2"/>
    <n v="17.268647058823529"/>
    <n v="13.06864705882353"/>
    <x v="118"/>
  </r>
  <r>
    <n v="2003"/>
    <n v="12"/>
    <n v="15"/>
    <x v="22"/>
    <n v="4.2"/>
    <n v="17.268647058823529"/>
    <n v="13.06864705882353"/>
    <x v="118"/>
  </r>
  <r>
    <n v="2003"/>
    <n v="12"/>
    <n v="17"/>
    <x v="1"/>
    <n v="4.2"/>
    <n v="17.268647058823529"/>
    <n v="13.06864705882353"/>
    <x v="118"/>
  </r>
  <r>
    <n v="2003"/>
    <n v="12"/>
    <n v="30"/>
    <x v="17"/>
    <n v="4.2"/>
    <n v="17.268647058823529"/>
    <n v="13.06864705882353"/>
    <x v="118"/>
  </r>
  <r>
    <n v="2001"/>
    <n v="1"/>
    <n v="8"/>
    <x v="16"/>
    <n v="4.3"/>
    <n v="17.247638655462186"/>
    <n v="12.947638655462185"/>
    <x v="119"/>
  </r>
  <r>
    <n v="2001"/>
    <n v="1"/>
    <n v="9"/>
    <x v="19"/>
    <n v="4.3"/>
    <n v="17.247638655462186"/>
    <n v="12.947638655462185"/>
    <x v="119"/>
  </r>
  <r>
    <n v="2001"/>
    <n v="1"/>
    <n v="25"/>
    <x v="14"/>
    <n v="4.3"/>
    <n v="17.247638655462186"/>
    <n v="12.947638655462185"/>
    <x v="119"/>
  </r>
  <r>
    <n v="2001"/>
    <n v="1"/>
    <n v="27"/>
    <x v="18"/>
    <n v="4.3"/>
    <n v="17.247638655462186"/>
    <n v="12.947638655462185"/>
    <x v="119"/>
  </r>
  <r>
    <n v="2001"/>
    <n v="1"/>
    <n v="27"/>
    <x v="20"/>
    <n v="4.3"/>
    <n v="17.247638655462186"/>
    <n v="12.947638655462185"/>
    <x v="119"/>
  </r>
  <r>
    <n v="2001"/>
    <n v="1"/>
    <n v="27"/>
    <x v="19"/>
    <n v="4.3"/>
    <n v="17.247638655462186"/>
    <n v="12.947638655462185"/>
    <x v="119"/>
  </r>
  <r>
    <n v="2004"/>
    <n v="2"/>
    <n v="12"/>
    <x v="10"/>
    <n v="4.3"/>
    <n v="17.247638655462186"/>
    <n v="12.947638655462185"/>
    <x v="119"/>
  </r>
  <r>
    <n v="2004"/>
    <n v="2"/>
    <n v="20"/>
    <x v="22"/>
    <n v="4.3"/>
    <n v="17.247638655462186"/>
    <n v="12.947638655462185"/>
    <x v="119"/>
  </r>
  <r>
    <n v="2004"/>
    <n v="2"/>
    <n v="24"/>
    <x v="13"/>
    <n v="4.3"/>
    <n v="17.247638655462186"/>
    <n v="12.947638655462185"/>
    <x v="119"/>
  </r>
  <r>
    <n v="2004"/>
    <n v="2"/>
    <n v="26"/>
    <x v="13"/>
    <n v="4.3"/>
    <n v="17.247638655462186"/>
    <n v="12.947638655462185"/>
    <x v="119"/>
  </r>
  <r>
    <n v="2004"/>
    <n v="3"/>
    <n v="8"/>
    <x v="12"/>
    <n v="4.3"/>
    <n v="17.247638655462186"/>
    <n v="12.947638655462185"/>
    <x v="119"/>
  </r>
  <r>
    <n v="2004"/>
    <n v="3"/>
    <n v="22"/>
    <x v="12"/>
    <n v="4.3"/>
    <n v="17.247638655462186"/>
    <n v="12.947638655462185"/>
    <x v="119"/>
  </r>
  <r>
    <n v="2002"/>
    <n v="4"/>
    <n v="8"/>
    <x v="1"/>
    <n v="4.3"/>
    <n v="17.247638655462186"/>
    <n v="12.947638655462185"/>
    <x v="119"/>
  </r>
  <r>
    <n v="2002"/>
    <n v="4"/>
    <n v="14"/>
    <x v="3"/>
    <n v="4.3"/>
    <n v="17.247638655462186"/>
    <n v="12.947638655462185"/>
    <x v="119"/>
  </r>
  <r>
    <n v="2000"/>
    <n v="5"/>
    <n v="30"/>
    <x v="4"/>
    <n v="4.3"/>
    <n v="17.247638655462186"/>
    <n v="12.947638655462185"/>
    <x v="119"/>
  </r>
  <r>
    <n v="2000"/>
    <n v="5"/>
    <n v="31"/>
    <x v="2"/>
    <n v="4.3"/>
    <n v="17.247638655462186"/>
    <n v="12.947638655462185"/>
    <x v="119"/>
  </r>
  <r>
    <n v="2010"/>
    <n v="10"/>
    <n v="14"/>
    <x v="8"/>
    <n v="4.3"/>
    <n v="17.247638655462186"/>
    <n v="12.947638655462185"/>
    <x v="119"/>
  </r>
  <r>
    <n v="2010"/>
    <n v="10"/>
    <n v="21"/>
    <x v="5"/>
    <n v="4.3"/>
    <n v="17.247638655462186"/>
    <n v="12.947638655462185"/>
    <x v="119"/>
  </r>
  <r>
    <n v="2003"/>
    <n v="11"/>
    <n v="25"/>
    <x v="10"/>
    <n v="4.3"/>
    <n v="17.247638655462186"/>
    <n v="12.947638655462185"/>
    <x v="119"/>
  </r>
  <r>
    <n v="2003"/>
    <n v="11"/>
    <n v="29"/>
    <x v="18"/>
    <n v="4.3"/>
    <n v="17.247638655462186"/>
    <n v="12.947638655462185"/>
    <x v="119"/>
  </r>
  <r>
    <n v="2003"/>
    <n v="11"/>
    <n v="30"/>
    <x v="8"/>
    <n v="4.3"/>
    <n v="17.247638655462186"/>
    <n v="12.947638655462185"/>
    <x v="119"/>
  </r>
  <r>
    <n v="2003"/>
    <n v="12"/>
    <n v="4"/>
    <x v="9"/>
    <n v="4.3"/>
    <n v="17.247638655462186"/>
    <n v="12.947638655462185"/>
    <x v="119"/>
  </r>
  <r>
    <n v="2003"/>
    <n v="12"/>
    <n v="16"/>
    <x v="5"/>
    <n v="4.3"/>
    <n v="17.247638655462186"/>
    <n v="12.947638655462185"/>
    <x v="119"/>
  </r>
  <r>
    <n v="2003"/>
    <n v="12"/>
    <n v="16"/>
    <x v="8"/>
    <n v="4.3"/>
    <n v="17.247638655462186"/>
    <n v="12.947638655462185"/>
    <x v="119"/>
  </r>
  <r>
    <n v="2003"/>
    <n v="12"/>
    <n v="17"/>
    <x v="3"/>
    <n v="4.3"/>
    <n v="17.247638655462186"/>
    <n v="12.947638655462185"/>
    <x v="119"/>
  </r>
  <r>
    <n v="2003"/>
    <n v="12"/>
    <n v="21"/>
    <x v="0"/>
    <n v="4.3"/>
    <n v="17.247638655462186"/>
    <n v="12.947638655462185"/>
    <x v="119"/>
  </r>
  <r>
    <n v="2003"/>
    <n v="12"/>
    <n v="24"/>
    <x v="20"/>
    <n v="4.3"/>
    <n v="17.247638655462186"/>
    <n v="12.947638655462185"/>
    <x v="119"/>
  </r>
  <r>
    <n v="2003"/>
    <n v="12"/>
    <n v="28"/>
    <x v="22"/>
    <n v="4.3"/>
    <n v="17.247638655462186"/>
    <n v="12.947638655462185"/>
    <x v="119"/>
  </r>
  <r>
    <n v="2003"/>
    <n v="12"/>
    <n v="28"/>
    <x v="15"/>
    <n v="4.3"/>
    <n v="17.247638655462186"/>
    <n v="12.947638655462185"/>
    <x v="119"/>
  </r>
  <r>
    <n v="2003"/>
    <n v="12"/>
    <n v="28"/>
    <x v="9"/>
    <n v="4.3"/>
    <n v="17.247638655462186"/>
    <n v="12.947638655462185"/>
    <x v="119"/>
  </r>
  <r>
    <n v="2001"/>
    <n v="1"/>
    <n v="1"/>
    <x v="21"/>
    <n v="4.4000000000000004"/>
    <n v="17.22663025210084"/>
    <n v="12.82663025210084"/>
    <x v="120"/>
  </r>
  <r>
    <n v="2001"/>
    <n v="1"/>
    <n v="1"/>
    <x v="22"/>
    <n v="4.4000000000000004"/>
    <n v="17.22663025210084"/>
    <n v="12.82663025210084"/>
    <x v="120"/>
  </r>
  <r>
    <n v="2001"/>
    <n v="1"/>
    <n v="6"/>
    <x v="15"/>
    <n v="4.4000000000000004"/>
    <n v="17.22663025210084"/>
    <n v="12.82663025210084"/>
    <x v="120"/>
  </r>
  <r>
    <n v="2001"/>
    <n v="1"/>
    <n v="26"/>
    <x v="15"/>
    <n v="4.4000000000000004"/>
    <n v="17.22663025210084"/>
    <n v="12.82663025210084"/>
    <x v="120"/>
  </r>
  <r>
    <n v="2004"/>
    <n v="2"/>
    <n v="8"/>
    <x v="3"/>
    <n v="4.4000000000000004"/>
    <n v="17.22663025210084"/>
    <n v="12.82663025210084"/>
    <x v="120"/>
  </r>
  <r>
    <n v="2004"/>
    <n v="2"/>
    <n v="8"/>
    <x v="18"/>
    <n v="4.4000000000000004"/>
    <n v="17.22663025210084"/>
    <n v="12.82663025210084"/>
    <x v="120"/>
  </r>
  <r>
    <n v="2004"/>
    <n v="2"/>
    <n v="8"/>
    <x v="17"/>
    <n v="4.4000000000000004"/>
    <n v="17.22663025210084"/>
    <n v="12.82663025210084"/>
    <x v="120"/>
  </r>
  <r>
    <n v="2004"/>
    <n v="2"/>
    <n v="18"/>
    <x v="12"/>
    <n v="4.4000000000000004"/>
    <n v="17.22663025210084"/>
    <n v="12.82663025210084"/>
    <x v="120"/>
  </r>
  <r>
    <n v="2004"/>
    <n v="2"/>
    <n v="19"/>
    <x v="21"/>
    <n v="4.4000000000000004"/>
    <n v="17.22663025210084"/>
    <n v="12.82663025210084"/>
    <x v="120"/>
  </r>
  <r>
    <n v="2004"/>
    <n v="2"/>
    <n v="23"/>
    <x v="23"/>
    <n v="4.4000000000000004"/>
    <n v="17.22663025210084"/>
    <n v="12.82663025210084"/>
    <x v="120"/>
  </r>
  <r>
    <n v="2004"/>
    <n v="3"/>
    <n v="4"/>
    <x v="10"/>
    <n v="4.4000000000000004"/>
    <n v="17.22663025210084"/>
    <n v="12.82663025210084"/>
    <x v="120"/>
  </r>
  <r>
    <n v="2004"/>
    <n v="3"/>
    <n v="7"/>
    <x v="0"/>
    <n v="4.4000000000000004"/>
    <n v="17.22663025210084"/>
    <n v="12.82663025210084"/>
    <x v="120"/>
  </r>
  <r>
    <n v="2004"/>
    <n v="3"/>
    <n v="25"/>
    <x v="10"/>
    <n v="4.4000000000000004"/>
    <n v="17.22663025210084"/>
    <n v="12.82663025210084"/>
    <x v="120"/>
  </r>
  <r>
    <n v="2004"/>
    <n v="3"/>
    <n v="26"/>
    <x v="0"/>
    <n v="4.4000000000000004"/>
    <n v="17.22663025210084"/>
    <n v="12.82663025210084"/>
    <x v="120"/>
  </r>
  <r>
    <n v="2004"/>
    <n v="3"/>
    <n v="28"/>
    <x v="8"/>
    <n v="4.4000000000000004"/>
    <n v="17.22663025210084"/>
    <n v="12.82663025210084"/>
    <x v="120"/>
  </r>
  <r>
    <n v="2004"/>
    <n v="3"/>
    <n v="28"/>
    <x v="6"/>
    <n v="4.4000000000000004"/>
    <n v="17.22663025210084"/>
    <n v="12.82663025210084"/>
    <x v="120"/>
  </r>
  <r>
    <n v="2002"/>
    <n v="4"/>
    <n v="6"/>
    <x v="5"/>
    <n v="4.4000000000000004"/>
    <n v="17.22663025210084"/>
    <n v="12.82663025210084"/>
    <x v="120"/>
  </r>
  <r>
    <n v="2002"/>
    <n v="4"/>
    <n v="20"/>
    <x v="6"/>
    <n v="4.4000000000000004"/>
    <n v="17.22663025210084"/>
    <n v="12.82663025210084"/>
    <x v="120"/>
  </r>
  <r>
    <n v="2000"/>
    <n v="5"/>
    <n v="31"/>
    <x v="8"/>
    <n v="4.4000000000000004"/>
    <n v="17.22663025210084"/>
    <n v="12.82663025210084"/>
    <x v="120"/>
  </r>
  <r>
    <n v="2010"/>
    <n v="10"/>
    <n v="21"/>
    <x v="6"/>
    <n v="4.4000000000000004"/>
    <n v="17.22663025210084"/>
    <n v="12.82663025210084"/>
    <x v="120"/>
  </r>
  <r>
    <n v="2003"/>
    <n v="11"/>
    <n v="6"/>
    <x v="11"/>
    <n v="4.4000000000000004"/>
    <n v="17.22663025210084"/>
    <n v="12.82663025210084"/>
    <x v="120"/>
  </r>
  <r>
    <n v="2003"/>
    <n v="11"/>
    <n v="11"/>
    <x v="16"/>
    <n v="4.4000000000000004"/>
    <n v="17.22663025210084"/>
    <n v="12.82663025210084"/>
    <x v="120"/>
  </r>
  <r>
    <n v="2003"/>
    <n v="11"/>
    <n v="25"/>
    <x v="8"/>
    <n v="4.4000000000000004"/>
    <n v="17.22663025210084"/>
    <n v="12.82663025210084"/>
    <x v="120"/>
  </r>
  <r>
    <n v="2003"/>
    <n v="11"/>
    <n v="27"/>
    <x v="8"/>
    <n v="4.4000000000000004"/>
    <n v="17.22663025210084"/>
    <n v="12.82663025210084"/>
    <x v="120"/>
  </r>
  <r>
    <n v="2003"/>
    <n v="12"/>
    <n v="12"/>
    <x v="15"/>
    <n v="4.4000000000000004"/>
    <n v="17.22663025210084"/>
    <n v="12.82663025210084"/>
    <x v="120"/>
  </r>
  <r>
    <n v="2003"/>
    <n v="12"/>
    <n v="17"/>
    <x v="8"/>
    <n v="4.4000000000000004"/>
    <n v="17.22663025210084"/>
    <n v="12.82663025210084"/>
    <x v="120"/>
  </r>
  <r>
    <n v="2003"/>
    <n v="12"/>
    <n v="29"/>
    <x v="4"/>
    <n v="4.4000000000000004"/>
    <n v="17.22663025210084"/>
    <n v="12.82663025210084"/>
    <x v="120"/>
  </r>
  <r>
    <n v="2001"/>
    <n v="1"/>
    <n v="1"/>
    <x v="23"/>
    <n v="4.5"/>
    <n v="17.205621848739497"/>
    <n v="12.705621848739497"/>
    <x v="121"/>
  </r>
  <r>
    <n v="2001"/>
    <n v="1"/>
    <n v="6"/>
    <x v="14"/>
    <n v="4.5"/>
    <n v="17.205621848739497"/>
    <n v="12.705621848739497"/>
    <x v="121"/>
  </r>
  <r>
    <n v="2001"/>
    <n v="1"/>
    <n v="8"/>
    <x v="13"/>
    <n v="4.5"/>
    <n v="17.205621848739497"/>
    <n v="12.705621848739497"/>
    <x v="121"/>
  </r>
  <r>
    <n v="2001"/>
    <n v="1"/>
    <n v="8"/>
    <x v="7"/>
    <n v="4.5"/>
    <n v="17.205621848739497"/>
    <n v="12.705621848739497"/>
    <x v="121"/>
  </r>
  <r>
    <n v="2001"/>
    <n v="1"/>
    <n v="9"/>
    <x v="23"/>
    <n v="4.5"/>
    <n v="17.205621848739497"/>
    <n v="12.705621848739497"/>
    <x v="121"/>
  </r>
  <r>
    <n v="2001"/>
    <n v="1"/>
    <n v="22"/>
    <x v="23"/>
    <n v="4.5"/>
    <n v="17.205621848739497"/>
    <n v="12.705621848739497"/>
    <x v="121"/>
  </r>
  <r>
    <n v="2001"/>
    <n v="1"/>
    <n v="26"/>
    <x v="1"/>
    <n v="4.5"/>
    <n v="17.205621848739497"/>
    <n v="12.705621848739497"/>
    <x v="121"/>
  </r>
  <r>
    <n v="2001"/>
    <n v="1"/>
    <n v="27"/>
    <x v="17"/>
    <n v="4.5"/>
    <n v="17.205621848739497"/>
    <n v="12.705621848739497"/>
    <x v="121"/>
  </r>
  <r>
    <n v="2001"/>
    <n v="1"/>
    <n v="27"/>
    <x v="11"/>
    <n v="4.5"/>
    <n v="17.205621848739497"/>
    <n v="12.705621848739497"/>
    <x v="121"/>
  </r>
  <r>
    <n v="2001"/>
    <n v="1"/>
    <n v="31"/>
    <x v="11"/>
    <n v="4.5"/>
    <n v="17.205621848739497"/>
    <n v="12.705621848739497"/>
    <x v="121"/>
  </r>
  <r>
    <n v="2004"/>
    <n v="2"/>
    <n v="8"/>
    <x v="14"/>
    <n v="4.5"/>
    <n v="17.205621848739497"/>
    <n v="12.705621848739497"/>
    <x v="121"/>
  </r>
  <r>
    <n v="2004"/>
    <n v="2"/>
    <n v="10"/>
    <x v="16"/>
    <n v="4.5"/>
    <n v="17.205621848739497"/>
    <n v="12.705621848739497"/>
    <x v="121"/>
  </r>
  <r>
    <n v="2004"/>
    <n v="2"/>
    <n v="17"/>
    <x v="13"/>
    <n v="4.5"/>
    <n v="17.205621848739497"/>
    <n v="12.705621848739497"/>
    <x v="121"/>
  </r>
  <r>
    <n v="2004"/>
    <n v="2"/>
    <n v="19"/>
    <x v="20"/>
    <n v="4.5"/>
    <n v="17.205621848739497"/>
    <n v="12.705621848739497"/>
    <x v="121"/>
  </r>
  <r>
    <n v="2004"/>
    <n v="3"/>
    <n v="1"/>
    <x v="23"/>
    <n v="4.5"/>
    <n v="17.205621848739497"/>
    <n v="12.705621848739497"/>
    <x v="121"/>
  </r>
  <r>
    <n v="2004"/>
    <n v="3"/>
    <n v="7"/>
    <x v="17"/>
    <n v="4.5"/>
    <n v="17.205621848739497"/>
    <n v="12.705621848739497"/>
    <x v="121"/>
  </r>
  <r>
    <n v="2004"/>
    <n v="3"/>
    <n v="11"/>
    <x v="18"/>
    <n v="4.5"/>
    <n v="17.205621848739497"/>
    <n v="12.705621848739497"/>
    <x v="121"/>
  </r>
  <r>
    <n v="2004"/>
    <n v="3"/>
    <n v="12"/>
    <x v="9"/>
    <n v="4.5"/>
    <n v="17.205621848739497"/>
    <n v="12.705621848739497"/>
    <x v="121"/>
  </r>
  <r>
    <n v="2002"/>
    <n v="4"/>
    <n v="9"/>
    <x v="7"/>
    <n v="4.5"/>
    <n v="17.205621848739497"/>
    <n v="12.705621848739497"/>
    <x v="121"/>
  </r>
  <r>
    <n v="2010"/>
    <n v="10"/>
    <n v="13"/>
    <x v="14"/>
    <n v="4.5"/>
    <n v="17.205621848739497"/>
    <n v="12.705621848739497"/>
    <x v="121"/>
  </r>
  <r>
    <n v="2010"/>
    <n v="10"/>
    <n v="20"/>
    <x v="17"/>
    <n v="4.5"/>
    <n v="17.205621848739497"/>
    <n v="12.705621848739497"/>
    <x v="121"/>
  </r>
  <r>
    <n v="2010"/>
    <n v="10"/>
    <n v="21"/>
    <x v="2"/>
    <n v="4.5"/>
    <n v="17.205621848739497"/>
    <n v="12.705621848739497"/>
    <x v="121"/>
  </r>
  <r>
    <n v="2010"/>
    <n v="10"/>
    <n v="25"/>
    <x v="19"/>
    <n v="4.5"/>
    <n v="17.205621848739497"/>
    <n v="12.705621848739497"/>
    <x v="121"/>
  </r>
  <r>
    <n v="2003"/>
    <n v="11"/>
    <n v="6"/>
    <x v="1"/>
    <n v="4.5"/>
    <n v="17.205621848739497"/>
    <n v="12.705621848739497"/>
    <x v="121"/>
  </r>
  <r>
    <n v="2003"/>
    <n v="11"/>
    <n v="7"/>
    <x v="5"/>
    <n v="4.5"/>
    <n v="17.205621848739497"/>
    <n v="12.705621848739497"/>
    <x v="121"/>
  </r>
  <r>
    <n v="2003"/>
    <n v="11"/>
    <n v="27"/>
    <x v="4"/>
    <n v="4.5"/>
    <n v="17.205621848739497"/>
    <n v="12.705621848739497"/>
    <x v="121"/>
  </r>
  <r>
    <n v="2003"/>
    <n v="11"/>
    <n v="28"/>
    <x v="13"/>
    <n v="4.5"/>
    <n v="17.205621848739497"/>
    <n v="12.705621848739497"/>
    <x v="121"/>
  </r>
  <r>
    <n v="2003"/>
    <n v="12"/>
    <n v="3"/>
    <x v="21"/>
    <n v="4.5"/>
    <n v="17.205621848739497"/>
    <n v="12.705621848739497"/>
    <x v="121"/>
  </r>
  <r>
    <n v="2003"/>
    <n v="12"/>
    <n v="5"/>
    <x v="15"/>
    <n v="4.5"/>
    <n v="17.205621848739497"/>
    <n v="12.705621848739497"/>
    <x v="121"/>
  </r>
  <r>
    <n v="2003"/>
    <n v="12"/>
    <n v="5"/>
    <x v="14"/>
    <n v="4.5"/>
    <n v="17.205621848739497"/>
    <n v="12.705621848739497"/>
    <x v="121"/>
  </r>
  <r>
    <n v="2003"/>
    <n v="12"/>
    <n v="5"/>
    <x v="12"/>
    <n v="4.5"/>
    <n v="17.205621848739497"/>
    <n v="12.705621848739497"/>
    <x v="121"/>
  </r>
  <r>
    <n v="2003"/>
    <n v="12"/>
    <n v="11"/>
    <x v="15"/>
    <n v="4.5"/>
    <n v="17.205621848739497"/>
    <n v="12.705621848739497"/>
    <x v="121"/>
  </r>
  <r>
    <n v="2003"/>
    <n v="12"/>
    <n v="11"/>
    <x v="14"/>
    <n v="4.5"/>
    <n v="17.205621848739497"/>
    <n v="12.705621848739497"/>
    <x v="121"/>
  </r>
  <r>
    <n v="2003"/>
    <n v="12"/>
    <n v="15"/>
    <x v="13"/>
    <n v="4.5"/>
    <n v="17.205621848739497"/>
    <n v="12.705621848739497"/>
    <x v="121"/>
  </r>
  <r>
    <n v="2003"/>
    <n v="12"/>
    <n v="18"/>
    <x v="22"/>
    <n v="4.5"/>
    <n v="17.205621848739497"/>
    <n v="12.705621848739497"/>
    <x v="121"/>
  </r>
  <r>
    <n v="2003"/>
    <n v="12"/>
    <n v="21"/>
    <x v="2"/>
    <n v="4.5"/>
    <n v="17.205621848739497"/>
    <n v="12.705621848739497"/>
    <x v="121"/>
  </r>
  <r>
    <n v="2003"/>
    <n v="12"/>
    <n v="28"/>
    <x v="7"/>
    <n v="4.5"/>
    <n v="17.205621848739497"/>
    <n v="12.705621848739497"/>
    <x v="121"/>
  </r>
  <r>
    <n v="2003"/>
    <n v="12"/>
    <n v="30"/>
    <x v="20"/>
    <n v="4.5"/>
    <n v="17.205621848739497"/>
    <n v="12.705621848739497"/>
    <x v="121"/>
  </r>
  <r>
    <n v="2001"/>
    <n v="1"/>
    <n v="1"/>
    <x v="17"/>
    <n v="4.6000000000000005"/>
    <n v="17.184613445378151"/>
    <n v="12.58461344537815"/>
    <x v="122"/>
  </r>
  <r>
    <n v="2001"/>
    <n v="1"/>
    <n v="3"/>
    <x v="15"/>
    <n v="4.6000000000000005"/>
    <n v="17.184613445378151"/>
    <n v="12.58461344537815"/>
    <x v="122"/>
  </r>
  <r>
    <n v="2001"/>
    <n v="1"/>
    <n v="3"/>
    <x v="14"/>
    <n v="4.6000000000000005"/>
    <n v="17.184613445378151"/>
    <n v="12.58461344537815"/>
    <x v="122"/>
  </r>
  <r>
    <n v="2001"/>
    <n v="1"/>
    <n v="7"/>
    <x v="1"/>
    <n v="4.6000000000000005"/>
    <n v="17.184613445378151"/>
    <n v="12.58461344537815"/>
    <x v="122"/>
  </r>
  <r>
    <n v="2001"/>
    <n v="1"/>
    <n v="7"/>
    <x v="0"/>
    <n v="4.6000000000000005"/>
    <n v="17.184613445378151"/>
    <n v="12.58461344537815"/>
    <x v="122"/>
  </r>
  <r>
    <n v="2001"/>
    <n v="1"/>
    <n v="24"/>
    <x v="11"/>
    <n v="4.6000000000000005"/>
    <n v="17.184613445378151"/>
    <n v="12.58461344537815"/>
    <x v="122"/>
  </r>
  <r>
    <n v="2001"/>
    <n v="1"/>
    <n v="26"/>
    <x v="0"/>
    <n v="4.6000000000000005"/>
    <n v="17.184613445378151"/>
    <n v="12.58461344537815"/>
    <x v="122"/>
  </r>
  <r>
    <n v="2001"/>
    <n v="1"/>
    <n v="27"/>
    <x v="9"/>
    <n v="4.6000000000000005"/>
    <n v="17.184613445378151"/>
    <n v="12.58461344537815"/>
    <x v="122"/>
  </r>
  <r>
    <n v="2004"/>
    <n v="2"/>
    <n v="8"/>
    <x v="12"/>
    <n v="4.6000000000000005"/>
    <n v="17.184613445378151"/>
    <n v="12.58461344537815"/>
    <x v="122"/>
  </r>
  <r>
    <n v="2004"/>
    <n v="2"/>
    <n v="11"/>
    <x v="23"/>
    <n v="4.6000000000000005"/>
    <n v="17.184613445378151"/>
    <n v="12.58461344537815"/>
    <x v="122"/>
  </r>
  <r>
    <n v="2004"/>
    <n v="2"/>
    <n v="16"/>
    <x v="20"/>
    <n v="4.6000000000000005"/>
    <n v="17.184613445378151"/>
    <n v="12.58461344537815"/>
    <x v="122"/>
  </r>
  <r>
    <n v="2004"/>
    <n v="2"/>
    <n v="17"/>
    <x v="12"/>
    <n v="4.6000000000000005"/>
    <n v="17.184613445378151"/>
    <n v="12.58461344537815"/>
    <x v="122"/>
  </r>
  <r>
    <n v="2004"/>
    <n v="2"/>
    <n v="18"/>
    <x v="5"/>
    <n v="4.6000000000000005"/>
    <n v="17.184613445378151"/>
    <n v="12.58461344537815"/>
    <x v="122"/>
  </r>
  <r>
    <n v="2004"/>
    <n v="2"/>
    <n v="18"/>
    <x v="4"/>
    <n v="4.6000000000000005"/>
    <n v="17.184613445378151"/>
    <n v="12.58461344537815"/>
    <x v="122"/>
  </r>
  <r>
    <n v="2004"/>
    <n v="2"/>
    <n v="18"/>
    <x v="2"/>
    <n v="4.6000000000000005"/>
    <n v="17.184613445378151"/>
    <n v="12.58461344537815"/>
    <x v="122"/>
  </r>
  <r>
    <n v="2002"/>
    <n v="4"/>
    <n v="6"/>
    <x v="11"/>
    <n v="4.6000000000000005"/>
    <n v="17.184613445378151"/>
    <n v="12.58461344537815"/>
    <x v="122"/>
  </r>
  <r>
    <n v="2002"/>
    <n v="4"/>
    <n v="11"/>
    <x v="3"/>
    <n v="4.6000000000000005"/>
    <n v="17.184613445378151"/>
    <n v="12.58461344537815"/>
    <x v="122"/>
  </r>
  <r>
    <n v="2002"/>
    <n v="4"/>
    <n v="21"/>
    <x v="7"/>
    <n v="4.6000000000000005"/>
    <n v="17.184613445378151"/>
    <n v="12.58461344537815"/>
    <x v="122"/>
  </r>
  <r>
    <n v="2002"/>
    <n v="4"/>
    <n v="26"/>
    <x v="5"/>
    <n v="4.6000000000000005"/>
    <n v="17.184613445378151"/>
    <n v="12.58461344537815"/>
    <x v="122"/>
  </r>
  <r>
    <n v="2010"/>
    <n v="10"/>
    <n v="16"/>
    <x v="9"/>
    <n v="4.6000000000000005"/>
    <n v="17.184613445378151"/>
    <n v="12.58461344537815"/>
    <x v="122"/>
  </r>
  <r>
    <n v="2010"/>
    <n v="10"/>
    <n v="20"/>
    <x v="12"/>
    <n v="4.6000000000000005"/>
    <n v="17.184613445378151"/>
    <n v="12.58461344537815"/>
    <x v="122"/>
  </r>
  <r>
    <n v="2010"/>
    <n v="10"/>
    <n v="21"/>
    <x v="8"/>
    <n v="4.6000000000000005"/>
    <n v="17.184613445378151"/>
    <n v="12.58461344537815"/>
    <x v="122"/>
  </r>
  <r>
    <n v="2003"/>
    <n v="11"/>
    <n v="16"/>
    <x v="8"/>
    <n v="4.6000000000000005"/>
    <n v="17.184613445378151"/>
    <n v="12.58461344537815"/>
    <x v="122"/>
  </r>
  <r>
    <n v="2003"/>
    <n v="11"/>
    <n v="27"/>
    <x v="2"/>
    <n v="4.6000000000000005"/>
    <n v="17.184613445378151"/>
    <n v="12.58461344537815"/>
    <x v="122"/>
  </r>
  <r>
    <n v="2003"/>
    <n v="11"/>
    <n v="29"/>
    <x v="23"/>
    <n v="4.6000000000000005"/>
    <n v="17.184613445378151"/>
    <n v="12.58461344537815"/>
    <x v="122"/>
  </r>
  <r>
    <n v="2003"/>
    <n v="11"/>
    <n v="29"/>
    <x v="17"/>
    <n v="4.6000000000000005"/>
    <n v="17.184613445378151"/>
    <n v="12.58461344537815"/>
    <x v="122"/>
  </r>
  <r>
    <n v="2003"/>
    <n v="11"/>
    <n v="30"/>
    <x v="6"/>
    <n v="4.6000000000000005"/>
    <n v="17.184613445378151"/>
    <n v="12.58461344537815"/>
    <x v="122"/>
  </r>
  <r>
    <n v="2003"/>
    <n v="12"/>
    <n v="5"/>
    <x v="13"/>
    <n v="4.6000000000000005"/>
    <n v="17.184613445378151"/>
    <n v="12.58461344537815"/>
    <x v="122"/>
  </r>
  <r>
    <n v="2003"/>
    <n v="12"/>
    <n v="5"/>
    <x v="11"/>
    <n v="4.6000000000000005"/>
    <n v="17.184613445378151"/>
    <n v="12.58461344537815"/>
    <x v="122"/>
  </r>
  <r>
    <n v="2003"/>
    <n v="12"/>
    <n v="9"/>
    <x v="20"/>
    <n v="4.6000000000000005"/>
    <n v="17.184613445378151"/>
    <n v="12.58461344537815"/>
    <x v="122"/>
  </r>
  <r>
    <n v="2003"/>
    <n v="12"/>
    <n v="17"/>
    <x v="2"/>
    <n v="4.6000000000000005"/>
    <n v="17.184613445378151"/>
    <n v="12.58461344537815"/>
    <x v="122"/>
  </r>
  <r>
    <n v="2003"/>
    <n v="12"/>
    <n v="17"/>
    <x v="0"/>
    <n v="4.6000000000000005"/>
    <n v="17.184613445378151"/>
    <n v="12.58461344537815"/>
    <x v="122"/>
  </r>
  <r>
    <n v="2003"/>
    <n v="12"/>
    <n v="21"/>
    <x v="1"/>
    <n v="4.6000000000000005"/>
    <n v="17.184613445378151"/>
    <n v="12.58461344537815"/>
    <x v="122"/>
  </r>
  <r>
    <n v="2003"/>
    <n v="12"/>
    <n v="24"/>
    <x v="21"/>
    <n v="4.6000000000000005"/>
    <n v="17.184613445378151"/>
    <n v="12.58461344537815"/>
    <x v="122"/>
  </r>
  <r>
    <n v="2003"/>
    <n v="12"/>
    <n v="28"/>
    <x v="21"/>
    <n v="4.6000000000000005"/>
    <n v="17.184613445378151"/>
    <n v="12.58461344537815"/>
    <x v="122"/>
  </r>
  <r>
    <n v="2003"/>
    <n v="12"/>
    <n v="28"/>
    <x v="19"/>
    <n v="4.6000000000000005"/>
    <n v="17.184613445378151"/>
    <n v="12.58461344537815"/>
    <x v="122"/>
  </r>
  <r>
    <n v="2003"/>
    <n v="12"/>
    <n v="29"/>
    <x v="18"/>
    <n v="4.6000000000000005"/>
    <n v="17.184613445378151"/>
    <n v="12.58461344537815"/>
    <x v="122"/>
  </r>
  <r>
    <n v="2003"/>
    <n v="12"/>
    <n v="29"/>
    <x v="20"/>
    <n v="4.6000000000000005"/>
    <n v="17.184613445378151"/>
    <n v="12.58461344537815"/>
    <x v="122"/>
  </r>
  <r>
    <n v="2003"/>
    <n v="12"/>
    <n v="30"/>
    <x v="23"/>
    <n v="4.6000000000000005"/>
    <n v="17.184613445378151"/>
    <n v="12.58461344537815"/>
    <x v="122"/>
  </r>
  <r>
    <n v="2001"/>
    <n v="1"/>
    <n v="6"/>
    <x v="1"/>
    <n v="4.7"/>
    <n v="17.163605042016805"/>
    <n v="12.463605042016805"/>
    <x v="123"/>
  </r>
  <r>
    <n v="2001"/>
    <n v="1"/>
    <n v="6"/>
    <x v="19"/>
    <n v="4.7"/>
    <n v="17.163605042016805"/>
    <n v="12.463605042016805"/>
    <x v="123"/>
  </r>
  <r>
    <n v="2001"/>
    <n v="1"/>
    <n v="7"/>
    <x v="5"/>
    <n v="4.7"/>
    <n v="17.163605042016805"/>
    <n v="12.463605042016805"/>
    <x v="123"/>
  </r>
  <r>
    <n v="2001"/>
    <n v="1"/>
    <n v="9"/>
    <x v="16"/>
    <n v="4.7"/>
    <n v="17.163605042016805"/>
    <n v="12.463605042016805"/>
    <x v="123"/>
  </r>
  <r>
    <n v="2001"/>
    <n v="1"/>
    <n v="31"/>
    <x v="9"/>
    <n v="4.7"/>
    <n v="17.163605042016805"/>
    <n v="12.463605042016805"/>
    <x v="123"/>
  </r>
  <r>
    <n v="2004"/>
    <n v="2"/>
    <n v="8"/>
    <x v="10"/>
    <n v="4.7"/>
    <n v="17.163605042016805"/>
    <n v="12.463605042016805"/>
    <x v="123"/>
  </r>
  <r>
    <n v="2004"/>
    <n v="2"/>
    <n v="10"/>
    <x v="18"/>
    <n v="4.7"/>
    <n v="17.163605042016805"/>
    <n v="12.463605042016805"/>
    <x v="123"/>
  </r>
  <r>
    <n v="2004"/>
    <n v="2"/>
    <n v="15"/>
    <x v="1"/>
    <n v="4.7"/>
    <n v="17.163605042016805"/>
    <n v="12.463605042016805"/>
    <x v="123"/>
  </r>
  <r>
    <n v="2004"/>
    <n v="2"/>
    <n v="18"/>
    <x v="14"/>
    <n v="4.7"/>
    <n v="17.163605042016805"/>
    <n v="12.463605042016805"/>
    <x v="123"/>
  </r>
  <r>
    <n v="2004"/>
    <n v="2"/>
    <n v="20"/>
    <x v="21"/>
    <n v="4.7"/>
    <n v="17.163605042016805"/>
    <n v="12.463605042016805"/>
    <x v="123"/>
  </r>
  <r>
    <n v="2004"/>
    <n v="3"/>
    <n v="8"/>
    <x v="14"/>
    <n v="4.7"/>
    <n v="17.163605042016805"/>
    <n v="12.463605042016805"/>
    <x v="123"/>
  </r>
  <r>
    <n v="2004"/>
    <n v="3"/>
    <n v="11"/>
    <x v="23"/>
    <n v="4.7"/>
    <n v="17.163605042016805"/>
    <n v="12.463605042016805"/>
    <x v="123"/>
  </r>
  <r>
    <n v="2004"/>
    <n v="3"/>
    <n v="12"/>
    <x v="16"/>
    <n v="4.7"/>
    <n v="17.163605042016805"/>
    <n v="12.463605042016805"/>
    <x v="123"/>
  </r>
  <r>
    <n v="2004"/>
    <n v="3"/>
    <n v="24"/>
    <x v="0"/>
    <n v="4.7"/>
    <n v="17.163605042016805"/>
    <n v="12.463605042016805"/>
    <x v="123"/>
  </r>
  <r>
    <n v="2004"/>
    <n v="3"/>
    <n v="28"/>
    <x v="3"/>
    <n v="4.7"/>
    <n v="17.163605042016805"/>
    <n v="12.463605042016805"/>
    <x v="123"/>
  </r>
  <r>
    <n v="2004"/>
    <n v="3"/>
    <n v="30"/>
    <x v="2"/>
    <n v="4.7"/>
    <n v="17.163605042016805"/>
    <n v="12.463605042016805"/>
    <x v="123"/>
  </r>
  <r>
    <n v="2004"/>
    <n v="3"/>
    <n v="30"/>
    <x v="3"/>
    <n v="4.7"/>
    <n v="17.163605042016805"/>
    <n v="12.463605042016805"/>
    <x v="123"/>
  </r>
  <r>
    <n v="2002"/>
    <n v="4"/>
    <n v="5"/>
    <x v="6"/>
    <n v="4.7"/>
    <n v="17.163605042016805"/>
    <n v="12.463605042016805"/>
    <x v="123"/>
  </r>
  <r>
    <n v="2002"/>
    <n v="4"/>
    <n v="5"/>
    <x v="3"/>
    <n v="4.7"/>
    <n v="17.163605042016805"/>
    <n v="12.463605042016805"/>
    <x v="123"/>
  </r>
  <r>
    <n v="2002"/>
    <n v="4"/>
    <n v="20"/>
    <x v="12"/>
    <n v="4.7"/>
    <n v="17.163605042016805"/>
    <n v="12.463605042016805"/>
    <x v="123"/>
  </r>
  <r>
    <n v="2010"/>
    <n v="10"/>
    <n v="16"/>
    <x v="11"/>
    <n v="4.7"/>
    <n v="17.163605042016805"/>
    <n v="12.463605042016805"/>
    <x v="123"/>
  </r>
  <r>
    <n v="2010"/>
    <n v="10"/>
    <n v="20"/>
    <x v="15"/>
    <n v="4.7"/>
    <n v="17.163605042016805"/>
    <n v="12.463605042016805"/>
    <x v="123"/>
  </r>
  <r>
    <n v="2010"/>
    <n v="10"/>
    <n v="24"/>
    <x v="11"/>
    <n v="4.7"/>
    <n v="17.163605042016805"/>
    <n v="12.463605042016805"/>
    <x v="123"/>
  </r>
  <r>
    <n v="2003"/>
    <n v="11"/>
    <n v="10"/>
    <x v="12"/>
    <n v="4.7"/>
    <n v="17.163605042016805"/>
    <n v="12.463605042016805"/>
    <x v="123"/>
  </r>
  <r>
    <n v="2003"/>
    <n v="11"/>
    <n v="11"/>
    <x v="18"/>
    <n v="4.7"/>
    <n v="17.163605042016805"/>
    <n v="12.463605042016805"/>
    <x v="123"/>
  </r>
  <r>
    <n v="2003"/>
    <n v="11"/>
    <n v="15"/>
    <x v="7"/>
    <n v="4.7"/>
    <n v="17.163605042016805"/>
    <n v="12.463605042016805"/>
    <x v="123"/>
  </r>
  <r>
    <n v="2003"/>
    <n v="11"/>
    <n v="25"/>
    <x v="4"/>
    <n v="4.7"/>
    <n v="17.163605042016805"/>
    <n v="12.463605042016805"/>
    <x v="123"/>
  </r>
  <r>
    <n v="2003"/>
    <n v="11"/>
    <n v="27"/>
    <x v="15"/>
    <n v="4.7"/>
    <n v="17.163605042016805"/>
    <n v="12.463605042016805"/>
    <x v="123"/>
  </r>
  <r>
    <n v="2003"/>
    <n v="12"/>
    <n v="4"/>
    <x v="11"/>
    <n v="4.7"/>
    <n v="17.163605042016805"/>
    <n v="12.463605042016805"/>
    <x v="123"/>
  </r>
  <r>
    <n v="2003"/>
    <n v="12"/>
    <n v="5"/>
    <x v="17"/>
    <n v="4.7"/>
    <n v="17.163605042016805"/>
    <n v="12.463605042016805"/>
    <x v="123"/>
  </r>
  <r>
    <n v="2003"/>
    <n v="12"/>
    <n v="5"/>
    <x v="19"/>
    <n v="4.7"/>
    <n v="17.163605042016805"/>
    <n v="12.463605042016805"/>
    <x v="123"/>
  </r>
  <r>
    <n v="2003"/>
    <n v="12"/>
    <n v="5"/>
    <x v="9"/>
    <n v="4.7"/>
    <n v="17.163605042016805"/>
    <n v="12.463605042016805"/>
    <x v="123"/>
  </r>
  <r>
    <n v="2003"/>
    <n v="12"/>
    <n v="20"/>
    <x v="5"/>
    <n v="4.7"/>
    <n v="17.163605042016805"/>
    <n v="12.463605042016805"/>
    <x v="123"/>
  </r>
  <r>
    <n v="2003"/>
    <n v="12"/>
    <n v="28"/>
    <x v="11"/>
    <n v="4.7"/>
    <n v="17.163605042016805"/>
    <n v="12.463605042016805"/>
    <x v="123"/>
  </r>
  <r>
    <n v="2003"/>
    <n v="12"/>
    <n v="29"/>
    <x v="5"/>
    <n v="4.7"/>
    <n v="17.163605042016805"/>
    <n v="12.463605042016805"/>
    <x v="123"/>
  </r>
  <r>
    <n v="2001"/>
    <n v="1"/>
    <n v="1"/>
    <x v="19"/>
    <n v="4.8000000000000007"/>
    <n v="17.142596638655462"/>
    <n v="12.342596638655461"/>
    <x v="124"/>
  </r>
  <r>
    <n v="2001"/>
    <n v="1"/>
    <n v="3"/>
    <x v="19"/>
    <n v="4.8000000000000007"/>
    <n v="17.142596638655462"/>
    <n v="12.342596638655461"/>
    <x v="124"/>
  </r>
  <r>
    <n v="2001"/>
    <n v="1"/>
    <n v="7"/>
    <x v="8"/>
    <n v="4.8000000000000007"/>
    <n v="17.142596638655462"/>
    <n v="12.342596638655461"/>
    <x v="124"/>
  </r>
  <r>
    <n v="2001"/>
    <n v="1"/>
    <n v="7"/>
    <x v="11"/>
    <n v="4.8000000000000007"/>
    <n v="17.142596638655462"/>
    <n v="12.342596638655461"/>
    <x v="124"/>
  </r>
  <r>
    <n v="2001"/>
    <n v="1"/>
    <n v="8"/>
    <x v="18"/>
    <n v="4.8000000000000007"/>
    <n v="17.142596638655462"/>
    <n v="12.342596638655461"/>
    <x v="124"/>
  </r>
  <r>
    <n v="2001"/>
    <n v="1"/>
    <n v="9"/>
    <x v="5"/>
    <n v="4.8000000000000007"/>
    <n v="17.142596638655462"/>
    <n v="12.342596638655461"/>
    <x v="124"/>
  </r>
  <r>
    <n v="2001"/>
    <n v="1"/>
    <n v="9"/>
    <x v="13"/>
    <n v="4.8000000000000007"/>
    <n v="17.142596638655462"/>
    <n v="12.342596638655461"/>
    <x v="124"/>
  </r>
  <r>
    <n v="2001"/>
    <n v="1"/>
    <n v="22"/>
    <x v="9"/>
    <n v="4.8000000000000007"/>
    <n v="17.142596638655462"/>
    <n v="12.342596638655461"/>
    <x v="124"/>
  </r>
  <r>
    <n v="2001"/>
    <n v="1"/>
    <n v="27"/>
    <x v="12"/>
    <n v="4.8000000000000007"/>
    <n v="17.142596638655462"/>
    <n v="12.342596638655461"/>
    <x v="124"/>
  </r>
  <r>
    <n v="2004"/>
    <n v="2"/>
    <n v="9"/>
    <x v="13"/>
    <n v="4.8000000000000007"/>
    <n v="17.142596638655462"/>
    <n v="12.342596638655461"/>
    <x v="124"/>
  </r>
  <r>
    <n v="2004"/>
    <n v="2"/>
    <n v="10"/>
    <x v="20"/>
    <n v="4.8000000000000007"/>
    <n v="17.142596638655462"/>
    <n v="12.342596638655461"/>
    <x v="124"/>
  </r>
  <r>
    <n v="2004"/>
    <n v="2"/>
    <n v="10"/>
    <x v="19"/>
    <n v="4.8000000000000007"/>
    <n v="17.142596638655462"/>
    <n v="12.342596638655461"/>
    <x v="124"/>
  </r>
  <r>
    <n v="2004"/>
    <n v="2"/>
    <n v="15"/>
    <x v="6"/>
    <n v="4.8000000000000007"/>
    <n v="17.142596638655462"/>
    <n v="12.342596638655461"/>
    <x v="124"/>
  </r>
  <r>
    <n v="2004"/>
    <n v="2"/>
    <n v="15"/>
    <x v="3"/>
    <n v="4.8000000000000007"/>
    <n v="17.142596638655462"/>
    <n v="12.342596638655461"/>
    <x v="124"/>
  </r>
  <r>
    <n v="2004"/>
    <n v="2"/>
    <n v="24"/>
    <x v="21"/>
    <n v="4.8000000000000007"/>
    <n v="17.142596638655462"/>
    <n v="12.342596638655461"/>
    <x v="124"/>
  </r>
  <r>
    <n v="2004"/>
    <n v="3"/>
    <n v="1"/>
    <x v="20"/>
    <n v="4.8000000000000007"/>
    <n v="17.142596638655462"/>
    <n v="12.342596638655461"/>
    <x v="124"/>
  </r>
  <r>
    <n v="2004"/>
    <n v="3"/>
    <n v="6"/>
    <x v="20"/>
    <n v="4.8000000000000007"/>
    <n v="17.142596638655462"/>
    <n v="12.342596638655461"/>
    <x v="124"/>
  </r>
  <r>
    <n v="2004"/>
    <n v="3"/>
    <n v="6"/>
    <x v="21"/>
    <n v="4.8000000000000007"/>
    <n v="17.142596638655462"/>
    <n v="12.342596638655461"/>
    <x v="124"/>
  </r>
  <r>
    <n v="2004"/>
    <n v="3"/>
    <n v="6"/>
    <x v="22"/>
    <n v="4.8000000000000007"/>
    <n v="17.142596638655462"/>
    <n v="12.342596638655461"/>
    <x v="124"/>
  </r>
  <r>
    <n v="2004"/>
    <n v="3"/>
    <n v="8"/>
    <x v="13"/>
    <n v="4.8000000000000007"/>
    <n v="17.142596638655462"/>
    <n v="12.342596638655461"/>
    <x v="124"/>
  </r>
  <r>
    <n v="2004"/>
    <n v="3"/>
    <n v="18"/>
    <x v="3"/>
    <n v="4.8000000000000007"/>
    <n v="17.142596638655462"/>
    <n v="12.342596638655461"/>
    <x v="124"/>
  </r>
  <r>
    <n v="2002"/>
    <n v="4"/>
    <n v="6"/>
    <x v="10"/>
    <n v="4.8000000000000007"/>
    <n v="17.142596638655462"/>
    <n v="12.342596638655461"/>
    <x v="124"/>
  </r>
  <r>
    <n v="2002"/>
    <n v="4"/>
    <n v="7"/>
    <x v="7"/>
    <n v="4.8000000000000007"/>
    <n v="17.142596638655462"/>
    <n v="12.342596638655461"/>
    <x v="124"/>
  </r>
  <r>
    <n v="2002"/>
    <n v="4"/>
    <n v="10"/>
    <x v="7"/>
    <n v="4.8000000000000007"/>
    <n v="17.142596638655462"/>
    <n v="12.342596638655461"/>
    <x v="124"/>
  </r>
  <r>
    <n v="2002"/>
    <n v="4"/>
    <n v="11"/>
    <x v="9"/>
    <n v="4.8000000000000007"/>
    <n v="17.142596638655462"/>
    <n v="12.342596638655461"/>
    <x v="124"/>
  </r>
  <r>
    <n v="2002"/>
    <n v="4"/>
    <n v="22"/>
    <x v="5"/>
    <n v="4.8000000000000007"/>
    <n v="17.142596638655462"/>
    <n v="12.342596638655461"/>
    <x v="124"/>
  </r>
  <r>
    <n v="2000"/>
    <n v="5"/>
    <n v="31"/>
    <x v="4"/>
    <n v="4.8000000000000007"/>
    <n v="17.142596638655462"/>
    <n v="12.342596638655461"/>
    <x v="124"/>
  </r>
  <r>
    <n v="2011"/>
    <n v="6"/>
    <n v="12"/>
    <x v="2"/>
    <n v="4.8000000000000007"/>
    <n v="17.142596638655462"/>
    <n v="12.342596638655461"/>
    <x v="124"/>
  </r>
  <r>
    <n v="2003"/>
    <n v="11"/>
    <n v="4"/>
    <x v="3"/>
    <n v="4.8000000000000007"/>
    <n v="17.142596638655462"/>
    <n v="12.342596638655461"/>
    <x v="124"/>
  </r>
  <r>
    <n v="2003"/>
    <n v="11"/>
    <n v="6"/>
    <x v="12"/>
    <n v="4.8000000000000007"/>
    <n v="17.142596638655462"/>
    <n v="12.342596638655461"/>
    <x v="124"/>
  </r>
  <r>
    <n v="2003"/>
    <n v="11"/>
    <n v="27"/>
    <x v="6"/>
    <n v="4.8000000000000007"/>
    <n v="17.142596638655462"/>
    <n v="12.342596638655461"/>
    <x v="124"/>
  </r>
  <r>
    <n v="2003"/>
    <n v="12"/>
    <n v="4"/>
    <x v="15"/>
    <n v="4.8000000000000007"/>
    <n v="17.142596638655462"/>
    <n v="12.342596638655461"/>
    <x v="124"/>
  </r>
  <r>
    <n v="2003"/>
    <n v="12"/>
    <n v="4"/>
    <x v="14"/>
    <n v="4.8000000000000007"/>
    <n v="17.142596638655462"/>
    <n v="12.342596638655461"/>
    <x v="124"/>
  </r>
  <r>
    <n v="2003"/>
    <n v="12"/>
    <n v="15"/>
    <x v="16"/>
    <n v="4.8000000000000007"/>
    <n v="17.142596638655462"/>
    <n v="12.342596638655461"/>
    <x v="124"/>
  </r>
  <r>
    <n v="2003"/>
    <n v="12"/>
    <n v="17"/>
    <x v="5"/>
    <n v="4.8000000000000007"/>
    <n v="17.142596638655462"/>
    <n v="12.342596638655461"/>
    <x v="124"/>
  </r>
  <r>
    <n v="2003"/>
    <n v="12"/>
    <n v="17"/>
    <x v="4"/>
    <n v="4.8000000000000007"/>
    <n v="17.142596638655462"/>
    <n v="12.342596638655461"/>
    <x v="124"/>
  </r>
  <r>
    <n v="2003"/>
    <n v="12"/>
    <n v="18"/>
    <x v="18"/>
    <n v="4.8000000000000007"/>
    <n v="17.142596638655462"/>
    <n v="12.342596638655461"/>
    <x v="124"/>
  </r>
  <r>
    <n v="2003"/>
    <n v="12"/>
    <n v="19"/>
    <x v="20"/>
    <n v="4.8000000000000007"/>
    <n v="17.142596638655462"/>
    <n v="12.342596638655461"/>
    <x v="124"/>
  </r>
  <r>
    <n v="2003"/>
    <n v="12"/>
    <n v="21"/>
    <x v="3"/>
    <n v="4.8000000000000007"/>
    <n v="17.142596638655462"/>
    <n v="12.342596638655461"/>
    <x v="124"/>
  </r>
  <r>
    <n v="2003"/>
    <n v="12"/>
    <n v="28"/>
    <x v="12"/>
    <n v="4.8000000000000007"/>
    <n v="17.142596638655462"/>
    <n v="12.342596638655461"/>
    <x v="124"/>
  </r>
  <r>
    <n v="2003"/>
    <n v="12"/>
    <n v="29"/>
    <x v="8"/>
    <n v="4.8000000000000007"/>
    <n v="17.142596638655462"/>
    <n v="12.342596638655461"/>
    <x v="124"/>
  </r>
  <r>
    <n v="2003"/>
    <n v="12"/>
    <n v="29"/>
    <x v="6"/>
    <n v="4.8000000000000007"/>
    <n v="17.142596638655462"/>
    <n v="12.342596638655461"/>
    <x v="124"/>
  </r>
  <r>
    <n v="2003"/>
    <n v="12"/>
    <n v="29"/>
    <x v="0"/>
    <n v="4.8000000000000007"/>
    <n v="17.142596638655462"/>
    <n v="12.342596638655461"/>
    <x v="124"/>
  </r>
  <r>
    <n v="2001"/>
    <n v="1"/>
    <n v="6"/>
    <x v="0"/>
    <n v="4.9000000000000004"/>
    <n v="17.121588235294116"/>
    <n v="12.221588235294115"/>
    <x v="125"/>
  </r>
  <r>
    <n v="2001"/>
    <n v="1"/>
    <n v="7"/>
    <x v="10"/>
    <n v="4.9000000000000004"/>
    <n v="17.121588235294116"/>
    <n v="12.221588235294115"/>
    <x v="125"/>
  </r>
  <r>
    <n v="2001"/>
    <n v="1"/>
    <n v="8"/>
    <x v="9"/>
    <n v="4.9000000000000004"/>
    <n v="17.121588235294116"/>
    <n v="12.221588235294115"/>
    <x v="125"/>
  </r>
  <r>
    <n v="2001"/>
    <n v="1"/>
    <n v="12"/>
    <x v="22"/>
    <n v="4.9000000000000004"/>
    <n v="17.121588235294116"/>
    <n v="12.221588235294115"/>
    <x v="125"/>
  </r>
  <r>
    <n v="2001"/>
    <n v="1"/>
    <n v="22"/>
    <x v="7"/>
    <n v="4.9000000000000004"/>
    <n v="17.121588235294116"/>
    <n v="12.221588235294115"/>
    <x v="125"/>
  </r>
  <r>
    <n v="2001"/>
    <n v="1"/>
    <n v="23"/>
    <x v="8"/>
    <n v="4.9000000000000004"/>
    <n v="17.121588235294116"/>
    <n v="12.221588235294115"/>
    <x v="125"/>
  </r>
  <r>
    <n v="2001"/>
    <n v="1"/>
    <n v="25"/>
    <x v="15"/>
    <n v="4.9000000000000004"/>
    <n v="17.121588235294116"/>
    <n v="12.221588235294115"/>
    <x v="125"/>
  </r>
  <r>
    <n v="2001"/>
    <n v="1"/>
    <n v="28"/>
    <x v="13"/>
    <n v="4.9000000000000004"/>
    <n v="17.121588235294116"/>
    <n v="12.221588235294115"/>
    <x v="125"/>
  </r>
  <r>
    <n v="2004"/>
    <n v="2"/>
    <n v="8"/>
    <x v="23"/>
    <n v="4.9000000000000004"/>
    <n v="17.121588235294116"/>
    <n v="12.221588235294115"/>
    <x v="125"/>
  </r>
  <r>
    <n v="2004"/>
    <n v="2"/>
    <n v="9"/>
    <x v="22"/>
    <n v="4.9000000000000004"/>
    <n v="17.121588235294116"/>
    <n v="12.221588235294115"/>
    <x v="125"/>
  </r>
  <r>
    <n v="2004"/>
    <n v="2"/>
    <n v="10"/>
    <x v="17"/>
    <n v="4.9000000000000004"/>
    <n v="17.121588235294116"/>
    <n v="12.221588235294115"/>
    <x v="125"/>
  </r>
  <r>
    <n v="2004"/>
    <n v="2"/>
    <n v="15"/>
    <x v="8"/>
    <n v="4.9000000000000004"/>
    <n v="17.121588235294116"/>
    <n v="12.221588235294115"/>
    <x v="125"/>
  </r>
  <r>
    <n v="2004"/>
    <n v="2"/>
    <n v="16"/>
    <x v="23"/>
    <n v="4.9000000000000004"/>
    <n v="17.121588235294116"/>
    <n v="12.221588235294115"/>
    <x v="125"/>
  </r>
  <r>
    <n v="2004"/>
    <n v="2"/>
    <n v="24"/>
    <x v="20"/>
    <n v="4.9000000000000004"/>
    <n v="17.121588235294116"/>
    <n v="12.221588235294115"/>
    <x v="125"/>
  </r>
  <r>
    <n v="2004"/>
    <n v="3"/>
    <n v="3"/>
    <x v="17"/>
    <n v="4.9000000000000004"/>
    <n v="17.121588235294116"/>
    <n v="12.221588235294115"/>
    <x v="125"/>
  </r>
  <r>
    <n v="2004"/>
    <n v="3"/>
    <n v="12"/>
    <x v="7"/>
    <n v="4.9000000000000004"/>
    <n v="17.121588235294116"/>
    <n v="12.221588235294115"/>
    <x v="125"/>
  </r>
  <r>
    <n v="2004"/>
    <n v="3"/>
    <n v="13"/>
    <x v="9"/>
    <n v="4.9000000000000004"/>
    <n v="17.121588235294116"/>
    <n v="12.221588235294115"/>
    <x v="125"/>
  </r>
  <r>
    <n v="2004"/>
    <n v="3"/>
    <n v="30"/>
    <x v="4"/>
    <n v="4.9000000000000004"/>
    <n v="17.121588235294116"/>
    <n v="12.221588235294115"/>
    <x v="125"/>
  </r>
  <r>
    <n v="2004"/>
    <n v="3"/>
    <n v="31"/>
    <x v="6"/>
    <n v="4.9000000000000004"/>
    <n v="17.121588235294116"/>
    <n v="12.221588235294115"/>
    <x v="125"/>
  </r>
  <r>
    <n v="2000"/>
    <n v="5"/>
    <n v="30"/>
    <x v="5"/>
    <n v="4.9000000000000004"/>
    <n v="17.121588235294116"/>
    <n v="12.221588235294115"/>
    <x v="125"/>
  </r>
  <r>
    <n v="2010"/>
    <n v="10"/>
    <n v="11"/>
    <x v="3"/>
    <n v="4.9000000000000004"/>
    <n v="17.121588235294116"/>
    <n v="12.221588235294115"/>
    <x v="125"/>
  </r>
  <r>
    <n v="2010"/>
    <n v="10"/>
    <n v="20"/>
    <x v="11"/>
    <n v="4.9000000000000004"/>
    <n v="17.121588235294116"/>
    <n v="12.221588235294115"/>
    <x v="125"/>
  </r>
  <r>
    <n v="2010"/>
    <n v="10"/>
    <n v="21"/>
    <x v="3"/>
    <n v="4.9000000000000004"/>
    <n v="17.121588235294116"/>
    <n v="12.221588235294115"/>
    <x v="125"/>
  </r>
  <r>
    <n v="2010"/>
    <n v="10"/>
    <n v="23"/>
    <x v="1"/>
    <n v="4.9000000000000004"/>
    <n v="17.121588235294116"/>
    <n v="12.221588235294115"/>
    <x v="125"/>
  </r>
  <r>
    <n v="2010"/>
    <n v="10"/>
    <n v="24"/>
    <x v="15"/>
    <n v="4.9000000000000004"/>
    <n v="17.121588235294116"/>
    <n v="12.221588235294115"/>
    <x v="125"/>
  </r>
  <r>
    <n v="2010"/>
    <n v="10"/>
    <n v="24"/>
    <x v="9"/>
    <n v="4.9000000000000004"/>
    <n v="17.121588235294116"/>
    <n v="12.221588235294115"/>
    <x v="125"/>
  </r>
  <r>
    <n v="2003"/>
    <n v="11"/>
    <n v="8"/>
    <x v="12"/>
    <n v="4.9000000000000004"/>
    <n v="17.121588235294116"/>
    <n v="12.221588235294115"/>
    <x v="125"/>
  </r>
  <r>
    <n v="2003"/>
    <n v="11"/>
    <n v="11"/>
    <x v="20"/>
    <n v="4.9000000000000004"/>
    <n v="17.121588235294116"/>
    <n v="12.221588235294115"/>
    <x v="125"/>
  </r>
  <r>
    <n v="2003"/>
    <n v="11"/>
    <n v="16"/>
    <x v="3"/>
    <n v="4.9000000000000004"/>
    <n v="17.121588235294116"/>
    <n v="12.221588235294115"/>
    <x v="125"/>
  </r>
  <r>
    <n v="2003"/>
    <n v="11"/>
    <n v="16"/>
    <x v="1"/>
    <n v="4.9000000000000004"/>
    <n v="17.121588235294116"/>
    <n v="12.221588235294115"/>
    <x v="125"/>
  </r>
  <r>
    <n v="2003"/>
    <n v="11"/>
    <n v="16"/>
    <x v="14"/>
    <n v="4.9000000000000004"/>
    <n v="17.121588235294116"/>
    <n v="12.221588235294115"/>
    <x v="125"/>
  </r>
  <r>
    <n v="2003"/>
    <n v="11"/>
    <n v="27"/>
    <x v="19"/>
    <n v="4.9000000000000004"/>
    <n v="17.121588235294116"/>
    <n v="12.221588235294115"/>
    <x v="125"/>
  </r>
  <r>
    <n v="2003"/>
    <n v="11"/>
    <n v="29"/>
    <x v="20"/>
    <n v="4.9000000000000004"/>
    <n v="17.121588235294116"/>
    <n v="12.221588235294115"/>
    <x v="125"/>
  </r>
  <r>
    <n v="2003"/>
    <n v="11"/>
    <n v="29"/>
    <x v="22"/>
    <n v="4.9000000000000004"/>
    <n v="17.121588235294116"/>
    <n v="12.221588235294115"/>
    <x v="125"/>
  </r>
  <r>
    <n v="2003"/>
    <n v="11"/>
    <n v="29"/>
    <x v="15"/>
    <n v="4.9000000000000004"/>
    <n v="17.121588235294116"/>
    <n v="12.221588235294115"/>
    <x v="125"/>
  </r>
  <r>
    <n v="2003"/>
    <n v="11"/>
    <n v="30"/>
    <x v="3"/>
    <n v="4.9000000000000004"/>
    <n v="17.121588235294116"/>
    <n v="12.221588235294115"/>
    <x v="125"/>
  </r>
  <r>
    <n v="2003"/>
    <n v="12"/>
    <n v="4"/>
    <x v="12"/>
    <n v="4.9000000000000004"/>
    <n v="17.121588235294116"/>
    <n v="12.221588235294115"/>
    <x v="125"/>
  </r>
  <r>
    <n v="2003"/>
    <n v="12"/>
    <n v="5"/>
    <x v="16"/>
    <n v="4.9000000000000004"/>
    <n v="17.121588235294116"/>
    <n v="12.221588235294115"/>
    <x v="125"/>
  </r>
  <r>
    <n v="2003"/>
    <n v="12"/>
    <n v="5"/>
    <x v="7"/>
    <n v="4.9000000000000004"/>
    <n v="17.121588235294116"/>
    <n v="12.221588235294115"/>
    <x v="125"/>
  </r>
  <r>
    <n v="2003"/>
    <n v="12"/>
    <n v="17"/>
    <x v="22"/>
    <n v="4.9000000000000004"/>
    <n v="17.121588235294116"/>
    <n v="12.221588235294115"/>
    <x v="125"/>
  </r>
  <r>
    <n v="2003"/>
    <n v="12"/>
    <n v="21"/>
    <x v="8"/>
    <n v="4.9000000000000004"/>
    <n v="17.121588235294116"/>
    <n v="12.221588235294115"/>
    <x v="125"/>
  </r>
  <r>
    <n v="2003"/>
    <n v="12"/>
    <n v="24"/>
    <x v="22"/>
    <n v="4.9000000000000004"/>
    <n v="17.121588235294116"/>
    <n v="12.221588235294115"/>
    <x v="125"/>
  </r>
  <r>
    <n v="2003"/>
    <n v="12"/>
    <n v="29"/>
    <x v="3"/>
    <n v="4.9000000000000004"/>
    <n v="17.121588235294116"/>
    <n v="12.221588235294115"/>
    <x v="125"/>
  </r>
  <r>
    <n v="2001"/>
    <n v="1"/>
    <n v="1"/>
    <x v="15"/>
    <n v="5"/>
    <n v="17.100579831932773"/>
    <n v="12.100579831932773"/>
    <x v="126"/>
  </r>
  <r>
    <n v="2001"/>
    <n v="1"/>
    <n v="3"/>
    <x v="12"/>
    <n v="5"/>
    <n v="17.100579831932773"/>
    <n v="12.100579831932773"/>
    <x v="126"/>
  </r>
  <r>
    <n v="2001"/>
    <n v="1"/>
    <n v="7"/>
    <x v="6"/>
    <n v="5"/>
    <n v="17.100579831932773"/>
    <n v="12.100579831932773"/>
    <x v="126"/>
  </r>
  <r>
    <n v="2001"/>
    <n v="1"/>
    <n v="7"/>
    <x v="3"/>
    <n v="5"/>
    <n v="17.100579831932773"/>
    <n v="12.100579831932773"/>
    <x v="126"/>
  </r>
  <r>
    <n v="2001"/>
    <n v="1"/>
    <n v="8"/>
    <x v="15"/>
    <n v="5"/>
    <n v="17.100579831932773"/>
    <n v="12.100579831932773"/>
    <x v="126"/>
  </r>
  <r>
    <n v="2001"/>
    <n v="1"/>
    <n v="9"/>
    <x v="4"/>
    <n v="5"/>
    <n v="17.100579831932773"/>
    <n v="12.100579831932773"/>
    <x v="126"/>
  </r>
  <r>
    <n v="2001"/>
    <n v="1"/>
    <n v="22"/>
    <x v="12"/>
    <n v="5"/>
    <n v="17.100579831932773"/>
    <n v="12.100579831932773"/>
    <x v="126"/>
  </r>
  <r>
    <n v="2001"/>
    <n v="1"/>
    <n v="24"/>
    <x v="12"/>
    <n v="5"/>
    <n v="17.100579831932773"/>
    <n v="12.100579831932773"/>
    <x v="126"/>
  </r>
  <r>
    <n v="2001"/>
    <n v="1"/>
    <n v="26"/>
    <x v="10"/>
    <n v="5"/>
    <n v="17.100579831932773"/>
    <n v="12.100579831932773"/>
    <x v="126"/>
  </r>
  <r>
    <n v="2001"/>
    <n v="1"/>
    <n v="26"/>
    <x v="20"/>
    <n v="5"/>
    <n v="17.100579831932773"/>
    <n v="12.100579831932773"/>
    <x v="126"/>
  </r>
  <r>
    <n v="2001"/>
    <n v="1"/>
    <n v="27"/>
    <x v="23"/>
    <n v="5"/>
    <n v="17.100579831932773"/>
    <n v="12.100579831932773"/>
    <x v="126"/>
  </r>
  <r>
    <n v="2001"/>
    <n v="1"/>
    <n v="27"/>
    <x v="7"/>
    <n v="5"/>
    <n v="17.100579831932773"/>
    <n v="12.100579831932773"/>
    <x v="126"/>
  </r>
  <r>
    <n v="2001"/>
    <n v="1"/>
    <n v="28"/>
    <x v="17"/>
    <n v="5"/>
    <n v="17.100579831932773"/>
    <n v="12.100579831932773"/>
    <x v="126"/>
  </r>
  <r>
    <n v="2004"/>
    <n v="2"/>
    <n v="7"/>
    <x v="15"/>
    <n v="5"/>
    <n v="17.100579831932773"/>
    <n v="12.100579831932773"/>
    <x v="126"/>
  </r>
  <r>
    <n v="2004"/>
    <n v="2"/>
    <n v="9"/>
    <x v="16"/>
    <n v="5"/>
    <n v="17.100579831932773"/>
    <n v="12.100579831932773"/>
    <x v="126"/>
  </r>
  <r>
    <n v="2004"/>
    <n v="2"/>
    <n v="10"/>
    <x v="21"/>
    <n v="5"/>
    <n v="17.100579831932773"/>
    <n v="12.100579831932773"/>
    <x v="126"/>
  </r>
  <r>
    <n v="2004"/>
    <n v="2"/>
    <n v="14"/>
    <x v="11"/>
    <n v="5"/>
    <n v="17.100579831932773"/>
    <n v="12.100579831932773"/>
    <x v="126"/>
  </r>
  <r>
    <n v="2004"/>
    <n v="2"/>
    <n v="15"/>
    <x v="2"/>
    <n v="5"/>
    <n v="17.100579831932773"/>
    <n v="12.100579831932773"/>
    <x v="126"/>
  </r>
  <r>
    <n v="2004"/>
    <n v="2"/>
    <n v="15"/>
    <x v="0"/>
    <n v="5"/>
    <n v="17.100579831932773"/>
    <n v="12.100579831932773"/>
    <x v="126"/>
  </r>
  <r>
    <n v="2004"/>
    <n v="2"/>
    <n v="16"/>
    <x v="21"/>
    <n v="5"/>
    <n v="17.100579831932773"/>
    <n v="12.100579831932773"/>
    <x v="126"/>
  </r>
  <r>
    <n v="2004"/>
    <n v="2"/>
    <n v="23"/>
    <x v="16"/>
    <n v="5"/>
    <n v="17.100579831932773"/>
    <n v="12.100579831932773"/>
    <x v="126"/>
  </r>
  <r>
    <n v="2004"/>
    <n v="3"/>
    <n v="2"/>
    <x v="17"/>
    <n v="5"/>
    <n v="17.100579831932773"/>
    <n v="12.100579831932773"/>
    <x v="126"/>
  </r>
  <r>
    <n v="2004"/>
    <n v="3"/>
    <n v="22"/>
    <x v="5"/>
    <n v="5"/>
    <n v="17.100579831932773"/>
    <n v="12.100579831932773"/>
    <x v="126"/>
  </r>
  <r>
    <n v="2004"/>
    <n v="3"/>
    <n v="24"/>
    <x v="15"/>
    <n v="5"/>
    <n v="17.100579831932773"/>
    <n v="12.100579831932773"/>
    <x v="126"/>
  </r>
  <r>
    <n v="2011"/>
    <n v="6"/>
    <n v="12"/>
    <x v="8"/>
    <n v="5"/>
    <n v="17.100579831932773"/>
    <n v="12.100579831932773"/>
    <x v="126"/>
  </r>
  <r>
    <n v="2010"/>
    <n v="10"/>
    <n v="11"/>
    <x v="6"/>
    <n v="5"/>
    <n v="17.100579831932773"/>
    <n v="12.100579831932773"/>
    <x v="126"/>
  </r>
  <r>
    <n v="2010"/>
    <n v="10"/>
    <n v="13"/>
    <x v="15"/>
    <n v="5"/>
    <n v="17.100579831932773"/>
    <n v="12.100579831932773"/>
    <x v="126"/>
  </r>
  <r>
    <n v="2010"/>
    <n v="10"/>
    <n v="23"/>
    <x v="3"/>
    <n v="5"/>
    <n v="17.100579831932773"/>
    <n v="12.100579831932773"/>
    <x v="126"/>
  </r>
  <r>
    <n v="2003"/>
    <n v="11"/>
    <n v="4"/>
    <x v="1"/>
    <n v="5"/>
    <n v="17.100579831932773"/>
    <n v="12.100579831932773"/>
    <x v="126"/>
  </r>
  <r>
    <n v="2003"/>
    <n v="11"/>
    <n v="16"/>
    <x v="6"/>
    <n v="5"/>
    <n v="17.100579831932773"/>
    <n v="12.100579831932773"/>
    <x v="126"/>
  </r>
  <r>
    <n v="2003"/>
    <n v="11"/>
    <n v="25"/>
    <x v="6"/>
    <n v="5"/>
    <n v="17.100579831932773"/>
    <n v="12.100579831932773"/>
    <x v="126"/>
  </r>
  <r>
    <n v="2003"/>
    <n v="11"/>
    <n v="27"/>
    <x v="17"/>
    <n v="5"/>
    <n v="17.100579831932773"/>
    <n v="12.100579831932773"/>
    <x v="126"/>
  </r>
  <r>
    <n v="2003"/>
    <n v="11"/>
    <n v="29"/>
    <x v="19"/>
    <n v="5"/>
    <n v="17.100579831932773"/>
    <n v="12.100579831932773"/>
    <x v="126"/>
  </r>
  <r>
    <n v="2003"/>
    <n v="12"/>
    <n v="3"/>
    <x v="22"/>
    <n v="5"/>
    <n v="17.100579831932773"/>
    <n v="12.100579831932773"/>
    <x v="126"/>
  </r>
  <r>
    <n v="2003"/>
    <n v="12"/>
    <n v="4"/>
    <x v="19"/>
    <n v="5"/>
    <n v="17.100579831932773"/>
    <n v="12.100579831932773"/>
    <x v="126"/>
  </r>
  <r>
    <n v="2003"/>
    <n v="12"/>
    <n v="5"/>
    <x v="18"/>
    <n v="5"/>
    <n v="17.100579831932773"/>
    <n v="12.100579831932773"/>
    <x v="126"/>
  </r>
  <r>
    <n v="2003"/>
    <n v="12"/>
    <n v="5"/>
    <x v="23"/>
    <n v="5"/>
    <n v="17.100579831932773"/>
    <n v="12.100579831932773"/>
    <x v="126"/>
  </r>
  <r>
    <n v="2003"/>
    <n v="12"/>
    <n v="16"/>
    <x v="7"/>
    <n v="5"/>
    <n v="17.100579831932773"/>
    <n v="12.100579831932773"/>
    <x v="126"/>
  </r>
  <r>
    <n v="2003"/>
    <n v="12"/>
    <n v="20"/>
    <x v="4"/>
    <n v="5"/>
    <n v="17.100579831932773"/>
    <n v="12.100579831932773"/>
    <x v="126"/>
  </r>
  <r>
    <n v="2003"/>
    <n v="12"/>
    <n v="20"/>
    <x v="2"/>
    <n v="5"/>
    <n v="17.100579831932773"/>
    <n v="12.100579831932773"/>
    <x v="126"/>
  </r>
  <r>
    <n v="2003"/>
    <n v="12"/>
    <n v="21"/>
    <x v="6"/>
    <n v="5"/>
    <n v="17.100579831932773"/>
    <n v="12.100579831932773"/>
    <x v="126"/>
  </r>
  <r>
    <n v="2003"/>
    <n v="12"/>
    <n v="28"/>
    <x v="14"/>
    <n v="5"/>
    <n v="17.100579831932773"/>
    <n v="12.100579831932773"/>
    <x v="126"/>
  </r>
  <r>
    <n v="2003"/>
    <n v="12"/>
    <n v="29"/>
    <x v="2"/>
    <n v="5"/>
    <n v="17.100579831932773"/>
    <n v="12.100579831932773"/>
    <x v="126"/>
  </r>
  <r>
    <n v="2003"/>
    <n v="12"/>
    <n v="29"/>
    <x v="1"/>
    <n v="5"/>
    <n v="17.100579831932773"/>
    <n v="12.100579831932773"/>
    <x v="126"/>
  </r>
  <r>
    <n v="2003"/>
    <n v="12"/>
    <n v="30"/>
    <x v="21"/>
    <n v="5"/>
    <n v="17.100579831932773"/>
    <n v="12.100579831932773"/>
    <x v="126"/>
  </r>
  <r>
    <n v="2001"/>
    <n v="1"/>
    <n v="9"/>
    <x v="18"/>
    <n v="5.1000000000000005"/>
    <n v="17.079571428571427"/>
    <n v="11.979571428571425"/>
    <x v="127"/>
  </r>
  <r>
    <n v="2001"/>
    <n v="1"/>
    <n v="9"/>
    <x v="20"/>
    <n v="5.1000000000000005"/>
    <n v="17.079571428571427"/>
    <n v="11.979571428571425"/>
    <x v="127"/>
  </r>
  <r>
    <n v="2001"/>
    <n v="1"/>
    <n v="9"/>
    <x v="22"/>
    <n v="5.1000000000000005"/>
    <n v="17.079571428571427"/>
    <n v="11.979571428571425"/>
    <x v="127"/>
  </r>
  <r>
    <n v="2001"/>
    <n v="1"/>
    <n v="22"/>
    <x v="17"/>
    <n v="5.1000000000000005"/>
    <n v="17.079571428571427"/>
    <n v="11.979571428571425"/>
    <x v="127"/>
  </r>
  <r>
    <n v="2001"/>
    <n v="1"/>
    <n v="22"/>
    <x v="11"/>
    <n v="5.1000000000000005"/>
    <n v="17.079571428571427"/>
    <n v="11.979571428571425"/>
    <x v="127"/>
  </r>
  <r>
    <n v="2001"/>
    <n v="1"/>
    <n v="23"/>
    <x v="4"/>
    <n v="5.1000000000000005"/>
    <n v="17.079571428571427"/>
    <n v="11.979571428571425"/>
    <x v="127"/>
  </r>
  <r>
    <n v="2001"/>
    <n v="1"/>
    <n v="23"/>
    <x v="6"/>
    <n v="5.1000000000000005"/>
    <n v="17.079571428571427"/>
    <n v="11.979571428571425"/>
    <x v="127"/>
  </r>
  <r>
    <n v="2001"/>
    <n v="1"/>
    <n v="27"/>
    <x v="22"/>
    <n v="5.1000000000000005"/>
    <n v="17.079571428571427"/>
    <n v="11.979571428571425"/>
    <x v="127"/>
  </r>
  <r>
    <n v="2004"/>
    <n v="2"/>
    <n v="10"/>
    <x v="23"/>
    <n v="5.1000000000000005"/>
    <n v="17.079571428571427"/>
    <n v="11.979571428571425"/>
    <x v="127"/>
  </r>
  <r>
    <n v="2004"/>
    <n v="2"/>
    <n v="11"/>
    <x v="22"/>
    <n v="5.1000000000000005"/>
    <n v="17.079571428571427"/>
    <n v="11.979571428571425"/>
    <x v="127"/>
  </r>
  <r>
    <n v="2004"/>
    <n v="2"/>
    <n v="12"/>
    <x v="13"/>
    <n v="5.1000000000000005"/>
    <n v="17.079571428571427"/>
    <n v="11.979571428571425"/>
    <x v="127"/>
  </r>
  <r>
    <n v="2004"/>
    <n v="2"/>
    <n v="15"/>
    <x v="9"/>
    <n v="5.1000000000000005"/>
    <n v="17.079571428571427"/>
    <n v="11.979571428571425"/>
    <x v="127"/>
  </r>
  <r>
    <n v="2004"/>
    <n v="2"/>
    <n v="16"/>
    <x v="22"/>
    <n v="5.1000000000000005"/>
    <n v="17.079571428571427"/>
    <n v="11.979571428571425"/>
    <x v="127"/>
  </r>
  <r>
    <n v="2004"/>
    <n v="2"/>
    <n v="18"/>
    <x v="8"/>
    <n v="5.1000000000000005"/>
    <n v="17.079571428571427"/>
    <n v="11.979571428571425"/>
    <x v="127"/>
  </r>
  <r>
    <n v="2004"/>
    <n v="2"/>
    <n v="22"/>
    <x v="13"/>
    <n v="5.1000000000000005"/>
    <n v="17.079571428571427"/>
    <n v="11.979571428571425"/>
    <x v="127"/>
  </r>
  <r>
    <n v="2004"/>
    <n v="2"/>
    <n v="22"/>
    <x v="22"/>
    <n v="5.1000000000000005"/>
    <n v="17.079571428571427"/>
    <n v="11.979571428571425"/>
    <x v="127"/>
  </r>
  <r>
    <n v="2004"/>
    <n v="3"/>
    <n v="1"/>
    <x v="21"/>
    <n v="5.1000000000000005"/>
    <n v="17.079571428571427"/>
    <n v="11.979571428571425"/>
    <x v="127"/>
  </r>
  <r>
    <n v="2004"/>
    <n v="3"/>
    <n v="5"/>
    <x v="16"/>
    <n v="5.1000000000000005"/>
    <n v="17.079571428571427"/>
    <n v="11.979571428571425"/>
    <x v="127"/>
  </r>
  <r>
    <n v="2004"/>
    <n v="3"/>
    <n v="8"/>
    <x v="15"/>
    <n v="5.1000000000000005"/>
    <n v="17.079571428571427"/>
    <n v="11.979571428571425"/>
    <x v="127"/>
  </r>
  <r>
    <n v="2004"/>
    <n v="3"/>
    <n v="11"/>
    <x v="20"/>
    <n v="5.1000000000000005"/>
    <n v="17.079571428571427"/>
    <n v="11.979571428571425"/>
    <x v="127"/>
  </r>
  <r>
    <n v="2004"/>
    <n v="3"/>
    <n v="11"/>
    <x v="22"/>
    <n v="5.1000000000000005"/>
    <n v="17.079571428571427"/>
    <n v="11.979571428571425"/>
    <x v="127"/>
  </r>
  <r>
    <n v="2004"/>
    <n v="3"/>
    <n v="22"/>
    <x v="0"/>
    <n v="5.1000000000000005"/>
    <n v="17.079571428571427"/>
    <n v="11.979571428571425"/>
    <x v="127"/>
  </r>
  <r>
    <n v="2004"/>
    <n v="3"/>
    <n v="23"/>
    <x v="15"/>
    <n v="5.1000000000000005"/>
    <n v="17.079571428571427"/>
    <n v="11.979571428571425"/>
    <x v="127"/>
  </r>
  <r>
    <n v="2004"/>
    <n v="3"/>
    <n v="29"/>
    <x v="1"/>
    <n v="5.1000000000000005"/>
    <n v="17.079571428571427"/>
    <n v="11.979571428571425"/>
    <x v="127"/>
  </r>
  <r>
    <n v="2002"/>
    <n v="4"/>
    <n v="9"/>
    <x v="11"/>
    <n v="5.1000000000000005"/>
    <n v="17.079571428571427"/>
    <n v="11.979571428571425"/>
    <x v="127"/>
  </r>
  <r>
    <n v="2002"/>
    <n v="4"/>
    <n v="9"/>
    <x v="9"/>
    <n v="5.1000000000000005"/>
    <n v="17.079571428571427"/>
    <n v="11.979571428571425"/>
    <x v="127"/>
  </r>
  <r>
    <n v="2002"/>
    <n v="4"/>
    <n v="18"/>
    <x v="3"/>
    <n v="5.1000000000000005"/>
    <n v="17.079571428571427"/>
    <n v="11.979571428571425"/>
    <x v="127"/>
  </r>
  <r>
    <n v="2000"/>
    <n v="5"/>
    <n v="30"/>
    <x v="8"/>
    <n v="5.1000000000000005"/>
    <n v="17.079571428571427"/>
    <n v="11.979571428571425"/>
    <x v="127"/>
  </r>
  <r>
    <n v="2010"/>
    <n v="10"/>
    <n v="24"/>
    <x v="14"/>
    <n v="5.1000000000000005"/>
    <n v="17.079571428571427"/>
    <n v="11.979571428571425"/>
    <x v="127"/>
  </r>
  <r>
    <n v="2003"/>
    <n v="11"/>
    <n v="11"/>
    <x v="22"/>
    <n v="5.1000000000000005"/>
    <n v="17.079571428571427"/>
    <n v="11.979571428571425"/>
    <x v="127"/>
  </r>
  <r>
    <n v="2003"/>
    <n v="11"/>
    <n v="13"/>
    <x v="1"/>
    <n v="5.1000000000000005"/>
    <n v="17.079571428571427"/>
    <n v="11.979571428571425"/>
    <x v="127"/>
  </r>
  <r>
    <n v="2003"/>
    <n v="11"/>
    <n v="27"/>
    <x v="5"/>
    <n v="5.1000000000000005"/>
    <n v="17.079571428571427"/>
    <n v="11.979571428571425"/>
    <x v="127"/>
  </r>
  <r>
    <n v="2003"/>
    <n v="11"/>
    <n v="30"/>
    <x v="1"/>
    <n v="5.1000000000000005"/>
    <n v="17.079571428571427"/>
    <n v="11.979571428571425"/>
    <x v="127"/>
  </r>
  <r>
    <n v="2003"/>
    <n v="12"/>
    <n v="2"/>
    <x v="15"/>
    <n v="5.1000000000000005"/>
    <n v="17.079571428571427"/>
    <n v="11.979571428571425"/>
    <x v="127"/>
  </r>
  <r>
    <n v="2003"/>
    <n v="12"/>
    <n v="4"/>
    <x v="10"/>
    <n v="5.1000000000000005"/>
    <n v="17.079571428571427"/>
    <n v="11.979571428571425"/>
    <x v="127"/>
  </r>
  <r>
    <n v="2003"/>
    <n v="12"/>
    <n v="4"/>
    <x v="18"/>
    <n v="5.1000000000000005"/>
    <n v="17.079571428571427"/>
    <n v="11.979571428571425"/>
    <x v="127"/>
  </r>
  <r>
    <n v="2003"/>
    <n v="12"/>
    <n v="4"/>
    <x v="23"/>
    <n v="5.1000000000000005"/>
    <n v="17.079571428571427"/>
    <n v="11.979571428571425"/>
    <x v="127"/>
  </r>
  <r>
    <n v="2003"/>
    <n v="12"/>
    <n v="4"/>
    <x v="17"/>
    <n v="5.1000000000000005"/>
    <n v="17.079571428571427"/>
    <n v="11.979571428571425"/>
    <x v="127"/>
  </r>
  <r>
    <n v="2003"/>
    <n v="12"/>
    <n v="6"/>
    <x v="5"/>
    <n v="5.1000000000000005"/>
    <n v="17.079571428571427"/>
    <n v="11.979571428571425"/>
    <x v="127"/>
  </r>
  <r>
    <n v="2003"/>
    <n v="12"/>
    <n v="11"/>
    <x v="12"/>
    <n v="5.1000000000000005"/>
    <n v="17.079571428571427"/>
    <n v="11.979571428571425"/>
    <x v="127"/>
  </r>
  <r>
    <n v="2003"/>
    <n v="12"/>
    <n v="16"/>
    <x v="9"/>
    <n v="5.1000000000000005"/>
    <n v="17.079571428571427"/>
    <n v="11.979571428571425"/>
    <x v="127"/>
  </r>
  <r>
    <n v="2003"/>
    <n v="12"/>
    <n v="24"/>
    <x v="23"/>
    <n v="5.1000000000000005"/>
    <n v="17.079571428571427"/>
    <n v="11.979571428571425"/>
    <x v="127"/>
  </r>
  <r>
    <n v="2003"/>
    <n v="12"/>
    <n v="28"/>
    <x v="17"/>
    <n v="5.1000000000000005"/>
    <n v="17.079571428571427"/>
    <n v="11.979571428571425"/>
    <x v="127"/>
  </r>
  <r>
    <n v="2003"/>
    <n v="12"/>
    <n v="30"/>
    <x v="22"/>
    <n v="5.1000000000000005"/>
    <n v="17.079571428571427"/>
    <n v="11.979571428571425"/>
    <x v="127"/>
  </r>
  <r>
    <n v="2001"/>
    <n v="1"/>
    <n v="1"/>
    <x v="14"/>
    <n v="5.2"/>
    <n v="17.058563025210084"/>
    <n v="11.858563025210085"/>
    <x v="128"/>
  </r>
  <r>
    <n v="2001"/>
    <n v="1"/>
    <n v="3"/>
    <x v="9"/>
    <n v="5.2"/>
    <n v="17.058563025210084"/>
    <n v="11.858563025210085"/>
    <x v="128"/>
  </r>
  <r>
    <n v="2001"/>
    <n v="1"/>
    <n v="6"/>
    <x v="12"/>
    <n v="5.2"/>
    <n v="17.058563025210084"/>
    <n v="11.858563025210085"/>
    <x v="128"/>
  </r>
  <r>
    <n v="2001"/>
    <n v="1"/>
    <n v="6"/>
    <x v="11"/>
    <n v="5.2"/>
    <n v="17.058563025210084"/>
    <n v="11.858563025210085"/>
    <x v="128"/>
  </r>
  <r>
    <n v="2001"/>
    <n v="1"/>
    <n v="7"/>
    <x v="13"/>
    <n v="5.2"/>
    <n v="17.058563025210084"/>
    <n v="11.858563025210085"/>
    <x v="128"/>
  </r>
  <r>
    <n v="2001"/>
    <n v="1"/>
    <n v="7"/>
    <x v="12"/>
    <n v="5.2"/>
    <n v="17.058563025210084"/>
    <n v="11.858563025210085"/>
    <x v="128"/>
  </r>
  <r>
    <n v="2001"/>
    <n v="1"/>
    <n v="8"/>
    <x v="23"/>
    <n v="5.2"/>
    <n v="17.058563025210084"/>
    <n v="11.858563025210085"/>
    <x v="128"/>
  </r>
  <r>
    <n v="2001"/>
    <n v="1"/>
    <n v="8"/>
    <x v="14"/>
    <n v="5.2"/>
    <n v="17.058563025210084"/>
    <n v="11.858563025210085"/>
    <x v="128"/>
  </r>
  <r>
    <n v="2001"/>
    <n v="1"/>
    <n v="22"/>
    <x v="14"/>
    <n v="5.2"/>
    <n v="17.058563025210084"/>
    <n v="11.858563025210085"/>
    <x v="128"/>
  </r>
  <r>
    <n v="2001"/>
    <n v="1"/>
    <n v="23"/>
    <x v="5"/>
    <n v="5.2"/>
    <n v="17.058563025210084"/>
    <n v="11.858563025210085"/>
    <x v="128"/>
  </r>
  <r>
    <n v="2001"/>
    <n v="1"/>
    <n v="23"/>
    <x v="2"/>
    <n v="5.2"/>
    <n v="17.058563025210084"/>
    <n v="11.858563025210085"/>
    <x v="128"/>
  </r>
  <r>
    <n v="2001"/>
    <n v="1"/>
    <n v="23"/>
    <x v="0"/>
    <n v="5.2"/>
    <n v="17.058563025210084"/>
    <n v="11.858563025210085"/>
    <x v="128"/>
  </r>
  <r>
    <n v="2001"/>
    <n v="1"/>
    <n v="29"/>
    <x v="16"/>
    <n v="5.2"/>
    <n v="17.058563025210084"/>
    <n v="11.858563025210085"/>
    <x v="128"/>
  </r>
  <r>
    <n v="2004"/>
    <n v="2"/>
    <n v="8"/>
    <x v="13"/>
    <n v="5.2"/>
    <n v="17.058563025210084"/>
    <n v="11.858563025210085"/>
    <x v="128"/>
  </r>
  <r>
    <n v="2004"/>
    <n v="2"/>
    <n v="10"/>
    <x v="22"/>
    <n v="5.2"/>
    <n v="17.058563025210084"/>
    <n v="11.858563025210085"/>
    <x v="128"/>
  </r>
  <r>
    <n v="2004"/>
    <n v="2"/>
    <n v="24"/>
    <x v="16"/>
    <n v="5.2"/>
    <n v="17.058563025210084"/>
    <n v="11.858563025210085"/>
    <x v="128"/>
  </r>
  <r>
    <n v="2004"/>
    <n v="3"/>
    <n v="4"/>
    <x v="11"/>
    <n v="5.2"/>
    <n v="17.058563025210084"/>
    <n v="11.858563025210085"/>
    <x v="128"/>
  </r>
  <r>
    <n v="2004"/>
    <n v="3"/>
    <n v="14"/>
    <x v="2"/>
    <n v="5.2"/>
    <n v="17.058563025210084"/>
    <n v="11.858563025210085"/>
    <x v="128"/>
  </r>
  <r>
    <n v="2004"/>
    <n v="3"/>
    <n v="14"/>
    <x v="6"/>
    <n v="5.2"/>
    <n v="17.058563025210084"/>
    <n v="11.858563025210085"/>
    <x v="128"/>
  </r>
  <r>
    <n v="2004"/>
    <n v="3"/>
    <n v="30"/>
    <x v="5"/>
    <n v="5.2"/>
    <n v="17.058563025210084"/>
    <n v="11.858563025210085"/>
    <x v="128"/>
  </r>
  <r>
    <n v="2002"/>
    <n v="4"/>
    <n v="5"/>
    <x v="8"/>
    <n v="5.2"/>
    <n v="17.058563025210084"/>
    <n v="11.858563025210085"/>
    <x v="128"/>
  </r>
  <r>
    <n v="2002"/>
    <n v="4"/>
    <n v="14"/>
    <x v="1"/>
    <n v="5.2"/>
    <n v="17.058563025210084"/>
    <n v="11.858563025210085"/>
    <x v="128"/>
  </r>
  <r>
    <n v="2002"/>
    <n v="4"/>
    <n v="17"/>
    <x v="9"/>
    <n v="5.2"/>
    <n v="17.058563025210084"/>
    <n v="11.858563025210085"/>
    <x v="128"/>
  </r>
  <r>
    <n v="2002"/>
    <n v="4"/>
    <n v="25"/>
    <x v="7"/>
    <n v="5.2"/>
    <n v="17.058563025210084"/>
    <n v="11.858563025210085"/>
    <x v="128"/>
  </r>
  <r>
    <n v="2000"/>
    <n v="5"/>
    <n v="31"/>
    <x v="5"/>
    <n v="5.2"/>
    <n v="17.058563025210084"/>
    <n v="11.858563025210085"/>
    <x v="128"/>
  </r>
  <r>
    <n v="2011"/>
    <n v="6"/>
    <n v="12"/>
    <x v="4"/>
    <n v="5.2"/>
    <n v="17.058563025210084"/>
    <n v="11.858563025210085"/>
    <x v="128"/>
  </r>
  <r>
    <n v="2010"/>
    <n v="10"/>
    <n v="16"/>
    <x v="12"/>
    <n v="5.2"/>
    <n v="17.058563025210084"/>
    <n v="11.858563025210085"/>
    <x v="128"/>
  </r>
  <r>
    <n v="2010"/>
    <n v="10"/>
    <n v="18"/>
    <x v="0"/>
    <n v="5.2"/>
    <n v="17.058563025210084"/>
    <n v="11.858563025210085"/>
    <x v="128"/>
  </r>
  <r>
    <n v="2003"/>
    <n v="11"/>
    <n v="6"/>
    <x v="3"/>
    <n v="5.2"/>
    <n v="17.058563025210084"/>
    <n v="11.858563025210085"/>
    <x v="128"/>
  </r>
  <r>
    <n v="2003"/>
    <n v="11"/>
    <n v="15"/>
    <x v="15"/>
    <n v="5.2"/>
    <n v="17.058563025210084"/>
    <n v="11.858563025210085"/>
    <x v="128"/>
  </r>
  <r>
    <n v="2003"/>
    <n v="11"/>
    <n v="25"/>
    <x v="2"/>
    <n v="5.2"/>
    <n v="17.058563025210084"/>
    <n v="11.858563025210085"/>
    <x v="128"/>
  </r>
  <r>
    <n v="2003"/>
    <n v="11"/>
    <n v="27"/>
    <x v="10"/>
    <n v="5.2"/>
    <n v="17.058563025210084"/>
    <n v="11.858563025210085"/>
    <x v="128"/>
  </r>
  <r>
    <n v="2003"/>
    <n v="11"/>
    <n v="29"/>
    <x v="14"/>
    <n v="5.2"/>
    <n v="17.058563025210084"/>
    <n v="11.858563025210085"/>
    <x v="128"/>
  </r>
  <r>
    <n v="2003"/>
    <n v="12"/>
    <n v="4"/>
    <x v="13"/>
    <n v="5.2"/>
    <n v="17.058563025210084"/>
    <n v="11.858563025210085"/>
    <x v="128"/>
  </r>
  <r>
    <n v="2003"/>
    <n v="12"/>
    <n v="4"/>
    <x v="16"/>
    <n v="5.2"/>
    <n v="17.058563025210084"/>
    <n v="11.858563025210085"/>
    <x v="128"/>
  </r>
  <r>
    <n v="2003"/>
    <n v="12"/>
    <n v="5"/>
    <x v="20"/>
    <n v="5.2"/>
    <n v="17.058563025210084"/>
    <n v="11.858563025210085"/>
    <x v="128"/>
  </r>
  <r>
    <n v="2003"/>
    <n v="12"/>
    <n v="6"/>
    <x v="22"/>
    <n v="5.2"/>
    <n v="17.058563025210084"/>
    <n v="11.858563025210085"/>
    <x v="128"/>
  </r>
  <r>
    <n v="2003"/>
    <n v="12"/>
    <n v="9"/>
    <x v="21"/>
    <n v="5.2"/>
    <n v="17.058563025210084"/>
    <n v="11.858563025210085"/>
    <x v="128"/>
  </r>
  <r>
    <n v="2003"/>
    <n v="12"/>
    <n v="12"/>
    <x v="14"/>
    <n v="5.2"/>
    <n v="17.058563025210084"/>
    <n v="11.858563025210085"/>
    <x v="128"/>
  </r>
  <r>
    <n v="2003"/>
    <n v="12"/>
    <n v="14"/>
    <x v="9"/>
    <n v="5.2"/>
    <n v="17.058563025210084"/>
    <n v="11.858563025210085"/>
    <x v="128"/>
  </r>
  <r>
    <n v="2001"/>
    <n v="1"/>
    <n v="7"/>
    <x v="19"/>
    <n v="5.3000000000000007"/>
    <n v="17.037554621848738"/>
    <n v="11.737554621848737"/>
    <x v="129"/>
  </r>
  <r>
    <n v="2001"/>
    <n v="1"/>
    <n v="8"/>
    <x v="19"/>
    <n v="5.3000000000000007"/>
    <n v="17.037554621848738"/>
    <n v="11.737554621848737"/>
    <x v="129"/>
  </r>
  <r>
    <n v="2001"/>
    <n v="1"/>
    <n v="22"/>
    <x v="19"/>
    <n v="5.3000000000000007"/>
    <n v="17.037554621848738"/>
    <n v="11.737554621848737"/>
    <x v="129"/>
  </r>
  <r>
    <n v="2001"/>
    <n v="1"/>
    <n v="22"/>
    <x v="15"/>
    <n v="5.3000000000000007"/>
    <n v="17.037554621848738"/>
    <n v="11.737554621848737"/>
    <x v="129"/>
  </r>
  <r>
    <n v="2004"/>
    <n v="2"/>
    <n v="26"/>
    <x v="16"/>
    <n v="5.3000000000000007"/>
    <n v="17.037554621848738"/>
    <n v="11.737554621848737"/>
    <x v="129"/>
  </r>
  <r>
    <n v="2004"/>
    <n v="3"/>
    <n v="11"/>
    <x v="21"/>
    <n v="5.3000000000000007"/>
    <n v="17.037554621848738"/>
    <n v="11.737554621848737"/>
    <x v="129"/>
  </r>
  <r>
    <n v="2004"/>
    <n v="3"/>
    <n v="14"/>
    <x v="8"/>
    <n v="5.3000000000000007"/>
    <n v="17.037554621848738"/>
    <n v="11.737554621848737"/>
    <x v="129"/>
  </r>
  <r>
    <n v="2004"/>
    <n v="3"/>
    <n v="25"/>
    <x v="19"/>
    <n v="5.3000000000000007"/>
    <n v="17.037554621848738"/>
    <n v="11.737554621848737"/>
    <x v="129"/>
  </r>
  <r>
    <n v="2002"/>
    <n v="4"/>
    <n v="5"/>
    <x v="7"/>
    <n v="5.3000000000000007"/>
    <n v="17.037554621848738"/>
    <n v="11.737554621848737"/>
    <x v="129"/>
  </r>
  <r>
    <n v="2002"/>
    <n v="4"/>
    <n v="7"/>
    <x v="9"/>
    <n v="5.3000000000000007"/>
    <n v="17.037554621848738"/>
    <n v="11.737554621848737"/>
    <x v="129"/>
  </r>
  <r>
    <n v="2002"/>
    <n v="4"/>
    <n v="9"/>
    <x v="1"/>
    <n v="5.3000000000000007"/>
    <n v="17.037554621848738"/>
    <n v="11.737554621848737"/>
    <x v="129"/>
  </r>
  <r>
    <n v="2002"/>
    <n v="4"/>
    <n v="10"/>
    <x v="9"/>
    <n v="5.3000000000000007"/>
    <n v="17.037554621848738"/>
    <n v="11.737554621848737"/>
    <x v="129"/>
  </r>
  <r>
    <n v="2003"/>
    <n v="11"/>
    <n v="11"/>
    <x v="21"/>
    <n v="5.3000000000000007"/>
    <n v="17.037554621848738"/>
    <n v="11.737554621848737"/>
    <x v="129"/>
  </r>
  <r>
    <n v="2003"/>
    <n v="11"/>
    <n v="12"/>
    <x v="16"/>
    <n v="5.3000000000000007"/>
    <n v="17.037554621848738"/>
    <n v="11.737554621848737"/>
    <x v="129"/>
  </r>
  <r>
    <n v="2003"/>
    <n v="11"/>
    <n v="15"/>
    <x v="9"/>
    <n v="5.3000000000000007"/>
    <n v="17.037554621848738"/>
    <n v="11.737554621848737"/>
    <x v="129"/>
  </r>
  <r>
    <n v="2003"/>
    <n v="11"/>
    <n v="16"/>
    <x v="0"/>
    <n v="5.3000000000000007"/>
    <n v="17.037554621848738"/>
    <n v="11.737554621848737"/>
    <x v="129"/>
  </r>
  <r>
    <n v="2003"/>
    <n v="11"/>
    <n v="27"/>
    <x v="0"/>
    <n v="5.3000000000000007"/>
    <n v="17.037554621848738"/>
    <n v="11.737554621848737"/>
    <x v="129"/>
  </r>
  <r>
    <n v="2003"/>
    <n v="11"/>
    <n v="29"/>
    <x v="21"/>
    <n v="5.3000000000000007"/>
    <n v="17.037554621848738"/>
    <n v="11.737554621848737"/>
    <x v="129"/>
  </r>
  <r>
    <n v="2003"/>
    <n v="11"/>
    <n v="30"/>
    <x v="0"/>
    <n v="5.3000000000000007"/>
    <n v="17.037554621848738"/>
    <n v="11.737554621848737"/>
    <x v="129"/>
  </r>
  <r>
    <n v="2003"/>
    <n v="12"/>
    <n v="3"/>
    <x v="23"/>
    <n v="5.3000000000000007"/>
    <n v="17.037554621848738"/>
    <n v="11.737554621848737"/>
    <x v="129"/>
  </r>
  <r>
    <n v="2003"/>
    <n v="12"/>
    <n v="4"/>
    <x v="0"/>
    <n v="5.3000000000000007"/>
    <n v="17.037554621848738"/>
    <n v="11.737554621848737"/>
    <x v="129"/>
  </r>
  <r>
    <n v="2003"/>
    <n v="12"/>
    <n v="16"/>
    <x v="11"/>
    <n v="5.3000000000000007"/>
    <n v="17.037554621848738"/>
    <n v="11.737554621848737"/>
    <x v="129"/>
  </r>
  <r>
    <n v="2003"/>
    <n v="12"/>
    <n v="17"/>
    <x v="13"/>
    <n v="5.3000000000000007"/>
    <n v="17.037554621848738"/>
    <n v="11.737554621848737"/>
    <x v="129"/>
  </r>
  <r>
    <n v="2003"/>
    <n v="12"/>
    <n v="19"/>
    <x v="14"/>
    <n v="5.3000000000000007"/>
    <n v="17.037554621848738"/>
    <n v="11.737554621848737"/>
    <x v="129"/>
  </r>
  <r>
    <n v="2003"/>
    <n v="12"/>
    <n v="20"/>
    <x v="8"/>
    <n v="5.3000000000000007"/>
    <n v="17.037554621848738"/>
    <n v="11.737554621848737"/>
    <x v="129"/>
  </r>
  <r>
    <n v="2003"/>
    <n v="12"/>
    <n v="20"/>
    <x v="6"/>
    <n v="5.3000000000000007"/>
    <n v="17.037554621848738"/>
    <n v="11.737554621848737"/>
    <x v="129"/>
  </r>
  <r>
    <n v="2003"/>
    <n v="12"/>
    <n v="24"/>
    <x v="17"/>
    <n v="5.3000000000000007"/>
    <n v="17.037554621848738"/>
    <n v="11.737554621848737"/>
    <x v="129"/>
  </r>
  <r>
    <n v="2003"/>
    <n v="12"/>
    <n v="24"/>
    <x v="19"/>
    <n v="5.3000000000000007"/>
    <n v="17.037554621848738"/>
    <n v="11.737554621848737"/>
    <x v="129"/>
  </r>
  <r>
    <n v="2003"/>
    <n v="12"/>
    <n v="27"/>
    <x v="11"/>
    <n v="5.3000000000000007"/>
    <n v="17.037554621848738"/>
    <n v="11.737554621848737"/>
    <x v="129"/>
  </r>
  <r>
    <n v="2003"/>
    <n v="12"/>
    <n v="28"/>
    <x v="5"/>
    <n v="5.3000000000000007"/>
    <n v="17.037554621848738"/>
    <n v="11.737554621848737"/>
    <x v="129"/>
  </r>
  <r>
    <n v="2003"/>
    <n v="12"/>
    <n v="28"/>
    <x v="4"/>
    <n v="5.3000000000000007"/>
    <n v="17.037554621848738"/>
    <n v="11.737554621848737"/>
    <x v="129"/>
  </r>
  <r>
    <n v="2001"/>
    <n v="1"/>
    <n v="3"/>
    <x v="17"/>
    <n v="5.4"/>
    <n v="17.016546218487395"/>
    <n v="11.616546218487395"/>
    <x v="130"/>
  </r>
  <r>
    <n v="2001"/>
    <n v="1"/>
    <n v="3"/>
    <x v="11"/>
    <n v="5.4"/>
    <n v="17.016546218487395"/>
    <n v="11.616546218487395"/>
    <x v="130"/>
  </r>
  <r>
    <n v="2001"/>
    <n v="1"/>
    <n v="8"/>
    <x v="20"/>
    <n v="5.4"/>
    <n v="17.016546218487395"/>
    <n v="11.616546218487395"/>
    <x v="130"/>
  </r>
  <r>
    <n v="2001"/>
    <n v="1"/>
    <n v="8"/>
    <x v="21"/>
    <n v="5.4"/>
    <n v="17.016546218487395"/>
    <n v="11.616546218487395"/>
    <x v="130"/>
  </r>
  <r>
    <n v="2001"/>
    <n v="1"/>
    <n v="8"/>
    <x v="22"/>
    <n v="5.4"/>
    <n v="17.016546218487395"/>
    <n v="11.616546218487395"/>
    <x v="130"/>
  </r>
  <r>
    <n v="2001"/>
    <n v="1"/>
    <n v="8"/>
    <x v="17"/>
    <n v="5.4"/>
    <n v="17.016546218487395"/>
    <n v="11.616546218487395"/>
    <x v="130"/>
  </r>
  <r>
    <n v="2001"/>
    <n v="1"/>
    <n v="8"/>
    <x v="12"/>
    <n v="5.4"/>
    <n v="17.016546218487395"/>
    <n v="11.616546218487395"/>
    <x v="130"/>
  </r>
  <r>
    <n v="2001"/>
    <n v="1"/>
    <n v="25"/>
    <x v="6"/>
    <n v="5.4"/>
    <n v="17.016546218487395"/>
    <n v="11.616546218487395"/>
    <x v="130"/>
  </r>
  <r>
    <n v="2001"/>
    <n v="1"/>
    <n v="26"/>
    <x v="13"/>
    <n v="5.4"/>
    <n v="17.016546218487395"/>
    <n v="11.616546218487395"/>
    <x v="130"/>
  </r>
  <r>
    <n v="2001"/>
    <n v="1"/>
    <n v="28"/>
    <x v="22"/>
    <n v="5.4"/>
    <n v="17.016546218487395"/>
    <n v="11.616546218487395"/>
    <x v="130"/>
  </r>
  <r>
    <n v="2004"/>
    <n v="2"/>
    <n v="8"/>
    <x v="5"/>
    <n v="5.4"/>
    <n v="17.016546218487395"/>
    <n v="11.616546218487395"/>
    <x v="130"/>
  </r>
  <r>
    <n v="2004"/>
    <n v="2"/>
    <n v="8"/>
    <x v="22"/>
    <n v="5.4"/>
    <n v="17.016546218487395"/>
    <n v="11.616546218487395"/>
    <x v="130"/>
  </r>
  <r>
    <n v="2004"/>
    <n v="2"/>
    <n v="10"/>
    <x v="15"/>
    <n v="5.4"/>
    <n v="17.016546218487395"/>
    <n v="11.616546218487395"/>
    <x v="130"/>
  </r>
  <r>
    <n v="2004"/>
    <n v="2"/>
    <n v="22"/>
    <x v="18"/>
    <n v="5.4"/>
    <n v="17.016546218487395"/>
    <n v="11.616546218487395"/>
    <x v="130"/>
  </r>
  <r>
    <n v="2004"/>
    <n v="3"/>
    <n v="1"/>
    <x v="22"/>
    <n v="5.4"/>
    <n v="17.016546218487395"/>
    <n v="11.616546218487395"/>
    <x v="130"/>
  </r>
  <r>
    <n v="2004"/>
    <n v="3"/>
    <n v="2"/>
    <x v="10"/>
    <n v="5.4"/>
    <n v="17.016546218487395"/>
    <n v="11.616546218487395"/>
    <x v="130"/>
  </r>
  <r>
    <n v="2004"/>
    <n v="3"/>
    <n v="7"/>
    <x v="23"/>
    <n v="5.4"/>
    <n v="17.016546218487395"/>
    <n v="11.616546218487395"/>
    <x v="130"/>
  </r>
  <r>
    <n v="2004"/>
    <n v="3"/>
    <n v="8"/>
    <x v="19"/>
    <n v="5.4"/>
    <n v="17.016546218487395"/>
    <n v="11.616546218487395"/>
    <x v="130"/>
  </r>
  <r>
    <n v="2004"/>
    <n v="3"/>
    <n v="13"/>
    <x v="5"/>
    <n v="5.4"/>
    <n v="17.016546218487395"/>
    <n v="11.616546218487395"/>
    <x v="130"/>
  </r>
  <r>
    <n v="2004"/>
    <n v="3"/>
    <n v="14"/>
    <x v="5"/>
    <n v="5.4"/>
    <n v="17.016546218487395"/>
    <n v="11.616546218487395"/>
    <x v="130"/>
  </r>
  <r>
    <n v="2004"/>
    <n v="3"/>
    <n v="18"/>
    <x v="4"/>
    <n v="5.4"/>
    <n v="17.016546218487395"/>
    <n v="11.616546218487395"/>
    <x v="130"/>
  </r>
  <r>
    <n v="2002"/>
    <n v="4"/>
    <n v="14"/>
    <x v="0"/>
    <n v="5.4"/>
    <n v="17.016546218487395"/>
    <n v="11.616546218487395"/>
    <x v="130"/>
  </r>
  <r>
    <n v="2002"/>
    <n v="4"/>
    <n v="21"/>
    <x v="9"/>
    <n v="5.4"/>
    <n v="17.016546218487395"/>
    <n v="11.616546218487395"/>
    <x v="130"/>
  </r>
  <r>
    <n v="2010"/>
    <n v="10"/>
    <n v="11"/>
    <x v="1"/>
    <n v="5.4"/>
    <n v="17.016546218487395"/>
    <n v="11.616546218487395"/>
    <x v="130"/>
  </r>
  <r>
    <n v="2010"/>
    <n v="10"/>
    <n v="12"/>
    <x v="11"/>
    <n v="5.4"/>
    <n v="17.016546218487395"/>
    <n v="11.616546218487395"/>
    <x v="130"/>
  </r>
  <r>
    <n v="2010"/>
    <n v="10"/>
    <n v="17"/>
    <x v="0"/>
    <n v="5.4"/>
    <n v="17.016546218487395"/>
    <n v="11.616546218487395"/>
    <x v="130"/>
  </r>
  <r>
    <n v="2010"/>
    <n v="10"/>
    <n v="23"/>
    <x v="6"/>
    <n v="5.4"/>
    <n v="17.016546218487395"/>
    <n v="11.616546218487395"/>
    <x v="130"/>
  </r>
  <r>
    <n v="2003"/>
    <n v="11"/>
    <n v="6"/>
    <x v="17"/>
    <n v="5.4"/>
    <n v="17.016546218487395"/>
    <n v="11.616546218487395"/>
    <x v="130"/>
  </r>
  <r>
    <n v="2003"/>
    <n v="11"/>
    <n v="6"/>
    <x v="7"/>
    <n v="5.4"/>
    <n v="17.016546218487395"/>
    <n v="11.616546218487395"/>
    <x v="130"/>
  </r>
  <r>
    <n v="2003"/>
    <n v="11"/>
    <n v="8"/>
    <x v="14"/>
    <n v="5.4"/>
    <n v="17.016546218487395"/>
    <n v="11.616546218487395"/>
    <x v="130"/>
  </r>
  <r>
    <n v="2003"/>
    <n v="11"/>
    <n v="29"/>
    <x v="12"/>
    <n v="5.4"/>
    <n v="17.016546218487395"/>
    <n v="11.616546218487395"/>
    <x v="130"/>
  </r>
  <r>
    <n v="2003"/>
    <n v="12"/>
    <n v="4"/>
    <x v="1"/>
    <n v="5.4"/>
    <n v="17.016546218487395"/>
    <n v="11.616546218487395"/>
    <x v="130"/>
  </r>
  <r>
    <n v="2003"/>
    <n v="12"/>
    <n v="4"/>
    <x v="20"/>
    <n v="5.4"/>
    <n v="17.016546218487395"/>
    <n v="11.616546218487395"/>
    <x v="130"/>
  </r>
  <r>
    <n v="2003"/>
    <n v="12"/>
    <n v="4"/>
    <x v="22"/>
    <n v="5.4"/>
    <n v="17.016546218487395"/>
    <n v="11.616546218487395"/>
    <x v="130"/>
  </r>
  <r>
    <n v="2003"/>
    <n v="12"/>
    <n v="5"/>
    <x v="22"/>
    <n v="5.4"/>
    <n v="17.016546218487395"/>
    <n v="11.616546218487395"/>
    <x v="130"/>
  </r>
  <r>
    <n v="2003"/>
    <n v="12"/>
    <n v="16"/>
    <x v="14"/>
    <n v="5.4"/>
    <n v="17.016546218487395"/>
    <n v="11.616546218487395"/>
    <x v="130"/>
  </r>
  <r>
    <n v="2003"/>
    <n v="12"/>
    <n v="16"/>
    <x v="12"/>
    <n v="5.4"/>
    <n v="17.016546218487395"/>
    <n v="11.616546218487395"/>
    <x v="130"/>
  </r>
  <r>
    <n v="2003"/>
    <n v="12"/>
    <n v="19"/>
    <x v="19"/>
    <n v="5.4"/>
    <n v="17.016546218487395"/>
    <n v="11.616546218487395"/>
    <x v="130"/>
  </r>
  <r>
    <n v="2003"/>
    <n v="12"/>
    <n v="19"/>
    <x v="15"/>
    <n v="5.4"/>
    <n v="17.016546218487395"/>
    <n v="11.616546218487395"/>
    <x v="130"/>
  </r>
  <r>
    <n v="2003"/>
    <n v="12"/>
    <n v="19"/>
    <x v="12"/>
    <n v="5.4"/>
    <n v="17.016546218487395"/>
    <n v="11.616546218487395"/>
    <x v="130"/>
  </r>
  <r>
    <n v="2003"/>
    <n v="12"/>
    <n v="27"/>
    <x v="15"/>
    <n v="5.4"/>
    <n v="17.016546218487395"/>
    <n v="11.616546218487395"/>
    <x v="130"/>
  </r>
  <r>
    <n v="2003"/>
    <n v="12"/>
    <n v="27"/>
    <x v="14"/>
    <n v="5.4"/>
    <n v="17.016546218487395"/>
    <n v="11.616546218487395"/>
    <x v="130"/>
  </r>
  <r>
    <n v="2003"/>
    <n v="12"/>
    <n v="27"/>
    <x v="12"/>
    <n v="5.4"/>
    <n v="17.016546218487395"/>
    <n v="11.616546218487395"/>
    <x v="130"/>
  </r>
  <r>
    <n v="2003"/>
    <n v="12"/>
    <n v="28"/>
    <x v="2"/>
    <n v="5.4"/>
    <n v="17.016546218487395"/>
    <n v="11.616546218487395"/>
    <x v="130"/>
  </r>
  <r>
    <n v="2001"/>
    <n v="1"/>
    <n v="6"/>
    <x v="17"/>
    <n v="5.5"/>
    <n v="16.995537815126049"/>
    <n v="11.495537815126049"/>
    <x v="131"/>
  </r>
  <r>
    <n v="2001"/>
    <n v="1"/>
    <n v="8"/>
    <x v="11"/>
    <n v="5.5"/>
    <n v="16.995537815126049"/>
    <n v="11.495537815126049"/>
    <x v="131"/>
  </r>
  <r>
    <n v="2001"/>
    <n v="1"/>
    <n v="9"/>
    <x v="21"/>
    <n v="5.5"/>
    <n v="16.995537815126049"/>
    <n v="11.495537815126049"/>
    <x v="131"/>
  </r>
  <r>
    <n v="2001"/>
    <n v="1"/>
    <n v="23"/>
    <x v="1"/>
    <n v="5.5"/>
    <n v="16.995537815126049"/>
    <n v="11.495537815126049"/>
    <x v="131"/>
  </r>
  <r>
    <n v="2001"/>
    <n v="1"/>
    <n v="25"/>
    <x v="19"/>
    <n v="5.5"/>
    <n v="16.995537815126049"/>
    <n v="11.495537815126049"/>
    <x v="131"/>
  </r>
  <r>
    <n v="2001"/>
    <n v="1"/>
    <n v="28"/>
    <x v="23"/>
    <n v="5.5"/>
    <n v="16.995537815126049"/>
    <n v="11.495537815126049"/>
    <x v="131"/>
  </r>
  <r>
    <n v="2001"/>
    <n v="1"/>
    <n v="29"/>
    <x v="18"/>
    <n v="5.5"/>
    <n v="16.995537815126049"/>
    <n v="11.495537815126049"/>
    <x v="131"/>
  </r>
  <r>
    <n v="2001"/>
    <n v="1"/>
    <n v="29"/>
    <x v="22"/>
    <n v="5.5"/>
    <n v="16.995537815126049"/>
    <n v="11.495537815126049"/>
    <x v="131"/>
  </r>
  <r>
    <n v="2004"/>
    <n v="2"/>
    <n v="1"/>
    <x v="5"/>
    <n v="5.5"/>
    <n v="16.995537815126049"/>
    <n v="11.495537815126049"/>
    <x v="131"/>
  </r>
  <r>
    <n v="2004"/>
    <n v="2"/>
    <n v="15"/>
    <x v="11"/>
    <n v="5.5"/>
    <n v="16.995537815126049"/>
    <n v="11.495537815126049"/>
    <x v="131"/>
  </r>
  <r>
    <n v="2004"/>
    <n v="2"/>
    <n v="17"/>
    <x v="16"/>
    <n v="5.5"/>
    <n v="16.995537815126049"/>
    <n v="11.495537815126049"/>
    <x v="131"/>
  </r>
  <r>
    <n v="2004"/>
    <n v="2"/>
    <n v="23"/>
    <x v="21"/>
    <n v="5.5"/>
    <n v="16.995537815126049"/>
    <n v="11.495537815126049"/>
    <x v="131"/>
  </r>
  <r>
    <n v="2004"/>
    <n v="3"/>
    <n v="2"/>
    <x v="23"/>
    <n v="5.5"/>
    <n v="16.995537815126049"/>
    <n v="11.495537815126049"/>
    <x v="131"/>
  </r>
  <r>
    <n v="2004"/>
    <n v="3"/>
    <n v="4"/>
    <x v="12"/>
    <n v="5.5"/>
    <n v="16.995537815126049"/>
    <n v="11.495537815126049"/>
    <x v="131"/>
  </r>
  <r>
    <n v="2004"/>
    <n v="3"/>
    <n v="14"/>
    <x v="4"/>
    <n v="5.5"/>
    <n v="16.995537815126049"/>
    <n v="11.495537815126049"/>
    <x v="131"/>
  </r>
  <r>
    <n v="2004"/>
    <n v="3"/>
    <n v="14"/>
    <x v="3"/>
    <n v="5.5"/>
    <n v="16.995537815126049"/>
    <n v="11.495537815126049"/>
    <x v="131"/>
  </r>
  <r>
    <n v="2004"/>
    <n v="3"/>
    <n v="22"/>
    <x v="14"/>
    <n v="5.5"/>
    <n v="16.995537815126049"/>
    <n v="11.495537815126049"/>
    <x v="131"/>
  </r>
  <r>
    <n v="2004"/>
    <n v="3"/>
    <n v="31"/>
    <x v="8"/>
    <n v="5.5"/>
    <n v="16.995537815126049"/>
    <n v="11.495537815126049"/>
    <x v="131"/>
  </r>
  <r>
    <n v="2002"/>
    <n v="4"/>
    <n v="1"/>
    <x v="3"/>
    <n v="5.5"/>
    <n v="16.995537815126049"/>
    <n v="11.495537815126049"/>
    <x v="131"/>
  </r>
  <r>
    <n v="2002"/>
    <n v="4"/>
    <n v="22"/>
    <x v="4"/>
    <n v="5.5"/>
    <n v="16.995537815126049"/>
    <n v="11.495537815126049"/>
    <x v="131"/>
  </r>
  <r>
    <n v="2000"/>
    <n v="5"/>
    <n v="20"/>
    <x v="9"/>
    <n v="5.5"/>
    <n v="16.995537815126049"/>
    <n v="11.495537815126049"/>
    <x v="131"/>
  </r>
  <r>
    <n v="2011"/>
    <n v="6"/>
    <n v="12"/>
    <x v="5"/>
    <n v="5.5"/>
    <n v="16.995537815126049"/>
    <n v="11.495537815126049"/>
    <x v="131"/>
  </r>
  <r>
    <n v="2010"/>
    <n v="10"/>
    <n v="11"/>
    <x v="2"/>
    <n v="5.5"/>
    <n v="16.995537815126049"/>
    <n v="11.495537815126049"/>
    <x v="131"/>
  </r>
  <r>
    <n v="2010"/>
    <n v="10"/>
    <n v="11"/>
    <x v="8"/>
    <n v="5.5"/>
    <n v="16.995537815126049"/>
    <n v="11.495537815126049"/>
    <x v="131"/>
  </r>
  <r>
    <n v="2010"/>
    <n v="10"/>
    <n v="12"/>
    <x v="2"/>
    <n v="5.5"/>
    <n v="16.995537815126049"/>
    <n v="11.495537815126049"/>
    <x v="131"/>
  </r>
  <r>
    <n v="2003"/>
    <n v="11"/>
    <n v="6"/>
    <x v="6"/>
    <n v="5.5"/>
    <n v="16.995537815126049"/>
    <n v="11.495537815126049"/>
    <x v="131"/>
  </r>
  <r>
    <n v="2003"/>
    <n v="11"/>
    <n v="7"/>
    <x v="15"/>
    <n v="5.5"/>
    <n v="16.995537815126049"/>
    <n v="11.495537815126049"/>
    <x v="131"/>
  </r>
  <r>
    <n v="2003"/>
    <n v="11"/>
    <n v="7"/>
    <x v="14"/>
    <n v="5.5"/>
    <n v="16.995537815126049"/>
    <n v="11.495537815126049"/>
    <x v="131"/>
  </r>
  <r>
    <n v="2003"/>
    <n v="11"/>
    <n v="8"/>
    <x v="15"/>
    <n v="5.5"/>
    <n v="16.995537815126049"/>
    <n v="11.495537815126049"/>
    <x v="131"/>
  </r>
  <r>
    <n v="2003"/>
    <n v="12"/>
    <n v="4"/>
    <x v="21"/>
    <n v="5.5"/>
    <n v="16.995537815126049"/>
    <n v="11.495537815126049"/>
    <x v="131"/>
  </r>
  <r>
    <n v="2003"/>
    <n v="12"/>
    <n v="5"/>
    <x v="21"/>
    <n v="5.5"/>
    <n v="16.995537815126049"/>
    <n v="11.495537815126049"/>
    <x v="131"/>
  </r>
  <r>
    <n v="2003"/>
    <n v="12"/>
    <n v="14"/>
    <x v="11"/>
    <n v="5.5"/>
    <n v="16.995537815126049"/>
    <n v="11.495537815126049"/>
    <x v="131"/>
  </r>
  <r>
    <n v="2003"/>
    <n v="12"/>
    <n v="19"/>
    <x v="22"/>
    <n v="5.5"/>
    <n v="16.995537815126049"/>
    <n v="11.495537815126049"/>
    <x v="131"/>
  </r>
  <r>
    <n v="2003"/>
    <n v="12"/>
    <n v="19"/>
    <x v="11"/>
    <n v="5.5"/>
    <n v="16.995537815126049"/>
    <n v="11.495537815126049"/>
    <x v="131"/>
  </r>
  <r>
    <n v="2003"/>
    <n v="12"/>
    <n v="19"/>
    <x v="9"/>
    <n v="5.5"/>
    <n v="16.995537815126049"/>
    <n v="11.495537815126049"/>
    <x v="131"/>
  </r>
  <r>
    <n v="2003"/>
    <n v="12"/>
    <n v="20"/>
    <x v="3"/>
    <n v="5.5"/>
    <n v="16.995537815126049"/>
    <n v="11.495537815126049"/>
    <x v="131"/>
  </r>
  <r>
    <n v="2001"/>
    <n v="1"/>
    <n v="6"/>
    <x v="3"/>
    <n v="5.6000000000000005"/>
    <n v="16.974529411764706"/>
    <n v="11.374529411764705"/>
    <x v="132"/>
  </r>
  <r>
    <n v="2001"/>
    <n v="1"/>
    <n v="7"/>
    <x v="17"/>
    <n v="5.6000000000000005"/>
    <n v="16.974529411764706"/>
    <n v="11.374529411764705"/>
    <x v="132"/>
  </r>
  <r>
    <n v="2001"/>
    <n v="1"/>
    <n v="27"/>
    <x v="21"/>
    <n v="5.6000000000000005"/>
    <n v="16.974529411764706"/>
    <n v="11.374529411764705"/>
    <x v="132"/>
  </r>
  <r>
    <n v="2004"/>
    <n v="2"/>
    <n v="8"/>
    <x v="21"/>
    <n v="5.6000000000000005"/>
    <n v="16.974529411764706"/>
    <n v="11.374529411764705"/>
    <x v="132"/>
  </r>
  <r>
    <n v="2004"/>
    <n v="2"/>
    <n v="9"/>
    <x v="21"/>
    <n v="5.6000000000000005"/>
    <n v="16.974529411764706"/>
    <n v="11.374529411764705"/>
    <x v="132"/>
  </r>
  <r>
    <n v="2004"/>
    <n v="2"/>
    <n v="17"/>
    <x v="19"/>
    <n v="5.6000000000000005"/>
    <n v="16.974529411764706"/>
    <n v="11.374529411764705"/>
    <x v="132"/>
  </r>
  <r>
    <n v="2004"/>
    <n v="2"/>
    <n v="18"/>
    <x v="0"/>
    <n v="5.6000000000000005"/>
    <n v="16.974529411764706"/>
    <n v="11.374529411764705"/>
    <x v="132"/>
  </r>
  <r>
    <n v="2004"/>
    <n v="3"/>
    <n v="21"/>
    <x v="7"/>
    <n v="5.6000000000000005"/>
    <n v="16.974529411764706"/>
    <n v="11.374529411764705"/>
    <x v="132"/>
  </r>
  <r>
    <n v="2004"/>
    <n v="3"/>
    <n v="22"/>
    <x v="15"/>
    <n v="5.6000000000000005"/>
    <n v="16.974529411764706"/>
    <n v="11.374529411764705"/>
    <x v="132"/>
  </r>
  <r>
    <n v="2004"/>
    <n v="3"/>
    <n v="26"/>
    <x v="19"/>
    <n v="5.6000000000000005"/>
    <n v="16.974529411764706"/>
    <n v="11.374529411764705"/>
    <x v="132"/>
  </r>
  <r>
    <n v="2004"/>
    <n v="3"/>
    <n v="28"/>
    <x v="1"/>
    <n v="5.6000000000000005"/>
    <n v="16.974529411764706"/>
    <n v="11.374529411764705"/>
    <x v="132"/>
  </r>
  <r>
    <n v="2004"/>
    <n v="3"/>
    <n v="28"/>
    <x v="15"/>
    <n v="5.6000000000000005"/>
    <n v="16.974529411764706"/>
    <n v="11.374529411764705"/>
    <x v="132"/>
  </r>
  <r>
    <n v="2002"/>
    <n v="4"/>
    <n v="12"/>
    <x v="1"/>
    <n v="5.6000000000000005"/>
    <n v="16.974529411764706"/>
    <n v="11.374529411764705"/>
    <x v="132"/>
  </r>
  <r>
    <n v="2002"/>
    <n v="4"/>
    <n v="18"/>
    <x v="14"/>
    <n v="5.6000000000000005"/>
    <n v="16.974529411764706"/>
    <n v="11.374529411764705"/>
    <x v="132"/>
  </r>
  <r>
    <n v="2002"/>
    <n v="4"/>
    <n v="26"/>
    <x v="8"/>
    <n v="5.6000000000000005"/>
    <n v="16.974529411764706"/>
    <n v="11.374529411764705"/>
    <x v="132"/>
  </r>
  <r>
    <n v="2011"/>
    <n v="6"/>
    <n v="2"/>
    <x v="2"/>
    <n v="5.6000000000000005"/>
    <n v="16.974529411764706"/>
    <n v="11.374529411764705"/>
    <x v="132"/>
  </r>
  <r>
    <n v="2011"/>
    <n v="6"/>
    <n v="2"/>
    <x v="8"/>
    <n v="5.6000000000000005"/>
    <n v="16.974529411764706"/>
    <n v="11.374529411764705"/>
    <x v="132"/>
  </r>
  <r>
    <n v="2010"/>
    <n v="10"/>
    <n v="16"/>
    <x v="14"/>
    <n v="5.6000000000000005"/>
    <n v="16.974529411764706"/>
    <n v="11.374529411764705"/>
    <x v="132"/>
  </r>
  <r>
    <n v="2010"/>
    <n v="10"/>
    <n v="23"/>
    <x v="0"/>
    <n v="5.6000000000000005"/>
    <n v="16.974529411764706"/>
    <n v="11.374529411764705"/>
    <x v="132"/>
  </r>
  <r>
    <n v="2003"/>
    <n v="11"/>
    <n v="8"/>
    <x v="4"/>
    <n v="5.6000000000000005"/>
    <n v="16.974529411764706"/>
    <n v="11.374529411764705"/>
    <x v="132"/>
  </r>
  <r>
    <n v="2003"/>
    <n v="11"/>
    <n v="14"/>
    <x v="6"/>
    <n v="5.6000000000000005"/>
    <n v="16.974529411764706"/>
    <n v="11.374529411764705"/>
    <x v="132"/>
  </r>
  <r>
    <n v="2003"/>
    <n v="11"/>
    <n v="27"/>
    <x v="3"/>
    <n v="5.6000000000000005"/>
    <n v="16.974529411764706"/>
    <n v="11.374529411764705"/>
    <x v="132"/>
  </r>
  <r>
    <n v="2003"/>
    <n v="11"/>
    <n v="27"/>
    <x v="1"/>
    <n v="5.6000000000000005"/>
    <n v="16.974529411764706"/>
    <n v="11.374529411764705"/>
    <x v="132"/>
  </r>
  <r>
    <n v="2003"/>
    <n v="11"/>
    <n v="27"/>
    <x v="13"/>
    <n v="5.6000000000000005"/>
    <n v="16.974529411764706"/>
    <n v="11.374529411764705"/>
    <x v="132"/>
  </r>
  <r>
    <n v="2003"/>
    <n v="12"/>
    <n v="3"/>
    <x v="17"/>
    <n v="5.6000000000000005"/>
    <n v="16.974529411764706"/>
    <n v="11.374529411764705"/>
    <x v="132"/>
  </r>
  <r>
    <n v="2003"/>
    <n v="12"/>
    <n v="18"/>
    <x v="20"/>
    <n v="5.6000000000000005"/>
    <n v="16.974529411764706"/>
    <n v="11.374529411764705"/>
    <x v="132"/>
  </r>
  <r>
    <n v="2003"/>
    <n v="12"/>
    <n v="19"/>
    <x v="21"/>
    <n v="5.6000000000000005"/>
    <n v="16.974529411764706"/>
    <n v="11.374529411764705"/>
    <x v="132"/>
  </r>
  <r>
    <n v="2003"/>
    <n v="12"/>
    <n v="19"/>
    <x v="17"/>
    <n v="5.6000000000000005"/>
    <n v="16.974529411764706"/>
    <n v="11.374529411764705"/>
    <x v="132"/>
  </r>
  <r>
    <n v="2003"/>
    <n v="12"/>
    <n v="19"/>
    <x v="7"/>
    <n v="5.6000000000000005"/>
    <n v="16.974529411764706"/>
    <n v="11.374529411764705"/>
    <x v="132"/>
  </r>
  <r>
    <n v="2003"/>
    <n v="12"/>
    <n v="24"/>
    <x v="15"/>
    <n v="5.6000000000000005"/>
    <n v="16.974529411764706"/>
    <n v="11.374529411764705"/>
    <x v="132"/>
  </r>
  <r>
    <n v="2003"/>
    <n v="12"/>
    <n v="27"/>
    <x v="7"/>
    <n v="5.6000000000000005"/>
    <n v="16.974529411764706"/>
    <n v="11.374529411764705"/>
    <x v="132"/>
  </r>
  <r>
    <n v="2003"/>
    <n v="12"/>
    <n v="28"/>
    <x v="8"/>
    <n v="5.6000000000000005"/>
    <n v="16.974529411764706"/>
    <n v="11.374529411764705"/>
    <x v="132"/>
  </r>
  <r>
    <n v="2003"/>
    <n v="12"/>
    <n v="29"/>
    <x v="16"/>
    <n v="5.6000000000000005"/>
    <n v="16.974529411764706"/>
    <n v="11.374529411764705"/>
    <x v="132"/>
  </r>
  <r>
    <n v="2001"/>
    <n v="1"/>
    <n v="6"/>
    <x v="10"/>
    <n v="5.7"/>
    <n v="16.95352100840336"/>
    <n v="11.253521008403361"/>
    <x v="133"/>
  </r>
  <r>
    <n v="2001"/>
    <n v="1"/>
    <n v="25"/>
    <x v="17"/>
    <n v="5.7"/>
    <n v="16.95352100840336"/>
    <n v="11.253521008403361"/>
    <x v="133"/>
  </r>
  <r>
    <n v="2001"/>
    <n v="1"/>
    <n v="26"/>
    <x v="18"/>
    <n v="5.7"/>
    <n v="16.95352100840336"/>
    <n v="11.253521008403361"/>
    <x v="133"/>
  </r>
  <r>
    <n v="2001"/>
    <n v="1"/>
    <n v="26"/>
    <x v="21"/>
    <n v="5.7"/>
    <n v="16.95352100840336"/>
    <n v="11.253521008403361"/>
    <x v="133"/>
  </r>
  <r>
    <n v="2001"/>
    <n v="1"/>
    <n v="26"/>
    <x v="19"/>
    <n v="5.7"/>
    <n v="16.95352100840336"/>
    <n v="11.253521008403361"/>
    <x v="133"/>
  </r>
  <r>
    <n v="2001"/>
    <n v="1"/>
    <n v="29"/>
    <x v="20"/>
    <n v="5.7"/>
    <n v="16.95352100840336"/>
    <n v="11.253521008403361"/>
    <x v="133"/>
  </r>
  <r>
    <n v="2004"/>
    <n v="2"/>
    <n v="9"/>
    <x v="20"/>
    <n v="5.7"/>
    <n v="16.95352100840336"/>
    <n v="11.253521008403361"/>
    <x v="133"/>
  </r>
  <r>
    <n v="2004"/>
    <n v="2"/>
    <n v="17"/>
    <x v="17"/>
    <n v="5.7"/>
    <n v="16.95352100840336"/>
    <n v="11.253521008403361"/>
    <x v="133"/>
  </r>
  <r>
    <n v="2004"/>
    <n v="2"/>
    <n v="17"/>
    <x v="15"/>
    <n v="5.7"/>
    <n v="16.95352100840336"/>
    <n v="11.253521008403361"/>
    <x v="133"/>
  </r>
  <r>
    <n v="2004"/>
    <n v="2"/>
    <n v="18"/>
    <x v="17"/>
    <n v="5.7"/>
    <n v="16.95352100840336"/>
    <n v="11.253521008403361"/>
    <x v="133"/>
  </r>
  <r>
    <n v="2004"/>
    <n v="3"/>
    <n v="7"/>
    <x v="22"/>
    <n v="5.7"/>
    <n v="16.95352100840336"/>
    <n v="11.253521008403361"/>
    <x v="133"/>
  </r>
  <r>
    <n v="2004"/>
    <n v="3"/>
    <n v="8"/>
    <x v="16"/>
    <n v="5.7"/>
    <n v="16.95352100840336"/>
    <n v="11.253521008403361"/>
    <x v="133"/>
  </r>
  <r>
    <n v="2004"/>
    <n v="3"/>
    <n v="8"/>
    <x v="17"/>
    <n v="5.7"/>
    <n v="16.95352100840336"/>
    <n v="11.253521008403361"/>
    <x v="133"/>
  </r>
  <r>
    <n v="2004"/>
    <n v="3"/>
    <n v="13"/>
    <x v="11"/>
    <n v="5.7"/>
    <n v="16.95352100840336"/>
    <n v="11.253521008403361"/>
    <x v="133"/>
  </r>
  <r>
    <n v="2004"/>
    <n v="3"/>
    <n v="23"/>
    <x v="19"/>
    <n v="5.7"/>
    <n v="16.95352100840336"/>
    <n v="11.253521008403361"/>
    <x v="133"/>
  </r>
  <r>
    <n v="2004"/>
    <n v="3"/>
    <n v="26"/>
    <x v="13"/>
    <n v="5.7"/>
    <n v="16.95352100840336"/>
    <n v="11.253521008403361"/>
    <x v="133"/>
  </r>
  <r>
    <n v="2002"/>
    <n v="4"/>
    <n v="10"/>
    <x v="0"/>
    <n v="5.7"/>
    <n v="16.95352100840336"/>
    <n v="11.253521008403361"/>
    <x v="133"/>
  </r>
  <r>
    <n v="2002"/>
    <n v="4"/>
    <n v="13"/>
    <x v="14"/>
    <n v="5.7"/>
    <n v="16.95352100840336"/>
    <n v="11.253521008403361"/>
    <x v="133"/>
  </r>
  <r>
    <n v="2003"/>
    <n v="11"/>
    <n v="15"/>
    <x v="11"/>
    <n v="5.7"/>
    <n v="16.95352100840336"/>
    <n v="11.253521008403361"/>
    <x v="133"/>
  </r>
  <r>
    <n v="2003"/>
    <n v="11"/>
    <n v="24"/>
    <x v="7"/>
    <n v="5.7"/>
    <n v="16.95352100840336"/>
    <n v="11.253521008403361"/>
    <x v="133"/>
  </r>
  <r>
    <n v="2003"/>
    <n v="12"/>
    <n v="3"/>
    <x v="19"/>
    <n v="5.7"/>
    <n v="16.95352100840336"/>
    <n v="11.253521008403361"/>
    <x v="133"/>
  </r>
  <r>
    <n v="2003"/>
    <n v="12"/>
    <n v="14"/>
    <x v="12"/>
    <n v="5.7"/>
    <n v="16.95352100840336"/>
    <n v="11.253521008403361"/>
    <x v="133"/>
  </r>
  <r>
    <n v="2003"/>
    <n v="12"/>
    <n v="15"/>
    <x v="18"/>
    <n v="5.7"/>
    <n v="16.95352100840336"/>
    <n v="11.253521008403361"/>
    <x v="133"/>
  </r>
  <r>
    <n v="2003"/>
    <n v="12"/>
    <n v="15"/>
    <x v="20"/>
    <n v="5.7"/>
    <n v="16.95352100840336"/>
    <n v="11.253521008403361"/>
    <x v="133"/>
  </r>
  <r>
    <n v="2003"/>
    <n v="12"/>
    <n v="19"/>
    <x v="23"/>
    <n v="5.7"/>
    <n v="16.95352100840336"/>
    <n v="11.253521008403361"/>
    <x v="133"/>
  </r>
  <r>
    <n v="2003"/>
    <n v="12"/>
    <n v="21"/>
    <x v="15"/>
    <n v="5.7"/>
    <n v="16.95352100840336"/>
    <n v="11.253521008403361"/>
    <x v="133"/>
  </r>
  <r>
    <n v="2003"/>
    <n v="12"/>
    <n v="27"/>
    <x v="17"/>
    <n v="5.7"/>
    <n v="16.95352100840336"/>
    <n v="11.253521008403361"/>
    <x v="133"/>
  </r>
  <r>
    <n v="2003"/>
    <n v="12"/>
    <n v="27"/>
    <x v="19"/>
    <n v="5.7"/>
    <n v="16.95352100840336"/>
    <n v="11.253521008403361"/>
    <x v="133"/>
  </r>
  <r>
    <n v="2003"/>
    <n v="12"/>
    <n v="27"/>
    <x v="9"/>
    <n v="5.7"/>
    <n v="16.95352100840336"/>
    <n v="11.253521008403361"/>
    <x v="133"/>
  </r>
  <r>
    <n v="2001"/>
    <n v="1"/>
    <n v="1"/>
    <x v="12"/>
    <n v="5.8000000000000007"/>
    <n v="16.932512605042017"/>
    <n v="11.132512605042017"/>
    <x v="134"/>
  </r>
  <r>
    <n v="2001"/>
    <n v="1"/>
    <n v="2"/>
    <x v="2"/>
    <n v="5.8000000000000007"/>
    <n v="16.932512605042017"/>
    <n v="11.132512605042017"/>
    <x v="134"/>
  </r>
  <r>
    <n v="2001"/>
    <n v="1"/>
    <n v="3"/>
    <x v="7"/>
    <n v="5.8000000000000007"/>
    <n v="16.932512605042017"/>
    <n v="11.132512605042017"/>
    <x v="134"/>
  </r>
  <r>
    <n v="2001"/>
    <n v="1"/>
    <n v="6"/>
    <x v="9"/>
    <n v="5.8000000000000007"/>
    <n v="16.932512605042017"/>
    <n v="11.132512605042017"/>
    <x v="134"/>
  </r>
  <r>
    <n v="2001"/>
    <n v="1"/>
    <n v="7"/>
    <x v="16"/>
    <n v="5.8000000000000007"/>
    <n v="16.932512605042017"/>
    <n v="11.132512605042017"/>
    <x v="134"/>
  </r>
  <r>
    <n v="2001"/>
    <n v="1"/>
    <n v="7"/>
    <x v="15"/>
    <n v="5.8000000000000007"/>
    <n v="16.932512605042017"/>
    <n v="11.132512605042017"/>
    <x v="134"/>
  </r>
  <r>
    <n v="2001"/>
    <n v="1"/>
    <n v="7"/>
    <x v="14"/>
    <n v="5.8000000000000007"/>
    <n v="16.932512605042017"/>
    <n v="11.132512605042017"/>
    <x v="134"/>
  </r>
  <r>
    <n v="2001"/>
    <n v="1"/>
    <n v="25"/>
    <x v="3"/>
    <n v="5.8000000000000007"/>
    <n v="16.932512605042017"/>
    <n v="11.132512605042017"/>
    <x v="134"/>
  </r>
  <r>
    <n v="2001"/>
    <n v="1"/>
    <n v="26"/>
    <x v="16"/>
    <n v="5.8000000000000007"/>
    <n v="16.932512605042017"/>
    <n v="11.132512605042017"/>
    <x v="134"/>
  </r>
  <r>
    <n v="2001"/>
    <n v="1"/>
    <n v="26"/>
    <x v="17"/>
    <n v="5.8000000000000007"/>
    <n v="16.932512605042017"/>
    <n v="11.132512605042017"/>
    <x v="134"/>
  </r>
  <r>
    <n v="2001"/>
    <n v="1"/>
    <n v="28"/>
    <x v="16"/>
    <n v="5.8000000000000007"/>
    <n v="16.932512605042017"/>
    <n v="11.132512605042017"/>
    <x v="134"/>
  </r>
  <r>
    <n v="2001"/>
    <n v="1"/>
    <n v="29"/>
    <x v="21"/>
    <n v="5.8000000000000007"/>
    <n v="16.932512605042017"/>
    <n v="11.132512605042017"/>
    <x v="134"/>
  </r>
  <r>
    <n v="2004"/>
    <n v="2"/>
    <n v="7"/>
    <x v="14"/>
    <n v="5.8000000000000007"/>
    <n v="16.932512605042017"/>
    <n v="11.132512605042017"/>
    <x v="134"/>
  </r>
  <r>
    <n v="2004"/>
    <n v="2"/>
    <n v="22"/>
    <x v="21"/>
    <n v="5.8000000000000007"/>
    <n v="16.932512605042017"/>
    <n v="11.132512605042017"/>
    <x v="134"/>
  </r>
  <r>
    <n v="2004"/>
    <n v="2"/>
    <n v="23"/>
    <x v="18"/>
    <n v="5.8000000000000007"/>
    <n v="16.932512605042017"/>
    <n v="11.132512605042017"/>
    <x v="134"/>
  </r>
  <r>
    <n v="2004"/>
    <n v="2"/>
    <n v="24"/>
    <x v="18"/>
    <n v="5.8000000000000007"/>
    <n v="16.932512605042017"/>
    <n v="11.132512605042017"/>
    <x v="134"/>
  </r>
  <r>
    <n v="2004"/>
    <n v="3"/>
    <n v="4"/>
    <x v="13"/>
    <n v="5.8000000000000007"/>
    <n v="16.932512605042017"/>
    <n v="11.132512605042017"/>
    <x v="134"/>
  </r>
  <r>
    <n v="2004"/>
    <n v="3"/>
    <n v="5"/>
    <x v="19"/>
    <n v="5.8000000000000007"/>
    <n v="16.932512605042017"/>
    <n v="11.132512605042017"/>
    <x v="134"/>
  </r>
  <r>
    <n v="2004"/>
    <n v="3"/>
    <n v="7"/>
    <x v="10"/>
    <n v="5.8000000000000007"/>
    <n v="16.932512605042017"/>
    <n v="11.132512605042017"/>
    <x v="134"/>
  </r>
  <r>
    <n v="2004"/>
    <n v="3"/>
    <n v="13"/>
    <x v="4"/>
    <n v="5.8000000000000007"/>
    <n v="16.932512605042017"/>
    <n v="11.132512605042017"/>
    <x v="134"/>
  </r>
  <r>
    <n v="2004"/>
    <n v="3"/>
    <n v="21"/>
    <x v="9"/>
    <n v="5.8000000000000007"/>
    <n v="16.932512605042017"/>
    <n v="11.132512605042017"/>
    <x v="134"/>
  </r>
  <r>
    <n v="2004"/>
    <n v="3"/>
    <n v="26"/>
    <x v="18"/>
    <n v="5.8000000000000007"/>
    <n v="16.932512605042017"/>
    <n v="11.132512605042017"/>
    <x v="134"/>
  </r>
  <r>
    <n v="2004"/>
    <n v="3"/>
    <n v="27"/>
    <x v="19"/>
    <n v="5.8000000000000007"/>
    <n v="16.932512605042017"/>
    <n v="11.132512605042017"/>
    <x v="134"/>
  </r>
  <r>
    <n v="2002"/>
    <n v="4"/>
    <n v="5"/>
    <x v="1"/>
    <n v="5.8000000000000007"/>
    <n v="16.932512605042017"/>
    <n v="11.132512605042017"/>
    <x v="134"/>
  </r>
  <r>
    <n v="2002"/>
    <n v="4"/>
    <n v="6"/>
    <x v="12"/>
    <n v="5.8000000000000007"/>
    <n v="16.932512605042017"/>
    <n v="11.132512605042017"/>
    <x v="134"/>
  </r>
  <r>
    <n v="2002"/>
    <n v="4"/>
    <n v="29"/>
    <x v="2"/>
    <n v="5.8000000000000007"/>
    <n v="16.932512605042017"/>
    <n v="11.132512605042017"/>
    <x v="134"/>
  </r>
  <r>
    <n v="2010"/>
    <n v="10"/>
    <n v="11"/>
    <x v="4"/>
    <n v="5.8000000000000007"/>
    <n v="16.932512605042017"/>
    <n v="11.132512605042017"/>
    <x v="134"/>
  </r>
  <r>
    <n v="2010"/>
    <n v="10"/>
    <n v="12"/>
    <x v="12"/>
    <n v="5.8000000000000007"/>
    <n v="16.932512605042017"/>
    <n v="11.132512605042017"/>
    <x v="134"/>
  </r>
  <r>
    <n v="2010"/>
    <n v="10"/>
    <n v="13"/>
    <x v="19"/>
    <n v="5.8000000000000007"/>
    <n v="16.932512605042017"/>
    <n v="11.132512605042017"/>
    <x v="134"/>
  </r>
  <r>
    <n v="2010"/>
    <n v="10"/>
    <n v="26"/>
    <x v="1"/>
    <n v="5.8000000000000007"/>
    <n v="16.932512605042017"/>
    <n v="11.132512605042017"/>
    <x v="134"/>
  </r>
  <r>
    <n v="2010"/>
    <n v="10"/>
    <n v="31"/>
    <x v="5"/>
    <n v="5.8000000000000007"/>
    <n v="16.932512605042017"/>
    <n v="11.132512605042017"/>
    <x v="134"/>
  </r>
  <r>
    <n v="2003"/>
    <n v="11"/>
    <n v="7"/>
    <x v="10"/>
    <n v="5.8000000000000007"/>
    <n v="16.932512605042017"/>
    <n v="11.132512605042017"/>
    <x v="134"/>
  </r>
  <r>
    <n v="2003"/>
    <n v="11"/>
    <n v="14"/>
    <x v="8"/>
    <n v="5.8000000000000007"/>
    <n v="16.932512605042017"/>
    <n v="11.132512605042017"/>
    <x v="134"/>
  </r>
  <r>
    <n v="2003"/>
    <n v="11"/>
    <n v="16"/>
    <x v="10"/>
    <n v="5.8000000000000007"/>
    <n v="16.932512605042017"/>
    <n v="11.132512605042017"/>
    <x v="134"/>
  </r>
  <r>
    <n v="2003"/>
    <n v="11"/>
    <n v="26"/>
    <x v="7"/>
    <n v="5.8000000000000007"/>
    <n v="16.932512605042017"/>
    <n v="11.132512605042017"/>
    <x v="134"/>
  </r>
  <r>
    <n v="2003"/>
    <n v="11"/>
    <n v="27"/>
    <x v="16"/>
    <n v="5.8000000000000007"/>
    <n v="16.932512605042017"/>
    <n v="11.132512605042017"/>
    <x v="134"/>
  </r>
  <r>
    <n v="2003"/>
    <n v="11"/>
    <n v="30"/>
    <x v="10"/>
    <n v="5.8000000000000007"/>
    <n v="16.932512605042017"/>
    <n v="11.132512605042017"/>
    <x v="134"/>
  </r>
  <r>
    <n v="2003"/>
    <n v="12"/>
    <n v="3"/>
    <x v="15"/>
    <n v="5.8000000000000007"/>
    <n v="16.932512605042017"/>
    <n v="11.132512605042017"/>
    <x v="134"/>
  </r>
  <r>
    <n v="2003"/>
    <n v="12"/>
    <n v="4"/>
    <x v="3"/>
    <n v="5.8000000000000007"/>
    <n v="16.932512605042017"/>
    <n v="11.132512605042017"/>
    <x v="134"/>
  </r>
  <r>
    <n v="2003"/>
    <n v="12"/>
    <n v="16"/>
    <x v="19"/>
    <n v="5.8000000000000007"/>
    <n v="16.932512605042017"/>
    <n v="11.132512605042017"/>
    <x v="134"/>
  </r>
  <r>
    <n v="2003"/>
    <n v="12"/>
    <n v="16"/>
    <x v="15"/>
    <n v="5.8000000000000007"/>
    <n v="16.932512605042017"/>
    <n v="11.132512605042017"/>
    <x v="134"/>
  </r>
  <r>
    <n v="2003"/>
    <n v="12"/>
    <n v="18"/>
    <x v="21"/>
    <n v="5.8000000000000007"/>
    <n v="16.932512605042017"/>
    <n v="11.132512605042017"/>
    <x v="134"/>
  </r>
  <r>
    <n v="2003"/>
    <n v="12"/>
    <n v="20"/>
    <x v="1"/>
    <n v="5.8000000000000007"/>
    <n v="16.932512605042017"/>
    <n v="11.132512605042017"/>
    <x v="134"/>
  </r>
  <r>
    <n v="2003"/>
    <n v="12"/>
    <n v="21"/>
    <x v="10"/>
    <n v="5.8000000000000007"/>
    <n v="16.932512605042017"/>
    <n v="11.132512605042017"/>
    <x v="134"/>
  </r>
  <r>
    <n v="2003"/>
    <n v="12"/>
    <n v="24"/>
    <x v="14"/>
    <n v="5.8000000000000007"/>
    <n v="16.932512605042017"/>
    <n v="11.132512605042017"/>
    <x v="134"/>
  </r>
  <r>
    <n v="2001"/>
    <n v="1"/>
    <n v="6"/>
    <x v="7"/>
    <n v="5.9"/>
    <n v="16.911504201680671"/>
    <n v="11.011504201680671"/>
    <x v="135"/>
  </r>
  <r>
    <n v="2001"/>
    <n v="1"/>
    <n v="23"/>
    <x v="10"/>
    <n v="5.9"/>
    <n v="16.911504201680671"/>
    <n v="11.011504201680671"/>
    <x v="135"/>
  </r>
  <r>
    <n v="2001"/>
    <n v="1"/>
    <n v="31"/>
    <x v="7"/>
    <n v="5.9"/>
    <n v="16.911504201680671"/>
    <n v="11.011504201680671"/>
    <x v="135"/>
  </r>
  <r>
    <n v="2004"/>
    <n v="2"/>
    <n v="1"/>
    <x v="4"/>
    <n v="5.9"/>
    <n v="16.911504201680671"/>
    <n v="11.011504201680671"/>
    <x v="135"/>
  </r>
  <r>
    <n v="2004"/>
    <n v="2"/>
    <n v="7"/>
    <x v="7"/>
    <n v="5.9"/>
    <n v="16.911504201680671"/>
    <n v="11.011504201680671"/>
    <x v="135"/>
  </r>
  <r>
    <n v="2004"/>
    <n v="2"/>
    <n v="14"/>
    <x v="3"/>
    <n v="5.9"/>
    <n v="16.911504201680671"/>
    <n v="11.011504201680671"/>
    <x v="135"/>
  </r>
  <r>
    <n v="2004"/>
    <n v="2"/>
    <n v="15"/>
    <x v="12"/>
    <n v="5.9"/>
    <n v="16.911504201680671"/>
    <n v="11.011504201680671"/>
    <x v="135"/>
  </r>
  <r>
    <n v="2004"/>
    <n v="2"/>
    <n v="17"/>
    <x v="14"/>
    <n v="5.9"/>
    <n v="16.911504201680671"/>
    <n v="11.011504201680671"/>
    <x v="135"/>
  </r>
  <r>
    <n v="2004"/>
    <n v="2"/>
    <n v="18"/>
    <x v="22"/>
    <n v="5.9"/>
    <n v="16.911504201680671"/>
    <n v="11.011504201680671"/>
    <x v="135"/>
  </r>
  <r>
    <n v="2004"/>
    <n v="2"/>
    <n v="18"/>
    <x v="19"/>
    <n v="5.9"/>
    <n v="16.911504201680671"/>
    <n v="11.011504201680671"/>
    <x v="135"/>
  </r>
  <r>
    <n v="2004"/>
    <n v="3"/>
    <n v="8"/>
    <x v="18"/>
    <n v="5.9"/>
    <n v="16.911504201680671"/>
    <n v="11.011504201680671"/>
    <x v="135"/>
  </r>
  <r>
    <n v="2004"/>
    <n v="3"/>
    <n v="12"/>
    <x v="18"/>
    <n v="5.9"/>
    <n v="16.911504201680671"/>
    <n v="11.011504201680671"/>
    <x v="135"/>
  </r>
  <r>
    <n v="2004"/>
    <n v="3"/>
    <n v="23"/>
    <x v="10"/>
    <n v="5.9"/>
    <n v="16.911504201680671"/>
    <n v="11.011504201680671"/>
    <x v="135"/>
  </r>
  <r>
    <n v="2004"/>
    <n v="3"/>
    <n v="29"/>
    <x v="7"/>
    <n v="5.9"/>
    <n v="16.911504201680671"/>
    <n v="11.011504201680671"/>
    <x v="135"/>
  </r>
  <r>
    <n v="2002"/>
    <n v="4"/>
    <n v="9"/>
    <x v="0"/>
    <n v="5.9"/>
    <n v="16.911504201680671"/>
    <n v="11.011504201680671"/>
    <x v="135"/>
  </r>
  <r>
    <n v="2002"/>
    <n v="4"/>
    <n v="9"/>
    <x v="12"/>
    <n v="5.9"/>
    <n v="16.911504201680671"/>
    <n v="11.011504201680671"/>
    <x v="135"/>
  </r>
  <r>
    <n v="2002"/>
    <n v="4"/>
    <n v="11"/>
    <x v="1"/>
    <n v="5.9"/>
    <n v="16.911504201680671"/>
    <n v="11.011504201680671"/>
    <x v="135"/>
  </r>
  <r>
    <n v="2000"/>
    <n v="5"/>
    <n v="21"/>
    <x v="5"/>
    <n v="5.9"/>
    <n v="16.911504201680671"/>
    <n v="11.011504201680671"/>
    <x v="135"/>
  </r>
  <r>
    <n v="2000"/>
    <n v="5"/>
    <n v="29"/>
    <x v="7"/>
    <n v="5.9"/>
    <n v="16.911504201680671"/>
    <n v="11.011504201680671"/>
    <x v="135"/>
  </r>
  <r>
    <n v="2011"/>
    <n v="6"/>
    <n v="2"/>
    <x v="4"/>
    <n v="5.9"/>
    <n v="16.911504201680671"/>
    <n v="11.011504201680671"/>
    <x v="135"/>
  </r>
  <r>
    <n v="2011"/>
    <n v="6"/>
    <n v="11"/>
    <x v="7"/>
    <n v="5.9"/>
    <n v="16.911504201680671"/>
    <n v="11.011504201680671"/>
    <x v="135"/>
  </r>
  <r>
    <n v="2010"/>
    <n v="10"/>
    <n v="17"/>
    <x v="17"/>
    <n v="5.9"/>
    <n v="16.911504201680671"/>
    <n v="11.011504201680671"/>
    <x v="135"/>
  </r>
  <r>
    <n v="2010"/>
    <n v="10"/>
    <n v="20"/>
    <x v="23"/>
    <n v="5.9"/>
    <n v="16.911504201680671"/>
    <n v="11.011504201680671"/>
    <x v="135"/>
  </r>
  <r>
    <n v="2010"/>
    <n v="10"/>
    <n v="24"/>
    <x v="17"/>
    <n v="5.9"/>
    <n v="16.911504201680671"/>
    <n v="11.011504201680671"/>
    <x v="135"/>
  </r>
  <r>
    <n v="2010"/>
    <n v="10"/>
    <n v="31"/>
    <x v="2"/>
    <n v="5.9"/>
    <n v="16.911504201680671"/>
    <n v="11.011504201680671"/>
    <x v="135"/>
  </r>
  <r>
    <n v="2003"/>
    <n v="11"/>
    <n v="6"/>
    <x v="8"/>
    <n v="5.9"/>
    <n v="16.911504201680671"/>
    <n v="11.011504201680671"/>
    <x v="135"/>
  </r>
  <r>
    <n v="2003"/>
    <n v="11"/>
    <n v="7"/>
    <x v="19"/>
    <n v="5.9"/>
    <n v="16.911504201680671"/>
    <n v="11.011504201680671"/>
    <x v="135"/>
  </r>
  <r>
    <n v="2003"/>
    <n v="11"/>
    <n v="8"/>
    <x v="1"/>
    <n v="5.9"/>
    <n v="16.911504201680671"/>
    <n v="11.011504201680671"/>
    <x v="135"/>
  </r>
  <r>
    <n v="2003"/>
    <n v="11"/>
    <n v="27"/>
    <x v="18"/>
    <n v="5.9"/>
    <n v="16.911504201680671"/>
    <n v="11.011504201680671"/>
    <x v="135"/>
  </r>
  <r>
    <n v="2003"/>
    <n v="11"/>
    <n v="27"/>
    <x v="23"/>
    <n v="5.9"/>
    <n v="16.911504201680671"/>
    <n v="11.011504201680671"/>
    <x v="135"/>
  </r>
  <r>
    <n v="2003"/>
    <n v="11"/>
    <n v="29"/>
    <x v="11"/>
    <n v="5.9"/>
    <n v="16.911504201680671"/>
    <n v="11.011504201680671"/>
    <x v="135"/>
  </r>
  <r>
    <n v="2003"/>
    <n v="12"/>
    <n v="3"/>
    <x v="14"/>
    <n v="5.9"/>
    <n v="16.911504201680671"/>
    <n v="11.011504201680671"/>
    <x v="135"/>
  </r>
  <r>
    <n v="2003"/>
    <n v="12"/>
    <n v="3"/>
    <x v="12"/>
    <n v="5.9"/>
    <n v="16.911504201680671"/>
    <n v="11.011504201680671"/>
    <x v="135"/>
  </r>
  <r>
    <n v="2003"/>
    <n v="12"/>
    <n v="3"/>
    <x v="11"/>
    <n v="5.9"/>
    <n v="16.911504201680671"/>
    <n v="11.011504201680671"/>
    <x v="135"/>
  </r>
  <r>
    <n v="2003"/>
    <n v="12"/>
    <n v="6"/>
    <x v="4"/>
    <n v="5.9"/>
    <n v="16.911504201680671"/>
    <n v="11.011504201680671"/>
    <x v="135"/>
  </r>
  <r>
    <n v="2003"/>
    <n v="12"/>
    <n v="11"/>
    <x v="11"/>
    <n v="5.9"/>
    <n v="16.911504201680671"/>
    <n v="11.011504201680671"/>
    <x v="135"/>
  </r>
  <r>
    <n v="2003"/>
    <n v="12"/>
    <n v="20"/>
    <x v="0"/>
    <n v="5.9"/>
    <n v="16.911504201680671"/>
    <n v="11.011504201680671"/>
    <x v="135"/>
  </r>
  <r>
    <n v="2003"/>
    <n v="12"/>
    <n v="24"/>
    <x v="12"/>
    <n v="5.9"/>
    <n v="16.911504201680671"/>
    <n v="11.011504201680671"/>
    <x v="135"/>
  </r>
  <r>
    <n v="2001"/>
    <n v="1"/>
    <n v="3"/>
    <x v="23"/>
    <n v="6"/>
    <n v="16.890495798319328"/>
    <n v="10.890495798319328"/>
    <x v="136"/>
  </r>
  <r>
    <n v="2001"/>
    <n v="1"/>
    <n v="6"/>
    <x v="23"/>
    <n v="6"/>
    <n v="16.890495798319328"/>
    <n v="10.890495798319328"/>
    <x v="136"/>
  </r>
  <r>
    <n v="2001"/>
    <n v="1"/>
    <n v="23"/>
    <x v="13"/>
    <n v="6"/>
    <n v="16.890495798319328"/>
    <n v="10.890495798319328"/>
    <x v="136"/>
  </r>
  <r>
    <n v="2001"/>
    <n v="1"/>
    <n v="26"/>
    <x v="23"/>
    <n v="6"/>
    <n v="16.890495798319328"/>
    <n v="10.890495798319328"/>
    <x v="136"/>
  </r>
  <r>
    <n v="2004"/>
    <n v="2"/>
    <n v="7"/>
    <x v="13"/>
    <n v="6"/>
    <n v="16.890495798319328"/>
    <n v="10.890495798319328"/>
    <x v="136"/>
  </r>
  <r>
    <n v="2004"/>
    <n v="2"/>
    <n v="10"/>
    <x v="14"/>
    <n v="6"/>
    <n v="16.890495798319328"/>
    <n v="10.890495798319328"/>
    <x v="136"/>
  </r>
  <r>
    <n v="2004"/>
    <n v="2"/>
    <n v="12"/>
    <x v="16"/>
    <n v="6"/>
    <n v="16.890495798319328"/>
    <n v="10.890495798319328"/>
    <x v="136"/>
  </r>
  <r>
    <n v="2004"/>
    <n v="2"/>
    <n v="14"/>
    <x v="1"/>
    <n v="6"/>
    <n v="16.890495798319328"/>
    <n v="10.890495798319328"/>
    <x v="136"/>
  </r>
  <r>
    <n v="2004"/>
    <n v="2"/>
    <n v="15"/>
    <x v="10"/>
    <n v="6"/>
    <n v="16.890495798319328"/>
    <n v="10.890495798319328"/>
    <x v="136"/>
  </r>
  <r>
    <n v="2004"/>
    <n v="3"/>
    <n v="4"/>
    <x v="14"/>
    <n v="6"/>
    <n v="16.890495798319328"/>
    <n v="10.890495798319328"/>
    <x v="136"/>
  </r>
  <r>
    <n v="2004"/>
    <n v="3"/>
    <n v="24"/>
    <x v="10"/>
    <n v="6"/>
    <n v="16.890495798319328"/>
    <n v="10.890495798319328"/>
    <x v="136"/>
  </r>
  <r>
    <n v="2004"/>
    <n v="3"/>
    <n v="25"/>
    <x v="16"/>
    <n v="6"/>
    <n v="16.890495798319328"/>
    <n v="10.890495798319328"/>
    <x v="136"/>
  </r>
  <r>
    <n v="2002"/>
    <n v="4"/>
    <n v="1"/>
    <x v="8"/>
    <n v="6"/>
    <n v="16.890495798319328"/>
    <n v="10.890495798319328"/>
    <x v="136"/>
  </r>
  <r>
    <n v="2002"/>
    <n v="4"/>
    <n v="1"/>
    <x v="6"/>
    <n v="6"/>
    <n v="16.890495798319328"/>
    <n v="10.890495798319328"/>
    <x v="136"/>
  </r>
  <r>
    <n v="2002"/>
    <n v="4"/>
    <n v="5"/>
    <x v="9"/>
    <n v="6"/>
    <n v="16.890495798319328"/>
    <n v="10.890495798319328"/>
    <x v="136"/>
  </r>
  <r>
    <n v="2002"/>
    <n v="4"/>
    <n v="17"/>
    <x v="12"/>
    <n v="6"/>
    <n v="16.890495798319328"/>
    <n v="10.890495798319328"/>
    <x v="136"/>
  </r>
  <r>
    <n v="2000"/>
    <n v="5"/>
    <n v="21"/>
    <x v="4"/>
    <n v="6"/>
    <n v="16.890495798319328"/>
    <n v="10.890495798319328"/>
    <x v="136"/>
  </r>
  <r>
    <n v="2011"/>
    <n v="6"/>
    <n v="1"/>
    <x v="8"/>
    <n v="6"/>
    <n v="16.890495798319328"/>
    <n v="10.890495798319328"/>
    <x v="136"/>
  </r>
  <r>
    <n v="2010"/>
    <n v="10"/>
    <n v="12"/>
    <x v="9"/>
    <n v="6"/>
    <n v="16.890495798319328"/>
    <n v="10.890495798319328"/>
    <x v="136"/>
  </r>
  <r>
    <n v="2010"/>
    <n v="10"/>
    <n v="21"/>
    <x v="1"/>
    <n v="6"/>
    <n v="16.890495798319328"/>
    <n v="10.890495798319328"/>
    <x v="136"/>
  </r>
  <r>
    <n v="2010"/>
    <n v="10"/>
    <n v="31"/>
    <x v="8"/>
    <n v="6"/>
    <n v="16.890495798319328"/>
    <n v="10.890495798319328"/>
    <x v="136"/>
  </r>
  <r>
    <n v="2003"/>
    <n v="11"/>
    <n v="4"/>
    <x v="6"/>
    <n v="6"/>
    <n v="16.890495798319328"/>
    <n v="10.890495798319328"/>
    <x v="136"/>
  </r>
  <r>
    <n v="2003"/>
    <n v="11"/>
    <n v="8"/>
    <x v="3"/>
    <n v="6"/>
    <n v="16.890495798319328"/>
    <n v="10.890495798319328"/>
    <x v="136"/>
  </r>
  <r>
    <n v="2003"/>
    <n v="11"/>
    <n v="14"/>
    <x v="2"/>
    <n v="6"/>
    <n v="16.890495798319328"/>
    <n v="10.890495798319328"/>
    <x v="136"/>
  </r>
  <r>
    <n v="2003"/>
    <n v="11"/>
    <n v="14"/>
    <x v="0"/>
    <n v="6"/>
    <n v="16.890495798319328"/>
    <n v="10.890495798319328"/>
    <x v="136"/>
  </r>
  <r>
    <n v="2003"/>
    <n v="11"/>
    <n v="17"/>
    <x v="6"/>
    <n v="6"/>
    <n v="16.890495798319328"/>
    <n v="10.890495798319328"/>
    <x v="136"/>
  </r>
  <r>
    <n v="2003"/>
    <n v="12"/>
    <n v="2"/>
    <x v="19"/>
    <n v="6"/>
    <n v="16.890495798319328"/>
    <n v="10.890495798319328"/>
    <x v="136"/>
  </r>
  <r>
    <n v="2003"/>
    <n v="12"/>
    <n v="3"/>
    <x v="9"/>
    <n v="6"/>
    <n v="16.890495798319328"/>
    <n v="10.890495798319328"/>
    <x v="136"/>
  </r>
  <r>
    <n v="2003"/>
    <n v="12"/>
    <n v="4"/>
    <x v="2"/>
    <n v="6"/>
    <n v="16.890495798319328"/>
    <n v="10.890495798319328"/>
    <x v="136"/>
  </r>
  <r>
    <n v="2003"/>
    <n v="12"/>
    <n v="4"/>
    <x v="6"/>
    <n v="6"/>
    <n v="16.890495798319328"/>
    <n v="10.890495798319328"/>
    <x v="136"/>
  </r>
  <r>
    <n v="2003"/>
    <n v="12"/>
    <n v="6"/>
    <x v="21"/>
    <n v="6"/>
    <n v="16.890495798319328"/>
    <n v="10.890495798319328"/>
    <x v="136"/>
  </r>
  <r>
    <n v="2003"/>
    <n v="12"/>
    <n v="11"/>
    <x v="9"/>
    <n v="6"/>
    <n v="16.890495798319328"/>
    <n v="10.890495798319328"/>
    <x v="136"/>
  </r>
  <r>
    <n v="2003"/>
    <n v="12"/>
    <n v="12"/>
    <x v="12"/>
    <n v="6"/>
    <n v="16.890495798319328"/>
    <n v="10.890495798319328"/>
    <x v="136"/>
  </r>
  <r>
    <n v="2003"/>
    <n v="12"/>
    <n v="24"/>
    <x v="11"/>
    <n v="6"/>
    <n v="16.890495798319328"/>
    <n v="10.890495798319328"/>
    <x v="136"/>
  </r>
  <r>
    <n v="2001"/>
    <n v="1"/>
    <n v="1"/>
    <x v="11"/>
    <n v="6.1000000000000005"/>
    <n v="16.869487394957982"/>
    <n v="10.769487394957981"/>
    <x v="137"/>
  </r>
  <r>
    <n v="2001"/>
    <n v="1"/>
    <n v="1"/>
    <x v="9"/>
    <n v="6.1000000000000005"/>
    <n v="16.869487394957982"/>
    <n v="10.769487394957981"/>
    <x v="137"/>
  </r>
  <r>
    <n v="2001"/>
    <n v="1"/>
    <n v="2"/>
    <x v="5"/>
    <n v="6.1000000000000005"/>
    <n v="16.869487394957982"/>
    <n v="10.769487394957981"/>
    <x v="137"/>
  </r>
  <r>
    <n v="2001"/>
    <n v="1"/>
    <n v="2"/>
    <x v="4"/>
    <n v="6.1000000000000005"/>
    <n v="16.869487394957982"/>
    <n v="10.769487394957981"/>
    <x v="137"/>
  </r>
  <r>
    <n v="2001"/>
    <n v="1"/>
    <n v="6"/>
    <x v="8"/>
    <n v="6.1000000000000005"/>
    <n v="16.869487394957982"/>
    <n v="10.769487394957981"/>
    <x v="137"/>
  </r>
  <r>
    <n v="2001"/>
    <n v="1"/>
    <n v="6"/>
    <x v="6"/>
    <n v="6.1000000000000005"/>
    <n v="16.869487394957982"/>
    <n v="10.769487394957981"/>
    <x v="137"/>
  </r>
  <r>
    <n v="2001"/>
    <n v="1"/>
    <n v="6"/>
    <x v="13"/>
    <n v="6.1000000000000005"/>
    <n v="16.869487394957982"/>
    <n v="10.769487394957981"/>
    <x v="137"/>
  </r>
  <r>
    <n v="2001"/>
    <n v="1"/>
    <n v="24"/>
    <x v="14"/>
    <n v="6.1000000000000005"/>
    <n v="16.869487394957982"/>
    <n v="10.769487394957981"/>
    <x v="137"/>
  </r>
  <r>
    <n v="2001"/>
    <n v="1"/>
    <n v="25"/>
    <x v="1"/>
    <n v="6.1000000000000005"/>
    <n v="16.869487394957982"/>
    <n v="10.769487394957981"/>
    <x v="137"/>
  </r>
  <r>
    <n v="2001"/>
    <n v="1"/>
    <n v="26"/>
    <x v="22"/>
    <n v="6.1000000000000005"/>
    <n v="16.869487394957982"/>
    <n v="10.769487394957981"/>
    <x v="137"/>
  </r>
  <r>
    <n v="2001"/>
    <n v="1"/>
    <n v="28"/>
    <x v="18"/>
    <n v="6.1000000000000005"/>
    <n v="16.869487394957982"/>
    <n v="10.769487394957981"/>
    <x v="137"/>
  </r>
  <r>
    <n v="2004"/>
    <n v="2"/>
    <n v="7"/>
    <x v="11"/>
    <n v="6.1000000000000005"/>
    <n v="16.869487394957982"/>
    <n v="10.769487394957981"/>
    <x v="137"/>
  </r>
  <r>
    <n v="2004"/>
    <n v="2"/>
    <n v="7"/>
    <x v="9"/>
    <n v="6.1000000000000005"/>
    <n v="16.869487394957982"/>
    <n v="10.769487394957981"/>
    <x v="137"/>
  </r>
  <r>
    <n v="2004"/>
    <n v="2"/>
    <n v="11"/>
    <x v="21"/>
    <n v="6.1000000000000005"/>
    <n v="16.869487394957982"/>
    <n v="10.769487394957981"/>
    <x v="137"/>
  </r>
  <r>
    <n v="2004"/>
    <n v="2"/>
    <n v="12"/>
    <x v="18"/>
    <n v="6.1000000000000005"/>
    <n v="16.869487394957982"/>
    <n v="10.769487394957981"/>
    <x v="137"/>
  </r>
  <r>
    <n v="2004"/>
    <n v="2"/>
    <n v="22"/>
    <x v="20"/>
    <n v="6.1000000000000005"/>
    <n v="16.869487394957982"/>
    <n v="10.769487394957981"/>
    <x v="137"/>
  </r>
  <r>
    <n v="2004"/>
    <n v="3"/>
    <n v="2"/>
    <x v="22"/>
    <n v="6.1000000000000005"/>
    <n v="16.869487394957982"/>
    <n v="10.769487394957981"/>
    <x v="137"/>
  </r>
  <r>
    <n v="2004"/>
    <n v="3"/>
    <n v="12"/>
    <x v="21"/>
    <n v="6.1000000000000005"/>
    <n v="16.869487394957982"/>
    <n v="10.769487394957981"/>
    <x v="137"/>
  </r>
  <r>
    <n v="2004"/>
    <n v="3"/>
    <n v="12"/>
    <x v="22"/>
    <n v="6.1000000000000005"/>
    <n v="16.869487394957982"/>
    <n v="10.769487394957981"/>
    <x v="137"/>
  </r>
  <r>
    <n v="2004"/>
    <n v="3"/>
    <n v="12"/>
    <x v="17"/>
    <n v="6.1000000000000005"/>
    <n v="16.869487394957982"/>
    <n v="10.769487394957981"/>
    <x v="137"/>
  </r>
  <r>
    <n v="2004"/>
    <n v="3"/>
    <n v="14"/>
    <x v="1"/>
    <n v="6.1000000000000005"/>
    <n v="16.869487394957982"/>
    <n v="10.769487394957981"/>
    <x v="137"/>
  </r>
  <r>
    <n v="2004"/>
    <n v="3"/>
    <n v="23"/>
    <x v="17"/>
    <n v="6.1000000000000005"/>
    <n v="16.869487394957982"/>
    <n v="10.769487394957981"/>
    <x v="137"/>
  </r>
  <r>
    <n v="2004"/>
    <n v="3"/>
    <n v="24"/>
    <x v="13"/>
    <n v="6.1000000000000005"/>
    <n v="16.869487394957982"/>
    <n v="10.769487394957981"/>
    <x v="137"/>
  </r>
  <r>
    <n v="2004"/>
    <n v="3"/>
    <n v="25"/>
    <x v="13"/>
    <n v="6.1000000000000005"/>
    <n v="16.869487394957982"/>
    <n v="10.769487394957981"/>
    <x v="137"/>
  </r>
  <r>
    <n v="2002"/>
    <n v="4"/>
    <n v="5"/>
    <x v="2"/>
    <n v="6.1000000000000005"/>
    <n v="16.869487394957982"/>
    <n v="10.769487394957981"/>
    <x v="137"/>
  </r>
  <r>
    <n v="2002"/>
    <n v="4"/>
    <n v="9"/>
    <x v="14"/>
    <n v="6.1000000000000005"/>
    <n v="16.869487394957982"/>
    <n v="10.769487394957981"/>
    <x v="137"/>
  </r>
  <r>
    <n v="2002"/>
    <n v="4"/>
    <n v="26"/>
    <x v="4"/>
    <n v="6.1000000000000005"/>
    <n v="16.869487394957982"/>
    <n v="10.769487394957981"/>
    <x v="137"/>
  </r>
  <r>
    <n v="2002"/>
    <n v="4"/>
    <n v="26"/>
    <x v="2"/>
    <n v="6.1000000000000005"/>
    <n v="16.869487394957982"/>
    <n v="10.769487394957981"/>
    <x v="137"/>
  </r>
  <r>
    <n v="2011"/>
    <n v="6"/>
    <n v="10"/>
    <x v="4"/>
    <n v="6.1000000000000005"/>
    <n v="16.869487394957982"/>
    <n v="10.769487394957981"/>
    <x v="137"/>
  </r>
  <r>
    <n v="2011"/>
    <n v="6"/>
    <n v="10"/>
    <x v="2"/>
    <n v="6.1000000000000005"/>
    <n v="16.869487394957982"/>
    <n v="10.769487394957981"/>
    <x v="137"/>
  </r>
  <r>
    <n v="2010"/>
    <n v="10"/>
    <n v="12"/>
    <x v="5"/>
    <n v="6.1000000000000005"/>
    <n v="16.869487394957982"/>
    <n v="10.769487394957981"/>
    <x v="137"/>
  </r>
  <r>
    <n v="2010"/>
    <n v="10"/>
    <n v="12"/>
    <x v="4"/>
    <n v="6.1000000000000005"/>
    <n v="16.869487394957982"/>
    <n v="10.769487394957981"/>
    <x v="137"/>
  </r>
  <r>
    <n v="2010"/>
    <n v="10"/>
    <n v="16"/>
    <x v="5"/>
    <n v="6.1000000000000005"/>
    <n v="16.869487394957982"/>
    <n v="10.769487394957981"/>
    <x v="137"/>
  </r>
  <r>
    <n v="2010"/>
    <n v="10"/>
    <n v="16"/>
    <x v="4"/>
    <n v="6.1000000000000005"/>
    <n v="16.869487394957982"/>
    <n v="10.769487394957981"/>
    <x v="137"/>
  </r>
  <r>
    <n v="2010"/>
    <n v="10"/>
    <n v="29"/>
    <x v="3"/>
    <n v="6.1000000000000005"/>
    <n v="16.869487394957982"/>
    <n v="10.769487394957981"/>
    <x v="137"/>
  </r>
  <r>
    <n v="2003"/>
    <n v="11"/>
    <n v="7"/>
    <x v="12"/>
    <n v="6.1000000000000005"/>
    <n v="16.869487394957982"/>
    <n v="10.769487394957981"/>
    <x v="137"/>
  </r>
  <r>
    <n v="2003"/>
    <n v="11"/>
    <n v="8"/>
    <x v="5"/>
    <n v="6.1000000000000005"/>
    <n v="16.869487394957982"/>
    <n v="10.769487394957981"/>
    <x v="137"/>
  </r>
  <r>
    <n v="2003"/>
    <n v="11"/>
    <n v="15"/>
    <x v="14"/>
    <n v="6.1000000000000005"/>
    <n v="16.869487394957982"/>
    <n v="10.769487394957981"/>
    <x v="137"/>
  </r>
  <r>
    <n v="2003"/>
    <n v="11"/>
    <n v="16"/>
    <x v="12"/>
    <n v="6.1000000000000005"/>
    <n v="16.869487394957982"/>
    <n v="10.769487394957981"/>
    <x v="137"/>
  </r>
  <r>
    <n v="2003"/>
    <n v="11"/>
    <n v="27"/>
    <x v="22"/>
    <n v="6.1000000000000005"/>
    <n v="16.869487394957982"/>
    <n v="10.769487394957981"/>
    <x v="137"/>
  </r>
  <r>
    <n v="2003"/>
    <n v="12"/>
    <n v="3"/>
    <x v="7"/>
    <n v="6.1000000000000005"/>
    <n v="16.869487394957982"/>
    <n v="10.769487394957981"/>
    <x v="137"/>
  </r>
  <r>
    <n v="2003"/>
    <n v="12"/>
    <n v="4"/>
    <x v="5"/>
    <n v="6.1000000000000005"/>
    <n v="16.869487394957982"/>
    <n v="10.769487394957981"/>
    <x v="137"/>
  </r>
  <r>
    <n v="2003"/>
    <n v="12"/>
    <n v="4"/>
    <x v="4"/>
    <n v="6.1000000000000005"/>
    <n v="16.869487394957982"/>
    <n v="10.769487394957981"/>
    <x v="137"/>
  </r>
  <r>
    <n v="2003"/>
    <n v="12"/>
    <n v="4"/>
    <x v="8"/>
    <n v="6.1000000000000005"/>
    <n v="16.869487394957982"/>
    <n v="10.769487394957981"/>
    <x v="137"/>
  </r>
  <r>
    <n v="2003"/>
    <n v="12"/>
    <n v="14"/>
    <x v="14"/>
    <n v="6.1000000000000005"/>
    <n v="16.869487394957982"/>
    <n v="10.769487394957981"/>
    <x v="137"/>
  </r>
  <r>
    <n v="2003"/>
    <n v="12"/>
    <n v="16"/>
    <x v="13"/>
    <n v="6.1000000000000005"/>
    <n v="16.869487394957982"/>
    <n v="10.769487394957981"/>
    <x v="137"/>
  </r>
  <r>
    <n v="2003"/>
    <n v="12"/>
    <n v="16"/>
    <x v="17"/>
    <n v="6.1000000000000005"/>
    <n v="16.869487394957982"/>
    <n v="10.769487394957981"/>
    <x v="137"/>
  </r>
  <r>
    <n v="2003"/>
    <n v="12"/>
    <n v="24"/>
    <x v="9"/>
    <n v="6.1000000000000005"/>
    <n v="16.869487394957982"/>
    <n v="10.769487394957981"/>
    <x v="137"/>
  </r>
  <r>
    <n v="2003"/>
    <n v="12"/>
    <n v="24"/>
    <x v="7"/>
    <n v="6.1000000000000005"/>
    <n v="16.869487394957982"/>
    <n v="10.769487394957981"/>
    <x v="137"/>
  </r>
  <r>
    <n v="2003"/>
    <n v="12"/>
    <n v="26"/>
    <x v="17"/>
    <n v="6.1000000000000005"/>
    <n v="16.869487394957982"/>
    <n v="10.769487394957981"/>
    <x v="137"/>
  </r>
  <r>
    <n v="2001"/>
    <n v="1"/>
    <n v="1"/>
    <x v="7"/>
    <n v="6.2"/>
    <n v="16.84847899159664"/>
    <n v="10.64847899159664"/>
    <x v="138"/>
  </r>
  <r>
    <n v="2001"/>
    <n v="1"/>
    <n v="7"/>
    <x v="18"/>
    <n v="6.2"/>
    <n v="16.84847899159664"/>
    <n v="10.64847899159664"/>
    <x v="138"/>
  </r>
  <r>
    <n v="2001"/>
    <n v="1"/>
    <n v="28"/>
    <x v="21"/>
    <n v="6.2"/>
    <n v="16.84847899159664"/>
    <n v="10.64847899159664"/>
    <x v="138"/>
  </r>
  <r>
    <n v="2004"/>
    <n v="2"/>
    <n v="14"/>
    <x v="8"/>
    <n v="6.2"/>
    <n v="16.84847899159664"/>
    <n v="10.64847899159664"/>
    <x v="138"/>
  </r>
  <r>
    <n v="2004"/>
    <n v="2"/>
    <n v="15"/>
    <x v="14"/>
    <n v="6.2"/>
    <n v="16.84847899159664"/>
    <n v="10.64847899159664"/>
    <x v="138"/>
  </r>
  <r>
    <n v="2004"/>
    <n v="3"/>
    <n v="7"/>
    <x v="13"/>
    <n v="6.2"/>
    <n v="16.84847899159664"/>
    <n v="10.64847899159664"/>
    <x v="138"/>
  </r>
  <r>
    <n v="2004"/>
    <n v="3"/>
    <n v="12"/>
    <x v="20"/>
    <n v="6.2"/>
    <n v="16.84847899159664"/>
    <n v="10.64847899159664"/>
    <x v="138"/>
  </r>
  <r>
    <n v="2004"/>
    <n v="3"/>
    <n v="17"/>
    <x v="6"/>
    <n v="6.2"/>
    <n v="16.84847899159664"/>
    <n v="10.64847899159664"/>
    <x v="138"/>
  </r>
  <r>
    <n v="2004"/>
    <n v="3"/>
    <n v="17"/>
    <x v="3"/>
    <n v="6.2"/>
    <n v="16.84847899159664"/>
    <n v="10.64847899159664"/>
    <x v="138"/>
  </r>
  <r>
    <n v="2004"/>
    <n v="3"/>
    <n v="17"/>
    <x v="9"/>
    <n v="6.2"/>
    <n v="16.84847899159664"/>
    <n v="10.64847899159664"/>
    <x v="138"/>
  </r>
  <r>
    <n v="2004"/>
    <n v="3"/>
    <n v="26"/>
    <x v="10"/>
    <n v="6.2"/>
    <n v="16.84847899159664"/>
    <n v="10.64847899159664"/>
    <x v="138"/>
  </r>
  <r>
    <n v="2004"/>
    <n v="3"/>
    <n v="30"/>
    <x v="1"/>
    <n v="6.2"/>
    <n v="16.84847899159664"/>
    <n v="10.64847899159664"/>
    <x v="138"/>
  </r>
  <r>
    <n v="2004"/>
    <n v="3"/>
    <n v="31"/>
    <x v="2"/>
    <n v="6.2"/>
    <n v="16.84847899159664"/>
    <n v="10.64847899159664"/>
    <x v="138"/>
  </r>
  <r>
    <n v="2002"/>
    <n v="4"/>
    <n v="7"/>
    <x v="0"/>
    <n v="6.2"/>
    <n v="16.84847899159664"/>
    <n v="10.64847899159664"/>
    <x v="138"/>
  </r>
  <r>
    <n v="2002"/>
    <n v="4"/>
    <n v="8"/>
    <x v="9"/>
    <n v="6.2"/>
    <n v="16.84847899159664"/>
    <n v="10.64847899159664"/>
    <x v="138"/>
  </r>
  <r>
    <n v="2002"/>
    <n v="4"/>
    <n v="10"/>
    <x v="11"/>
    <n v="6.2"/>
    <n v="16.84847899159664"/>
    <n v="10.64847899159664"/>
    <x v="138"/>
  </r>
  <r>
    <n v="2002"/>
    <n v="4"/>
    <n v="11"/>
    <x v="11"/>
    <n v="6.2"/>
    <n v="16.84847899159664"/>
    <n v="10.64847899159664"/>
    <x v="138"/>
  </r>
  <r>
    <n v="2002"/>
    <n v="4"/>
    <n v="20"/>
    <x v="3"/>
    <n v="6.2"/>
    <n v="16.84847899159664"/>
    <n v="10.64847899159664"/>
    <x v="138"/>
  </r>
  <r>
    <n v="2002"/>
    <n v="4"/>
    <n v="21"/>
    <x v="1"/>
    <n v="6.2"/>
    <n v="16.84847899159664"/>
    <n v="10.64847899159664"/>
    <x v="138"/>
  </r>
  <r>
    <n v="2000"/>
    <n v="5"/>
    <n v="20"/>
    <x v="7"/>
    <n v="6.2"/>
    <n v="16.84847899159664"/>
    <n v="10.64847899159664"/>
    <x v="138"/>
  </r>
  <r>
    <n v="2010"/>
    <n v="10"/>
    <n v="11"/>
    <x v="5"/>
    <n v="6.2"/>
    <n v="16.84847899159664"/>
    <n v="10.64847899159664"/>
    <x v="138"/>
  </r>
  <r>
    <n v="2010"/>
    <n v="10"/>
    <n v="12"/>
    <x v="8"/>
    <n v="6.2"/>
    <n v="16.84847899159664"/>
    <n v="10.64847899159664"/>
    <x v="138"/>
  </r>
  <r>
    <n v="2010"/>
    <n v="10"/>
    <n v="13"/>
    <x v="12"/>
    <n v="6.2"/>
    <n v="16.84847899159664"/>
    <n v="10.64847899159664"/>
    <x v="138"/>
  </r>
  <r>
    <n v="2010"/>
    <n v="10"/>
    <n v="16"/>
    <x v="15"/>
    <n v="6.2"/>
    <n v="16.84847899159664"/>
    <n v="10.64847899159664"/>
    <x v="138"/>
  </r>
  <r>
    <n v="2010"/>
    <n v="10"/>
    <n v="25"/>
    <x v="17"/>
    <n v="6.2"/>
    <n v="16.84847899159664"/>
    <n v="10.64847899159664"/>
    <x v="138"/>
  </r>
  <r>
    <n v="2003"/>
    <n v="11"/>
    <n v="2"/>
    <x v="5"/>
    <n v="6.2"/>
    <n v="16.84847899159664"/>
    <n v="10.64847899159664"/>
    <x v="138"/>
  </r>
  <r>
    <n v="2003"/>
    <n v="11"/>
    <n v="2"/>
    <x v="2"/>
    <n v="6.2"/>
    <n v="16.84847899159664"/>
    <n v="10.64847899159664"/>
    <x v="138"/>
  </r>
  <r>
    <n v="2003"/>
    <n v="11"/>
    <n v="6"/>
    <x v="0"/>
    <n v="6.2"/>
    <n v="16.84847899159664"/>
    <n v="10.64847899159664"/>
    <x v="138"/>
  </r>
  <r>
    <n v="2003"/>
    <n v="11"/>
    <n v="8"/>
    <x v="0"/>
    <n v="6.2"/>
    <n v="16.84847899159664"/>
    <n v="10.64847899159664"/>
    <x v="138"/>
  </r>
  <r>
    <n v="2003"/>
    <n v="11"/>
    <n v="14"/>
    <x v="4"/>
    <n v="6.2"/>
    <n v="16.84847899159664"/>
    <n v="10.64847899159664"/>
    <x v="138"/>
  </r>
  <r>
    <n v="2003"/>
    <n v="11"/>
    <n v="27"/>
    <x v="20"/>
    <n v="6.2"/>
    <n v="16.84847899159664"/>
    <n v="10.64847899159664"/>
    <x v="138"/>
  </r>
  <r>
    <n v="2003"/>
    <n v="11"/>
    <n v="30"/>
    <x v="13"/>
    <n v="6.2"/>
    <n v="16.84847899159664"/>
    <n v="10.64847899159664"/>
    <x v="138"/>
  </r>
  <r>
    <n v="2003"/>
    <n v="12"/>
    <n v="26"/>
    <x v="19"/>
    <n v="6.2"/>
    <n v="16.84847899159664"/>
    <n v="10.64847899159664"/>
    <x v="138"/>
  </r>
  <r>
    <n v="2001"/>
    <n v="1"/>
    <n v="23"/>
    <x v="3"/>
    <n v="6.3000000000000007"/>
    <n v="16.827470588235293"/>
    <n v="10.527470588235293"/>
    <x v="139"/>
  </r>
  <r>
    <n v="2004"/>
    <n v="2"/>
    <n v="1"/>
    <x v="2"/>
    <n v="6.3000000000000007"/>
    <n v="16.827470588235293"/>
    <n v="10.527470588235293"/>
    <x v="139"/>
  </r>
  <r>
    <n v="2004"/>
    <n v="2"/>
    <n v="7"/>
    <x v="12"/>
    <n v="6.3000000000000007"/>
    <n v="16.827470588235293"/>
    <n v="10.527470588235293"/>
    <x v="139"/>
  </r>
  <r>
    <n v="2004"/>
    <n v="2"/>
    <n v="14"/>
    <x v="6"/>
    <n v="6.3000000000000007"/>
    <n v="16.827470588235293"/>
    <n v="10.527470588235293"/>
    <x v="139"/>
  </r>
  <r>
    <n v="2004"/>
    <n v="2"/>
    <n v="15"/>
    <x v="15"/>
    <n v="6.3000000000000007"/>
    <n v="16.827470588235293"/>
    <n v="10.527470588235293"/>
    <x v="139"/>
  </r>
  <r>
    <n v="2004"/>
    <n v="2"/>
    <n v="18"/>
    <x v="10"/>
    <n v="6.3000000000000007"/>
    <n v="16.827470588235293"/>
    <n v="10.527470588235293"/>
    <x v="139"/>
  </r>
  <r>
    <n v="2004"/>
    <n v="2"/>
    <n v="18"/>
    <x v="23"/>
    <n v="6.3000000000000007"/>
    <n v="16.827470588235293"/>
    <n v="10.527470588235293"/>
    <x v="139"/>
  </r>
  <r>
    <n v="2004"/>
    <n v="3"/>
    <n v="3"/>
    <x v="23"/>
    <n v="6.3000000000000007"/>
    <n v="16.827470588235293"/>
    <n v="10.527470588235293"/>
    <x v="139"/>
  </r>
  <r>
    <n v="2004"/>
    <n v="3"/>
    <n v="5"/>
    <x v="17"/>
    <n v="6.3000000000000007"/>
    <n v="16.827470588235293"/>
    <n v="10.527470588235293"/>
    <x v="139"/>
  </r>
  <r>
    <n v="2004"/>
    <n v="3"/>
    <n v="8"/>
    <x v="23"/>
    <n v="6.3000000000000007"/>
    <n v="16.827470588235293"/>
    <n v="10.527470588235293"/>
    <x v="139"/>
  </r>
  <r>
    <n v="2004"/>
    <n v="3"/>
    <n v="12"/>
    <x v="23"/>
    <n v="6.3000000000000007"/>
    <n v="16.827470588235293"/>
    <n v="10.527470588235293"/>
    <x v="139"/>
  </r>
  <r>
    <n v="2004"/>
    <n v="3"/>
    <n v="13"/>
    <x v="12"/>
    <n v="6.3000000000000007"/>
    <n v="16.827470588235293"/>
    <n v="10.527470588235293"/>
    <x v="139"/>
  </r>
  <r>
    <n v="2004"/>
    <n v="3"/>
    <n v="18"/>
    <x v="5"/>
    <n v="6.3000000000000007"/>
    <n v="16.827470588235293"/>
    <n v="10.527470588235293"/>
    <x v="139"/>
  </r>
  <r>
    <n v="2004"/>
    <n v="3"/>
    <n v="24"/>
    <x v="20"/>
    <n v="6.3000000000000007"/>
    <n v="16.827470588235293"/>
    <n v="10.527470588235293"/>
    <x v="139"/>
  </r>
  <r>
    <n v="2004"/>
    <n v="3"/>
    <n v="31"/>
    <x v="3"/>
    <n v="6.3000000000000007"/>
    <n v="16.827470588235293"/>
    <n v="10.527470588235293"/>
    <x v="139"/>
  </r>
  <r>
    <n v="2002"/>
    <n v="4"/>
    <n v="13"/>
    <x v="15"/>
    <n v="6.3000000000000007"/>
    <n v="16.827470588235293"/>
    <n v="10.527470588235293"/>
    <x v="139"/>
  </r>
  <r>
    <n v="2002"/>
    <n v="4"/>
    <n v="15"/>
    <x v="6"/>
    <n v="6.3000000000000007"/>
    <n v="16.827470588235293"/>
    <n v="10.527470588235293"/>
    <x v="139"/>
  </r>
  <r>
    <n v="2002"/>
    <n v="4"/>
    <n v="19"/>
    <x v="12"/>
    <n v="6.3000000000000007"/>
    <n v="16.827470588235293"/>
    <n v="10.527470588235293"/>
    <x v="139"/>
  </r>
  <r>
    <n v="2002"/>
    <n v="4"/>
    <n v="26"/>
    <x v="6"/>
    <n v="6.3000000000000007"/>
    <n v="16.827470588235293"/>
    <n v="10.527470588235293"/>
    <x v="139"/>
  </r>
  <r>
    <n v="2000"/>
    <n v="5"/>
    <n v="31"/>
    <x v="6"/>
    <n v="6.3000000000000007"/>
    <n v="16.827470588235293"/>
    <n v="10.527470588235293"/>
    <x v="139"/>
  </r>
  <r>
    <n v="2010"/>
    <n v="10"/>
    <n v="20"/>
    <x v="3"/>
    <n v="6.3000000000000007"/>
    <n v="16.827470588235293"/>
    <n v="10.527470588235293"/>
    <x v="139"/>
  </r>
  <r>
    <n v="2010"/>
    <n v="10"/>
    <n v="20"/>
    <x v="1"/>
    <n v="6.3000000000000007"/>
    <n v="16.827470588235293"/>
    <n v="10.527470588235293"/>
    <x v="139"/>
  </r>
  <r>
    <n v="2003"/>
    <n v="11"/>
    <n v="2"/>
    <x v="4"/>
    <n v="6.3000000000000007"/>
    <n v="16.827470588235293"/>
    <n v="10.527470588235293"/>
    <x v="139"/>
  </r>
  <r>
    <n v="2003"/>
    <n v="11"/>
    <n v="2"/>
    <x v="8"/>
    <n v="6.3000000000000007"/>
    <n v="16.827470588235293"/>
    <n v="10.527470588235293"/>
    <x v="139"/>
  </r>
  <r>
    <n v="2003"/>
    <n v="11"/>
    <n v="6"/>
    <x v="2"/>
    <n v="6.3000000000000007"/>
    <n v="16.827470588235293"/>
    <n v="10.527470588235293"/>
    <x v="139"/>
  </r>
  <r>
    <n v="2003"/>
    <n v="11"/>
    <n v="8"/>
    <x v="2"/>
    <n v="6.3000000000000007"/>
    <n v="16.827470588235293"/>
    <n v="10.527470588235293"/>
    <x v="139"/>
  </r>
  <r>
    <n v="2003"/>
    <n v="11"/>
    <n v="14"/>
    <x v="3"/>
    <n v="6.3000000000000007"/>
    <n v="16.827470588235293"/>
    <n v="10.527470588235293"/>
    <x v="139"/>
  </r>
  <r>
    <n v="2003"/>
    <n v="11"/>
    <n v="14"/>
    <x v="1"/>
    <n v="6.3000000000000007"/>
    <n v="16.827470588235293"/>
    <n v="10.527470588235293"/>
    <x v="139"/>
  </r>
  <r>
    <n v="2003"/>
    <n v="11"/>
    <n v="16"/>
    <x v="19"/>
    <n v="6.3000000000000007"/>
    <n v="16.827470588235293"/>
    <n v="10.527470588235293"/>
    <x v="139"/>
  </r>
  <r>
    <n v="2003"/>
    <n v="11"/>
    <n v="25"/>
    <x v="9"/>
    <n v="6.3000000000000007"/>
    <n v="16.827470588235293"/>
    <n v="10.527470588235293"/>
    <x v="139"/>
  </r>
  <r>
    <n v="2003"/>
    <n v="11"/>
    <n v="27"/>
    <x v="21"/>
    <n v="6.3000000000000007"/>
    <n v="16.827470588235293"/>
    <n v="10.527470588235293"/>
    <x v="139"/>
  </r>
  <r>
    <n v="2003"/>
    <n v="11"/>
    <n v="28"/>
    <x v="22"/>
    <n v="6.3000000000000007"/>
    <n v="16.827470588235293"/>
    <n v="10.527470588235293"/>
    <x v="139"/>
  </r>
  <r>
    <n v="2003"/>
    <n v="12"/>
    <n v="2"/>
    <x v="1"/>
    <n v="6.3000000000000007"/>
    <n v="16.827470588235293"/>
    <n v="10.527470588235293"/>
    <x v="139"/>
  </r>
  <r>
    <n v="2003"/>
    <n v="12"/>
    <n v="2"/>
    <x v="0"/>
    <n v="6.3000000000000007"/>
    <n v="16.827470588235293"/>
    <n v="10.527470588235293"/>
    <x v="139"/>
  </r>
  <r>
    <n v="2003"/>
    <n v="12"/>
    <n v="17"/>
    <x v="16"/>
    <n v="6.3000000000000007"/>
    <n v="16.827470588235293"/>
    <n v="10.527470588235293"/>
    <x v="139"/>
  </r>
  <r>
    <n v="2003"/>
    <n v="12"/>
    <n v="20"/>
    <x v="10"/>
    <n v="6.3000000000000007"/>
    <n v="16.827470588235293"/>
    <n v="10.527470588235293"/>
    <x v="139"/>
  </r>
  <r>
    <n v="2003"/>
    <n v="12"/>
    <n v="28"/>
    <x v="6"/>
    <n v="6.3000000000000007"/>
    <n v="16.827470588235293"/>
    <n v="10.527470588235293"/>
    <x v="139"/>
  </r>
  <r>
    <n v="2001"/>
    <n v="1"/>
    <n v="5"/>
    <x v="2"/>
    <n v="6.4"/>
    <n v="16.806462184873951"/>
    <n v="10.40646218487395"/>
    <x v="140"/>
  </r>
  <r>
    <n v="2001"/>
    <n v="1"/>
    <n v="23"/>
    <x v="16"/>
    <n v="6.4"/>
    <n v="16.806462184873951"/>
    <n v="10.40646218487395"/>
    <x v="140"/>
  </r>
  <r>
    <n v="2001"/>
    <n v="1"/>
    <n v="24"/>
    <x v="15"/>
    <n v="6.4"/>
    <n v="16.806462184873951"/>
    <n v="10.40646218487395"/>
    <x v="140"/>
  </r>
  <r>
    <n v="2001"/>
    <n v="1"/>
    <n v="25"/>
    <x v="0"/>
    <n v="6.4"/>
    <n v="16.806462184873951"/>
    <n v="10.40646218487395"/>
    <x v="140"/>
  </r>
  <r>
    <n v="2004"/>
    <n v="2"/>
    <n v="14"/>
    <x v="0"/>
    <n v="6.4"/>
    <n v="16.806462184873951"/>
    <n v="10.40646218487395"/>
    <x v="140"/>
  </r>
  <r>
    <n v="2004"/>
    <n v="2"/>
    <n v="17"/>
    <x v="22"/>
    <n v="6.4"/>
    <n v="16.806462184873951"/>
    <n v="10.40646218487395"/>
    <x v="140"/>
  </r>
  <r>
    <n v="2004"/>
    <n v="2"/>
    <n v="23"/>
    <x v="20"/>
    <n v="6.4"/>
    <n v="16.806462184873951"/>
    <n v="10.40646218487395"/>
    <x v="140"/>
  </r>
  <r>
    <n v="2004"/>
    <n v="3"/>
    <n v="3"/>
    <x v="18"/>
    <n v="6.4"/>
    <n v="16.806462184873951"/>
    <n v="10.40646218487395"/>
    <x v="140"/>
  </r>
  <r>
    <n v="2004"/>
    <n v="3"/>
    <n v="13"/>
    <x v="2"/>
    <n v="6.4"/>
    <n v="16.806462184873951"/>
    <n v="10.40646218487395"/>
    <x v="140"/>
  </r>
  <r>
    <n v="2004"/>
    <n v="3"/>
    <n v="17"/>
    <x v="7"/>
    <n v="6.4"/>
    <n v="16.806462184873951"/>
    <n v="10.40646218487395"/>
    <x v="140"/>
  </r>
  <r>
    <n v="2004"/>
    <n v="3"/>
    <n v="22"/>
    <x v="19"/>
    <n v="6.4"/>
    <n v="16.806462184873951"/>
    <n v="10.40646218487395"/>
    <x v="140"/>
  </r>
  <r>
    <n v="2004"/>
    <n v="3"/>
    <n v="27"/>
    <x v="10"/>
    <n v="6.4"/>
    <n v="16.806462184873951"/>
    <n v="10.40646218487395"/>
    <x v="140"/>
  </r>
  <r>
    <n v="2002"/>
    <n v="4"/>
    <n v="7"/>
    <x v="11"/>
    <n v="6.4"/>
    <n v="16.806462184873951"/>
    <n v="10.40646218487395"/>
    <x v="140"/>
  </r>
  <r>
    <n v="2002"/>
    <n v="4"/>
    <n v="14"/>
    <x v="11"/>
    <n v="6.4"/>
    <n v="16.806462184873951"/>
    <n v="10.40646218487395"/>
    <x v="140"/>
  </r>
  <r>
    <n v="2002"/>
    <n v="4"/>
    <n v="15"/>
    <x v="3"/>
    <n v="6.4"/>
    <n v="16.806462184873951"/>
    <n v="10.40646218487395"/>
    <x v="140"/>
  </r>
  <r>
    <n v="2002"/>
    <n v="4"/>
    <n v="20"/>
    <x v="14"/>
    <n v="6.4"/>
    <n v="16.806462184873951"/>
    <n v="10.40646218487395"/>
    <x v="140"/>
  </r>
  <r>
    <n v="2000"/>
    <n v="5"/>
    <n v="20"/>
    <x v="11"/>
    <n v="6.4"/>
    <n v="16.806462184873951"/>
    <n v="10.40646218487395"/>
    <x v="140"/>
  </r>
  <r>
    <n v="2000"/>
    <n v="5"/>
    <n v="30"/>
    <x v="7"/>
    <n v="6.4"/>
    <n v="16.806462184873951"/>
    <n v="10.40646218487395"/>
    <x v="140"/>
  </r>
  <r>
    <n v="2011"/>
    <n v="6"/>
    <n v="2"/>
    <x v="5"/>
    <n v="6.4"/>
    <n v="16.806462184873951"/>
    <n v="10.40646218487395"/>
    <x v="140"/>
  </r>
  <r>
    <n v="2011"/>
    <n v="9"/>
    <n v="24"/>
    <x v="6"/>
    <n v="6.4"/>
    <n v="16.806462184873951"/>
    <n v="10.40646218487395"/>
    <x v="140"/>
  </r>
  <r>
    <n v="2010"/>
    <n v="10"/>
    <n v="14"/>
    <x v="6"/>
    <n v="6.4"/>
    <n v="16.806462184873951"/>
    <n v="10.40646218487395"/>
    <x v="140"/>
  </r>
  <r>
    <n v="2010"/>
    <n v="10"/>
    <n v="23"/>
    <x v="13"/>
    <n v="6.4"/>
    <n v="16.806462184873951"/>
    <n v="10.40646218487395"/>
    <x v="140"/>
  </r>
  <r>
    <n v="2010"/>
    <n v="10"/>
    <n v="31"/>
    <x v="6"/>
    <n v="6.4"/>
    <n v="16.806462184873951"/>
    <n v="10.40646218487395"/>
    <x v="140"/>
  </r>
  <r>
    <n v="2003"/>
    <n v="11"/>
    <n v="8"/>
    <x v="8"/>
    <n v="6.4"/>
    <n v="16.806462184873951"/>
    <n v="10.40646218487395"/>
    <x v="140"/>
  </r>
  <r>
    <n v="2003"/>
    <n v="11"/>
    <n v="9"/>
    <x v="10"/>
    <n v="6.4"/>
    <n v="16.806462184873951"/>
    <n v="10.40646218487395"/>
    <x v="140"/>
  </r>
  <r>
    <n v="2003"/>
    <n v="11"/>
    <n v="10"/>
    <x v="0"/>
    <n v="6.4"/>
    <n v="16.806462184873951"/>
    <n v="10.40646218487395"/>
    <x v="140"/>
  </r>
  <r>
    <n v="2003"/>
    <n v="11"/>
    <n v="10"/>
    <x v="14"/>
    <n v="6.4"/>
    <n v="16.806462184873951"/>
    <n v="10.40646218487395"/>
    <x v="140"/>
  </r>
  <r>
    <n v="2003"/>
    <n v="11"/>
    <n v="12"/>
    <x v="18"/>
    <n v="6.4"/>
    <n v="16.806462184873951"/>
    <n v="10.40646218487395"/>
    <x v="140"/>
  </r>
  <r>
    <n v="2003"/>
    <n v="11"/>
    <n v="17"/>
    <x v="3"/>
    <n v="6.4"/>
    <n v="16.806462184873951"/>
    <n v="10.40646218487395"/>
    <x v="140"/>
  </r>
  <r>
    <n v="2003"/>
    <n v="11"/>
    <n v="25"/>
    <x v="12"/>
    <n v="6.4"/>
    <n v="16.806462184873951"/>
    <n v="10.40646218487395"/>
    <x v="140"/>
  </r>
  <r>
    <n v="2003"/>
    <n v="12"/>
    <n v="17"/>
    <x v="21"/>
    <n v="6.4"/>
    <n v="16.806462184873951"/>
    <n v="10.40646218487395"/>
    <x v="140"/>
  </r>
  <r>
    <n v="2003"/>
    <n v="12"/>
    <n v="26"/>
    <x v="15"/>
    <n v="6.4"/>
    <n v="16.806462184873951"/>
    <n v="10.40646218487395"/>
    <x v="140"/>
  </r>
  <r>
    <n v="2001"/>
    <n v="1"/>
    <n v="4"/>
    <x v="5"/>
    <n v="6.5"/>
    <n v="16.785453781512604"/>
    <n v="10.285453781512604"/>
    <x v="141"/>
  </r>
  <r>
    <n v="2001"/>
    <n v="1"/>
    <n v="7"/>
    <x v="20"/>
    <n v="6.5"/>
    <n v="16.785453781512604"/>
    <n v="10.285453781512604"/>
    <x v="141"/>
  </r>
  <r>
    <n v="2001"/>
    <n v="1"/>
    <n v="7"/>
    <x v="23"/>
    <n v="6.5"/>
    <n v="16.785453781512604"/>
    <n v="10.285453781512604"/>
    <x v="141"/>
  </r>
  <r>
    <n v="2001"/>
    <n v="1"/>
    <n v="24"/>
    <x v="19"/>
    <n v="6.5"/>
    <n v="16.785453781512604"/>
    <n v="10.285453781512604"/>
    <x v="141"/>
  </r>
  <r>
    <n v="2004"/>
    <n v="2"/>
    <n v="7"/>
    <x v="10"/>
    <n v="6.5"/>
    <n v="16.785453781512604"/>
    <n v="10.285453781512604"/>
    <x v="141"/>
  </r>
  <r>
    <n v="2004"/>
    <n v="2"/>
    <n v="17"/>
    <x v="23"/>
    <n v="6.5"/>
    <n v="16.785453781512604"/>
    <n v="10.285453781512604"/>
    <x v="141"/>
  </r>
  <r>
    <n v="2004"/>
    <n v="3"/>
    <n v="21"/>
    <x v="11"/>
    <n v="6.5"/>
    <n v="16.785453781512604"/>
    <n v="10.285453781512604"/>
    <x v="141"/>
  </r>
  <r>
    <n v="2004"/>
    <n v="3"/>
    <n v="22"/>
    <x v="2"/>
    <n v="6.5"/>
    <n v="16.785453781512604"/>
    <n v="10.285453781512604"/>
    <x v="141"/>
  </r>
  <r>
    <n v="2004"/>
    <n v="3"/>
    <n v="22"/>
    <x v="6"/>
    <n v="6.5"/>
    <n v="16.785453781512604"/>
    <n v="10.285453781512604"/>
    <x v="141"/>
  </r>
  <r>
    <n v="2004"/>
    <n v="3"/>
    <n v="25"/>
    <x v="20"/>
    <n v="6.5"/>
    <n v="16.785453781512604"/>
    <n v="10.285453781512604"/>
    <x v="141"/>
  </r>
  <r>
    <n v="2004"/>
    <n v="3"/>
    <n v="25"/>
    <x v="21"/>
    <n v="6.5"/>
    <n v="16.785453781512604"/>
    <n v="10.285453781512604"/>
    <x v="141"/>
  </r>
  <r>
    <n v="2004"/>
    <n v="3"/>
    <n v="25"/>
    <x v="17"/>
    <n v="6.5"/>
    <n v="16.785453781512604"/>
    <n v="10.285453781512604"/>
    <x v="141"/>
  </r>
  <r>
    <n v="2004"/>
    <n v="3"/>
    <n v="26"/>
    <x v="17"/>
    <n v="6.5"/>
    <n v="16.785453781512604"/>
    <n v="10.285453781512604"/>
    <x v="141"/>
  </r>
  <r>
    <n v="2004"/>
    <n v="3"/>
    <n v="27"/>
    <x v="13"/>
    <n v="6.5"/>
    <n v="16.785453781512604"/>
    <n v="10.285453781512604"/>
    <x v="141"/>
  </r>
  <r>
    <n v="2004"/>
    <n v="3"/>
    <n v="28"/>
    <x v="0"/>
    <n v="6.5"/>
    <n v="16.785453781512604"/>
    <n v="10.285453781512604"/>
    <x v="141"/>
  </r>
  <r>
    <n v="2004"/>
    <n v="3"/>
    <n v="31"/>
    <x v="4"/>
    <n v="6.5"/>
    <n v="16.785453781512604"/>
    <n v="10.285453781512604"/>
    <x v="141"/>
  </r>
  <r>
    <n v="2002"/>
    <n v="4"/>
    <n v="9"/>
    <x v="15"/>
    <n v="6.5"/>
    <n v="16.785453781512604"/>
    <n v="10.285453781512604"/>
    <x v="141"/>
  </r>
  <r>
    <n v="2002"/>
    <n v="4"/>
    <n v="14"/>
    <x v="9"/>
    <n v="6.5"/>
    <n v="16.785453781512604"/>
    <n v="10.285453781512604"/>
    <x v="141"/>
  </r>
  <r>
    <n v="2002"/>
    <n v="4"/>
    <n v="15"/>
    <x v="1"/>
    <n v="6.5"/>
    <n v="16.785453781512604"/>
    <n v="10.285453781512604"/>
    <x v="141"/>
  </r>
  <r>
    <n v="2002"/>
    <n v="4"/>
    <n v="15"/>
    <x v="0"/>
    <n v="6.5"/>
    <n v="16.785453781512604"/>
    <n v="10.285453781512604"/>
    <x v="141"/>
  </r>
  <r>
    <n v="2002"/>
    <n v="4"/>
    <n v="25"/>
    <x v="9"/>
    <n v="6.5"/>
    <n v="16.785453781512604"/>
    <n v="10.285453781512604"/>
    <x v="141"/>
  </r>
  <r>
    <n v="2002"/>
    <n v="4"/>
    <n v="26"/>
    <x v="3"/>
    <n v="6.5"/>
    <n v="16.785453781512604"/>
    <n v="10.285453781512604"/>
    <x v="141"/>
  </r>
  <r>
    <n v="2002"/>
    <n v="4"/>
    <n v="29"/>
    <x v="6"/>
    <n v="6.5"/>
    <n v="16.785453781512604"/>
    <n v="10.285453781512604"/>
    <x v="141"/>
  </r>
  <r>
    <n v="2000"/>
    <n v="5"/>
    <n v="19"/>
    <x v="11"/>
    <n v="6.5"/>
    <n v="16.785453781512604"/>
    <n v="10.285453781512604"/>
    <x v="141"/>
  </r>
  <r>
    <n v="2011"/>
    <n v="6"/>
    <n v="11"/>
    <x v="9"/>
    <n v="6.5"/>
    <n v="16.785453781512604"/>
    <n v="10.285453781512604"/>
    <x v="141"/>
  </r>
  <r>
    <n v="2010"/>
    <n v="10"/>
    <n v="11"/>
    <x v="7"/>
    <n v="6.5"/>
    <n v="16.785453781512604"/>
    <n v="10.285453781512604"/>
    <x v="141"/>
  </r>
  <r>
    <n v="2010"/>
    <n v="10"/>
    <n v="12"/>
    <x v="1"/>
    <n v="6.5"/>
    <n v="16.785453781512604"/>
    <n v="10.285453781512604"/>
    <x v="141"/>
  </r>
  <r>
    <n v="2010"/>
    <n v="10"/>
    <n v="20"/>
    <x v="5"/>
    <n v="6.5"/>
    <n v="16.785453781512604"/>
    <n v="10.285453781512604"/>
    <x v="141"/>
  </r>
  <r>
    <n v="2010"/>
    <n v="10"/>
    <n v="20"/>
    <x v="21"/>
    <n v="6.5"/>
    <n v="16.785453781512604"/>
    <n v="10.285453781512604"/>
    <x v="141"/>
  </r>
  <r>
    <n v="2010"/>
    <n v="10"/>
    <n v="24"/>
    <x v="3"/>
    <n v="6.5"/>
    <n v="16.785453781512604"/>
    <n v="10.285453781512604"/>
    <x v="141"/>
  </r>
  <r>
    <n v="2010"/>
    <n v="10"/>
    <n v="29"/>
    <x v="1"/>
    <n v="6.5"/>
    <n v="16.785453781512604"/>
    <n v="10.285453781512604"/>
    <x v="141"/>
  </r>
  <r>
    <n v="2003"/>
    <n v="11"/>
    <n v="8"/>
    <x v="6"/>
    <n v="6.5"/>
    <n v="16.785453781512604"/>
    <n v="10.285453781512604"/>
    <x v="141"/>
  </r>
  <r>
    <n v="2003"/>
    <n v="11"/>
    <n v="8"/>
    <x v="19"/>
    <n v="6.5"/>
    <n v="16.785453781512604"/>
    <n v="10.285453781512604"/>
    <x v="141"/>
  </r>
  <r>
    <n v="2003"/>
    <n v="11"/>
    <n v="16"/>
    <x v="13"/>
    <n v="6.5"/>
    <n v="16.785453781512604"/>
    <n v="10.285453781512604"/>
    <x v="141"/>
  </r>
  <r>
    <n v="2003"/>
    <n v="11"/>
    <n v="16"/>
    <x v="17"/>
    <n v="6.5"/>
    <n v="16.785453781512604"/>
    <n v="10.285453781512604"/>
    <x v="141"/>
  </r>
  <r>
    <n v="2003"/>
    <n v="11"/>
    <n v="25"/>
    <x v="14"/>
    <n v="6.5"/>
    <n v="16.785453781512604"/>
    <n v="10.285453781512604"/>
    <x v="141"/>
  </r>
  <r>
    <n v="2003"/>
    <n v="11"/>
    <n v="25"/>
    <x v="11"/>
    <n v="6.5"/>
    <n v="16.785453781512604"/>
    <n v="10.285453781512604"/>
    <x v="141"/>
  </r>
  <r>
    <n v="2003"/>
    <n v="12"/>
    <n v="6"/>
    <x v="0"/>
    <n v="6.5"/>
    <n v="16.785453781512604"/>
    <n v="10.285453781512604"/>
    <x v="141"/>
  </r>
  <r>
    <n v="2003"/>
    <n v="12"/>
    <n v="14"/>
    <x v="1"/>
    <n v="6.5"/>
    <n v="16.785453781512604"/>
    <n v="10.285453781512604"/>
    <x v="141"/>
  </r>
  <r>
    <n v="2003"/>
    <n v="12"/>
    <n v="14"/>
    <x v="0"/>
    <n v="6.5"/>
    <n v="16.785453781512604"/>
    <n v="10.285453781512604"/>
    <x v="141"/>
  </r>
  <r>
    <n v="2003"/>
    <n v="12"/>
    <n v="25"/>
    <x v="5"/>
    <n v="6.5"/>
    <n v="16.785453781512604"/>
    <n v="10.285453781512604"/>
    <x v="141"/>
  </r>
  <r>
    <n v="2003"/>
    <n v="12"/>
    <n v="26"/>
    <x v="23"/>
    <n v="6.5"/>
    <n v="16.785453781512604"/>
    <n v="10.285453781512604"/>
    <x v="141"/>
  </r>
  <r>
    <n v="2003"/>
    <n v="12"/>
    <n v="27"/>
    <x v="10"/>
    <n v="6.5"/>
    <n v="16.785453781512604"/>
    <n v="10.285453781512604"/>
    <x v="141"/>
  </r>
  <r>
    <n v="2003"/>
    <n v="12"/>
    <n v="27"/>
    <x v="23"/>
    <n v="6.5"/>
    <n v="16.785453781512604"/>
    <n v="10.285453781512604"/>
    <x v="141"/>
  </r>
  <r>
    <n v="2001"/>
    <n v="1"/>
    <n v="2"/>
    <x v="8"/>
    <n v="6.6000000000000005"/>
    <n v="16.764445378151262"/>
    <n v="10.16444537815126"/>
    <x v="142"/>
  </r>
  <r>
    <n v="2001"/>
    <n v="1"/>
    <n v="6"/>
    <x v="16"/>
    <n v="6.6000000000000005"/>
    <n v="16.764445378151262"/>
    <n v="10.16444537815126"/>
    <x v="142"/>
  </r>
  <r>
    <n v="2004"/>
    <n v="2"/>
    <n v="12"/>
    <x v="12"/>
    <n v="6.6000000000000005"/>
    <n v="16.764445378151262"/>
    <n v="10.16444537815126"/>
    <x v="142"/>
  </r>
  <r>
    <n v="2004"/>
    <n v="2"/>
    <n v="12"/>
    <x v="11"/>
    <n v="6.6000000000000005"/>
    <n v="16.764445378151262"/>
    <n v="10.16444537815126"/>
    <x v="142"/>
  </r>
  <r>
    <n v="2004"/>
    <n v="2"/>
    <n v="13"/>
    <x v="4"/>
    <n v="6.6000000000000005"/>
    <n v="16.764445378151262"/>
    <n v="10.16444537815126"/>
    <x v="142"/>
  </r>
  <r>
    <n v="2004"/>
    <n v="2"/>
    <n v="13"/>
    <x v="1"/>
    <n v="6.6000000000000005"/>
    <n v="16.764445378151262"/>
    <n v="10.16444537815126"/>
    <x v="142"/>
  </r>
  <r>
    <n v="2004"/>
    <n v="2"/>
    <n v="14"/>
    <x v="2"/>
    <n v="6.6000000000000005"/>
    <n v="16.764445378151262"/>
    <n v="10.16444537815126"/>
    <x v="142"/>
  </r>
  <r>
    <n v="2004"/>
    <n v="2"/>
    <n v="17"/>
    <x v="18"/>
    <n v="6.6000000000000005"/>
    <n v="16.764445378151262"/>
    <n v="10.16444537815126"/>
    <x v="142"/>
  </r>
  <r>
    <n v="2004"/>
    <n v="2"/>
    <n v="17"/>
    <x v="21"/>
    <n v="6.6000000000000005"/>
    <n v="16.764445378151262"/>
    <n v="10.16444537815126"/>
    <x v="142"/>
  </r>
  <r>
    <n v="2004"/>
    <n v="2"/>
    <n v="22"/>
    <x v="16"/>
    <n v="6.6000000000000005"/>
    <n v="16.764445378151262"/>
    <n v="10.16444537815126"/>
    <x v="142"/>
  </r>
  <r>
    <n v="2004"/>
    <n v="3"/>
    <n v="4"/>
    <x v="15"/>
    <n v="6.6000000000000005"/>
    <n v="16.764445378151262"/>
    <n v="10.16444537815126"/>
    <x v="142"/>
  </r>
  <r>
    <n v="2004"/>
    <n v="3"/>
    <n v="13"/>
    <x v="14"/>
    <n v="6.6000000000000005"/>
    <n v="16.764445378151262"/>
    <n v="10.16444537815126"/>
    <x v="142"/>
  </r>
  <r>
    <n v="2004"/>
    <n v="3"/>
    <n v="13"/>
    <x v="7"/>
    <n v="6.6000000000000005"/>
    <n v="16.764445378151262"/>
    <n v="10.16444537815126"/>
    <x v="142"/>
  </r>
  <r>
    <n v="2004"/>
    <n v="3"/>
    <n v="24"/>
    <x v="19"/>
    <n v="6.6000000000000005"/>
    <n v="16.764445378151262"/>
    <n v="10.16444537815126"/>
    <x v="142"/>
  </r>
  <r>
    <n v="2002"/>
    <n v="4"/>
    <n v="6"/>
    <x v="13"/>
    <n v="6.6000000000000005"/>
    <n v="16.764445378151262"/>
    <n v="10.16444537815126"/>
    <x v="142"/>
  </r>
  <r>
    <n v="2002"/>
    <n v="4"/>
    <n v="14"/>
    <x v="10"/>
    <n v="6.6000000000000005"/>
    <n v="16.764445378151262"/>
    <n v="10.16444537815126"/>
    <x v="142"/>
  </r>
  <r>
    <n v="2002"/>
    <n v="4"/>
    <n v="15"/>
    <x v="2"/>
    <n v="6.6000000000000005"/>
    <n v="16.764445378151262"/>
    <n v="10.16444537815126"/>
    <x v="142"/>
  </r>
  <r>
    <n v="2002"/>
    <n v="4"/>
    <n v="15"/>
    <x v="8"/>
    <n v="6.6000000000000005"/>
    <n v="16.764445378151262"/>
    <n v="10.16444537815126"/>
    <x v="142"/>
  </r>
  <r>
    <n v="2002"/>
    <n v="4"/>
    <n v="16"/>
    <x v="6"/>
    <n v="6.6000000000000005"/>
    <n v="16.764445378151262"/>
    <n v="10.16444537815126"/>
    <x v="142"/>
  </r>
  <r>
    <n v="2011"/>
    <n v="6"/>
    <n v="10"/>
    <x v="5"/>
    <n v="6.6000000000000005"/>
    <n v="16.764445378151262"/>
    <n v="10.16444537815126"/>
    <x v="142"/>
  </r>
  <r>
    <n v="2010"/>
    <n v="10"/>
    <n v="12"/>
    <x v="6"/>
    <n v="6.6000000000000005"/>
    <n v="16.764445378151262"/>
    <n v="10.16444537815126"/>
    <x v="142"/>
  </r>
  <r>
    <n v="2010"/>
    <n v="10"/>
    <n v="12"/>
    <x v="3"/>
    <n v="6.6000000000000005"/>
    <n v="16.764445378151262"/>
    <n v="10.16444537815126"/>
    <x v="142"/>
  </r>
  <r>
    <n v="2010"/>
    <n v="10"/>
    <n v="12"/>
    <x v="0"/>
    <n v="6.6000000000000005"/>
    <n v="16.764445378151262"/>
    <n v="10.16444537815126"/>
    <x v="142"/>
  </r>
  <r>
    <n v="2010"/>
    <n v="10"/>
    <n v="12"/>
    <x v="7"/>
    <n v="6.6000000000000005"/>
    <n v="16.764445378151262"/>
    <n v="10.16444537815126"/>
    <x v="142"/>
  </r>
  <r>
    <n v="2010"/>
    <n v="10"/>
    <n v="20"/>
    <x v="6"/>
    <n v="6.6000000000000005"/>
    <n v="16.764445378151262"/>
    <n v="10.16444537815126"/>
    <x v="142"/>
  </r>
  <r>
    <n v="2010"/>
    <n v="10"/>
    <n v="23"/>
    <x v="8"/>
    <n v="6.6000000000000005"/>
    <n v="16.764445378151262"/>
    <n v="10.16444537815126"/>
    <x v="142"/>
  </r>
  <r>
    <n v="2010"/>
    <n v="10"/>
    <n v="23"/>
    <x v="16"/>
    <n v="6.6000000000000005"/>
    <n v="16.764445378151262"/>
    <n v="10.16444537815126"/>
    <x v="142"/>
  </r>
  <r>
    <n v="2010"/>
    <n v="10"/>
    <n v="24"/>
    <x v="19"/>
    <n v="6.6000000000000005"/>
    <n v="16.764445378151262"/>
    <n v="10.16444537815126"/>
    <x v="142"/>
  </r>
  <r>
    <n v="2003"/>
    <n v="11"/>
    <n v="2"/>
    <x v="3"/>
    <n v="6.6000000000000005"/>
    <n v="16.764445378151262"/>
    <n v="10.16444537815126"/>
    <x v="142"/>
  </r>
  <r>
    <n v="2003"/>
    <n v="11"/>
    <n v="7"/>
    <x v="17"/>
    <n v="6.6000000000000005"/>
    <n v="16.764445378151262"/>
    <n v="10.16444537815126"/>
    <x v="142"/>
  </r>
  <r>
    <n v="2003"/>
    <n v="11"/>
    <n v="7"/>
    <x v="11"/>
    <n v="6.6000000000000005"/>
    <n v="16.764445378151262"/>
    <n v="10.16444537815126"/>
    <x v="142"/>
  </r>
  <r>
    <n v="2003"/>
    <n v="11"/>
    <n v="7"/>
    <x v="7"/>
    <n v="6.6000000000000005"/>
    <n v="16.764445378151262"/>
    <n v="10.16444537815126"/>
    <x v="142"/>
  </r>
  <r>
    <n v="2003"/>
    <n v="11"/>
    <n v="10"/>
    <x v="3"/>
    <n v="6.6000000000000005"/>
    <n v="16.764445378151262"/>
    <n v="10.16444537815126"/>
    <x v="142"/>
  </r>
  <r>
    <n v="2003"/>
    <n v="11"/>
    <n v="16"/>
    <x v="11"/>
    <n v="6.6000000000000005"/>
    <n v="16.764445378151262"/>
    <n v="10.16444537815126"/>
    <x v="142"/>
  </r>
  <r>
    <n v="2003"/>
    <n v="11"/>
    <n v="25"/>
    <x v="13"/>
    <n v="6.6000000000000005"/>
    <n v="16.764445378151262"/>
    <n v="10.16444537815126"/>
    <x v="142"/>
  </r>
  <r>
    <n v="2003"/>
    <n v="11"/>
    <n v="25"/>
    <x v="15"/>
    <n v="6.6000000000000005"/>
    <n v="16.764445378151262"/>
    <n v="10.16444537815126"/>
    <x v="142"/>
  </r>
  <r>
    <n v="2003"/>
    <n v="12"/>
    <n v="2"/>
    <x v="3"/>
    <n v="6.6000000000000005"/>
    <n v="16.764445378151262"/>
    <n v="10.16444537815126"/>
    <x v="142"/>
  </r>
  <r>
    <n v="2003"/>
    <n v="12"/>
    <n v="17"/>
    <x v="18"/>
    <n v="6.6000000000000005"/>
    <n v="16.764445378151262"/>
    <n v="10.16444537815126"/>
    <x v="142"/>
  </r>
  <r>
    <n v="2003"/>
    <n v="12"/>
    <n v="21"/>
    <x v="4"/>
    <n v="6.6000000000000005"/>
    <n v="16.764445378151262"/>
    <n v="10.16444537815126"/>
    <x v="142"/>
  </r>
  <r>
    <n v="2003"/>
    <n v="12"/>
    <n v="21"/>
    <x v="19"/>
    <n v="6.6000000000000005"/>
    <n v="16.764445378151262"/>
    <n v="10.16444537815126"/>
    <x v="142"/>
  </r>
  <r>
    <n v="2001"/>
    <n v="1"/>
    <n v="2"/>
    <x v="0"/>
    <n v="6.7"/>
    <n v="16.743436974789915"/>
    <n v="10.043436974789916"/>
    <x v="143"/>
  </r>
  <r>
    <n v="2001"/>
    <n v="1"/>
    <n v="5"/>
    <x v="8"/>
    <n v="6.7"/>
    <n v="16.743436974789915"/>
    <n v="10.043436974789916"/>
    <x v="143"/>
  </r>
  <r>
    <n v="2001"/>
    <n v="1"/>
    <n v="6"/>
    <x v="22"/>
    <n v="6.7"/>
    <n v="16.743436974789915"/>
    <n v="10.043436974789916"/>
    <x v="143"/>
  </r>
  <r>
    <n v="2001"/>
    <n v="1"/>
    <n v="7"/>
    <x v="21"/>
    <n v="6.7"/>
    <n v="16.743436974789915"/>
    <n v="10.043436974789916"/>
    <x v="143"/>
  </r>
  <r>
    <n v="2001"/>
    <n v="1"/>
    <n v="7"/>
    <x v="22"/>
    <n v="6.7"/>
    <n v="16.743436974789915"/>
    <n v="10.043436974789916"/>
    <x v="143"/>
  </r>
  <r>
    <n v="2001"/>
    <n v="1"/>
    <n v="28"/>
    <x v="20"/>
    <n v="6.7"/>
    <n v="16.743436974789915"/>
    <n v="10.043436974789916"/>
    <x v="143"/>
  </r>
  <r>
    <n v="2004"/>
    <n v="2"/>
    <n v="10"/>
    <x v="12"/>
    <n v="6.7"/>
    <n v="16.743436974789915"/>
    <n v="10.043436974789916"/>
    <x v="143"/>
  </r>
  <r>
    <n v="2004"/>
    <n v="2"/>
    <n v="12"/>
    <x v="20"/>
    <n v="6.7"/>
    <n v="16.743436974789915"/>
    <n v="10.043436974789916"/>
    <x v="143"/>
  </r>
  <r>
    <n v="2004"/>
    <n v="2"/>
    <n v="12"/>
    <x v="15"/>
    <n v="6.7"/>
    <n v="16.743436974789915"/>
    <n v="10.043436974789916"/>
    <x v="143"/>
  </r>
  <r>
    <n v="2004"/>
    <n v="2"/>
    <n v="12"/>
    <x v="14"/>
    <n v="6.7"/>
    <n v="16.743436974789915"/>
    <n v="10.043436974789916"/>
    <x v="143"/>
  </r>
  <r>
    <n v="2004"/>
    <n v="2"/>
    <n v="12"/>
    <x v="9"/>
    <n v="6.7"/>
    <n v="16.743436974789915"/>
    <n v="10.043436974789916"/>
    <x v="143"/>
  </r>
  <r>
    <n v="2004"/>
    <n v="2"/>
    <n v="12"/>
    <x v="7"/>
    <n v="6.7"/>
    <n v="16.743436974789915"/>
    <n v="10.043436974789916"/>
    <x v="143"/>
  </r>
  <r>
    <n v="2004"/>
    <n v="2"/>
    <n v="13"/>
    <x v="5"/>
    <n v="6.7"/>
    <n v="16.743436974789915"/>
    <n v="10.043436974789916"/>
    <x v="143"/>
  </r>
  <r>
    <n v="2004"/>
    <n v="2"/>
    <n v="13"/>
    <x v="2"/>
    <n v="6.7"/>
    <n v="16.743436974789915"/>
    <n v="10.043436974789916"/>
    <x v="143"/>
  </r>
  <r>
    <n v="2004"/>
    <n v="2"/>
    <n v="14"/>
    <x v="4"/>
    <n v="6.7"/>
    <n v="16.743436974789915"/>
    <n v="10.043436974789916"/>
    <x v="143"/>
  </r>
  <r>
    <n v="2004"/>
    <n v="2"/>
    <n v="15"/>
    <x v="19"/>
    <n v="6.7"/>
    <n v="16.743436974789915"/>
    <n v="10.043436974789916"/>
    <x v="143"/>
  </r>
  <r>
    <n v="2004"/>
    <n v="3"/>
    <n v="2"/>
    <x v="13"/>
    <n v="6.7"/>
    <n v="16.743436974789915"/>
    <n v="10.043436974789916"/>
    <x v="143"/>
  </r>
  <r>
    <n v="2004"/>
    <n v="3"/>
    <n v="2"/>
    <x v="21"/>
    <n v="6.7"/>
    <n v="16.743436974789915"/>
    <n v="10.043436974789916"/>
    <x v="143"/>
  </r>
  <r>
    <n v="2004"/>
    <n v="3"/>
    <n v="8"/>
    <x v="20"/>
    <n v="6.7"/>
    <n v="16.743436974789915"/>
    <n v="10.043436974789916"/>
    <x v="143"/>
  </r>
  <r>
    <n v="2004"/>
    <n v="3"/>
    <n v="8"/>
    <x v="21"/>
    <n v="6.7"/>
    <n v="16.743436974789915"/>
    <n v="10.043436974789916"/>
    <x v="143"/>
  </r>
  <r>
    <n v="2004"/>
    <n v="3"/>
    <n v="13"/>
    <x v="8"/>
    <n v="6.7"/>
    <n v="16.743436974789915"/>
    <n v="10.043436974789916"/>
    <x v="143"/>
  </r>
  <r>
    <n v="2004"/>
    <n v="3"/>
    <n v="17"/>
    <x v="8"/>
    <n v="6.7"/>
    <n v="16.743436974789915"/>
    <n v="10.043436974789916"/>
    <x v="143"/>
  </r>
  <r>
    <n v="2002"/>
    <n v="4"/>
    <n v="5"/>
    <x v="4"/>
    <n v="6.7"/>
    <n v="16.743436974789915"/>
    <n v="10.043436974789916"/>
    <x v="143"/>
  </r>
  <r>
    <n v="2002"/>
    <n v="4"/>
    <n v="11"/>
    <x v="14"/>
    <n v="6.7"/>
    <n v="16.743436974789915"/>
    <n v="10.043436974789916"/>
    <x v="143"/>
  </r>
  <r>
    <n v="2002"/>
    <n v="4"/>
    <n v="14"/>
    <x v="12"/>
    <n v="6.7"/>
    <n v="16.743436974789915"/>
    <n v="10.043436974789916"/>
    <x v="143"/>
  </r>
  <r>
    <n v="2002"/>
    <n v="4"/>
    <n v="14"/>
    <x v="7"/>
    <n v="6.7"/>
    <n v="16.743436974789915"/>
    <n v="10.043436974789916"/>
    <x v="143"/>
  </r>
  <r>
    <n v="2002"/>
    <n v="4"/>
    <n v="15"/>
    <x v="4"/>
    <n v="6.7"/>
    <n v="16.743436974789915"/>
    <n v="10.043436974789916"/>
    <x v="143"/>
  </r>
  <r>
    <n v="2002"/>
    <n v="4"/>
    <n v="15"/>
    <x v="10"/>
    <n v="6.7"/>
    <n v="16.743436974789915"/>
    <n v="10.043436974789916"/>
    <x v="143"/>
  </r>
  <r>
    <n v="2002"/>
    <n v="4"/>
    <n v="29"/>
    <x v="8"/>
    <n v="6.7"/>
    <n v="16.743436974789915"/>
    <n v="10.043436974789916"/>
    <x v="143"/>
  </r>
  <r>
    <n v="2010"/>
    <n v="10"/>
    <n v="12"/>
    <x v="14"/>
    <n v="6.7"/>
    <n v="16.743436974789915"/>
    <n v="10.043436974789916"/>
    <x v="143"/>
  </r>
  <r>
    <n v="2010"/>
    <n v="10"/>
    <n v="16"/>
    <x v="2"/>
    <n v="6.7"/>
    <n v="16.743436974789915"/>
    <n v="10.043436974789916"/>
    <x v="143"/>
  </r>
  <r>
    <n v="2010"/>
    <n v="10"/>
    <n v="16"/>
    <x v="19"/>
    <n v="6.7"/>
    <n v="16.743436974789915"/>
    <n v="10.043436974789916"/>
    <x v="143"/>
  </r>
  <r>
    <n v="2010"/>
    <n v="10"/>
    <n v="20"/>
    <x v="8"/>
    <n v="6.7"/>
    <n v="16.743436974789915"/>
    <n v="10.043436974789916"/>
    <x v="143"/>
  </r>
  <r>
    <n v="2010"/>
    <n v="10"/>
    <n v="22"/>
    <x v="7"/>
    <n v="6.7"/>
    <n v="16.743436974789915"/>
    <n v="10.043436974789916"/>
    <x v="143"/>
  </r>
  <r>
    <n v="2010"/>
    <n v="10"/>
    <n v="23"/>
    <x v="10"/>
    <n v="6.7"/>
    <n v="16.743436974789915"/>
    <n v="10.043436974789916"/>
    <x v="143"/>
  </r>
  <r>
    <n v="2010"/>
    <n v="10"/>
    <n v="23"/>
    <x v="21"/>
    <n v="6.7"/>
    <n v="16.743436974789915"/>
    <n v="10.043436974789916"/>
    <x v="143"/>
  </r>
  <r>
    <n v="2010"/>
    <n v="10"/>
    <n v="26"/>
    <x v="9"/>
    <n v="6.7"/>
    <n v="16.743436974789915"/>
    <n v="10.043436974789916"/>
    <x v="143"/>
  </r>
  <r>
    <n v="2010"/>
    <n v="10"/>
    <n v="26"/>
    <x v="7"/>
    <n v="6.7"/>
    <n v="16.743436974789915"/>
    <n v="10.043436974789916"/>
    <x v="143"/>
  </r>
  <r>
    <n v="2010"/>
    <n v="10"/>
    <n v="27"/>
    <x v="5"/>
    <n v="6.7"/>
    <n v="16.743436974789915"/>
    <n v="10.043436974789916"/>
    <x v="143"/>
  </r>
  <r>
    <n v="2003"/>
    <n v="11"/>
    <n v="2"/>
    <x v="6"/>
    <n v="6.7"/>
    <n v="16.743436974789915"/>
    <n v="10.043436974789916"/>
    <x v="143"/>
  </r>
  <r>
    <n v="2003"/>
    <n v="11"/>
    <n v="8"/>
    <x v="17"/>
    <n v="6.7"/>
    <n v="16.743436974789915"/>
    <n v="10.043436974789916"/>
    <x v="143"/>
  </r>
  <r>
    <n v="2003"/>
    <n v="11"/>
    <n v="10"/>
    <x v="1"/>
    <n v="6.7"/>
    <n v="16.743436974789915"/>
    <n v="10.043436974789916"/>
    <x v="143"/>
  </r>
  <r>
    <n v="2003"/>
    <n v="11"/>
    <n v="12"/>
    <x v="20"/>
    <n v="6.7"/>
    <n v="16.743436974789915"/>
    <n v="10.043436974789916"/>
    <x v="143"/>
  </r>
  <r>
    <n v="2003"/>
    <n v="11"/>
    <n v="16"/>
    <x v="16"/>
    <n v="6.7"/>
    <n v="16.743436974789915"/>
    <n v="10.043436974789916"/>
    <x v="143"/>
  </r>
  <r>
    <n v="2003"/>
    <n v="11"/>
    <n v="16"/>
    <x v="23"/>
    <n v="6.7"/>
    <n v="16.743436974789915"/>
    <n v="10.043436974789916"/>
    <x v="143"/>
  </r>
  <r>
    <n v="2003"/>
    <n v="11"/>
    <n v="16"/>
    <x v="15"/>
    <n v="6.7"/>
    <n v="16.743436974789915"/>
    <n v="10.043436974789916"/>
    <x v="143"/>
  </r>
  <r>
    <n v="2003"/>
    <n v="11"/>
    <n v="17"/>
    <x v="8"/>
    <n v="6.7"/>
    <n v="16.743436974789915"/>
    <n v="10.043436974789916"/>
    <x v="143"/>
  </r>
  <r>
    <n v="2003"/>
    <n v="11"/>
    <n v="24"/>
    <x v="15"/>
    <n v="6.7"/>
    <n v="16.743436974789915"/>
    <n v="10.043436974789916"/>
    <x v="143"/>
  </r>
  <r>
    <n v="2003"/>
    <n v="11"/>
    <n v="24"/>
    <x v="9"/>
    <n v="6.7"/>
    <n v="16.743436974789915"/>
    <n v="10.043436974789916"/>
    <x v="143"/>
  </r>
  <r>
    <n v="2003"/>
    <n v="11"/>
    <n v="25"/>
    <x v="19"/>
    <n v="6.7"/>
    <n v="16.743436974789915"/>
    <n v="10.043436974789916"/>
    <x v="143"/>
  </r>
  <r>
    <n v="2003"/>
    <n v="11"/>
    <n v="30"/>
    <x v="16"/>
    <n v="6.7"/>
    <n v="16.743436974789915"/>
    <n v="10.043436974789916"/>
    <x v="143"/>
  </r>
  <r>
    <n v="2003"/>
    <n v="12"/>
    <n v="2"/>
    <x v="10"/>
    <n v="6.7"/>
    <n v="16.743436974789915"/>
    <n v="10.043436974789916"/>
    <x v="143"/>
  </r>
  <r>
    <n v="2003"/>
    <n v="12"/>
    <n v="6"/>
    <x v="2"/>
    <n v="6.7"/>
    <n v="16.743436974789915"/>
    <n v="10.043436974789916"/>
    <x v="143"/>
  </r>
  <r>
    <n v="2003"/>
    <n v="12"/>
    <n v="25"/>
    <x v="4"/>
    <n v="6.7"/>
    <n v="16.743436974789915"/>
    <n v="10.043436974789916"/>
    <x v="143"/>
  </r>
  <r>
    <n v="2001"/>
    <n v="1"/>
    <n v="2"/>
    <x v="6"/>
    <n v="6.8000000000000007"/>
    <n v="16.722428571428573"/>
    <n v="9.922428571428572"/>
    <x v="144"/>
  </r>
  <r>
    <n v="2001"/>
    <n v="1"/>
    <n v="4"/>
    <x v="2"/>
    <n v="6.8000000000000007"/>
    <n v="16.722428571428573"/>
    <n v="9.922428571428572"/>
    <x v="144"/>
  </r>
  <r>
    <n v="2001"/>
    <n v="1"/>
    <n v="5"/>
    <x v="6"/>
    <n v="6.8000000000000007"/>
    <n v="16.722428571428573"/>
    <n v="9.922428571428572"/>
    <x v="144"/>
  </r>
  <r>
    <n v="2001"/>
    <n v="1"/>
    <n v="6"/>
    <x v="4"/>
    <n v="6.8000000000000007"/>
    <n v="16.722428571428573"/>
    <n v="9.922428571428572"/>
    <x v="144"/>
  </r>
  <r>
    <n v="2001"/>
    <n v="1"/>
    <n v="25"/>
    <x v="23"/>
    <n v="6.8000000000000007"/>
    <n v="16.722428571428573"/>
    <n v="9.922428571428572"/>
    <x v="144"/>
  </r>
  <r>
    <n v="2004"/>
    <n v="2"/>
    <n v="8"/>
    <x v="16"/>
    <n v="6.8000000000000007"/>
    <n v="16.722428571428573"/>
    <n v="9.922428571428572"/>
    <x v="144"/>
  </r>
  <r>
    <n v="2004"/>
    <n v="2"/>
    <n v="13"/>
    <x v="8"/>
    <n v="6.8000000000000007"/>
    <n v="16.722428571428573"/>
    <n v="9.922428571428572"/>
    <x v="144"/>
  </r>
  <r>
    <n v="2004"/>
    <n v="2"/>
    <n v="13"/>
    <x v="3"/>
    <n v="6.8000000000000007"/>
    <n v="16.722428571428573"/>
    <n v="9.922428571428572"/>
    <x v="144"/>
  </r>
  <r>
    <n v="2004"/>
    <n v="2"/>
    <n v="13"/>
    <x v="0"/>
    <n v="6.8000000000000007"/>
    <n v="16.722428571428573"/>
    <n v="9.922428571428572"/>
    <x v="144"/>
  </r>
  <r>
    <n v="2004"/>
    <n v="3"/>
    <n v="5"/>
    <x v="18"/>
    <n v="6.8000000000000007"/>
    <n v="16.722428571428573"/>
    <n v="9.922428571428572"/>
    <x v="144"/>
  </r>
  <r>
    <n v="2004"/>
    <n v="3"/>
    <n v="8"/>
    <x v="22"/>
    <n v="6.8000000000000007"/>
    <n v="16.722428571428573"/>
    <n v="9.922428571428572"/>
    <x v="144"/>
  </r>
  <r>
    <n v="2004"/>
    <n v="3"/>
    <n v="18"/>
    <x v="1"/>
    <n v="6.8000000000000007"/>
    <n v="16.722428571428573"/>
    <n v="9.922428571428572"/>
    <x v="144"/>
  </r>
  <r>
    <n v="2004"/>
    <n v="3"/>
    <n v="21"/>
    <x v="12"/>
    <n v="6.8000000000000007"/>
    <n v="16.722428571428573"/>
    <n v="9.922428571428572"/>
    <x v="144"/>
  </r>
  <r>
    <n v="2004"/>
    <n v="3"/>
    <n v="23"/>
    <x v="18"/>
    <n v="6.8000000000000007"/>
    <n v="16.722428571428573"/>
    <n v="9.922428571428572"/>
    <x v="144"/>
  </r>
  <r>
    <n v="2004"/>
    <n v="3"/>
    <n v="29"/>
    <x v="9"/>
    <n v="6.8000000000000007"/>
    <n v="16.722428571428573"/>
    <n v="9.922428571428572"/>
    <x v="144"/>
  </r>
  <r>
    <n v="2002"/>
    <n v="4"/>
    <n v="13"/>
    <x v="19"/>
    <n v="6.8000000000000007"/>
    <n v="16.722428571428573"/>
    <n v="9.922428571428572"/>
    <x v="144"/>
  </r>
  <r>
    <n v="2002"/>
    <n v="4"/>
    <n v="15"/>
    <x v="5"/>
    <n v="6.8000000000000007"/>
    <n v="16.722428571428573"/>
    <n v="9.922428571428572"/>
    <x v="144"/>
  </r>
  <r>
    <n v="2002"/>
    <n v="4"/>
    <n v="17"/>
    <x v="14"/>
    <n v="6.8000000000000007"/>
    <n v="16.722428571428573"/>
    <n v="9.922428571428572"/>
    <x v="144"/>
  </r>
  <r>
    <n v="2002"/>
    <n v="4"/>
    <n v="22"/>
    <x v="2"/>
    <n v="6.8000000000000007"/>
    <n v="16.722428571428573"/>
    <n v="9.922428571428572"/>
    <x v="144"/>
  </r>
  <r>
    <n v="2000"/>
    <n v="5"/>
    <n v="22"/>
    <x v="7"/>
    <n v="6.8000000000000007"/>
    <n v="16.722428571428573"/>
    <n v="9.922428571428572"/>
    <x v="144"/>
  </r>
  <r>
    <n v="2000"/>
    <n v="5"/>
    <n v="29"/>
    <x v="4"/>
    <n v="6.8000000000000007"/>
    <n v="16.722428571428573"/>
    <n v="9.922428571428572"/>
    <x v="144"/>
  </r>
  <r>
    <n v="2011"/>
    <n v="6"/>
    <n v="1"/>
    <x v="4"/>
    <n v="6.8000000000000007"/>
    <n v="16.722428571428573"/>
    <n v="9.922428571428572"/>
    <x v="144"/>
  </r>
  <r>
    <n v="2011"/>
    <n v="6"/>
    <n v="1"/>
    <x v="7"/>
    <n v="6.8000000000000007"/>
    <n v="16.722428571428573"/>
    <n v="9.922428571428572"/>
    <x v="144"/>
  </r>
  <r>
    <n v="2011"/>
    <n v="9"/>
    <n v="24"/>
    <x v="8"/>
    <n v="6.8000000000000007"/>
    <n v="16.722428571428573"/>
    <n v="9.922428571428572"/>
    <x v="144"/>
  </r>
  <r>
    <n v="2010"/>
    <n v="10"/>
    <n v="16"/>
    <x v="6"/>
    <n v="6.8000000000000007"/>
    <n v="16.722428571428573"/>
    <n v="9.922428571428572"/>
    <x v="144"/>
  </r>
  <r>
    <n v="2010"/>
    <n v="10"/>
    <n v="19"/>
    <x v="9"/>
    <n v="6.8000000000000007"/>
    <n v="16.722428571428573"/>
    <n v="9.922428571428572"/>
    <x v="144"/>
  </r>
  <r>
    <n v="2010"/>
    <n v="10"/>
    <n v="25"/>
    <x v="0"/>
    <n v="6.8000000000000007"/>
    <n v="16.722428571428573"/>
    <n v="9.922428571428572"/>
    <x v="144"/>
  </r>
  <r>
    <n v="2010"/>
    <n v="10"/>
    <n v="27"/>
    <x v="4"/>
    <n v="6.8000000000000007"/>
    <n v="16.722428571428573"/>
    <n v="9.922428571428572"/>
    <x v="144"/>
  </r>
  <r>
    <n v="2003"/>
    <n v="11"/>
    <n v="4"/>
    <x v="4"/>
    <n v="6.8000000000000007"/>
    <n v="16.722428571428573"/>
    <n v="9.922428571428572"/>
    <x v="144"/>
  </r>
  <r>
    <n v="2003"/>
    <n v="11"/>
    <n v="7"/>
    <x v="9"/>
    <n v="6.8000000000000007"/>
    <n v="16.722428571428573"/>
    <n v="9.922428571428572"/>
    <x v="144"/>
  </r>
  <r>
    <n v="2003"/>
    <n v="11"/>
    <n v="12"/>
    <x v="9"/>
    <n v="6.8000000000000007"/>
    <n v="16.722428571428573"/>
    <n v="9.922428571428572"/>
    <x v="144"/>
  </r>
  <r>
    <n v="2003"/>
    <n v="11"/>
    <n v="13"/>
    <x v="0"/>
    <n v="6.8000000000000007"/>
    <n v="16.722428571428573"/>
    <n v="9.922428571428572"/>
    <x v="144"/>
  </r>
  <r>
    <n v="2003"/>
    <n v="11"/>
    <n v="16"/>
    <x v="7"/>
    <n v="6.8000000000000007"/>
    <n v="16.722428571428573"/>
    <n v="9.922428571428572"/>
    <x v="144"/>
  </r>
  <r>
    <n v="2003"/>
    <n v="11"/>
    <n v="24"/>
    <x v="17"/>
    <n v="6.8000000000000007"/>
    <n v="16.722428571428573"/>
    <n v="9.922428571428572"/>
    <x v="144"/>
  </r>
  <r>
    <n v="2003"/>
    <n v="11"/>
    <n v="24"/>
    <x v="19"/>
    <n v="6.8000000000000007"/>
    <n v="16.722428571428573"/>
    <n v="9.922428571428572"/>
    <x v="144"/>
  </r>
  <r>
    <n v="2003"/>
    <n v="11"/>
    <n v="24"/>
    <x v="14"/>
    <n v="6.8000000000000007"/>
    <n v="16.722428571428573"/>
    <n v="9.922428571428572"/>
    <x v="144"/>
  </r>
  <r>
    <n v="2003"/>
    <n v="11"/>
    <n v="24"/>
    <x v="12"/>
    <n v="6.8000000000000007"/>
    <n v="16.722428571428573"/>
    <n v="9.922428571428572"/>
    <x v="144"/>
  </r>
  <r>
    <n v="2003"/>
    <n v="11"/>
    <n v="24"/>
    <x v="11"/>
    <n v="6.8000000000000007"/>
    <n v="16.722428571428573"/>
    <n v="9.922428571428572"/>
    <x v="144"/>
  </r>
  <r>
    <n v="2003"/>
    <n v="11"/>
    <n v="25"/>
    <x v="7"/>
    <n v="6.8000000000000007"/>
    <n v="16.722428571428573"/>
    <n v="9.922428571428572"/>
    <x v="144"/>
  </r>
  <r>
    <n v="2003"/>
    <n v="11"/>
    <n v="26"/>
    <x v="5"/>
    <n v="6.8000000000000007"/>
    <n v="16.722428571428573"/>
    <n v="9.922428571428572"/>
    <x v="144"/>
  </r>
  <r>
    <n v="2003"/>
    <n v="11"/>
    <n v="26"/>
    <x v="4"/>
    <n v="6.8000000000000007"/>
    <n v="16.722428571428573"/>
    <n v="9.922428571428572"/>
    <x v="144"/>
  </r>
  <r>
    <n v="2003"/>
    <n v="12"/>
    <n v="2"/>
    <x v="17"/>
    <n v="6.8000000000000007"/>
    <n v="16.722428571428573"/>
    <n v="9.922428571428572"/>
    <x v="144"/>
  </r>
  <r>
    <n v="2003"/>
    <n v="12"/>
    <n v="6"/>
    <x v="13"/>
    <n v="6.8000000000000007"/>
    <n v="16.722428571428573"/>
    <n v="9.922428571428572"/>
    <x v="144"/>
  </r>
  <r>
    <n v="2003"/>
    <n v="12"/>
    <n v="14"/>
    <x v="2"/>
    <n v="6.8000000000000007"/>
    <n v="16.722428571428573"/>
    <n v="9.922428571428572"/>
    <x v="144"/>
  </r>
  <r>
    <n v="2003"/>
    <n v="12"/>
    <n v="14"/>
    <x v="19"/>
    <n v="6.8000000000000007"/>
    <n v="16.722428571428573"/>
    <n v="9.922428571428572"/>
    <x v="144"/>
  </r>
  <r>
    <n v="2003"/>
    <n v="12"/>
    <n v="27"/>
    <x v="0"/>
    <n v="6.8000000000000007"/>
    <n v="16.722428571428573"/>
    <n v="9.922428571428572"/>
    <x v="144"/>
  </r>
  <r>
    <n v="2001"/>
    <n v="1"/>
    <n v="3"/>
    <x v="10"/>
    <n v="6.9"/>
    <n v="16.701420168067227"/>
    <n v="9.8014201680672262"/>
    <x v="145"/>
  </r>
  <r>
    <n v="2001"/>
    <n v="1"/>
    <n v="4"/>
    <x v="3"/>
    <n v="6.9"/>
    <n v="16.701420168067227"/>
    <n v="9.8014201680672262"/>
    <x v="145"/>
  </r>
  <r>
    <n v="2001"/>
    <n v="1"/>
    <n v="5"/>
    <x v="3"/>
    <n v="6.9"/>
    <n v="16.701420168067227"/>
    <n v="9.8014201680672262"/>
    <x v="145"/>
  </r>
  <r>
    <n v="2001"/>
    <n v="1"/>
    <n v="6"/>
    <x v="2"/>
    <n v="6.9"/>
    <n v="16.701420168067227"/>
    <n v="9.8014201680672262"/>
    <x v="145"/>
  </r>
  <r>
    <n v="2004"/>
    <n v="2"/>
    <n v="1"/>
    <x v="8"/>
    <n v="6.9"/>
    <n v="16.701420168067227"/>
    <n v="9.8014201680672262"/>
    <x v="145"/>
  </r>
  <r>
    <n v="2004"/>
    <n v="2"/>
    <n v="7"/>
    <x v="6"/>
    <n v="6.9"/>
    <n v="16.701420168067227"/>
    <n v="9.8014201680672262"/>
    <x v="145"/>
  </r>
  <r>
    <n v="2004"/>
    <n v="2"/>
    <n v="12"/>
    <x v="19"/>
    <n v="6.9"/>
    <n v="16.701420168067227"/>
    <n v="9.8014201680672262"/>
    <x v="145"/>
  </r>
  <r>
    <n v="2004"/>
    <n v="2"/>
    <n v="13"/>
    <x v="6"/>
    <n v="6.9"/>
    <n v="16.701420168067227"/>
    <n v="9.8014201680672262"/>
    <x v="145"/>
  </r>
  <r>
    <n v="2004"/>
    <n v="2"/>
    <n v="14"/>
    <x v="5"/>
    <n v="6.9"/>
    <n v="16.701420168067227"/>
    <n v="9.8014201680672262"/>
    <x v="145"/>
  </r>
  <r>
    <n v="2004"/>
    <n v="2"/>
    <n v="14"/>
    <x v="12"/>
    <n v="6.9"/>
    <n v="16.701420168067227"/>
    <n v="9.8014201680672262"/>
    <x v="145"/>
  </r>
  <r>
    <n v="2004"/>
    <n v="2"/>
    <n v="18"/>
    <x v="13"/>
    <n v="6.9"/>
    <n v="16.701420168067227"/>
    <n v="9.8014201680672262"/>
    <x v="145"/>
  </r>
  <r>
    <n v="2004"/>
    <n v="3"/>
    <n v="7"/>
    <x v="16"/>
    <n v="6.9"/>
    <n v="16.701420168067227"/>
    <n v="9.8014201680672262"/>
    <x v="145"/>
  </r>
  <r>
    <n v="2004"/>
    <n v="3"/>
    <n v="13"/>
    <x v="15"/>
    <n v="6.9"/>
    <n v="16.701420168067227"/>
    <n v="9.8014201680672262"/>
    <x v="145"/>
  </r>
  <r>
    <n v="2004"/>
    <n v="3"/>
    <n v="20"/>
    <x v="8"/>
    <n v="6.9"/>
    <n v="16.701420168067227"/>
    <n v="9.8014201680672262"/>
    <x v="145"/>
  </r>
  <r>
    <n v="2004"/>
    <n v="3"/>
    <n v="22"/>
    <x v="4"/>
    <n v="6.9"/>
    <n v="16.701420168067227"/>
    <n v="9.8014201680672262"/>
    <x v="145"/>
  </r>
  <r>
    <n v="2004"/>
    <n v="3"/>
    <n v="26"/>
    <x v="21"/>
    <n v="6.9"/>
    <n v="16.701420168067227"/>
    <n v="9.8014201680672262"/>
    <x v="145"/>
  </r>
  <r>
    <n v="2004"/>
    <n v="3"/>
    <n v="29"/>
    <x v="0"/>
    <n v="6.9"/>
    <n v="16.701420168067227"/>
    <n v="9.8014201680672262"/>
    <x v="145"/>
  </r>
  <r>
    <n v="2002"/>
    <n v="4"/>
    <n v="6"/>
    <x v="14"/>
    <n v="6.9"/>
    <n v="16.701420168067227"/>
    <n v="9.8014201680672262"/>
    <x v="145"/>
  </r>
  <r>
    <n v="2002"/>
    <n v="4"/>
    <n v="16"/>
    <x v="8"/>
    <n v="6.9"/>
    <n v="16.701420168067227"/>
    <n v="9.8014201680672262"/>
    <x v="145"/>
  </r>
  <r>
    <n v="2002"/>
    <n v="4"/>
    <n v="25"/>
    <x v="8"/>
    <n v="6.9"/>
    <n v="16.701420168067227"/>
    <n v="9.8014201680672262"/>
    <x v="145"/>
  </r>
  <r>
    <n v="2000"/>
    <n v="5"/>
    <n v="29"/>
    <x v="9"/>
    <n v="6.9"/>
    <n v="16.701420168067227"/>
    <n v="9.8014201680672262"/>
    <x v="145"/>
  </r>
  <r>
    <n v="2010"/>
    <n v="10"/>
    <n v="1"/>
    <x v="3"/>
    <n v="6.9"/>
    <n v="16.701420168067227"/>
    <n v="9.8014201680672262"/>
    <x v="145"/>
  </r>
  <r>
    <n v="2010"/>
    <n v="10"/>
    <n v="18"/>
    <x v="10"/>
    <n v="6.9"/>
    <n v="16.701420168067227"/>
    <n v="9.8014201680672262"/>
    <x v="145"/>
  </r>
  <r>
    <n v="2010"/>
    <n v="10"/>
    <n v="21"/>
    <x v="0"/>
    <n v="6.9"/>
    <n v="16.701420168067227"/>
    <n v="9.8014201680672262"/>
    <x v="145"/>
  </r>
  <r>
    <n v="2010"/>
    <n v="10"/>
    <n v="23"/>
    <x v="5"/>
    <n v="6.9"/>
    <n v="16.701420168067227"/>
    <n v="9.8014201680672262"/>
    <x v="145"/>
  </r>
  <r>
    <n v="2010"/>
    <n v="10"/>
    <n v="24"/>
    <x v="1"/>
    <n v="6.9"/>
    <n v="16.701420168067227"/>
    <n v="9.8014201680672262"/>
    <x v="145"/>
  </r>
  <r>
    <n v="2010"/>
    <n v="10"/>
    <n v="27"/>
    <x v="2"/>
    <n v="6.9"/>
    <n v="16.701420168067227"/>
    <n v="9.8014201680672262"/>
    <x v="145"/>
  </r>
  <r>
    <n v="2010"/>
    <n v="10"/>
    <n v="31"/>
    <x v="4"/>
    <n v="6.9"/>
    <n v="16.701420168067227"/>
    <n v="9.8014201680672262"/>
    <x v="145"/>
  </r>
  <r>
    <n v="2003"/>
    <n v="11"/>
    <n v="1"/>
    <x v="5"/>
    <n v="6.9"/>
    <n v="16.701420168067227"/>
    <n v="9.8014201680672262"/>
    <x v="145"/>
  </r>
  <r>
    <n v="2003"/>
    <n v="11"/>
    <n v="1"/>
    <x v="4"/>
    <n v="6.9"/>
    <n v="16.701420168067227"/>
    <n v="9.8014201680672262"/>
    <x v="145"/>
  </r>
  <r>
    <n v="2003"/>
    <n v="11"/>
    <n v="1"/>
    <x v="2"/>
    <n v="6.9"/>
    <n v="16.701420168067227"/>
    <n v="9.8014201680672262"/>
    <x v="145"/>
  </r>
  <r>
    <n v="2003"/>
    <n v="11"/>
    <n v="2"/>
    <x v="1"/>
    <n v="6.9"/>
    <n v="16.701420168067227"/>
    <n v="9.8014201680672262"/>
    <x v="145"/>
  </r>
  <r>
    <n v="2003"/>
    <n v="11"/>
    <n v="4"/>
    <x v="5"/>
    <n v="6.9"/>
    <n v="16.701420168067227"/>
    <n v="9.8014201680672262"/>
    <x v="145"/>
  </r>
  <r>
    <n v="2003"/>
    <n v="11"/>
    <n v="14"/>
    <x v="5"/>
    <n v="6.9"/>
    <n v="16.701420168067227"/>
    <n v="9.8014201680672262"/>
    <x v="145"/>
  </r>
  <r>
    <n v="2003"/>
    <n v="11"/>
    <n v="14"/>
    <x v="10"/>
    <n v="6.9"/>
    <n v="16.701420168067227"/>
    <n v="9.8014201680672262"/>
    <x v="145"/>
  </r>
  <r>
    <n v="2003"/>
    <n v="11"/>
    <n v="16"/>
    <x v="22"/>
    <n v="6.9"/>
    <n v="16.701420168067227"/>
    <n v="9.8014201680672262"/>
    <x v="145"/>
  </r>
  <r>
    <n v="2003"/>
    <n v="11"/>
    <n v="16"/>
    <x v="9"/>
    <n v="6.9"/>
    <n v="16.701420168067227"/>
    <n v="9.8014201680672262"/>
    <x v="145"/>
  </r>
  <r>
    <n v="2003"/>
    <n v="11"/>
    <n v="24"/>
    <x v="23"/>
    <n v="6.9"/>
    <n v="16.701420168067227"/>
    <n v="9.8014201680672262"/>
    <x v="145"/>
  </r>
  <r>
    <n v="2003"/>
    <n v="11"/>
    <n v="25"/>
    <x v="23"/>
    <n v="6.9"/>
    <n v="16.701420168067227"/>
    <n v="9.8014201680672262"/>
    <x v="145"/>
  </r>
  <r>
    <n v="2003"/>
    <n v="11"/>
    <n v="25"/>
    <x v="17"/>
    <n v="6.9"/>
    <n v="16.701420168067227"/>
    <n v="9.8014201680672262"/>
    <x v="145"/>
  </r>
  <r>
    <n v="2003"/>
    <n v="11"/>
    <n v="26"/>
    <x v="8"/>
    <n v="6.9"/>
    <n v="16.701420168067227"/>
    <n v="9.8014201680672262"/>
    <x v="145"/>
  </r>
  <r>
    <n v="2003"/>
    <n v="11"/>
    <n v="30"/>
    <x v="14"/>
    <n v="6.9"/>
    <n v="16.701420168067227"/>
    <n v="9.8014201680672262"/>
    <x v="145"/>
  </r>
  <r>
    <n v="2003"/>
    <n v="12"/>
    <n v="2"/>
    <x v="2"/>
    <n v="6.9"/>
    <n v="16.701420168067227"/>
    <n v="9.8014201680672262"/>
    <x v="145"/>
  </r>
  <r>
    <n v="2003"/>
    <n v="12"/>
    <n v="2"/>
    <x v="8"/>
    <n v="6.9"/>
    <n v="16.701420168067227"/>
    <n v="9.8014201680672262"/>
    <x v="145"/>
  </r>
  <r>
    <n v="2003"/>
    <n v="12"/>
    <n v="25"/>
    <x v="2"/>
    <n v="6.9"/>
    <n v="16.701420168067227"/>
    <n v="9.8014201680672262"/>
    <x v="145"/>
  </r>
  <r>
    <n v="2003"/>
    <n v="12"/>
    <n v="26"/>
    <x v="22"/>
    <n v="6.9"/>
    <n v="16.701420168067227"/>
    <n v="9.8014201680672262"/>
    <x v="145"/>
  </r>
  <r>
    <n v="2001"/>
    <n v="1"/>
    <n v="3"/>
    <x v="22"/>
    <n v="7"/>
    <n v="16.68041176470588"/>
    <n v="9.6804117647058803"/>
    <x v="146"/>
  </r>
  <r>
    <n v="2001"/>
    <n v="1"/>
    <n v="4"/>
    <x v="4"/>
    <n v="7"/>
    <n v="16.68041176470588"/>
    <n v="9.6804117647058803"/>
    <x v="146"/>
  </r>
  <r>
    <n v="2001"/>
    <n v="1"/>
    <n v="4"/>
    <x v="8"/>
    <n v="7"/>
    <n v="16.68041176470588"/>
    <n v="9.6804117647058803"/>
    <x v="146"/>
  </r>
  <r>
    <n v="2001"/>
    <n v="1"/>
    <n v="4"/>
    <x v="1"/>
    <n v="7"/>
    <n v="16.68041176470588"/>
    <n v="9.6804117647058803"/>
    <x v="146"/>
  </r>
  <r>
    <n v="2001"/>
    <n v="1"/>
    <n v="5"/>
    <x v="10"/>
    <n v="7"/>
    <n v="16.68041176470588"/>
    <n v="9.6804117647058803"/>
    <x v="146"/>
  </r>
  <r>
    <n v="2001"/>
    <n v="1"/>
    <n v="6"/>
    <x v="5"/>
    <n v="7"/>
    <n v="16.68041176470588"/>
    <n v="9.6804117647058803"/>
    <x v="146"/>
  </r>
  <r>
    <n v="2001"/>
    <n v="1"/>
    <n v="6"/>
    <x v="18"/>
    <n v="7"/>
    <n v="16.68041176470588"/>
    <n v="9.6804117647058803"/>
    <x v="146"/>
  </r>
  <r>
    <n v="2001"/>
    <n v="1"/>
    <n v="6"/>
    <x v="21"/>
    <n v="7"/>
    <n v="16.68041176470588"/>
    <n v="9.6804117647058803"/>
    <x v="146"/>
  </r>
  <r>
    <n v="2001"/>
    <n v="1"/>
    <n v="23"/>
    <x v="17"/>
    <n v="7"/>
    <n v="16.68041176470588"/>
    <n v="9.6804117647058803"/>
    <x v="146"/>
  </r>
  <r>
    <n v="2004"/>
    <n v="2"/>
    <n v="7"/>
    <x v="3"/>
    <n v="7"/>
    <n v="16.68041176470588"/>
    <n v="9.6804117647058803"/>
    <x v="146"/>
  </r>
  <r>
    <n v="2004"/>
    <n v="2"/>
    <n v="7"/>
    <x v="0"/>
    <n v="7"/>
    <n v="16.68041176470588"/>
    <n v="9.6804117647058803"/>
    <x v="146"/>
  </r>
  <r>
    <n v="2004"/>
    <n v="2"/>
    <n v="13"/>
    <x v="7"/>
    <n v="7"/>
    <n v="16.68041176470588"/>
    <n v="9.6804117647058803"/>
    <x v="146"/>
  </r>
  <r>
    <n v="2004"/>
    <n v="2"/>
    <n v="15"/>
    <x v="13"/>
    <n v="7"/>
    <n v="16.68041176470588"/>
    <n v="9.6804117647058803"/>
    <x v="146"/>
  </r>
  <r>
    <n v="2004"/>
    <n v="2"/>
    <n v="17"/>
    <x v="20"/>
    <n v="7"/>
    <n v="16.68041176470588"/>
    <n v="9.6804117647058803"/>
    <x v="146"/>
  </r>
  <r>
    <n v="2004"/>
    <n v="2"/>
    <n v="18"/>
    <x v="21"/>
    <n v="7"/>
    <n v="16.68041176470588"/>
    <n v="9.6804117647058803"/>
    <x v="146"/>
  </r>
  <r>
    <n v="2004"/>
    <n v="3"/>
    <n v="4"/>
    <x v="16"/>
    <n v="7"/>
    <n v="16.68041176470588"/>
    <n v="9.6804117647058803"/>
    <x v="146"/>
  </r>
  <r>
    <n v="2004"/>
    <n v="3"/>
    <n v="4"/>
    <x v="19"/>
    <n v="7"/>
    <n v="16.68041176470588"/>
    <n v="9.6804117647058803"/>
    <x v="146"/>
  </r>
  <r>
    <n v="2004"/>
    <n v="3"/>
    <n v="24"/>
    <x v="16"/>
    <n v="7"/>
    <n v="16.68041176470588"/>
    <n v="9.6804117647058803"/>
    <x v="146"/>
  </r>
  <r>
    <n v="2004"/>
    <n v="3"/>
    <n v="26"/>
    <x v="23"/>
    <n v="7"/>
    <n v="16.68041176470588"/>
    <n v="9.6804117647058803"/>
    <x v="146"/>
  </r>
  <r>
    <n v="2002"/>
    <n v="4"/>
    <n v="5"/>
    <x v="11"/>
    <n v="7"/>
    <n v="16.68041176470588"/>
    <n v="9.6804117647058803"/>
    <x v="146"/>
  </r>
  <r>
    <n v="2002"/>
    <n v="4"/>
    <n v="10"/>
    <x v="12"/>
    <n v="7"/>
    <n v="16.68041176470588"/>
    <n v="9.6804117647058803"/>
    <x v="146"/>
  </r>
  <r>
    <n v="2002"/>
    <n v="4"/>
    <n v="15"/>
    <x v="14"/>
    <n v="7"/>
    <n v="16.68041176470588"/>
    <n v="9.6804117647058803"/>
    <x v="146"/>
  </r>
  <r>
    <n v="2002"/>
    <n v="4"/>
    <n v="15"/>
    <x v="12"/>
    <n v="7"/>
    <n v="16.68041176470588"/>
    <n v="9.6804117647058803"/>
    <x v="146"/>
  </r>
  <r>
    <n v="2002"/>
    <n v="4"/>
    <n v="18"/>
    <x v="1"/>
    <n v="7"/>
    <n v="16.68041176470588"/>
    <n v="9.6804117647058803"/>
    <x v="146"/>
  </r>
  <r>
    <n v="2000"/>
    <n v="5"/>
    <n v="28"/>
    <x v="11"/>
    <n v="7"/>
    <n v="16.68041176470588"/>
    <n v="9.6804117647058803"/>
    <x v="146"/>
  </r>
  <r>
    <n v="2000"/>
    <n v="5"/>
    <n v="29"/>
    <x v="5"/>
    <n v="7"/>
    <n v="16.68041176470588"/>
    <n v="9.6804117647058803"/>
    <x v="146"/>
  </r>
  <r>
    <n v="2011"/>
    <n v="9"/>
    <n v="24"/>
    <x v="2"/>
    <n v="7"/>
    <n v="16.68041176470588"/>
    <n v="9.6804117647058803"/>
    <x v="146"/>
  </r>
  <r>
    <n v="2010"/>
    <n v="10"/>
    <n v="11"/>
    <x v="9"/>
    <n v="7"/>
    <n v="16.68041176470588"/>
    <n v="9.6804117647058803"/>
    <x v="146"/>
  </r>
  <r>
    <n v="2010"/>
    <n v="10"/>
    <n v="20"/>
    <x v="4"/>
    <n v="7"/>
    <n v="16.68041176470588"/>
    <n v="9.6804117647058803"/>
    <x v="146"/>
  </r>
  <r>
    <n v="2010"/>
    <n v="10"/>
    <n v="23"/>
    <x v="4"/>
    <n v="7"/>
    <n v="16.68041176470588"/>
    <n v="9.6804117647058803"/>
    <x v="146"/>
  </r>
  <r>
    <n v="2010"/>
    <n v="10"/>
    <n v="23"/>
    <x v="18"/>
    <n v="7"/>
    <n v="16.68041176470588"/>
    <n v="9.6804117647058803"/>
    <x v="146"/>
  </r>
  <r>
    <n v="2010"/>
    <n v="10"/>
    <n v="23"/>
    <x v="20"/>
    <n v="7"/>
    <n v="16.68041176470588"/>
    <n v="9.6804117647058803"/>
    <x v="146"/>
  </r>
  <r>
    <n v="2010"/>
    <n v="10"/>
    <n v="31"/>
    <x v="7"/>
    <n v="7"/>
    <n v="16.68041176470588"/>
    <n v="9.6804117647058803"/>
    <x v="146"/>
  </r>
  <r>
    <n v="2003"/>
    <n v="11"/>
    <n v="24"/>
    <x v="22"/>
    <n v="7"/>
    <n v="16.68041176470588"/>
    <n v="9.6804117647058803"/>
    <x v="146"/>
  </r>
  <r>
    <n v="2003"/>
    <n v="11"/>
    <n v="26"/>
    <x v="2"/>
    <n v="7"/>
    <n v="16.68041176470588"/>
    <n v="9.6804117647058803"/>
    <x v="146"/>
  </r>
  <r>
    <n v="2003"/>
    <n v="11"/>
    <n v="30"/>
    <x v="11"/>
    <n v="7"/>
    <n v="16.68041176470588"/>
    <n v="9.6804117647058803"/>
    <x v="146"/>
  </r>
  <r>
    <n v="2003"/>
    <n v="12"/>
    <n v="2"/>
    <x v="6"/>
    <n v="7"/>
    <n v="16.68041176470588"/>
    <n v="9.6804117647058803"/>
    <x v="146"/>
  </r>
  <r>
    <n v="2003"/>
    <n v="12"/>
    <n v="6"/>
    <x v="10"/>
    <n v="7"/>
    <n v="16.68041176470588"/>
    <n v="9.6804117647058803"/>
    <x v="146"/>
  </r>
  <r>
    <n v="2003"/>
    <n v="12"/>
    <n v="14"/>
    <x v="10"/>
    <n v="7"/>
    <n v="16.68041176470588"/>
    <n v="9.6804117647058803"/>
    <x v="146"/>
  </r>
  <r>
    <n v="2003"/>
    <n v="12"/>
    <n v="16"/>
    <x v="22"/>
    <n v="7"/>
    <n v="16.68041176470588"/>
    <n v="9.6804117647058803"/>
    <x v="146"/>
  </r>
  <r>
    <n v="2003"/>
    <n v="12"/>
    <n v="16"/>
    <x v="23"/>
    <n v="7"/>
    <n v="16.68041176470588"/>
    <n v="9.6804117647058803"/>
    <x v="146"/>
  </r>
  <r>
    <n v="2003"/>
    <n v="12"/>
    <n v="17"/>
    <x v="20"/>
    <n v="7"/>
    <n v="16.68041176470588"/>
    <n v="9.6804117647058803"/>
    <x v="146"/>
  </r>
  <r>
    <n v="2003"/>
    <n v="12"/>
    <n v="21"/>
    <x v="13"/>
    <n v="7"/>
    <n v="16.68041176470588"/>
    <n v="9.6804117647058803"/>
    <x v="146"/>
  </r>
  <r>
    <n v="2003"/>
    <n v="12"/>
    <n v="21"/>
    <x v="17"/>
    <n v="7"/>
    <n v="16.68041176470588"/>
    <n v="9.6804117647058803"/>
    <x v="146"/>
  </r>
  <r>
    <n v="2003"/>
    <n v="12"/>
    <n v="26"/>
    <x v="10"/>
    <n v="7"/>
    <n v="16.68041176470588"/>
    <n v="9.6804117647058803"/>
    <x v="146"/>
  </r>
  <r>
    <n v="2003"/>
    <n v="12"/>
    <n v="26"/>
    <x v="13"/>
    <n v="7"/>
    <n v="16.68041176470588"/>
    <n v="9.6804117647058803"/>
    <x v="146"/>
  </r>
  <r>
    <n v="2003"/>
    <n v="12"/>
    <n v="26"/>
    <x v="21"/>
    <n v="7"/>
    <n v="16.68041176470588"/>
    <n v="9.6804117647058803"/>
    <x v="146"/>
  </r>
  <r>
    <n v="2003"/>
    <n v="12"/>
    <n v="26"/>
    <x v="14"/>
    <n v="7"/>
    <n v="16.68041176470588"/>
    <n v="9.6804117647058803"/>
    <x v="146"/>
  </r>
  <r>
    <n v="2003"/>
    <n v="12"/>
    <n v="27"/>
    <x v="13"/>
    <n v="7"/>
    <n v="16.68041176470588"/>
    <n v="9.6804117647058803"/>
    <x v="146"/>
  </r>
  <r>
    <n v="2003"/>
    <n v="12"/>
    <n v="27"/>
    <x v="18"/>
    <n v="7"/>
    <n v="16.68041176470588"/>
    <n v="9.6804117647058803"/>
    <x v="146"/>
  </r>
  <r>
    <n v="2001"/>
    <n v="1"/>
    <n v="3"/>
    <x v="0"/>
    <n v="7.1000000000000005"/>
    <n v="16.659403361344538"/>
    <n v="9.5594033613445362"/>
    <x v="147"/>
  </r>
  <r>
    <n v="2001"/>
    <n v="1"/>
    <n v="3"/>
    <x v="13"/>
    <n v="7.1000000000000005"/>
    <n v="16.659403361344538"/>
    <n v="9.5594033613445362"/>
    <x v="147"/>
  </r>
  <r>
    <n v="2001"/>
    <n v="1"/>
    <n v="3"/>
    <x v="18"/>
    <n v="7.1000000000000005"/>
    <n v="16.659403361344538"/>
    <n v="9.5594033613445362"/>
    <x v="147"/>
  </r>
  <r>
    <n v="2001"/>
    <n v="1"/>
    <n v="4"/>
    <x v="6"/>
    <n v="7.1000000000000005"/>
    <n v="16.659403361344538"/>
    <n v="9.5594033613445362"/>
    <x v="147"/>
  </r>
  <r>
    <n v="2001"/>
    <n v="1"/>
    <n v="5"/>
    <x v="13"/>
    <n v="7.1000000000000005"/>
    <n v="16.659403361344538"/>
    <n v="9.5594033613445362"/>
    <x v="147"/>
  </r>
  <r>
    <n v="2001"/>
    <n v="1"/>
    <n v="5"/>
    <x v="9"/>
    <n v="7.1000000000000005"/>
    <n v="16.659403361344538"/>
    <n v="9.5594033613445362"/>
    <x v="147"/>
  </r>
  <r>
    <n v="2001"/>
    <n v="1"/>
    <n v="5"/>
    <x v="7"/>
    <n v="7.1000000000000005"/>
    <n v="16.659403361344538"/>
    <n v="9.5594033613445362"/>
    <x v="147"/>
  </r>
  <r>
    <n v="2001"/>
    <n v="1"/>
    <n v="25"/>
    <x v="10"/>
    <n v="7.1000000000000005"/>
    <n v="16.659403361344538"/>
    <n v="9.5594033613445362"/>
    <x v="147"/>
  </r>
  <r>
    <n v="2001"/>
    <n v="1"/>
    <n v="25"/>
    <x v="22"/>
    <n v="7.1000000000000005"/>
    <n v="16.659403361344538"/>
    <n v="9.5594033613445362"/>
    <x v="147"/>
  </r>
  <r>
    <n v="2004"/>
    <n v="2"/>
    <n v="1"/>
    <x v="6"/>
    <n v="7.1000000000000005"/>
    <n v="16.659403361344538"/>
    <n v="9.5594033613445362"/>
    <x v="147"/>
  </r>
  <r>
    <n v="2004"/>
    <n v="2"/>
    <n v="11"/>
    <x v="0"/>
    <n v="7.1000000000000005"/>
    <n v="16.659403361344538"/>
    <n v="9.5594033613445362"/>
    <x v="147"/>
  </r>
  <r>
    <n v="2004"/>
    <n v="2"/>
    <n v="11"/>
    <x v="20"/>
    <n v="7.1000000000000005"/>
    <n v="16.659403361344538"/>
    <n v="9.5594033613445362"/>
    <x v="147"/>
  </r>
  <r>
    <n v="2004"/>
    <n v="3"/>
    <n v="5"/>
    <x v="23"/>
    <n v="7.1000000000000005"/>
    <n v="16.659403361344538"/>
    <n v="9.5594033613445362"/>
    <x v="147"/>
  </r>
  <r>
    <n v="2004"/>
    <n v="3"/>
    <n v="22"/>
    <x v="10"/>
    <n v="7.1000000000000005"/>
    <n v="16.659403361344538"/>
    <n v="9.5594033613445362"/>
    <x v="147"/>
  </r>
  <r>
    <n v="2004"/>
    <n v="3"/>
    <n v="24"/>
    <x v="18"/>
    <n v="7.1000000000000005"/>
    <n v="16.659403361344538"/>
    <n v="9.5594033613445362"/>
    <x v="147"/>
  </r>
  <r>
    <n v="2002"/>
    <n v="4"/>
    <n v="15"/>
    <x v="18"/>
    <n v="7.1000000000000005"/>
    <n v="16.659403361344538"/>
    <n v="9.5594033613445362"/>
    <x v="147"/>
  </r>
  <r>
    <n v="2002"/>
    <n v="4"/>
    <n v="25"/>
    <x v="6"/>
    <n v="7.1000000000000005"/>
    <n v="16.659403361344538"/>
    <n v="9.5594033613445362"/>
    <x v="147"/>
  </r>
  <r>
    <n v="2002"/>
    <n v="4"/>
    <n v="26"/>
    <x v="12"/>
    <n v="7.1000000000000005"/>
    <n v="16.659403361344538"/>
    <n v="9.5594033613445362"/>
    <x v="147"/>
  </r>
  <r>
    <n v="2000"/>
    <n v="5"/>
    <n v="30"/>
    <x v="6"/>
    <n v="7.1000000000000005"/>
    <n v="16.659403361344538"/>
    <n v="9.5594033613445362"/>
    <x v="147"/>
  </r>
  <r>
    <n v="2011"/>
    <n v="9"/>
    <n v="19"/>
    <x v="8"/>
    <n v="7.1000000000000005"/>
    <n v="16.659403361344538"/>
    <n v="9.5594033613445362"/>
    <x v="147"/>
  </r>
  <r>
    <n v="2010"/>
    <n v="10"/>
    <n v="10"/>
    <x v="7"/>
    <n v="7.1000000000000005"/>
    <n v="16.659403361344538"/>
    <n v="9.5594033613445362"/>
    <x v="147"/>
  </r>
  <r>
    <n v="2010"/>
    <n v="10"/>
    <n v="19"/>
    <x v="7"/>
    <n v="7.1000000000000005"/>
    <n v="16.659403361344538"/>
    <n v="9.5594033613445362"/>
    <x v="147"/>
  </r>
  <r>
    <n v="2010"/>
    <n v="10"/>
    <n v="20"/>
    <x v="2"/>
    <n v="7.1000000000000005"/>
    <n v="16.659403361344538"/>
    <n v="9.5594033613445362"/>
    <x v="147"/>
  </r>
  <r>
    <n v="2010"/>
    <n v="10"/>
    <n v="24"/>
    <x v="20"/>
    <n v="7.1000000000000005"/>
    <n v="16.659403361344538"/>
    <n v="9.5594033613445362"/>
    <x v="147"/>
  </r>
  <r>
    <n v="2010"/>
    <n v="10"/>
    <n v="26"/>
    <x v="0"/>
    <n v="7.1000000000000005"/>
    <n v="16.659403361344538"/>
    <n v="9.5594033613445362"/>
    <x v="147"/>
  </r>
  <r>
    <n v="2010"/>
    <n v="10"/>
    <n v="27"/>
    <x v="8"/>
    <n v="7.1000000000000005"/>
    <n v="16.659403361344538"/>
    <n v="9.5594033613445362"/>
    <x v="147"/>
  </r>
  <r>
    <n v="2003"/>
    <n v="11"/>
    <n v="6"/>
    <x v="4"/>
    <n v="7.1000000000000005"/>
    <n v="16.659403361344538"/>
    <n v="9.5594033613445362"/>
    <x v="147"/>
  </r>
  <r>
    <n v="2003"/>
    <n v="11"/>
    <n v="7"/>
    <x v="23"/>
    <n v="7.1000000000000005"/>
    <n v="16.659403361344538"/>
    <n v="9.5594033613445362"/>
    <x v="147"/>
  </r>
  <r>
    <n v="2003"/>
    <n v="11"/>
    <n v="8"/>
    <x v="10"/>
    <n v="7.1000000000000005"/>
    <n v="16.659403361344538"/>
    <n v="9.5594033613445362"/>
    <x v="147"/>
  </r>
  <r>
    <n v="2003"/>
    <n v="11"/>
    <n v="13"/>
    <x v="9"/>
    <n v="7.1000000000000005"/>
    <n v="16.659403361344538"/>
    <n v="9.5594033613445362"/>
    <x v="147"/>
  </r>
  <r>
    <n v="2003"/>
    <n v="11"/>
    <n v="16"/>
    <x v="18"/>
    <n v="7.1000000000000005"/>
    <n v="16.659403361344538"/>
    <n v="9.5594033613445362"/>
    <x v="147"/>
  </r>
  <r>
    <n v="2003"/>
    <n v="11"/>
    <n v="16"/>
    <x v="20"/>
    <n v="7.1000000000000005"/>
    <n v="16.659403361344538"/>
    <n v="9.5594033613445362"/>
    <x v="147"/>
  </r>
  <r>
    <n v="2003"/>
    <n v="11"/>
    <n v="16"/>
    <x v="21"/>
    <n v="7.1000000000000005"/>
    <n v="16.659403361344538"/>
    <n v="9.5594033613445362"/>
    <x v="147"/>
  </r>
  <r>
    <n v="2003"/>
    <n v="11"/>
    <n v="17"/>
    <x v="5"/>
    <n v="7.1000000000000005"/>
    <n v="16.659403361344538"/>
    <n v="9.5594033613445362"/>
    <x v="147"/>
  </r>
  <r>
    <n v="2003"/>
    <n v="11"/>
    <n v="30"/>
    <x v="12"/>
    <n v="7.1000000000000005"/>
    <n v="16.659403361344538"/>
    <n v="9.5594033613445362"/>
    <x v="147"/>
  </r>
  <r>
    <n v="2003"/>
    <n v="11"/>
    <n v="30"/>
    <x v="9"/>
    <n v="7.1000000000000005"/>
    <n v="16.659403361344538"/>
    <n v="9.5594033613445362"/>
    <x v="147"/>
  </r>
  <r>
    <n v="2003"/>
    <n v="12"/>
    <n v="6"/>
    <x v="20"/>
    <n v="7.1000000000000005"/>
    <n v="16.659403361344538"/>
    <n v="9.5594033613445362"/>
    <x v="147"/>
  </r>
  <r>
    <n v="2003"/>
    <n v="12"/>
    <n v="16"/>
    <x v="16"/>
    <n v="7.1000000000000005"/>
    <n v="16.659403361344538"/>
    <n v="9.5594033613445362"/>
    <x v="147"/>
  </r>
  <r>
    <n v="2003"/>
    <n v="12"/>
    <n v="25"/>
    <x v="8"/>
    <n v="7.1000000000000005"/>
    <n v="16.659403361344538"/>
    <n v="9.5594033613445362"/>
    <x v="147"/>
  </r>
  <r>
    <n v="2003"/>
    <n v="12"/>
    <n v="26"/>
    <x v="16"/>
    <n v="7.1000000000000005"/>
    <n v="16.659403361344538"/>
    <n v="9.5594033613445362"/>
    <x v="147"/>
  </r>
  <r>
    <n v="2003"/>
    <n v="12"/>
    <n v="26"/>
    <x v="18"/>
    <n v="7.1000000000000005"/>
    <n v="16.659403361344538"/>
    <n v="9.5594033613445362"/>
    <x v="147"/>
  </r>
  <r>
    <n v="2003"/>
    <n v="12"/>
    <n v="26"/>
    <x v="20"/>
    <n v="7.1000000000000005"/>
    <n v="16.659403361344538"/>
    <n v="9.5594033613445362"/>
    <x v="147"/>
  </r>
  <r>
    <n v="2003"/>
    <n v="12"/>
    <n v="27"/>
    <x v="21"/>
    <n v="7.1000000000000005"/>
    <n v="16.659403361344538"/>
    <n v="9.5594033613445362"/>
    <x v="147"/>
  </r>
  <r>
    <n v="2003"/>
    <n v="12"/>
    <n v="27"/>
    <x v="22"/>
    <n v="7.1000000000000005"/>
    <n v="16.659403361344538"/>
    <n v="9.5594033613445362"/>
    <x v="147"/>
  </r>
  <r>
    <n v="2001"/>
    <n v="1"/>
    <n v="2"/>
    <x v="1"/>
    <n v="7.2"/>
    <n v="16.638394957983195"/>
    <n v="9.4383949579831956"/>
    <x v="148"/>
  </r>
  <r>
    <n v="2001"/>
    <n v="1"/>
    <n v="3"/>
    <x v="20"/>
    <n v="7.2"/>
    <n v="16.638394957983195"/>
    <n v="9.4383949579831956"/>
    <x v="148"/>
  </r>
  <r>
    <n v="2001"/>
    <n v="1"/>
    <n v="4"/>
    <x v="0"/>
    <n v="7.2"/>
    <n v="16.638394957983195"/>
    <n v="9.4383949579831956"/>
    <x v="148"/>
  </r>
  <r>
    <n v="2001"/>
    <n v="1"/>
    <n v="5"/>
    <x v="1"/>
    <n v="7.2"/>
    <n v="16.638394957983195"/>
    <n v="9.4383949579831956"/>
    <x v="148"/>
  </r>
  <r>
    <n v="2001"/>
    <n v="1"/>
    <n v="5"/>
    <x v="0"/>
    <n v="7.2"/>
    <n v="16.638394957983195"/>
    <n v="9.4383949579831956"/>
    <x v="148"/>
  </r>
  <r>
    <n v="2001"/>
    <n v="1"/>
    <n v="23"/>
    <x v="19"/>
    <n v="7.2"/>
    <n v="16.638394957983195"/>
    <n v="9.4383949579831956"/>
    <x v="148"/>
  </r>
  <r>
    <n v="2001"/>
    <n v="1"/>
    <n v="25"/>
    <x v="21"/>
    <n v="7.2"/>
    <n v="16.638394957983195"/>
    <n v="9.4383949579831956"/>
    <x v="148"/>
  </r>
  <r>
    <n v="2004"/>
    <n v="2"/>
    <n v="15"/>
    <x v="17"/>
    <n v="7.2"/>
    <n v="16.638394957983195"/>
    <n v="9.4383949579831956"/>
    <x v="148"/>
  </r>
  <r>
    <n v="2004"/>
    <n v="3"/>
    <n v="17"/>
    <x v="11"/>
    <n v="7.2"/>
    <n v="16.638394957983195"/>
    <n v="9.4383949579831956"/>
    <x v="148"/>
  </r>
  <r>
    <n v="2004"/>
    <n v="3"/>
    <n v="21"/>
    <x v="15"/>
    <n v="7.2"/>
    <n v="16.638394957983195"/>
    <n v="9.4383949579831956"/>
    <x v="148"/>
  </r>
  <r>
    <n v="2004"/>
    <n v="3"/>
    <n v="22"/>
    <x v="8"/>
    <n v="7.2"/>
    <n v="16.638394957983195"/>
    <n v="9.4383949579831956"/>
    <x v="148"/>
  </r>
  <r>
    <n v="2004"/>
    <n v="3"/>
    <n v="24"/>
    <x v="17"/>
    <n v="7.2"/>
    <n v="16.638394957983195"/>
    <n v="9.4383949579831956"/>
    <x v="148"/>
  </r>
  <r>
    <n v="2004"/>
    <n v="3"/>
    <n v="26"/>
    <x v="22"/>
    <n v="7.2"/>
    <n v="16.638394957983195"/>
    <n v="9.4383949579831956"/>
    <x v="148"/>
  </r>
  <r>
    <n v="2004"/>
    <n v="3"/>
    <n v="27"/>
    <x v="16"/>
    <n v="7.2"/>
    <n v="16.638394957983195"/>
    <n v="9.4383949579831956"/>
    <x v="148"/>
  </r>
  <r>
    <n v="2004"/>
    <n v="3"/>
    <n v="29"/>
    <x v="12"/>
    <n v="7.2"/>
    <n v="16.638394957983195"/>
    <n v="9.4383949579831956"/>
    <x v="148"/>
  </r>
  <r>
    <n v="2002"/>
    <n v="4"/>
    <n v="7"/>
    <x v="14"/>
    <n v="7.2"/>
    <n v="16.638394957983195"/>
    <n v="9.4383949579831956"/>
    <x v="148"/>
  </r>
  <r>
    <n v="2002"/>
    <n v="4"/>
    <n v="7"/>
    <x v="12"/>
    <n v="7.2"/>
    <n v="16.638394957983195"/>
    <n v="9.4383949579831956"/>
    <x v="148"/>
  </r>
  <r>
    <n v="2002"/>
    <n v="4"/>
    <n v="14"/>
    <x v="14"/>
    <n v="7.2"/>
    <n v="16.638394957983195"/>
    <n v="9.4383949579831956"/>
    <x v="148"/>
  </r>
  <r>
    <n v="2002"/>
    <n v="4"/>
    <n v="15"/>
    <x v="21"/>
    <n v="7.2"/>
    <n v="16.638394957983195"/>
    <n v="9.4383949579831956"/>
    <x v="148"/>
  </r>
  <r>
    <n v="2002"/>
    <n v="4"/>
    <n v="15"/>
    <x v="19"/>
    <n v="7.2"/>
    <n v="16.638394957983195"/>
    <n v="9.4383949579831956"/>
    <x v="148"/>
  </r>
  <r>
    <n v="2002"/>
    <n v="4"/>
    <n v="15"/>
    <x v="15"/>
    <n v="7.2"/>
    <n v="16.638394957983195"/>
    <n v="9.4383949579831956"/>
    <x v="148"/>
  </r>
  <r>
    <n v="2002"/>
    <n v="4"/>
    <n v="15"/>
    <x v="11"/>
    <n v="7.2"/>
    <n v="16.638394957983195"/>
    <n v="9.4383949579831956"/>
    <x v="148"/>
  </r>
  <r>
    <n v="2002"/>
    <n v="4"/>
    <n v="22"/>
    <x v="8"/>
    <n v="7.2"/>
    <n v="16.638394957983195"/>
    <n v="9.4383949579831956"/>
    <x v="148"/>
  </r>
  <r>
    <n v="2002"/>
    <n v="4"/>
    <n v="25"/>
    <x v="11"/>
    <n v="7.2"/>
    <n v="16.638394957983195"/>
    <n v="9.4383949579831956"/>
    <x v="148"/>
  </r>
  <r>
    <n v="2002"/>
    <n v="4"/>
    <n v="27"/>
    <x v="6"/>
    <n v="7.2"/>
    <n v="16.638394957983195"/>
    <n v="9.4383949579831956"/>
    <x v="148"/>
  </r>
  <r>
    <n v="2000"/>
    <n v="5"/>
    <n v="20"/>
    <x v="12"/>
    <n v="7.2"/>
    <n v="16.638394957983195"/>
    <n v="9.4383949579831956"/>
    <x v="148"/>
  </r>
  <r>
    <n v="2000"/>
    <n v="5"/>
    <n v="22"/>
    <x v="9"/>
    <n v="7.2"/>
    <n v="16.638394957983195"/>
    <n v="9.4383949579831956"/>
    <x v="148"/>
  </r>
  <r>
    <n v="2011"/>
    <n v="6"/>
    <n v="10"/>
    <x v="8"/>
    <n v="7.2"/>
    <n v="16.638394957983195"/>
    <n v="9.4383949579831956"/>
    <x v="148"/>
  </r>
  <r>
    <n v="2011"/>
    <n v="9"/>
    <n v="24"/>
    <x v="5"/>
    <n v="7.2"/>
    <n v="16.638394957983195"/>
    <n v="9.4383949579831956"/>
    <x v="148"/>
  </r>
  <r>
    <n v="2011"/>
    <n v="9"/>
    <n v="24"/>
    <x v="4"/>
    <n v="7.2"/>
    <n v="16.638394957983195"/>
    <n v="9.4383949579831956"/>
    <x v="148"/>
  </r>
  <r>
    <n v="2010"/>
    <n v="10"/>
    <n v="16"/>
    <x v="8"/>
    <n v="7.2"/>
    <n v="16.638394957983195"/>
    <n v="9.4383949579831956"/>
    <x v="148"/>
  </r>
  <r>
    <n v="2010"/>
    <n v="10"/>
    <n v="20"/>
    <x v="22"/>
    <n v="7.2"/>
    <n v="16.638394957983195"/>
    <n v="9.4383949579831956"/>
    <x v="148"/>
  </r>
  <r>
    <n v="2010"/>
    <n v="10"/>
    <n v="23"/>
    <x v="22"/>
    <n v="7.2"/>
    <n v="16.638394957983195"/>
    <n v="9.4383949579831956"/>
    <x v="148"/>
  </r>
  <r>
    <n v="2010"/>
    <n v="10"/>
    <n v="29"/>
    <x v="0"/>
    <n v="7.2"/>
    <n v="16.638394957983195"/>
    <n v="9.4383949579831956"/>
    <x v="148"/>
  </r>
  <r>
    <n v="2010"/>
    <n v="10"/>
    <n v="29"/>
    <x v="10"/>
    <n v="7.2"/>
    <n v="16.638394957983195"/>
    <n v="9.4383949579831956"/>
    <x v="148"/>
  </r>
  <r>
    <n v="2010"/>
    <n v="10"/>
    <n v="31"/>
    <x v="3"/>
    <n v="7.2"/>
    <n v="16.638394957983195"/>
    <n v="9.4383949579831956"/>
    <x v="148"/>
  </r>
  <r>
    <n v="2003"/>
    <n v="11"/>
    <n v="14"/>
    <x v="13"/>
    <n v="7.2"/>
    <n v="16.638394957983195"/>
    <n v="9.4383949579831956"/>
    <x v="148"/>
  </r>
  <r>
    <n v="2003"/>
    <n v="11"/>
    <n v="17"/>
    <x v="4"/>
    <n v="7.2"/>
    <n v="16.638394957983195"/>
    <n v="9.4383949579831956"/>
    <x v="148"/>
  </r>
  <r>
    <n v="2003"/>
    <n v="11"/>
    <n v="17"/>
    <x v="1"/>
    <n v="7.2"/>
    <n v="16.638394957983195"/>
    <n v="9.4383949579831956"/>
    <x v="148"/>
  </r>
  <r>
    <n v="2003"/>
    <n v="11"/>
    <n v="24"/>
    <x v="21"/>
    <n v="7.2"/>
    <n v="16.638394957983195"/>
    <n v="9.4383949579831956"/>
    <x v="148"/>
  </r>
  <r>
    <n v="2003"/>
    <n v="11"/>
    <n v="30"/>
    <x v="17"/>
    <n v="7.2"/>
    <n v="16.638394957983195"/>
    <n v="9.4383949579831956"/>
    <x v="148"/>
  </r>
  <r>
    <n v="2003"/>
    <n v="11"/>
    <n v="30"/>
    <x v="7"/>
    <n v="7.2"/>
    <n v="16.638394957983195"/>
    <n v="9.4383949579831956"/>
    <x v="148"/>
  </r>
  <r>
    <n v="2003"/>
    <n v="12"/>
    <n v="2"/>
    <x v="13"/>
    <n v="7.2"/>
    <n v="16.638394957983195"/>
    <n v="9.4383949579831956"/>
    <x v="148"/>
  </r>
  <r>
    <n v="2003"/>
    <n v="12"/>
    <n v="6"/>
    <x v="8"/>
    <n v="7.2"/>
    <n v="16.638394957983195"/>
    <n v="9.4383949579831956"/>
    <x v="148"/>
  </r>
  <r>
    <n v="2003"/>
    <n v="12"/>
    <n v="12"/>
    <x v="11"/>
    <n v="7.2"/>
    <n v="16.638394957983195"/>
    <n v="9.4383949579831956"/>
    <x v="148"/>
  </r>
  <r>
    <n v="2003"/>
    <n v="12"/>
    <n v="14"/>
    <x v="15"/>
    <n v="7.2"/>
    <n v="16.638394957983195"/>
    <n v="9.4383949579831956"/>
    <x v="148"/>
  </r>
  <r>
    <n v="2003"/>
    <n v="12"/>
    <n v="20"/>
    <x v="13"/>
    <n v="7.2"/>
    <n v="16.638394957983195"/>
    <n v="9.4383949579831956"/>
    <x v="148"/>
  </r>
  <r>
    <n v="2003"/>
    <n v="12"/>
    <n v="21"/>
    <x v="5"/>
    <n v="7.2"/>
    <n v="16.638394957983195"/>
    <n v="9.4383949579831956"/>
    <x v="148"/>
  </r>
  <r>
    <n v="2003"/>
    <n v="12"/>
    <n v="25"/>
    <x v="6"/>
    <n v="7.2"/>
    <n v="16.638394957983195"/>
    <n v="9.4383949579831956"/>
    <x v="148"/>
  </r>
  <r>
    <n v="2001"/>
    <n v="1"/>
    <n v="5"/>
    <x v="4"/>
    <n v="7.3000000000000007"/>
    <n v="16.617386554621849"/>
    <n v="9.3173865546218479"/>
    <x v="149"/>
  </r>
  <r>
    <n v="2001"/>
    <n v="1"/>
    <n v="5"/>
    <x v="14"/>
    <n v="7.3000000000000007"/>
    <n v="16.617386554621849"/>
    <n v="9.3173865546218479"/>
    <x v="149"/>
  </r>
  <r>
    <n v="2001"/>
    <n v="1"/>
    <n v="5"/>
    <x v="11"/>
    <n v="7.3000000000000007"/>
    <n v="16.617386554621849"/>
    <n v="9.3173865546218479"/>
    <x v="149"/>
  </r>
  <r>
    <n v="2004"/>
    <n v="2"/>
    <n v="7"/>
    <x v="1"/>
    <n v="7.3000000000000007"/>
    <n v="16.617386554621849"/>
    <n v="9.3173865546218479"/>
    <x v="149"/>
  </r>
  <r>
    <n v="2004"/>
    <n v="2"/>
    <n v="7"/>
    <x v="19"/>
    <n v="7.3000000000000007"/>
    <n v="16.617386554621849"/>
    <n v="9.3173865546218479"/>
    <x v="149"/>
  </r>
  <r>
    <n v="2004"/>
    <n v="2"/>
    <n v="10"/>
    <x v="11"/>
    <n v="7.3000000000000007"/>
    <n v="16.617386554621849"/>
    <n v="9.3173865546218479"/>
    <x v="149"/>
  </r>
  <r>
    <n v="2004"/>
    <n v="2"/>
    <n v="12"/>
    <x v="21"/>
    <n v="7.3000000000000007"/>
    <n v="16.617386554621849"/>
    <n v="9.3173865546218479"/>
    <x v="149"/>
  </r>
  <r>
    <n v="2004"/>
    <n v="2"/>
    <n v="14"/>
    <x v="10"/>
    <n v="7.3000000000000007"/>
    <n v="16.617386554621849"/>
    <n v="9.3173865546218479"/>
    <x v="149"/>
  </r>
  <r>
    <n v="2004"/>
    <n v="2"/>
    <n v="14"/>
    <x v="14"/>
    <n v="7.3000000000000007"/>
    <n v="16.617386554621849"/>
    <n v="9.3173865546218479"/>
    <x v="149"/>
  </r>
  <r>
    <n v="2004"/>
    <n v="3"/>
    <n v="21"/>
    <x v="3"/>
    <n v="7.3000000000000007"/>
    <n v="16.617386554621849"/>
    <n v="9.3173865546218479"/>
    <x v="149"/>
  </r>
  <r>
    <n v="2004"/>
    <n v="3"/>
    <n v="23"/>
    <x v="13"/>
    <n v="7.3000000000000007"/>
    <n v="16.617386554621849"/>
    <n v="9.3173865546218479"/>
    <x v="149"/>
  </r>
  <r>
    <n v="2004"/>
    <n v="3"/>
    <n v="24"/>
    <x v="23"/>
    <n v="7.3000000000000007"/>
    <n v="16.617386554621849"/>
    <n v="9.3173865546218479"/>
    <x v="149"/>
  </r>
  <r>
    <n v="2004"/>
    <n v="3"/>
    <n v="29"/>
    <x v="11"/>
    <n v="7.3000000000000007"/>
    <n v="16.617386554621849"/>
    <n v="9.3173865546218479"/>
    <x v="149"/>
  </r>
  <r>
    <n v="2002"/>
    <n v="4"/>
    <n v="5"/>
    <x v="5"/>
    <n v="7.3000000000000007"/>
    <n v="16.617386554621849"/>
    <n v="9.3173865546218479"/>
    <x v="149"/>
  </r>
  <r>
    <n v="2002"/>
    <n v="4"/>
    <n v="13"/>
    <x v="8"/>
    <n v="7.3000000000000007"/>
    <n v="16.617386554621849"/>
    <n v="9.3173865546218479"/>
    <x v="149"/>
  </r>
  <r>
    <n v="2002"/>
    <n v="4"/>
    <n v="13"/>
    <x v="6"/>
    <n v="7.3000000000000007"/>
    <n v="16.617386554621849"/>
    <n v="9.3173865546218479"/>
    <x v="149"/>
  </r>
  <r>
    <n v="2002"/>
    <n v="4"/>
    <n v="15"/>
    <x v="16"/>
    <n v="7.3000000000000007"/>
    <n v="16.617386554621849"/>
    <n v="9.3173865546218479"/>
    <x v="149"/>
  </r>
  <r>
    <n v="2002"/>
    <n v="4"/>
    <n v="15"/>
    <x v="17"/>
    <n v="7.3000000000000007"/>
    <n v="16.617386554621849"/>
    <n v="9.3173865546218479"/>
    <x v="149"/>
  </r>
  <r>
    <n v="2002"/>
    <n v="4"/>
    <n v="15"/>
    <x v="9"/>
    <n v="7.3000000000000007"/>
    <n v="16.617386554621849"/>
    <n v="9.3173865546218479"/>
    <x v="149"/>
  </r>
  <r>
    <n v="2002"/>
    <n v="4"/>
    <n v="16"/>
    <x v="2"/>
    <n v="7.3000000000000007"/>
    <n v="16.617386554621849"/>
    <n v="9.3173865546218479"/>
    <x v="149"/>
  </r>
  <r>
    <n v="2002"/>
    <n v="4"/>
    <n v="28"/>
    <x v="7"/>
    <n v="7.3000000000000007"/>
    <n v="16.617386554621849"/>
    <n v="9.3173865546218479"/>
    <x v="149"/>
  </r>
  <r>
    <n v="2000"/>
    <n v="5"/>
    <n v="30"/>
    <x v="9"/>
    <n v="7.3000000000000007"/>
    <n v="16.617386554621849"/>
    <n v="9.3173865546218479"/>
    <x v="149"/>
  </r>
  <r>
    <n v="2011"/>
    <n v="6"/>
    <n v="9"/>
    <x v="7"/>
    <n v="7.3000000000000007"/>
    <n v="16.617386554621849"/>
    <n v="9.3173865546218479"/>
    <x v="149"/>
  </r>
  <r>
    <n v="2011"/>
    <n v="6"/>
    <n v="11"/>
    <x v="11"/>
    <n v="7.3000000000000007"/>
    <n v="16.617386554621849"/>
    <n v="9.3173865546218479"/>
    <x v="149"/>
  </r>
  <r>
    <n v="2011"/>
    <n v="9"/>
    <n v="24"/>
    <x v="3"/>
    <n v="7.3000000000000007"/>
    <n v="16.617386554621849"/>
    <n v="9.3173865546218479"/>
    <x v="149"/>
  </r>
  <r>
    <n v="2010"/>
    <n v="10"/>
    <n v="19"/>
    <x v="11"/>
    <n v="7.3000000000000007"/>
    <n v="16.617386554621849"/>
    <n v="9.3173865546218479"/>
    <x v="149"/>
  </r>
  <r>
    <n v="2010"/>
    <n v="10"/>
    <n v="20"/>
    <x v="20"/>
    <n v="7.3000000000000007"/>
    <n v="16.617386554621849"/>
    <n v="9.3173865546218479"/>
    <x v="149"/>
  </r>
  <r>
    <n v="2010"/>
    <n v="10"/>
    <n v="29"/>
    <x v="6"/>
    <n v="7.3000000000000007"/>
    <n v="16.617386554621849"/>
    <n v="9.3173865546218479"/>
    <x v="149"/>
  </r>
  <r>
    <n v="2003"/>
    <n v="11"/>
    <n v="1"/>
    <x v="8"/>
    <n v="7.3000000000000007"/>
    <n v="16.617386554621849"/>
    <n v="9.3173865546218479"/>
    <x v="149"/>
  </r>
  <r>
    <n v="2003"/>
    <n v="11"/>
    <n v="12"/>
    <x v="21"/>
    <n v="7.3000000000000007"/>
    <n v="16.617386554621849"/>
    <n v="9.3173865546218479"/>
    <x v="149"/>
  </r>
  <r>
    <n v="2003"/>
    <n v="11"/>
    <n v="12"/>
    <x v="22"/>
    <n v="7.3000000000000007"/>
    <n v="16.617386554621849"/>
    <n v="9.3173865546218479"/>
    <x v="149"/>
  </r>
  <r>
    <n v="2003"/>
    <n v="11"/>
    <n v="12"/>
    <x v="17"/>
    <n v="7.3000000000000007"/>
    <n v="16.617386554621849"/>
    <n v="9.3173865546218479"/>
    <x v="149"/>
  </r>
  <r>
    <n v="2003"/>
    <n v="11"/>
    <n v="12"/>
    <x v="19"/>
    <n v="7.3000000000000007"/>
    <n v="16.617386554621849"/>
    <n v="9.3173865546218479"/>
    <x v="149"/>
  </r>
  <r>
    <n v="2003"/>
    <n v="11"/>
    <n v="12"/>
    <x v="7"/>
    <n v="7.3000000000000007"/>
    <n v="16.617386554621849"/>
    <n v="9.3173865546218479"/>
    <x v="149"/>
  </r>
  <r>
    <n v="2003"/>
    <n v="11"/>
    <n v="15"/>
    <x v="19"/>
    <n v="7.3000000000000007"/>
    <n v="16.617386554621849"/>
    <n v="9.3173865546218479"/>
    <x v="149"/>
  </r>
  <r>
    <n v="2003"/>
    <n v="11"/>
    <n v="15"/>
    <x v="12"/>
    <n v="7.3000000000000007"/>
    <n v="16.617386554621849"/>
    <n v="9.3173865546218479"/>
    <x v="149"/>
  </r>
  <r>
    <n v="2003"/>
    <n v="11"/>
    <n v="24"/>
    <x v="20"/>
    <n v="7.3000000000000007"/>
    <n v="16.617386554621849"/>
    <n v="9.3173865546218479"/>
    <x v="149"/>
  </r>
  <r>
    <n v="2003"/>
    <n v="11"/>
    <n v="26"/>
    <x v="6"/>
    <n v="7.3000000000000007"/>
    <n v="16.617386554621849"/>
    <n v="9.3173865546218479"/>
    <x v="149"/>
  </r>
  <r>
    <n v="2003"/>
    <n v="12"/>
    <n v="1"/>
    <x v="5"/>
    <n v="7.3000000000000007"/>
    <n v="16.617386554621849"/>
    <n v="9.3173865546218479"/>
    <x v="149"/>
  </r>
  <r>
    <n v="2003"/>
    <n v="12"/>
    <n v="16"/>
    <x v="21"/>
    <n v="7.3000000000000007"/>
    <n v="16.617386554621849"/>
    <n v="9.3173865546218479"/>
    <x v="149"/>
  </r>
  <r>
    <n v="2003"/>
    <n v="12"/>
    <n v="26"/>
    <x v="0"/>
    <n v="7.3000000000000007"/>
    <n v="16.617386554621849"/>
    <n v="9.3173865546218479"/>
    <x v="149"/>
  </r>
  <r>
    <n v="2001"/>
    <n v="1"/>
    <n v="2"/>
    <x v="3"/>
    <n v="7.4"/>
    <n v="16.596378151260502"/>
    <n v="9.1963781512605021"/>
    <x v="150"/>
  </r>
  <r>
    <n v="2001"/>
    <n v="1"/>
    <n v="3"/>
    <x v="1"/>
    <n v="7.4"/>
    <n v="16.596378151260502"/>
    <n v="9.1963781512605021"/>
    <x v="150"/>
  </r>
  <r>
    <n v="2001"/>
    <n v="1"/>
    <n v="3"/>
    <x v="21"/>
    <n v="7.4"/>
    <n v="16.596378151260502"/>
    <n v="9.1963781512605021"/>
    <x v="150"/>
  </r>
  <r>
    <n v="2001"/>
    <n v="1"/>
    <n v="4"/>
    <x v="7"/>
    <n v="7.4"/>
    <n v="16.596378151260502"/>
    <n v="9.1963781512605021"/>
    <x v="150"/>
  </r>
  <r>
    <n v="2001"/>
    <n v="1"/>
    <n v="5"/>
    <x v="16"/>
    <n v="7.4"/>
    <n v="16.596378151260502"/>
    <n v="9.1963781512605021"/>
    <x v="150"/>
  </r>
  <r>
    <n v="2001"/>
    <n v="1"/>
    <n v="5"/>
    <x v="15"/>
    <n v="7.4"/>
    <n v="16.596378151260502"/>
    <n v="9.1963781512605021"/>
    <x v="150"/>
  </r>
  <r>
    <n v="2001"/>
    <n v="1"/>
    <n v="5"/>
    <x v="12"/>
    <n v="7.4"/>
    <n v="16.596378151260502"/>
    <n v="9.1963781512605021"/>
    <x v="150"/>
  </r>
  <r>
    <n v="2001"/>
    <n v="1"/>
    <n v="6"/>
    <x v="20"/>
    <n v="7.4"/>
    <n v="16.596378151260502"/>
    <n v="9.1963781512605021"/>
    <x v="150"/>
  </r>
  <r>
    <n v="2001"/>
    <n v="1"/>
    <n v="23"/>
    <x v="23"/>
    <n v="7.4"/>
    <n v="16.596378151260502"/>
    <n v="9.1963781512605021"/>
    <x v="150"/>
  </r>
  <r>
    <n v="2001"/>
    <n v="1"/>
    <n v="25"/>
    <x v="20"/>
    <n v="7.4"/>
    <n v="16.596378151260502"/>
    <n v="9.1963781512605021"/>
    <x v="150"/>
  </r>
  <r>
    <n v="2004"/>
    <n v="2"/>
    <n v="7"/>
    <x v="17"/>
    <n v="7.4"/>
    <n v="16.596378151260502"/>
    <n v="9.1963781512605021"/>
    <x v="150"/>
  </r>
  <r>
    <n v="2004"/>
    <n v="2"/>
    <n v="11"/>
    <x v="1"/>
    <n v="7.4"/>
    <n v="16.596378151260502"/>
    <n v="9.1963781512605021"/>
    <x v="150"/>
  </r>
  <r>
    <n v="2004"/>
    <n v="2"/>
    <n v="13"/>
    <x v="10"/>
    <n v="7.4"/>
    <n v="16.596378151260502"/>
    <n v="9.1963781512605021"/>
    <x v="150"/>
  </r>
  <r>
    <n v="2004"/>
    <n v="2"/>
    <n v="13"/>
    <x v="9"/>
    <n v="7.4"/>
    <n v="16.596378151260502"/>
    <n v="9.1963781512605021"/>
    <x v="150"/>
  </r>
  <r>
    <n v="2004"/>
    <n v="3"/>
    <n v="20"/>
    <x v="2"/>
    <n v="7.4"/>
    <n v="16.596378151260502"/>
    <n v="9.1963781512605021"/>
    <x v="150"/>
  </r>
  <r>
    <n v="2004"/>
    <n v="3"/>
    <n v="20"/>
    <x v="6"/>
    <n v="7.4"/>
    <n v="16.596378151260502"/>
    <n v="9.1963781512605021"/>
    <x v="150"/>
  </r>
  <r>
    <n v="2004"/>
    <n v="3"/>
    <n v="25"/>
    <x v="22"/>
    <n v="7.4"/>
    <n v="16.596378151260502"/>
    <n v="9.1963781512605021"/>
    <x v="150"/>
  </r>
  <r>
    <n v="2004"/>
    <n v="3"/>
    <n v="31"/>
    <x v="5"/>
    <n v="7.4"/>
    <n v="16.596378151260502"/>
    <n v="9.1963781512605021"/>
    <x v="150"/>
  </r>
  <r>
    <n v="2002"/>
    <n v="4"/>
    <n v="13"/>
    <x v="2"/>
    <n v="7.4"/>
    <n v="16.596378151260502"/>
    <n v="9.1963781512605021"/>
    <x v="150"/>
  </r>
  <r>
    <n v="2002"/>
    <n v="4"/>
    <n v="14"/>
    <x v="15"/>
    <n v="7.4"/>
    <n v="16.596378151260502"/>
    <n v="9.1963781512605021"/>
    <x v="150"/>
  </r>
  <r>
    <n v="2002"/>
    <n v="4"/>
    <n v="15"/>
    <x v="13"/>
    <n v="7.4"/>
    <n v="16.596378151260502"/>
    <n v="9.1963781512605021"/>
    <x v="150"/>
  </r>
  <r>
    <n v="2002"/>
    <n v="4"/>
    <n v="15"/>
    <x v="20"/>
    <n v="7.4"/>
    <n v="16.596378151260502"/>
    <n v="9.1963781512605021"/>
    <x v="150"/>
  </r>
  <r>
    <n v="2002"/>
    <n v="4"/>
    <n v="16"/>
    <x v="4"/>
    <n v="7.4"/>
    <n v="16.596378151260502"/>
    <n v="9.1963781512605021"/>
    <x v="150"/>
  </r>
  <r>
    <n v="2002"/>
    <n v="4"/>
    <n v="17"/>
    <x v="6"/>
    <n v="7.4"/>
    <n v="16.596378151260502"/>
    <n v="9.1963781512605021"/>
    <x v="150"/>
  </r>
  <r>
    <n v="2002"/>
    <n v="4"/>
    <n v="21"/>
    <x v="11"/>
    <n v="7.4"/>
    <n v="16.596378151260502"/>
    <n v="9.1963781512605021"/>
    <x v="150"/>
  </r>
  <r>
    <n v="2002"/>
    <n v="4"/>
    <n v="26"/>
    <x v="11"/>
    <n v="7.4"/>
    <n v="16.596378151260502"/>
    <n v="9.1963781512605021"/>
    <x v="150"/>
  </r>
  <r>
    <n v="2002"/>
    <n v="4"/>
    <n v="28"/>
    <x v="9"/>
    <n v="7.4"/>
    <n v="16.596378151260502"/>
    <n v="9.1963781512605021"/>
    <x v="150"/>
  </r>
  <r>
    <n v="2000"/>
    <n v="5"/>
    <n v="21"/>
    <x v="2"/>
    <n v="7.4"/>
    <n v="16.596378151260502"/>
    <n v="9.1963781512605021"/>
    <x v="150"/>
  </r>
  <r>
    <n v="2000"/>
    <n v="5"/>
    <n v="22"/>
    <x v="11"/>
    <n v="7.4"/>
    <n v="16.596378151260502"/>
    <n v="9.1963781512605021"/>
    <x v="150"/>
  </r>
  <r>
    <n v="2000"/>
    <n v="5"/>
    <n v="23"/>
    <x v="4"/>
    <n v="7.4"/>
    <n v="16.596378151260502"/>
    <n v="9.1963781512605021"/>
    <x v="150"/>
  </r>
  <r>
    <n v="2000"/>
    <n v="5"/>
    <n v="28"/>
    <x v="12"/>
    <n v="7.4"/>
    <n v="16.596378151260502"/>
    <n v="9.1963781512605021"/>
    <x v="150"/>
  </r>
  <r>
    <n v="2000"/>
    <n v="5"/>
    <n v="28"/>
    <x v="7"/>
    <n v="7.4"/>
    <n v="16.596378151260502"/>
    <n v="9.1963781512605021"/>
    <x v="150"/>
  </r>
  <r>
    <n v="2000"/>
    <n v="5"/>
    <n v="29"/>
    <x v="8"/>
    <n v="7.4"/>
    <n v="16.596378151260502"/>
    <n v="9.1963781512605021"/>
    <x v="150"/>
  </r>
  <r>
    <n v="2011"/>
    <n v="9"/>
    <n v="25"/>
    <x v="8"/>
    <n v="7.4"/>
    <n v="16.596378151260502"/>
    <n v="9.1963781512605021"/>
    <x v="150"/>
  </r>
  <r>
    <n v="2010"/>
    <n v="10"/>
    <n v="13"/>
    <x v="5"/>
    <n v="7.4"/>
    <n v="16.596378151260502"/>
    <n v="9.1963781512605021"/>
    <x v="150"/>
  </r>
  <r>
    <n v="2010"/>
    <n v="10"/>
    <n v="19"/>
    <x v="12"/>
    <n v="7.4"/>
    <n v="16.596378151260502"/>
    <n v="9.1963781512605021"/>
    <x v="150"/>
  </r>
  <r>
    <n v="2003"/>
    <n v="11"/>
    <n v="2"/>
    <x v="0"/>
    <n v="7.4"/>
    <n v="16.596378151260502"/>
    <n v="9.1963781512605021"/>
    <x v="150"/>
  </r>
  <r>
    <n v="2003"/>
    <n v="11"/>
    <n v="4"/>
    <x v="2"/>
    <n v="7.4"/>
    <n v="16.596378151260502"/>
    <n v="9.1963781512605021"/>
    <x v="150"/>
  </r>
  <r>
    <n v="2003"/>
    <n v="11"/>
    <n v="4"/>
    <x v="0"/>
    <n v="7.4"/>
    <n v="16.596378151260502"/>
    <n v="9.1963781512605021"/>
    <x v="150"/>
  </r>
  <r>
    <n v="2003"/>
    <n v="11"/>
    <n v="6"/>
    <x v="5"/>
    <n v="7.4"/>
    <n v="16.596378151260502"/>
    <n v="9.1963781512605021"/>
    <x v="150"/>
  </r>
  <r>
    <n v="2003"/>
    <n v="11"/>
    <n v="12"/>
    <x v="23"/>
    <n v="7.4"/>
    <n v="16.596378151260502"/>
    <n v="9.1963781512605021"/>
    <x v="150"/>
  </r>
  <r>
    <n v="2003"/>
    <n v="11"/>
    <n v="12"/>
    <x v="11"/>
    <n v="7.4"/>
    <n v="16.596378151260502"/>
    <n v="9.1963781512605021"/>
    <x v="150"/>
  </r>
  <r>
    <n v="2003"/>
    <n v="11"/>
    <n v="13"/>
    <x v="7"/>
    <n v="7.4"/>
    <n v="16.596378151260502"/>
    <n v="9.1963781512605021"/>
    <x v="150"/>
  </r>
  <r>
    <n v="2003"/>
    <n v="11"/>
    <n v="24"/>
    <x v="16"/>
    <n v="7.4"/>
    <n v="16.596378151260502"/>
    <n v="9.1963781512605021"/>
    <x v="150"/>
  </r>
  <r>
    <n v="2003"/>
    <n v="11"/>
    <n v="30"/>
    <x v="18"/>
    <n v="7.4"/>
    <n v="16.596378151260502"/>
    <n v="9.1963781512605021"/>
    <x v="150"/>
  </r>
  <r>
    <n v="2003"/>
    <n v="12"/>
    <n v="1"/>
    <x v="4"/>
    <n v="7.4"/>
    <n v="16.596378151260502"/>
    <n v="9.1963781512605021"/>
    <x v="150"/>
  </r>
  <r>
    <n v="2003"/>
    <n v="12"/>
    <n v="6"/>
    <x v="1"/>
    <n v="7.4"/>
    <n v="16.596378151260502"/>
    <n v="9.1963781512605021"/>
    <x v="150"/>
  </r>
  <r>
    <n v="2003"/>
    <n v="12"/>
    <n v="16"/>
    <x v="18"/>
    <n v="7.4"/>
    <n v="16.596378151260502"/>
    <n v="9.1963781512605021"/>
    <x v="150"/>
  </r>
  <r>
    <n v="2003"/>
    <n v="12"/>
    <n v="27"/>
    <x v="1"/>
    <n v="7.4"/>
    <n v="16.596378151260502"/>
    <n v="9.1963781512605021"/>
    <x v="150"/>
  </r>
  <r>
    <n v="2001"/>
    <n v="1"/>
    <n v="2"/>
    <x v="10"/>
    <n v="7.5"/>
    <n v="16.57536974789916"/>
    <n v="9.0753697478991597"/>
    <x v="151"/>
  </r>
  <r>
    <n v="2001"/>
    <n v="1"/>
    <n v="5"/>
    <x v="5"/>
    <n v="7.5"/>
    <n v="16.57536974789916"/>
    <n v="9.0753697478991597"/>
    <x v="151"/>
  </r>
  <r>
    <n v="2004"/>
    <n v="2"/>
    <n v="7"/>
    <x v="16"/>
    <n v="7.5"/>
    <n v="16.57536974789916"/>
    <n v="9.0753697478991597"/>
    <x v="151"/>
  </r>
  <r>
    <n v="2004"/>
    <n v="2"/>
    <n v="12"/>
    <x v="17"/>
    <n v="7.5"/>
    <n v="16.57536974789916"/>
    <n v="9.0753697478991597"/>
    <x v="151"/>
  </r>
  <r>
    <n v="2004"/>
    <n v="2"/>
    <n v="18"/>
    <x v="16"/>
    <n v="7.5"/>
    <n v="16.57536974789916"/>
    <n v="9.0753697478991597"/>
    <x v="151"/>
  </r>
  <r>
    <n v="2004"/>
    <n v="3"/>
    <n v="2"/>
    <x v="18"/>
    <n v="7.5"/>
    <n v="16.57536974789916"/>
    <n v="9.0753697478991597"/>
    <x v="151"/>
  </r>
  <r>
    <n v="2004"/>
    <n v="3"/>
    <n v="5"/>
    <x v="20"/>
    <n v="7.5"/>
    <n v="16.57536974789916"/>
    <n v="9.0753697478991597"/>
    <x v="151"/>
  </r>
  <r>
    <n v="2004"/>
    <n v="3"/>
    <n v="7"/>
    <x v="20"/>
    <n v="7.5"/>
    <n v="16.57536974789916"/>
    <n v="9.0753697478991597"/>
    <x v="151"/>
  </r>
  <r>
    <n v="2004"/>
    <n v="3"/>
    <n v="13"/>
    <x v="6"/>
    <n v="7.5"/>
    <n v="16.57536974789916"/>
    <n v="9.0753697478991597"/>
    <x v="151"/>
  </r>
  <r>
    <n v="2004"/>
    <n v="3"/>
    <n v="17"/>
    <x v="2"/>
    <n v="7.5"/>
    <n v="16.57536974789916"/>
    <n v="9.0753697478991597"/>
    <x v="151"/>
  </r>
  <r>
    <n v="2004"/>
    <n v="3"/>
    <n v="19"/>
    <x v="8"/>
    <n v="7.5"/>
    <n v="16.57536974789916"/>
    <n v="9.0753697478991597"/>
    <x v="151"/>
  </r>
  <r>
    <n v="2004"/>
    <n v="3"/>
    <n v="20"/>
    <x v="5"/>
    <n v="7.5"/>
    <n v="16.57536974789916"/>
    <n v="9.0753697478991597"/>
    <x v="151"/>
  </r>
  <r>
    <n v="2004"/>
    <n v="3"/>
    <n v="20"/>
    <x v="4"/>
    <n v="7.5"/>
    <n v="16.57536974789916"/>
    <n v="9.0753697478991597"/>
    <x v="151"/>
  </r>
  <r>
    <n v="2004"/>
    <n v="3"/>
    <n v="20"/>
    <x v="3"/>
    <n v="7.5"/>
    <n v="16.57536974789916"/>
    <n v="9.0753697478991597"/>
    <x v="151"/>
  </r>
  <r>
    <n v="2004"/>
    <n v="3"/>
    <n v="22"/>
    <x v="17"/>
    <n v="7.5"/>
    <n v="16.57536974789916"/>
    <n v="9.0753697478991597"/>
    <x v="151"/>
  </r>
  <r>
    <n v="2004"/>
    <n v="3"/>
    <n v="25"/>
    <x v="18"/>
    <n v="7.5"/>
    <n v="16.57536974789916"/>
    <n v="9.0753697478991597"/>
    <x v="151"/>
  </r>
  <r>
    <n v="2002"/>
    <n v="4"/>
    <n v="9"/>
    <x v="10"/>
    <n v="7.5"/>
    <n v="16.57536974789916"/>
    <n v="9.0753697478991597"/>
    <x v="151"/>
  </r>
  <r>
    <n v="2002"/>
    <n v="4"/>
    <n v="9"/>
    <x v="19"/>
    <n v="7.5"/>
    <n v="16.57536974789916"/>
    <n v="9.0753697478991597"/>
    <x v="151"/>
  </r>
  <r>
    <n v="2002"/>
    <n v="4"/>
    <n v="12"/>
    <x v="7"/>
    <n v="7.5"/>
    <n v="16.57536974789916"/>
    <n v="9.0753697478991597"/>
    <x v="151"/>
  </r>
  <r>
    <n v="2002"/>
    <n v="4"/>
    <n v="13"/>
    <x v="5"/>
    <n v="7.5"/>
    <n v="16.57536974789916"/>
    <n v="9.0753697478991597"/>
    <x v="151"/>
  </r>
  <r>
    <n v="2002"/>
    <n v="4"/>
    <n v="13"/>
    <x v="4"/>
    <n v="7.5"/>
    <n v="16.57536974789916"/>
    <n v="9.0753697478991597"/>
    <x v="151"/>
  </r>
  <r>
    <n v="2002"/>
    <n v="4"/>
    <n v="15"/>
    <x v="23"/>
    <n v="7.5"/>
    <n v="16.57536974789916"/>
    <n v="9.0753697478991597"/>
    <x v="151"/>
  </r>
  <r>
    <n v="2002"/>
    <n v="4"/>
    <n v="15"/>
    <x v="7"/>
    <n v="7.5"/>
    <n v="16.57536974789916"/>
    <n v="9.0753697478991597"/>
    <x v="151"/>
  </r>
  <r>
    <n v="2002"/>
    <n v="4"/>
    <n v="16"/>
    <x v="5"/>
    <n v="7.5"/>
    <n v="16.57536974789916"/>
    <n v="9.0753697478991597"/>
    <x v="151"/>
  </r>
  <r>
    <n v="2002"/>
    <n v="4"/>
    <n v="17"/>
    <x v="8"/>
    <n v="7.5"/>
    <n v="16.57536974789916"/>
    <n v="9.0753697478991597"/>
    <x v="151"/>
  </r>
  <r>
    <n v="2002"/>
    <n v="4"/>
    <n v="29"/>
    <x v="4"/>
    <n v="7.5"/>
    <n v="16.57536974789916"/>
    <n v="9.0753697478991597"/>
    <x v="151"/>
  </r>
  <r>
    <n v="2011"/>
    <n v="6"/>
    <n v="1"/>
    <x v="2"/>
    <n v="7.5"/>
    <n v="16.57536974789916"/>
    <n v="9.0753697478991597"/>
    <x v="151"/>
  </r>
  <r>
    <n v="2011"/>
    <n v="9"/>
    <n v="25"/>
    <x v="4"/>
    <n v="7.5"/>
    <n v="16.57536974789916"/>
    <n v="9.0753697478991597"/>
    <x v="151"/>
  </r>
  <r>
    <n v="2011"/>
    <n v="9"/>
    <n v="25"/>
    <x v="2"/>
    <n v="7.5"/>
    <n v="16.57536974789916"/>
    <n v="9.0753697478991597"/>
    <x v="151"/>
  </r>
  <r>
    <n v="2010"/>
    <n v="10"/>
    <n v="10"/>
    <x v="6"/>
    <n v="7.5"/>
    <n v="16.57536974789916"/>
    <n v="9.0753697478991597"/>
    <x v="151"/>
  </r>
  <r>
    <n v="2010"/>
    <n v="10"/>
    <n v="11"/>
    <x v="0"/>
    <n v="7.5"/>
    <n v="16.57536974789916"/>
    <n v="9.0753697478991597"/>
    <x v="151"/>
  </r>
  <r>
    <n v="2010"/>
    <n v="10"/>
    <n v="17"/>
    <x v="10"/>
    <n v="7.5"/>
    <n v="16.57536974789916"/>
    <n v="9.0753697478991597"/>
    <x v="151"/>
  </r>
  <r>
    <n v="2010"/>
    <n v="10"/>
    <n v="19"/>
    <x v="15"/>
    <n v="7.5"/>
    <n v="16.57536974789916"/>
    <n v="9.0753697478991597"/>
    <x v="151"/>
  </r>
  <r>
    <n v="2010"/>
    <n v="10"/>
    <n v="19"/>
    <x v="14"/>
    <n v="7.5"/>
    <n v="16.57536974789916"/>
    <n v="9.0753697478991597"/>
    <x v="151"/>
  </r>
  <r>
    <n v="2010"/>
    <n v="10"/>
    <n v="20"/>
    <x v="0"/>
    <n v="7.5"/>
    <n v="16.57536974789916"/>
    <n v="9.0753697478991597"/>
    <x v="151"/>
  </r>
  <r>
    <n v="2010"/>
    <n v="10"/>
    <n v="23"/>
    <x v="2"/>
    <n v="7.5"/>
    <n v="16.57536974789916"/>
    <n v="9.0753697478991597"/>
    <x v="151"/>
  </r>
  <r>
    <n v="2010"/>
    <n v="10"/>
    <n v="24"/>
    <x v="8"/>
    <n v="7.5"/>
    <n v="16.57536974789916"/>
    <n v="9.0753697478991597"/>
    <x v="151"/>
  </r>
  <r>
    <n v="2010"/>
    <n v="10"/>
    <n v="24"/>
    <x v="6"/>
    <n v="7.5"/>
    <n v="16.57536974789916"/>
    <n v="9.0753697478991597"/>
    <x v="151"/>
  </r>
  <r>
    <n v="2010"/>
    <n v="10"/>
    <n v="30"/>
    <x v="7"/>
    <n v="7.5"/>
    <n v="16.57536974789916"/>
    <n v="9.0753697478991597"/>
    <x v="151"/>
  </r>
  <r>
    <n v="2003"/>
    <n v="11"/>
    <n v="1"/>
    <x v="7"/>
    <n v="7.5"/>
    <n v="16.57536974789916"/>
    <n v="9.0753697478991597"/>
    <x v="151"/>
  </r>
  <r>
    <n v="2003"/>
    <n v="11"/>
    <n v="8"/>
    <x v="23"/>
    <n v="7.5"/>
    <n v="16.57536974789916"/>
    <n v="9.0753697478991597"/>
    <x v="151"/>
  </r>
  <r>
    <n v="2003"/>
    <n v="11"/>
    <n v="10"/>
    <x v="8"/>
    <n v="7.5"/>
    <n v="16.57536974789916"/>
    <n v="9.0753697478991597"/>
    <x v="151"/>
  </r>
  <r>
    <n v="2003"/>
    <n v="11"/>
    <n v="10"/>
    <x v="6"/>
    <n v="7.5"/>
    <n v="16.57536974789916"/>
    <n v="9.0753697478991597"/>
    <x v="151"/>
  </r>
  <r>
    <n v="2003"/>
    <n v="11"/>
    <n v="13"/>
    <x v="3"/>
    <n v="7.5"/>
    <n v="16.57536974789916"/>
    <n v="9.0753697478991597"/>
    <x v="151"/>
  </r>
  <r>
    <n v="2003"/>
    <n v="11"/>
    <n v="14"/>
    <x v="16"/>
    <n v="7.5"/>
    <n v="16.57536974789916"/>
    <n v="9.0753697478991597"/>
    <x v="151"/>
  </r>
  <r>
    <n v="2003"/>
    <n v="11"/>
    <n v="17"/>
    <x v="0"/>
    <n v="7.5"/>
    <n v="16.57536974789916"/>
    <n v="9.0753697478991597"/>
    <x v="151"/>
  </r>
  <r>
    <n v="2003"/>
    <n v="11"/>
    <n v="24"/>
    <x v="18"/>
    <n v="7.5"/>
    <n v="16.57536974789916"/>
    <n v="9.0753697478991597"/>
    <x v="151"/>
  </r>
  <r>
    <n v="2003"/>
    <n v="11"/>
    <n v="26"/>
    <x v="9"/>
    <n v="7.5"/>
    <n v="16.57536974789916"/>
    <n v="9.0753697478991597"/>
    <x v="151"/>
  </r>
  <r>
    <n v="2003"/>
    <n v="12"/>
    <n v="2"/>
    <x v="23"/>
    <n v="7.5"/>
    <n v="16.57536974789916"/>
    <n v="9.0753697478991597"/>
    <x v="151"/>
  </r>
  <r>
    <n v="2003"/>
    <n v="12"/>
    <n v="6"/>
    <x v="16"/>
    <n v="7.5"/>
    <n v="16.57536974789916"/>
    <n v="9.0753697478991597"/>
    <x v="151"/>
  </r>
  <r>
    <n v="2003"/>
    <n v="12"/>
    <n v="6"/>
    <x v="18"/>
    <n v="7.5"/>
    <n v="16.57536974789916"/>
    <n v="9.0753697478991597"/>
    <x v="151"/>
  </r>
  <r>
    <n v="2003"/>
    <n v="12"/>
    <n v="14"/>
    <x v="23"/>
    <n v="7.5"/>
    <n v="16.57536974789916"/>
    <n v="9.0753697478991597"/>
    <x v="151"/>
  </r>
  <r>
    <n v="2003"/>
    <n v="12"/>
    <n v="20"/>
    <x v="7"/>
    <n v="7.5"/>
    <n v="16.57536974789916"/>
    <n v="9.0753697478991597"/>
    <x v="151"/>
  </r>
  <r>
    <n v="2003"/>
    <n v="12"/>
    <n v="25"/>
    <x v="3"/>
    <n v="7.5"/>
    <n v="16.57536974789916"/>
    <n v="9.0753697478991597"/>
    <x v="151"/>
  </r>
  <r>
    <n v="2003"/>
    <n v="12"/>
    <n v="26"/>
    <x v="12"/>
    <n v="7.5"/>
    <n v="16.57536974789916"/>
    <n v="9.0753697478991597"/>
    <x v="151"/>
  </r>
  <r>
    <n v="2003"/>
    <n v="12"/>
    <n v="27"/>
    <x v="16"/>
    <n v="7.5"/>
    <n v="16.57536974789916"/>
    <n v="9.0753697478991597"/>
    <x v="151"/>
  </r>
  <r>
    <n v="2001"/>
    <n v="1"/>
    <n v="3"/>
    <x v="3"/>
    <n v="7.6000000000000005"/>
    <n v="16.554361344537813"/>
    <n v="8.9543613445378121"/>
    <x v="152"/>
  </r>
  <r>
    <n v="2001"/>
    <n v="1"/>
    <n v="3"/>
    <x v="16"/>
    <n v="7.6000000000000005"/>
    <n v="16.554361344537813"/>
    <n v="8.9543613445378121"/>
    <x v="152"/>
  </r>
  <r>
    <n v="2001"/>
    <n v="1"/>
    <n v="4"/>
    <x v="10"/>
    <n v="7.6000000000000005"/>
    <n v="16.554361344537813"/>
    <n v="8.9543613445378121"/>
    <x v="152"/>
  </r>
  <r>
    <n v="2001"/>
    <n v="1"/>
    <n v="23"/>
    <x v="20"/>
    <n v="7.6000000000000005"/>
    <n v="16.554361344537813"/>
    <n v="8.9543613445378121"/>
    <x v="152"/>
  </r>
  <r>
    <n v="2001"/>
    <n v="1"/>
    <n v="24"/>
    <x v="17"/>
    <n v="7.6000000000000005"/>
    <n v="16.554361344537813"/>
    <n v="8.9543613445378121"/>
    <x v="152"/>
  </r>
  <r>
    <n v="2004"/>
    <n v="2"/>
    <n v="1"/>
    <x v="3"/>
    <n v="7.6000000000000005"/>
    <n v="16.554361344537813"/>
    <n v="8.9543613445378121"/>
    <x v="152"/>
  </r>
  <r>
    <n v="2004"/>
    <n v="2"/>
    <n v="11"/>
    <x v="3"/>
    <n v="7.6000000000000005"/>
    <n v="16.554361344537813"/>
    <n v="8.9543613445378121"/>
    <x v="152"/>
  </r>
  <r>
    <n v="2004"/>
    <n v="2"/>
    <n v="11"/>
    <x v="10"/>
    <n v="7.6000000000000005"/>
    <n v="16.554361344537813"/>
    <n v="8.9543613445378121"/>
    <x v="152"/>
  </r>
  <r>
    <n v="2004"/>
    <n v="2"/>
    <n v="18"/>
    <x v="20"/>
    <n v="7.6000000000000005"/>
    <n v="16.554361344537813"/>
    <n v="8.9543613445378121"/>
    <x v="152"/>
  </r>
  <r>
    <n v="2004"/>
    <n v="3"/>
    <n v="2"/>
    <x v="16"/>
    <n v="7.6000000000000005"/>
    <n v="16.554361344537813"/>
    <n v="8.9543613445378121"/>
    <x v="152"/>
  </r>
  <r>
    <n v="2004"/>
    <n v="3"/>
    <n v="2"/>
    <x v="20"/>
    <n v="7.6000000000000005"/>
    <n v="16.554361344537813"/>
    <n v="8.9543613445378121"/>
    <x v="152"/>
  </r>
  <r>
    <n v="2004"/>
    <n v="3"/>
    <n v="5"/>
    <x v="21"/>
    <n v="7.6000000000000005"/>
    <n v="16.554361344537813"/>
    <n v="8.9543613445378121"/>
    <x v="152"/>
  </r>
  <r>
    <n v="2004"/>
    <n v="3"/>
    <n v="7"/>
    <x v="18"/>
    <n v="7.6000000000000005"/>
    <n v="16.554361344537813"/>
    <n v="8.9543613445378121"/>
    <x v="152"/>
  </r>
  <r>
    <n v="2004"/>
    <n v="3"/>
    <n v="14"/>
    <x v="0"/>
    <n v="7.6000000000000005"/>
    <n v="16.554361344537813"/>
    <n v="8.9543613445378121"/>
    <x v="152"/>
  </r>
  <r>
    <n v="2004"/>
    <n v="3"/>
    <n v="20"/>
    <x v="1"/>
    <n v="7.6000000000000005"/>
    <n v="16.554361344537813"/>
    <n v="8.9543613445378121"/>
    <x v="152"/>
  </r>
  <r>
    <n v="2004"/>
    <n v="3"/>
    <n v="26"/>
    <x v="20"/>
    <n v="7.6000000000000005"/>
    <n v="16.554361344537813"/>
    <n v="8.9543613445378121"/>
    <x v="152"/>
  </r>
  <r>
    <n v="2004"/>
    <n v="3"/>
    <n v="27"/>
    <x v="18"/>
    <n v="7.6000000000000005"/>
    <n v="16.554361344537813"/>
    <n v="8.9543613445378121"/>
    <x v="152"/>
  </r>
  <r>
    <n v="2002"/>
    <n v="4"/>
    <n v="4"/>
    <x v="3"/>
    <n v="7.6000000000000005"/>
    <n v="16.554361344537813"/>
    <n v="8.9543613445378121"/>
    <x v="152"/>
  </r>
  <r>
    <n v="2002"/>
    <n v="4"/>
    <n v="10"/>
    <x v="10"/>
    <n v="7.6000000000000005"/>
    <n v="16.554361344537813"/>
    <n v="8.9543613445378121"/>
    <x v="152"/>
  </r>
  <r>
    <n v="2002"/>
    <n v="4"/>
    <n v="11"/>
    <x v="12"/>
    <n v="7.6000000000000005"/>
    <n v="16.554361344537813"/>
    <n v="8.9543613445378121"/>
    <x v="152"/>
  </r>
  <r>
    <n v="2002"/>
    <n v="4"/>
    <n v="12"/>
    <x v="9"/>
    <n v="7.6000000000000005"/>
    <n v="16.554361344537813"/>
    <n v="8.9543613445378121"/>
    <x v="152"/>
  </r>
  <r>
    <n v="2002"/>
    <n v="4"/>
    <n v="15"/>
    <x v="22"/>
    <n v="7.6000000000000005"/>
    <n v="16.554361344537813"/>
    <n v="8.9543613445378121"/>
    <x v="152"/>
  </r>
  <r>
    <n v="2002"/>
    <n v="4"/>
    <n v="16"/>
    <x v="3"/>
    <n v="7.6000000000000005"/>
    <n v="16.554361344537813"/>
    <n v="8.9543613445378121"/>
    <x v="152"/>
  </r>
  <r>
    <n v="2002"/>
    <n v="4"/>
    <n v="17"/>
    <x v="2"/>
    <n v="7.6000000000000005"/>
    <n v="16.554361344537813"/>
    <n v="8.9543613445378121"/>
    <x v="152"/>
  </r>
  <r>
    <n v="2002"/>
    <n v="4"/>
    <n v="22"/>
    <x v="6"/>
    <n v="7.6000000000000005"/>
    <n v="16.554361344537813"/>
    <n v="8.9543613445378121"/>
    <x v="152"/>
  </r>
  <r>
    <n v="2002"/>
    <n v="4"/>
    <n v="27"/>
    <x v="8"/>
    <n v="7.6000000000000005"/>
    <n v="16.554361344537813"/>
    <n v="8.9543613445378121"/>
    <x v="152"/>
  </r>
  <r>
    <n v="2002"/>
    <n v="4"/>
    <n v="29"/>
    <x v="13"/>
    <n v="7.6000000000000005"/>
    <n v="16.554361344537813"/>
    <n v="8.9543613445378121"/>
    <x v="152"/>
  </r>
  <r>
    <n v="2000"/>
    <n v="5"/>
    <n v="29"/>
    <x v="2"/>
    <n v="7.6000000000000005"/>
    <n v="16.554361344537813"/>
    <n v="8.9543613445378121"/>
    <x v="152"/>
  </r>
  <r>
    <n v="2011"/>
    <n v="9"/>
    <n v="18"/>
    <x v="7"/>
    <n v="7.6000000000000005"/>
    <n v="16.554361344537813"/>
    <n v="8.9543613445378121"/>
    <x v="152"/>
  </r>
  <r>
    <n v="2010"/>
    <n v="10"/>
    <n v="14"/>
    <x v="3"/>
    <n v="7.6000000000000005"/>
    <n v="16.554361344537813"/>
    <n v="8.9543613445378121"/>
    <x v="152"/>
  </r>
  <r>
    <n v="2010"/>
    <n v="10"/>
    <n v="15"/>
    <x v="7"/>
    <n v="7.6000000000000005"/>
    <n v="16.554361344537813"/>
    <n v="8.9543613445378121"/>
    <x v="152"/>
  </r>
  <r>
    <n v="2010"/>
    <n v="10"/>
    <n v="26"/>
    <x v="11"/>
    <n v="7.6000000000000005"/>
    <n v="16.554361344537813"/>
    <n v="8.9543613445378121"/>
    <x v="152"/>
  </r>
  <r>
    <n v="2010"/>
    <n v="10"/>
    <n v="27"/>
    <x v="6"/>
    <n v="7.6000000000000005"/>
    <n v="16.554361344537813"/>
    <n v="8.9543613445378121"/>
    <x v="152"/>
  </r>
  <r>
    <n v="2010"/>
    <n v="10"/>
    <n v="29"/>
    <x v="8"/>
    <n v="7.6000000000000005"/>
    <n v="16.554361344537813"/>
    <n v="8.9543613445378121"/>
    <x v="152"/>
  </r>
  <r>
    <n v="2010"/>
    <n v="10"/>
    <n v="30"/>
    <x v="9"/>
    <n v="7.6000000000000005"/>
    <n v="16.554361344537813"/>
    <n v="8.9543613445378121"/>
    <x v="152"/>
  </r>
  <r>
    <n v="2003"/>
    <n v="11"/>
    <n v="5"/>
    <x v="6"/>
    <n v="7.6000000000000005"/>
    <n v="16.554361344537813"/>
    <n v="8.9543613445378121"/>
    <x v="152"/>
  </r>
  <r>
    <n v="2003"/>
    <n v="11"/>
    <n v="14"/>
    <x v="12"/>
    <n v="7.6000000000000005"/>
    <n v="16.554361344537813"/>
    <n v="8.9543613445378121"/>
    <x v="152"/>
  </r>
  <r>
    <n v="2003"/>
    <n v="11"/>
    <n v="14"/>
    <x v="11"/>
    <n v="7.6000000000000005"/>
    <n v="16.554361344537813"/>
    <n v="8.9543613445378121"/>
    <x v="152"/>
  </r>
  <r>
    <n v="2003"/>
    <n v="12"/>
    <n v="2"/>
    <x v="16"/>
    <n v="7.6000000000000005"/>
    <n v="16.554361344537813"/>
    <n v="8.9543613445378121"/>
    <x v="152"/>
  </r>
  <r>
    <n v="2003"/>
    <n v="12"/>
    <n v="14"/>
    <x v="8"/>
    <n v="7.6000000000000005"/>
    <n v="16.554361344537813"/>
    <n v="8.9543613445378121"/>
    <x v="152"/>
  </r>
  <r>
    <n v="2003"/>
    <n v="12"/>
    <n v="14"/>
    <x v="21"/>
    <n v="7.6000000000000005"/>
    <n v="16.554361344537813"/>
    <n v="8.9543613445378121"/>
    <x v="152"/>
  </r>
  <r>
    <n v="2003"/>
    <n v="12"/>
    <n v="14"/>
    <x v="22"/>
    <n v="7.6000000000000005"/>
    <n v="16.554361344537813"/>
    <n v="8.9543613445378121"/>
    <x v="152"/>
  </r>
  <r>
    <n v="2003"/>
    <n v="12"/>
    <n v="14"/>
    <x v="17"/>
    <n v="7.6000000000000005"/>
    <n v="16.554361344537813"/>
    <n v="8.9543613445378121"/>
    <x v="152"/>
  </r>
  <r>
    <n v="2003"/>
    <n v="12"/>
    <n v="21"/>
    <x v="23"/>
    <n v="7.6000000000000005"/>
    <n v="16.554361344537813"/>
    <n v="8.9543613445378121"/>
    <x v="152"/>
  </r>
  <r>
    <n v="2003"/>
    <n v="12"/>
    <n v="25"/>
    <x v="1"/>
    <n v="7.6000000000000005"/>
    <n v="16.554361344537813"/>
    <n v="8.9543613445378121"/>
    <x v="152"/>
  </r>
  <r>
    <n v="2003"/>
    <n v="12"/>
    <n v="26"/>
    <x v="1"/>
    <n v="7.6000000000000005"/>
    <n v="16.554361344537813"/>
    <n v="8.9543613445378121"/>
    <x v="152"/>
  </r>
  <r>
    <n v="2003"/>
    <n v="12"/>
    <n v="28"/>
    <x v="3"/>
    <n v="7.6000000000000005"/>
    <n v="16.554361344537813"/>
    <n v="8.9543613445378121"/>
    <x v="152"/>
  </r>
  <r>
    <n v="2001"/>
    <n v="1"/>
    <n v="3"/>
    <x v="6"/>
    <n v="7.7"/>
    <n v="16.533352941176471"/>
    <n v="8.8333529411764715"/>
    <x v="153"/>
  </r>
  <r>
    <n v="2001"/>
    <n v="1"/>
    <n v="5"/>
    <x v="19"/>
    <n v="7.7"/>
    <n v="16.533352941176471"/>
    <n v="8.8333529411764715"/>
    <x v="153"/>
  </r>
  <r>
    <n v="2004"/>
    <n v="2"/>
    <n v="10"/>
    <x v="9"/>
    <n v="7.7"/>
    <n v="16.533352941176471"/>
    <n v="8.8333529411764715"/>
    <x v="153"/>
  </r>
  <r>
    <n v="2004"/>
    <n v="2"/>
    <n v="11"/>
    <x v="6"/>
    <n v="7.7"/>
    <n v="16.533352941176471"/>
    <n v="8.8333529411764715"/>
    <x v="153"/>
  </r>
  <r>
    <n v="2004"/>
    <n v="2"/>
    <n v="11"/>
    <x v="13"/>
    <n v="7.7"/>
    <n v="16.533352941176471"/>
    <n v="8.8333529411764715"/>
    <x v="153"/>
  </r>
  <r>
    <n v="2004"/>
    <n v="2"/>
    <n v="12"/>
    <x v="22"/>
    <n v="7.7"/>
    <n v="16.533352941176471"/>
    <n v="8.8333529411764715"/>
    <x v="153"/>
  </r>
  <r>
    <n v="2004"/>
    <n v="2"/>
    <n v="12"/>
    <x v="23"/>
    <n v="7.7"/>
    <n v="16.533352941176471"/>
    <n v="8.8333529411764715"/>
    <x v="153"/>
  </r>
  <r>
    <n v="2004"/>
    <n v="2"/>
    <n v="13"/>
    <x v="11"/>
    <n v="7.7"/>
    <n v="16.533352941176471"/>
    <n v="8.8333529411764715"/>
    <x v="153"/>
  </r>
  <r>
    <n v="2004"/>
    <n v="2"/>
    <n v="14"/>
    <x v="19"/>
    <n v="7.7"/>
    <n v="16.533352941176471"/>
    <n v="8.8333529411764715"/>
    <x v="153"/>
  </r>
  <r>
    <n v="2004"/>
    <n v="2"/>
    <n v="14"/>
    <x v="15"/>
    <n v="7.7"/>
    <n v="16.533352941176471"/>
    <n v="8.8333529411764715"/>
    <x v="153"/>
  </r>
  <r>
    <n v="2004"/>
    <n v="2"/>
    <n v="15"/>
    <x v="16"/>
    <n v="7.7"/>
    <n v="16.533352941176471"/>
    <n v="8.8333529411764715"/>
    <x v="153"/>
  </r>
  <r>
    <n v="2004"/>
    <n v="2"/>
    <n v="15"/>
    <x v="23"/>
    <n v="7.7"/>
    <n v="16.533352941176471"/>
    <n v="8.8333529411764715"/>
    <x v="153"/>
  </r>
  <r>
    <n v="2004"/>
    <n v="3"/>
    <n v="5"/>
    <x v="22"/>
    <n v="7.7"/>
    <n v="16.533352941176471"/>
    <n v="8.8333529411764715"/>
    <x v="153"/>
  </r>
  <r>
    <n v="2004"/>
    <n v="3"/>
    <n v="13"/>
    <x v="3"/>
    <n v="7.7"/>
    <n v="16.533352941176471"/>
    <n v="8.8333529411764715"/>
    <x v="153"/>
  </r>
  <r>
    <n v="2004"/>
    <n v="3"/>
    <n v="17"/>
    <x v="5"/>
    <n v="7.7"/>
    <n v="16.533352941176471"/>
    <n v="8.8333529411764715"/>
    <x v="153"/>
  </r>
  <r>
    <n v="2004"/>
    <n v="3"/>
    <n v="17"/>
    <x v="12"/>
    <n v="7.7"/>
    <n v="16.533352941176471"/>
    <n v="8.8333529411764715"/>
    <x v="153"/>
  </r>
  <r>
    <n v="2004"/>
    <n v="3"/>
    <n v="21"/>
    <x v="8"/>
    <n v="7.7"/>
    <n v="16.533352941176471"/>
    <n v="8.8333529411764715"/>
    <x v="153"/>
  </r>
  <r>
    <n v="2004"/>
    <n v="3"/>
    <n v="21"/>
    <x v="6"/>
    <n v="7.7"/>
    <n v="16.533352941176471"/>
    <n v="8.8333529411764715"/>
    <x v="153"/>
  </r>
  <r>
    <n v="2004"/>
    <n v="3"/>
    <n v="23"/>
    <x v="20"/>
    <n v="7.7"/>
    <n v="16.533352941176471"/>
    <n v="8.8333529411764715"/>
    <x v="153"/>
  </r>
  <r>
    <n v="2004"/>
    <n v="3"/>
    <n v="25"/>
    <x v="23"/>
    <n v="7.7"/>
    <n v="16.533352941176471"/>
    <n v="8.8333529411764715"/>
    <x v="153"/>
  </r>
  <r>
    <n v="2004"/>
    <n v="3"/>
    <n v="28"/>
    <x v="10"/>
    <n v="7.7"/>
    <n v="16.533352941176471"/>
    <n v="8.8333529411764715"/>
    <x v="153"/>
  </r>
  <r>
    <n v="2002"/>
    <n v="4"/>
    <n v="5"/>
    <x v="0"/>
    <n v="7.7"/>
    <n v="16.533352941176471"/>
    <n v="8.8333529411764715"/>
    <x v="153"/>
  </r>
  <r>
    <n v="2002"/>
    <n v="4"/>
    <n v="7"/>
    <x v="10"/>
    <n v="7.7"/>
    <n v="16.533352941176471"/>
    <n v="8.8333529411764715"/>
    <x v="153"/>
  </r>
  <r>
    <n v="2002"/>
    <n v="4"/>
    <n v="8"/>
    <x v="11"/>
    <n v="7.7"/>
    <n v="16.533352941176471"/>
    <n v="8.8333529411764715"/>
    <x v="153"/>
  </r>
  <r>
    <n v="2002"/>
    <n v="4"/>
    <n v="12"/>
    <x v="11"/>
    <n v="7.7"/>
    <n v="16.533352941176471"/>
    <n v="8.8333529411764715"/>
    <x v="153"/>
  </r>
  <r>
    <n v="2002"/>
    <n v="4"/>
    <n v="13"/>
    <x v="3"/>
    <n v="7.7"/>
    <n v="16.533352941176471"/>
    <n v="8.8333529411764715"/>
    <x v="153"/>
  </r>
  <r>
    <n v="2002"/>
    <n v="4"/>
    <n v="16"/>
    <x v="1"/>
    <n v="7.7"/>
    <n v="16.533352941176471"/>
    <n v="8.8333529411764715"/>
    <x v="153"/>
  </r>
  <r>
    <n v="2002"/>
    <n v="4"/>
    <n v="16"/>
    <x v="0"/>
    <n v="7.7"/>
    <n v="16.533352941176471"/>
    <n v="8.8333529411764715"/>
    <x v="153"/>
  </r>
  <r>
    <n v="2002"/>
    <n v="4"/>
    <n v="16"/>
    <x v="9"/>
    <n v="7.7"/>
    <n v="16.533352941176471"/>
    <n v="8.8333529411764715"/>
    <x v="153"/>
  </r>
  <r>
    <n v="2002"/>
    <n v="4"/>
    <n v="16"/>
    <x v="7"/>
    <n v="7.7"/>
    <n v="16.533352941176471"/>
    <n v="8.8333529411764715"/>
    <x v="153"/>
  </r>
  <r>
    <n v="2002"/>
    <n v="4"/>
    <n v="17"/>
    <x v="4"/>
    <n v="7.7"/>
    <n v="16.533352941176471"/>
    <n v="8.8333529411764715"/>
    <x v="153"/>
  </r>
  <r>
    <n v="2002"/>
    <n v="4"/>
    <n v="17"/>
    <x v="3"/>
    <n v="7.7"/>
    <n v="16.533352941176471"/>
    <n v="8.8333529411764715"/>
    <x v="153"/>
  </r>
  <r>
    <n v="2002"/>
    <n v="4"/>
    <n v="17"/>
    <x v="15"/>
    <n v="7.7"/>
    <n v="16.533352941176471"/>
    <n v="8.8333529411764715"/>
    <x v="153"/>
  </r>
  <r>
    <n v="2002"/>
    <n v="4"/>
    <n v="27"/>
    <x v="2"/>
    <n v="7.7"/>
    <n v="16.533352941176471"/>
    <n v="8.8333529411764715"/>
    <x v="153"/>
  </r>
  <r>
    <n v="2002"/>
    <n v="4"/>
    <n v="28"/>
    <x v="2"/>
    <n v="7.7"/>
    <n v="16.533352941176471"/>
    <n v="8.8333529411764715"/>
    <x v="153"/>
  </r>
  <r>
    <n v="2002"/>
    <n v="4"/>
    <n v="28"/>
    <x v="8"/>
    <n v="7.7"/>
    <n v="16.533352941176471"/>
    <n v="8.8333529411764715"/>
    <x v="153"/>
  </r>
  <r>
    <n v="2002"/>
    <n v="4"/>
    <n v="29"/>
    <x v="5"/>
    <n v="7.7"/>
    <n v="16.533352941176471"/>
    <n v="8.8333529411764715"/>
    <x v="153"/>
  </r>
  <r>
    <n v="2011"/>
    <n v="9"/>
    <n v="2"/>
    <x v="2"/>
    <n v="7.7"/>
    <n v="16.533352941176471"/>
    <n v="8.8333529411764715"/>
    <x v="153"/>
  </r>
  <r>
    <n v="2011"/>
    <n v="9"/>
    <n v="2"/>
    <x v="8"/>
    <n v="7.7"/>
    <n v="16.533352941176471"/>
    <n v="8.8333529411764715"/>
    <x v="153"/>
  </r>
  <r>
    <n v="2011"/>
    <n v="9"/>
    <n v="2"/>
    <x v="6"/>
    <n v="7.7"/>
    <n v="16.533352941176471"/>
    <n v="8.8333529411764715"/>
    <x v="153"/>
  </r>
  <r>
    <n v="2011"/>
    <n v="9"/>
    <n v="19"/>
    <x v="5"/>
    <n v="7.7"/>
    <n v="16.533352941176471"/>
    <n v="8.8333529411764715"/>
    <x v="153"/>
  </r>
  <r>
    <n v="2011"/>
    <n v="9"/>
    <n v="19"/>
    <x v="4"/>
    <n v="7.7"/>
    <n v="16.533352941176471"/>
    <n v="8.8333529411764715"/>
    <x v="153"/>
  </r>
  <r>
    <n v="2011"/>
    <n v="9"/>
    <n v="25"/>
    <x v="6"/>
    <n v="7.7"/>
    <n v="16.533352941176471"/>
    <n v="8.8333529411764715"/>
    <x v="153"/>
  </r>
  <r>
    <n v="2010"/>
    <n v="10"/>
    <n v="1"/>
    <x v="6"/>
    <n v="7.7"/>
    <n v="16.533352941176471"/>
    <n v="8.8333529411764715"/>
    <x v="153"/>
  </r>
  <r>
    <n v="2010"/>
    <n v="10"/>
    <n v="10"/>
    <x v="9"/>
    <n v="7.7"/>
    <n v="16.533352941176471"/>
    <n v="8.8333529411764715"/>
    <x v="153"/>
  </r>
  <r>
    <n v="2010"/>
    <n v="10"/>
    <n v="13"/>
    <x v="4"/>
    <n v="7.7"/>
    <n v="16.533352941176471"/>
    <n v="8.8333529411764715"/>
    <x v="153"/>
  </r>
  <r>
    <n v="2010"/>
    <n v="10"/>
    <n v="16"/>
    <x v="17"/>
    <n v="7.7"/>
    <n v="16.533352941176471"/>
    <n v="8.8333529411764715"/>
    <x v="153"/>
  </r>
  <r>
    <n v="2010"/>
    <n v="10"/>
    <n v="21"/>
    <x v="12"/>
    <n v="7.7"/>
    <n v="16.533352941176471"/>
    <n v="8.8333529411764715"/>
    <x v="153"/>
  </r>
  <r>
    <n v="2010"/>
    <n v="10"/>
    <n v="22"/>
    <x v="3"/>
    <n v="7.7"/>
    <n v="16.533352941176471"/>
    <n v="8.8333529411764715"/>
    <x v="153"/>
  </r>
  <r>
    <n v="2010"/>
    <n v="10"/>
    <n v="22"/>
    <x v="1"/>
    <n v="7.7"/>
    <n v="16.533352941176471"/>
    <n v="8.8333529411764715"/>
    <x v="153"/>
  </r>
  <r>
    <n v="2010"/>
    <n v="10"/>
    <n v="22"/>
    <x v="9"/>
    <n v="7.7"/>
    <n v="16.533352941176471"/>
    <n v="8.8333529411764715"/>
    <x v="153"/>
  </r>
  <r>
    <n v="2003"/>
    <n v="11"/>
    <n v="5"/>
    <x v="3"/>
    <n v="7.7"/>
    <n v="16.533352941176471"/>
    <n v="8.8333529411764715"/>
    <x v="153"/>
  </r>
  <r>
    <n v="2003"/>
    <n v="11"/>
    <n v="13"/>
    <x v="11"/>
    <n v="7.7"/>
    <n v="16.533352941176471"/>
    <n v="8.8333529411764715"/>
    <x v="153"/>
  </r>
  <r>
    <n v="2003"/>
    <n v="11"/>
    <n v="15"/>
    <x v="17"/>
    <n v="7.7"/>
    <n v="16.533352941176471"/>
    <n v="8.8333529411764715"/>
    <x v="153"/>
  </r>
  <r>
    <n v="2003"/>
    <n v="11"/>
    <n v="21"/>
    <x v="1"/>
    <n v="7.7"/>
    <n v="16.533352941176471"/>
    <n v="8.8333529411764715"/>
    <x v="153"/>
  </r>
  <r>
    <n v="2003"/>
    <n v="12"/>
    <n v="1"/>
    <x v="2"/>
    <n v="7.7"/>
    <n v="16.533352941176471"/>
    <n v="8.8333529411764715"/>
    <x v="153"/>
  </r>
  <r>
    <n v="2003"/>
    <n v="12"/>
    <n v="2"/>
    <x v="22"/>
    <n v="7.7"/>
    <n v="16.533352941176471"/>
    <n v="8.8333529411764715"/>
    <x v="153"/>
  </r>
  <r>
    <n v="2003"/>
    <n v="12"/>
    <n v="14"/>
    <x v="3"/>
    <n v="7.7"/>
    <n v="16.533352941176471"/>
    <n v="8.8333529411764715"/>
    <x v="153"/>
  </r>
  <r>
    <n v="2003"/>
    <n v="12"/>
    <n v="14"/>
    <x v="18"/>
    <n v="7.7"/>
    <n v="16.533352941176471"/>
    <n v="8.8333529411764715"/>
    <x v="153"/>
  </r>
  <r>
    <n v="2003"/>
    <n v="12"/>
    <n v="16"/>
    <x v="20"/>
    <n v="7.7"/>
    <n v="16.533352941176471"/>
    <n v="8.8333529411764715"/>
    <x v="153"/>
  </r>
  <r>
    <n v="2003"/>
    <n v="12"/>
    <n v="21"/>
    <x v="18"/>
    <n v="7.7"/>
    <n v="16.533352941176471"/>
    <n v="8.8333529411764715"/>
    <x v="153"/>
  </r>
  <r>
    <n v="2003"/>
    <n v="12"/>
    <n v="27"/>
    <x v="20"/>
    <n v="7.7"/>
    <n v="16.533352941176471"/>
    <n v="8.8333529411764715"/>
    <x v="153"/>
  </r>
  <r>
    <n v="2003"/>
    <n v="12"/>
    <n v="28"/>
    <x v="13"/>
    <n v="7.7"/>
    <n v="16.533352941176471"/>
    <n v="8.8333529411764715"/>
    <x v="153"/>
  </r>
  <r>
    <n v="2001"/>
    <n v="1"/>
    <n v="3"/>
    <x v="8"/>
    <n v="7.8000000000000007"/>
    <n v="16.512344537815125"/>
    <n v="8.7123445378151239"/>
    <x v="154"/>
  </r>
  <r>
    <n v="2001"/>
    <n v="1"/>
    <n v="4"/>
    <x v="9"/>
    <n v="7.8000000000000007"/>
    <n v="16.512344537815125"/>
    <n v="8.7123445378151239"/>
    <x v="154"/>
  </r>
  <r>
    <n v="2001"/>
    <n v="1"/>
    <n v="23"/>
    <x v="21"/>
    <n v="7.8000000000000007"/>
    <n v="16.512344537815125"/>
    <n v="8.7123445378151239"/>
    <x v="154"/>
  </r>
  <r>
    <n v="2001"/>
    <n v="1"/>
    <n v="23"/>
    <x v="22"/>
    <n v="7.8000000000000007"/>
    <n v="16.512344537815125"/>
    <n v="8.7123445378151239"/>
    <x v="154"/>
  </r>
  <r>
    <n v="2001"/>
    <n v="1"/>
    <n v="23"/>
    <x v="15"/>
    <n v="7.8000000000000007"/>
    <n v="16.512344537815125"/>
    <n v="8.7123445378151239"/>
    <x v="154"/>
  </r>
  <r>
    <n v="2001"/>
    <n v="1"/>
    <n v="25"/>
    <x v="13"/>
    <n v="7.8000000000000007"/>
    <n v="16.512344537815125"/>
    <n v="8.7123445378151239"/>
    <x v="154"/>
  </r>
  <r>
    <n v="2001"/>
    <n v="1"/>
    <n v="25"/>
    <x v="16"/>
    <n v="7.8000000000000007"/>
    <n v="16.512344537815125"/>
    <n v="8.7123445378151239"/>
    <x v="154"/>
  </r>
  <r>
    <n v="2004"/>
    <n v="2"/>
    <n v="7"/>
    <x v="23"/>
    <n v="7.8000000000000007"/>
    <n v="16.512344537815125"/>
    <n v="8.7123445378151239"/>
    <x v="154"/>
  </r>
  <r>
    <n v="2004"/>
    <n v="3"/>
    <n v="19"/>
    <x v="2"/>
    <n v="7.8000000000000007"/>
    <n v="16.512344537815125"/>
    <n v="8.7123445378151239"/>
    <x v="154"/>
  </r>
  <r>
    <n v="2004"/>
    <n v="3"/>
    <n v="22"/>
    <x v="13"/>
    <n v="7.8000000000000007"/>
    <n v="16.512344537815125"/>
    <n v="8.7123445378151239"/>
    <x v="154"/>
  </r>
  <r>
    <n v="2002"/>
    <n v="4"/>
    <n v="4"/>
    <x v="6"/>
    <n v="7.8000000000000007"/>
    <n v="16.512344537815125"/>
    <n v="8.7123445378151239"/>
    <x v="154"/>
  </r>
  <r>
    <n v="2002"/>
    <n v="4"/>
    <n v="4"/>
    <x v="7"/>
    <n v="7.8000000000000007"/>
    <n v="16.512344537815125"/>
    <n v="8.7123445378151239"/>
    <x v="154"/>
  </r>
  <r>
    <n v="2002"/>
    <n v="4"/>
    <n v="9"/>
    <x v="17"/>
    <n v="7.8000000000000007"/>
    <n v="16.512344537815125"/>
    <n v="8.7123445378151239"/>
    <x v="154"/>
  </r>
  <r>
    <n v="2002"/>
    <n v="4"/>
    <n v="10"/>
    <x v="14"/>
    <n v="7.8000000000000007"/>
    <n v="16.512344537815125"/>
    <n v="8.7123445378151239"/>
    <x v="154"/>
  </r>
  <r>
    <n v="2002"/>
    <n v="4"/>
    <n v="17"/>
    <x v="5"/>
    <n v="7.8000000000000007"/>
    <n v="16.512344537815125"/>
    <n v="8.7123445378151239"/>
    <x v="154"/>
  </r>
  <r>
    <n v="2002"/>
    <n v="4"/>
    <n v="21"/>
    <x v="12"/>
    <n v="7.8000000000000007"/>
    <n v="16.512344537815125"/>
    <n v="8.7123445378151239"/>
    <x v="154"/>
  </r>
  <r>
    <n v="2002"/>
    <n v="4"/>
    <n v="26"/>
    <x v="17"/>
    <n v="7.8000000000000007"/>
    <n v="16.512344537815125"/>
    <n v="8.7123445378151239"/>
    <x v="154"/>
  </r>
  <r>
    <n v="2002"/>
    <n v="4"/>
    <n v="26"/>
    <x v="9"/>
    <n v="7.8000000000000007"/>
    <n v="16.512344537815125"/>
    <n v="8.7123445378151239"/>
    <x v="154"/>
  </r>
  <r>
    <n v="2002"/>
    <n v="4"/>
    <n v="28"/>
    <x v="6"/>
    <n v="7.8000000000000007"/>
    <n v="16.512344537815125"/>
    <n v="8.7123445378151239"/>
    <x v="154"/>
  </r>
  <r>
    <n v="2002"/>
    <n v="4"/>
    <n v="28"/>
    <x v="1"/>
    <n v="7.8000000000000007"/>
    <n v="16.512344537815125"/>
    <n v="8.7123445378151239"/>
    <x v="154"/>
  </r>
  <r>
    <n v="2002"/>
    <n v="4"/>
    <n v="29"/>
    <x v="3"/>
    <n v="7.8000000000000007"/>
    <n v="16.512344537815125"/>
    <n v="8.7123445378151239"/>
    <x v="154"/>
  </r>
  <r>
    <n v="2000"/>
    <n v="5"/>
    <n v="19"/>
    <x v="12"/>
    <n v="7.8000000000000007"/>
    <n v="16.512344537815125"/>
    <n v="8.7123445378151239"/>
    <x v="154"/>
  </r>
  <r>
    <n v="2000"/>
    <n v="5"/>
    <n v="23"/>
    <x v="5"/>
    <n v="7.8000000000000007"/>
    <n v="16.512344537815125"/>
    <n v="8.7123445378151239"/>
    <x v="154"/>
  </r>
  <r>
    <n v="2000"/>
    <n v="5"/>
    <n v="28"/>
    <x v="14"/>
    <n v="7.8000000000000007"/>
    <n v="16.512344537815125"/>
    <n v="8.7123445378151239"/>
    <x v="154"/>
  </r>
  <r>
    <n v="2001"/>
    <n v="8"/>
    <n v="28"/>
    <x v="6"/>
    <n v="7.8000000000000007"/>
    <n v="16.512344537815125"/>
    <n v="8.7123445378151239"/>
    <x v="154"/>
  </r>
  <r>
    <n v="2011"/>
    <n v="9"/>
    <n v="16"/>
    <x v="2"/>
    <n v="7.8000000000000007"/>
    <n v="16.512344537815125"/>
    <n v="8.7123445378151239"/>
    <x v="154"/>
  </r>
  <r>
    <n v="2011"/>
    <n v="9"/>
    <n v="23"/>
    <x v="7"/>
    <n v="7.8000000000000007"/>
    <n v="16.512344537815125"/>
    <n v="8.7123445378151239"/>
    <x v="154"/>
  </r>
  <r>
    <n v="2010"/>
    <n v="10"/>
    <n v="10"/>
    <x v="3"/>
    <n v="7.8000000000000007"/>
    <n v="16.512344537815125"/>
    <n v="8.7123445378151239"/>
    <x v="154"/>
  </r>
  <r>
    <n v="2010"/>
    <n v="10"/>
    <n v="11"/>
    <x v="11"/>
    <n v="7.8000000000000007"/>
    <n v="16.512344537815125"/>
    <n v="8.7123445378151239"/>
    <x v="154"/>
  </r>
  <r>
    <n v="2010"/>
    <n v="10"/>
    <n v="21"/>
    <x v="11"/>
    <n v="7.8000000000000007"/>
    <n v="16.512344537815125"/>
    <n v="8.7123445378151239"/>
    <x v="154"/>
  </r>
  <r>
    <n v="2010"/>
    <n v="10"/>
    <n v="26"/>
    <x v="14"/>
    <n v="7.8000000000000007"/>
    <n v="16.512344537815125"/>
    <n v="8.7123445378151239"/>
    <x v="154"/>
  </r>
  <r>
    <n v="2010"/>
    <n v="10"/>
    <n v="29"/>
    <x v="2"/>
    <n v="7.8000000000000007"/>
    <n v="16.512344537815125"/>
    <n v="8.7123445378151239"/>
    <x v="154"/>
  </r>
  <r>
    <n v="2010"/>
    <n v="10"/>
    <n v="31"/>
    <x v="1"/>
    <n v="7.8000000000000007"/>
    <n v="16.512344537815125"/>
    <n v="8.7123445378151239"/>
    <x v="154"/>
  </r>
  <r>
    <n v="2010"/>
    <n v="10"/>
    <n v="31"/>
    <x v="9"/>
    <n v="7.8000000000000007"/>
    <n v="16.512344537815125"/>
    <n v="8.7123445378151239"/>
    <x v="154"/>
  </r>
  <r>
    <n v="2003"/>
    <n v="11"/>
    <n v="1"/>
    <x v="6"/>
    <n v="7.8000000000000007"/>
    <n v="16.512344537815125"/>
    <n v="8.7123445378151239"/>
    <x v="154"/>
  </r>
  <r>
    <n v="2003"/>
    <n v="11"/>
    <n v="5"/>
    <x v="0"/>
    <n v="7.8000000000000007"/>
    <n v="16.512344537815125"/>
    <n v="8.7123445378151239"/>
    <x v="154"/>
  </r>
  <r>
    <n v="2003"/>
    <n v="11"/>
    <n v="7"/>
    <x v="13"/>
    <n v="7.8000000000000007"/>
    <n v="16.512344537815125"/>
    <n v="8.7123445378151239"/>
    <x v="154"/>
  </r>
  <r>
    <n v="2003"/>
    <n v="11"/>
    <n v="12"/>
    <x v="12"/>
    <n v="7.8000000000000007"/>
    <n v="16.512344537815125"/>
    <n v="8.7123445378151239"/>
    <x v="154"/>
  </r>
  <r>
    <n v="2003"/>
    <n v="11"/>
    <n v="14"/>
    <x v="15"/>
    <n v="7.8000000000000007"/>
    <n v="16.512344537815125"/>
    <n v="8.7123445378151239"/>
    <x v="154"/>
  </r>
  <r>
    <n v="2003"/>
    <n v="11"/>
    <n v="14"/>
    <x v="9"/>
    <n v="7.8000000000000007"/>
    <n v="16.512344537815125"/>
    <n v="8.7123445378151239"/>
    <x v="154"/>
  </r>
  <r>
    <n v="2003"/>
    <n v="11"/>
    <n v="24"/>
    <x v="13"/>
    <n v="7.8000000000000007"/>
    <n v="16.512344537815125"/>
    <n v="8.7123445378151239"/>
    <x v="154"/>
  </r>
  <r>
    <n v="2003"/>
    <n v="11"/>
    <n v="26"/>
    <x v="3"/>
    <n v="7.8000000000000007"/>
    <n v="16.512344537815125"/>
    <n v="8.7123445378151239"/>
    <x v="154"/>
  </r>
  <r>
    <n v="2003"/>
    <n v="11"/>
    <n v="28"/>
    <x v="16"/>
    <n v="7.8000000000000007"/>
    <n v="16.512344537815125"/>
    <n v="8.7123445378151239"/>
    <x v="154"/>
  </r>
  <r>
    <n v="2003"/>
    <n v="11"/>
    <n v="30"/>
    <x v="19"/>
    <n v="7.8000000000000007"/>
    <n v="16.512344537815125"/>
    <n v="8.7123445378151239"/>
    <x v="154"/>
  </r>
  <r>
    <n v="2003"/>
    <n v="12"/>
    <n v="2"/>
    <x v="5"/>
    <n v="7.8000000000000007"/>
    <n v="16.512344537815125"/>
    <n v="8.7123445378151239"/>
    <x v="154"/>
  </r>
  <r>
    <n v="2003"/>
    <n v="12"/>
    <n v="14"/>
    <x v="13"/>
    <n v="7.8000000000000007"/>
    <n v="16.512344537815125"/>
    <n v="8.7123445378151239"/>
    <x v="154"/>
  </r>
  <r>
    <n v="2003"/>
    <n v="12"/>
    <n v="26"/>
    <x v="11"/>
    <n v="7.8000000000000007"/>
    <n v="16.512344537815125"/>
    <n v="8.7123445378151239"/>
    <x v="154"/>
  </r>
  <r>
    <n v="2001"/>
    <n v="1"/>
    <n v="3"/>
    <x v="2"/>
    <n v="7.9"/>
    <n v="16.491336134453782"/>
    <n v="8.5913361344537815"/>
    <x v="155"/>
  </r>
  <r>
    <n v="2001"/>
    <n v="1"/>
    <n v="4"/>
    <x v="15"/>
    <n v="7.9"/>
    <n v="16.491336134453782"/>
    <n v="8.5913361344537815"/>
    <x v="155"/>
  </r>
  <r>
    <n v="2004"/>
    <n v="2"/>
    <n v="1"/>
    <x v="1"/>
    <n v="7.9"/>
    <n v="16.491336134453782"/>
    <n v="8.5913361344537815"/>
    <x v="155"/>
  </r>
  <r>
    <n v="2004"/>
    <n v="2"/>
    <n v="10"/>
    <x v="7"/>
    <n v="7.9"/>
    <n v="16.491336134453782"/>
    <n v="8.5913361344537815"/>
    <x v="155"/>
  </r>
  <r>
    <n v="2004"/>
    <n v="2"/>
    <n v="11"/>
    <x v="5"/>
    <n v="7.9"/>
    <n v="16.491336134453782"/>
    <n v="8.5913361344537815"/>
    <x v="155"/>
  </r>
  <r>
    <n v="2004"/>
    <n v="2"/>
    <n v="11"/>
    <x v="4"/>
    <n v="7.9"/>
    <n v="16.491336134453782"/>
    <n v="8.5913361344537815"/>
    <x v="155"/>
  </r>
  <r>
    <n v="2004"/>
    <n v="2"/>
    <n v="11"/>
    <x v="2"/>
    <n v="7.9"/>
    <n v="16.491336134453782"/>
    <n v="8.5913361344537815"/>
    <x v="155"/>
  </r>
  <r>
    <n v="2004"/>
    <n v="2"/>
    <n v="11"/>
    <x v="8"/>
    <n v="7.9"/>
    <n v="16.491336134453782"/>
    <n v="8.5913361344537815"/>
    <x v="155"/>
  </r>
  <r>
    <n v="2004"/>
    <n v="2"/>
    <n v="11"/>
    <x v="16"/>
    <n v="7.9"/>
    <n v="16.491336134453782"/>
    <n v="8.5913361344537815"/>
    <x v="155"/>
  </r>
  <r>
    <n v="2004"/>
    <n v="2"/>
    <n v="13"/>
    <x v="15"/>
    <n v="7.9"/>
    <n v="16.491336134453782"/>
    <n v="8.5913361344537815"/>
    <x v="155"/>
  </r>
  <r>
    <n v="2004"/>
    <n v="2"/>
    <n v="15"/>
    <x v="20"/>
    <n v="7.9"/>
    <n v="16.491336134453782"/>
    <n v="8.5913361344537815"/>
    <x v="155"/>
  </r>
  <r>
    <n v="2004"/>
    <n v="2"/>
    <n v="15"/>
    <x v="21"/>
    <n v="7.9"/>
    <n v="16.491336134453782"/>
    <n v="8.5913361344537815"/>
    <x v="155"/>
  </r>
  <r>
    <n v="2004"/>
    <n v="2"/>
    <n v="15"/>
    <x v="22"/>
    <n v="7.9"/>
    <n v="16.491336134453782"/>
    <n v="8.5913361344537815"/>
    <x v="155"/>
  </r>
  <r>
    <n v="2004"/>
    <n v="3"/>
    <n v="3"/>
    <x v="22"/>
    <n v="7.9"/>
    <n v="16.491336134453782"/>
    <n v="8.5913361344537815"/>
    <x v="155"/>
  </r>
  <r>
    <n v="2004"/>
    <n v="3"/>
    <n v="17"/>
    <x v="1"/>
    <n v="7.9"/>
    <n v="16.491336134453782"/>
    <n v="8.5913361344537815"/>
    <x v="155"/>
  </r>
  <r>
    <n v="2004"/>
    <n v="3"/>
    <n v="19"/>
    <x v="6"/>
    <n v="7.9"/>
    <n v="16.491336134453782"/>
    <n v="8.5913361344537815"/>
    <x v="155"/>
  </r>
  <r>
    <n v="2004"/>
    <n v="3"/>
    <n v="21"/>
    <x v="1"/>
    <n v="7.9"/>
    <n v="16.491336134453782"/>
    <n v="8.5913361344537815"/>
    <x v="155"/>
  </r>
  <r>
    <n v="2004"/>
    <n v="3"/>
    <n v="21"/>
    <x v="14"/>
    <n v="7.9"/>
    <n v="16.491336134453782"/>
    <n v="8.5913361344537815"/>
    <x v="155"/>
  </r>
  <r>
    <n v="2004"/>
    <n v="3"/>
    <n v="22"/>
    <x v="16"/>
    <n v="7.9"/>
    <n v="16.491336134453782"/>
    <n v="8.5913361344537815"/>
    <x v="155"/>
  </r>
  <r>
    <n v="2004"/>
    <n v="3"/>
    <n v="27"/>
    <x v="17"/>
    <n v="7.9"/>
    <n v="16.491336134453782"/>
    <n v="8.5913361344537815"/>
    <x v="155"/>
  </r>
  <r>
    <n v="2002"/>
    <n v="4"/>
    <n v="5"/>
    <x v="12"/>
    <n v="7.9"/>
    <n v="16.491336134453782"/>
    <n v="8.5913361344537815"/>
    <x v="155"/>
  </r>
  <r>
    <n v="2002"/>
    <n v="4"/>
    <n v="11"/>
    <x v="0"/>
    <n v="7.9"/>
    <n v="16.491336134453782"/>
    <n v="8.5913361344537815"/>
    <x v="155"/>
  </r>
  <r>
    <n v="2002"/>
    <n v="4"/>
    <n v="14"/>
    <x v="19"/>
    <n v="7.9"/>
    <n v="16.491336134453782"/>
    <n v="8.5913361344537815"/>
    <x v="155"/>
  </r>
  <r>
    <n v="2002"/>
    <n v="4"/>
    <n v="16"/>
    <x v="11"/>
    <n v="7.9"/>
    <n v="16.491336134453782"/>
    <n v="8.5913361344537815"/>
    <x v="155"/>
  </r>
  <r>
    <n v="2002"/>
    <n v="4"/>
    <n v="19"/>
    <x v="1"/>
    <n v="7.9"/>
    <n v="16.491336134453782"/>
    <n v="8.5913361344537815"/>
    <x v="155"/>
  </r>
  <r>
    <n v="2002"/>
    <n v="4"/>
    <n v="25"/>
    <x v="12"/>
    <n v="7.9"/>
    <n v="16.491336134453782"/>
    <n v="8.5913361344537815"/>
    <x v="155"/>
  </r>
  <r>
    <n v="2002"/>
    <n v="4"/>
    <n v="26"/>
    <x v="14"/>
    <n v="7.9"/>
    <n v="16.491336134453782"/>
    <n v="8.5913361344537815"/>
    <x v="155"/>
  </r>
  <r>
    <n v="2002"/>
    <n v="4"/>
    <n v="28"/>
    <x v="3"/>
    <n v="7.9"/>
    <n v="16.491336134453782"/>
    <n v="8.5913361344537815"/>
    <x v="155"/>
  </r>
  <r>
    <n v="2002"/>
    <n v="4"/>
    <n v="30"/>
    <x v="6"/>
    <n v="7.9"/>
    <n v="16.491336134453782"/>
    <n v="8.5913361344537815"/>
    <x v="155"/>
  </r>
  <r>
    <n v="2000"/>
    <n v="5"/>
    <n v="19"/>
    <x v="9"/>
    <n v="7.9"/>
    <n v="16.491336134453782"/>
    <n v="8.5913361344537815"/>
    <x v="155"/>
  </r>
  <r>
    <n v="2000"/>
    <n v="5"/>
    <n v="21"/>
    <x v="8"/>
    <n v="7.9"/>
    <n v="16.491336134453782"/>
    <n v="8.5913361344537815"/>
    <x v="155"/>
  </r>
  <r>
    <n v="2000"/>
    <n v="5"/>
    <n v="29"/>
    <x v="11"/>
    <n v="7.9"/>
    <n v="16.491336134453782"/>
    <n v="8.5913361344537815"/>
    <x v="155"/>
  </r>
  <r>
    <n v="2011"/>
    <n v="6"/>
    <n v="1"/>
    <x v="9"/>
    <n v="7.9"/>
    <n v="16.491336134453782"/>
    <n v="8.5913361344537815"/>
    <x v="155"/>
  </r>
  <r>
    <n v="2011"/>
    <n v="9"/>
    <n v="2"/>
    <x v="4"/>
    <n v="7.9"/>
    <n v="16.491336134453782"/>
    <n v="8.5913361344537815"/>
    <x v="155"/>
  </r>
  <r>
    <n v="2011"/>
    <n v="9"/>
    <n v="16"/>
    <x v="4"/>
    <n v="7.9"/>
    <n v="16.491336134453782"/>
    <n v="8.5913361344537815"/>
    <x v="155"/>
  </r>
  <r>
    <n v="2011"/>
    <n v="9"/>
    <n v="16"/>
    <x v="8"/>
    <n v="7.9"/>
    <n v="16.491336134453782"/>
    <n v="8.5913361344537815"/>
    <x v="155"/>
  </r>
  <r>
    <n v="2010"/>
    <n v="10"/>
    <n v="10"/>
    <x v="11"/>
    <n v="7.9"/>
    <n v="16.491336134453782"/>
    <n v="8.5913361344537815"/>
    <x v="155"/>
  </r>
  <r>
    <n v="2010"/>
    <n v="10"/>
    <n v="13"/>
    <x v="17"/>
    <n v="7.9"/>
    <n v="16.491336134453782"/>
    <n v="8.5913361344537815"/>
    <x v="155"/>
  </r>
  <r>
    <n v="2010"/>
    <n v="10"/>
    <n v="19"/>
    <x v="1"/>
    <n v="7.9"/>
    <n v="16.491336134453782"/>
    <n v="8.5913361344537815"/>
    <x v="155"/>
  </r>
  <r>
    <n v="2010"/>
    <n v="10"/>
    <n v="19"/>
    <x v="19"/>
    <n v="7.9"/>
    <n v="16.491336134453782"/>
    <n v="8.5913361344537815"/>
    <x v="155"/>
  </r>
  <r>
    <n v="2010"/>
    <n v="10"/>
    <n v="20"/>
    <x v="10"/>
    <n v="7.9"/>
    <n v="16.491336134453782"/>
    <n v="8.5913361344537815"/>
    <x v="155"/>
  </r>
  <r>
    <n v="2010"/>
    <n v="10"/>
    <n v="22"/>
    <x v="11"/>
    <n v="7.9"/>
    <n v="16.491336134453782"/>
    <n v="8.5913361344537815"/>
    <x v="155"/>
  </r>
  <r>
    <n v="2010"/>
    <n v="10"/>
    <n v="26"/>
    <x v="12"/>
    <n v="7.9"/>
    <n v="16.491336134453782"/>
    <n v="8.5913361344537815"/>
    <x v="155"/>
  </r>
  <r>
    <n v="2003"/>
    <n v="11"/>
    <n v="4"/>
    <x v="8"/>
    <n v="7.9"/>
    <n v="16.491336134453782"/>
    <n v="8.5913361344537815"/>
    <x v="155"/>
  </r>
  <r>
    <n v="2003"/>
    <n v="11"/>
    <n v="5"/>
    <x v="7"/>
    <n v="7.9"/>
    <n v="16.491336134453782"/>
    <n v="8.5913361344537815"/>
    <x v="155"/>
  </r>
  <r>
    <n v="2003"/>
    <n v="11"/>
    <n v="7"/>
    <x v="22"/>
    <n v="7.9"/>
    <n v="16.491336134453782"/>
    <n v="8.5913361344537815"/>
    <x v="155"/>
  </r>
  <r>
    <n v="2003"/>
    <n v="11"/>
    <n v="12"/>
    <x v="14"/>
    <n v="7.9"/>
    <n v="16.491336134453782"/>
    <n v="8.5913361344537815"/>
    <x v="155"/>
  </r>
  <r>
    <n v="2003"/>
    <n v="11"/>
    <n v="14"/>
    <x v="14"/>
    <n v="7.9"/>
    <n v="16.491336134453782"/>
    <n v="8.5913361344537815"/>
    <x v="155"/>
  </r>
  <r>
    <n v="2003"/>
    <n v="11"/>
    <n v="21"/>
    <x v="3"/>
    <n v="7.9"/>
    <n v="16.491336134453782"/>
    <n v="8.5913361344537815"/>
    <x v="155"/>
  </r>
  <r>
    <n v="2003"/>
    <n v="11"/>
    <n v="21"/>
    <x v="0"/>
    <n v="7.9"/>
    <n v="16.491336134453782"/>
    <n v="8.5913361344537815"/>
    <x v="155"/>
  </r>
  <r>
    <n v="2003"/>
    <n v="11"/>
    <n v="24"/>
    <x v="10"/>
    <n v="7.9"/>
    <n v="16.491336134453782"/>
    <n v="8.5913361344537815"/>
    <x v="155"/>
  </r>
  <r>
    <n v="2003"/>
    <n v="11"/>
    <n v="25"/>
    <x v="22"/>
    <n v="7.9"/>
    <n v="16.491336134453782"/>
    <n v="8.5913361344537815"/>
    <x v="155"/>
  </r>
  <r>
    <n v="2003"/>
    <n v="11"/>
    <n v="30"/>
    <x v="15"/>
    <n v="7.9"/>
    <n v="16.491336134453782"/>
    <n v="8.5913361344537815"/>
    <x v="155"/>
  </r>
  <r>
    <n v="2003"/>
    <n v="12"/>
    <n v="2"/>
    <x v="4"/>
    <n v="7.9"/>
    <n v="16.491336134453782"/>
    <n v="8.5913361344537815"/>
    <x v="155"/>
  </r>
  <r>
    <n v="2003"/>
    <n v="12"/>
    <n v="2"/>
    <x v="18"/>
    <n v="7.9"/>
    <n v="16.491336134453782"/>
    <n v="8.5913361344537815"/>
    <x v="155"/>
  </r>
  <r>
    <n v="2003"/>
    <n v="12"/>
    <n v="14"/>
    <x v="6"/>
    <n v="7.9"/>
    <n v="16.491336134453782"/>
    <n v="8.5913361344537815"/>
    <x v="155"/>
  </r>
  <r>
    <n v="2003"/>
    <n v="12"/>
    <n v="20"/>
    <x v="16"/>
    <n v="7.9"/>
    <n v="16.491336134453782"/>
    <n v="8.5913361344537815"/>
    <x v="155"/>
  </r>
  <r>
    <n v="2003"/>
    <n v="12"/>
    <n v="20"/>
    <x v="9"/>
    <n v="7.9"/>
    <n v="16.491336134453782"/>
    <n v="8.5913361344537815"/>
    <x v="155"/>
  </r>
  <r>
    <n v="2003"/>
    <n v="12"/>
    <n v="21"/>
    <x v="20"/>
    <n v="7.9"/>
    <n v="16.491336134453782"/>
    <n v="8.5913361344537815"/>
    <x v="155"/>
  </r>
  <r>
    <n v="2003"/>
    <n v="12"/>
    <n v="21"/>
    <x v="22"/>
    <n v="7.9"/>
    <n v="16.491336134453782"/>
    <n v="8.5913361344537815"/>
    <x v="155"/>
  </r>
  <r>
    <n v="2003"/>
    <n v="12"/>
    <n v="25"/>
    <x v="0"/>
    <n v="7.9"/>
    <n v="16.491336134453782"/>
    <n v="8.5913361344537815"/>
    <x v="155"/>
  </r>
  <r>
    <n v="2003"/>
    <n v="12"/>
    <n v="26"/>
    <x v="3"/>
    <n v="7.9"/>
    <n v="16.491336134453782"/>
    <n v="8.5913361344537815"/>
    <x v="155"/>
  </r>
  <r>
    <n v="2001"/>
    <n v="1"/>
    <n v="4"/>
    <x v="13"/>
    <n v="8"/>
    <n v="16.470327731092436"/>
    <n v="8.4703277310924356"/>
    <x v="156"/>
  </r>
  <r>
    <n v="2001"/>
    <n v="1"/>
    <n v="4"/>
    <x v="14"/>
    <n v="8"/>
    <n v="16.470327731092436"/>
    <n v="8.4703277310924356"/>
    <x v="156"/>
  </r>
  <r>
    <n v="2001"/>
    <n v="1"/>
    <n v="23"/>
    <x v="18"/>
    <n v="8"/>
    <n v="16.470327731092436"/>
    <n v="8.4703277310924356"/>
    <x v="156"/>
  </r>
  <r>
    <n v="2001"/>
    <n v="1"/>
    <n v="25"/>
    <x v="18"/>
    <n v="8"/>
    <n v="16.470327731092436"/>
    <n v="8.4703277310924356"/>
    <x v="156"/>
  </r>
  <r>
    <n v="2004"/>
    <n v="2"/>
    <n v="11"/>
    <x v="18"/>
    <n v="8"/>
    <n v="16.470327731092436"/>
    <n v="8.4703277310924356"/>
    <x v="156"/>
  </r>
  <r>
    <n v="2004"/>
    <n v="2"/>
    <n v="13"/>
    <x v="19"/>
    <n v="8"/>
    <n v="16.470327731092436"/>
    <n v="8.4703277310924356"/>
    <x v="156"/>
  </r>
  <r>
    <n v="2004"/>
    <n v="2"/>
    <n v="13"/>
    <x v="14"/>
    <n v="8"/>
    <n v="16.470327731092436"/>
    <n v="8.4703277310924356"/>
    <x v="156"/>
  </r>
  <r>
    <n v="2004"/>
    <n v="2"/>
    <n v="13"/>
    <x v="12"/>
    <n v="8"/>
    <n v="16.470327731092436"/>
    <n v="8.4703277310924356"/>
    <x v="156"/>
  </r>
  <r>
    <n v="2004"/>
    <n v="2"/>
    <n v="18"/>
    <x v="18"/>
    <n v="8"/>
    <n v="16.470327731092436"/>
    <n v="8.4703277310924356"/>
    <x v="156"/>
  </r>
  <r>
    <n v="2004"/>
    <n v="3"/>
    <n v="18"/>
    <x v="0"/>
    <n v="8"/>
    <n v="16.470327731092436"/>
    <n v="8.4703277310924356"/>
    <x v="156"/>
  </r>
  <r>
    <n v="2004"/>
    <n v="3"/>
    <n v="24"/>
    <x v="21"/>
    <n v="8"/>
    <n v="16.470327731092436"/>
    <n v="8.4703277310924356"/>
    <x v="156"/>
  </r>
  <r>
    <n v="2002"/>
    <n v="4"/>
    <n v="2"/>
    <x v="5"/>
    <n v="8"/>
    <n v="16.470327731092436"/>
    <n v="8.4703277310924356"/>
    <x v="156"/>
  </r>
  <r>
    <n v="2002"/>
    <n v="4"/>
    <n v="2"/>
    <x v="6"/>
    <n v="8"/>
    <n v="16.470327731092436"/>
    <n v="8.4703277310924356"/>
    <x v="156"/>
  </r>
  <r>
    <n v="2002"/>
    <n v="4"/>
    <n v="6"/>
    <x v="15"/>
    <n v="8"/>
    <n v="16.470327731092436"/>
    <n v="8.4703277310924356"/>
    <x v="156"/>
  </r>
  <r>
    <n v="2002"/>
    <n v="4"/>
    <n v="12"/>
    <x v="12"/>
    <n v="8"/>
    <n v="16.470327731092436"/>
    <n v="8.4703277310924356"/>
    <x v="156"/>
  </r>
  <r>
    <n v="2002"/>
    <n v="4"/>
    <n v="13"/>
    <x v="17"/>
    <n v="8"/>
    <n v="16.470327731092436"/>
    <n v="8.4703277310924356"/>
    <x v="156"/>
  </r>
  <r>
    <n v="2002"/>
    <n v="4"/>
    <n v="16"/>
    <x v="12"/>
    <n v="8"/>
    <n v="16.470327731092436"/>
    <n v="8.4703277310924356"/>
    <x v="156"/>
  </r>
  <r>
    <n v="2002"/>
    <n v="4"/>
    <n v="28"/>
    <x v="0"/>
    <n v="8"/>
    <n v="16.470327731092436"/>
    <n v="8.4703277310924356"/>
    <x v="156"/>
  </r>
  <r>
    <n v="2002"/>
    <n v="4"/>
    <n v="29"/>
    <x v="16"/>
    <n v="8"/>
    <n v="16.470327731092436"/>
    <n v="8.4703277310924356"/>
    <x v="156"/>
  </r>
  <r>
    <n v="2002"/>
    <n v="4"/>
    <n v="30"/>
    <x v="2"/>
    <n v="8"/>
    <n v="16.470327731092436"/>
    <n v="8.4703277310924356"/>
    <x v="156"/>
  </r>
  <r>
    <n v="2011"/>
    <n v="9"/>
    <n v="1"/>
    <x v="8"/>
    <n v="8"/>
    <n v="16.470327731092436"/>
    <n v="8.4703277310924356"/>
    <x v="156"/>
  </r>
  <r>
    <n v="2011"/>
    <n v="9"/>
    <n v="19"/>
    <x v="2"/>
    <n v="8"/>
    <n v="16.470327731092436"/>
    <n v="8.4703277310924356"/>
    <x v="156"/>
  </r>
  <r>
    <n v="2011"/>
    <n v="9"/>
    <n v="19"/>
    <x v="6"/>
    <n v="8"/>
    <n v="16.470327731092436"/>
    <n v="8.4703277310924356"/>
    <x v="156"/>
  </r>
  <r>
    <n v="2011"/>
    <n v="9"/>
    <n v="25"/>
    <x v="5"/>
    <n v="8"/>
    <n v="16.470327731092436"/>
    <n v="8.4703277310924356"/>
    <x v="156"/>
  </r>
  <r>
    <n v="2010"/>
    <n v="10"/>
    <n v="12"/>
    <x v="10"/>
    <n v="8"/>
    <n v="16.470327731092436"/>
    <n v="8.4703277310924356"/>
    <x v="156"/>
  </r>
  <r>
    <n v="2010"/>
    <n v="10"/>
    <n v="13"/>
    <x v="2"/>
    <n v="8"/>
    <n v="16.470327731092436"/>
    <n v="8.4703277310924356"/>
    <x v="156"/>
  </r>
  <r>
    <n v="2010"/>
    <n v="10"/>
    <n v="21"/>
    <x v="9"/>
    <n v="8"/>
    <n v="16.470327731092436"/>
    <n v="8.4703277310924356"/>
    <x v="156"/>
  </r>
  <r>
    <n v="2010"/>
    <n v="10"/>
    <n v="21"/>
    <x v="7"/>
    <n v="8"/>
    <n v="16.470327731092436"/>
    <n v="8.4703277310924356"/>
    <x v="156"/>
  </r>
  <r>
    <n v="2010"/>
    <n v="10"/>
    <n v="22"/>
    <x v="6"/>
    <n v="8"/>
    <n v="16.470327731092436"/>
    <n v="8.4703277310924356"/>
    <x v="156"/>
  </r>
  <r>
    <n v="2010"/>
    <n v="10"/>
    <n v="27"/>
    <x v="3"/>
    <n v="8"/>
    <n v="16.470327731092436"/>
    <n v="8.4703277310924356"/>
    <x v="156"/>
  </r>
  <r>
    <n v="2010"/>
    <n v="10"/>
    <n v="30"/>
    <x v="11"/>
    <n v="8"/>
    <n v="16.470327731092436"/>
    <n v="8.4703277310924356"/>
    <x v="156"/>
  </r>
  <r>
    <n v="2003"/>
    <n v="11"/>
    <n v="5"/>
    <x v="10"/>
    <n v="8"/>
    <n v="16.470327731092436"/>
    <n v="8.4703277310924356"/>
    <x v="156"/>
  </r>
  <r>
    <n v="2003"/>
    <n v="11"/>
    <n v="6"/>
    <x v="23"/>
    <n v="8"/>
    <n v="16.470327731092436"/>
    <n v="8.4703277310924356"/>
    <x v="156"/>
  </r>
  <r>
    <n v="2003"/>
    <n v="11"/>
    <n v="12"/>
    <x v="15"/>
    <n v="8"/>
    <n v="16.470327731092436"/>
    <n v="8.4703277310924356"/>
    <x v="156"/>
  </r>
  <r>
    <n v="2003"/>
    <n v="11"/>
    <n v="13"/>
    <x v="5"/>
    <n v="8"/>
    <n v="16.470327731092436"/>
    <n v="8.4703277310924356"/>
    <x v="156"/>
  </r>
  <r>
    <n v="2003"/>
    <n v="11"/>
    <n v="14"/>
    <x v="18"/>
    <n v="8"/>
    <n v="16.470327731092436"/>
    <n v="8.4703277310924356"/>
    <x v="156"/>
  </r>
  <r>
    <n v="2003"/>
    <n v="11"/>
    <n v="14"/>
    <x v="19"/>
    <n v="8"/>
    <n v="16.470327731092436"/>
    <n v="8.4703277310924356"/>
    <x v="156"/>
  </r>
  <r>
    <n v="2003"/>
    <n v="11"/>
    <n v="15"/>
    <x v="4"/>
    <n v="8"/>
    <n v="16.470327731092436"/>
    <n v="8.4703277310924356"/>
    <x v="156"/>
  </r>
  <r>
    <n v="2003"/>
    <n v="11"/>
    <n v="17"/>
    <x v="2"/>
    <n v="8"/>
    <n v="16.470327731092436"/>
    <n v="8.4703277310924356"/>
    <x v="156"/>
  </r>
  <r>
    <n v="2003"/>
    <n v="11"/>
    <n v="24"/>
    <x v="0"/>
    <n v="8"/>
    <n v="16.470327731092436"/>
    <n v="8.4703277310924356"/>
    <x v="156"/>
  </r>
  <r>
    <n v="2003"/>
    <n v="11"/>
    <n v="26"/>
    <x v="0"/>
    <n v="8"/>
    <n v="16.470327731092436"/>
    <n v="8.4703277310924356"/>
    <x v="156"/>
  </r>
  <r>
    <n v="2003"/>
    <n v="11"/>
    <n v="26"/>
    <x v="11"/>
    <n v="8"/>
    <n v="16.470327731092436"/>
    <n v="8.4703277310924356"/>
    <x v="156"/>
  </r>
  <r>
    <n v="2003"/>
    <n v="11"/>
    <n v="30"/>
    <x v="23"/>
    <n v="8"/>
    <n v="16.470327731092436"/>
    <n v="8.4703277310924356"/>
    <x v="156"/>
  </r>
  <r>
    <n v="2003"/>
    <n v="12"/>
    <n v="2"/>
    <x v="21"/>
    <n v="8"/>
    <n v="16.470327731092436"/>
    <n v="8.4703277310924356"/>
    <x v="156"/>
  </r>
  <r>
    <n v="2003"/>
    <n v="12"/>
    <n v="26"/>
    <x v="6"/>
    <n v="8"/>
    <n v="16.470327731092436"/>
    <n v="8.4703277310924356"/>
    <x v="156"/>
  </r>
  <r>
    <n v="2003"/>
    <n v="12"/>
    <n v="27"/>
    <x v="3"/>
    <n v="8"/>
    <n v="16.470327731092436"/>
    <n v="8.4703277310924356"/>
    <x v="156"/>
  </r>
  <r>
    <n v="2001"/>
    <n v="1"/>
    <n v="4"/>
    <x v="19"/>
    <n v="8.1"/>
    <n v="16.449319327731093"/>
    <n v="8.3493193277310933"/>
    <x v="157"/>
  </r>
  <r>
    <n v="2001"/>
    <n v="1"/>
    <n v="4"/>
    <x v="11"/>
    <n v="8.1"/>
    <n v="16.449319327731093"/>
    <n v="8.3493193277310933"/>
    <x v="157"/>
  </r>
  <r>
    <n v="2001"/>
    <n v="1"/>
    <n v="5"/>
    <x v="17"/>
    <n v="8.1"/>
    <n v="16.449319327731093"/>
    <n v="8.3493193277310933"/>
    <x v="157"/>
  </r>
  <r>
    <n v="2001"/>
    <n v="1"/>
    <n v="23"/>
    <x v="14"/>
    <n v="8.1"/>
    <n v="16.449319327731093"/>
    <n v="8.3493193277310933"/>
    <x v="157"/>
  </r>
  <r>
    <n v="2004"/>
    <n v="2"/>
    <n v="14"/>
    <x v="13"/>
    <n v="8.1"/>
    <n v="16.449319327731093"/>
    <n v="8.3493193277310933"/>
    <x v="157"/>
  </r>
  <r>
    <n v="2004"/>
    <n v="2"/>
    <n v="15"/>
    <x v="18"/>
    <n v="8.1"/>
    <n v="16.449319327731093"/>
    <n v="8.3493193277310933"/>
    <x v="157"/>
  </r>
  <r>
    <n v="2004"/>
    <n v="3"/>
    <n v="3"/>
    <x v="20"/>
    <n v="8.1"/>
    <n v="16.449319327731093"/>
    <n v="8.3493193277310933"/>
    <x v="157"/>
  </r>
  <r>
    <n v="2004"/>
    <n v="3"/>
    <n v="13"/>
    <x v="0"/>
    <n v="8.1"/>
    <n v="16.449319327731093"/>
    <n v="8.3493193277310933"/>
    <x v="157"/>
  </r>
  <r>
    <n v="2004"/>
    <n v="3"/>
    <n v="19"/>
    <x v="4"/>
    <n v="8.1"/>
    <n v="16.449319327731093"/>
    <n v="8.3493193277310933"/>
    <x v="157"/>
  </r>
  <r>
    <n v="2004"/>
    <n v="3"/>
    <n v="21"/>
    <x v="2"/>
    <n v="8.1"/>
    <n v="16.449319327731093"/>
    <n v="8.3493193277310933"/>
    <x v="157"/>
  </r>
  <r>
    <n v="2002"/>
    <n v="4"/>
    <n v="13"/>
    <x v="1"/>
    <n v="8.1"/>
    <n v="16.449319327731093"/>
    <n v="8.3493193277310933"/>
    <x v="157"/>
  </r>
  <r>
    <n v="2002"/>
    <n v="4"/>
    <n v="17"/>
    <x v="1"/>
    <n v="8.1"/>
    <n v="16.449319327731093"/>
    <n v="8.3493193277310933"/>
    <x v="157"/>
  </r>
  <r>
    <n v="2002"/>
    <n v="4"/>
    <n v="18"/>
    <x v="15"/>
    <n v="8.1"/>
    <n v="16.449319327731093"/>
    <n v="8.3493193277310933"/>
    <x v="157"/>
  </r>
  <r>
    <n v="2002"/>
    <n v="4"/>
    <n v="26"/>
    <x v="23"/>
    <n v="8.1"/>
    <n v="16.449319327731093"/>
    <n v="8.3493193277310933"/>
    <x v="157"/>
  </r>
  <r>
    <n v="2002"/>
    <n v="4"/>
    <n v="26"/>
    <x v="19"/>
    <n v="8.1"/>
    <n v="16.449319327731093"/>
    <n v="8.3493193277310933"/>
    <x v="157"/>
  </r>
  <r>
    <n v="2002"/>
    <n v="4"/>
    <n v="29"/>
    <x v="10"/>
    <n v="8.1"/>
    <n v="16.449319327731093"/>
    <n v="8.3493193277310933"/>
    <x v="157"/>
  </r>
  <r>
    <n v="2002"/>
    <n v="4"/>
    <n v="30"/>
    <x v="8"/>
    <n v="8.1"/>
    <n v="16.449319327731093"/>
    <n v="8.3493193277310933"/>
    <x v="157"/>
  </r>
  <r>
    <n v="2011"/>
    <n v="6"/>
    <n v="9"/>
    <x v="9"/>
    <n v="8.1"/>
    <n v="16.449319327731093"/>
    <n v="8.3493193277310933"/>
    <x v="157"/>
  </r>
  <r>
    <n v="2001"/>
    <n v="8"/>
    <n v="29"/>
    <x v="6"/>
    <n v="8.1"/>
    <n v="16.449319327731093"/>
    <n v="8.3493193277310933"/>
    <x v="157"/>
  </r>
  <r>
    <n v="2011"/>
    <n v="9"/>
    <n v="24"/>
    <x v="7"/>
    <n v="8.1"/>
    <n v="16.449319327731093"/>
    <n v="8.3493193277310933"/>
    <x v="157"/>
  </r>
  <r>
    <n v="2010"/>
    <n v="10"/>
    <n v="19"/>
    <x v="6"/>
    <n v="8.1"/>
    <n v="16.449319327731093"/>
    <n v="8.3493193277310933"/>
    <x v="157"/>
  </r>
  <r>
    <n v="2010"/>
    <n v="10"/>
    <n v="20"/>
    <x v="18"/>
    <n v="8.1"/>
    <n v="16.449319327731093"/>
    <n v="8.3493193277310933"/>
    <x v="157"/>
  </r>
  <r>
    <n v="2010"/>
    <n v="10"/>
    <n v="21"/>
    <x v="14"/>
    <n v="8.1"/>
    <n v="16.449319327731093"/>
    <n v="8.3493193277310933"/>
    <x v="157"/>
  </r>
  <r>
    <n v="2010"/>
    <n v="10"/>
    <n v="22"/>
    <x v="2"/>
    <n v="8.1"/>
    <n v="16.449319327731093"/>
    <n v="8.3493193277310933"/>
    <x v="157"/>
  </r>
  <r>
    <n v="2010"/>
    <n v="10"/>
    <n v="22"/>
    <x v="0"/>
    <n v="8.1"/>
    <n v="16.449319327731093"/>
    <n v="8.3493193277310933"/>
    <x v="157"/>
  </r>
  <r>
    <n v="2010"/>
    <n v="10"/>
    <n v="22"/>
    <x v="15"/>
    <n v="8.1"/>
    <n v="16.449319327731093"/>
    <n v="8.3493193277310933"/>
    <x v="157"/>
  </r>
  <r>
    <n v="2003"/>
    <n v="11"/>
    <n v="5"/>
    <x v="8"/>
    <n v="8.1"/>
    <n v="16.449319327731093"/>
    <n v="8.3493193277310933"/>
    <x v="157"/>
  </r>
  <r>
    <n v="2003"/>
    <n v="11"/>
    <n v="5"/>
    <x v="1"/>
    <n v="8.1"/>
    <n v="16.449319327731093"/>
    <n v="8.3493193277310933"/>
    <x v="157"/>
  </r>
  <r>
    <n v="2003"/>
    <n v="11"/>
    <n v="6"/>
    <x v="10"/>
    <n v="8.1"/>
    <n v="16.449319327731093"/>
    <n v="8.3493193277310933"/>
    <x v="157"/>
  </r>
  <r>
    <n v="2003"/>
    <n v="11"/>
    <n v="8"/>
    <x v="13"/>
    <n v="8.1"/>
    <n v="16.449319327731093"/>
    <n v="8.3493193277310933"/>
    <x v="157"/>
  </r>
  <r>
    <n v="2003"/>
    <n v="11"/>
    <n v="15"/>
    <x v="5"/>
    <n v="8.1"/>
    <n v="16.449319327731093"/>
    <n v="8.3493193277310933"/>
    <x v="157"/>
  </r>
  <r>
    <n v="2003"/>
    <n v="11"/>
    <n v="15"/>
    <x v="1"/>
    <n v="8.1"/>
    <n v="16.449319327731093"/>
    <n v="8.3493193277310933"/>
    <x v="157"/>
  </r>
  <r>
    <n v="2003"/>
    <n v="11"/>
    <n v="26"/>
    <x v="1"/>
    <n v="8.1"/>
    <n v="16.449319327731093"/>
    <n v="8.3493193277310933"/>
    <x v="157"/>
  </r>
  <r>
    <n v="2003"/>
    <n v="12"/>
    <n v="1"/>
    <x v="8"/>
    <n v="8.1"/>
    <n v="16.449319327731093"/>
    <n v="8.3493193277310933"/>
    <x v="157"/>
  </r>
  <r>
    <n v="2003"/>
    <n v="12"/>
    <n v="21"/>
    <x v="16"/>
    <n v="8.1"/>
    <n v="16.449319327731093"/>
    <n v="8.3493193277310933"/>
    <x v="157"/>
  </r>
  <r>
    <n v="2003"/>
    <n v="12"/>
    <n v="25"/>
    <x v="10"/>
    <n v="8.1"/>
    <n v="16.449319327731093"/>
    <n v="8.3493193277310933"/>
    <x v="157"/>
  </r>
  <r>
    <n v="2001"/>
    <n v="1"/>
    <n v="4"/>
    <x v="12"/>
    <n v="8.2000000000000011"/>
    <n v="16.428310924369747"/>
    <n v="8.2283109243697456"/>
    <x v="158"/>
  </r>
  <r>
    <n v="2001"/>
    <n v="1"/>
    <n v="5"/>
    <x v="23"/>
    <n v="8.2000000000000011"/>
    <n v="16.428310924369747"/>
    <n v="8.2283109243697456"/>
    <x v="158"/>
  </r>
  <r>
    <n v="2004"/>
    <n v="2"/>
    <n v="14"/>
    <x v="17"/>
    <n v="8.2000000000000011"/>
    <n v="16.428310924369747"/>
    <n v="8.2283109243697456"/>
    <x v="158"/>
  </r>
  <r>
    <n v="2004"/>
    <n v="3"/>
    <n v="22"/>
    <x v="21"/>
    <n v="8.2000000000000011"/>
    <n v="16.428310924369747"/>
    <n v="8.2283109243697456"/>
    <x v="158"/>
  </r>
  <r>
    <n v="2004"/>
    <n v="3"/>
    <n v="27"/>
    <x v="20"/>
    <n v="8.2000000000000011"/>
    <n v="16.428310924369747"/>
    <n v="8.2283109243697456"/>
    <x v="158"/>
  </r>
  <r>
    <n v="2004"/>
    <n v="3"/>
    <n v="27"/>
    <x v="21"/>
    <n v="8.2000000000000011"/>
    <n v="16.428310924369747"/>
    <n v="8.2283109243697456"/>
    <x v="158"/>
  </r>
  <r>
    <n v="2004"/>
    <n v="3"/>
    <n v="27"/>
    <x v="23"/>
    <n v="8.2000000000000011"/>
    <n v="16.428310924369747"/>
    <n v="8.2283109243697456"/>
    <x v="158"/>
  </r>
  <r>
    <n v="2002"/>
    <n v="4"/>
    <n v="6"/>
    <x v="16"/>
    <n v="8.2000000000000011"/>
    <n v="16.428310924369747"/>
    <n v="8.2283109243697456"/>
    <x v="158"/>
  </r>
  <r>
    <n v="2002"/>
    <n v="4"/>
    <n v="16"/>
    <x v="14"/>
    <n v="8.2000000000000011"/>
    <n v="16.428310924369747"/>
    <n v="8.2283109243697456"/>
    <x v="158"/>
  </r>
  <r>
    <n v="2002"/>
    <n v="4"/>
    <n v="25"/>
    <x v="4"/>
    <n v="8.2000000000000011"/>
    <n v="16.428310924369747"/>
    <n v="8.2283109243697456"/>
    <x v="158"/>
  </r>
  <r>
    <n v="2002"/>
    <n v="4"/>
    <n v="26"/>
    <x v="1"/>
    <n v="8.2000000000000011"/>
    <n v="16.428310924369747"/>
    <n v="8.2283109243697456"/>
    <x v="158"/>
  </r>
  <r>
    <n v="2002"/>
    <n v="4"/>
    <n v="28"/>
    <x v="10"/>
    <n v="8.2000000000000011"/>
    <n v="16.428310924369747"/>
    <n v="8.2283109243697456"/>
    <x v="158"/>
  </r>
  <r>
    <n v="2002"/>
    <n v="4"/>
    <n v="30"/>
    <x v="3"/>
    <n v="8.2000000000000011"/>
    <n v="16.428310924369747"/>
    <n v="8.2283109243697456"/>
    <x v="158"/>
  </r>
  <r>
    <n v="2000"/>
    <n v="5"/>
    <n v="18"/>
    <x v="7"/>
    <n v="8.2000000000000011"/>
    <n v="16.428310924369747"/>
    <n v="8.2283109243697456"/>
    <x v="158"/>
  </r>
  <r>
    <n v="2000"/>
    <n v="5"/>
    <n v="29"/>
    <x v="6"/>
    <n v="8.2000000000000011"/>
    <n v="16.428310924369747"/>
    <n v="8.2283109243697456"/>
    <x v="158"/>
  </r>
  <r>
    <n v="2011"/>
    <n v="9"/>
    <n v="1"/>
    <x v="6"/>
    <n v="8.2000000000000011"/>
    <n v="16.428310924369747"/>
    <n v="8.2283109243697456"/>
    <x v="158"/>
  </r>
  <r>
    <n v="2011"/>
    <n v="9"/>
    <n v="19"/>
    <x v="3"/>
    <n v="8.2000000000000011"/>
    <n v="16.428310924369747"/>
    <n v="8.2283109243697456"/>
    <x v="158"/>
  </r>
  <r>
    <n v="2010"/>
    <n v="10"/>
    <n v="10"/>
    <x v="8"/>
    <n v="8.2000000000000011"/>
    <n v="16.428310924369747"/>
    <n v="8.2283109243697456"/>
    <x v="158"/>
  </r>
  <r>
    <n v="2010"/>
    <n v="10"/>
    <n v="19"/>
    <x v="3"/>
    <n v="8.2000000000000011"/>
    <n v="16.428310924369747"/>
    <n v="8.2283109243697456"/>
    <x v="158"/>
  </r>
  <r>
    <n v="2010"/>
    <n v="10"/>
    <n v="22"/>
    <x v="5"/>
    <n v="8.2000000000000011"/>
    <n v="16.428310924369747"/>
    <n v="8.2283109243697456"/>
    <x v="158"/>
  </r>
  <r>
    <n v="2010"/>
    <n v="10"/>
    <n v="22"/>
    <x v="4"/>
    <n v="8.2000000000000011"/>
    <n v="16.428310924369747"/>
    <n v="8.2283109243697456"/>
    <x v="158"/>
  </r>
  <r>
    <n v="2010"/>
    <n v="10"/>
    <n v="22"/>
    <x v="8"/>
    <n v="8.2000000000000011"/>
    <n v="16.428310924369747"/>
    <n v="8.2283109243697456"/>
    <x v="158"/>
  </r>
  <r>
    <n v="2010"/>
    <n v="10"/>
    <n v="22"/>
    <x v="14"/>
    <n v="8.2000000000000011"/>
    <n v="16.428310924369747"/>
    <n v="8.2283109243697456"/>
    <x v="158"/>
  </r>
  <r>
    <n v="2010"/>
    <n v="10"/>
    <n v="23"/>
    <x v="23"/>
    <n v="8.2000000000000011"/>
    <n v="16.428310924369747"/>
    <n v="8.2283109243697456"/>
    <x v="158"/>
  </r>
  <r>
    <n v="2010"/>
    <n v="10"/>
    <n v="23"/>
    <x v="17"/>
    <n v="8.2000000000000011"/>
    <n v="16.428310924369747"/>
    <n v="8.2283109243697456"/>
    <x v="158"/>
  </r>
  <r>
    <n v="2010"/>
    <n v="10"/>
    <n v="23"/>
    <x v="14"/>
    <n v="8.2000000000000011"/>
    <n v="16.428310924369747"/>
    <n v="8.2283109243697456"/>
    <x v="158"/>
  </r>
  <r>
    <n v="2010"/>
    <n v="10"/>
    <n v="23"/>
    <x v="12"/>
    <n v="8.2000000000000011"/>
    <n v="16.428310924369747"/>
    <n v="8.2283109243697456"/>
    <x v="158"/>
  </r>
  <r>
    <n v="2010"/>
    <n v="10"/>
    <n v="26"/>
    <x v="17"/>
    <n v="8.2000000000000011"/>
    <n v="16.428310924369747"/>
    <n v="8.2283109243697456"/>
    <x v="158"/>
  </r>
  <r>
    <n v="2010"/>
    <n v="10"/>
    <n v="29"/>
    <x v="13"/>
    <n v="8.2000000000000011"/>
    <n v="16.428310924369747"/>
    <n v="8.2283109243697456"/>
    <x v="158"/>
  </r>
  <r>
    <n v="2003"/>
    <n v="11"/>
    <n v="1"/>
    <x v="3"/>
    <n v="8.2000000000000011"/>
    <n v="16.428310924369747"/>
    <n v="8.2283109243697456"/>
    <x v="158"/>
  </r>
  <r>
    <n v="2003"/>
    <n v="11"/>
    <n v="9"/>
    <x v="12"/>
    <n v="8.2000000000000011"/>
    <n v="16.428310924369747"/>
    <n v="8.2283109243697456"/>
    <x v="158"/>
  </r>
  <r>
    <n v="2003"/>
    <n v="11"/>
    <n v="10"/>
    <x v="15"/>
    <n v="8.2000000000000011"/>
    <n v="16.428310924369747"/>
    <n v="8.2283109243697456"/>
    <x v="158"/>
  </r>
  <r>
    <n v="2003"/>
    <n v="11"/>
    <n v="13"/>
    <x v="12"/>
    <n v="8.2000000000000011"/>
    <n v="16.428310924369747"/>
    <n v="8.2283109243697456"/>
    <x v="158"/>
  </r>
  <r>
    <n v="2003"/>
    <n v="11"/>
    <n v="14"/>
    <x v="17"/>
    <n v="8.2000000000000011"/>
    <n v="16.428310924369747"/>
    <n v="8.2283109243697456"/>
    <x v="158"/>
  </r>
  <r>
    <n v="2003"/>
    <n v="11"/>
    <n v="14"/>
    <x v="7"/>
    <n v="8.2000000000000011"/>
    <n v="16.428310924369747"/>
    <n v="8.2283109243697456"/>
    <x v="158"/>
  </r>
  <r>
    <n v="2003"/>
    <n v="11"/>
    <n v="15"/>
    <x v="3"/>
    <n v="8.2000000000000011"/>
    <n v="16.428310924369747"/>
    <n v="8.2283109243697456"/>
    <x v="158"/>
  </r>
  <r>
    <n v="2003"/>
    <n v="11"/>
    <n v="17"/>
    <x v="10"/>
    <n v="8.2000000000000011"/>
    <n v="16.428310924369747"/>
    <n v="8.2283109243697456"/>
    <x v="158"/>
  </r>
  <r>
    <n v="2003"/>
    <n v="11"/>
    <n v="17"/>
    <x v="23"/>
    <n v="8.2000000000000011"/>
    <n v="16.428310924369747"/>
    <n v="8.2283109243697456"/>
    <x v="158"/>
  </r>
  <r>
    <n v="2003"/>
    <n v="11"/>
    <n v="26"/>
    <x v="12"/>
    <n v="8.2000000000000011"/>
    <n v="16.428310924369747"/>
    <n v="8.2283109243697456"/>
    <x v="158"/>
  </r>
  <r>
    <n v="2003"/>
    <n v="12"/>
    <n v="21"/>
    <x v="21"/>
    <n v="8.2000000000000011"/>
    <n v="16.428310924369747"/>
    <n v="8.2283109243697456"/>
    <x v="158"/>
  </r>
  <r>
    <n v="2003"/>
    <n v="12"/>
    <n v="27"/>
    <x v="6"/>
    <n v="8.2000000000000011"/>
    <n v="16.428310924369747"/>
    <n v="8.2283109243697456"/>
    <x v="158"/>
  </r>
  <r>
    <n v="2004"/>
    <n v="2"/>
    <n v="7"/>
    <x v="22"/>
    <n v="8.3000000000000007"/>
    <n v="16.407302521008404"/>
    <n v="8.1073025210084033"/>
    <x v="159"/>
  </r>
  <r>
    <n v="2004"/>
    <n v="3"/>
    <n v="4"/>
    <x v="18"/>
    <n v="8.3000000000000007"/>
    <n v="16.407302521008404"/>
    <n v="8.1073025210084033"/>
    <x v="159"/>
  </r>
  <r>
    <n v="2004"/>
    <n v="3"/>
    <n v="13"/>
    <x v="1"/>
    <n v="8.3000000000000007"/>
    <n v="16.407302521008404"/>
    <n v="8.1073025210084033"/>
    <x v="159"/>
  </r>
  <r>
    <n v="2004"/>
    <n v="3"/>
    <n v="13"/>
    <x v="19"/>
    <n v="8.3000000000000007"/>
    <n v="16.407302521008404"/>
    <n v="8.1073025210084033"/>
    <x v="159"/>
  </r>
  <r>
    <n v="2004"/>
    <n v="3"/>
    <n v="19"/>
    <x v="3"/>
    <n v="8.3000000000000007"/>
    <n v="16.407302521008404"/>
    <n v="8.1073025210084033"/>
    <x v="159"/>
  </r>
  <r>
    <n v="2004"/>
    <n v="3"/>
    <n v="19"/>
    <x v="7"/>
    <n v="8.3000000000000007"/>
    <n v="16.407302521008404"/>
    <n v="8.1073025210084033"/>
    <x v="159"/>
  </r>
  <r>
    <n v="2004"/>
    <n v="3"/>
    <n v="21"/>
    <x v="4"/>
    <n v="8.3000000000000007"/>
    <n v="16.407302521008404"/>
    <n v="8.1073025210084033"/>
    <x v="159"/>
  </r>
  <r>
    <n v="2004"/>
    <n v="3"/>
    <n v="29"/>
    <x v="14"/>
    <n v="8.3000000000000007"/>
    <n v="16.407302521008404"/>
    <n v="8.1073025210084033"/>
    <x v="159"/>
  </r>
  <r>
    <n v="2004"/>
    <n v="3"/>
    <n v="30"/>
    <x v="7"/>
    <n v="8.3000000000000007"/>
    <n v="16.407302521008404"/>
    <n v="8.1073025210084033"/>
    <x v="159"/>
  </r>
  <r>
    <n v="2002"/>
    <n v="4"/>
    <n v="8"/>
    <x v="0"/>
    <n v="8.3000000000000007"/>
    <n v="16.407302521008404"/>
    <n v="8.1073025210084033"/>
    <x v="159"/>
  </r>
  <r>
    <n v="2002"/>
    <n v="4"/>
    <n v="9"/>
    <x v="13"/>
    <n v="8.3000000000000007"/>
    <n v="16.407302521008404"/>
    <n v="8.1073025210084033"/>
    <x v="159"/>
  </r>
  <r>
    <n v="2002"/>
    <n v="4"/>
    <n v="10"/>
    <x v="15"/>
    <n v="8.3000000000000007"/>
    <n v="16.407302521008404"/>
    <n v="8.1073025210084033"/>
    <x v="159"/>
  </r>
  <r>
    <n v="2002"/>
    <n v="4"/>
    <n v="13"/>
    <x v="10"/>
    <n v="8.3000000000000007"/>
    <n v="16.407302521008404"/>
    <n v="8.1073025210084033"/>
    <x v="159"/>
  </r>
  <r>
    <n v="2002"/>
    <n v="4"/>
    <n v="25"/>
    <x v="5"/>
    <n v="8.3000000000000007"/>
    <n v="16.407302521008404"/>
    <n v="8.1073025210084033"/>
    <x v="159"/>
  </r>
  <r>
    <n v="2002"/>
    <n v="4"/>
    <n v="25"/>
    <x v="14"/>
    <n v="8.3000000000000007"/>
    <n v="16.407302521008404"/>
    <n v="8.1073025210084033"/>
    <x v="159"/>
  </r>
  <r>
    <n v="2002"/>
    <n v="4"/>
    <n v="26"/>
    <x v="18"/>
    <n v="8.3000000000000007"/>
    <n v="16.407302521008404"/>
    <n v="8.1073025210084033"/>
    <x v="159"/>
  </r>
  <r>
    <n v="2002"/>
    <n v="4"/>
    <n v="26"/>
    <x v="7"/>
    <n v="8.3000000000000007"/>
    <n v="16.407302521008404"/>
    <n v="8.1073025210084033"/>
    <x v="159"/>
  </r>
  <r>
    <n v="2002"/>
    <n v="4"/>
    <n v="27"/>
    <x v="4"/>
    <n v="8.3000000000000007"/>
    <n v="16.407302521008404"/>
    <n v="8.1073025210084033"/>
    <x v="159"/>
  </r>
  <r>
    <n v="2002"/>
    <n v="4"/>
    <n v="27"/>
    <x v="3"/>
    <n v="8.3000000000000007"/>
    <n v="16.407302521008404"/>
    <n v="8.1073025210084033"/>
    <x v="159"/>
  </r>
  <r>
    <n v="2002"/>
    <n v="4"/>
    <n v="27"/>
    <x v="15"/>
    <n v="8.3000000000000007"/>
    <n v="16.407302521008404"/>
    <n v="8.1073025210084033"/>
    <x v="159"/>
  </r>
  <r>
    <n v="2002"/>
    <n v="4"/>
    <n v="27"/>
    <x v="14"/>
    <n v="8.3000000000000007"/>
    <n v="16.407302521008404"/>
    <n v="8.1073025210084033"/>
    <x v="159"/>
  </r>
  <r>
    <n v="2002"/>
    <n v="4"/>
    <n v="28"/>
    <x v="4"/>
    <n v="8.3000000000000007"/>
    <n v="16.407302521008404"/>
    <n v="8.1073025210084033"/>
    <x v="159"/>
  </r>
  <r>
    <n v="2002"/>
    <n v="4"/>
    <n v="29"/>
    <x v="7"/>
    <n v="8.3000000000000007"/>
    <n v="16.407302521008404"/>
    <n v="8.1073025210084033"/>
    <x v="159"/>
  </r>
  <r>
    <n v="2011"/>
    <n v="6"/>
    <n v="12"/>
    <x v="6"/>
    <n v="8.3000000000000007"/>
    <n v="16.407302521008404"/>
    <n v="8.1073025210084033"/>
    <x v="159"/>
  </r>
  <r>
    <n v="2008"/>
    <n v="7"/>
    <n v="14"/>
    <x v="2"/>
    <n v="8.3000000000000007"/>
    <n v="16.407302521008404"/>
    <n v="8.1073025210084033"/>
    <x v="159"/>
  </r>
  <r>
    <n v="2010"/>
    <n v="10"/>
    <n v="16"/>
    <x v="13"/>
    <n v="8.3000000000000007"/>
    <n v="16.407302521008404"/>
    <n v="8.1073025210084033"/>
    <x v="159"/>
  </r>
  <r>
    <n v="2010"/>
    <n v="10"/>
    <n v="21"/>
    <x v="19"/>
    <n v="8.3000000000000007"/>
    <n v="16.407302521008404"/>
    <n v="8.1073025210084033"/>
    <x v="159"/>
  </r>
  <r>
    <n v="2010"/>
    <n v="10"/>
    <n v="21"/>
    <x v="15"/>
    <n v="8.3000000000000007"/>
    <n v="16.407302521008404"/>
    <n v="8.1073025210084033"/>
    <x v="159"/>
  </r>
  <r>
    <n v="2010"/>
    <n v="10"/>
    <n v="22"/>
    <x v="12"/>
    <n v="8.3000000000000007"/>
    <n v="16.407302521008404"/>
    <n v="8.1073025210084033"/>
    <x v="159"/>
  </r>
  <r>
    <n v="2010"/>
    <n v="10"/>
    <n v="23"/>
    <x v="15"/>
    <n v="8.3000000000000007"/>
    <n v="16.407302521008404"/>
    <n v="8.1073025210084033"/>
    <x v="159"/>
  </r>
  <r>
    <n v="2010"/>
    <n v="10"/>
    <n v="25"/>
    <x v="10"/>
    <n v="8.3000000000000007"/>
    <n v="16.407302521008404"/>
    <n v="8.1073025210084033"/>
    <x v="159"/>
  </r>
  <r>
    <n v="2010"/>
    <n v="10"/>
    <n v="26"/>
    <x v="10"/>
    <n v="8.3000000000000007"/>
    <n v="16.407302521008404"/>
    <n v="8.1073025210084033"/>
    <x v="159"/>
  </r>
  <r>
    <n v="2010"/>
    <n v="10"/>
    <n v="26"/>
    <x v="19"/>
    <n v="8.3000000000000007"/>
    <n v="16.407302521008404"/>
    <n v="8.1073025210084033"/>
    <x v="159"/>
  </r>
  <r>
    <n v="2010"/>
    <n v="10"/>
    <n v="27"/>
    <x v="1"/>
    <n v="8.3000000000000007"/>
    <n v="16.407302521008404"/>
    <n v="8.1073025210084033"/>
    <x v="159"/>
  </r>
  <r>
    <n v="2010"/>
    <n v="10"/>
    <n v="29"/>
    <x v="4"/>
    <n v="8.3000000000000007"/>
    <n v="16.407302521008404"/>
    <n v="8.1073025210084033"/>
    <x v="159"/>
  </r>
  <r>
    <n v="2003"/>
    <n v="11"/>
    <n v="8"/>
    <x v="22"/>
    <n v="8.3000000000000007"/>
    <n v="16.407302521008404"/>
    <n v="8.1073025210084033"/>
    <x v="159"/>
  </r>
  <r>
    <n v="2003"/>
    <n v="11"/>
    <n v="14"/>
    <x v="20"/>
    <n v="8.3000000000000007"/>
    <n v="16.407302521008404"/>
    <n v="8.1073025210084033"/>
    <x v="159"/>
  </r>
  <r>
    <n v="2003"/>
    <n v="11"/>
    <n v="15"/>
    <x v="6"/>
    <n v="8.3000000000000007"/>
    <n v="16.407302521008404"/>
    <n v="8.1073025210084033"/>
    <x v="159"/>
  </r>
  <r>
    <n v="2003"/>
    <n v="11"/>
    <n v="17"/>
    <x v="17"/>
    <n v="8.3000000000000007"/>
    <n v="16.407302521008404"/>
    <n v="8.1073025210084033"/>
    <x v="159"/>
  </r>
  <r>
    <n v="2003"/>
    <n v="11"/>
    <n v="21"/>
    <x v="5"/>
    <n v="8.3000000000000007"/>
    <n v="16.407302521008404"/>
    <n v="8.1073025210084033"/>
    <x v="159"/>
  </r>
  <r>
    <n v="2003"/>
    <n v="11"/>
    <n v="21"/>
    <x v="6"/>
    <n v="8.3000000000000007"/>
    <n v="16.407302521008404"/>
    <n v="8.1073025210084033"/>
    <x v="159"/>
  </r>
  <r>
    <n v="2003"/>
    <n v="11"/>
    <n v="21"/>
    <x v="10"/>
    <n v="8.3000000000000007"/>
    <n v="16.407302521008404"/>
    <n v="8.1073025210084033"/>
    <x v="159"/>
  </r>
  <r>
    <n v="2003"/>
    <n v="11"/>
    <n v="26"/>
    <x v="10"/>
    <n v="8.3000000000000007"/>
    <n v="16.407302521008404"/>
    <n v="8.1073025210084033"/>
    <x v="159"/>
  </r>
  <r>
    <n v="2003"/>
    <n v="11"/>
    <n v="26"/>
    <x v="13"/>
    <n v="8.3000000000000007"/>
    <n v="16.407302521008404"/>
    <n v="8.1073025210084033"/>
    <x v="159"/>
  </r>
  <r>
    <n v="2003"/>
    <n v="11"/>
    <n v="30"/>
    <x v="20"/>
    <n v="8.3000000000000007"/>
    <n v="16.407302521008404"/>
    <n v="8.1073025210084033"/>
    <x v="159"/>
  </r>
  <r>
    <n v="2003"/>
    <n v="12"/>
    <n v="1"/>
    <x v="6"/>
    <n v="8.3000000000000007"/>
    <n v="16.407302521008404"/>
    <n v="8.1073025210084033"/>
    <x v="159"/>
  </r>
  <r>
    <n v="2003"/>
    <n v="12"/>
    <n v="6"/>
    <x v="3"/>
    <n v="8.3000000000000007"/>
    <n v="16.407302521008404"/>
    <n v="8.1073025210084033"/>
    <x v="159"/>
  </r>
  <r>
    <n v="2003"/>
    <n v="12"/>
    <n v="12"/>
    <x v="9"/>
    <n v="8.3000000000000007"/>
    <n v="16.407302521008404"/>
    <n v="8.1073025210084033"/>
    <x v="159"/>
  </r>
  <r>
    <n v="2003"/>
    <n v="12"/>
    <n v="20"/>
    <x v="18"/>
    <n v="8.3000000000000007"/>
    <n v="16.407302521008404"/>
    <n v="8.1073025210084033"/>
    <x v="159"/>
  </r>
  <r>
    <n v="2003"/>
    <n v="12"/>
    <n v="28"/>
    <x v="1"/>
    <n v="8.3000000000000007"/>
    <n v="16.407302521008404"/>
    <n v="8.1073025210084033"/>
    <x v="159"/>
  </r>
  <r>
    <n v="2001"/>
    <n v="1"/>
    <n v="5"/>
    <x v="18"/>
    <n v="8.4"/>
    <n v="16.386294117647058"/>
    <n v="7.9862941176470574"/>
    <x v="160"/>
  </r>
  <r>
    <n v="2004"/>
    <n v="2"/>
    <n v="7"/>
    <x v="8"/>
    <n v="8.4"/>
    <n v="16.386294117647058"/>
    <n v="7.9862941176470574"/>
    <x v="160"/>
  </r>
  <r>
    <n v="2004"/>
    <n v="2"/>
    <n v="7"/>
    <x v="18"/>
    <n v="8.4"/>
    <n v="16.386294117647058"/>
    <n v="7.9862941176470574"/>
    <x v="160"/>
  </r>
  <r>
    <n v="2004"/>
    <n v="2"/>
    <n v="13"/>
    <x v="13"/>
    <n v="8.4"/>
    <n v="16.386294117647058"/>
    <n v="7.9862941176470574"/>
    <x v="160"/>
  </r>
  <r>
    <n v="2004"/>
    <n v="2"/>
    <n v="14"/>
    <x v="23"/>
    <n v="8.4"/>
    <n v="16.386294117647058"/>
    <n v="7.9862941176470574"/>
    <x v="160"/>
  </r>
  <r>
    <n v="2004"/>
    <n v="3"/>
    <n v="3"/>
    <x v="21"/>
    <n v="8.4"/>
    <n v="16.386294117647058"/>
    <n v="7.9862941176470574"/>
    <x v="160"/>
  </r>
  <r>
    <n v="2004"/>
    <n v="3"/>
    <n v="14"/>
    <x v="10"/>
    <n v="8.4"/>
    <n v="16.386294117647058"/>
    <n v="7.9862941176470574"/>
    <x v="160"/>
  </r>
  <r>
    <n v="2004"/>
    <n v="3"/>
    <n v="19"/>
    <x v="1"/>
    <n v="8.4"/>
    <n v="16.386294117647058"/>
    <n v="7.9862941176470574"/>
    <x v="160"/>
  </r>
  <r>
    <n v="2004"/>
    <n v="3"/>
    <n v="21"/>
    <x v="19"/>
    <n v="8.4"/>
    <n v="16.386294117647058"/>
    <n v="7.9862941176470574"/>
    <x v="160"/>
  </r>
  <r>
    <n v="2004"/>
    <n v="3"/>
    <n v="22"/>
    <x v="22"/>
    <n v="8.4"/>
    <n v="16.386294117647058"/>
    <n v="7.9862941176470574"/>
    <x v="160"/>
  </r>
  <r>
    <n v="2004"/>
    <n v="3"/>
    <n v="23"/>
    <x v="21"/>
    <n v="8.4"/>
    <n v="16.386294117647058"/>
    <n v="7.9862941176470574"/>
    <x v="160"/>
  </r>
  <r>
    <n v="2004"/>
    <n v="3"/>
    <n v="23"/>
    <x v="23"/>
    <n v="8.4"/>
    <n v="16.386294117647058"/>
    <n v="7.9862941176470574"/>
    <x v="160"/>
  </r>
  <r>
    <n v="2004"/>
    <n v="3"/>
    <n v="27"/>
    <x v="22"/>
    <n v="8.4"/>
    <n v="16.386294117647058"/>
    <n v="7.9862941176470574"/>
    <x v="160"/>
  </r>
  <r>
    <n v="2004"/>
    <n v="3"/>
    <n v="28"/>
    <x v="19"/>
    <n v="8.4"/>
    <n v="16.386294117647058"/>
    <n v="7.9862941176470574"/>
    <x v="160"/>
  </r>
  <r>
    <n v="2002"/>
    <n v="4"/>
    <n v="1"/>
    <x v="9"/>
    <n v="8.4"/>
    <n v="16.386294117647058"/>
    <n v="7.9862941176470574"/>
    <x v="160"/>
  </r>
  <r>
    <n v="2002"/>
    <n v="4"/>
    <n v="1"/>
    <x v="7"/>
    <n v="8.4"/>
    <n v="16.386294117647058"/>
    <n v="7.9862941176470574"/>
    <x v="160"/>
  </r>
  <r>
    <n v="2002"/>
    <n v="4"/>
    <n v="4"/>
    <x v="8"/>
    <n v="8.4"/>
    <n v="16.386294117647058"/>
    <n v="7.9862941176470574"/>
    <x v="160"/>
  </r>
  <r>
    <n v="2002"/>
    <n v="4"/>
    <n v="4"/>
    <x v="1"/>
    <n v="8.4"/>
    <n v="16.386294117647058"/>
    <n v="7.9862941176470574"/>
    <x v="160"/>
  </r>
  <r>
    <n v="2002"/>
    <n v="4"/>
    <n v="8"/>
    <x v="12"/>
    <n v="8.4"/>
    <n v="16.386294117647058"/>
    <n v="7.9862941176470574"/>
    <x v="160"/>
  </r>
  <r>
    <n v="2002"/>
    <n v="4"/>
    <n v="16"/>
    <x v="15"/>
    <n v="8.4"/>
    <n v="16.386294117647058"/>
    <n v="7.9862941176470574"/>
    <x v="160"/>
  </r>
  <r>
    <n v="2002"/>
    <n v="4"/>
    <n v="19"/>
    <x v="14"/>
    <n v="8.4"/>
    <n v="16.386294117647058"/>
    <n v="7.9862941176470574"/>
    <x v="160"/>
  </r>
  <r>
    <n v="2002"/>
    <n v="4"/>
    <n v="27"/>
    <x v="5"/>
    <n v="8.4"/>
    <n v="16.386294117647058"/>
    <n v="7.9862941176470574"/>
    <x v="160"/>
  </r>
  <r>
    <n v="2000"/>
    <n v="5"/>
    <n v="20"/>
    <x v="8"/>
    <n v="8.4"/>
    <n v="16.386294117647058"/>
    <n v="7.9862941176470574"/>
    <x v="160"/>
  </r>
  <r>
    <n v="2000"/>
    <n v="5"/>
    <n v="22"/>
    <x v="12"/>
    <n v="8.4"/>
    <n v="16.386294117647058"/>
    <n v="7.9862941176470574"/>
    <x v="160"/>
  </r>
  <r>
    <n v="2000"/>
    <n v="5"/>
    <n v="28"/>
    <x v="21"/>
    <n v="8.4"/>
    <n v="16.386294117647058"/>
    <n v="7.9862941176470574"/>
    <x v="160"/>
  </r>
  <r>
    <n v="2000"/>
    <n v="5"/>
    <n v="28"/>
    <x v="22"/>
    <n v="8.4"/>
    <n v="16.386294117647058"/>
    <n v="7.9862941176470574"/>
    <x v="160"/>
  </r>
  <r>
    <n v="2000"/>
    <n v="5"/>
    <n v="28"/>
    <x v="9"/>
    <n v="8.4"/>
    <n v="16.386294117647058"/>
    <n v="7.9862941176470574"/>
    <x v="160"/>
  </r>
  <r>
    <n v="2001"/>
    <n v="8"/>
    <n v="28"/>
    <x v="8"/>
    <n v="8.4"/>
    <n v="16.386294117647058"/>
    <n v="7.9862941176470574"/>
    <x v="160"/>
  </r>
  <r>
    <n v="2001"/>
    <n v="8"/>
    <n v="29"/>
    <x v="5"/>
    <n v="8.4"/>
    <n v="16.386294117647058"/>
    <n v="7.9862941176470574"/>
    <x v="160"/>
  </r>
  <r>
    <n v="2001"/>
    <n v="8"/>
    <n v="29"/>
    <x v="8"/>
    <n v="8.4"/>
    <n v="16.386294117647058"/>
    <n v="7.9862941176470574"/>
    <x v="160"/>
  </r>
  <r>
    <n v="2011"/>
    <n v="9"/>
    <n v="16"/>
    <x v="6"/>
    <n v="8.4"/>
    <n v="16.386294117647058"/>
    <n v="7.9862941176470574"/>
    <x v="160"/>
  </r>
  <r>
    <n v="2010"/>
    <n v="10"/>
    <n v="1"/>
    <x v="5"/>
    <n v="8.4"/>
    <n v="16.386294117647058"/>
    <n v="7.9862941176470574"/>
    <x v="160"/>
  </r>
  <r>
    <n v="2010"/>
    <n v="10"/>
    <n v="1"/>
    <x v="8"/>
    <n v="8.4"/>
    <n v="16.386294117647058"/>
    <n v="7.9862941176470574"/>
    <x v="160"/>
  </r>
  <r>
    <n v="2010"/>
    <n v="10"/>
    <n v="13"/>
    <x v="8"/>
    <n v="8.4"/>
    <n v="16.386294117647058"/>
    <n v="7.9862941176470574"/>
    <x v="160"/>
  </r>
  <r>
    <n v="2010"/>
    <n v="10"/>
    <n v="13"/>
    <x v="6"/>
    <n v="8.4"/>
    <n v="16.386294117647058"/>
    <n v="7.9862941176470574"/>
    <x v="160"/>
  </r>
  <r>
    <n v="2010"/>
    <n v="10"/>
    <n v="13"/>
    <x v="3"/>
    <n v="8.4"/>
    <n v="16.386294117647058"/>
    <n v="7.9862941176470574"/>
    <x v="160"/>
  </r>
  <r>
    <n v="2010"/>
    <n v="10"/>
    <n v="19"/>
    <x v="8"/>
    <n v="8.4"/>
    <n v="16.386294117647058"/>
    <n v="7.9862941176470574"/>
    <x v="160"/>
  </r>
  <r>
    <n v="2010"/>
    <n v="10"/>
    <n v="20"/>
    <x v="13"/>
    <n v="8.4"/>
    <n v="16.386294117647058"/>
    <n v="7.9862941176470574"/>
    <x v="160"/>
  </r>
  <r>
    <n v="2010"/>
    <n v="10"/>
    <n v="31"/>
    <x v="0"/>
    <n v="8.4"/>
    <n v="16.386294117647058"/>
    <n v="7.9862941176470574"/>
    <x v="160"/>
  </r>
  <r>
    <n v="2003"/>
    <n v="11"/>
    <n v="14"/>
    <x v="23"/>
    <n v="8.4"/>
    <n v="16.386294117647058"/>
    <n v="7.9862941176470574"/>
    <x v="160"/>
  </r>
  <r>
    <n v="2003"/>
    <n v="11"/>
    <n v="24"/>
    <x v="1"/>
    <n v="8.4"/>
    <n v="16.386294117647058"/>
    <n v="7.9862941176470574"/>
    <x v="160"/>
  </r>
  <r>
    <n v="2003"/>
    <n v="12"/>
    <n v="1"/>
    <x v="7"/>
    <n v="8.4"/>
    <n v="16.386294117647058"/>
    <n v="7.9862941176470574"/>
    <x v="160"/>
  </r>
  <r>
    <n v="2003"/>
    <n v="12"/>
    <n v="25"/>
    <x v="13"/>
    <n v="8.4"/>
    <n v="16.386294117647058"/>
    <n v="7.9862941176470574"/>
    <x v="160"/>
  </r>
  <r>
    <n v="2003"/>
    <n v="12"/>
    <n v="26"/>
    <x v="8"/>
    <n v="8.4"/>
    <n v="16.386294117647058"/>
    <n v="7.9862941176470574"/>
    <x v="160"/>
  </r>
  <r>
    <n v="2003"/>
    <n v="12"/>
    <n v="27"/>
    <x v="8"/>
    <n v="8.4"/>
    <n v="16.386294117647058"/>
    <n v="7.9862941176470574"/>
    <x v="160"/>
  </r>
  <r>
    <n v="2003"/>
    <n v="12"/>
    <n v="28"/>
    <x v="0"/>
    <n v="8.4"/>
    <n v="16.386294117647058"/>
    <n v="7.9862941176470574"/>
    <x v="160"/>
  </r>
  <r>
    <n v="2001"/>
    <n v="1"/>
    <n v="4"/>
    <x v="16"/>
    <n v="8.5"/>
    <n v="16.365285714285715"/>
    <n v="7.8652857142857151"/>
    <x v="161"/>
  </r>
  <r>
    <n v="2004"/>
    <n v="2"/>
    <n v="13"/>
    <x v="17"/>
    <n v="8.5"/>
    <n v="16.365285714285715"/>
    <n v="7.8652857142857151"/>
    <x v="161"/>
  </r>
  <r>
    <n v="2004"/>
    <n v="2"/>
    <n v="14"/>
    <x v="20"/>
    <n v="8.5"/>
    <n v="16.365285714285715"/>
    <n v="7.8652857142857151"/>
    <x v="161"/>
  </r>
  <r>
    <n v="2004"/>
    <n v="2"/>
    <n v="14"/>
    <x v="21"/>
    <n v="8.5"/>
    <n v="16.365285714285715"/>
    <n v="7.8652857142857151"/>
    <x v="161"/>
  </r>
  <r>
    <n v="2004"/>
    <n v="3"/>
    <n v="13"/>
    <x v="10"/>
    <n v="8.5"/>
    <n v="16.365285714285715"/>
    <n v="7.8652857142857151"/>
    <x v="161"/>
  </r>
  <r>
    <n v="2004"/>
    <n v="3"/>
    <n v="22"/>
    <x v="23"/>
    <n v="8.5"/>
    <n v="16.365285714285715"/>
    <n v="7.8652857142857151"/>
    <x v="161"/>
  </r>
  <r>
    <n v="2004"/>
    <n v="3"/>
    <n v="23"/>
    <x v="16"/>
    <n v="8.5"/>
    <n v="16.365285714285715"/>
    <n v="7.8652857142857151"/>
    <x v="161"/>
  </r>
  <r>
    <n v="2002"/>
    <n v="4"/>
    <n v="7"/>
    <x v="15"/>
    <n v="8.5"/>
    <n v="16.365285714285715"/>
    <n v="7.8652857142857151"/>
    <x v="161"/>
  </r>
  <r>
    <n v="2002"/>
    <n v="4"/>
    <n v="12"/>
    <x v="14"/>
    <n v="8.5"/>
    <n v="16.365285714285715"/>
    <n v="7.8652857142857151"/>
    <x v="161"/>
  </r>
  <r>
    <n v="2002"/>
    <n v="4"/>
    <n v="13"/>
    <x v="0"/>
    <n v="8.5"/>
    <n v="16.365285714285715"/>
    <n v="7.8652857142857151"/>
    <x v="161"/>
  </r>
  <r>
    <n v="2002"/>
    <n v="4"/>
    <n v="16"/>
    <x v="10"/>
    <n v="8.5"/>
    <n v="16.365285714285715"/>
    <n v="7.8652857142857151"/>
    <x v="161"/>
  </r>
  <r>
    <n v="2002"/>
    <n v="4"/>
    <n v="17"/>
    <x v="0"/>
    <n v="8.5"/>
    <n v="16.365285714285715"/>
    <n v="7.8652857142857151"/>
    <x v="161"/>
  </r>
  <r>
    <n v="2002"/>
    <n v="4"/>
    <n v="19"/>
    <x v="15"/>
    <n v="8.5"/>
    <n v="16.365285714285715"/>
    <n v="7.8652857142857151"/>
    <x v="161"/>
  </r>
  <r>
    <n v="2000"/>
    <n v="5"/>
    <n v="21"/>
    <x v="6"/>
    <n v="8.5"/>
    <n v="16.365285714285715"/>
    <n v="7.8652857142857151"/>
    <x v="161"/>
  </r>
  <r>
    <n v="2000"/>
    <n v="5"/>
    <n v="23"/>
    <x v="2"/>
    <n v="8.5"/>
    <n v="16.365285714285715"/>
    <n v="7.8652857142857151"/>
    <x v="161"/>
  </r>
  <r>
    <n v="2000"/>
    <n v="5"/>
    <n v="26"/>
    <x v="2"/>
    <n v="8.5"/>
    <n v="16.365285714285715"/>
    <n v="7.8652857142857151"/>
    <x v="161"/>
  </r>
  <r>
    <n v="2000"/>
    <n v="5"/>
    <n v="26"/>
    <x v="8"/>
    <n v="8.5"/>
    <n v="16.365285714285715"/>
    <n v="7.8652857142857151"/>
    <x v="161"/>
  </r>
  <r>
    <n v="2001"/>
    <n v="8"/>
    <n v="28"/>
    <x v="4"/>
    <n v="8.5"/>
    <n v="16.365285714285715"/>
    <n v="7.8652857142857151"/>
    <x v="161"/>
  </r>
  <r>
    <n v="2011"/>
    <n v="9"/>
    <n v="23"/>
    <x v="9"/>
    <n v="8.5"/>
    <n v="16.365285714285715"/>
    <n v="7.8652857142857151"/>
    <x v="161"/>
  </r>
  <r>
    <n v="2010"/>
    <n v="10"/>
    <n v="10"/>
    <x v="1"/>
    <n v="8.5"/>
    <n v="16.365285714285715"/>
    <n v="7.8652857142857151"/>
    <x v="161"/>
  </r>
  <r>
    <n v="2010"/>
    <n v="10"/>
    <n v="16"/>
    <x v="16"/>
    <n v="8.5"/>
    <n v="16.365285714285715"/>
    <n v="7.8652857142857151"/>
    <x v="161"/>
  </r>
  <r>
    <n v="2010"/>
    <n v="10"/>
    <n v="23"/>
    <x v="19"/>
    <n v="8.5"/>
    <n v="16.365285714285715"/>
    <n v="7.8652857142857151"/>
    <x v="161"/>
  </r>
  <r>
    <n v="2010"/>
    <n v="10"/>
    <n v="23"/>
    <x v="11"/>
    <n v="8.5"/>
    <n v="16.365285714285715"/>
    <n v="7.8652857142857151"/>
    <x v="161"/>
  </r>
  <r>
    <n v="2010"/>
    <n v="10"/>
    <n v="23"/>
    <x v="9"/>
    <n v="8.5"/>
    <n v="16.365285714285715"/>
    <n v="7.8652857142857151"/>
    <x v="161"/>
  </r>
  <r>
    <n v="2010"/>
    <n v="10"/>
    <n v="24"/>
    <x v="2"/>
    <n v="8.5"/>
    <n v="16.365285714285715"/>
    <n v="7.8652857142857151"/>
    <x v="161"/>
  </r>
  <r>
    <n v="2010"/>
    <n v="10"/>
    <n v="24"/>
    <x v="0"/>
    <n v="8.5"/>
    <n v="16.365285714285715"/>
    <n v="7.8652857142857151"/>
    <x v="161"/>
  </r>
  <r>
    <n v="2010"/>
    <n v="10"/>
    <n v="24"/>
    <x v="23"/>
    <n v="8.5"/>
    <n v="16.365285714285715"/>
    <n v="7.8652857142857151"/>
    <x v="161"/>
  </r>
  <r>
    <n v="2010"/>
    <n v="10"/>
    <n v="26"/>
    <x v="23"/>
    <n v="8.5"/>
    <n v="16.365285714285715"/>
    <n v="7.8652857142857151"/>
    <x v="161"/>
  </r>
  <r>
    <n v="2010"/>
    <n v="10"/>
    <n v="26"/>
    <x v="15"/>
    <n v="8.5"/>
    <n v="16.365285714285715"/>
    <n v="7.8652857142857151"/>
    <x v="161"/>
  </r>
  <r>
    <n v="2010"/>
    <n v="10"/>
    <n v="27"/>
    <x v="0"/>
    <n v="8.5"/>
    <n v="16.365285714285715"/>
    <n v="7.8652857142857151"/>
    <x v="161"/>
  </r>
  <r>
    <n v="2010"/>
    <n v="10"/>
    <n v="30"/>
    <x v="12"/>
    <n v="8.5"/>
    <n v="16.365285714285715"/>
    <n v="7.8652857142857151"/>
    <x v="161"/>
  </r>
  <r>
    <n v="2003"/>
    <n v="11"/>
    <n v="1"/>
    <x v="1"/>
    <n v="8.5"/>
    <n v="16.365285714285715"/>
    <n v="7.8652857142857151"/>
    <x v="161"/>
  </r>
  <r>
    <n v="2003"/>
    <n v="11"/>
    <n v="2"/>
    <x v="10"/>
    <n v="8.5"/>
    <n v="16.365285714285715"/>
    <n v="7.8652857142857151"/>
    <x v="161"/>
  </r>
  <r>
    <n v="2003"/>
    <n v="11"/>
    <n v="5"/>
    <x v="9"/>
    <n v="8.5"/>
    <n v="16.365285714285715"/>
    <n v="7.8652857142857151"/>
    <x v="161"/>
  </r>
  <r>
    <n v="2003"/>
    <n v="11"/>
    <n v="9"/>
    <x v="11"/>
    <n v="8.5"/>
    <n v="16.365285714285715"/>
    <n v="7.8652857142857151"/>
    <x v="161"/>
  </r>
  <r>
    <n v="2003"/>
    <n v="11"/>
    <n v="14"/>
    <x v="22"/>
    <n v="8.5"/>
    <n v="16.365285714285715"/>
    <n v="7.8652857142857151"/>
    <x v="161"/>
  </r>
  <r>
    <n v="2003"/>
    <n v="11"/>
    <n v="17"/>
    <x v="18"/>
    <n v="8.5"/>
    <n v="16.365285714285715"/>
    <n v="7.8652857142857151"/>
    <x v="161"/>
  </r>
  <r>
    <n v="2003"/>
    <n v="11"/>
    <n v="20"/>
    <x v="7"/>
    <n v="8.5"/>
    <n v="16.365285714285715"/>
    <n v="7.8652857142857151"/>
    <x v="161"/>
  </r>
  <r>
    <n v="2003"/>
    <n v="11"/>
    <n v="21"/>
    <x v="4"/>
    <n v="8.5"/>
    <n v="16.365285714285715"/>
    <n v="7.8652857142857151"/>
    <x v="161"/>
  </r>
  <r>
    <n v="2003"/>
    <n v="11"/>
    <n v="21"/>
    <x v="2"/>
    <n v="8.5"/>
    <n v="16.365285714285715"/>
    <n v="7.8652857142857151"/>
    <x v="161"/>
  </r>
  <r>
    <n v="2003"/>
    <n v="11"/>
    <n v="25"/>
    <x v="16"/>
    <n v="8.5"/>
    <n v="16.365285714285715"/>
    <n v="7.8652857142857151"/>
    <x v="161"/>
  </r>
  <r>
    <n v="2003"/>
    <n v="11"/>
    <n v="30"/>
    <x v="22"/>
    <n v="8.5"/>
    <n v="16.365285714285715"/>
    <n v="7.8652857142857151"/>
    <x v="161"/>
  </r>
  <r>
    <n v="2003"/>
    <n v="12"/>
    <n v="25"/>
    <x v="16"/>
    <n v="8.5"/>
    <n v="16.365285714285715"/>
    <n v="7.8652857142857151"/>
    <x v="161"/>
  </r>
  <r>
    <n v="2003"/>
    <n v="12"/>
    <n v="27"/>
    <x v="2"/>
    <n v="8.5"/>
    <n v="16.365285714285715"/>
    <n v="7.8652857142857151"/>
    <x v="161"/>
  </r>
  <r>
    <n v="2001"/>
    <n v="1"/>
    <n v="4"/>
    <x v="17"/>
    <n v="8.6"/>
    <n v="16.344277310924369"/>
    <n v="7.7442773109243692"/>
    <x v="162"/>
  </r>
  <r>
    <n v="2004"/>
    <n v="2"/>
    <n v="7"/>
    <x v="2"/>
    <n v="8.6"/>
    <n v="16.344277310924369"/>
    <n v="7.7442773109243692"/>
    <x v="162"/>
  </r>
  <r>
    <n v="2004"/>
    <n v="2"/>
    <n v="14"/>
    <x v="22"/>
    <n v="8.6"/>
    <n v="16.344277310924369"/>
    <n v="7.7442773109243692"/>
    <x v="162"/>
  </r>
  <r>
    <n v="2004"/>
    <n v="3"/>
    <n v="7"/>
    <x v="21"/>
    <n v="8.6"/>
    <n v="16.344277310924369"/>
    <n v="7.7442773109243692"/>
    <x v="162"/>
  </r>
  <r>
    <n v="2004"/>
    <n v="3"/>
    <n v="17"/>
    <x v="14"/>
    <n v="8.6"/>
    <n v="16.344277310924369"/>
    <n v="7.7442773109243692"/>
    <x v="162"/>
  </r>
  <r>
    <n v="2004"/>
    <n v="3"/>
    <n v="19"/>
    <x v="11"/>
    <n v="8.6"/>
    <n v="16.344277310924369"/>
    <n v="7.7442773109243692"/>
    <x v="162"/>
  </r>
  <r>
    <n v="2002"/>
    <n v="4"/>
    <n v="1"/>
    <x v="2"/>
    <n v="8.6"/>
    <n v="16.344277310924369"/>
    <n v="7.7442773109243692"/>
    <x v="162"/>
  </r>
  <r>
    <n v="2002"/>
    <n v="4"/>
    <n v="2"/>
    <x v="3"/>
    <n v="8.6"/>
    <n v="16.344277310924369"/>
    <n v="7.7442773109243692"/>
    <x v="162"/>
  </r>
  <r>
    <n v="2002"/>
    <n v="4"/>
    <n v="4"/>
    <x v="9"/>
    <n v="8.6"/>
    <n v="16.344277310924369"/>
    <n v="7.7442773109243692"/>
    <x v="162"/>
  </r>
  <r>
    <n v="2002"/>
    <n v="4"/>
    <n v="12"/>
    <x v="0"/>
    <n v="8.6"/>
    <n v="16.344277310924369"/>
    <n v="7.7442773109243692"/>
    <x v="162"/>
  </r>
  <r>
    <n v="2002"/>
    <n v="4"/>
    <n v="12"/>
    <x v="15"/>
    <n v="8.6"/>
    <n v="16.344277310924369"/>
    <n v="7.7442773109243692"/>
    <x v="162"/>
  </r>
  <r>
    <n v="2002"/>
    <n v="4"/>
    <n v="14"/>
    <x v="13"/>
    <n v="8.6"/>
    <n v="16.344277310924369"/>
    <n v="7.7442773109243692"/>
    <x v="162"/>
  </r>
  <r>
    <n v="2002"/>
    <n v="4"/>
    <n v="25"/>
    <x v="2"/>
    <n v="8.6"/>
    <n v="16.344277310924369"/>
    <n v="7.7442773109243692"/>
    <x v="162"/>
  </r>
  <r>
    <n v="2002"/>
    <n v="4"/>
    <n v="26"/>
    <x v="20"/>
    <n v="8.6"/>
    <n v="16.344277310924369"/>
    <n v="7.7442773109243692"/>
    <x v="162"/>
  </r>
  <r>
    <n v="2002"/>
    <n v="4"/>
    <n v="30"/>
    <x v="5"/>
    <n v="8.6"/>
    <n v="16.344277310924369"/>
    <n v="7.7442773109243692"/>
    <x v="162"/>
  </r>
  <r>
    <n v="2000"/>
    <n v="5"/>
    <n v="29"/>
    <x v="12"/>
    <n v="8.6"/>
    <n v="16.344277310924369"/>
    <n v="7.7442773109243692"/>
    <x v="162"/>
  </r>
  <r>
    <n v="2011"/>
    <n v="6"/>
    <n v="11"/>
    <x v="12"/>
    <n v="8.6"/>
    <n v="16.344277310924369"/>
    <n v="7.7442773109243692"/>
    <x v="162"/>
  </r>
  <r>
    <n v="2011"/>
    <n v="9"/>
    <n v="1"/>
    <x v="7"/>
    <n v="8.6"/>
    <n v="16.344277310924369"/>
    <n v="7.7442773109243692"/>
    <x v="162"/>
  </r>
  <r>
    <n v="2011"/>
    <n v="9"/>
    <n v="2"/>
    <x v="5"/>
    <n v="8.6"/>
    <n v="16.344277310924369"/>
    <n v="7.7442773109243692"/>
    <x v="162"/>
  </r>
  <r>
    <n v="2011"/>
    <n v="9"/>
    <n v="23"/>
    <x v="5"/>
    <n v="8.6"/>
    <n v="16.344277310924369"/>
    <n v="7.7442773109243692"/>
    <x v="162"/>
  </r>
  <r>
    <n v="2010"/>
    <n v="10"/>
    <n v="1"/>
    <x v="4"/>
    <n v="8.6"/>
    <n v="16.344277310924369"/>
    <n v="7.7442773109243692"/>
    <x v="162"/>
  </r>
  <r>
    <n v="2010"/>
    <n v="10"/>
    <n v="10"/>
    <x v="2"/>
    <n v="8.6"/>
    <n v="16.344277310924369"/>
    <n v="7.7442773109243692"/>
    <x v="162"/>
  </r>
  <r>
    <n v="2010"/>
    <n v="10"/>
    <n v="16"/>
    <x v="3"/>
    <n v="8.6"/>
    <n v="16.344277310924369"/>
    <n v="7.7442773109243692"/>
    <x v="162"/>
  </r>
  <r>
    <n v="2010"/>
    <n v="10"/>
    <n v="23"/>
    <x v="7"/>
    <n v="8.6"/>
    <n v="16.344277310924369"/>
    <n v="7.7442773109243692"/>
    <x v="162"/>
  </r>
  <r>
    <n v="2010"/>
    <n v="10"/>
    <n v="29"/>
    <x v="5"/>
    <n v="8.6"/>
    <n v="16.344277310924369"/>
    <n v="7.7442773109243692"/>
    <x v="162"/>
  </r>
  <r>
    <n v="2003"/>
    <n v="11"/>
    <n v="14"/>
    <x v="21"/>
    <n v="8.6"/>
    <n v="16.344277310924369"/>
    <n v="7.7442773109243692"/>
    <x v="162"/>
  </r>
  <r>
    <n v="2003"/>
    <n v="11"/>
    <n v="15"/>
    <x v="2"/>
    <n v="8.6"/>
    <n v="16.344277310924369"/>
    <n v="7.7442773109243692"/>
    <x v="162"/>
  </r>
  <r>
    <n v="2003"/>
    <n v="11"/>
    <n v="17"/>
    <x v="16"/>
    <n v="8.6"/>
    <n v="16.344277310924369"/>
    <n v="7.7442773109243692"/>
    <x v="162"/>
  </r>
  <r>
    <n v="2003"/>
    <n v="11"/>
    <n v="20"/>
    <x v="9"/>
    <n v="8.6"/>
    <n v="16.344277310924369"/>
    <n v="7.7442773109243692"/>
    <x v="162"/>
  </r>
  <r>
    <n v="2003"/>
    <n v="11"/>
    <n v="28"/>
    <x v="21"/>
    <n v="8.6"/>
    <n v="16.344277310924369"/>
    <n v="7.7442773109243692"/>
    <x v="162"/>
  </r>
  <r>
    <n v="2003"/>
    <n v="12"/>
    <n v="1"/>
    <x v="3"/>
    <n v="8.6"/>
    <n v="16.344277310924369"/>
    <n v="7.7442773109243692"/>
    <x v="162"/>
  </r>
  <r>
    <n v="2003"/>
    <n v="12"/>
    <n v="26"/>
    <x v="2"/>
    <n v="8.6"/>
    <n v="16.344277310924369"/>
    <n v="7.7442773109243692"/>
    <x v="162"/>
  </r>
  <r>
    <n v="2001"/>
    <n v="1"/>
    <n v="2"/>
    <x v="13"/>
    <n v="8.7000000000000011"/>
    <n v="16.323268907563026"/>
    <n v="7.6232689075630251"/>
    <x v="163"/>
  </r>
  <r>
    <n v="2001"/>
    <n v="1"/>
    <n v="24"/>
    <x v="0"/>
    <n v="8.7000000000000011"/>
    <n v="16.323268907563026"/>
    <n v="7.6232689075630251"/>
    <x v="163"/>
  </r>
  <r>
    <n v="2004"/>
    <n v="2"/>
    <n v="1"/>
    <x v="0"/>
    <n v="8.7000000000000011"/>
    <n v="16.323268907563026"/>
    <n v="7.6232689075630251"/>
    <x v="163"/>
  </r>
  <r>
    <n v="2004"/>
    <n v="2"/>
    <n v="7"/>
    <x v="4"/>
    <n v="8.7000000000000011"/>
    <n v="16.323268907563026"/>
    <n v="7.6232689075630251"/>
    <x v="163"/>
  </r>
  <r>
    <n v="2004"/>
    <n v="2"/>
    <n v="7"/>
    <x v="20"/>
    <n v="8.7000000000000011"/>
    <n v="16.323268907563026"/>
    <n v="7.6232689075630251"/>
    <x v="163"/>
  </r>
  <r>
    <n v="2004"/>
    <n v="2"/>
    <n v="7"/>
    <x v="21"/>
    <n v="8.7000000000000011"/>
    <n v="16.323268907563026"/>
    <n v="7.6232689075630251"/>
    <x v="163"/>
  </r>
  <r>
    <n v="2004"/>
    <n v="3"/>
    <n v="4"/>
    <x v="17"/>
    <n v="8.7000000000000011"/>
    <n v="16.323268907563026"/>
    <n v="7.6232689075630251"/>
    <x v="163"/>
  </r>
  <r>
    <n v="2004"/>
    <n v="3"/>
    <n v="13"/>
    <x v="13"/>
    <n v="8.7000000000000011"/>
    <n v="16.323268907563026"/>
    <n v="7.6232689075630251"/>
    <x v="163"/>
  </r>
  <r>
    <n v="2004"/>
    <n v="3"/>
    <n v="13"/>
    <x v="16"/>
    <n v="8.7000000000000011"/>
    <n v="16.323268907563026"/>
    <n v="7.6232689075630251"/>
    <x v="163"/>
  </r>
  <r>
    <n v="2004"/>
    <n v="3"/>
    <n v="18"/>
    <x v="9"/>
    <n v="8.7000000000000011"/>
    <n v="16.323268907563026"/>
    <n v="7.6232689075630251"/>
    <x v="163"/>
  </r>
  <r>
    <n v="2004"/>
    <n v="3"/>
    <n v="19"/>
    <x v="5"/>
    <n v="8.7000000000000011"/>
    <n v="16.323268907563026"/>
    <n v="7.6232689075630251"/>
    <x v="163"/>
  </r>
  <r>
    <n v="2004"/>
    <n v="3"/>
    <n v="19"/>
    <x v="9"/>
    <n v="8.7000000000000011"/>
    <n v="16.323268907563026"/>
    <n v="7.6232689075630251"/>
    <x v="163"/>
  </r>
  <r>
    <n v="2004"/>
    <n v="3"/>
    <n v="21"/>
    <x v="5"/>
    <n v="8.7000000000000011"/>
    <n v="16.323268907563026"/>
    <n v="7.6232689075630251"/>
    <x v="163"/>
  </r>
  <r>
    <n v="2004"/>
    <n v="3"/>
    <n v="24"/>
    <x v="22"/>
    <n v="8.7000000000000011"/>
    <n v="16.323268907563026"/>
    <n v="7.6232689075630251"/>
    <x v="163"/>
  </r>
  <r>
    <n v="2002"/>
    <n v="4"/>
    <n v="16"/>
    <x v="19"/>
    <n v="8.7000000000000011"/>
    <n v="16.323268907563026"/>
    <n v="7.6232689075630251"/>
    <x v="163"/>
  </r>
  <r>
    <n v="2002"/>
    <n v="4"/>
    <n v="27"/>
    <x v="12"/>
    <n v="8.7000000000000011"/>
    <n v="16.323268907563026"/>
    <n v="7.6232689075630251"/>
    <x v="163"/>
  </r>
  <r>
    <n v="2002"/>
    <n v="4"/>
    <n v="29"/>
    <x v="1"/>
    <n v="8.7000000000000011"/>
    <n v="16.323268907563026"/>
    <n v="7.6232689075630251"/>
    <x v="163"/>
  </r>
  <r>
    <n v="2000"/>
    <n v="5"/>
    <n v="20"/>
    <x v="2"/>
    <n v="8.7000000000000011"/>
    <n v="16.323268907563026"/>
    <n v="7.6232689075630251"/>
    <x v="163"/>
  </r>
  <r>
    <n v="2011"/>
    <n v="6"/>
    <n v="11"/>
    <x v="8"/>
    <n v="8.7000000000000011"/>
    <n v="16.323268907563026"/>
    <n v="7.6232689075630251"/>
    <x v="163"/>
  </r>
  <r>
    <n v="2001"/>
    <n v="8"/>
    <n v="29"/>
    <x v="4"/>
    <n v="8.7000000000000011"/>
    <n v="16.323268907563026"/>
    <n v="7.6232689075630251"/>
    <x v="163"/>
  </r>
  <r>
    <n v="2001"/>
    <n v="8"/>
    <n v="29"/>
    <x v="2"/>
    <n v="8.7000000000000011"/>
    <n v="16.323268907563026"/>
    <n v="7.6232689075630251"/>
    <x v="163"/>
  </r>
  <r>
    <n v="2011"/>
    <n v="9"/>
    <n v="18"/>
    <x v="12"/>
    <n v="8.7000000000000011"/>
    <n v="16.323268907563026"/>
    <n v="7.6232689075630251"/>
    <x v="163"/>
  </r>
  <r>
    <n v="2011"/>
    <n v="9"/>
    <n v="23"/>
    <x v="11"/>
    <n v="8.7000000000000011"/>
    <n v="16.323268907563026"/>
    <n v="7.6232689075630251"/>
    <x v="163"/>
  </r>
  <r>
    <n v="2011"/>
    <n v="9"/>
    <n v="24"/>
    <x v="9"/>
    <n v="8.7000000000000011"/>
    <n v="16.323268907563026"/>
    <n v="7.6232689075630251"/>
    <x v="163"/>
  </r>
  <r>
    <n v="2011"/>
    <n v="9"/>
    <n v="30"/>
    <x v="7"/>
    <n v="8.7000000000000011"/>
    <n v="16.323268907563026"/>
    <n v="7.6232689075630251"/>
    <x v="163"/>
  </r>
  <r>
    <n v="2010"/>
    <n v="10"/>
    <n v="10"/>
    <x v="12"/>
    <n v="8.7000000000000011"/>
    <n v="16.323268907563026"/>
    <n v="7.6232689075630251"/>
    <x v="163"/>
  </r>
  <r>
    <n v="2010"/>
    <n v="10"/>
    <n v="11"/>
    <x v="12"/>
    <n v="8.7000000000000011"/>
    <n v="16.323268907563026"/>
    <n v="7.6232689075630251"/>
    <x v="163"/>
  </r>
  <r>
    <n v="2010"/>
    <n v="10"/>
    <n v="19"/>
    <x v="22"/>
    <n v="8.7000000000000011"/>
    <n v="16.323268907563026"/>
    <n v="7.6232689075630251"/>
    <x v="163"/>
  </r>
  <r>
    <n v="2010"/>
    <n v="10"/>
    <n v="19"/>
    <x v="23"/>
    <n v="8.7000000000000011"/>
    <n v="16.323268907563026"/>
    <n v="7.6232689075630251"/>
    <x v="163"/>
  </r>
  <r>
    <n v="2010"/>
    <n v="10"/>
    <n v="19"/>
    <x v="17"/>
    <n v="8.7000000000000011"/>
    <n v="16.323268907563026"/>
    <n v="7.6232689075630251"/>
    <x v="163"/>
  </r>
  <r>
    <n v="2010"/>
    <n v="10"/>
    <n v="21"/>
    <x v="17"/>
    <n v="8.7000000000000011"/>
    <n v="16.323268907563026"/>
    <n v="7.6232689075630251"/>
    <x v="163"/>
  </r>
  <r>
    <n v="2010"/>
    <n v="10"/>
    <n v="26"/>
    <x v="22"/>
    <n v="8.7000000000000011"/>
    <n v="16.323268907563026"/>
    <n v="7.6232689075630251"/>
    <x v="163"/>
  </r>
  <r>
    <n v="2003"/>
    <n v="11"/>
    <n v="5"/>
    <x v="2"/>
    <n v="8.7000000000000011"/>
    <n v="16.323268907563026"/>
    <n v="7.6232689075630251"/>
    <x v="163"/>
  </r>
  <r>
    <n v="2003"/>
    <n v="11"/>
    <n v="5"/>
    <x v="13"/>
    <n v="8.7000000000000011"/>
    <n v="16.323268907563026"/>
    <n v="7.6232689075630251"/>
    <x v="163"/>
  </r>
  <r>
    <n v="2003"/>
    <n v="11"/>
    <n v="9"/>
    <x v="13"/>
    <n v="8.7000000000000011"/>
    <n v="16.323268907563026"/>
    <n v="7.6232689075630251"/>
    <x v="163"/>
  </r>
  <r>
    <n v="2003"/>
    <n v="11"/>
    <n v="17"/>
    <x v="13"/>
    <n v="8.7000000000000011"/>
    <n v="16.323268907563026"/>
    <n v="7.6232689075630251"/>
    <x v="163"/>
  </r>
  <r>
    <n v="2003"/>
    <n v="11"/>
    <n v="17"/>
    <x v="19"/>
    <n v="8.7000000000000011"/>
    <n v="16.323268907563026"/>
    <n v="7.6232689075630251"/>
    <x v="163"/>
  </r>
  <r>
    <n v="2003"/>
    <n v="11"/>
    <n v="17"/>
    <x v="15"/>
    <n v="8.7000000000000011"/>
    <n v="16.323268907563026"/>
    <n v="7.6232689075630251"/>
    <x v="163"/>
  </r>
  <r>
    <n v="2003"/>
    <n v="11"/>
    <n v="20"/>
    <x v="11"/>
    <n v="8.7000000000000011"/>
    <n v="16.323268907563026"/>
    <n v="7.6232689075630251"/>
    <x v="163"/>
  </r>
  <r>
    <n v="2003"/>
    <n v="11"/>
    <n v="21"/>
    <x v="8"/>
    <n v="8.7000000000000011"/>
    <n v="16.323268907563026"/>
    <n v="7.6232689075630251"/>
    <x v="163"/>
  </r>
  <r>
    <n v="2003"/>
    <n v="11"/>
    <n v="21"/>
    <x v="13"/>
    <n v="8.7000000000000011"/>
    <n v="16.323268907563026"/>
    <n v="7.6232689075630251"/>
    <x v="163"/>
  </r>
  <r>
    <n v="2003"/>
    <n v="11"/>
    <n v="25"/>
    <x v="21"/>
    <n v="8.7000000000000011"/>
    <n v="16.323268907563026"/>
    <n v="7.6232689075630251"/>
    <x v="163"/>
  </r>
  <r>
    <n v="2003"/>
    <n v="11"/>
    <n v="26"/>
    <x v="14"/>
    <n v="8.7000000000000011"/>
    <n v="16.323268907563026"/>
    <n v="7.6232689075630251"/>
    <x v="163"/>
  </r>
  <r>
    <n v="2003"/>
    <n v="11"/>
    <n v="30"/>
    <x v="21"/>
    <n v="8.7000000000000011"/>
    <n v="16.323268907563026"/>
    <n v="7.6232689075630251"/>
    <x v="163"/>
  </r>
  <r>
    <n v="2003"/>
    <n v="12"/>
    <n v="14"/>
    <x v="16"/>
    <n v="8.7000000000000011"/>
    <n v="16.323268907563026"/>
    <n v="7.6232689075630251"/>
    <x v="163"/>
  </r>
  <r>
    <n v="2003"/>
    <n v="12"/>
    <n v="26"/>
    <x v="9"/>
    <n v="8.7000000000000011"/>
    <n v="16.323268907563026"/>
    <n v="7.6232689075630251"/>
    <x v="163"/>
  </r>
  <r>
    <n v="2003"/>
    <n v="12"/>
    <n v="27"/>
    <x v="5"/>
    <n v="8.7000000000000011"/>
    <n v="16.323268907563026"/>
    <n v="7.6232689075630251"/>
    <x v="163"/>
  </r>
  <r>
    <n v="2003"/>
    <n v="12"/>
    <n v="28"/>
    <x v="10"/>
    <n v="8.7000000000000011"/>
    <n v="16.323268907563026"/>
    <n v="7.6232689075630251"/>
    <x v="163"/>
  </r>
  <r>
    <n v="2001"/>
    <n v="1"/>
    <n v="3"/>
    <x v="4"/>
    <n v="8.8000000000000007"/>
    <n v="16.30226050420168"/>
    <n v="7.5022605042016792"/>
    <x v="164"/>
  </r>
  <r>
    <n v="2001"/>
    <n v="1"/>
    <n v="4"/>
    <x v="18"/>
    <n v="8.8000000000000007"/>
    <n v="16.30226050420168"/>
    <n v="7.5022605042016792"/>
    <x v="164"/>
  </r>
  <r>
    <n v="2001"/>
    <n v="1"/>
    <n v="4"/>
    <x v="21"/>
    <n v="8.8000000000000007"/>
    <n v="16.30226050420168"/>
    <n v="7.5022605042016792"/>
    <x v="164"/>
  </r>
  <r>
    <n v="2001"/>
    <n v="1"/>
    <n v="4"/>
    <x v="22"/>
    <n v="8.8000000000000007"/>
    <n v="16.30226050420168"/>
    <n v="7.5022605042016792"/>
    <x v="164"/>
  </r>
  <r>
    <n v="2001"/>
    <n v="1"/>
    <n v="4"/>
    <x v="23"/>
    <n v="8.8000000000000007"/>
    <n v="16.30226050420168"/>
    <n v="7.5022605042016792"/>
    <x v="164"/>
  </r>
  <r>
    <n v="2001"/>
    <n v="1"/>
    <n v="23"/>
    <x v="12"/>
    <n v="8.8000000000000007"/>
    <n v="16.30226050420168"/>
    <n v="7.5022605042016792"/>
    <x v="164"/>
  </r>
  <r>
    <n v="2001"/>
    <n v="1"/>
    <n v="24"/>
    <x v="1"/>
    <n v="8.8000000000000007"/>
    <n v="16.30226050420168"/>
    <n v="7.5022605042016792"/>
    <x v="164"/>
  </r>
  <r>
    <n v="2001"/>
    <n v="1"/>
    <n v="24"/>
    <x v="23"/>
    <n v="8.8000000000000007"/>
    <n v="16.30226050420168"/>
    <n v="7.5022605042016792"/>
    <x v="164"/>
  </r>
  <r>
    <n v="2004"/>
    <n v="2"/>
    <n v="14"/>
    <x v="16"/>
    <n v="8.8000000000000007"/>
    <n v="16.30226050420168"/>
    <n v="7.5022605042016792"/>
    <x v="164"/>
  </r>
  <r>
    <n v="2004"/>
    <n v="2"/>
    <n v="14"/>
    <x v="18"/>
    <n v="8.8000000000000007"/>
    <n v="16.30226050420168"/>
    <n v="7.5022605042016792"/>
    <x v="164"/>
  </r>
  <r>
    <n v="2004"/>
    <n v="3"/>
    <n v="29"/>
    <x v="10"/>
    <n v="8.8000000000000007"/>
    <n v="16.30226050420168"/>
    <n v="7.5022605042016792"/>
    <x v="164"/>
  </r>
  <r>
    <n v="2002"/>
    <n v="4"/>
    <n v="2"/>
    <x v="8"/>
    <n v="8.8000000000000007"/>
    <n v="16.30226050420168"/>
    <n v="7.5022605042016792"/>
    <x v="164"/>
  </r>
  <r>
    <n v="2002"/>
    <n v="4"/>
    <n v="6"/>
    <x v="18"/>
    <n v="8.8000000000000007"/>
    <n v="16.30226050420168"/>
    <n v="7.5022605042016792"/>
    <x v="164"/>
  </r>
  <r>
    <n v="2002"/>
    <n v="4"/>
    <n v="11"/>
    <x v="15"/>
    <n v="8.8000000000000007"/>
    <n v="16.30226050420168"/>
    <n v="7.5022605042016792"/>
    <x v="164"/>
  </r>
  <r>
    <n v="2002"/>
    <n v="4"/>
    <n v="16"/>
    <x v="13"/>
    <n v="8.8000000000000007"/>
    <n v="16.30226050420168"/>
    <n v="7.5022605042016792"/>
    <x v="164"/>
  </r>
  <r>
    <n v="2002"/>
    <n v="4"/>
    <n v="25"/>
    <x v="3"/>
    <n v="8.8000000000000007"/>
    <n v="16.30226050420168"/>
    <n v="7.5022605042016792"/>
    <x v="164"/>
  </r>
  <r>
    <n v="2002"/>
    <n v="4"/>
    <n v="30"/>
    <x v="4"/>
    <n v="8.8000000000000007"/>
    <n v="16.30226050420168"/>
    <n v="7.5022605042016792"/>
    <x v="164"/>
  </r>
  <r>
    <n v="2000"/>
    <n v="5"/>
    <n v="20"/>
    <x v="4"/>
    <n v="8.8000000000000007"/>
    <n v="16.30226050420168"/>
    <n v="7.5022605042016792"/>
    <x v="164"/>
  </r>
  <r>
    <n v="2000"/>
    <n v="5"/>
    <n v="22"/>
    <x v="8"/>
    <n v="8.8000000000000007"/>
    <n v="16.30226050420168"/>
    <n v="7.5022605042016792"/>
    <x v="164"/>
  </r>
  <r>
    <n v="2000"/>
    <n v="5"/>
    <n v="28"/>
    <x v="23"/>
    <n v="8.8000000000000007"/>
    <n v="16.30226050420168"/>
    <n v="7.5022605042016792"/>
    <x v="164"/>
  </r>
  <r>
    <n v="2000"/>
    <n v="5"/>
    <n v="28"/>
    <x v="17"/>
    <n v="8.8000000000000007"/>
    <n v="16.30226050420168"/>
    <n v="7.5022605042016792"/>
    <x v="164"/>
  </r>
  <r>
    <n v="2000"/>
    <n v="5"/>
    <n v="30"/>
    <x v="11"/>
    <n v="8.8000000000000007"/>
    <n v="16.30226050420168"/>
    <n v="7.5022605042016792"/>
    <x v="164"/>
  </r>
  <r>
    <n v="2011"/>
    <n v="6"/>
    <n v="11"/>
    <x v="2"/>
    <n v="8.8000000000000007"/>
    <n v="16.30226050420168"/>
    <n v="7.5022605042016792"/>
    <x v="164"/>
  </r>
  <r>
    <n v="2008"/>
    <n v="7"/>
    <n v="14"/>
    <x v="4"/>
    <n v="8.8000000000000007"/>
    <n v="16.30226050420168"/>
    <n v="7.5022605042016792"/>
    <x v="164"/>
  </r>
  <r>
    <n v="2010"/>
    <n v="10"/>
    <n v="1"/>
    <x v="2"/>
    <n v="8.8000000000000007"/>
    <n v="16.30226050420168"/>
    <n v="7.5022605042016792"/>
    <x v="164"/>
  </r>
  <r>
    <n v="2010"/>
    <n v="10"/>
    <n v="12"/>
    <x v="15"/>
    <n v="8.8000000000000007"/>
    <n v="16.30226050420168"/>
    <n v="7.5022605042016792"/>
    <x v="164"/>
  </r>
  <r>
    <n v="2010"/>
    <n v="10"/>
    <n v="14"/>
    <x v="1"/>
    <n v="8.8000000000000007"/>
    <n v="16.30226050420168"/>
    <n v="7.5022605042016792"/>
    <x v="164"/>
  </r>
  <r>
    <n v="2010"/>
    <n v="10"/>
    <n v="15"/>
    <x v="9"/>
    <n v="8.8000000000000007"/>
    <n v="16.30226050420168"/>
    <n v="7.5022605042016792"/>
    <x v="164"/>
  </r>
  <r>
    <n v="2010"/>
    <n v="10"/>
    <n v="16"/>
    <x v="18"/>
    <n v="8.8000000000000007"/>
    <n v="16.30226050420168"/>
    <n v="7.5022605042016792"/>
    <x v="164"/>
  </r>
  <r>
    <n v="2010"/>
    <n v="10"/>
    <n v="22"/>
    <x v="19"/>
    <n v="8.8000000000000007"/>
    <n v="16.30226050420168"/>
    <n v="7.5022605042016792"/>
    <x v="164"/>
  </r>
  <r>
    <n v="2010"/>
    <n v="10"/>
    <n v="24"/>
    <x v="5"/>
    <n v="8.8000000000000007"/>
    <n v="16.30226050420168"/>
    <n v="7.5022605042016792"/>
    <x v="164"/>
  </r>
  <r>
    <n v="2010"/>
    <n v="10"/>
    <n v="24"/>
    <x v="4"/>
    <n v="8.8000000000000007"/>
    <n v="16.30226050420168"/>
    <n v="7.5022605042016792"/>
    <x v="164"/>
  </r>
  <r>
    <n v="2010"/>
    <n v="10"/>
    <n v="24"/>
    <x v="18"/>
    <n v="8.8000000000000007"/>
    <n v="16.30226050420168"/>
    <n v="7.5022605042016792"/>
    <x v="164"/>
  </r>
  <r>
    <n v="2010"/>
    <n v="10"/>
    <n v="27"/>
    <x v="10"/>
    <n v="8.8000000000000007"/>
    <n v="16.30226050420168"/>
    <n v="7.5022605042016792"/>
    <x v="164"/>
  </r>
  <r>
    <n v="2010"/>
    <n v="10"/>
    <n v="30"/>
    <x v="14"/>
    <n v="8.8000000000000007"/>
    <n v="16.30226050420168"/>
    <n v="7.5022605042016792"/>
    <x v="164"/>
  </r>
  <r>
    <n v="2003"/>
    <n v="11"/>
    <n v="10"/>
    <x v="2"/>
    <n v="8.8000000000000007"/>
    <n v="16.30226050420168"/>
    <n v="7.5022605042016792"/>
    <x v="164"/>
  </r>
  <r>
    <n v="2003"/>
    <n v="11"/>
    <n v="13"/>
    <x v="6"/>
    <n v="8.8000000000000007"/>
    <n v="16.30226050420168"/>
    <n v="7.5022605042016792"/>
    <x v="164"/>
  </r>
  <r>
    <n v="2003"/>
    <n v="11"/>
    <n v="13"/>
    <x v="14"/>
    <n v="8.8000000000000007"/>
    <n v="16.30226050420168"/>
    <n v="7.5022605042016792"/>
    <x v="164"/>
  </r>
  <r>
    <n v="2003"/>
    <n v="11"/>
    <n v="17"/>
    <x v="20"/>
    <n v="8.8000000000000007"/>
    <n v="16.30226050420168"/>
    <n v="7.5022605042016792"/>
    <x v="164"/>
  </r>
  <r>
    <n v="2003"/>
    <n v="11"/>
    <n v="17"/>
    <x v="7"/>
    <n v="8.8000000000000007"/>
    <n v="16.30226050420168"/>
    <n v="7.5022605042016792"/>
    <x v="164"/>
  </r>
  <r>
    <n v="2003"/>
    <n v="11"/>
    <n v="28"/>
    <x v="20"/>
    <n v="8.8000000000000007"/>
    <n v="16.30226050420168"/>
    <n v="7.5022605042016792"/>
    <x v="164"/>
  </r>
  <r>
    <n v="2003"/>
    <n v="12"/>
    <n v="2"/>
    <x v="20"/>
    <n v="8.8000000000000007"/>
    <n v="16.30226050420168"/>
    <n v="7.5022605042016792"/>
    <x v="164"/>
  </r>
  <r>
    <n v="2003"/>
    <n v="12"/>
    <n v="20"/>
    <x v="20"/>
    <n v="8.8000000000000007"/>
    <n v="16.30226050420168"/>
    <n v="7.5022605042016792"/>
    <x v="164"/>
  </r>
  <r>
    <n v="2003"/>
    <n v="12"/>
    <n v="20"/>
    <x v="21"/>
    <n v="8.8000000000000007"/>
    <n v="16.30226050420168"/>
    <n v="7.5022605042016792"/>
    <x v="164"/>
  </r>
  <r>
    <n v="2003"/>
    <n v="12"/>
    <n v="25"/>
    <x v="18"/>
    <n v="8.8000000000000007"/>
    <n v="16.30226050420168"/>
    <n v="7.5022605042016792"/>
    <x v="164"/>
  </r>
  <r>
    <n v="2003"/>
    <n v="12"/>
    <n v="25"/>
    <x v="17"/>
    <n v="8.8000000000000007"/>
    <n v="16.30226050420168"/>
    <n v="7.5022605042016792"/>
    <x v="164"/>
  </r>
  <r>
    <n v="2003"/>
    <n v="12"/>
    <n v="25"/>
    <x v="7"/>
    <n v="8.8000000000000007"/>
    <n v="16.30226050420168"/>
    <n v="7.5022605042016792"/>
    <x v="164"/>
  </r>
  <r>
    <n v="2003"/>
    <n v="12"/>
    <n v="26"/>
    <x v="4"/>
    <n v="8.8000000000000007"/>
    <n v="16.30226050420168"/>
    <n v="7.5022605042016792"/>
    <x v="164"/>
  </r>
  <r>
    <n v="2004"/>
    <n v="3"/>
    <n v="4"/>
    <x v="23"/>
    <n v="8.9"/>
    <n v="16.281252100840337"/>
    <n v="7.3812521008403369"/>
    <x v="165"/>
  </r>
  <r>
    <n v="2004"/>
    <n v="3"/>
    <n v="17"/>
    <x v="4"/>
    <n v="8.9"/>
    <n v="16.281252100840337"/>
    <n v="7.3812521008403369"/>
    <x v="165"/>
  </r>
  <r>
    <n v="2004"/>
    <n v="3"/>
    <n v="18"/>
    <x v="7"/>
    <n v="8.9"/>
    <n v="16.281252100840337"/>
    <n v="7.3812521008403369"/>
    <x v="165"/>
  </r>
  <r>
    <n v="2004"/>
    <n v="3"/>
    <n v="20"/>
    <x v="0"/>
    <n v="8.9"/>
    <n v="16.281252100840337"/>
    <n v="7.3812521008403369"/>
    <x v="165"/>
  </r>
  <r>
    <n v="2004"/>
    <n v="3"/>
    <n v="21"/>
    <x v="10"/>
    <n v="8.9"/>
    <n v="16.281252100840337"/>
    <n v="7.3812521008403369"/>
    <x v="165"/>
  </r>
  <r>
    <n v="2004"/>
    <n v="3"/>
    <n v="31"/>
    <x v="7"/>
    <n v="8.9"/>
    <n v="16.281252100840337"/>
    <n v="7.3812521008403369"/>
    <x v="165"/>
  </r>
  <r>
    <n v="2002"/>
    <n v="4"/>
    <n v="5"/>
    <x v="14"/>
    <n v="8.9"/>
    <n v="16.281252100840337"/>
    <n v="7.3812521008403369"/>
    <x v="165"/>
  </r>
  <r>
    <n v="2002"/>
    <n v="4"/>
    <n v="9"/>
    <x v="20"/>
    <n v="8.9"/>
    <n v="16.281252100840337"/>
    <n v="7.3812521008403369"/>
    <x v="165"/>
  </r>
  <r>
    <n v="2002"/>
    <n v="4"/>
    <n v="20"/>
    <x v="1"/>
    <n v="8.9"/>
    <n v="16.281252100840337"/>
    <n v="7.3812521008403369"/>
    <x v="165"/>
  </r>
  <r>
    <n v="2002"/>
    <n v="4"/>
    <n v="21"/>
    <x v="0"/>
    <n v="8.9"/>
    <n v="16.281252100840337"/>
    <n v="7.3812521008403369"/>
    <x v="165"/>
  </r>
  <r>
    <n v="2002"/>
    <n v="4"/>
    <n v="27"/>
    <x v="1"/>
    <n v="8.9"/>
    <n v="16.281252100840337"/>
    <n v="7.3812521008403369"/>
    <x v="165"/>
  </r>
  <r>
    <n v="2002"/>
    <n v="4"/>
    <n v="27"/>
    <x v="7"/>
    <n v="8.9"/>
    <n v="16.281252100840337"/>
    <n v="7.3812521008403369"/>
    <x v="165"/>
  </r>
  <r>
    <n v="2000"/>
    <n v="5"/>
    <n v="30"/>
    <x v="3"/>
    <n v="8.9"/>
    <n v="16.281252100840337"/>
    <n v="7.3812521008403369"/>
    <x v="165"/>
  </r>
  <r>
    <n v="2011"/>
    <n v="6"/>
    <n v="30"/>
    <x v="2"/>
    <n v="8.9"/>
    <n v="16.281252100840337"/>
    <n v="7.3812521008403369"/>
    <x v="165"/>
  </r>
  <r>
    <n v="2001"/>
    <n v="8"/>
    <n v="11"/>
    <x v="6"/>
    <n v="8.9"/>
    <n v="16.281252100840337"/>
    <n v="7.3812521008403369"/>
    <x v="165"/>
  </r>
  <r>
    <n v="2011"/>
    <n v="9"/>
    <n v="1"/>
    <x v="2"/>
    <n v="8.9"/>
    <n v="16.281252100840337"/>
    <n v="7.3812521008403369"/>
    <x v="165"/>
  </r>
  <r>
    <n v="2011"/>
    <n v="9"/>
    <n v="18"/>
    <x v="11"/>
    <n v="8.9"/>
    <n v="16.281252100840337"/>
    <n v="7.3812521008403369"/>
    <x v="165"/>
  </r>
  <r>
    <n v="2011"/>
    <n v="9"/>
    <n v="30"/>
    <x v="9"/>
    <n v="8.9"/>
    <n v="16.281252100840337"/>
    <n v="7.3812521008403369"/>
    <x v="165"/>
  </r>
  <r>
    <n v="2010"/>
    <n v="10"/>
    <n v="13"/>
    <x v="1"/>
    <n v="8.9"/>
    <n v="16.281252100840337"/>
    <n v="7.3812521008403369"/>
    <x v="165"/>
  </r>
  <r>
    <n v="2010"/>
    <n v="10"/>
    <n v="15"/>
    <x v="11"/>
    <n v="8.9"/>
    <n v="16.281252100840337"/>
    <n v="7.3812521008403369"/>
    <x v="165"/>
  </r>
  <r>
    <n v="2010"/>
    <n v="10"/>
    <n v="16"/>
    <x v="23"/>
    <n v="8.9"/>
    <n v="16.281252100840337"/>
    <n v="7.3812521008403369"/>
    <x v="165"/>
  </r>
  <r>
    <n v="2010"/>
    <n v="10"/>
    <n v="17"/>
    <x v="13"/>
    <n v="8.9"/>
    <n v="16.281252100840337"/>
    <n v="7.3812521008403369"/>
    <x v="165"/>
  </r>
  <r>
    <n v="2010"/>
    <n v="10"/>
    <n v="18"/>
    <x v="13"/>
    <n v="8.9"/>
    <n v="16.281252100840337"/>
    <n v="7.3812521008403369"/>
    <x v="165"/>
  </r>
  <r>
    <n v="2010"/>
    <n v="10"/>
    <n v="19"/>
    <x v="0"/>
    <n v="8.9"/>
    <n v="16.281252100840337"/>
    <n v="7.3812521008403369"/>
    <x v="165"/>
  </r>
  <r>
    <n v="2010"/>
    <n v="10"/>
    <n v="28"/>
    <x v="5"/>
    <n v="8.9"/>
    <n v="16.281252100840337"/>
    <n v="7.3812521008403369"/>
    <x v="165"/>
  </r>
  <r>
    <n v="2010"/>
    <n v="10"/>
    <n v="28"/>
    <x v="4"/>
    <n v="8.9"/>
    <n v="16.281252100840337"/>
    <n v="7.3812521008403369"/>
    <x v="165"/>
  </r>
  <r>
    <n v="2003"/>
    <n v="11"/>
    <n v="8"/>
    <x v="16"/>
    <n v="8.9"/>
    <n v="16.281252100840337"/>
    <n v="7.3812521008403369"/>
    <x v="165"/>
  </r>
  <r>
    <n v="2003"/>
    <n v="11"/>
    <n v="10"/>
    <x v="10"/>
    <n v="8.9"/>
    <n v="16.281252100840337"/>
    <n v="7.3812521008403369"/>
    <x v="165"/>
  </r>
  <r>
    <n v="2003"/>
    <n v="11"/>
    <n v="15"/>
    <x v="8"/>
    <n v="8.9"/>
    <n v="16.281252100840337"/>
    <n v="7.3812521008403369"/>
    <x v="165"/>
  </r>
  <r>
    <n v="2003"/>
    <n v="11"/>
    <n v="15"/>
    <x v="0"/>
    <n v="8.9"/>
    <n v="16.281252100840337"/>
    <n v="7.3812521008403369"/>
    <x v="165"/>
  </r>
  <r>
    <n v="2003"/>
    <n v="11"/>
    <n v="17"/>
    <x v="22"/>
    <n v="8.9"/>
    <n v="16.281252100840337"/>
    <n v="7.3812521008403369"/>
    <x v="165"/>
  </r>
  <r>
    <n v="2003"/>
    <n v="11"/>
    <n v="17"/>
    <x v="14"/>
    <n v="8.9"/>
    <n v="16.281252100840337"/>
    <n v="7.3812521008403369"/>
    <x v="165"/>
  </r>
  <r>
    <n v="2003"/>
    <n v="11"/>
    <n v="20"/>
    <x v="12"/>
    <n v="8.9"/>
    <n v="16.281252100840337"/>
    <n v="7.3812521008403369"/>
    <x v="165"/>
  </r>
  <r>
    <n v="2003"/>
    <n v="11"/>
    <n v="26"/>
    <x v="15"/>
    <n v="8.9"/>
    <n v="16.281252100840337"/>
    <n v="7.3812521008403369"/>
    <x v="165"/>
  </r>
  <r>
    <n v="2003"/>
    <n v="12"/>
    <n v="1"/>
    <x v="9"/>
    <n v="8.9"/>
    <n v="16.281252100840337"/>
    <n v="7.3812521008403369"/>
    <x v="165"/>
  </r>
  <r>
    <n v="2003"/>
    <n v="12"/>
    <n v="25"/>
    <x v="19"/>
    <n v="8.9"/>
    <n v="16.281252100840337"/>
    <n v="7.3812521008403369"/>
    <x v="165"/>
  </r>
  <r>
    <n v="2003"/>
    <n v="12"/>
    <n v="25"/>
    <x v="12"/>
    <n v="8.9"/>
    <n v="16.281252100840337"/>
    <n v="7.3812521008403369"/>
    <x v="165"/>
  </r>
  <r>
    <n v="2003"/>
    <n v="12"/>
    <n v="25"/>
    <x v="11"/>
    <n v="8.9"/>
    <n v="16.281252100840337"/>
    <n v="7.3812521008403369"/>
    <x v="165"/>
  </r>
  <r>
    <n v="2003"/>
    <n v="12"/>
    <n v="25"/>
    <x v="9"/>
    <n v="8.9"/>
    <n v="16.281252100840337"/>
    <n v="7.3812521008403369"/>
    <x v="165"/>
  </r>
  <r>
    <n v="2003"/>
    <n v="12"/>
    <n v="26"/>
    <x v="5"/>
    <n v="8.9"/>
    <n v="16.281252100840337"/>
    <n v="7.3812521008403369"/>
    <x v="165"/>
  </r>
  <r>
    <n v="2003"/>
    <n v="12"/>
    <n v="27"/>
    <x v="4"/>
    <n v="8.9"/>
    <n v="16.281252100840337"/>
    <n v="7.3812521008403369"/>
    <x v="165"/>
  </r>
  <r>
    <n v="2001"/>
    <n v="1"/>
    <n v="4"/>
    <x v="20"/>
    <n v="9"/>
    <n v="16.260243697478991"/>
    <n v="7.260243697478991"/>
    <x v="166"/>
  </r>
  <r>
    <n v="2004"/>
    <n v="2"/>
    <n v="13"/>
    <x v="23"/>
    <n v="9"/>
    <n v="16.260243697478991"/>
    <n v="7.260243697478991"/>
    <x v="166"/>
  </r>
  <r>
    <n v="2004"/>
    <n v="3"/>
    <n v="16"/>
    <x v="7"/>
    <n v="9"/>
    <n v="16.260243697478991"/>
    <n v="7.260243697478991"/>
    <x v="166"/>
  </r>
  <r>
    <n v="2004"/>
    <n v="3"/>
    <n v="19"/>
    <x v="12"/>
    <n v="9"/>
    <n v="16.260243697478991"/>
    <n v="7.260243697478991"/>
    <x v="166"/>
  </r>
  <r>
    <n v="2002"/>
    <n v="4"/>
    <n v="7"/>
    <x v="13"/>
    <n v="9"/>
    <n v="16.260243697478991"/>
    <n v="7.260243697478991"/>
    <x v="166"/>
  </r>
  <r>
    <n v="2002"/>
    <n v="4"/>
    <n v="12"/>
    <x v="19"/>
    <n v="9"/>
    <n v="16.260243697478991"/>
    <n v="7.260243697478991"/>
    <x v="166"/>
  </r>
  <r>
    <n v="2002"/>
    <n v="4"/>
    <n v="13"/>
    <x v="13"/>
    <n v="9"/>
    <n v="16.260243697478991"/>
    <n v="7.260243697478991"/>
    <x v="166"/>
  </r>
  <r>
    <n v="2002"/>
    <n v="4"/>
    <n v="17"/>
    <x v="13"/>
    <n v="9"/>
    <n v="16.260243697478991"/>
    <n v="7.260243697478991"/>
    <x v="166"/>
  </r>
  <r>
    <n v="2002"/>
    <n v="4"/>
    <n v="27"/>
    <x v="0"/>
    <n v="9"/>
    <n v="16.260243697478991"/>
    <n v="7.260243697478991"/>
    <x v="166"/>
  </r>
  <r>
    <n v="2002"/>
    <n v="4"/>
    <n v="28"/>
    <x v="5"/>
    <n v="9"/>
    <n v="16.260243697478991"/>
    <n v="7.260243697478991"/>
    <x v="166"/>
  </r>
  <r>
    <n v="2011"/>
    <n v="6"/>
    <n v="1"/>
    <x v="5"/>
    <n v="9"/>
    <n v="16.260243697478991"/>
    <n v="7.260243697478991"/>
    <x v="166"/>
  </r>
  <r>
    <n v="2011"/>
    <n v="6"/>
    <n v="9"/>
    <x v="11"/>
    <n v="9"/>
    <n v="16.260243697478991"/>
    <n v="7.260243697478991"/>
    <x v="166"/>
  </r>
  <r>
    <n v="2011"/>
    <n v="6"/>
    <n v="11"/>
    <x v="4"/>
    <n v="9"/>
    <n v="16.260243697478991"/>
    <n v="7.260243697478991"/>
    <x v="166"/>
  </r>
  <r>
    <n v="2011"/>
    <n v="6"/>
    <n v="30"/>
    <x v="8"/>
    <n v="9"/>
    <n v="16.260243697478991"/>
    <n v="7.260243697478991"/>
    <x v="166"/>
  </r>
  <r>
    <n v="2001"/>
    <n v="8"/>
    <n v="28"/>
    <x v="2"/>
    <n v="9"/>
    <n v="16.260243697478991"/>
    <n v="7.260243697478991"/>
    <x v="166"/>
  </r>
  <r>
    <n v="2011"/>
    <n v="9"/>
    <n v="15"/>
    <x v="7"/>
    <n v="9"/>
    <n v="16.260243697478991"/>
    <n v="7.260243697478991"/>
    <x v="166"/>
  </r>
  <r>
    <n v="2011"/>
    <n v="9"/>
    <n v="28"/>
    <x v="3"/>
    <n v="9"/>
    <n v="16.260243697478991"/>
    <n v="7.260243697478991"/>
    <x v="166"/>
  </r>
  <r>
    <n v="2010"/>
    <n v="10"/>
    <n v="20"/>
    <x v="16"/>
    <n v="9"/>
    <n v="16.260243697478991"/>
    <n v="7.260243697478991"/>
    <x v="166"/>
  </r>
  <r>
    <n v="2003"/>
    <n v="11"/>
    <n v="1"/>
    <x v="23"/>
    <n v="9"/>
    <n v="16.260243697478991"/>
    <n v="7.260243697478991"/>
    <x v="166"/>
  </r>
  <r>
    <n v="2003"/>
    <n v="11"/>
    <n v="3"/>
    <x v="7"/>
    <n v="9"/>
    <n v="16.260243697478991"/>
    <n v="7.260243697478991"/>
    <x v="166"/>
  </r>
  <r>
    <n v="2003"/>
    <n v="11"/>
    <n v="9"/>
    <x v="9"/>
    <n v="9"/>
    <n v="16.260243697478991"/>
    <n v="7.260243697478991"/>
    <x v="166"/>
  </r>
  <r>
    <n v="2003"/>
    <n v="11"/>
    <n v="10"/>
    <x v="5"/>
    <n v="9"/>
    <n v="16.260243697478991"/>
    <n v="7.260243697478991"/>
    <x v="166"/>
  </r>
  <r>
    <n v="2003"/>
    <n v="11"/>
    <n v="13"/>
    <x v="10"/>
    <n v="9"/>
    <n v="16.260243697478991"/>
    <n v="7.260243697478991"/>
    <x v="166"/>
  </r>
  <r>
    <n v="2003"/>
    <n v="11"/>
    <n v="15"/>
    <x v="10"/>
    <n v="9"/>
    <n v="16.260243697478991"/>
    <n v="7.260243697478991"/>
    <x v="166"/>
  </r>
  <r>
    <n v="2003"/>
    <n v="11"/>
    <n v="17"/>
    <x v="12"/>
    <n v="9"/>
    <n v="16.260243697478991"/>
    <n v="7.260243697478991"/>
    <x v="166"/>
  </r>
  <r>
    <n v="2003"/>
    <n v="11"/>
    <n v="17"/>
    <x v="11"/>
    <n v="9"/>
    <n v="16.260243697478991"/>
    <n v="7.260243697478991"/>
    <x v="166"/>
  </r>
  <r>
    <n v="2003"/>
    <n v="11"/>
    <n v="18"/>
    <x v="5"/>
    <n v="9"/>
    <n v="16.260243697478991"/>
    <n v="7.260243697478991"/>
    <x v="166"/>
  </r>
  <r>
    <n v="2003"/>
    <n v="11"/>
    <n v="20"/>
    <x v="14"/>
    <n v="9"/>
    <n v="16.260243697478991"/>
    <n v="7.260243697478991"/>
    <x v="166"/>
  </r>
  <r>
    <n v="2003"/>
    <n v="11"/>
    <n v="28"/>
    <x v="18"/>
    <n v="9"/>
    <n v="16.260243697478991"/>
    <n v="7.260243697478991"/>
    <x v="166"/>
  </r>
  <r>
    <n v="2003"/>
    <n v="12"/>
    <n v="20"/>
    <x v="11"/>
    <n v="9"/>
    <n v="16.260243697478991"/>
    <n v="7.260243697478991"/>
    <x v="166"/>
  </r>
  <r>
    <n v="2003"/>
    <n v="12"/>
    <n v="25"/>
    <x v="23"/>
    <n v="9"/>
    <n v="16.260243697478991"/>
    <n v="7.260243697478991"/>
    <x v="166"/>
  </r>
  <r>
    <n v="2003"/>
    <n v="12"/>
    <n v="25"/>
    <x v="15"/>
    <n v="9"/>
    <n v="16.260243697478991"/>
    <n v="7.260243697478991"/>
    <x v="166"/>
  </r>
  <r>
    <n v="2003"/>
    <n v="12"/>
    <n v="25"/>
    <x v="14"/>
    <n v="9"/>
    <n v="16.260243697478991"/>
    <n v="7.260243697478991"/>
    <x v="166"/>
  </r>
  <r>
    <n v="2003"/>
    <n v="12"/>
    <n v="26"/>
    <x v="7"/>
    <n v="9"/>
    <n v="16.260243697478991"/>
    <n v="7.260243697478991"/>
    <x v="166"/>
  </r>
  <r>
    <n v="2004"/>
    <n v="3"/>
    <n v="21"/>
    <x v="0"/>
    <n v="9.1"/>
    <n v="16.239235294117648"/>
    <n v="7.1392352941176487"/>
    <x v="167"/>
  </r>
  <r>
    <n v="2004"/>
    <n v="3"/>
    <n v="22"/>
    <x v="20"/>
    <n v="9.1"/>
    <n v="16.239235294117648"/>
    <n v="7.1392352941176487"/>
    <x v="167"/>
  </r>
  <r>
    <n v="2004"/>
    <n v="3"/>
    <n v="28"/>
    <x v="13"/>
    <n v="9.1"/>
    <n v="16.239235294117648"/>
    <n v="7.1392352941176487"/>
    <x v="167"/>
  </r>
  <r>
    <n v="2004"/>
    <n v="3"/>
    <n v="31"/>
    <x v="9"/>
    <n v="9.1"/>
    <n v="16.239235294117648"/>
    <n v="7.1392352941176487"/>
    <x v="167"/>
  </r>
  <r>
    <n v="2002"/>
    <n v="4"/>
    <n v="1"/>
    <x v="11"/>
    <n v="9.1"/>
    <n v="16.239235294117648"/>
    <n v="7.1392352941176487"/>
    <x v="167"/>
  </r>
  <r>
    <n v="2002"/>
    <n v="4"/>
    <n v="2"/>
    <x v="4"/>
    <n v="9.1"/>
    <n v="16.239235294117648"/>
    <n v="7.1392352941176487"/>
    <x v="167"/>
  </r>
  <r>
    <n v="2002"/>
    <n v="4"/>
    <n v="8"/>
    <x v="14"/>
    <n v="9.1"/>
    <n v="16.239235294117648"/>
    <n v="7.1392352941176487"/>
    <x v="167"/>
  </r>
  <r>
    <n v="2002"/>
    <n v="4"/>
    <n v="10"/>
    <x v="13"/>
    <n v="9.1"/>
    <n v="16.239235294117648"/>
    <n v="7.1392352941176487"/>
    <x v="167"/>
  </r>
  <r>
    <n v="2002"/>
    <n v="4"/>
    <n v="16"/>
    <x v="17"/>
    <n v="9.1"/>
    <n v="16.239235294117648"/>
    <n v="7.1392352941176487"/>
    <x v="167"/>
  </r>
  <r>
    <n v="2002"/>
    <n v="4"/>
    <n v="23"/>
    <x v="9"/>
    <n v="9.1"/>
    <n v="16.239235294117648"/>
    <n v="7.1392352941176487"/>
    <x v="167"/>
  </r>
  <r>
    <n v="2002"/>
    <n v="4"/>
    <n v="27"/>
    <x v="19"/>
    <n v="9.1"/>
    <n v="16.239235294117648"/>
    <n v="7.1392352941176487"/>
    <x v="167"/>
  </r>
  <r>
    <n v="2002"/>
    <n v="4"/>
    <n v="27"/>
    <x v="11"/>
    <n v="9.1"/>
    <n v="16.239235294117648"/>
    <n v="7.1392352941176487"/>
    <x v="167"/>
  </r>
  <r>
    <n v="2002"/>
    <n v="4"/>
    <n v="27"/>
    <x v="9"/>
    <n v="9.1"/>
    <n v="16.239235294117648"/>
    <n v="7.1392352941176487"/>
    <x v="167"/>
  </r>
  <r>
    <n v="2002"/>
    <n v="4"/>
    <n v="30"/>
    <x v="1"/>
    <n v="9.1"/>
    <n v="16.239235294117648"/>
    <n v="7.1392352941176487"/>
    <x v="167"/>
  </r>
  <r>
    <n v="2000"/>
    <n v="5"/>
    <n v="2"/>
    <x v="1"/>
    <n v="9.1"/>
    <n v="16.239235294117648"/>
    <n v="7.1392352941176487"/>
    <x v="167"/>
  </r>
  <r>
    <n v="2000"/>
    <n v="5"/>
    <n v="18"/>
    <x v="10"/>
    <n v="9.1"/>
    <n v="16.239235294117648"/>
    <n v="7.1392352941176487"/>
    <x v="167"/>
  </r>
  <r>
    <n v="2000"/>
    <n v="5"/>
    <n v="21"/>
    <x v="3"/>
    <n v="9.1"/>
    <n v="16.239235294117648"/>
    <n v="7.1392352941176487"/>
    <x v="167"/>
  </r>
  <r>
    <n v="2000"/>
    <n v="5"/>
    <n v="22"/>
    <x v="6"/>
    <n v="9.1"/>
    <n v="16.239235294117648"/>
    <n v="7.1392352941176487"/>
    <x v="167"/>
  </r>
  <r>
    <n v="2000"/>
    <n v="5"/>
    <n v="26"/>
    <x v="4"/>
    <n v="9.1"/>
    <n v="16.239235294117648"/>
    <n v="7.1392352941176487"/>
    <x v="167"/>
  </r>
  <r>
    <n v="2000"/>
    <n v="5"/>
    <n v="28"/>
    <x v="20"/>
    <n v="9.1"/>
    <n v="16.239235294117648"/>
    <n v="7.1392352941176487"/>
    <x v="167"/>
  </r>
  <r>
    <n v="2011"/>
    <n v="6"/>
    <n v="11"/>
    <x v="5"/>
    <n v="9.1"/>
    <n v="16.239235294117648"/>
    <n v="7.1392352941176487"/>
    <x v="167"/>
  </r>
  <r>
    <n v="2008"/>
    <n v="7"/>
    <n v="5"/>
    <x v="2"/>
    <n v="9.1"/>
    <n v="16.239235294117648"/>
    <n v="7.1392352941176487"/>
    <x v="167"/>
  </r>
  <r>
    <n v="2008"/>
    <n v="7"/>
    <n v="14"/>
    <x v="8"/>
    <n v="9.1"/>
    <n v="16.239235294117648"/>
    <n v="7.1392352941176487"/>
    <x v="167"/>
  </r>
  <r>
    <n v="2011"/>
    <n v="9"/>
    <n v="16"/>
    <x v="5"/>
    <n v="9.1"/>
    <n v="16.239235294117648"/>
    <n v="7.1392352941176487"/>
    <x v="167"/>
  </r>
  <r>
    <n v="2011"/>
    <n v="9"/>
    <n v="16"/>
    <x v="3"/>
    <n v="9.1"/>
    <n v="16.239235294117648"/>
    <n v="7.1392352941176487"/>
    <x v="167"/>
  </r>
  <r>
    <n v="2011"/>
    <n v="9"/>
    <n v="25"/>
    <x v="3"/>
    <n v="9.1"/>
    <n v="16.239235294117648"/>
    <n v="7.1392352941176487"/>
    <x v="167"/>
  </r>
  <r>
    <n v="2011"/>
    <n v="9"/>
    <n v="28"/>
    <x v="8"/>
    <n v="9.1"/>
    <n v="16.239235294117648"/>
    <n v="7.1392352941176487"/>
    <x v="167"/>
  </r>
  <r>
    <n v="2010"/>
    <n v="10"/>
    <n v="16"/>
    <x v="10"/>
    <n v="9.1"/>
    <n v="16.239235294117648"/>
    <n v="7.1392352941176487"/>
    <x v="167"/>
  </r>
  <r>
    <n v="2010"/>
    <n v="10"/>
    <n v="17"/>
    <x v="23"/>
    <n v="9.1"/>
    <n v="16.239235294117648"/>
    <n v="7.1392352941176487"/>
    <x v="167"/>
  </r>
  <r>
    <n v="2010"/>
    <n v="10"/>
    <n v="27"/>
    <x v="12"/>
    <n v="9.1"/>
    <n v="16.239235294117648"/>
    <n v="7.1392352941176487"/>
    <x v="167"/>
  </r>
  <r>
    <n v="2010"/>
    <n v="10"/>
    <n v="27"/>
    <x v="7"/>
    <n v="9.1"/>
    <n v="16.239235294117648"/>
    <n v="7.1392352941176487"/>
    <x v="167"/>
  </r>
  <r>
    <n v="2010"/>
    <n v="10"/>
    <n v="28"/>
    <x v="7"/>
    <n v="9.1"/>
    <n v="16.239235294117648"/>
    <n v="7.1392352941176487"/>
    <x v="167"/>
  </r>
  <r>
    <n v="2003"/>
    <n v="11"/>
    <n v="1"/>
    <x v="0"/>
    <n v="9.1"/>
    <n v="16.239235294117648"/>
    <n v="7.1392352941176487"/>
    <x v="167"/>
  </r>
  <r>
    <n v="2003"/>
    <n v="11"/>
    <n v="1"/>
    <x v="17"/>
    <n v="9.1"/>
    <n v="16.239235294117648"/>
    <n v="7.1392352941176487"/>
    <x v="167"/>
  </r>
  <r>
    <n v="2003"/>
    <n v="11"/>
    <n v="13"/>
    <x v="15"/>
    <n v="9.1"/>
    <n v="16.239235294117648"/>
    <n v="7.1392352941176487"/>
    <x v="167"/>
  </r>
  <r>
    <n v="2003"/>
    <n v="11"/>
    <n v="17"/>
    <x v="21"/>
    <n v="9.1"/>
    <n v="16.239235294117648"/>
    <n v="7.1392352941176487"/>
    <x v="167"/>
  </r>
  <r>
    <n v="2003"/>
    <n v="11"/>
    <n v="17"/>
    <x v="9"/>
    <n v="9.1"/>
    <n v="16.239235294117648"/>
    <n v="7.1392352941176487"/>
    <x v="167"/>
  </r>
  <r>
    <n v="2003"/>
    <n v="11"/>
    <n v="21"/>
    <x v="9"/>
    <n v="9.1"/>
    <n v="16.239235294117648"/>
    <n v="7.1392352941176487"/>
    <x v="167"/>
  </r>
  <r>
    <n v="2003"/>
    <n v="11"/>
    <n v="21"/>
    <x v="7"/>
    <n v="9.1"/>
    <n v="16.239235294117648"/>
    <n v="7.1392352941176487"/>
    <x v="167"/>
  </r>
  <r>
    <n v="2003"/>
    <n v="12"/>
    <n v="1"/>
    <x v="1"/>
    <n v="9.1"/>
    <n v="16.239235294117648"/>
    <n v="7.1392352941176487"/>
    <x v="167"/>
  </r>
  <r>
    <n v="2003"/>
    <n v="12"/>
    <n v="14"/>
    <x v="4"/>
    <n v="9.1"/>
    <n v="16.239235294117648"/>
    <n v="7.1392352941176487"/>
    <x v="167"/>
  </r>
  <r>
    <n v="2003"/>
    <n v="12"/>
    <n v="20"/>
    <x v="14"/>
    <n v="9.1"/>
    <n v="16.239235294117648"/>
    <n v="7.1392352941176487"/>
    <x v="167"/>
  </r>
  <r>
    <n v="2003"/>
    <n v="12"/>
    <n v="25"/>
    <x v="20"/>
    <n v="9.1"/>
    <n v="16.239235294117648"/>
    <n v="7.1392352941176487"/>
    <x v="167"/>
  </r>
  <r>
    <n v="2003"/>
    <n v="12"/>
    <n v="25"/>
    <x v="21"/>
    <n v="9.1"/>
    <n v="16.239235294117648"/>
    <n v="7.1392352941176487"/>
    <x v="167"/>
  </r>
  <r>
    <n v="2003"/>
    <n v="12"/>
    <n v="25"/>
    <x v="22"/>
    <n v="9.1"/>
    <n v="16.239235294117648"/>
    <n v="7.1392352941176487"/>
    <x v="167"/>
  </r>
  <r>
    <n v="2001"/>
    <n v="1"/>
    <n v="24"/>
    <x v="10"/>
    <n v="9.2000000000000011"/>
    <n v="16.218226890756302"/>
    <n v="7.018226890756301"/>
    <x v="168"/>
  </r>
  <r>
    <n v="2001"/>
    <n v="1"/>
    <n v="24"/>
    <x v="13"/>
    <n v="9.2000000000000011"/>
    <n v="16.218226890756302"/>
    <n v="7.018226890756301"/>
    <x v="168"/>
  </r>
  <r>
    <n v="2004"/>
    <n v="2"/>
    <n v="1"/>
    <x v="17"/>
    <n v="9.2000000000000011"/>
    <n v="16.218226890756302"/>
    <n v="7.018226890756301"/>
    <x v="168"/>
  </r>
  <r>
    <n v="2004"/>
    <n v="2"/>
    <n v="7"/>
    <x v="5"/>
    <n v="9.2000000000000011"/>
    <n v="16.218226890756302"/>
    <n v="7.018226890756301"/>
    <x v="168"/>
  </r>
  <r>
    <n v="2004"/>
    <n v="2"/>
    <n v="13"/>
    <x v="16"/>
    <n v="9.2000000000000011"/>
    <n v="16.218226890756302"/>
    <n v="7.018226890756301"/>
    <x v="168"/>
  </r>
  <r>
    <n v="2004"/>
    <n v="3"/>
    <n v="19"/>
    <x v="0"/>
    <n v="9.2000000000000011"/>
    <n v="16.218226890756302"/>
    <n v="7.018226890756301"/>
    <x v="168"/>
  </r>
  <r>
    <n v="2004"/>
    <n v="3"/>
    <n v="31"/>
    <x v="1"/>
    <n v="9.2000000000000011"/>
    <n v="16.218226890756302"/>
    <n v="7.018226890756301"/>
    <x v="168"/>
  </r>
  <r>
    <n v="2002"/>
    <n v="4"/>
    <n v="1"/>
    <x v="1"/>
    <n v="9.2000000000000011"/>
    <n v="16.218226890756302"/>
    <n v="7.018226890756301"/>
    <x v="168"/>
  </r>
  <r>
    <n v="2002"/>
    <n v="4"/>
    <n v="13"/>
    <x v="18"/>
    <n v="9.2000000000000011"/>
    <n v="16.218226890756302"/>
    <n v="7.018226890756301"/>
    <x v="168"/>
  </r>
  <r>
    <n v="2002"/>
    <n v="4"/>
    <n v="17"/>
    <x v="10"/>
    <n v="9.2000000000000011"/>
    <n v="16.218226890756302"/>
    <n v="7.018226890756301"/>
    <x v="168"/>
  </r>
  <r>
    <n v="2002"/>
    <n v="4"/>
    <n v="17"/>
    <x v="16"/>
    <n v="9.2000000000000011"/>
    <n v="16.218226890756302"/>
    <n v="7.018226890756301"/>
    <x v="168"/>
  </r>
  <r>
    <n v="2002"/>
    <n v="4"/>
    <n v="28"/>
    <x v="13"/>
    <n v="9.2000000000000011"/>
    <n v="16.218226890756302"/>
    <n v="7.018226890756301"/>
    <x v="168"/>
  </r>
  <r>
    <n v="2000"/>
    <n v="5"/>
    <n v="5"/>
    <x v="8"/>
    <n v="9.2000000000000011"/>
    <n v="16.218226890756302"/>
    <n v="7.018226890756301"/>
    <x v="168"/>
  </r>
  <r>
    <n v="2000"/>
    <n v="5"/>
    <n v="19"/>
    <x v="7"/>
    <n v="9.2000000000000011"/>
    <n v="16.218226890756302"/>
    <n v="7.018226890756301"/>
    <x v="168"/>
  </r>
  <r>
    <n v="2000"/>
    <n v="5"/>
    <n v="23"/>
    <x v="8"/>
    <n v="9.2000000000000011"/>
    <n v="16.218226890756302"/>
    <n v="7.018226890756301"/>
    <x v="168"/>
  </r>
  <r>
    <n v="2000"/>
    <n v="5"/>
    <n v="26"/>
    <x v="6"/>
    <n v="9.2000000000000011"/>
    <n v="16.218226890756302"/>
    <n v="7.018226890756301"/>
    <x v="168"/>
  </r>
  <r>
    <n v="2011"/>
    <n v="6"/>
    <n v="2"/>
    <x v="6"/>
    <n v="9.2000000000000011"/>
    <n v="16.218226890756302"/>
    <n v="7.018226890756301"/>
    <x v="168"/>
  </r>
  <r>
    <n v="2008"/>
    <n v="7"/>
    <n v="5"/>
    <x v="4"/>
    <n v="9.2000000000000011"/>
    <n v="16.218226890756302"/>
    <n v="7.018226890756301"/>
    <x v="168"/>
  </r>
  <r>
    <n v="2008"/>
    <n v="7"/>
    <n v="14"/>
    <x v="5"/>
    <n v="9.2000000000000011"/>
    <n v="16.218226890756302"/>
    <n v="7.018226890756301"/>
    <x v="168"/>
  </r>
  <r>
    <n v="2011"/>
    <n v="9"/>
    <n v="18"/>
    <x v="9"/>
    <n v="9.2000000000000011"/>
    <n v="16.218226890756302"/>
    <n v="7.018226890756301"/>
    <x v="168"/>
  </r>
  <r>
    <n v="2011"/>
    <n v="9"/>
    <n v="28"/>
    <x v="2"/>
    <n v="9.2000000000000011"/>
    <n v="16.218226890756302"/>
    <n v="7.018226890756301"/>
    <x v="168"/>
  </r>
  <r>
    <n v="2011"/>
    <n v="9"/>
    <n v="28"/>
    <x v="6"/>
    <n v="9.2000000000000011"/>
    <n v="16.218226890756302"/>
    <n v="7.018226890756301"/>
    <x v="168"/>
  </r>
  <r>
    <n v="2010"/>
    <n v="10"/>
    <n v="11"/>
    <x v="15"/>
    <n v="9.2000000000000011"/>
    <n v="16.218226890756302"/>
    <n v="7.018226890756301"/>
    <x v="168"/>
  </r>
  <r>
    <n v="2010"/>
    <n v="10"/>
    <n v="22"/>
    <x v="10"/>
    <n v="9.2000000000000011"/>
    <n v="16.218226890756302"/>
    <n v="7.018226890756301"/>
    <x v="168"/>
  </r>
  <r>
    <n v="2010"/>
    <n v="10"/>
    <n v="25"/>
    <x v="23"/>
    <n v="9.2000000000000011"/>
    <n v="16.218226890756302"/>
    <n v="7.018226890756301"/>
    <x v="168"/>
  </r>
  <r>
    <n v="2010"/>
    <n v="10"/>
    <n v="26"/>
    <x v="13"/>
    <n v="9.2000000000000011"/>
    <n v="16.218226890756302"/>
    <n v="7.018226890756301"/>
    <x v="168"/>
  </r>
  <r>
    <n v="2010"/>
    <n v="10"/>
    <n v="26"/>
    <x v="21"/>
    <n v="9.2000000000000011"/>
    <n v="16.218226890756302"/>
    <n v="7.018226890756301"/>
    <x v="168"/>
  </r>
  <r>
    <n v="2010"/>
    <n v="10"/>
    <n v="27"/>
    <x v="13"/>
    <n v="9.2000000000000011"/>
    <n v="16.218226890756302"/>
    <n v="7.018226890756301"/>
    <x v="168"/>
  </r>
  <r>
    <n v="2010"/>
    <n v="10"/>
    <n v="27"/>
    <x v="9"/>
    <n v="9.2000000000000011"/>
    <n v="16.218226890756302"/>
    <n v="7.018226890756301"/>
    <x v="168"/>
  </r>
  <r>
    <n v="2010"/>
    <n v="10"/>
    <n v="28"/>
    <x v="2"/>
    <n v="9.2000000000000011"/>
    <n v="16.218226890756302"/>
    <n v="7.018226890756301"/>
    <x v="168"/>
  </r>
  <r>
    <n v="2010"/>
    <n v="10"/>
    <n v="30"/>
    <x v="15"/>
    <n v="9.2000000000000011"/>
    <n v="16.218226890756302"/>
    <n v="7.018226890756301"/>
    <x v="168"/>
  </r>
  <r>
    <n v="2003"/>
    <n v="11"/>
    <n v="1"/>
    <x v="19"/>
    <n v="9.2000000000000011"/>
    <n v="16.218226890756302"/>
    <n v="7.018226890756301"/>
    <x v="168"/>
  </r>
  <r>
    <n v="2003"/>
    <n v="11"/>
    <n v="10"/>
    <x v="19"/>
    <n v="9.2000000000000011"/>
    <n v="16.218226890756302"/>
    <n v="7.018226890756301"/>
    <x v="168"/>
  </r>
  <r>
    <n v="2003"/>
    <n v="11"/>
    <n v="13"/>
    <x v="19"/>
    <n v="9.2000000000000011"/>
    <n v="16.218226890756302"/>
    <n v="7.018226890756301"/>
    <x v="168"/>
  </r>
  <r>
    <n v="2003"/>
    <n v="11"/>
    <n v="18"/>
    <x v="4"/>
    <n v="9.2000000000000011"/>
    <n v="16.218226890756302"/>
    <n v="7.018226890756301"/>
    <x v="168"/>
  </r>
  <r>
    <n v="2003"/>
    <n v="11"/>
    <n v="20"/>
    <x v="15"/>
    <n v="9.2000000000000011"/>
    <n v="16.218226890756302"/>
    <n v="7.018226890756301"/>
    <x v="168"/>
  </r>
  <r>
    <n v="2003"/>
    <n v="11"/>
    <n v="22"/>
    <x v="1"/>
    <n v="9.2000000000000011"/>
    <n v="16.218226890756302"/>
    <n v="7.018226890756301"/>
    <x v="168"/>
  </r>
  <r>
    <n v="2003"/>
    <n v="12"/>
    <n v="6"/>
    <x v="6"/>
    <n v="9.2000000000000011"/>
    <n v="16.218226890756302"/>
    <n v="7.018226890756301"/>
    <x v="168"/>
  </r>
  <r>
    <n v="2003"/>
    <n v="12"/>
    <n v="20"/>
    <x v="22"/>
    <n v="9.2000000000000011"/>
    <n v="16.218226890756302"/>
    <n v="7.018226890756301"/>
    <x v="168"/>
  </r>
  <r>
    <n v="2003"/>
    <n v="12"/>
    <n v="20"/>
    <x v="17"/>
    <n v="9.2000000000000011"/>
    <n v="16.218226890756302"/>
    <n v="7.018226890756301"/>
    <x v="168"/>
  </r>
  <r>
    <n v="2001"/>
    <n v="1"/>
    <n v="5"/>
    <x v="22"/>
    <n v="9.3000000000000007"/>
    <n v="16.197218487394956"/>
    <n v="6.8972184873949551"/>
    <x v="169"/>
  </r>
  <r>
    <n v="2004"/>
    <n v="3"/>
    <n v="13"/>
    <x v="22"/>
    <n v="9.3000000000000007"/>
    <n v="16.197218487394956"/>
    <n v="6.8972184873949551"/>
    <x v="169"/>
  </r>
  <r>
    <n v="2004"/>
    <n v="3"/>
    <n v="18"/>
    <x v="12"/>
    <n v="9.3000000000000007"/>
    <n v="16.197218487394956"/>
    <n v="6.8972184873949551"/>
    <x v="169"/>
  </r>
  <r>
    <n v="2004"/>
    <n v="3"/>
    <n v="22"/>
    <x v="18"/>
    <n v="9.3000000000000007"/>
    <n v="16.197218487394956"/>
    <n v="6.8972184873949551"/>
    <x v="169"/>
  </r>
  <r>
    <n v="2004"/>
    <n v="3"/>
    <n v="30"/>
    <x v="9"/>
    <n v="9.3000000000000007"/>
    <n v="16.197218487394956"/>
    <n v="6.8972184873949551"/>
    <x v="169"/>
  </r>
  <r>
    <n v="2002"/>
    <n v="4"/>
    <n v="1"/>
    <x v="5"/>
    <n v="9.3000000000000007"/>
    <n v="16.197218487394956"/>
    <n v="6.8972184873949551"/>
    <x v="169"/>
  </r>
  <r>
    <n v="2002"/>
    <n v="4"/>
    <n v="2"/>
    <x v="2"/>
    <n v="9.3000000000000007"/>
    <n v="16.197218487394956"/>
    <n v="6.8972184873949551"/>
    <x v="169"/>
  </r>
  <r>
    <n v="2002"/>
    <n v="4"/>
    <n v="4"/>
    <x v="2"/>
    <n v="9.3000000000000007"/>
    <n v="16.197218487394956"/>
    <n v="6.8972184873949551"/>
    <x v="169"/>
  </r>
  <r>
    <n v="2002"/>
    <n v="4"/>
    <n v="9"/>
    <x v="16"/>
    <n v="9.3000000000000007"/>
    <n v="16.197218487394956"/>
    <n v="6.8972184873949551"/>
    <x v="169"/>
  </r>
  <r>
    <n v="2002"/>
    <n v="4"/>
    <n v="16"/>
    <x v="16"/>
    <n v="9.3000000000000007"/>
    <n v="16.197218487394956"/>
    <n v="6.8972184873949551"/>
    <x v="169"/>
  </r>
  <r>
    <n v="2002"/>
    <n v="4"/>
    <n v="18"/>
    <x v="0"/>
    <n v="9.3000000000000007"/>
    <n v="16.197218487394956"/>
    <n v="6.8972184873949551"/>
    <x v="169"/>
  </r>
  <r>
    <n v="2002"/>
    <n v="4"/>
    <n v="26"/>
    <x v="22"/>
    <n v="9.3000000000000007"/>
    <n v="16.197218487394956"/>
    <n v="6.8972184873949551"/>
    <x v="169"/>
  </r>
  <r>
    <n v="2000"/>
    <n v="5"/>
    <n v="5"/>
    <x v="6"/>
    <n v="9.3000000000000007"/>
    <n v="16.197218487394956"/>
    <n v="6.8972184873949551"/>
    <x v="169"/>
  </r>
  <r>
    <n v="2011"/>
    <n v="6"/>
    <n v="1"/>
    <x v="6"/>
    <n v="9.3000000000000007"/>
    <n v="16.197218487394956"/>
    <n v="6.8972184873949551"/>
    <x v="169"/>
  </r>
  <r>
    <n v="2011"/>
    <n v="6"/>
    <n v="11"/>
    <x v="6"/>
    <n v="9.3000000000000007"/>
    <n v="16.197218487394956"/>
    <n v="6.8972184873949551"/>
    <x v="169"/>
  </r>
  <r>
    <n v="2011"/>
    <n v="9"/>
    <n v="22"/>
    <x v="7"/>
    <n v="9.3000000000000007"/>
    <n v="16.197218487394956"/>
    <n v="6.8972184873949551"/>
    <x v="169"/>
  </r>
  <r>
    <n v="2011"/>
    <n v="9"/>
    <n v="24"/>
    <x v="11"/>
    <n v="9.3000000000000007"/>
    <n v="16.197218487394956"/>
    <n v="6.8972184873949551"/>
    <x v="169"/>
  </r>
  <r>
    <n v="2010"/>
    <n v="10"/>
    <n v="1"/>
    <x v="1"/>
    <n v="9.3000000000000007"/>
    <n v="16.197218487394956"/>
    <n v="6.8972184873949551"/>
    <x v="169"/>
  </r>
  <r>
    <n v="2010"/>
    <n v="10"/>
    <n v="10"/>
    <x v="4"/>
    <n v="9.3000000000000007"/>
    <n v="16.197218487394956"/>
    <n v="6.8972184873949551"/>
    <x v="169"/>
  </r>
  <r>
    <n v="2010"/>
    <n v="10"/>
    <n v="15"/>
    <x v="4"/>
    <n v="9.3000000000000007"/>
    <n v="16.197218487394956"/>
    <n v="6.8972184873949551"/>
    <x v="169"/>
  </r>
  <r>
    <n v="2010"/>
    <n v="10"/>
    <n v="27"/>
    <x v="11"/>
    <n v="9.3000000000000007"/>
    <n v="16.197218487394956"/>
    <n v="6.8972184873949551"/>
    <x v="169"/>
  </r>
  <r>
    <n v="2003"/>
    <n v="11"/>
    <n v="10"/>
    <x v="4"/>
    <n v="9.3000000000000007"/>
    <n v="16.197218487394956"/>
    <n v="6.8972184873949551"/>
    <x v="169"/>
  </r>
  <r>
    <n v="2003"/>
    <n v="11"/>
    <n v="22"/>
    <x v="2"/>
    <n v="9.3000000000000007"/>
    <n v="16.197218487394956"/>
    <n v="6.8972184873949551"/>
    <x v="169"/>
  </r>
  <r>
    <n v="2003"/>
    <n v="11"/>
    <n v="24"/>
    <x v="3"/>
    <n v="9.3000000000000007"/>
    <n v="16.197218487394956"/>
    <n v="6.8972184873949551"/>
    <x v="169"/>
  </r>
  <r>
    <n v="2003"/>
    <n v="12"/>
    <n v="12"/>
    <x v="7"/>
    <n v="9.3000000000000007"/>
    <n v="16.197218487394956"/>
    <n v="6.8972184873949551"/>
    <x v="169"/>
  </r>
  <r>
    <n v="2003"/>
    <n v="12"/>
    <n v="20"/>
    <x v="23"/>
    <n v="9.3000000000000007"/>
    <n v="16.197218487394956"/>
    <n v="6.8972184873949551"/>
    <x v="169"/>
  </r>
  <r>
    <n v="2001"/>
    <n v="1"/>
    <n v="3"/>
    <x v="5"/>
    <n v="9.4"/>
    <n v="16.176210084033613"/>
    <n v="6.7762100840336128"/>
    <x v="170"/>
  </r>
  <r>
    <n v="2001"/>
    <n v="1"/>
    <n v="5"/>
    <x v="20"/>
    <n v="9.4"/>
    <n v="16.176210084033613"/>
    <n v="6.7762100840336128"/>
    <x v="170"/>
  </r>
  <r>
    <n v="2001"/>
    <n v="1"/>
    <n v="24"/>
    <x v="22"/>
    <n v="9.4"/>
    <n v="16.176210084033613"/>
    <n v="6.7762100840336128"/>
    <x v="170"/>
  </r>
  <r>
    <n v="2004"/>
    <n v="3"/>
    <n v="4"/>
    <x v="21"/>
    <n v="9.4"/>
    <n v="16.176210084033613"/>
    <n v="6.7762100840336128"/>
    <x v="170"/>
  </r>
  <r>
    <n v="2004"/>
    <n v="3"/>
    <n v="4"/>
    <x v="22"/>
    <n v="9.4"/>
    <n v="16.176210084033613"/>
    <n v="6.7762100840336128"/>
    <x v="170"/>
  </r>
  <r>
    <n v="2004"/>
    <n v="3"/>
    <n v="13"/>
    <x v="18"/>
    <n v="9.4"/>
    <n v="16.176210084033613"/>
    <n v="6.7762100840336128"/>
    <x v="170"/>
  </r>
  <r>
    <n v="2004"/>
    <n v="3"/>
    <n v="19"/>
    <x v="14"/>
    <n v="9.4"/>
    <n v="16.176210084033613"/>
    <n v="6.7762100840336128"/>
    <x v="170"/>
  </r>
  <r>
    <n v="2004"/>
    <n v="3"/>
    <n v="30"/>
    <x v="0"/>
    <n v="9.4"/>
    <n v="16.176210084033613"/>
    <n v="6.7762100840336128"/>
    <x v="170"/>
  </r>
  <r>
    <n v="2002"/>
    <n v="4"/>
    <n v="1"/>
    <x v="14"/>
    <n v="9.4"/>
    <n v="16.176210084033613"/>
    <n v="6.7762100840336128"/>
    <x v="170"/>
  </r>
  <r>
    <n v="2002"/>
    <n v="4"/>
    <n v="6"/>
    <x v="19"/>
    <n v="9.4"/>
    <n v="16.176210084033613"/>
    <n v="6.7762100840336128"/>
    <x v="170"/>
  </r>
  <r>
    <n v="2002"/>
    <n v="4"/>
    <n v="9"/>
    <x v="18"/>
    <n v="9.4"/>
    <n v="16.176210084033613"/>
    <n v="6.7762100840336128"/>
    <x v="170"/>
  </r>
  <r>
    <n v="2002"/>
    <n v="4"/>
    <n v="13"/>
    <x v="22"/>
    <n v="9.4"/>
    <n v="16.176210084033613"/>
    <n v="6.7762100840336128"/>
    <x v="170"/>
  </r>
  <r>
    <n v="2002"/>
    <n v="4"/>
    <n v="13"/>
    <x v="23"/>
    <n v="9.4"/>
    <n v="16.176210084033613"/>
    <n v="6.7762100840336128"/>
    <x v="170"/>
  </r>
  <r>
    <n v="2002"/>
    <n v="4"/>
    <n v="14"/>
    <x v="17"/>
    <n v="9.4"/>
    <n v="16.176210084033613"/>
    <n v="6.7762100840336128"/>
    <x v="170"/>
  </r>
  <r>
    <n v="2002"/>
    <n v="4"/>
    <n v="16"/>
    <x v="18"/>
    <n v="9.4"/>
    <n v="16.176210084033613"/>
    <n v="6.7762100840336128"/>
    <x v="170"/>
  </r>
  <r>
    <n v="2002"/>
    <n v="4"/>
    <n v="16"/>
    <x v="21"/>
    <n v="9.4"/>
    <n v="16.176210084033613"/>
    <n v="6.7762100840336128"/>
    <x v="170"/>
  </r>
  <r>
    <n v="2002"/>
    <n v="4"/>
    <n v="20"/>
    <x v="15"/>
    <n v="9.4"/>
    <n v="16.176210084033613"/>
    <n v="6.7762100840336128"/>
    <x v="170"/>
  </r>
  <r>
    <n v="2002"/>
    <n v="4"/>
    <n v="24"/>
    <x v="7"/>
    <n v="9.4"/>
    <n v="16.176210084033613"/>
    <n v="6.7762100840336128"/>
    <x v="170"/>
  </r>
  <r>
    <n v="2002"/>
    <n v="4"/>
    <n v="26"/>
    <x v="15"/>
    <n v="9.4"/>
    <n v="16.176210084033613"/>
    <n v="6.7762100840336128"/>
    <x v="170"/>
  </r>
  <r>
    <n v="2002"/>
    <n v="4"/>
    <n v="30"/>
    <x v="0"/>
    <n v="9.4"/>
    <n v="16.176210084033613"/>
    <n v="6.7762100840336128"/>
    <x v="170"/>
  </r>
  <r>
    <n v="2000"/>
    <n v="5"/>
    <n v="2"/>
    <x v="4"/>
    <n v="9.4"/>
    <n v="16.176210084033613"/>
    <n v="6.7762100840336128"/>
    <x v="170"/>
  </r>
  <r>
    <n v="2000"/>
    <n v="5"/>
    <n v="2"/>
    <x v="2"/>
    <n v="9.4"/>
    <n v="16.176210084033613"/>
    <n v="6.7762100840336128"/>
    <x v="170"/>
  </r>
  <r>
    <n v="2000"/>
    <n v="5"/>
    <n v="2"/>
    <x v="3"/>
    <n v="9.4"/>
    <n v="16.176210084033613"/>
    <n v="6.7762100840336128"/>
    <x v="170"/>
  </r>
  <r>
    <n v="2000"/>
    <n v="5"/>
    <n v="2"/>
    <x v="0"/>
    <n v="9.4"/>
    <n v="16.176210084033613"/>
    <n v="6.7762100840336128"/>
    <x v="170"/>
  </r>
  <r>
    <n v="2000"/>
    <n v="5"/>
    <n v="18"/>
    <x v="3"/>
    <n v="9.4"/>
    <n v="16.176210084033613"/>
    <n v="6.7762100840336128"/>
    <x v="170"/>
  </r>
  <r>
    <n v="2000"/>
    <n v="5"/>
    <n v="18"/>
    <x v="12"/>
    <n v="9.4"/>
    <n v="16.176210084033613"/>
    <n v="6.7762100840336128"/>
    <x v="170"/>
  </r>
  <r>
    <n v="2000"/>
    <n v="5"/>
    <n v="28"/>
    <x v="19"/>
    <n v="9.4"/>
    <n v="16.176210084033613"/>
    <n v="6.7762100840336128"/>
    <x v="170"/>
  </r>
  <r>
    <n v="2011"/>
    <n v="9"/>
    <n v="1"/>
    <x v="9"/>
    <n v="9.4"/>
    <n v="16.176210084033613"/>
    <n v="6.7762100840336128"/>
    <x v="170"/>
  </r>
  <r>
    <n v="2011"/>
    <n v="9"/>
    <n v="23"/>
    <x v="12"/>
    <n v="9.4"/>
    <n v="16.176210084033613"/>
    <n v="6.7762100840336128"/>
    <x v="170"/>
  </r>
  <r>
    <n v="2010"/>
    <n v="10"/>
    <n v="16"/>
    <x v="21"/>
    <n v="9.4"/>
    <n v="16.176210084033613"/>
    <n v="6.7762100840336128"/>
    <x v="170"/>
  </r>
  <r>
    <n v="2010"/>
    <n v="10"/>
    <n v="17"/>
    <x v="21"/>
    <n v="9.4"/>
    <n v="16.176210084033613"/>
    <n v="6.7762100840336128"/>
    <x v="170"/>
  </r>
  <r>
    <n v="2010"/>
    <n v="10"/>
    <n v="27"/>
    <x v="14"/>
    <n v="9.4"/>
    <n v="16.176210084033613"/>
    <n v="6.7762100840336128"/>
    <x v="170"/>
  </r>
  <r>
    <n v="2003"/>
    <n v="11"/>
    <n v="1"/>
    <x v="15"/>
    <n v="9.4"/>
    <n v="16.176210084033613"/>
    <n v="6.7762100840336128"/>
    <x v="170"/>
  </r>
  <r>
    <n v="2003"/>
    <n v="11"/>
    <n v="5"/>
    <x v="4"/>
    <n v="9.4"/>
    <n v="16.176210084033613"/>
    <n v="6.7762100840336128"/>
    <x v="170"/>
  </r>
  <r>
    <n v="2003"/>
    <n v="11"/>
    <n v="5"/>
    <x v="11"/>
    <n v="9.4"/>
    <n v="16.176210084033613"/>
    <n v="6.7762100840336128"/>
    <x v="170"/>
  </r>
  <r>
    <n v="2003"/>
    <n v="11"/>
    <n v="22"/>
    <x v="5"/>
    <n v="9.4"/>
    <n v="16.176210084033613"/>
    <n v="6.7762100840336128"/>
    <x v="170"/>
  </r>
  <r>
    <n v="2003"/>
    <n v="11"/>
    <n v="22"/>
    <x v="3"/>
    <n v="9.4"/>
    <n v="16.176210084033613"/>
    <n v="6.7762100840336128"/>
    <x v="170"/>
  </r>
  <r>
    <n v="2003"/>
    <n v="11"/>
    <n v="22"/>
    <x v="0"/>
    <n v="9.4"/>
    <n v="16.176210084033613"/>
    <n v="6.7762100840336128"/>
    <x v="170"/>
  </r>
  <r>
    <n v="2003"/>
    <n v="11"/>
    <n v="25"/>
    <x v="20"/>
    <n v="9.4"/>
    <n v="16.176210084033613"/>
    <n v="6.7762100840336128"/>
    <x v="170"/>
  </r>
  <r>
    <n v="2003"/>
    <n v="11"/>
    <n v="26"/>
    <x v="19"/>
    <n v="9.4"/>
    <n v="16.176210084033613"/>
    <n v="6.7762100840336128"/>
    <x v="170"/>
  </r>
  <r>
    <n v="2001"/>
    <n v="1"/>
    <n v="2"/>
    <x v="15"/>
    <n v="9.5"/>
    <n v="16.15520168067227"/>
    <n v="6.6552016806722705"/>
    <x v="171"/>
  </r>
  <r>
    <n v="2001"/>
    <n v="1"/>
    <n v="23"/>
    <x v="11"/>
    <n v="9.5"/>
    <n v="16.15520168067227"/>
    <n v="6.6552016806722705"/>
    <x v="171"/>
  </r>
  <r>
    <n v="2004"/>
    <n v="2"/>
    <n v="1"/>
    <x v="23"/>
    <n v="9.5"/>
    <n v="16.15520168067227"/>
    <n v="6.6552016806722705"/>
    <x v="171"/>
  </r>
  <r>
    <n v="2004"/>
    <n v="2"/>
    <n v="1"/>
    <x v="19"/>
    <n v="9.5"/>
    <n v="16.15520168067227"/>
    <n v="6.6552016806722705"/>
    <x v="171"/>
  </r>
  <r>
    <n v="2004"/>
    <n v="2"/>
    <n v="13"/>
    <x v="18"/>
    <n v="9.5"/>
    <n v="16.15520168067227"/>
    <n v="6.6552016806722705"/>
    <x v="171"/>
  </r>
  <r>
    <n v="2004"/>
    <n v="3"/>
    <n v="13"/>
    <x v="21"/>
    <n v="9.5"/>
    <n v="16.15520168067227"/>
    <n v="6.6552016806722705"/>
    <x v="171"/>
  </r>
  <r>
    <n v="2004"/>
    <n v="3"/>
    <n v="18"/>
    <x v="11"/>
    <n v="9.5"/>
    <n v="16.15520168067227"/>
    <n v="6.6552016806722705"/>
    <x v="171"/>
  </r>
  <r>
    <n v="2004"/>
    <n v="3"/>
    <n v="20"/>
    <x v="7"/>
    <n v="9.5"/>
    <n v="16.15520168067227"/>
    <n v="6.6552016806722705"/>
    <x v="171"/>
  </r>
  <r>
    <n v="2004"/>
    <n v="3"/>
    <n v="31"/>
    <x v="11"/>
    <n v="9.5"/>
    <n v="16.15520168067227"/>
    <n v="6.6552016806722705"/>
    <x v="171"/>
  </r>
  <r>
    <n v="2002"/>
    <n v="4"/>
    <n v="4"/>
    <x v="4"/>
    <n v="9.5"/>
    <n v="16.15520168067227"/>
    <n v="6.6552016806722705"/>
    <x v="171"/>
  </r>
  <r>
    <n v="2002"/>
    <n v="4"/>
    <n v="9"/>
    <x v="23"/>
    <n v="9.5"/>
    <n v="16.15520168067227"/>
    <n v="6.6552016806722705"/>
    <x v="171"/>
  </r>
  <r>
    <n v="2002"/>
    <n v="4"/>
    <n v="16"/>
    <x v="20"/>
    <n v="9.5"/>
    <n v="16.15520168067227"/>
    <n v="6.6552016806722705"/>
    <x v="171"/>
  </r>
  <r>
    <n v="2002"/>
    <n v="4"/>
    <n v="29"/>
    <x v="12"/>
    <n v="9.5"/>
    <n v="16.15520168067227"/>
    <n v="6.6552016806722705"/>
    <x v="171"/>
  </r>
  <r>
    <n v="2000"/>
    <n v="5"/>
    <n v="2"/>
    <x v="5"/>
    <n v="9.5"/>
    <n v="16.15520168067227"/>
    <n v="6.6552016806722705"/>
    <x v="171"/>
  </r>
  <r>
    <n v="2000"/>
    <n v="5"/>
    <n v="2"/>
    <x v="8"/>
    <n v="9.5"/>
    <n v="16.15520168067227"/>
    <n v="6.6552016806722705"/>
    <x v="171"/>
  </r>
  <r>
    <n v="2000"/>
    <n v="5"/>
    <n v="14"/>
    <x v="8"/>
    <n v="9.5"/>
    <n v="16.15520168067227"/>
    <n v="6.6552016806722705"/>
    <x v="171"/>
  </r>
  <r>
    <n v="2000"/>
    <n v="5"/>
    <n v="20"/>
    <x v="5"/>
    <n v="9.5"/>
    <n v="16.15520168067227"/>
    <n v="6.6552016806722705"/>
    <x v="171"/>
  </r>
  <r>
    <n v="2000"/>
    <n v="5"/>
    <n v="20"/>
    <x v="14"/>
    <n v="9.5"/>
    <n v="16.15520168067227"/>
    <n v="6.6552016806722705"/>
    <x v="171"/>
  </r>
  <r>
    <n v="2000"/>
    <n v="5"/>
    <n v="28"/>
    <x v="15"/>
    <n v="9.5"/>
    <n v="16.15520168067227"/>
    <n v="6.6552016806722705"/>
    <x v="171"/>
  </r>
  <r>
    <n v="2000"/>
    <n v="5"/>
    <n v="31"/>
    <x v="7"/>
    <n v="9.5"/>
    <n v="16.15520168067227"/>
    <n v="6.6552016806722705"/>
    <x v="171"/>
  </r>
  <r>
    <n v="2011"/>
    <n v="6"/>
    <n v="10"/>
    <x v="7"/>
    <n v="9.5"/>
    <n v="16.15520168067227"/>
    <n v="6.6552016806722705"/>
    <x v="171"/>
  </r>
  <r>
    <n v="2008"/>
    <n v="7"/>
    <n v="5"/>
    <x v="8"/>
    <n v="9.5"/>
    <n v="16.15520168067227"/>
    <n v="6.6552016806722705"/>
    <x v="171"/>
  </r>
  <r>
    <n v="2001"/>
    <n v="8"/>
    <n v="11"/>
    <x v="8"/>
    <n v="9.5"/>
    <n v="16.15520168067227"/>
    <n v="6.6552016806722705"/>
    <x v="171"/>
  </r>
  <r>
    <n v="2001"/>
    <n v="8"/>
    <n v="28"/>
    <x v="7"/>
    <n v="9.5"/>
    <n v="16.15520168067227"/>
    <n v="6.6552016806722705"/>
    <x v="171"/>
  </r>
  <r>
    <n v="2011"/>
    <n v="9"/>
    <n v="28"/>
    <x v="4"/>
    <n v="9.5"/>
    <n v="16.15520168067227"/>
    <n v="6.6552016806722705"/>
    <x v="171"/>
  </r>
  <r>
    <n v="2010"/>
    <n v="10"/>
    <n v="13"/>
    <x v="0"/>
    <n v="9.5"/>
    <n v="16.15520168067227"/>
    <n v="6.6552016806722705"/>
    <x v="171"/>
  </r>
  <r>
    <n v="2010"/>
    <n v="10"/>
    <n v="14"/>
    <x v="0"/>
    <n v="9.5"/>
    <n v="16.15520168067227"/>
    <n v="6.6552016806722705"/>
    <x v="171"/>
  </r>
  <r>
    <n v="2010"/>
    <n v="10"/>
    <n v="16"/>
    <x v="0"/>
    <n v="9.5"/>
    <n v="16.15520168067227"/>
    <n v="6.6552016806722705"/>
    <x v="171"/>
  </r>
  <r>
    <n v="2010"/>
    <n v="10"/>
    <n v="18"/>
    <x v="14"/>
    <n v="9.5"/>
    <n v="16.15520168067227"/>
    <n v="6.6552016806722705"/>
    <x v="171"/>
  </r>
  <r>
    <n v="2010"/>
    <n v="10"/>
    <n v="21"/>
    <x v="10"/>
    <n v="9.5"/>
    <n v="16.15520168067227"/>
    <n v="6.6552016806722705"/>
    <x v="171"/>
  </r>
  <r>
    <n v="2010"/>
    <n v="10"/>
    <n v="25"/>
    <x v="13"/>
    <n v="9.5"/>
    <n v="16.15520168067227"/>
    <n v="6.6552016806722705"/>
    <x v="171"/>
  </r>
  <r>
    <n v="2010"/>
    <n v="10"/>
    <n v="31"/>
    <x v="11"/>
    <n v="9.5"/>
    <n v="16.15520168067227"/>
    <n v="6.6552016806722705"/>
    <x v="171"/>
  </r>
  <r>
    <n v="2003"/>
    <n v="11"/>
    <n v="1"/>
    <x v="22"/>
    <n v="9.5"/>
    <n v="16.15520168067227"/>
    <n v="6.6552016806722705"/>
    <x v="171"/>
  </r>
  <r>
    <n v="2003"/>
    <n v="11"/>
    <n v="7"/>
    <x v="16"/>
    <n v="9.5"/>
    <n v="16.15520168067227"/>
    <n v="6.6552016806722705"/>
    <x v="171"/>
  </r>
  <r>
    <n v="2003"/>
    <n v="11"/>
    <n v="7"/>
    <x v="21"/>
    <n v="9.5"/>
    <n v="16.15520168067227"/>
    <n v="6.6552016806722705"/>
    <x v="171"/>
  </r>
  <r>
    <n v="2003"/>
    <n v="11"/>
    <n v="8"/>
    <x v="18"/>
    <n v="9.5"/>
    <n v="16.15520168067227"/>
    <n v="6.6552016806722705"/>
    <x v="171"/>
  </r>
  <r>
    <n v="2003"/>
    <n v="11"/>
    <n v="9"/>
    <x v="15"/>
    <n v="9.5"/>
    <n v="16.15520168067227"/>
    <n v="6.6552016806722705"/>
    <x v="171"/>
  </r>
  <r>
    <n v="2003"/>
    <n v="11"/>
    <n v="9"/>
    <x v="7"/>
    <n v="9.5"/>
    <n v="16.15520168067227"/>
    <n v="6.6552016806722705"/>
    <x v="171"/>
  </r>
  <r>
    <n v="2003"/>
    <n v="11"/>
    <n v="20"/>
    <x v="18"/>
    <n v="9.5"/>
    <n v="16.15520168067227"/>
    <n v="6.6552016806722705"/>
    <x v="171"/>
  </r>
  <r>
    <n v="2003"/>
    <n v="11"/>
    <n v="21"/>
    <x v="16"/>
    <n v="9.5"/>
    <n v="16.15520168067227"/>
    <n v="6.6552016806722705"/>
    <x v="171"/>
  </r>
  <r>
    <n v="2003"/>
    <n v="11"/>
    <n v="22"/>
    <x v="8"/>
    <n v="9.5"/>
    <n v="16.15520168067227"/>
    <n v="6.6552016806722705"/>
    <x v="171"/>
  </r>
  <r>
    <n v="2003"/>
    <n v="11"/>
    <n v="22"/>
    <x v="6"/>
    <n v="9.5"/>
    <n v="16.15520168067227"/>
    <n v="6.6552016806722705"/>
    <x v="171"/>
  </r>
  <r>
    <n v="2003"/>
    <n v="11"/>
    <n v="23"/>
    <x v="7"/>
    <n v="9.5"/>
    <n v="16.15520168067227"/>
    <n v="6.6552016806722705"/>
    <x v="171"/>
  </r>
  <r>
    <n v="2003"/>
    <n v="12"/>
    <n v="14"/>
    <x v="20"/>
    <n v="9.5"/>
    <n v="16.15520168067227"/>
    <n v="6.6552016806722705"/>
    <x v="171"/>
  </r>
  <r>
    <n v="2001"/>
    <n v="1"/>
    <n v="2"/>
    <x v="14"/>
    <n v="9.6000000000000014"/>
    <n v="16.134193277310924"/>
    <n v="6.5341932773109228"/>
    <x v="172"/>
  </r>
  <r>
    <n v="2004"/>
    <n v="2"/>
    <n v="2"/>
    <x v="13"/>
    <n v="9.6000000000000014"/>
    <n v="16.134193277310924"/>
    <n v="6.5341932773109228"/>
    <x v="172"/>
  </r>
  <r>
    <n v="2004"/>
    <n v="2"/>
    <n v="13"/>
    <x v="20"/>
    <n v="9.6000000000000014"/>
    <n v="16.134193277310924"/>
    <n v="6.5341932773109228"/>
    <x v="172"/>
  </r>
  <r>
    <n v="2004"/>
    <n v="2"/>
    <n v="13"/>
    <x v="21"/>
    <n v="9.6000000000000014"/>
    <n v="16.134193277310924"/>
    <n v="6.5341932773109228"/>
    <x v="172"/>
  </r>
  <r>
    <n v="2004"/>
    <n v="3"/>
    <n v="4"/>
    <x v="20"/>
    <n v="9.6000000000000014"/>
    <n v="16.134193277310924"/>
    <n v="6.5341932773109228"/>
    <x v="172"/>
  </r>
  <r>
    <n v="2004"/>
    <n v="3"/>
    <n v="13"/>
    <x v="20"/>
    <n v="9.6000000000000014"/>
    <n v="16.134193277310924"/>
    <n v="6.5341932773109228"/>
    <x v="172"/>
  </r>
  <r>
    <n v="2004"/>
    <n v="3"/>
    <n v="16"/>
    <x v="9"/>
    <n v="9.6000000000000014"/>
    <n v="16.134193277310924"/>
    <n v="6.5341932773109228"/>
    <x v="172"/>
  </r>
  <r>
    <n v="2004"/>
    <n v="3"/>
    <n v="18"/>
    <x v="10"/>
    <n v="9.6000000000000014"/>
    <n v="16.134193277310924"/>
    <n v="6.5341932773109228"/>
    <x v="172"/>
  </r>
  <r>
    <n v="2004"/>
    <n v="3"/>
    <n v="19"/>
    <x v="20"/>
    <n v="9.6000000000000014"/>
    <n v="16.134193277310924"/>
    <n v="6.5341932773109228"/>
    <x v="172"/>
  </r>
  <r>
    <n v="2004"/>
    <n v="3"/>
    <n v="29"/>
    <x v="15"/>
    <n v="9.6000000000000014"/>
    <n v="16.134193277310924"/>
    <n v="6.5341932773109228"/>
    <x v="172"/>
  </r>
  <r>
    <n v="2002"/>
    <n v="4"/>
    <n v="1"/>
    <x v="4"/>
    <n v="9.6000000000000014"/>
    <n v="16.134193277310924"/>
    <n v="6.5341932773109228"/>
    <x v="172"/>
  </r>
  <r>
    <n v="2002"/>
    <n v="4"/>
    <n v="8"/>
    <x v="15"/>
    <n v="9.6000000000000014"/>
    <n v="16.134193277310924"/>
    <n v="6.5341932773109228"/>
    <x v="172"/>
  </r>
  <r>
    <n v="2002"/>
    <n v="4"/>
    <n v="10"/>
    <x v="19"/>
    <n v="9.6000000000000014"/>
    <n v="16.134193277310924"/>
    <n v="6.5341932773109228"/>
    <x v="172"/>
  </r>
  <r>
    <n v="2002"/>
    <n v="4"/>
    <n v="14"/>
    <x v="16"/>
    <n v="9.6000000000000014"/>
    <n v="16.134193277310924"/>
    <n v="6.5341932773109228"/>
    <x v="172"/>
  </r>
  <r>
    <n v="2002"/>
    <n v="4"/>
    <n v="17"/>
    <x v="21"/>
    <n v="9.6000000000000014"/>
    <n v="16.134193277310924"/>
    <n v="6.5341932773109228"/>
    <x v="172"/>
  </r>
  <r>
    <n v="2002"/>
    <n v="4"/>
    <n v="24"/>
    <x v="9"/>
    <n v="9.6000000000000014"/>
    <n v="16.134193277310924"/>
    <n v="6.5341932773109228"/>
    <x v="172"/>
  </r>
  <r>
    <n v="2002"/>
    <n v="4"/>
    <n v="26"/>
    <x v="21"/>
    <n v="9.6000000000000014"/>
    <n v="16.134193277310924"/>
    <n v="6.5341932773109228"/>
    <x v="172"/>
  </r>
  <r>
    <n v="2002"/>
    <n v="4"/>
    <n v="27"/>
    <x v="20"/>
    <n v="9.6000000000000014"/>
    <n v="16.134193277310924"/>
    <n v="6.5341932773109228"/>
    <x v="172"/>
  </r>
  <r>
    <n v="2000"/>
    <n v="5"/>
    <n v="1"/>
    <x v="7"/>
    <n v="9.6000000000000014"/>
    <n v="16.134193277310924"/>
    <n v="6.5341932773109228"/>
    <x v="172"/>
  </r>
  <r>
    <n v="2000"/>
    <n v="5"/>
    <n v="22"/>
    <x v="2"/>
    <n v="9.6000000000000014"/>
    <n v="16.134193277310924"/>
    <n v="6.5341932773109228"/>
    <x v="172"/>
  </r>
  <r>
    <n v="2000"/>
    <n v="5"/>
    <n v="28"/>
    <x v="2"/>
    <n v="9.6000000000000014"/>
    <n v="16.134193277310924"/>
    <n v="6.5341932773109228"/>
    <x v="172"/>
  </r>
  <r>
    <n v="2000"/>
    <n v="5"/>
    <n v="28"/>
    <x v="18"/>
    <n v="9.6000000000000014"/>
    <n v="16.134193277310924"/>
    <n v="6.5341932773109228"/>
    <x v="172"/>
  </r>
  <r>
    <n v="2000"/>
    <n v="5"/>
    <n v="29"/>
    <x v="3"/>
    <n v="9.6000000000000014"/>
    <n v="16.134193277310924"/>
    <n v="6.5341932773109228"/>
    <x v="172"/>
  </r>
  <r>
    <n v="2000"/>
    <n v="5"/>
    <n v="29"/>
    <x v="14"/>
    <n v="9.6000000000000014"/>
    <n v="16.134193277310924"/>
    <n v="6.5341932773109228"/>
    <x v="172"/>
  </r>
  <r>
    <n v="2011"/>
    <n v="6"/>
    <n v="10"/>
    <x v="6"/>
    <n v="9.6000000000000014"/>
    <n v="16.134193277310924"/>
    <n v="6.5341932773109228"/>
    <x v="172"/>
  </r>
  <r>
    <n v="2001"/>
    <n v="8"/>
    <n v="21"/>
    <x v="8"/>
    <n v="9.6000000000000014"/>
    <n v="16.134193277310924"/>
    <n v="6.5341932773109228"/>
    <x v="172"/>
  </r>
  <r>
    <n v="2001"/>
    <n v="8"/>
    <n v="28"/>
    <x v="9"/>
    <n v="9.6000000000000014"/>
    <n v="16.134193277310924"/>
    <n v="6.5341932773109228"/>
    <x v="172"/>
  </r>
  <r>
    <n v="2010"/>
    <n v="10"/>
    <n v="9"/>
    <x v="6"/>
    <n v="9.6000000000000014"/>
    <n v="16.134193277310924"/>
    <n v="6.5341932773109228"/>
    <x v="172"/>
  </r>
  <r>
    <n v="2010"/>
    <n v="10"/>
    <n v="9"/>
    <x v="3"/>
    <n v="9.6000000000000014"/>
    <n v="16.134193277310924"/>
    <n v="6.5341932773109228"/>
    <x v="172"/>
  </r>
  <r>
    <n v="2010"/>
    <n v="10"/>
    <n v="10"/>
    <x v="5"/>
    <n v="9.6000000000000014"/>
    <n v="16.134193277310924"/>
    <n v="6.5341932773109228"/>
    <x v="172"/>
  </r>
  <r>
    <n v="2010"/>
    <n v="10"/>
    <n v="11"/>
    <x v="14"/>
    <n v="9.6000000000000014"/>
    <n v="16.134193277310924"/>
    <n v="6.5341932773109228"/>
    <x v="172"/>
  </r>
  <r>
    <n v="2010"/>
    <n v="10"/>
    <n v="15"/>
    <x v="6"/>
    <n v="9.6000000000000014"/>
    <n v="16.134193277310924"/>
    <n v="6.5341932773109228"/>
    <x v="172"/>
  </r>
  <r>
    <n v="2010"/>
    <n v="10"/>
    <n v="15"/>
    <x v="14"/>
    <n v="9.6000000000000014"/>
    <n v="16.134193277310924"/>
    <n v="6.5341932773109228"/>
    <x v="172"/>
  </r>
  <r>
    <n v="2010"/>
    <n v="10"/>
    <n v="15"/>
    <x v="12"/>
    <n v="9.6000000000000014"/>
    <n v="16.134193277310924"/>
    <n v="6.5341932773109228"/>
    <x v="172"/>
  </r>
  <r>
    <n v="2010"/>
    <n v="10"/>
    <n v="17"/>
    <x v="16"/>
    <n v="9.6000000000000014"/>
    <n v="16.134193277310924"/>
    <n v="6.5341932773109228"/>
    <x v="172"/>
  </r>
  <r>
    <n v="2010"/>
    <n v="10"/>
    <n v="17"/>
    <x v="20"/>
    <n v="9.6000000000000014"/>
    <n v="16.134193277310924"/>
    <n v="6.5341932773109228"/>
    <x v="172"/>
  </r>
  <r>
    <n v="2010"/>
    <n v="10"/>
    <n v="17"/>
    <x v="22"/>
    <n v="9.6000000000000014"/>
    <n v="16.134193277310924"/>
    <n v="6.5341932773109228"/>
    <x v="172"/>
  </r>
  <r>
    <n v="2010"/>
    <n v="10"/>
    <n v="18"/>
    <x v="15"/>
    <n v="9.6000000000000014"/>
    <n v="16.134193277310924"/>
    <n v="6.5341932773109228"/>
    <x v="172"/>
  </r>
  <r>
    <n v="2010"/>
    <n v="10"/>
    <n v="19"/>
    <x v="2"/>
    <n v="9.6000000000000014"/>
    <n v="16.134193277310924"/>
    <n v="6.5341932773109228"/>
    <x v="172"/>
  </r>
  <r>
    <n v="2010"/>
    <n v="10"/>
    <n v="26"/>
    <x v="20"/>
    <n v="9.6000000000000014"/>
    <n v="16.134193277310924"/>
    <n v="6.5341932773109228"/>
    <x v="172"/>
  </r>
  <r>
    <n v="2010"/>
    <n v="10"/>
    <n v="28"/>
    <x v="8"/>
    <n v="9.6000000000000014"/>
    <n v="16.134193277310924"/>
    <n v="6.5341932773109228"/>
    <x v="172"/>
  </r>
  <r>
    <n v="2010"/>
    <n v="10"/>
    <n v="31"/>
    <x v="10"/>
    <n v="9.6000000000000014"/>
    <n v="16.134193277310924"/>
    <n v="6.5341932773109228"/>
    <x v="172"/>
  </r>
  <r>
    <n v="2003"/>
    <n v="11"/>
    <n v="1"/>
    <x v="14"/>
    <n v="9.6000000000000014"/>
    <n v="16.134193277310924"/>
    <n v="6.5341932773109228"/>
    <x v="172"/>
  </r>
  <r>
    <n v="2003"/>
    <n v="11"/>
    <n v="1"/>
    <x v="12"/>
    <n v="9.6000000000000014"/>
    <n v="16.134193277310924"/>
    <n v="6.5341932773109228"/>
    <x v="172"/>
  </r>
  <r>
    <n v="2003"/>
    <n v="11"/>
    <n v="15"/>
    <x v="13"/>
    <n v="9.6000000000000014"/>
    <n v="16.134193277310924"/>
    <n v="6.5341932773109228"/>
    <x v="172"/>
  </r>
  <r>
    <n v="2003"/>
    <n v="11"/>
    <n v="15"/>
    <x v="23"/>
    <n v="9.6000000000000014"/>
    <n v="16.134193277310924"/>
    <n v="6.5341932773109228"/>
    <x v="172"/>
  </r>
  <r>
    <n v="2003"/>
    <n v="11"/>
    <n v="20"/>
    <x v="19"/>
    <n v="9.6000000000000014"/>
    <n v="16.134193277310924"/>
    <n v="6.5341932773109228"/>
    <x v="172"/>
  </r>
  <r>
    <n v="2003"/>
    <n v="11"/>
    <n v="22"/>
    <x v="4"/>
    <n v="9.6000000000000014"/>
    <n v="16.134193277310924"/>
    <n v="6.5341932773109228"/>
    <x v="172"/>
  </r>
  <r>
    <n v="2003"/>
    <n v="11"/>
    <n v="23"/>
    <x v="12"/>
    <n v="9.6000000000000014"/>
    <n v="16.134193277310924"/>
    <n v="6.5341932773109228"/>
    <x v="172"/>
  </r>
  <r>
    <n v="2001"/>
    <n v="1"/>
    <n v="24"/>
    <x v="18"/>
    <n v="9.7000000000000011"/>
    <n v="16.113184873949578"/>
    <n v="6.4131848739495769"/>
    <x v="173"/>
  </r>
  <r>
    <n v="2001"/>
    <n v="1"/>
    <n v="24"/>
    <x v="21"/>
    <n v="9.7000000000000011"/>
    <n v="16.113184873949578"/>
    <n v="6.4131848739495769"/>
    <x v="173"/>
  </r>
  <r>
    <n v="2004"/>
    <n v="2"/>
    <n v="1"/>
    <x v="14"/>
    <n v="9.7000000000000011"/>
    <n v="16.113184873949578"/>
    <n v="6.4131848739495769"/>
    <x v="173"/>
  </r>
  <r>
    <n v="2004"/>
    <n v="2"/>
    <n v="2"/>
    <x v="16"/>
    <n v="9.7000000000000011"/>
    <n v="16.113184873949578"/>
    <n v="6.4131848739495769"/>
    <x v="173"/>
  </r>
  <r>
    <n v="2004"/>
    <n v="2"/>
    <n v="13"/>
    <x v="22"/>
    <n v="9.7000000000000011"/>
    <n v="16.113184873949578"/>
    <n v="6.4131848739495769"/>
    <x v="173"/>
  </r>
  <r>
    <n v="2004"/>
    <n v="3"/>
    <n v="17"/>
    <x v="15"/>
    <n v="9.7000000000000011"/>
    <n v="16.113184873949578"/>
    <n v="6.4131848739495769"/>
    <x v="173"/>
  </r>
  <r>
    <n v="2004"/>
    <n v="3"/>
    <n v="21"/>
    <x v="17"/>
    <n v="9.7000000000000011"/>
    <n v="16.113184873949578"/>
    <n v="6.4131848739495769"/>
    <x v="173"/>
  </r>
  <r>
    <n v="2004"/>
    <n v="3"/>
    <n v="23"/>
    <x v="22"/>
    <n v="9.7000000000000011"/>
    <n v="16.113184873949578"/>
    <n v="6.4131848739495769"/>
    <x v="173"/>
  </r>
  <r>
    <n v="2002"/>
    <n v="4"/>
    <n v="1"/>
    <x v="12"/>
    <n v="9.7000000000000011"/>
    <n v="16.113184873949578"/>
    <n v="6.4131848739495769"/>
    <x v="173"/>
  </r>
  <r>
    <n v="2002"/>
    <n v="4"/>
    <n v="4"/>
    <x v="11"/>
    <n v="9.7000000000000011"/>
    <n v="16.113184873949578"/>
    <n v="6.4131848739495769"/>
    <x v="173"/>
  </r>
  <r>
    <n v="2002"/>
    <n v="4"/>
    <n v="9"/>
    <x v="21"/>
    <n v="9.7000000000000011"/>
    <n v="16.113184873949578"/>
    <n v="6.4131848739495769"/>
    <x v="173"/>
  </r>
  <r>
    <n v="2002"/>
    <n v="4"/>
    <n v="22"/>
    <x v="3"/>
    <n v="9.7000000000000011"/>
    <n v="16.113184873949578"/>
    <n v="6.4131848739495769"/>
    <x v="173"/>
  </r>
  <r>
    <n v="2002"/>
    <n v="4"/>
    <n v="29"/>
    <x v="11"/>
    <n v="9.7000000000000011"/>
    <n v="16.113184873949578"/>
    <n v="6.4131848739495769"/>
    <x v="173"/>
  </r>
  <r>
    <n v="2000"/>
    <n v="5"/>
    <n v="2"/>
    <x v="6"/>
    <n v="9.7000000000000011"/>
    <n v="16.113184873949578"/>
    <n v="6.4131848739495769"/>
    <x v="173"/>
  </r>
  <r>
    <n v="2000"/>
    <n v="5"/>
    <n v="5"/>
    <x v="2"/>
    <n v="9.7000000000000011"/>
    <n v="16.113184873949578"/>
    <n v="6.4131848739495769"/>
    <x v="173"/>
  </r>
  <r>
    <n v="2000"/>
    <n v="5"/>
    <n v="19"/>
    <x v="14"/>
    <n v="9.7000000000000011"/>
    <n v="16.113184873949578"/>
    <n v="6.4131848739495769"/>
    <x v="173"/>
  </r>
  <r>
    <n v="2000"/>
    <n v="5"/>
    <n v="20"/>
    <x v="6"/>
    <n v="9.7000000000000011"/>
    <n v="16.113184873949578"/>
    <n v="6.4131848739495769"/>
    <x v="173"/>
  </r>
  <r>
    <n v="2000"/>
    <n v="5"/>
    <n v="23"/>
    <x v="6"/>
    <n v="9.7000000000000011"/>
    <n v="16.113184873949578"/>
    <n v="6.4131848739495769"/>
    <x v="173"/>
  </r>
  <r>
    <n v="2000"/>
    <n v="5"/>
    <n v="28"/>
    <x v="8"/>
    <n v="9.7000000000000011"/>
    <n v="16.113184873949578"/>
    <n v="6.4131848739495769"/>
    <x v="173"/>
  </r>
  <r>
    <n v="2010"/>
    <n v="10"/>
    <n v="7"/>
    <x v="1"/>
    <n v="9.7000000000000011"/>
    <n v="16.113184873949578"/>
    <n v="6.4131848739495769"/>
    <x v="173"/>
  </r>
  <r>
    <n v="2010"/>
    <n v="10"/>
    <n v="9"/>
    <x v="8"/>
    <n v="9.7000000000000011"/>
    <n v="16.113184873949578"/>
    <n v="6.4131848739495769"/>
    <x v="173"/>
  </r>
  <r>
    <n v="2010"/>
    <n v="10"/>
    <n v="16"/>
    <x v="1"/>
    <n v="9.7000000000000011"/>
    <n v="16.113184873949578"/>
    <n v="6.4131848739495769"/>
    <x v="173"/>
  </r>
  <r>
    <n v="2010"/>
    <n v="10"/>
    <n v="16"/>
    <x v="20"/>
    <n v="9.7000000000000011"/>
    <n v="16.113184873949578"/>
    <n v="6.4131848739495769"/>
    <x v="173"/>
  </r>
  <r>
    <n v="2010"/>
    <n v="10"/>
    <n v="26"/>
    <x v="16"/>
    <n v="9.7000000000000011"/>
    <n v="16.113184873949578"/>
    <n v="6.4131848739495769"/>
    <x v="173"/>
  </r>
  <r>
    <n v="2010"/>
    <n v="10"/>
    <n v="26"/>
    <x v="18"/>
    <n v="9.7000000000000011"/>
    <n v="16.113184873949578"/>
    <n v="6.4131848739495769"/>
    <x v="173"/>
  </r>
  <r>
    <n v="2010"/>
    <n v="10"/>
    <n v="27"/>
    <x v="17"/>
    <n v="9.7000000000000011"/>
    <n v="16.113184873949578"/>
    <n v="6.4131848739495769"/>
    <x v="173"/>
  </r>
  <r>
    <n v="2010"/>
    <n v="10"/>
    <n v="27"/>
    <x v="15"/>
    <n v="9.7000000000000011"/>
    <n v="16.113184873949578"/>
    <n v="6.4131848739495769"/>
    <x v="173"/>
  </r>
  <r>
    <n v="2010"/>
    <n v="10"/>
    <n v="28"/>
    <x v="9"/>
    <n v="9.7000000000000011"/>
    <n v="16.113184873949578"/>
    <n v="6.4131848739495769"/>
    <x v="173"/>
  </r>
  <r>
    <n v="2003"/>
    <n v="11"/>
    <n v="1"/>
    <x v="10"/>
    <n v="9.7000000000000011"/>
    <n v="16.113184873949578"/>
    <n v="6.4131848739495769"/>
    <x v="173"/>
  </r>
  <r>
    <n v="2003"/>
    <n v="11"/>
    <n v="1"/>
    <x v="9"/>
    <n v="9.7000000000000011"/>
    <n v="16.113184873949578"/>
    <n v="6.4131848739495769"/>
    <x v="173"/>
  </r>
  <r>
    <n v="2003"/>
    <n v="11"/>
    <n v="2"/>
    <x v="13"/>
    <n v="9.7000000000000011"/>
    <n v="16.113184873949578"/>
    <n v="6.4131848739495769"/>
    <x v="173"/>
  </r>
  <r>
    <n v="2003"/>
    <n v="11"/>
    <n v="5"/>
    <x v="5"/>
    <n v="9.7000000000000011"/>
    <n v="16.113184873949578"/>
    <n v="6.4131848739495769"/>
    <x v="173"/>
  </r>
  <r>
    <n v="2003"/>
    <n v="11"/>
    <n v="6"/>
    <x v="13"/>
    <n v="9.7000000000000011"/>
    <n v="16.113184873949578"/>
    <n v="6.4131848739495769"/>
    <x v="173"/>
  </r>
  <r>
    <n v="2003"/>
    <n v="11"/>
    <n v="8"/>
    <x v="21"/>
    <n v="9.7000000000000011"/>
    <n v="16.113184873949578"/>
    <n v="6.4131848739495769"/>
    <x v="173"/>
  </r>
  <r>
    <n v="2003"/>
    <n v="11"/>
    <n v="9"/>
    <x v="16"/>
    <n v="9.7000000000000011"/>
    <n v="16.113184873949578"/>
    <n v="6.4131848739495769"/>
    <x v="173"/>
  </r>
  <r>
    <n v="2003"/>
    <n v="11"/>
    <n v="9"/>
    <x v="22"/>
    <n v="9.7000000000000011"/>
    <n v="16.113184873949578"/>
    <n v="6.4131848739495769"/>
    <x v="173"/>
  </r>
  <r>
    <n v="2003"/>
    <n v="11"/>
    <n v="9"/>
    <x v="23"/>
    <n v="9.7000000000000011"/>
    <n v="16.113184873949578"/>
    <n v="6.4131848739495769"/>
    <x v="173"/>
  </r>
  <r>
    <n v="2003"/>
    <n v="11"/>
    <n v="9"/>
    <x v="19"/>
    <n v="9.7000000000000011"/>
    <n v="16.113184873949578"/>
    <n v="6.4131848739495769"/>
    <x v="173"/>
  </r>
  <r>
    <n v="2003"/>
    <n v="11"/>
    <n v="13"/>
    <x v="4"/>
    <n v="9.7000000000000011"/>
    <n v="16.113184873949578"/>
    <n v="6.4131848739495769"/>
    <x v="173"/>
  </r>
  <r>
    <n v="2003"/>
    <n v="11"/>
    <n v="18"/>
    <x v="2"/>
    <n v="9.7000000000000011"/>
    <n v="16.113184873949578"/>
    <n v="6.4131848739495769"/>
    <x v="173"/>
  </r>
  <r>
    <n v="2003"/>
    <n v="11"/>
    <n v="22"/>
    <x v="10"/>
    <n v="9.7000000000000011"/>
    <n v="16.113184873949578"/>
    <n v="6.4131848739495769"/>
    <x v="173"/>
  </r>
  <r>
    <n v="2003"/>
    <n v="11"/>
    <n v="23"/>
    <x v="9"/>
    <n v="9.7000000000000011"/>
    <n v="16.113184873949578"/>
    <n v="6.4131848739495769"/>
    <x v="173"/>
  </r>
  <r>
    <n v="2003"/>
    <n v="11"/>
    <n v="25"/>
    <x v="18"/>
    <n v="9.7000000000000011"/>
    <n v="16.113184873949578"/>
    <n v="6.4131848739495769"/>
    <x v="173"/>
  </r>
  <r>
    <n v="2003"/>
    <n v="12"/>
    <n v="1"/>
    <x v="0"/>
    <n v="9.7000000000000011"/>
    <n v="16.113184873949578"/>
    <n v="6.4131848739495769"/>
    <x v="173"/>
  </r>
  <r>
    <n v="2003"/>
    <n v="12"/>
    <n v="20"/>
    <x v="12"/>
    <n v="9.7000000000000011"/>
    <n v="16.113184873949578"/>
    <n v="6.4131848739495769"/>
    <x v="173"/>
  </r>
  <r>
    <n v="2001"/>
    <n v="1"/>
    <n v="2"/>
    <x v="17"/>
    <n v="9.8000000000000007"/>
    <n v="16.092176470588235"/>
    <n v="6.2921764705882346"/>
    <x v="174"/>
  </r>
  <r>
    <n v="2001"/>
    <n v="1"/>
    <n v="2"/>
    <x v="19"/>
    <n v="9.8000000000000007"/>
    <n v="16.092176470588235"/>
    <n v="6.2921764705882346"/>
    <x v="174"/>
  </r>
  <r>
    <n v="2001"/>
    <n v="1"/>
    <n v="2"/>
    <x v="12"/>
    <n v="9.8000000000000007"/>
    <n v="16.092176470588235"/>
    <n v="6.2921764705882346"/>
    <x v="174"/>
  </r>
  <r>
    <n v="2001"/>
    <n v="1"/>
    <n v="2"/>
    <x v="7"/>
    <n v="9.8000000000000007"/>
    <n v="16.092176470588235"/>
    <n v="6.2921764705882346"/>
    <x v="174"/>
  </r>
  <r>
    <n v="2004"/>
    <n v="2"/>
    <n v="2"/>
    <x v="10"/>
    <n v="9.8000000000000007"/>
    <n v="16.092176470588235"/>
    <n v="6.2921764705882346"/>
    <x v="174"/>
  </r>
  <r>
    <n v="2004"/>
    <n v="2"/>
    <n v="6"/>
    <x v="9"/>
    <n v="9.8000000000000007"/>
    <n v="16.092176470588235"/>
    <n v="6.2921764705882346"/>
    <x v="174"/>
  </r>
  <r>
    <n v="2004"/>
    <n v="2"/>
    <n v="6"/>
    <x v="7"/>
    <n v="9.8000000000000007"/>
    <n v="16.092176470588235"/>
    <n v="6.2921764705882346"/>
    <x v="174"/>
  </r>
  <r>
    <n v="2004"/>
    <n v="3"/>
    <n v="13"/>
    <x v="23"/>
    <n v="9.8000000000000007"/>
    <n v="16.092176470588235"/>
    <n v="6.2921764705882346"/>
    <x v="174"/>
  </r>
  <r>
    <n v="2004"/>
    <n v="3"/>
    <n v="14"/>
    <x v="13"/>
    <n v="9.8000000000000007"/>
    <n v="16.092176470588235"/>
    <n v="6.2921764705882346"/>
    <x v="174"/>
  </r>
  <r>
    <n v="2004"/>
    <n v="3"/>
    <n v="18"/>
    <x v="14"/>
    <n v="9.8000000000000007"/>
    <n v="16.092176470588235"/>
    <n v="6.2921764705882346"/>
    <x v="174"/>
  </r>
  <r>
    <n v="2004"/>
    <n v="3"/>
    <n v="19"/>
    <x v="10"/>
    <n v="9.8000000000000007"/>
    <n v="16.092176470588235"/>
    <n v="6.2921764705882346"/>
    <x v="174"/>
  </r>
  <r>
    <n v="2004"/>
    <n v="3"/>
    <n v="30"/>
    <x v="11"/>
    <n v="9.8000000000000007"/>
    <n v="16.092176470588235"/>
    <n v="6.2921764705882346"/>
    <x v="174"/>
  </r>
  <r>
    <n v="2004"/>
    <n v="3"/>
    <n v="31"/>
    <x v="12"/>
    <n v="9.8000000000000007"/>
    <n v="16.092176470588235"/>
    <n v="6.2921764705882346"/>
    <x v="174"/>
  </r>
  <r>
    <n v="2002"/>
    <n v="4"/>
    <n v="11"/>
    <x v="10"/>
    <n v="9.8000000000000007"/>
    <n v="16.092176470588235"/>
    <n v="6.2921764705882346"/>
    <x v="174"/>
  </r>
  <r>
    <n v="2002"/>
    <n v="4"/>
    <n v="12"/>
    <x v="10"/>
    <n v="9.8000000000000007"/>
    <n v="16.092176470588235"/>
    <n v="6.2921764705882346"/>
    <x v="174"/>
  </r>
  <r>
    <n v="2002"/>
    <n v="4"/>
    <n v="16"/>
    <x v="22"/>
    <n v="9.8000000000000007"/>
    <n v="16.092176470588235"/>
    <n v="6.2921764705882346"/>
    <x v="174"/>
  </r>
  <r>
    <n v="2002"/>
    <n v="4"/>
    <n v="16"/>
    <x v="23"/>
    <n v="9.8000000000000007"/>
    <n v="16.092176470588235"/>
    <n v="6.2921764705882346"/>
    <x v="174"/>
  </r>
  <r>
    <n v="2002"/>
    <n v="4"/>
    <n v="17"/>
    <x v="18"/>
    <n v="9.8000000000000007"/>
    <n v="16.092176470588235"/>
    <n v="6.2921764705882346"/>
    <x v="174"/>
  </r>
  <r>
    <n v="2002"/>
    <n v="4"/>
    <n v="17"/>
    <x v="19"/>
    <n v="9.8000000000000007"/>
    <n v="16.092176470588235"/>
    <n v="6.2921764705882346"/>
    <x v="174"/>
  </r>
  <r>
    <n v="2002"/>
    <n v="4"/>
    <n v="24"/>
    <x v="4"/>
    <n v="9.8000000000000007"/>
    <n v="16.092176470588235"/>
    <n v="6.2921764705882346"/>
    <x v="174"/>
  </r>
  <r>
    <n v="2002"/>
    <n v="4"/>
    <n v="25"/>
    <x v="1"/>
    <n v="9.8000000000000007"/>
    <n v="16.092176470588235"/>
    <n v="6.2921764705882346"/>
    <x v="174"/>
  </r>
  <r>
    <n v="2002"/>
    <n v="4"/>
    <n v="27"/>
    <x v="10"/>
    <n v="9.8000000000000007"/>
    <n v="16.092176470588235"/>
    <n v="6.2921764705882346"/>
    <x v="174"/>
  </r>
  <r>
    <n v="2000"/>
    <n v="5"/>
    <n v="14"/>
    <x v="2"/>
    <n v="9.8000000000000007"/>
    <n v="16.092176470588235"/>
    <n v="6.2921764705882346"/>
    <x v="174"/>
  </r>
  <r>
    <n v="2000"/>
    <n v="5"/>
    <n v="18"/>
    <x v="9"/>
    <n v="9.8000000000000007"/>
    <n v="16.092176470588235"/>
    <n v="6.2921764705882346"/>
    <x v="174"/>
  </r>
  <r>
    <n v="2000"/>
    <n v="5"/>
    <n v="19"/>
    <x v="5"/>
    <n v="9.8000000000000007"/>
    <n v="16.092176470588235"/>
    <n v="6.2921764705882346"/>
    <x v="174"/>
  </r>
  <r>
    <n v="2000"/>
    <n v="5"/>
    <n v="22"/>
    <x v="4"/>
    <n v="9.8000000000000007"/>
    <n v="16.092176470588235"/>
    <n v="6.2921764705882346"/>
    <x v="174"/>
  </r>
  <r>
    <n v="2000"/>
    <n v="5"/>
    <n v="26"/>
    <x v="5"/>
    <n v="9.8000000000000007"/>
    <n v="16.092176470588235"/>
    <n v="6.2921764705882346"/>
    <x v="174"/>
  </r>
  <r>
    <n v="2000"/>
    <n v="5"/>
    <n v="28"/>
    <x v="6"/>
    <n v="9.8000000000000007"/>
    <n v="16.092176470588235"/>
    <n v="6.2921764705882346"/>
    <x v="174"/>
  </r>
  <r>
    <n v="2000"/>
    <n v="5"/>
    <n v="29"/>
    <x v="1"/>
    <n v="9.8000000000000007"/>
    <n v="16.092176470588235"/>
    <n v="6.2921764705882346"/>
    <x v="174"/>
  </r>
  <r>
    <n v="2008"/>
    <n v="7"/>
    <n v="4"/>
    <x v="7"/>
    <n v="9.8000000000000007"/>
    <n v="16.092176470588235"/>
    <n v="6.2921764705882346"/>
    <x v="174"/>
  </r>
  <r>
    <n v="2008"/>
    <n v="7"/>
    <n v="5"/>
    <x v="5"/>
    <n v="9.8000000000000007"/>
    <n v="16.092176470588235"/>
    <n v="6.2921764705882346"/>
    <x v="174"/>
  </r>
  <r>
    <n v="2011"/>
    <n v="9"/>
    <n v="1"/>
    <x v="4"/>
    <n v="9.8000000000000007"/>
    <n v="16.092176470588235"/>
    <n v="6.2921764705882346"/>
    <x v="174"/>
  </r>
  <r>
    <n v="2011"/>
    <n v="9"/>
    <n v="28"/>
    <x v="5"/>
    <n v="9.8000000000000007"/>
    <n v="16.092176470588235"/>
    <n v="6.2921764705882346"/>
    <x v="174"/>
  </r>
  <r>
    <n v="2010"/>
    <n v="10"/>
    <n v="15"/>
    <x v="15"/>
    <n v="9.8000000000000007"/>
    <n v="16.092176470588235"/>
    <n v="6.2921764705882346"/>
    <x v="174"/>
  </r>
  <r>
    <n v="2010"/>
    <n v="10"/>
    <n v="16"/>
    <x v="22"/>
    <n v="9.8000000000000007"/>
    <n v="16.092176470588235"/>
    <n v="6.2921764705882346"/>
    <x v="174"/>
  </r>
  <r>
    <n v="2010"/>
    <n v="10"/>
    <n v="18"/>
    <x v="17"/>
    <n v="9.8000000000000007"/>
    <n v="16.092176470588235"/>
    <n v="6.2921764705882346"/>
    <x v="174"/>
  </r>
  <r>
    <n v="2010"/>
    <n v="10"/>
    <n v="18"/>
    <x v="12"/>
    <n v="9.8000000000000007"/>
    <n v="16.092176470588235"/>
    <n v="6.2921764705882346"/>
    <x v="174"/>
  </r>
  <r>
    <n v="2010"/>
    <n v="10"/>
    <n v="18"/>
    <x v="11"/>
    <n v="9.8000000000000007"/>
    <n v="16.092176470588235"/>
    <n v="6.2921764705882346"/>
    <x v="174"/>
  </r>
  <r>
    <n v="2010"/>
    <n v="10"/>
    <n v="18"/>
    <x v="9"/>
    <n v="9.8000000000000007"/>
    <n v="16.092176470588235"/>
    <n v="6.2921764705882346"/>
    <x v="174"/>
  </r>
  <r>
    <n v="2010"/>
    <n v="10"/>
    <n v="18"/>
    <x v="7"/>
    <n v="9.8000000000000007"/>
    <n v="16.092176470588235"/>
    <n v="6.2921764705882346"/>
    <x v="174"/>
  </r>
  <r>
    <n v="2010"/>
    <n v="10"/>
    <n v="24"/>
    <x v="22"/>
    <n v="9.8000000000000007"/>
    <n v="16.092176470588235"/>
    <n v="6.2921764705882346"/>
    <x v="174"/>
  </r>
  <r>
    <n v="2010"/>
    <n v="10"/>
    <n v="27"/>
    <x v="23"/>
    <n v="9.8000000000000007"/>
    <n v="16.092176470588235"/>
    <n v="6.2921764705882346"/>
    <x v="174"/>
  </r>
  <r>
    <n v="2010"/>
    <n v="10"/>
    <n v="27"/>
    <x v="19"/>
    <n v="9.8000000000000007"/>
    <n v="16.092176470588235"/>
    <n v="6.2921764705882346"/>
    <x v="174"/>
  </r>
  <r>
    <n v="2010"/>
    <n v="10"/>
    <n v="28"/>
    <x v="1"/>
    <n v="9.8000000000000007"/>
    <n v="16.092176470588235"/>
    <n v="6.2921764705882346"/>
    <x v="174"/>
  </r>
  <r>
    <n v="2003"/>
    <n v="11"/>
    <n v="4"/>
    <x v="17"/>
    <n v="9.8000000000000007"/>
    <n v="16.092176470588235"/>
    <n v="6.2921764705882346"/>
    <x v="174"/>
  </r>
  <r>
    <n v="2003"/>
    <n v="11"/>
    <n v="4"/>
    <x v="7"/>
    <n v="9.8000000000000007"/>
    <n v="16.092176470588235"/>
    <n v="6.2921764705882346"/>
    <x v="174"/>
  </r>
  <r>
    <n v="2003"/>
    <n v="11"/>
    <n v="20"/>
    <x v="16"/>
    <n v="9.8000000000000007"/>
    <n v="16.092176470588235"/>
    <n v="6.2921764705882346"/>
    <x v="174"/>
  </r>
  <r>
    <n v="2003"/>
    <n v="11"/>
    <n v="20"/>
    <x v="20"/>
    <n v="9.8000000000000007"/>
    <n v="16.092176470588235"/>
    <n v="6.2921764705882346"/>
    <x v="174"/>
  </r>
  <r>
    <n v="2003"/>
    <n v="11"/>
    <n v="20"/>
    <x v="22"/>
    <n v="9.8000000000000007"/>
    <n v="16.092176470588235"/>
    <n v="6.2921764705882346"/>
    <x v="174"/>
  </r>
  <r>
    <n v="2003"/>
    <n v="11"/>
    <n v="21"/>
    <x v="18"/>
    <n v="9.8000000000000007"/>
    <n v="16.092176470588235"/>
    <n v="6.2921764705882346"/>
    <x v="174"/>
  </r>
  <r>
    <n v="2003"/>
    <n v="11"/>
    <n v="21"/>
    <x v="12"/>
    <n v="9.8000000000000007"/>
    <n v="16.092176470588235"/>
    <n v="6.2921764705882346"/>
    <x v="174"/>
  </r>
  <r>
    <n v="2003"/>
    <n v="11"/>
    <n v="21"/>
    <x v="11"/>
    <n v="9.8000000000000007"/>
    <n v="16.092176470588235"/>
    <n v="6.2921764705882346"/>
    <x v="174"/>
  </r>
  <r>
    <n v="2003"/>
    <n v="11"/>
    <n v="23"/>
    <x v="11"/>
    <n v="9.8000000000000007"/>
    <n v="16.092176470588235"/>
    <n v="6.2921764705882346"/>
    <x v="174"/>
  </r>
  <r>
    <n v="2003"/>
    <n v="11"/>
    <n v="24"/>
    <x v="5"/>
    <n v="9.8000000000000007"/>
    <n v="16.092176470588235"/>
    <n v="6.2921764705882346"/>
    <x v="174"/>
  </r>
  <r>
    <n v="2003"/>
    <n v="11"/>
    <n v="24"/>
    <x v="4"/>
    <n v="9.8000000000000007"/>
    <n v="16.092176470588235"/>
    <n v="6.2921764705882346"/>
    <x v="174"/>
  </r>
  <r>
    <n v="2003"/>
    <n v="11"/>
    <n v="24"/>
    <x v="2"/>
    <n v="9.8000000000000007"/>
    <n v="16.092176470588235"/>
    <n v="6.2921764705882346"/>
    <x v="174"/>
  </r>
  <r>
    <n v="2003"/>
    <n v="11"/>
    <n v="24"/>
    <x v="8"/>
    <n v="9.8000000000000007"/>
    <n v="16.092176470588235"/>
    <n v="6.2921764705882346"/>
    <x v="174"/>
  </r>
  <r>
    <n v="2003"/>
    <n v="12"/>
    <n v="1"/>
    <x v="11"/>
    <n v="9.8000000000000007"/>
    <n v="16.092176470588235"/>
    <n v="6.2921764705882346"/>
    <x v="174"/>
  </r>
  <r>
    <n v="2003"/>
    <n v="12"/>
    <n v="14"/>
    <x v="5"/>
    <n v="9.8000000000000007"/>
    <n v="16.092176470588235"/>
    <n v="6.2921764705882346"/>
    <x v="174"/>
  </r>
  <r>
    <n v="2001"/>
    <n v="1"/>
    <n v="2"/>
    <x v="16"/>
    <n v="9.9"/>
    <n v="16.071168067226889"/>
    <n v="6.1711680672268887"/>
    <x v="175"/>
  </r>
  <r>
    <n v="2001"/>
    <n v="1"/>
    <n v="2"/>
    <x v="18"/>
    <n v="9.9"/>
    <n v="16.071168067226889"/>
    <n v="6.1711680672268887"/>
    <x v="175"/>
  </r>
  <r>
    <n v="2004"/>
    <n v="2"/>
    <n v="1"/>
    <x v="11"/>
    <n v="9.9"/>
    <n v="16.071168067226889"/>
    <n v="6.1711680672268887"/>
    <x v="175"/>
  </r>
  <r>
    <n v="2004"/>
    <n v="2"/>
    <n v="2"/>
    <x v="18"/>
    <n v="9.9"/>
    <n v="16.071168067226889"/>
    <n v="6.1711680672268887"/>
    <x v="175"/>
  </r>
  <r>
    <n v="2004"/>
    <n v="3"/>
    <n v="13"/>
    <x v="17"/>
    <n v="9.9"/>
    <n v="16.071168067226889"/>
    <n v="6.1711680672268887"/>
    <x v="175"/>
  </r>
  <r>
    <n v="2004"/>
    <n v="3"/>
    <n v="19"/>
    <x v="21"/>
    <n v="9.9"/>
    <n v="16.071168067226889"/>
    <n v="6.1711680672268887"/>
    <x v="175"/>
  </r>
  <r>
    <n v="2004"/>
    <n v="3"/>
    <n v="21"/>
    <x v="13"/>
    <n v="9.9"/>
    <n v="16.071168067226889"/>
    <n v="6.1711680672268887"/>
    <x v="175"/>
  </r>
  <r>
    <n v="2004"/>
    <n v="3"/>
    <n v="21"/>
    <x v="18"/>
    <n v="9.9"/>
    <n v="16.071168067226889"/>
    <n v="6.1711680672268887"/>
    <x v="175"/>
  </r>
  <r>
    <n v="2004"/>
    <n v="3"/>
    <n v="28"/>
    <x v="17"/>
    <n v="9.9"/>
    <n v="16.071168067226889"/>
    <n v="6.1711680672268887"/>
    <x v="175"/>
  </r>
  <r>
    <n v="2002"/>
    <n v="4"/>
    <n v="5"/>
    <x v="15"/>
    <n v="9.9"/>
    <n v="16.071168067226889"/>
    <n v="6.1711680672268887"/>
    <x v="175"/>
  </r>
  <r>
    <n v="2002"/>
    <n v="4"/>
    <n v="13"/>
    <x v="20"/>
    <n v="9.9"/>
    <n v="16.071168067226889"/>
    <n v="6.1711680672268887"/>
    <x v="175"/>
  </r>
  <r>
    <n v="2002"/>
    <n v="4"/>
    <n v="21"/>
    <x v="14"/>
    <n v="9.9"/>
    <n v="16.071168067226889"/>
    <n v="6.1711680672268887"/>
    <x v="175"/>
  </r>
  <r>
    <n v="2002"/>
    <n v="4"/>
    <n v="25"/>
    <x v="0"/>
    <n v="9.9"/>
    <n v="16.071168067226889"/>
    <n v="6.1711680672268887"/>
    <x v="175"/>
  </r>
  <r>
    <n v="2002"/>
    <n v="4"/>
    <n v="29"/>
    <x v="9"/>
    <n v="9.9"/>
    <n v="16.071168067226889"/>
    <n v="6.1711680672268887"/>
    <x v="175"/>
  </r>
  <r>
    <n v="2002"/>
    <n v="4"/>
    <n v="30"/>
    <x v="13"/>
    <n v="9.9"/>
    <n v="16.071168067226889"/>
    <n v="6.1711680672268887"/>
    <x v="175"/>
  </r>
  <r>
    <n v="2000"/>
    <n v="5"/>
    <n v="2"/>
    <x v="10"/>
    <n v="9.9"/>
    <n v="16.071168067226889"/>
    <n v="6.1711680672268887"/>
    <x v="175"/>
  </r>
  <r>
    <n v="2000"/>
    <n v="5"/>
    <n v="18"/>
    <x v="4"/>
    <n v="9.9"/>
    <n v="16.071168067226889"/>
    <n v="6.1711680672268887"/>
    <x v="175"/>
  </r>
  <r>
    <n v="2000"/>
    <n v="5"/>
    <n v="19"/>
    <x v="6"/>
    <n v="9.9"/>
    <n v="16.071168067226889"/>
    <n v="6.1711680672268887"/>
    <x v="175"/>
  </r>
  <r>
    <n v="2000"/>
    <n v="5"/>
    <n v="21"/>
    <x v="1"/>
    <n v="9.9"/>
    <n v="16.071168067226889"/>
    <n v="6.1711680672268887"/>
    <x v="175"/>
  </r>
  <r>
    <n v="2000"/>
    <n v="5"/>
    <n v="28"/>
    <x v="4"/>
    <n v="9.9"/>
    <n v="16.071168067226889"/>
    <n v="6.1711680672268887"/>
    <x v="175"/>
  </r>
  <r>
    <n v="2000"/>
    <n v="5"/>
    <n v="28"/>
    <x v="3"/>
    <n v="9.9"/>
    <n v="16.071168067226889"/>
    <n v="6.1711680672268887"/>
    <x v="175"/>
  </r>
  <r>
    <n v="2000"/>
    <n v="5"/>
    <n v="29"/>
    <x v="0"/>
    <n v="9.9"/>
    <n v="16.071168067226889"/>
    <n v="6.1711680672268887"/>
    <x v="175"/>
  </r>
  <r>
    <n v="2000"/>
    <n v="5"/>
    <n v="30"/>
    <x v="20"/>
    <n v="9.9"/>
    <n v="16.071168067226889"/>
    <n v="6.1711680672268887"/>
    <x v="175"/>
  </r>
  <r>
    <n v="2011"/>
    <n v="6"/>
    <n v="30"/>
    <x v="4"/>
    <n v="9.9"/>
    <n v="16.071168067226889"/>
    <n v="6.1711680672268887"/>
    <x v="175"/>
  </r>
  <r>
    <n v="2001"/>
    <n v="8"/>
    <n v="11"/>
    <x v="5"/>
    <n v="9.9"/>
    <n v="16.071168067226889"/>
    <n v="6.1711680672268887"/>
    <x v="175"/>
  </r>
  <r>
    <n v="2001"/>
    <n v="8"/>
    <n v="28"/>
    <x v="5"/>
    <n v="9.9"/>
    <n v="16.071168067226889"/>
    <n v="6.1711680672268887"/>
    <x v="175"/>
  </r>
  <r>
    <n v="2011"/>
    <n v="9"/>
    <n v="1"/>
    <x v="3"/>
    <n v="9.9"/>
    <n v="16.071168067226889"/>
    <n v="6.1711680672268887"/>
    <x v="175"/>
  </r>
  <r>
    <n v="2011"/>
    <n v="9"/>
    <n v="2"/>
    <x v="3"/>
    <n v="9.9"/>
    <n v="16.071168067226889"/>
    <n v="6.1711680672268887"/>
    <x v="175"/>
  </r>
  <r>
    <n v="2011"/>
    <n v="9"/>
    <n v="15"/>
    <x v="9"/>
    <n v="9.9"/>
    <n v="16.071168067226889"/>
    <n v="6.1711680672268887"/>
    <x v="175"/>
  </r>
  <r>
    <n v="2010"/>
    <n v="10"/>
    <n v="10"/>
    <x v="14"/>
    <n v="9.9"/>
    <n v="16.071168067226889"/>
    <n v="6.1711680672268887"/>
    <x v="175"/>
  </r>
  <r>
    <n v="2010"/>
    <n v="10"/>
    <n v="15"/>
    <x v="8"/>
    <n v="9.9"/>
    <n v="16.071168067226889"/>
    <n v="6.1711680672268887"/>
    <x v="175"/>
  </r>
  <r>
    <n v="2010"/>
    <n v="10"/>
    <n v="15"/>
    <x v="19"/>
    <n v="9.9"/>
    <n v="16.071168067226889"/>
    <n v="6.1711680672268887"/>
    <x v="175"/>
  </r>
  <r>
    <n v="2010"/>
    <n v="10"/>
    <n v="18"/>
    <x v="19"/>
    <n v="9.9"/>
    <n v="16.071168067226889"/>
    <n v="6.1711680672268887"/>
    <x v="175"/>
  </r>
  <r>
    <n v="2010"/>
    <n v="10"/>
    <n v="19"/>
    <x v="4"/>
    <n v="9.9"/>
    <n v="16.071168067226889"/>
    <n v="6.1711680672268887"/>
    <x v="175"/>
  </r>
  <r>
    <n v="2010"/>
    <n v="10"/>
    <n v="19"/>
    <x v="21"/>
    <n v="9.9"/>
    <n v="16.071168067226889"/>
    <n v="6.1711680672268887"/>
    <x v="175"/>
  </r>
  <r>
    <n v="2010"/>
    <n v="10"/>
    <n v="21"/>
    <x v="23"/>
    <n v="9.9"/>
    <n v="16.071168067226889"/>
    <n v="6.1711680672268887"/>
    <x v="175"/>
  </r>
  <r>
    <n v="2010"/>
    <n v="10"/>
    <n v="27"/>
    <x v="22"/>
    <n v="9.9"/>
    <n v="16.071168067226889"/>
    <n v="6.1711680672268887"/>
    <x v="175"/>
  </r>
  <r>
    <n v="2010"/>
    <n v="10"/>
    <n v="29"/>
    <x v="16"/>
    <n v="9.9"/>
    <n v="16.071168067226889"/>
    <n v="6.1711680672268887"/>
    <x v="175"/>
  </r>
  <r>
    <n v="2010"/>
    <n v="10"/>
    <n v="30"/>
    <x v="19"/>
    <n v="9.9"/>
    <n v="16.071168067226889"/>
    <n v="6.1711680672268887"/>
    <x v="175"/>
  </r>
  <r>
    <n v="2003"/>
    <n v="11"/>
    <n v="1"/>
    <x v="11"/>
    <n v="9.9"/>
    <n v="16.071168067226889"/>
    <n v="6.1711680672268887"/>
    <x v="175"/>
  </r>
  <r>
    <n v="2003"/>
    <n v="11"/>
    <n v="8"/>
    <x v="20"/>
    <n v="9.9"/>
    <n v="16.071168067226889"/>
    <n v="6.1711680672268887"/>
    <x v="175"/>
  </r>
  <r>
    <n v="2003"/>
    <n v="11"/>
    <n v="13"/>
    <x v="8"/>
    <n v="9.9"/>
    <n v="16.071168067226889"/>
    <n v="6.1711680672268887"/>
    <x v="175"/>
  </r>
  <r>
    <n v="2003"/>
    <n v="11"/>
    <n v="20"/>
    <x v="23"/>
    <n v="9.9"/>
    <n v="16.071168067226889"/>
    <n v="6.1711680672268887"/>
    <x v="175"/>
  </r>
  <r>
    <n v="2003"/>
    <n v="11"/>
    <n v="20"/>
    <x v="17"/>
    <n v="9.9"/>
    <n v="16.071168067226889"/>
    <n v="6.1711680672268887"/>
    <x v="175"/>
  </r>
  <r>
    <n v="2003"/>
    <n v="12"/>
    <n v="13"/>
    <x v="7"/>
    <n v="9.9"/>
    <n v="16.071168067226889"/>
    <n v="6.1711680672268887"/>
    <x v="175"/>
  </r>
  <r>
    <n v="2001"/>
    <n v="1"/>
    <n v="2"/>
    <x v="11"/>
    <n v="10"/>
    <n v="16.050159663865546"/>
    <n v="6.0501596638655464"/>
    <x v="176"/>
  </r>
  <r>
    <n v="2001"/>
    <n v="1"/>
    <n v="24"/>
    <x v="6"/>
    <n v="10"/>
    <n v="16.050159663865546"/>
    <n v="6.0501596638655464"/>
    <x v="176"/>
  </r>
  <r>
    <n v="2004"/>
    <n v="2"/>
    <n v="1"/>
    <x v="12"/>
    <n v="10"/>
    <n v="16.050159663865546"/>
    <n v="6.0501596638655464"/>
    <x v="176"/>
  </r>
  <r>
    <n v="2004"/>
    <n v="2"/>
    <n v="2"/>
    <x v="0"/>
    <n v="10"/>
    <n v="16.050159663865546"/>
    <n v="6.0501596638655464"/>
    <x v="176"/>
  </r>
  <r>
    <n v="2004"/>
    <n v="3"/>
    <n v="19"/>
    <x v="15"/>
    <n v="10"/>
    <n v="16.050159663865546"/>
    <n v="6.0501596638655464"/>
    <x v="176"/>
  </r>
  <r>
    <n v="2002"/>
    <n v="4"/>
    <n v="7"/>
    <x v="19"/>
    <n v="10"/>
    <n v="16.050159663865546"/>
    <n v="6.0501596638655464"/>
    <x v="176"/>
  </r>
  <r>
    <n v="2002"/>
    <n v="4"/>
    <n v="13"/>
    <x v="16"/>
    <n v="10"/>
    <n v="16.050159663865546"/>
    <n v="6.0501596638655464"/>
    <x v="176"/>
  </r>
  <r>
    <n v="2002"/>
    <n v="4"/>
    <n v="14"/>
    <x v="20"/>
    <n v="10"/>
    <n v="16.050159663865546"/>
    <n v="6.0501596638655464"/>
    <x v="176"/>
  </r>
  <r>
    <n v="2002"/>
    <n v="4"/>
    <n v="17"/>
    <x v="22"/>
    <n v="10"/>
    <n v="16.050159663865546"/>
    <n v="6.0501596638655464"/>
    <x v="176"/>
  </r>
  <r>
    <n v="2002"/>
    <n v="4"/>
    <n v="26"/>
    <x v="0"/>
    <n v="10"/>
    <n v="16.050159663865546"/>
    <n v="6.0501596638655464"/>
    <x v="176"/>
  </r>
  <r>
    <n v="2000"/>
    <n v="5"/>
    <n v="2"/>
    <x v="7"/>
    <n v="10"/>
    <n v="16.050159663865546"/>
    <n v="6.0501596638655464"/>
    <x v="176"/>
  </r>
  <r>
    <n v="2000"/>
    <n v="5"/>
    <n v="3"/>
    <x v="5"/>
    <n v="10"/>
    <n v="16.050159663865546"/>
    <n v="6.0501596638655464"/>
    <x v="176"/>
  </r>
  <r>
    <n v="2000"/>
    <n v="5"/>
    <n v="3"/>
    <x v="8"/>
    <n v="10"/>
    <n v="16.050159663865546"/>
    <n v="6.0501596638655464"/>
    <x v="176"/>
  </r>
  <r>
    <n v="2000"/>
    <n v="5"/>
    <n v="18"/>
    <x v="5"/>
    <n v="10"/>
    <n v="16.050159663865546"/>
    <n v="6.0501596638655464"/>
    <x v="176"/>
  </r>
  <r>
    <n v="2000"/>
    <n v="5"/>
    <n v="18"/>
    <x v="2"/>
    <n v="10"/>
    <n v="16.050159663865546"/>
    <n v="6.0501596638655464"/>
    <x v="176"/>
  </r>
  <r>
    <n v="2000"/>
    <n v="5"/>
    <n v="18"/>
    <x v="6"/>
    <n v="10"/>
    <n v="16.050159663865546"/>
    <n v="6.0501596638655464"/>
    <x v="176"/>
  </r>
  <r>
    <n v="2000"/>
    <n v="5"/>
    <n v="30"/>
    <x v="18"/>
    <n v="10"/>
    <n v="16.050159663865546"/>
    <n v="6.0501596638655464"/>
    <x v="176"/>
  </r>
  <r>
    <n v="2000"/>
    <n v="5"/>
    <n v="30"/>
    <x v="12"/>
    <n v="10"/>
    <n v="16.050159663865546"/>
    <n v="6.0501596638655464"/>
    <x v="176"/>
  </r>
  <r>
    <n v="2001"/>
    <n v="8"/>
    <n v="11"/>
    <x v="2"/>
    <n v="10"/>
    <n v="16.050159663865546"/>
    <n v="6.0501596638655464"/>
    <x v="176"/>
  </r>
  <r>
    <n v="2011"/>
    <n v="9"/>
    <n v="24"/>
    <x v="12"/>
    <n v="10"/>
    <n v="16.050159663865546"/>
    <n v="6.0501596638655464"/>
    <x v="176"/>
  </r>
  <r>
    <n v="2010"/>
    <n v="10"/>
    <n v="7"/>
    <x v="3"/>
    <n v="10"/>
    <n v="16.050159663865546"/>
    <n v="6.0501596638655464"/>
    <x v="176"/>
  </r>
  <r>
    <n v="2010"/>
    <n v="10"/>
    <n v="9"/>
    <x v="1"/>
    <n v="10"/>
    <n v="16.050159663865546"/>
    <n v="6.0501596638655464"/>
    <x v="176"/>
  </r>
  <r>
    <n v="2010"/>
    <n v="10"/>
    <n v="11"/>
    <x v="10"/>
    <n v="10"/>
    <n v="16.050159663865546"/>
    <n v="6.0501596638655464"/>
    <x v="176"/>
  </r>
  <r>
    <n v="2010"/>
    <n v="10"/>
    <n v="15"/>
    <x v="2"/>
    <n v="10"/>
    <n v="16.050159663865546"/>
    <n v="6.0501596638655464"/>
    <x v="176"/>
  </r>
  <r>
    <n v="2010"/>
    <n v="10"/>
    <n v="15"/>
    <x v="3"/>
    <n v="10"/>
    <n v="16.050159663865546"/>
    <n v="6.0501596638655464"/>
    <x v="176"/>
  </r>
  <r>
    <n v="2010"/>
    <n v="10"/>
    <n v="19"/>
    <x v="5"/>
    <n v="10"/>
    <n v="16.050159663865546"/>
    <n v="6.0501596638655464"/>
    <x v="176"/>
  </r>
  <r>
    <n v="2010"/>
    <n v="10"/>
    <n v="22"/>
    <x v="17"/>
    <n v="10"/>
    <n v="16.050159663865546"/>
    <n v="6.0501596638655464"/>
    <x v="176"/>
  </r>
  <r>
    <n v="2010"/>
    <n v="10"/>
    <n v="27"/>
    <x v="16"/>
    <n v="10"/>
    <n v="16.050159663865546"/>
    <n v="6.0501596638655464"/>
    <x v="176"/>
  </r>
  <r>
    <n v="2003"/>
    <n v="11"/>
    <n v="2"/>
    <x v="22"/>
    <n v="10"/>
    <n v="16.050159663865546"/>
    <n v="6.0501596638655464"/>
    <x v="176"/>
  </r>
  <r>
    <n v="2003"/>
    <n v="11"/>
    <n v="3"/>
    <x v="9"/>
    <n v="10"/>
    <n v="16.050159663865546"/>
    <n v="6.0501596638655464"/>
    <x v="176"/>
  </r>
  <r>
    <n v="2003"/>
    <n v="11"/>
    <n v="4"/>
    <x v="10"/>
    <n v="10"/>
    <n v="16.050159663865546"/>
    <n v="6.0501596638655464"/>
    <x v="176"/>
  </r>
  <r>
    <n v="2003"/>
    <n v="11"/>
    <n v="4"/>
    <x v="23"/>
    <n v="10"/>
    <n v="16.050159663865546"/>
    <n v="6.0501596638655464"/>
    <x v="176"/>
  </r>
  <r>
    <n v="2003"/>
    <n v="11"/>
    <n v="4"/>
    <x v="19"/>
    <n v="10"/>
    <n v="16.050159663865546"/>
    <n v="6.0501596638655464"/>
    <x v="176"/>
  </r>
  <r>
    <n v="2003"/>
    <n v="11"/>
    <n v="9"/>
    <x v="17"/>
    <n v="10"/>
    <n v="16.050159663865546"/>
    <n v="6.0501596638655464"/>
    <x v="176"/>
  </r>
  <r>
    <n v="2003"/>
    <n v="11"/>
    <n v="21"/>
    <x v="14"/>
    <n v="10"/>
    <n v="16.050159663865546"/>
    <n v="6.0501596638655464"/>
    <x v="176"/>
  </r>
  <r>
    <n v="2003"/>
    <n v="11"/>
    <n v="24"/>
    <x v="6"/>
    <n v="10"/>
    <n v="16.050159663865546"/>
    <n v="6.0501596638655464"/>
    <x v="176"/>
  </r>
  <r>
    <n v="2003"/>
    <n v="12"/>
    <n v="20"/>
    <x v="19"/>
    <n v="10"/>
    <n v="16.050159663865546"/>
    <n v="6.0501596638655464"/>
    <x v="176"/>
  </r>
  <r>
    <n v="2004"/>
    <n v="2"/>
    <n v="1"/>
    <x v="10"/>
    <n v="10.100000000000001"/>
    <n v="16.0291512605042"/>
    <n v="5.9291512605041987"/>
    <x v="177"/>
  </r>
  <r>
    <n v="2004"/>
    <n v="2"/>
    <n v="1"/>
    <x v="15"/>
    <n v="10.100000000000001"/>
    <n v="16.0291512605042"/>
    <n v="5.9291512605041987"/>
    <x v="177"/>
  </r>
  <r>
    <n v="2004"/>
    <n v="2"/>
    <n v="2"/>
    <x v="1"/>
    <n v="10.100000000000001"/>
    <n v="16.0291512605042"/>
    <n v="5.9291512605041987"/>
    <x v="177"/>
  </r>
  <r>
    <n v="2004"/>
    <n v="2"/>
    <n v="6"/>
    <x v="4"/>
    <n v="10.100000000000001"/>
    <n v="16.0291512605042"/>
    <n v="5.9291512605041987"/>
    <x v="177"/>
  </r>
  <r>
    <n v="2004"/>
    <n v="3"/>
    <n v="19"/>
    <x v="22"/>
    <n v="10.100000000000001"/>
    <n v="16.0291512605042"/>
    <n v="5.9291512605041987"/>
    <x v="177"/>
  </r>
  <r>
    <n v="2002"/>
    <n v="4"/>
    <n v="4"/>
    <x v="5"/>
    <n v="10.100000000000001"/>
    <n v="16.0291512605042"/>
    <n v="5.9291512605041987"/>
    <x v="177"/>
  </r>
  <r>
    <n v="2002"/>
    <n v="4"/>
    <n v="9"/>
    <x v="22"/>
    <n v="10.100000000000001"/>
    <n v="16.0291512605042"/>
    <n v="5.9291512605041987"/>
    <x v="177"/>
  </r>
  <r>
    <n v="2002"/>
    <n v="4"/>
    <n v="10"/>
    <x v="17"/>
    <n v="10.100000000000001"/>
    <n v="16.0291512605042"/>
    <n v="5.9291512605041987"/>
    <x v="177"/>
  </r>
  <r>
    <n v="2002"/>
    <n v="4"/>
    <n v="12"/>
    <x v="17"/>
    <n v="10.100000000000001"/>
    <n v="16.0291512605042"/>
    <n v="5.9291512605041987"/>
    <x v="177"/>
  </r>
  <r>
    <n v="2002"/>
    <n v="4"/>
    <n v="13"/>
    <x v="21"/>
    <n v="10.100000000000001"/>
    <n v="16.0291512605042"/>
    <n v="5.9291512605041987"/>
    <x v="177"/>
  </r>
  <r>
    <n v="2002"/>
    <n v="4"/>
    <n v="27"/>
    <x v="23"/>
    <n v="10.100000000000001"/>
    <n v="16.0291512605042"/>
    <n v="5.9291512605041987"/>
    <x v="177"/>
  </r>
  <r>
    <n v="2000"/>
    <n v="5"/>
    <n v="1"/>
    <x v="9"/>
    <n v="10.100000000000001"/>
    <n v="16.0291512605042"/>
    <n v="5.9291512605041987"/>
    <x v="177"/>
  </r>
  <r>
    <n v="2000"/>
    <n v="5"/>
    <n v="2"/>
    <x v="13"/>
    <n v="10.100000000000001"/>
    <n v="16.0291512605042"/>
    <n v="5.9291512605041987"/>
    <x v="177"/>
  </r>
  <r>
    <n v="2000"/>
    <n v="5"/>
    <n v="2"/>
    <x v="16"/>
    <n v="10.100000000000001"/>
    <n v="16.0291512605042"/>
    <n v="5.9291512605041987"/>
    <x v="177"/>
  </r>
  <r>
    <n v="2000"/>
    <n v="5"/>
    <n v="2"/>
    <x v="9"/>
    <n v="10.100000000000001"/>
    <n v="16.0291512605042"/>
    <n v="5.9291512605041987"/>
    <x v="177"/>
  </r>
  <r>
    <n v="2000"/>
    <n v="5"/>
    <n v="3"/>
    <x v="2"/>
    <n v="10.100000000000001"/>
    <n v="16.0291512605042"/>
    <n v="5.9291512605041987"/>
    <x v="177"/>
  </r>
  <r>
    <n v="2000"/>
    <n v="5"/>
    <n v="3"/>
    <x v="6"/>
    <n v="10.100000000000001"/>
    <n v="16.0291512605042"/>
    <n v="5.9291512605041987"/>
    <x v="177"/>
  </r>
  <r>
    <n v="2000"/>
    <n v="5"/>
    <n v="5"/>
    <x v="4"/>
    <n v="10.100000000000001"/>
    <n v="16.0291512605042"/>
    <n v="5.9291512605041987"/>
    <x v="177"/>
  </r>
  <r>
    <n v="2000"/>
    <n v="5"/>
    <n v="19"/>
    <x v="8"/>
    <n v="10.100000000000001"/>
    <n v="16.0291512605042"/>
    <n v="5.9291512605041987"/>
    <x v="177"/>
  </r>
  <r>
    <n v="2000"/>
    <n v="5"/>
    <n v="19"/>
    <x v="16"/>
    <n v="10.100000000000001"/>
    <n v="16.0291512605042"/>
    <n v="5.9291512605041987"/>
    <x v="177"/>
  </r>
  <r>
    <n v="2000"/>
    <n v="5"/>
    <n v="21"/>
    <x v="11"/>
    <n v="10.100000000000001"/>
    <n v="16.0291512605042"/>
    <n v="5.9291512605041987"/>
    <x v="177"/>
  </r>
  <r>
    <n v="2000"/>
    <n v="5"/>
    <n v="29"/>
    <x v="15"/>
    <n v="10.100000000000001"/>
    <n v="16.0291512605042"/>
    <n v="5.9291512605041987"/>
    <x v="177"/>
  </r>
  <r>
    <n v="2000"/>
    <n v="5"/>
    <n v="31"/>
    <x v="9"/>
    <n v="10.100000000000001"/>
    <n v="16.0291512605042"/>
    <n v="5.9291512605041987"/>
    <x v="177"/>
  </r>
  <r>
    <n v="2011"/>
    <n v="6"/>
    <n v="15"/>
    <x v="5"/>
    <n v="10.100000000000001"/>
    <n v="16.0291512605042"/>
    <n v="5.9291512605041987"/>
    <x v="177"/>
  </r>
  <r>
    <n v="2011"/>
    <n v="9"/>
    <n v="1"/>
    <x v="11"/>
    <n v="10.100000000000001"/>
    <n v="16.0291512605042"/>
    <n v="5.9291512605041987"/>
    <x v="177"/>
  </r>
  <r>
    <n v="2011"/>
    <n v="9"/>
    <n v="19"/>
    <x v="1"/>
    <n v="10.100000000000001"/>
    <n v="16.0291512605042"/>
    <n v="5.9291512605041987"/>
    <x v="177"/>
  </r>
  <r>
    <n v="2010"/>
    <n v="10"/>
    <n v="9"/>
    <x v="7"/>
    <n v="10.100000000000001"/>
    <n v="16.0291512605042"/>
    <n v="5.9291512605041987"/>
    <x v="177"/>
  </r>
  <r>
    <n v="2010"/>
    <n v="10"/>
    <n v="17"/>
    <x v="18"/>
    <n v="10.100000000000001"/>
    <n v="16.0291512605042"/>
    <n v="5.9291512605041987"/>
    <x v="177"/>
  </r>
  <r>
    <n v="2010"/>
    <n v="10"/>
    <n v="22"/>
    <x v="13"/>
    <n v="10.100000000000001"/>
    <n v="16.0291512605042"/>
    <n v="5.9291512605041987"/>
    <x v="177"/>
  </r>
  <r>
    <n v="2010"/>
    <n v="10"/>
    <n v="28"/>
    <x v="0"/>
    <n v="10.100000000000001"/>
    <n v="16.0291512605042"/>
    <n v="5.9291512605041987"/>
    <x v="177"/>
  </r>
  <r>
    <n v="2010"/>
    <n v="10"/>
    <n v="31"/>
    <x v="12"/>
    <n v="10.100000000000001"/>
    <n v="16.0291512605042"/>
    <n v="5.9291512605041987"/>
    <x v="177"/>
  </r>
  <r>
    <n v="2003"/>
    <n v="11"/>
    <n v="4"/>
    <x v="22"/>
    <n v="10.100000000000001"/>
    <n v="16.0291512605042"/>
    <n v="5.9291512605041987"/>
    <x v="177"/>
  </r>
  <r>
    <n v="2003"/>
    <n v="11"/>
    <n v="4"/>
    <x v="12"/>
    <n v="10.100000000000001"/>
    <n v="16.0291512605042"/>
    <n v="5.9291512605041987"/>
    <x v="177"/>
  </r>
  <r>
    <n v="2003"/>
    <n v="11"/>
    <n v="4"/>
    <x v="11"/>
    <n v="10.100000000000001"/>
    <n v="16.0291512605042"/>
    <n v="5.9291512605041987"/>
    <x v="177"/>
  </r>
  <r>
    <n v="2003"/>
    <n v="11"/>
    <n v="4"/>
    <x v="9"/>
    <n v="10.100000000000001"/>
    <n v="16.0291512605042"/>
    <n v="5.9291512605041987"/>
    <x v="177"/>
  </r>
  <r>
    <n v="2003"/>
    <n v="11"/>
    <n v="5"/>
    <x v="19"/>
    <n v="10.100000000000001"/>
    <n v="16.0291512605042"/>
    <n v="5.9291512605041987"/>
    <x v="177"/>
  </r>
  <r>
    <n v="2003"/>
    <n v="11"/>
    <n v="13"/>
    <x v="2"/>
    <n v="10.100000000000001"/>
    <n v="16.0291512605042"/>
    <n v="5.9291512605041987"/>
    <x v="177"/>
  </r>
  <r>
    <n v="2003"/>
    <n v="11"/>
    <n v="20"/>
    <x v="21"/>
    <n v="10.100000000000001"/>
    <n v="16.0291512605042"/>
    <n v="5.9291512605041987"/>
    <x v="177"/>
  </r>
  <r>
    <n v="2003"/>
    <n v="11"/>
    <n v="26"/>
    <x v="17"/>
    <n v="10.100000000000001"/>
    <n v="16.0291512605042"/>
    <n v="5.9291512605041987"/>
    <x v="177"/>
  </r>
  <r>
    <n v="2003"/>
    <n v="12"/>
    <n v="1"/>
    <x v="10"/>
    <n v="10.100000000000001"/>
    <n v="16.0291512605042"/>
    <n v="5.9291512605041987"/>
    <x v="177"/>
  </r>
  <r>
    <n v="2001"/>
    <n v="1"/>
    <n v="2"/>
    <x v="23"/>
    <n v="10.200000000000001"/>
    <n v="16.008142857142857"/>
    <n v="5.8081428571428564"/>
    <x v="178"/>
  </r>
  <r>
    <n v="2001"/>
    <n v="1"/>
    <n v="2"/>
    <x v="9"/>
    <n v="10.200000000000001"/>
    <n v="16.008142857142857"/>
    <n v="5.8081428571428564"/>
    <x v="178"/>
  </r>
  <r>
    <n v="2001"/>
    <n v="1"/>
    <n v="23"/>
    <x v="9"/>
    <n v="10.200000000000001"/>
    <n v="16.008142857142857"/>
    <n v="5.8081428571428564"/>
    <x v="178"/>
  </r>
  <r>
    <n v="2001"/>
    <n v="1"/>
    <n v="24"/>
    <x v="16"/>
    <n v="10.200000000000001"/>
    <n v="16.008142857142857"/>
    <n v="5.8081428571428564"/>
    <x v="178"/>
  </r>
  <r>
    <n v="2004"/>
    <n v="3"/>
    <n v="19"/>
    <x v="23"/>
    <n v="10.200000000000001"/>
    <n v="16.008142857142857"/>
    <n v="5.8081428571428564"/>
    <x v="178"/>
  </r>
  <r>
    <n v="2004"/>
    <n v="3"/>
    <n v="21"/>
    <x v="23"/>
    <n v="10.200000000000001"/>
    <n v="16.008142857142857"/>
    <n v="5.8081428571428564"/>
    <x v="178"/>
  </r>
  <r>
    <n v="2002"/>
    <n v="4"/>
    <n v="3"/>
    <x v="3"/>
    <n v="10.200000000000001"/>
    <n v="16.008142857142857"/>
    <n v="5.8081428571428564"/>
    <x v="178"/>
  </r>
  <r>
    <n v="2002"/>
    <n v="4"/>
    <n v="5"/>
    <x v="10"/>
    <n v="10.200000000000001"/>
    <n v="16.008142857142857"/>
    <n v="5.8081428571428564"/>
    <x v="178"/>
  </r>
  <r>
    <n v="2002"/>
    <n v="4"/>
    <n v="6"/>
    <x v="20"/>
    <n v="10.200000000000001"/>
    <n v="16.008142857142857"/>
    <n v="5.8081428571428564"/>
    <x v="178"/>
  </r>
  <r>
    <n v="2002"/>
    <n v="4"/>
    <n v="23"/>
    <x v="11"/>
    <n v="10.200000000000001"/>
    <n v="16.008142857142857"/>
    <n v="5.8081428571428564"/>
    <x v="178"/>
  </r>
  <r>
    <n v="2002"/>
    <n v="4"/>
    <n v="25"/>
    <x v="10"/>
    <n v="10.200000000000001"/>
    <n v="16.008142857142857"/>
    <n v="5.8081428571428564"/>
    <x v="178"/>
  </r>
  <r>
    <n v="2002"/>
    <n v="4"/>
    <n v="25"/>
    <x v="15"/>
    <n v="10.200000000000001"/>
    <n v="16.008142857142857"/>
    <n v="5.8081428571428564"/>
    <x v="178"/>
  </r>
  <r>
    <n v="2002"/>
    <n v="4"/>
    <n v="29"/>
    <x v="0"/>
    <n v="10.200000000000001"/>
    <n v="16.008142857142857"/>
    <n v="5.8081428571428564"/>
    <x v="178"/>
  </r>
  <r>
    <n v="2002"/>
    <n v="4"/>
    <n v="30"/>
    <x v="7"/>
    <n v="10.200000000000001"/>
    <n v="16.008142857142857"/>
    <n v="5.8081428571428564"/>
    <x v="178"/>
  </r>
  <r>
    <n v="2000"/>
    <n v="5"/>
    <n v="2"/>
    <x v="11"/>
    <n v="10.200000000000001"/>
    <n v="16.008142857142857"/>
    <n v="5.8081428571428564"/>
    <x v="178"/>
  </r>
  <r>
    <n v="2000"/>
    <n v="5"/>
    <n v="3"/>
    <x v="4"/>
    <n v="10.200000000000001"/>
    <n v="16.008142857142857"/>
    <n v="5.8081428571428564"/>
    <x v="178"/>
  </r>
  <r>
    <n v="2000"/>
    <n v="5"/>
    <n v="18"/>
    <x v="8"/>
    <n v="10.200000000000001"/>
    <n v="16.008142857142857"/>
    <n v="5.8081428571428564"/>
    <x v="178"/>
  </r>
  <r>
    <n v="2000"/>
    <n v="5"/>
    <n v="18"/>
    <x v="11"/>
    <n v="10.200000000000001"/>
    <n v="16.008142857142857"/>
    <n v="5.8081428571428564"/>
    <x v="178"/>
  </r>
  <r>
    <n v="2000"/>
    <n v="5"/>
    <n v="19"/>
    <x v="4"/>
    <n v="10.200000000000001"/>
    <n v="16.008142857142857"/>
    <n v="5.8081428571428564"/>
    <x v="178"/>
  </r>
  <r>
    <n v="2000"/>
    <n v="5"/>
    <n v="19"/>
    <x v="2"/>
    <n v="10.200000000000001"/>
    <n v="16.008142857142857"/>
    <n v="5.8081428571428564"/>
    <x v="178"/>
  </r>
  <r>
    <n v="2000"/>
    <n v="5"/>
    <n v="19"/>
    <x v="22"/>
    <n v="10.200000000000001"/>
    <n v="16.008142857142857"/>
    <n v="5.8081428571428564"/>
    <x v="178"/>
  </r>
  <r>
    <n v="2000"/>
    <n v="5"/>
    <n v="19"/>
    <x v="15"/>
    <n v="10.200000000000001"/>
    <n v="16.008142857142857"/>
    <n v="5.8081428571428564"/>
    <x v="178"/>
  </r>
  <r>
    <n v="2000"/>
    <n v="5"/>
    <n v="21"/>
    <x v="12"/>
    <n v="10.200000000000001"/>
    <n v="16.008142857142857"/>
    <n v="5.8081428571428564"/>
    <x v="178"/>
  </r>
  <r>
    <n v="2000"/>
    <n v="5"/>
    <n v="29"/>
    <x v="17"/>
    <n v="10.200000000000001"/>
    <n v="16.008142857142857"/>
    <n v="5.8081428571428564"/>
    <x v="178"/>
  </r>
  <r>
    <n v="2000"/>
    <n v="5"/>
    <n v="31"/>
    <x v="3"/>
    <n v="10.200000000000001"/>
    <n v="16.008142857142857"/>
    <n v="5.8081428571428564"/>
    <x v="178"/>
  </r>
  <r>
    <n v="2001"/>
    <n v="8"/>
    <n v="21"/>
    <x v="6"/>
    <n v="10.200000000000001"/>
    <n v="16.008142857142857"/>
    <n v="5.8081428571428564"/>
    <x v="178"/>
  </r>
  <r>
    <n v="2011"/>
    <n v="9"/>
    <n v="23"/>
    <x v="14"/>
    <n v="10.200000000000001"/>
    <n v="16.008142857142857"/>
    <n v="5.8081428571428564"/>
    <x v="178"/>
  </r>
  <r>
    <n v="2010"/>
    <n v="10"/>
    <n v="7"/>
    <x v="0"/>
    <n v="10.200000000000001"/>
    <n v="16.008142857142857"/>
    <n v="5.8081428571428564"/>
    <x v="178"/>
  </r>
  <r>
    <n v="2010"/>
    <n v="10"/>
    <n v="13"/>
    <x v="10"/>
    <n v="10.200000000000001"/>
    <n v="16.008142857142857"/>
    <n v="5.8081428571428564"/>
    <x v="178"/>
  </r>
  <r>
    <n v="2010"/>
    <n v="10"/>
    <n v="15"/>
    <x v="23"/>
    <n v="10.200000000000001"/>
    <n v="16.008142857142857"/>
    <n v="5.8081428571428564"/>
    <x v="178"/>
  </r>
  <r>
    <n v="2010"/>
    <n v="10"/>
    <n v="15"/>
    <x v="17"/>
    <n v="10.200000000000001"/>
    <n v="16.008142857142857"/>
    <n v="5.8081428571428564"/>
    <x v="178"/>
  </r>
  <r>
    <n v="2010"/>
    <n v="10"/>
    <n v="28"/>
    <x v="6"/>
    <n v="10.200000000000001"/>
    <n v="16.008142857142857"/>
    <n v="5.8081428571428564"/>
    <x v="178"/>
  </r>
  <r>
    <n v="2003"/>
    <n v="11"/>
    <n v="1"/>
    <x v="13"/>
    <n v="10.200000000000001"/>
    <n v="16.008142857142857"/>
    <n v="5.8081428571428564"/>
    <x v="178"/>
  </r>
  <r>
    <n v="2003"/>
    <n v="11"/>
    <n v="3"/>
    <x v="1"/>
    <n v="10.200000000000001"/>
    <n v="16.008142857142857"/>
    <n v="5.8081428571428564"/>
    <x v="178"/>
  </r>
  <r>
    <n v="2003"/>
    <n v="11"/>
    <n v="3"/>
    <x v="0"/>
    <n v="10.200000000000001"/>
    <n v="16.008142857142857"/>
    <n v="5.8081428571428564"/>
    <x v="178"/>
  </r>
  <r>
    <n v="2003"/>
    <n v="11"/>
    <n v="4"/>
    <x v="21"/>
    <n v="10.200000000000001"/>
    <n v="16.008142857142857"/>
    <n v="5.8081428571428564"/>
    <x v="178"/>
  </r>
  <r>
    <n v="2003"/>
    <n v="11"/>
    <n v="4"/>
    <x v="15"/>
    <n v="10.200000000000001"/>
    <n v="16.008142857142857"/>
    <n v="5.8081428571428564"/>
    <x v="178"/>
  </r>
  <r>
    <n v="2003"/>
    <n v="11"/>
    <n v="4"/>
    <x v="14"/>
    <n v="10.200000000000001"/>
    <n v="16.008142857142857"/>
    <n v="5.8081428571428564"/>
    <x v="178"/>
  </r>
  <r>
    <n v="2003"/>
    <n v="11"/>
    <n v="10"/>
    <x v="17"/>
    <n v="10.200000000000001"/>
    <n v="16.008142857142857"/>
    <n v="5.8081428571428564"/>
    <x v="178"/>
  </r>
  <r>
    <n v="2003"/>
    <n v="11"/>
    <n v="21"/>
    <x v="23"/>
    <n v="10.200000000000001"/>
    <n v="16.008142857142857"/>
    <n v="5.8081428571428564"/>
    <x v="178"/>
  </r>
  <r>
    <n v="2003"/>
    <n v="11"/>
    <n v="21"/>
    <x v="15"/>
    <n v="10.200000000000001"/>
    <n v="16.008142857142857"/>
    <n v="5.8081428571428564"/>
    <x v="178"/>
  </r>
  <r>
    <n v="2003"/>
    <n v="11"/>
    <n v="26"/>
    <x v="16"/>
    <n v="10.200000000000001"/>
    <n v="16.008142857142857"/>
    <n v="5.8081428571428564"/>
    <x v="178"/>
  </r>
  <r>
    <n v="2001"/>
    <n v="1"/>
    <n v="2"/>
    <x v="22"/>
    <n v="10.3"/>
    <n v="15.987134453781511"/>
    <n v="5.6871344537815105"/>
    <x v="179"/>
  </r>
  <r>
    <n v="2001"/>
    <n v="1"/>
    <n v="24"/>
    <x v="20"/>
    <n v="10.3"/>
    <n v="15.987134453781511"/>
    <n v="5.6871344537815105"/>
    <x v="179"/>
  </r>
  <r>
    <n v="2004"/>
    <n v="2"/>
    <n v="6"/>
    <x v="2"/>
    <n v="10.3"/>
    <n v="15.987134453781511"/>
    <n v="5.6871344537815105"/>
    <x v="179"/>
  </r>
  <r>
    <n v="2004"/>
    <n v="3"/>
    <n v="15"/>
    <x v="1"/>
    <n v="10.3"/>
    <n v="15.987134453781511"/>
    <n v="5.6871344537815105"/>
    <x v="179"/>
  </r>
  <r>
    <n v="2004"/>
    <n v="3"/>
    <n v="20"/>
    <x v="9"/>
    <n v="10.3"/>
    <n v="15.987134453781511"/>
    <n v="5.6871344537815105"/>
    <x v="179"/>
  </r>
  <r>
    <n v="2004"/>
    <n v="3"/>
    <n v="28"/>
    <x v="16"/>
    <n v="10.3"/>
    <n v="15.987134453781511"/>
    <n v="5.6871344537815105"/>
    <x v="179"/>
  </r>
  <r>
    <n v="2002"/>
    <n v="4"/>
    <n v="1"/>
    <x v="0"/>
    <n v="10.3"/>
    <n v="15.987134453781511"/>
    <n v="5.6871344537815105"/>
    <x v="179"/>
  </r>
  <r>
    <n v="2002"/>
    <n v="4"/>
    <n v="4"/>
    <x v="0"/>
    <n v="10.3"/>
    <n v="15.987134453781511"/>
    <n v="5.6871344537815105"/>
    <x v="179"/>
  </r>
  <r>
    <n v="2002"/>
    <n v="4"/>
    <n v="6"/>
    <x v="17"/>
    <n v="10.3"/>
    <n v="15.987134453781511"/>
    <n v="5.6871344537815105"/>
    <x v="179"/>
  </r>
  <r>
    <n v="2002"/>
    <n v="4"/>
    <n v="8"/>
    <x v="10"/>
    <n v="10.3"/>
    <n v="15.987134453781511"/>
    <n v="5.6871344537815105"/>
    <x v="179"/>
  </r>
  <r>
    <n v="2002"/>
    <n v="4"/>
    <n v="11"/>
    <x v="13"/>
    <n v="10.3"/>
    <n v="15.987134453781511"/>
    <n v="5.6871344537815105"/>
    <x v="179"/>
  </r>
  <r>
    <n v="2002"/>
    <n v="4"/>
    <n v="14"/>
    <x v="23"/>
    <n v="10.3"/>
    <n v="15.987134453781511"/>
    <n v="5.6871344537815105"/>
    <x v="179"/>
  </r>
  <r>
    <n v="2002"/>
    <n v="4"/>
    <n v="30"/>
    <x v="10"/>
    <n v="10.3"/>
    <n v="15.987134453781511"/>
    <n v="5.6871344537815105"/>
    <x v="179"/>
  </r>
  <r>
    <n v="2000"/>
    <n v="5"/>
    <n v="2"/>
    <x v="12"/>
    <n v="10.3"/>
    <n v="15.987134453781511"/>
    <n v="5.6871344537815105"/>
    <x v="179"/>
  </r>
  <r>
    <n v="2000"/>
    <n v="5"/>
    <n v="5"/>
    <x v="5"/>
    <n v="10.3"/>
    <n v="15.987134453781511"/>
    <n v="5.6871344537815105"/>
    <x v="179"/>
  </r>
  <r>
    <n v="2000"/>
    <n v="5"/>
    <n v="19"/>
    <x v="19"/>
    <n v="10.3"/>
    <n v="15.987134453781511"/>
    <n v="5.6871344537815105"/>
    <x v="179"/>
  </r>
  <r>
    <n v="2000"/>
    <n v="5"/>
    <n v="20"/>
    <x v="3"/>
    <n v="10.3"/>
    <n v="15.987134453781511"/>
    <n v="5.6871344537815105"/>
    <x v="179"/>
  </r>
  <r>
    <n v="2000"/>
    <n v="5"/>
    <n v="21"/>
    <x v="9"/>
    <n v="10.3"/>
    <n v="15.987134453781511"/>
    <n v="5.6871344537815105"/>
    <x v="179"/>
  </r>
  <r>
    <n v="2000"/>
    <n v="5"/>
    <n v="21"/>
    <x v="7"/>
    <n v="10.3"/>
    <n v="15.987134453781511"/>
    <n v="5.6871344537815105"/>
    <x v="179"/>
  </r>
  <r>
    <n v="2000"/>
    <n v="5"/>
    <n v="22"/>
    <x v="5"/>
    <n v="10.3"/>
    <n v="15.987134453781511"/>
    <n v="5.6871344537815105"/>
    <x v="179"/>
  </r>
  <r>
    <n v="2000"/>
    <n v="5"/>
    <n v="22"/>
    <x v="14"/>
    <n v="10.3"/>
    <n v="15.987134453781511"/>
    <n v="5.6871344537815105"/>
    <x v="179"/>
  </r>
  <r>
    <n v="2000"/>
    <n v="5"/>
    <n v="28"/>
    <x v="1"/>
    <n v="10.3"/>
    <n v="15.987134453781511"/>
    <n v="5.6871344537815105"/>
    <x v="179"/>
  </r>
  <r>
    <n v="2000"/>
    <n v="5"/>
    <n v="31"/>
    <x v="11"/>
    <n v="10.3"/>
    <n v="15.987134453781511"/>
    <n v="5.6871344537815105"/>
    <x v="179"/>
  </r>
  <r>
    <n v="2011"/>
    <n v="6"/>
    <n v="14"/>
    <x v="7"/>
    <n v="10.3"/>
    <n v="15.987134453781511"/>
    <n v="5.6871344537815105"/>
    <x v="179"/>
  </r>
  <r>
    <n v="2011"/>
    <n v="6"/>
    <n v="15"/>
    <x v="8"/>
    <n v="10.3"/>
    <n v="15.987134453781511"/>
    <n v="5.6871344537815105"/>
    <x v="179"/>
  </r>
  <r>
    <n v="2008"/>
    <n v="7"/>
    <n v="4"/>
    <x v="9"/>
    <n v="10.3"/>
    <n v="15.987134453781511"/>
    <n v="5.6871344537815105"/>
    <x v="179"/>
  </r>
  <r>
    <n v="2001"/>
    <n v="8"/>
    <n v="27"/>
    <x v="7"/>
    <n v="10.3"/>
    <n v="15.987134453781511"/>
    <n v="5.6871344537815105"/>
    <x v="179"/>
  </r>
  <r>
    <n v="2011"/>
    <n v="9"/>
    <n v="1"/>
    <x v="5"/>
    <n v="10.3"/>
    <n v="15.987134453781511"/>
    <n v="5.6871344537815105"/>
    <x v="179"/>
  </r>
  <r>
    <n v="2011"/>
    <n v="9"/>
    <n v="15"/>
    <x v="11"/>
    <n v="10.3"/>
    <n v="15.987134453781511"/>
    <n v="5.6871344537815105"/>
    <x v="179"/>
  </r>
  <r>
    <n v="2011"/>
    <n v="9"/>
    <n v="24"/>
    <x v="1"/>
    <n v="10.3"/>
    <n v="15.987134453781511"/>
    <n v="5.6871344537815105"/>
    <x v="179"/>
  </r>
  <r>
    <n v="2011"/>
    <n v="9"/>
    <n v="27"/>
    <x v="7"/>
    <n v="10.3"/>
    <n v="15.987134453781511"/>
    <n v="5.6871344537815105"/>
    <x v="179"/>
  </r>
  <r>
    <n v="2011"/>
    <n v="9"/>
    <n v="30"/>
    <x v="11"/>
    <n v="10.3"/>
    <n v="15.987134453781511"/>
    <n v="5.6871344537815105"/>
    <x v="179"/>
  </r>
  <r>
    <n v="2010"/>
    <n v="10"/>
    <n v="9"/>
    <x v="2"/>
    <n v="10.3"/>
    <n v="15.987134453781511"/>
    <n v="5.6871344537815105"/>
    <x v="179"/>
  </r>
  <r>
    <n v="2010"/>
    <n v="10"/>
    <n v="10"/>
    <x v="0"/>
    <n v="10.3"/>
    <n v="15.987134453781511"/>
    <n v="5.6871344537815105"/>
    <x v="179"/>
  </r>
  <r>
    <n v="2010"/>
    <n v="10"/>
    <n v="15"/>
    <x v="1"/>
    <n v="10.3"/>
    <n v="15.987134453781511"/>
    <n v="5.6871344537815105"/>
    <x v="179"/>
  </r>
  <r>
    <n v="2010"/>
    <n v="10"/>
    <n v="18"/>
    <x v="16"/>
    <n v="10.3"/>
    <n v="15.987134453781511"/>
    <n v="5.6871344537815105"/>
    <x v="179"/>
  </r>
  <r>
    <n v="2010"/>
    <n v="10"/>
    <n v="21"/>
    <x v="13"/>
    <n v="10.3"/>
    <n v="15.987134453781511"/>
    <n v="5.6871344537815105"/>
    <x v="179"/>
  </r>
  <r>
    <n v="2010"/>
    <n v="10"/>
    <n v="24"/>
    <x v="10"/>
    <n v="10.3"/>
    <n v="15.987134453781511"/>
    <n v="5.6871344537815105"/>
    <x v="179"/>
  </r>
  <r>
    <n v="2010"/>
    <n v="10"/>
    <n v="25"/>
    <x v="16"/>
    <n v="10.3"/>
    <n v="15.987134453781511"/>
    <n v="5.6871344537815105"/>
    <x v="179"/>
  </r>
  <r>
    <n v="2010"/>
    <n v="10"/>
    <n v="27"/>
    <x v="21"/>
    <n v="10.3"/>
    <n v="15.987134453781511"/>
    <n v="5.6871344537815105"/>
    <x v="179"/>
  </r>
  <r>
    <n v="2010"/>
    <n v="10"/>
    <n v="28"/>
    <x v="3"/>
    <n v="10.3"/>
    <n v="15.987134453781511"/>
    <n v="5.6871344537815105"/>
    <x v="179"/>
  </r>
  <r>
    <n v="2010"/>
    <n v="10"/>
    <n v="31"/>
    <x v="13"/>
    <n v="10.3"/>
    <n v="15.987134453781511"/>
    <n v="5.6871344537815105"/>
    <x v="179"/>
  </r>
  <r>
    <n v="2003"/>
    <n v="11"/>
    <n v="1"/>
    <x v="21"/>
    <n v="10.3"/>
    <n v="15.987134453781511"/>
    <n v="5.6871344537815105"/>
    <x v="179"/>
  </r>
  <r>
    <n v="2003"/>
    <n v="11"/>
    <n v="2"/>
    <x v="23"/>
    <n v="10.3"/>
    <n v="15.987134453781511"/>
    <n v="5.6871344537815105"/>
    <x v="179"/>
  </r>
  <r>
    <n v="2003"/>
    <n v="11"/>
    <n v="5"/>
    <x v="12"/>
    <n v="10.3"/>
    <n v="15.987134453781511"/>
    <n v="5.6871344537815105"/>
    <x v="179"/>
  </r>
  <r>
    <n v="2003"/>
    <n v="11"/>
    <n v="7"/>
    <x v="18"/>
    <n v="10.3"/>
    <n v="15.987134453781511"/>
    <n v="5.6871344537815105"/>
    <x v="179"/>
  </r>
  <r>
    <n v="2003"/>
    <n v="11"/>
    <n v="9"/>
    <x v="20"/>
    <n v="10.3"/>
    <n v="15.987134453781511"/>
    <n v="5.6871344537815105"/>
    <x v="179"/>
  </r>
  <r>
    <n v="2003"/>
    <n v="11"/>
    <n v="13"/>
    <x v="17"/>
    <n v="10.3"/>
    <n v="15.987134453781511"/>
    <n v="5.6871344537815105"/>
    <x v="179"/>
  </r>
  <r>
    <n v="2003"/>
    <n v="11"/>
    <n v="20"/>
    <x v="13"/>
    <n v="10.3"/>
    <n v="15.987134453781511"/>
    <n v="5.6871344537815105"/>
    <x v="179"/>
  </r>
  <r>
    <n v="2003"/>
    <n v="11"/>
    <n v="21"/>
    <x v="17"/>
    <n v="10.3"/>
    <n v="15.987134453781511"/>
    <n v="5.6871344537815105"/>
    <x v="179"/>
  </r>
  <r>
    <n v="2003"/>
    <n v="12"/>
    <n v="13"/>
    <x v="5"/>
    <n v="10.3"/>
    <n v="15.987134453781511"/>
    <n v="5.6871344537815105"/>
    <x v="179"/>
  </r>
  <r>
    <n v="2001"/>
    <n v="1"/>
    <n v="24"/>
    <x v="5"/>
    <n v="10.4"/>
    <n v="15.966126050420169"/>
    <n v="5.5661260504201682"/>
    <x v="180"/>
  </r>
  <r>
    <n v="2004"/>
    <n v="2"/>
    <n v="2"/>
    <x v="19"/>
    <n v="10.4"/>
    <n v="15.966126050420169"/>
    <n v="5.5661260504201682"/>
    <x v="180"/>
  </r>
  <r>
    <n v="2004"/>
    <n v="2"/>
    <n v="6"/>
    <x v="8"/>
    <n v="10.4"/>
    <n v="15.966126050420169"/>
    <n v="5.5661260504201682"/>
    <x v="180"/>
  </r>
  <r>
    <n v="2004"/>
    <n v="2"/>
    <n v="6"/>
    <x v="6"/>
    <n v="10.4"/>
    <n v="15.966126050420169"/>
    <n v="5.5661260504201682"/>
    <x v="180"/>
  </r>
  <r>
    <n v="2004"/>
    <n v="3"/>
    <n v="15"/>
    <x v="3"/>
    <n v="10.4"/>
    <n v="15.966126050420169"/>
    <n v="5.5661260504201682"/>
    <x v="180"/>
  </r>
  <r>
    <n v="2004"/>
    <n v="3"/>
    <n v="19"/>
    <x v="17"/>
    <n v="10.4"/>
    <n v="15.966126050420169"/>
    <n v="5.5661260504201682"/>
    <x v="180"/>
  </r>
  <r>
    <n v="2004"/>
    <n v="3"/>
    <n v="19"/>
    <x v="19"/>
    <n v="10.4"/>
    <n v="15.966126050420169"/>
    <n v="5.5661260504201682"/>
    <x v="180"/>
  </r>
  <r>
    <n v="2004"/>
    <n v="3"/>
    <n v="21"/>
    <x v="20"/>
    <n v="10.4"/>
    <n v="15.966126050420169"/>
    <n v="5.5661260504201682"/>
    <x v="180"/>
  </r>
  <r>
    <n v="2002"/>
    <n v="4"/>
    <n v="7"/>
    <x v="16"/>
    <n v="10.4"/>
    <n v="15.966126050420169"/>
    <n v="5.5661260504201682"/>
    <x v="180"/>
  </r>
  <r>
    <n v="2002"/>
    <n v="4"/>
    <n v="14"/>
    <x v="21"/>
    <n v="10.4"/>
    <n v="15.966126050420169"/>
    <n v="5.5661260504201682"/>
    <x v="180"/>
  </r>
  <r>
    <n v="2002"/>
    <n v="4"/>
    <n v="18"/>
    <x v="19"/>
    <n v="10.4"/>
    <n v="15.966126050420169"/>
    <n v="5.5661260504201682"/>
    <x v="180"/>
  </r>
  <r>
    <n v="2002"/>
    <n v="4"/>
    <n v="27"/>
    <x v="13"/>
    <n v="10.4"/>
    <n v="15.966126050420169"/>
    <n v="5.5661260504201682"/>
    <x v="180"/>
  </r>
  <r>
    <n v="2000"/>
    <n v="5"/>
    <n v="3"/>
    <x v="3"/>
    <n v="10.4"/>
    <n v="15.966126050420169"/>
    <n v="5.5661260504201682"/>
    <x v="180"/>
  </r>
  <r>
    <n v="2000"/>
    <n v="5"/>
    <n v="4"/>
    <x v="7"/>
    <n v="10.4"/>
    <n v="15.966126050420169"/>
    <n v="5.5661260504201682"/>
    <x v="180"/>
  </r>
  <r>
    <n v="2000"/>
    <n v="5"/>
    <n v="19"/>
    <x v="13"/>
    <n v="10.4"/>
    <n v="15.966126050420169"/>
    <n v="5.5661260504201682"/>
    <x v="180"/>
  </r>
  <r>
    <n v="2000"/>
    <n v="5"/>
    <n v="20"/>
    <x v="1"/>
    <n v="10.4"/>
    <n v="15.966126050420169"/>
    <n v="5.5661260504201682"/>
    <x v="180"/>
  </r>
  <r>
    <n v="2000"/>
    <n v="5"/>
    <n v="21"/>
    <x v="22"/>
    <n v="10.4"/>
    <n v="15.966126050420169"/>
    <n v="5.5661260504201682"/>
    <x v="180"/>
  </r>
  <r>
    <n v="2000"/>
    <n v="5"/>
    <n v="21"/>
    <x v="14"/>
    <n v="10.4"/>
    <n v="15.966126050420169"/>
    <n v="5.5661260504201682"/>
    <x v="180"/>
  </r>
  <r>
    <n v="2000"/>
    <n v="5"/>
    <n v="25"/>
    <x v="7"/>
    <n v="10.4"/>
    <n v="15.966126050420169"/>
    <n v="5.5661260504201682"/>
    <x v="180"/>
  </r>
  <r>
    <n v="2000"/>
    <n v="5"/>
    <n v="28"/>
    <x v="16"/>
    <n v="10.4"/>
    <n v="15.966126050420169"/>
    <n v="5.5661260504201682"/>
    <x v="180"/>
  </r>
  <r>
    <n v="2011"/>
    <n v="6"/>
    <n v="11"/>
    <x v="18"/>
    <n v="10.4"/>
    <n v="15.966126050420169"/>
    <n v="5.5661260504201682"/>
    <x v="180"/>
  </r>
  <r>
    <n v="2008"/>
    <n v="7"/>
    <n v="1"/>
    <x v="2"/>
    <n v="10.4"/>
    <n v="15.966126050420169"/>
    <n v="5.5661260504201682"/>
    <x v="180"/>
  </r>
  <r>
    <n v="2001"/>
    <n v="8"/>
    <n v="10"/>
    <x v="7"/>
    <n v="10.4"/>
    <n v="15.966126050420169"/>
    <n v="5.5661260504201682"/>
    <x v="180"/>
  </r>
  <r>
    <n v="2011"/>
    <n v="9"/>
    <n v="18"/>
    <x v="14"/>
    <n v="10.4"/>
    <n v="15.966126050420169"/>
    <n v="5.5661260504201682"/>
    <x v="180"/>
  </r>
  <r>
    <n v="2011"/>
    <n v="9"/>
    <n v="27"/>
    <x v="9"/>
    <n v="10.4"/>
    <n v="15.966126050420169"/>
    <n v="5.5661260504201682"/>
    <x v="180"/>
  </r>
  <r>
    <n v="2010"/>
    <n v="10"/>
    <n v="7"/>
    <x v="6"/>
    <n v="10.4"/>
    <n v="15.966126050420169"/>
    <n v="5.5661260504201682"/>
    <x v="180"/>
  </r>
  <r>
    <n v="2010"/>
    <n v="10"/>
    <n v="9"/>
    <x v="9"/>
    <n v="10.4"/>
    <n v="15.966126050420169"/>
    <n v="5.5661260504201682"/>
    <x v="180"/>
  </r>
  <r>
    <n v="2010"/>
    <n v="10"/>
    <n v="15"/>
    <x v="5"/>
    <n v="10.4"/>
    <n v="15.966126050420169"/>
    <n v="5.5661260504201682"/>
    <x v="180"/>
  </r>
  <r>
    <n v="2003"/>
    <n v="11"/>
    <n v="1"/>
    <x v="20"/>
    <n v="10.4"/>
    <n v="15.966126050420169"/>
    <n v="5.5661260504201682"/>
    <x v="180"/>
  </r>
  <r>
    <n v="2003"/>
    <n v="11"/>
    <n v="3"/>
    <x v="8"/>
    <n v="10.4"/>
    <n v="15.966126050420169"/>
    <n v="5.5661260504201682"/>
    <x v="180"/>
  </r>
  <r>
    <n v="2003"/>
    <n v="11"/>
    <n v="5"/>
    <x v="17"/>
    <n v="10.4"/>
    <n v="15.966126050420169"/>
    <n v="5.5661260504201682"/>
    <x v="180"/>
  </r>
  <r>
    <n v="2003"/>
    <n v="11"/>
    <n v="13"/>
    <x v="23"/>
    <n v="10.4"/>
    <n v="15.966126050420169"/>
    <n v="5.5661260504201682"/>
    <x v="180"/>
  </r>
  <r>
    <n v="2003"/>
    <n v="12"/>
    <n v="13"/>
    <x v="9"/>
    <n v="10.4"/>
    <n v="15.966126050420169"/>
    <n v="5.5661260504201682"/>
    <x v="180"/>
  </r>
  <r>
    <n v="2003"/>
    <n v="12"/>
    <n v="20"/>
    <x v="15"/>
    <n v="10.4"/>
    <n v="15.966126050420169"/>
    <n v="5.5661260504201682"/>
    <x v="180"/>
  </r>
  <r>
    <n v="2001"/>
    <n v="1"/>
    <n v="23"/>
    <x v="7"/>
    <n v="10.5"/>
    <n v="15.945117647058822"/>
    <n v="5.4451176470588223"/>
    <x v="181"/>
  </r>
  <r>
    <n v="2001"/>
    <n v="1"/>
    <n v="24"/>
    <x v="3"/>
    <n v="10.5"/>
    <n v="15.945117647058822"/>
    <n v="5.4451176470588223"/>
    <x v="181"/>
  </r>
  <r>
    <n v="2004"/>
    <n v="2"/>
    <n v="2"/>
    <x v="3"/>
    <n v="10.5"/>
    <n v="15.945117647058822"/>
    <n v="5.4451176470588223"/>
    <x v="181"/>
  </r>
  <r>
    <n v="2004"/>
    <n v="2"/>
    <n v="2"/>
    <x v="20"/>
    <n v="10.5"/>
    <n v="15.945117647058822"/>
    <n v="5.4451176470588223"/>
    <x v="181"/>
  </r>
  <r>
    <n v="2004"/>
    <n v="2"/>
    <n v="6"/>
    <x v="5"/>
    <n v="10.5"/>
    <n v="15.945117647058822"/>
    <n v="5.4451176470588223"/>
    <x v="181"/>
  </r>
  <r>
    <n v="2004"/>
    <n v="3"/>
    <n v="16"/>
    <x v="11"/>
    <n v="10.5"/>
    <n v="15.945117647058822"/>
    <n v="5.4451176470588223"/>
    <x v="181"/>
  </r>
  <r>
    <n v="2004"/>
    <n v="3"/>
    <n v="19"/>
    <x v="13"/>
    <n v="10.5"/>
    <n v="15.945117647058822"/>
    <n v="5.4451176470588223"/>
    <x v="181"/>
  </r>
  <r>
    <n v="2004"/>
    <n v="3"/>
    <n v="20"/>
    <x v="11"/>
    <n v="10.5"/>
    <n v="15.945117647058822"/>
    <n v="5.4451176470588223"/>
    <x v="181"/>
  </r>
  <r>
    <n v="2004"/>
    <n v="3"/>
    <n v="30"/>
    <x v="12"/>
    <n v="10.5"/>
    <n v="15.945117647058822"/>
    <n v="5.4451176470588223"/>
    <x v="181"/>
  </r>
  <r>
    <n v="2002"/>
    <n v="4"/>
    <n v="4"/>
    <x v="12"/>
    <n v="10.5"/>
    <n v="15.945117647058822"/>
    <n v="5.4451176470588223"/>
    <x v="181"/>
  </r>
  <r>
    <n v="2002"/>
    <n v="4"/>
    <n v="6"/>
    <x v="23"/>
    <n v="10.5"/>
    <n v="15.945117647058822"/>
    <n v="5.4451176470588223"/>
    <x v="181"/>
  </r>
  <r>
    <n v="2002"/>
    <n v="4"/>
    <n v="14"/>
    <x v="18"/>
    <n v="10.5"/>
    <n v="15.945117647058822"/>
    <n v="5.4451176470588223"/>
    <x v="181"/>
  </r>
  <r>
    <n v="2002"/>
    <n v="4"/>
    <n v="14"/>
    <x v="22"/>
    <n v="10.5"/>
    <n v="15.945117647058822"/>
    <n v="5.4451176470588223"/>
    <x v="181"/>
  </r>
  <r>
    <n v="2002"/>
    <n v="4"/>
    <n v="17"/>
    <x v="17"/>
    <n v="10.5"/>
    <n v="15.945117647058822"/>
    <n v="5.4451176470588223"/>
    <x v="181"/>
  </r>
  <r>
    <n v="2002"/>
    <n v="4"/>
    <n v="19"/>
    <x v="0"/>
    <n v="10.5"/>
    <n v="15.945117647058822"/>
    <n v="5.4451176470588223"/>
    <x v="181"/>
  </r>
  <r>
    <n v="2002"/>
    <n v="4"/>
    <n v="23"/>
    <x v="6"/>
    <n v="10.5"/>
    <n v="15.945117647058822"/>
    <n v="5.4451176470588223"/>
    <x v="181"/>
  </r>
  <r>
    <n v="2002"/>
    <n v="4"/>
    <n v="29"/>
    <x v="15"/>
    <n v="10.5"/>
    <n v="15.945117647058822"/>
    <n v="5.4451176470588223"/>
    <x v="181"/>
  </r>
  <r>
    <n v="2000"/>
    <n v="5"/>
    <n v="4"/>
    <x v="3"/>
    <n v="10.5"/>
    <n v="15.945117647058822"/>
    <n v="5.4451176470588223"/>
    <x v="181"/>
  </r>
  <r>
    <n v="2000"/>
    <n v="5"/>
    <n v="18"/>
    <x v="1"/>
    <n v="10.5"/>
    <n v="15.945117647058822"/>
    <n v="5.4451176470588223"/>
    <x v="181"/>
  </r>
  <r>
    <n v="2000"/>
    <n v="5"/>
    <n v="21"/>
    <x v="0"/>
    <n v="10.5"/>
    <n v="15.945117647058822"/>
    <n v="5.4451176470588223"/>
    <x v="181"/>
  </r>
  <r>
    <n v="2000"/>
    <n v="5"/>
    <n v="26"/>
    <x v="3"/>
    <n v="10.5"/>
    <n v="15.945117647058822"/>
    <n v="5.4451176470588223"/>
    <x v="181"/>
  </r>
  <r>
    <n v="2000"/>
    <n v="5"/>
    <n v="30"/>
    <x v="1"/>
    <n v="10.5"/>
    <n v="15.945117647058822"/>
    <n v="5.4451176470588223"/>
    <x v="181"/>
  </r>
  <r>
    <n v="2011"/>
    <n v="6"/>
    <n v="10"/>
    <x v="9"/>
    <n v="10.5"/>
    <n v="15.945117647058822"/>
    <n v="5.4451176470588223"/>
    <x v="181"/>
  </r>
  <r>
    <n v="2008"/>
    <n v="7"/>
    <n v="1"/>
    <x v="8"/>
    <n v="10.5"/>
    <n v="15.945117647058822"/>
    <n v="5.4451176470588223"/>
    <x v="181"/>
  </r>
  <r>
    <n v="2008"/>
    <n v="7"/>
    <n v="13"/>
    <x v="7"/>
    <n v="10.5"/>
    <n v="15.945117647058822"/>
    <n v="5.4451176470588223"/>
    <x v="181"/>
  </r>
  <r>
    <n v="2001"/>
    <n v="8"/>
    <n v="21"/>
    <x v="4"/>
    <n v="10.5"/>
    <n v="15.945117647058822"/>
    <n v="5.4451176470588223"/>
    <x v="181"/>
  </r>
  <r>
    <n v="2001"/>
    <n v="8"/>
    <n v="29"/>
    <x v="3"/>
    <n v="10.5"/>
    <n v="15.945117647058822"/>
    <n v="5.4451176470588223"/>
    <x v="181"/>
  </r>
  <r>
    <n v="2010"/>
    <n v="10"/>
    <n v="9"/>
    <x v="4"/>
    <n v="10.5"/>
    <n v="15.945117647058822"/>
    <n v="5.4451176470588223"/>
    <x v="181"/>
  </r>
  <r>
    <n v="2010"/>
    <n v="10"/>
    <n v="12"/>
    <x v="13"/>
    <n v="10.5"/>
    <n v="15.945117647058822"/>
    <n v="5.4451176470588223"/>
    <x v="181"/>
  </r>
  <r>
    <n v="2010"/>
    <n v="10"/>
    <n v="14"/>
    <x v="14"/>
    <n v="10.5"/>
    <n v="15.945117647058822"/>
    <n v="5.4451176470588223"/>
    <x v="181"/>
  </r>
  <r>
    <n v="2010"/>
    <n v="10"/>
    <n v="14"/>
    <x v="7"/>
    <n v="10.5"/>
    <n v="15.945117647058822"/>
    <n v="5.4451176470588223"/>
    <x v="181"/>
  </r>
  <r>
    <n v="2010"/>
    <n v="10"/>
    <n v="22"/>
    <x v="16"/>
    <n v="10.5"/>
    <n v="15.945117647058822"/>
    <n v="5.4451176470588223"/>
    <x v="181"/>
  </r>
  <r>
    <n v="2010"/>
    <n v="10"/>
    <n v="27"/>
    <x v="18"/>
    <n v="10.5"/>
    <n v="15.945117647058822"/>
    <n v="5.4451176470588223"/>
    <x v="181"/>
  </r>
  <r>
    <n v="2010"/>
    <n v="10"/>
    <n v="27"/>
    <x v="20"/>
    <n v="10.5"/>
    <n v="15.945117647058822"/>
    <n v="5.4451176470588223"/>
    <x v="181"/>
  </r>
  <r>
    <n v="2003"/>
    <n v="11"/>
    <n v="2"/>
    <x v="17"/>
    <n v="10.5"/>
    <n v="15.945117647058822"/>
    <n v="5.4451176470588223"/>
    <x v="181"/>
  </r>
  <r>
    <n v="2003"/>
    <n v="11"/>
    <n v="3"/>
    <x v="2"/>
    <n v="10.5"/>
    <n v="15.945117647058822"/>
    <n v="5.4451176470588223"/>
    <x v="181"/>
  </r>
  <r>
    <n v="2003"/>
    <n v="11"/>
    <n v="15"/>
    <x v="16"/>
    <n v="10.5"/>
    <n v="15.945117647058822"/>
    <n v="5.4451176470588223"/>
    <x v="181"/>
  </r>
  <r>
    <n v="2003"/>
    <n v="11"/>
    <n v="15"/>
    <x v="18"/>
    <n v="10.5"/>
    <n v="15.945117647058822"/>
    <n v="5.4451176470588223"/>
    <x v="181"/>
  </r>
  <r>
    <n v="2003"/>
    <n v="11"/>
    <n v="21"/>
    <x v="22"/>
    <n v="10.5"/>
    <n v="15.945117647058822"/>
    <n v="5.4451176470588223"/>
    <x v="181"/>
  </r>
  <r>
    <n v="2003"/>
    <n v="11"/>
    <n v="26"/>
    <x v="18"/>
    <n v="10.5"/>
    <n v="15.945117647058822"/>
    <n v="5.4451176470588223"/>
    <x v="181"/>
  </r>
  <r>
    <n v="2003"/>
    <n v="12"/>
    <n v="1"/>
    <x v="12"/>
    <n v="10.5"/>
    <n v="15.945117647058822"/>
    <n v="5.4451176470588223"/>
    <x v="181"/>
  </r>
  <r>
    <n v="2001"/>
    <n v="1"/>
    <n v="2"/>
    <x v="20"/>
    <n v="10.600000000000001"/>
    <n v="15.924109243697478"/>
    <n v="5.3241092436974764"/>
    <x v="182"/>
  </r>
  <r>
    <n v="2001"/>
    <n v="1"/>
    <n v="2"/>
    <x v="21"/>
    <n v="10.600000000000001"/>
    <n v="15.924109243697478"/>
    <n v="5.3241092436974764"/>
    <x v="182"/>
  </r>
  <r>
    <n v="2001"/>
    <n v="1"/>
    <n v="5"/>
    <x v="21"/>
    <n v="10.600000000000001"/>
    <n v="15.924109243697478"/>
    <n v="5.3241092436974764"/>
    <x v="182"/>
  </r>
  <r>
    <n v="2004"/>
    <n v="2"/>
    <n v="1"/>
    <x v="13"/>
    <n v="10.600000000000001"/>
    <n v="15.924109243697478"/>
    <n v="5.3241092436974764"/>
    <x v="182"/>
  </r>
  <r>
    <n v="2004"/>
    <n v="2"/>
    <n v="1"/>
    <x v="22"/>
    <n v="10.600000000000001"/>
    <n v="15.924109243697478"/>
    <n v="5.3241092436974764"/>
    <x v="182"/>
  </r>
  <r>
    <n v="2004"/>
    <n v="2"/>
    <n v="2"/>
    <x v="6"/>
    <n v="10.600000000000001"/>
    <n v="15.924109243697478"/>
    <n v="5.3241092436974764"/>
    <x v="182"/>
  </r>
  <r>
    <n v="2004"/>
    <n v="2"/>
    <n v="5"/>
    <x v="7"/>
    <n v="10.600000000000001"/>
    <n v="15.924109243697478"/>
    <n v="5.3241092436974764"/>
    <x v="182"/>
  </r>
  <r>
    <n v="2004"/>
    <n v="2"/>
    <n v="6"/>
    <x v="3"/>
    <n v="10.600000000000001"/>
    <n v="15.924109243697478"/>
    <n v="5.3241092436974764"/>
    <x v="182"/>
  </r>
  <r>
    <n v="2004"/>
    <n v="3"/>
    <n v="20"/>
    <x v="10"/>
    <n v="10.600000000000001"/>
    <n v="15.924109243697478"/>
    <n v="5.3241092436974764"/>
    <x v="182"/>
  </r>
  <r>
    <n v="2002"/>
    <n v="4"/>
    <n v="10"/>
    <x v="22"/>
    <n v="10.600000000000001"/>
    <n v="15.924109243697478"/>
    <n v="5.3241092436974764"/>
    <x v="182"/>
  </r>
  <r>
    <n v="2002"/>
    <n v="4"/>
    <n v="10"/>
    <x v="23"/>
    <n v="10.600000000000001"/>
    <n v="15.924109243697478"/>
    <n v="5.3241092436974764"/>
    <x v="182"/>
  </r>
  <r>
    <n v="2002"/>
    <n v="4"/>
    <n v="11"/>
    <x v="19"/>
    <n v="10.600000000000001"/>
    <n v="15.924109243697478"/>
    <n v="5.3241092436974764"/>
    <x v="182"/>
  </r>
  <r>
    <n v="2002"/>
    <n v="4"/>
    <n v="17"/>
    <x v="20"/>
    <n v="10.600000000000001"/>
    <n v="15.924109243697478"/>
    <n v="5.3241092436974764"/>
    <x v="182"/>
  </r>
  <r>
    <n v="2002"/>
    <n v="4"/>
    <n v="27"/>
    <x v="17"/>
    <n v="10.600000000000001"/>
    <n v="15.924109243697478"/>
    <n v="5.3241092436974764"/>
    <x v="182"/>
  </r>
  <r>
    <n v="2000"/>
    <n v="5"/>
    <n v="1"/>
    <x v="11"/>
    <n v="10.600000000000001"/>
    <n v="15.924109243697478"/>
    <n v="5.3241092436974764"/>
    <x v="182"/>
  </r>
  <r>
    <n v="2000"/>
    <n v="5"/>
    <n v="4"/>
    <x v="6"/>
    <n v="10.600000000000001"/>
    <n v="15.924109243697478"/>
    <n v="5.3241092436974764"/>
    <x v="182"/>
  </r>
  <r>
    <n v="2000"/>
    <n v="5"/>
    <n v="4"/>
    <x v="1"/>
    <n v="10.600000000000001"/>
    <n v="15.924109243697478"/>
    <n v="5.3241092436974764"/>
    <x v="182"/>
  </r>
  <r>
    <n v="2000"/>
    <n v="5"/>
    <n v="4"/>
    <x v="9"/>
    <n v="10.600000000000001"/>
    <n v="15.924109243697478"/>
    <n v="5.3241092436974764"/>
    <x v="182"/>
  </r>
  <r>
    <n v="2000"/>
    <n v="5"/>
    <n v="18"/>
    <x v="14"/>
    <n v="10.600000000000001"/>
    <n v="15.924109243697478"/>
    <n v="5.3241092436974764"/>
    <x v="182"/>
  </r>
  <r>
    <n v="2000"/>
    <n v="5"/>
    <n v="27"/>
    <x v="6"/>
    <n v="10.600000000000001"/>
    <n v="15.924109243697478"/>
    <n v="5.3241092436974764"/>
    <x v="182"/>
  </r>
  <r>
    <n v="2011"/>
    <n v="6"/>
    <n v="9"/>
    <x v="2"/>
    <n v="10.600000000000001"/>
    <n v="15.924109243697478"/>
    <n v="5.3241092436974764"/>
    <x v="182"/>
  </r>
  <r>
    <n v="2001"/>
    <n v="8"/>
    <n v="11"/>
    <x v="4"/>
    <n v="10.600000000000001"/>
    <n v="15.924109243697478"/>
    <n v="5.3241092436974764"/>
    <x v="182"/>
  </r>
  <r>
    <n v="2001"/>
    <n v="8"/>
    <n v="30"/>
    <x v="2"/>
    <n v="10.600000000000001"/>
    <n v="15.924109243697478"/>
    <n v="5.3241092436974764"/>
    <x v="182"/>
  </r>
  <r>
    <n v="2011"/>
    <n v="9"/>
    <n v="15"/>
    <x v="3"/>
    <n v="10.600000000000001"/>
    <n v="15.924109243697478"/>
    <n v="5.3241092436974764"/>
    <x v="182"/>
  </r>
  <r>
    <n v="2010"/>
    <n v="10"/>
    <n v="21"/>
    <x v="21"/>
    <n v="10.600000000000001"/>
    <n v="15.924109243697478"/>
    <n v="5.3241092436974764"/>
    <x v="182"/>
  </r>
  <r>
    <n v="2003"/>
    <n v="11"/>
    <n v="1"/>
    <x v="16"/>
    <n v="10.600000000000001"/>
    <n v="15.924109243697478"/>
    <n v="5.3241092436974764"/>
    <x v="182"/>
  </r>
  <r>
    <n v="2003"/>
    <n v="11"/>
    <n v="3"/>
    <x v="4"/>
    <n v="10.600000000000001"/>
    <n v="15.924109243697478"/>
    <n v="5.3241092436974764"/>
    <x v="182"/>
  </r>
  <r>
    <n v="2003"/>
    <n v="11"/>
    <n v="3"/>
    <x v="10"/>
    <n v="10.600000000000001"/>
    <n v="15.924109243697478"/>
    <n v="5.3241092436974764"/>
    <x v="182"/>
  </r>
  <r>
    <n v="2003"/>
    <n v="11"/>
    <n v="5"/>
    <x v="14"/>
    <n v="10.600000000000001"/>
    <n v="15.924109243697478"/>
    <n v="5.3241092436974764"/>
    <x v="182"/>
  </r>
  <r>
    <n v="2003"/>
    <n v="11"/>
    <n v="15"/>
    <x v="20"/>
    <n v="10.600000000000001"/>
    <n v="15.924109243697478"/>
    <n v="5.3241092436974764"/>
    <x v="182"/>
  </r>
  <r>
    <n v="2003"/>
    <n v="11"/>
    <n v="18"/>
    <x v="8"/>
    <n v="10.600000000000001"/>
    <n v="15.924109243697478"/>
    <n v="5.3241092436974764"/>
    <x v="182"/>
  </r>
  <r>
    <n v="2003"/>
    <n v="11"/>
    <n v="21"/>
    <x v="20"/>
    <n v="10.600000000000001"/>
    <n v="15.924109243697478"/>
    <n v="5.3241092436974764"/>
    <x v="182"/>
  </r>
  <r>
    <n v="2003"/>
    <n v="11"/>
    <n v="21"/>
    <x v="19"/>
    <n v="10.600000000000001"/>
    <n v="15.924109243697478"/>
    <n v="5.3241092436974764"/>
    <x v="182"/>
  </r>
  <r>
    <n v="2003"/>
    <n v="11"/>
    <n v="26"/>
    <x v="23"/>
    <n v="10.600000000000001"/>
    <n v="15.924109243697478"/>
    <n v="5.3241092436974764"/>
    <x v="182"/>
  </r>
  <r>
    <n v="2003"/>
    <n v="12"/>
    <n v="1"/>
    <x v="15"/>
    <n v="10.600000000000001"/>
    <n v="15.924109243697478"/>
    <n v="5.3241092436974764"/>
    <x v="182"/>
  </r>
  <r>
    <n v="2001"/>
    <n v="1"/>
    <n v="24"/>
    <x v="4"/>
    <n v="10.700000000000001"/>
    <n v="15.903100840336133"/>
    <n v="5.2031008403361323"/>
    <x v="183"/>
  </r>
  <r>
    <n v="2004"/>
    <n v="2"/>
    <n v="1"/>
    <x v="9"/>
    <n v="10.700000000000001"/>
    <n v="15.903100840336133"/>
    <n v="5.2031008403361323"/>
    <x v="183"/>
  </r>
  <r>
    <n v="2004"/>
    <n v="2"/>
    <n v="2"/>
    <x v="17"/>
    <n v="10.700000000000001"/>
    <n v="15.903100840336133"/>
    <n v="5.2031008403361323"/>
    <x v="183"/>
  </r>
  <r>
    <n v="2004"/>
    <n v="2"/>
    <n v="2"/>
    <x v="15"/>
    <n v="10.700000000000001"/>
    <n v="15.903100840336133"/>
    <n v="5.2031008403361323"/>
    <x v="183"/>
  </r>
  <r>
    <n v="2004"/>
    <n v="3"/>
    <n v="14"/>
    <x v="12"/>
    <n v="10.700000000000001"/>
    <n v="15.903100840336133"/>
    <n v="5.2031008403361323"/>
    <x v="183"/>
  </r>
  <r>
    <n v="2004"/>
    <n v="3"/>
    <n v="15"/>
    <x v="6"/>
    <n v="10.700000000000001"/>
    <n v="15.903100840336133"/>
    <n v="5.2031008403361323"/>
    <x v="183"/>
  </r>
  <r>
    <n v="2004"/>
    <n v="3"/>
    <n v="21"/>
    <x v="16"/>
    <n v="10.700000000000001"/>
    <n v="15.903100840336133"/>
    <n v="5.2031008403361323"/>
    <x v="183"/>
  </r>
  <r>
    <n v="2002"/>
    <n v="4"/>
    <n v="2"/>
    <x v="1"/>
    <n v="10.700000000000001"/>
    <n v="15.903100840336133"/>
    <n v="5.2031008403361323"/>
    <x v="183"/>
  </r>
  <r>
    <n v="2002"/>
    <n v="4"/>
    <n v="6"/>
    <x v="22"/>
    <n v="10.700000000000001"/>
    <n v="15.903100840336133"/>
    <n v="5.2031008403361323"/>
    <x v="183"/>
  </r>
  <r>
    <n v="2002"/>
    <n v="4"/>
    <n v="12"/>
    <x v="13"/>
    <n v="10.700000000000001"/>
    <n v="15.903100840336133"/>
    <n v="5.2031008403361323"/>
    <x v="183"/>
  </r>
  <r>
    <n v="2002"/>
    <n v="4"/>
    <n v="20"/>
    <x v="0"/>
    <n v="10.700000000000001"/>
    <n v="15.903100840336133"/>
    <n v="5.2031008403361323"/>
    <x v="183"/>
  </r>
  <r>
    <n v="2002"/>
    <n v="4"/>
    <n v="20"/>
    <x v="13"/>
    <n v="10.700000000000001"/>
    <n v="15.903100840336133"/>
    <n v="5.2031008403361323"/>
    <x v="183"/>
  </r>
  <r>
    <n v="2002"/>
    <n v="4"/>
    <n v="23"/>
    <x v="12"/>
    <n v="10.700000000000001"/>
    <n v="15.903100840336133"/>
    <n v="5.2031008403361323"/>
    <x v="183"/>
  </r>
  <r>
    <n v="2002"/>
    <n v="4"/>
    <n v="24"/>
    <x v="5"/>
    <n v="10.700000000000001"/>
    <n v="15.903100840336133"/>
    <n v="5.2031008403361323"/>
    <x v="183"/>
  </r>
  <r>
    <n v="2002"/>
    <n v="4"/>
    <n v="24"/>
    <x v="11"/>
    <n v="10.700000000000001"/>
    <n v="15.903100840336133"/>
    <n v="5.2031008403361323"/>
    <x v="183"/>
  </r>
  <r>
    <n v="2002"/>
    <n v="4"/>
    <n v="28"/>
    <x v="11"/>
    <n v="10.700000000000001"/>
    <n v="15.903100840336133"/>
    <n v="5.2031008403361323"/>
    <x v="183"/>
  </r>
  <r>
    <n v="2000"/>
    <n v="5"/>
    <n v="2"/>
    <x v="14"/>
    <n v="10.700000000000001"/>
    <n v="15.903100840336133"/>
    <n v="5.2031008403361323"/>
    <x v="183"/>
  </r>
  <r>
    <n v="2000"/>
    <n v="5"/>
    <n v="3"/>
    <x v="1"/>
    <n v="10.700000000000001"/>
    <n v="15.903100840336133"/>
    <n v="5.2031008403361323"/>
    <x v="183"/>
  </r>
  <r>
    <n v="2000"/>
    <n v="5"/>
    <n v="4"/>
    <x v="8"/>
    <n v="10.700000000000001"/>
    <n v="15.903100840336133"/>
    <n v="5.2031008403361323"/>
    <x v="183"/>
  </r>
  <r>
    <n v="2000"/>
    <n v="5"/>
    <n v="21"/>
    <x v="19"/>
    <n v="10.700000000000001"/>
    <n v="15.903100840336133"/>
    <n v="5.2031008403361323"/>
    <x v="183"/>
  </r>
  <r>
    <n v="2000"/>
    <n v="5"/>
    <n v="21"/>
    <x v="15"/>
    <n v="10.700000000000001"/>
    <n v="15.903100840336133"/>
    <n v="5.2031008403361323"/>
    <x v="183"/>
  </r>
  <r>
    <n v="2000"/>
    <n v="5"/>
    <n v="22"/>
    <x v="3"/>
    <n v="10.700000000000001"/>
    <n v="15.903100840336133"/>
    <n v="5.2031008403361323"/>
    <x v="183"/>
  </r>
  <r>
    <n v="2000"/>
    <n v="5"/>
    <n v="27"/>
    <x v="3"/>
    <n v="10.700000000000001"/>
    <n v="15.903100840336133"/>
    <n v="5.2031008403361323"/>
    <x v="183"/>
  </r>
  <r>
    <n v="2000"/>
    <n v="5"/>
    <n v="27"/>
    <x v="0"/>
    <n v="10.700000000000001"/>
    <n v="15.903100840336133"/>
    <n v="5.2031008403361323"/>
    <x v="183"/>
  </r>
  <r>
    <n v="2000"/>
    <n v="5"/>
    <n v="31"/>
    <x v="12"/>
    <n v="10.700000000000001"/>
    <n v="15.903100840336133"/>
    <n v="5.2031008403361323"/>
    <x v="183"/>
  </r>
  <r>
    <n v="2011"/>
    <n v="6"/>
    <n v="1"/>
    <x v="11"/>
    <n v="10.700000000000001"/>
    <n v="15.903100840336133"/>
    <n v="5.2031008403361323"/>
    <x v="183"/>
  </r>
  <r>
    <n v="2011"/>
    <n v="6"/>
    <n v="10"/>
    <x v="3"/>
    <n v="10.700000000000001"/>
    <n v="15.903100840336133"/>
    <n v="5.2031008403361323"/>
    <x v="183"/>
  </r>
  <r>
    <n v="2011"/>
    <n v="6"/>
    <n v="24"/>
    <x v="12"/>
    <n v="10.700000000000001"/>
    <n v="15.903100840336133"/>
    <n v="5.2031008403361323"/>
    <x v="183"/>
  </r>
  <r>
    <n v="2011"/>
    <n v="6"/>
    <n v="24"/>
    <x v="11"/>
    <n v="10.700000000000001"/>
    <n v="15.903100840336133"/>
    <n v="5.2031008403361323"/>
    <x v="183"/>
  </r>
  <r>
    <n v="2008"/>
    <n v="7"/>
    <n v="9"/>
    <x v="5"/>
    <n v="10.700000000000001"/>
    <n v="15.903100840336133"/>
    <n v="5.2031008403361323"/>
    <x v="183"/>
  </r>
  <r>
    <n v="2001"/>
    <n v="8"/>
    <n v="30"/>
    <x v="6"/>
    <n v="10.700000000000001"/>
    <n v="15.903100840336133"/>
    <n v="5.2031008403361323"/>
    <x v="183"/>
  </r>
  <r>
    <n v="2010"/>
    <n v="10"/>
    <n v="13"/>
    <x v="13"/>
    <n v="10.700000000000001"/>
    <n v="15.903100840336133"/>
    <n v="5.2031008403361323"/>
    <x v="183"/>
  </r>
  <r>
    <n v="2010"/>
    <n v="10"/>
    <n v="14"/>
    <x v="10"/>
    <n v="10.700000000000001"/>
    <n v="15.903100840336133"/>
    <n v="5.2031008403361323"/>
    <x v="183"/>
  </r>
  <r>
    <n v="2010"/>
    <n v="10"/>
    <n v="14"/>
    <x v="19"/>
    <n v="10.700000000000001"/>
    <n v="15.903100840336133"/>
    <n v="5.2031008403361323"/>
    <x v="183"/>
  </r>
  <r>
    <n v="2010"/>
    <n v="10"/>
    <n v="19"/>
    <x v="18"/>
    <n v="10.700000000000001"/>
    <n v="15.903100840336133"/>
    <n v="5.2031008403361323"/>
    <x v="183"/>
  </r>
  <r>
    <n v="2010"/>
    <n v="10"/>
    <n v="28"/>
    <x v="11"/>
    <n v="10.700000000000001"/>
    <n v="15.903100840336133"/>
    <n v="5.2031008403361323"/>
    <x v="183"/>
  </r>
  <r>
    <n v="2003"/>
    <n v="11"/>
    <n v="2"/>
    <x v="16"/>
    <n v="10.700000000000001"/>
    <n v="15.903100840336133"/>
    <n v="5.2031008403361323"/>
    <x v="183"/>
  </r>
  <r>
    <n v="2003"/>
    <n v="11"/>
    <n v="2"/>
    <x v="9"/>
    <n v="10.700000000000001"/>
    <n v="15.903100840336133"/>
    <n v="5.2031008403361323"/>
    <x v="183"/>
  </r>
  <r>
    <n v="2003"/>
    <n v="11"/>
    <n v="3"/>
    <x v="5"/>
    <n v="10.700000000000001"/>
    <n v="15.903100840336133"/>
    <n v="5.2031008403361323"/>
    <x v="183"/>
  </r>
  <r>
    <n v="2003"/>
    <n v="11"/>
    <n v="9"/>
    <x v="21"/>
    <n v="10.700000000000001"/>
    <n v="15.903100840336133"/>
    <n v="5.2031008403361323"/>
    <x v="183"/>
  </r>
  <r>
    <n v="2003"/>
    <n v="11"/>
    <n v="9"/>
    <x v="14"/>
    <n v="10.700000000000001"/>
    <n v="15.903100840336133"/>
    <n v="5.2031008403361323"/>
    <x v="183"/>
  </r>
  <r>
    <n v="2003"/>
    <n v="11"/>
    <n v="15"/>
    <x v="21"/>
    <n v="10.700000000000001"/>
    <n v="15.903100840336133"/>
    <n v="5.2031008403361323"/>
    <x v="183"/>
  </r>
  <r>
    <n v="2003"/>
    <n v="11"/>
    <n v="20"/>
    <x v="10"/>
    <n v="10.700000000000001"/>
    <n v="15.903100840336133"/>
    <n v="5.2031008403361323"/>
    <x v="183"/>
  </r>
  <r>
    <n v="2003"/>
    <n v="11"/>
    <n v="26"/>
    <x v="20"/>
    <n v="10.700000000000001"/>
    <n v="15.903100840336133"/>
    <n v="5.2031008403361323"/>
    <x v="183"/>
  </r>
  <r>
    <n v="2003"/>
    <n v="11"/>
    <n v="26"/>
    <x v="21"/>
    <n v="10.700000000000001"/>
    <n v="15.903100840336133"/>
    <n v="5.2031008403361323"/>
    <x v="183"/>
  </r>
  <r>
    <n v="2003"/>
    <n v="11"/>
    <n v="26"/>
    <x v="22"/>
    <n v="10.700000000000001"/>
    <n v="15.903100840336133"/>
    <n v="5.2031008403361323"/>
    <x v="183"/>
  </r>
  <r>
    <n v="2003"/>
    <n v="12"/>
    <n v="1"/>
    <x v="13"/>
    <n v="10.700000000000001"/>
    <n v="15.903100840336133"/>
    <n v="5.2031008403361323"/>
    <x v="183"/>
  </r>
  <r>
    <n v="2003"/>
    <n v="12"/>
    <n v="13"/>
    <x v="4"/>
    <n v="10.700000000000001"/>
    <n v="15.903100840336133"/>
    <n v="5.2031008403361323"/>
    <x v="183"/>
  </r>
  <r>
    <n v="2004"/>
    <n v="2"/>
    <n v="2"/>
    <x v="5"/>
    <n v="10.8"/>
    <n v="15.882092436974789"/>
    <n v="5.0820924369747882"/>
    <x v="184"/>
  </r>
  <r>
    <n v="2004"/>
    <n v="2"/>
    <n v="2"/>
    <x v="4"/>
    <n v="10.8"/>
    <n v="15.882092436974789"/>
    <n v="5.0820924369747882"/>
    <x v="184"/>
  </r>
  <r>
    <n v="2004"/>
    <n v="2"/>
    <n v="2"/>
    <x v="2"/>
    <n v="10.8"/>
    <n v="15.882092436974789"/>
    <n v="5.0820924369747882"/>
    <x v="184"/>
  </r>
  <r>
    <n v="2004"/>
    <n v="2"/>
    <n v="2"/>
    <x v="8"/>
    <n v="10.8"/>
    <n v="15.882092436974789"/>
    <n v="5.0820924369747882"/>
    <x v="184"/>
  </r>
  <r>
    <n v="2004"/>
    <n v="2"/>
    <n v="6"/>
    <x v="1"/>
    <n v="10.8"/>
    <n v="15.882092436974789"/>
    <n v="5.0820924369747882"/>
    <x v="184"/>
  </r>
  <r>
    <n v="2004"/>
    <n v="2"/>
    <n v="6"/>
    <x v="11"/>
    <n v="10.8"/>
    <n v="15.882092436974789"/>
    <n v="5.0820924369747882"/>
    <x v="184"/>
  </r>
  <r>
    <n v="2004"/>
    <n v="3"/>
    <n v="15"/>
    <x v="0"/>
    <n v="10.8"/>
    <n v="15.882092436974789"/>
    <n v="5.0820924369747882"/>
    <x v="184"/>
  </r>
  <r>
    <n v="2004"/>
    <n v="3"/>
    <n v="17"/>
    <x v="0"/>
    <n v="10.8"/>
    <n v="15.882092436974789"/>
    <n v="5.0820924369747882"/>
    <x v="184"/>
  </r>
  <r>
    <n v="2002"/>
    <n v="4"/>
    <n v="6"/>
    <x v="21"/>
    <n v="10.8"/>
    <n v="15.882092436974789"/>
    <n v="5.0820924369747882"/>
    <x v="184"/>
  </r>
  <r>
    <n v="2002"/>
    <n v="4"/>
    <n v="10"/>
    <x v="21"/>
    <n v="10.8"/>
    <n v="15.882092436974789"/>
    <n v="5.0820924369747882"/>
    <x v="184"/>
  </r>
  <r>
    <n v="2002"/>
    <n v="4"/>
    <n v="12"/>
    <x v="16"/>
    <n v="10.8"/>
    <n v="15.882092436974789"/>
    <n v="5.0820924369747882"/>
    <x v="184"/>
  </r>
  <r>
    <n v="2002"/>
    <n v="4"/>
    <n v="19"/>
    <x v="21"/>
    <n v="10.8"/>
    <n v="15.882092436974789"/>
    <n v="5.0820924369747882"/>
    <x v="184"/>
  </r>
  <r>
    <n v="2002"/>
    <n v="4"/>
    <n v="27"/>
    <x v="21"/>
    <n v="10.8"/>
    <n v="15.882092436974789"/>
    <n v="5.0820924369747882"/>
    <x v="184"/>
  </r>
  <r>
    <n v="2002"/>
    <n v="4"/>
    <n v="30"/>
    <x v="16"/>
    <n v="10.8"/>
    <n v="15.882092436974789"/>
    <n v="5.0820924369747882"/>
    <x v="184"/>
  </r>
  <r>
    <n v="2000"/>
    <n v="5"/>
    <n v="2"/>
    <x v="18"/>
    <n v="10.8"/>
    <n v="15.882092436974789"/>
    <n v="5.0820924369747882"/>
    <x v="184"/>
  </r>
  <r>
    <n v="2000"/>
    <n v="5"/>
    <n v="17"/>
    <x v="7"/>
    <n v="10.8"/>
    <n v="15.882092436974789"/>
    <n v="5.0820924369747882"/>
    <x v="184"/>
  </r>
  <r>
    <n v="2000"/>
    <n v="5"/>
    <n v="23"/>
    <x v="3"/>
    <n v="10.8"/>
    <n v="15.882092436974789"/>
    <n v="5.0820924369747882"/>
    <x v="184"/>
  </r>
  <r>
    <n v="2000"/>
    <n v="5"/>
    <n v="25"/>
    <x v="11"/>
    <n v="10.8"/>
    <n v="15.882092436974789"/>
    <n v="5.0820924369747882"/>
    <x v="184"/>
  </r>
  <r>
    <n v="2000"/>
    <n v="5"/>
    <n v="25"/>
    <x v="9"/>
    <n v="10.8"/>
    <n v="15.882092436974789"/>
    <n v="5.0820924369747882"/>
    <x v="184"/>
  </r>
  <r>
    <n v="2000"/>
    <n v="5"/>
    <n v="28"/>
    <x v="5"/>
    <n v="10.8"/>
    <n v="15.882092436974789"/>
    <n v="5.0820924369747882"/>
    <x v="184"/>
  </r>
  <r>
    <n v="2000"/>
    <n v="5"/>
    <n v="30"/>
    <x v="14"/>
    <n v="10.8"/>
    <n v="15.882092436974789"/>
    <n v="5.0820924369747882"/>
    <x v="184"/>
  </r>
  <r>
    <n v="2011"/>
    <n v="6"/>
    <n v="9"/>
    <x v="8"/>
    <n v="10.8"/>
    <n v="15.882092436974789"/>
    <n v="5.0820924369747882"/>
    <x v="184"/>
  </r>
  <r>
    <n v="2011"/>
    <n v="6"/>
    <n v="10"/>
    <x v="11"/>
    <n v="10.8"/>
    <n v="15.882092436974789"/>
    <n v="5.0820924369747882"/>
    <x v="184"/>
  </r>
  <r>
    <n v="2011"/>
    <n v="6"/>
    <n v="11"/>
    <x v="3"/>
    <n v="10.8"/>
    <n v="15.882092436974789"/>
    <n v="5.0820924369747882"/>
    <x v="184"/>
  </r>
  <r>
    <n v="2011"/>
    <n v="6"/>
    <n v="14"/>
    <x v="9"/>
    <n v="10.8"/>
    <n v="15.882092436974789"/>
    <n v="5.0820924369747882"/>
    <x v="184"/>
  </r>
  <r>
    <n v="2001"/>
    <n v="8"/>
    <n v="31"/>
    <x v="7"/>
    <n v="10.8"/>
    <n v="15.882092436974789"/>
    <n v="5.0820924369747882"/>
    <x v="184"/>
  </r>
  <r>
    <n v="2010"/>
    <n v="10"/>
    <n v="7"/>
    <x v="8"/>
    <n v="10.8"/>
    <n v="15.882092436974789"/>
    <n v="5.0820924369747882"/>
    <x v="184"/>
  </r>
  <r>
    <n v="2010"/>
    <n v="10"/>
    <n v="13"/>
    <x v="23"/>
    <n v="10.8"/>
    <n v="15.882092436974789"/>
    <n v="5.0820924369747882"/>
    <x v="184"/>
  </r>
  <r>
    <n v="2010"/>
    <n v="10"/>
    <n v="14"/>
    <x v="15"/>
    <n v="10.8"/>
    <n v="15.882092436974789"/>
    <n v="5.0820924369747882"/>
    <x v="184"/>
  </r>
  <r>
    <n v="2010"/>
    <n v="10"/>
    <n v="14"/>
    <x v="12"/>
    <n v="10.8"/>
    <n v="15.882092436974789"/>
    <n v="5.0820924369747882"/>
    <x v="184"/>
  </r>
  <r>
    <n v="2010"/>
    <n v="10"/>
    <n v="14"/>
    <x v="9"/>
    <n v="10.8"/>
    <n v="15.882092436974789"/>
    <n v="5.0820924369747882"/>
    <x v="184"/>
  </r>
  <r>
    <n v="2010"/>
    <n v="10"/>
    <n v="19"/>
    <x v="20"/>
    <n v="10.8"/>
    <n v="15.882092436974789"/>
    <n v="5.0820924369747882"/>
    <x v="184"/>
  </r>
  <r>
    <n v="2010"/>
    <n v="10"/>
    <n v="22"/>
    <x v="23"/>
    <n v="10.8"/>
    <n v="15.882092436974789"/>
    <n v="5.0820924369747882"/>
    <x v="184"/>
  </r>
  <r>
    <n v="2010"/>
    <n v="10"/>
    <n v="25"/>
    <x v="18"/>
    <n v="10.8"/>
    <n v="15.882092436974789"/>
    <n v="5.0820924369747882"/>
    <x v="184"/>
  </r>
  <r>
    <n v="2010"/>
    <n v="10"/>
    <n v="25"/>
    <x v="22"/>
    <n v="10.8"/>
    <n v="15.882092436974789"/>
    <n v="5.0820924369747882"/>
    <x v="184"/>
  </r>
  <r>
    <n v="2010"/>
    <n v="10"/>
    <n v="28"/>
    <x v="10"/>
    <n v="10.8"/>
    <n v="15.882092436974789"/>
    <n v="5.0820924369747882"/>
    <x v="184"/>
  </r>
  <r>
    <n v="2010"/>
    <n v="10"/>
    <n v="31"/>
    <x v="17"/>
    <n v="10.8"/>
    <n v="15.882092436974789"/>
    <n v="5.0820924369747882"/>
    <x v="184"/>
  </r>
  <r>
    <n v="2003"/>
    <n v="11"/>
    <n v="2"/>
    <x v="21"/>
    <n v="10.8"/>
    <n v="15.882092436974789"/>
    <n v="5.0820924369747882"/>
    <x v="184"/>
  </r>
  <r>
    <n v="2003"/>
    <n v="11"/>
    <n v="2"/>
    <x v="19"/>
    <n v="10.8"/>
    <n v="15.882092436974789"/>
    <n v="5.0820924369747882"/>
    <x v="184"/>
  </r>
  <r>
    <n v="2003"/>
    <n v="11"/>
    <n v="21"/>
    <x v="21"/>
    <n v="10.8"/>
    <n v="15.882092436974789"/>
    <n v="5.0820924369747882"/>
    <x v="184"/>
  </r>
  <r>
    <n v="2003"/>
    <n v="11"/>
    <n v="22"/>
    <x v="13"/>
    <n v="10.8"/>
    <n v="15.882092436974789"/>
    <n v="5.0820924369747882"/>
    <x v="184"/>
  </r>
  <r>
    <n v="2004"/>
    <n v="2"/>
    <n v="5"/>
    <x v="9"/>
    <n v="10.9"/>
    <n v="15.861084033613444"/>
    <n v="4.9610840336134441"/>
    <x v="185"/>
  </r>
  <r>
    <n v="2004"/>
    <n v="2"/>
    <n v="6"/>
    <x v="0"/>
    <n v="10.9"/>
    <n v="15.861084033613444"/>
    <n v="4.9610840336134441"/>
    <x v="185"/>
  </r>
  <r>
    <n v="2004"/>
    <n v="2"/>
    <n v="6"/>
    <x v="19"/>
    <n v="10.9"/>
    <n v="15.861084033613444"/>
    <n v="4.9610840336134441"/>
    <x v="185"/>
  </r>
  <r>
    <n v="2004"/>
    <n v="3"/>
    <n v="15"/>
    <x v="8"/>
    <n v="10.9"/>
    <n v="15.861084033613444"/>
    <n v="4.9610840336134441"/>
    <x v="185"/>
  </r>
  <r>
    <n v="2004"/>
    <n v="3"/>
    <n v="28"/>
    <x v="23"/>
    <n v="10.9"/>
    <n v="15.861084033613444"/>
    <n v="4.9610840336134441"/>
    <x v="185"/>
  </r>
  <r>
    <n v="2004"/>
    <n v="3"/>
    <n v="31"/>
    <x v="0"/>
    <n v="10.9"/>
    <n v="15.861084033613444"/>
    <n v="4.9610840336134441"/>
    <x v="185"/>
  </r>
  <r>
    <n v="2002"/>
    <n v="4"/>
    <n v="21"/>
    <x v="15"/>
    <n v="10.9"/>
    <n v="15.861084033613444"/>
    <n v="4.9610840336134441"/>
    <x v="185"/>
  </r>
  <r>
    <n v="2002"/>
    <n v="4"/>
    <n v="23"/>
    <x v="8"/>
    <n v="10.9"/>
    <n v="15.861084033613444"/>
    <n v="4.9610840336134441"/>
    <x v="185"/>
  </r>
  <r>
    <n v="2002"/>
    <n v="4"/>
    <n v="23"/>
    <x v="3"/>
    <n v="10.9"/>
    <n v="15.861084033613444"/>
    <n v="4.9610840336134441"/>
    <x v="185"/>
  </r>
  <r>
    <n v="2002"/>
    <n v="4"/>
    <n v="27"/>
    <x v="22"/>
    <n v="10.9"/>
    <n v="15.861084033613444"/>
    <n v="4.9610840336134441"/>
    <x v="185"/>
  </r>
  <r>
    <n v="2002"/>
    <n v="4"/>
    <n v="29"/>
    <x v="14"/>
    <n v="10.9"/>
    <n v="15.861084033613444"/>
    <n v="4.9610840336134441"/>
    <x v="185"/>
  </r>
  <r>
    <n v="2000"/>
    <n v="5"/>
    <n v="3"/>
    <x v="0"/>
    <n v="10.9"/>
    <n v="15.861084033613444"/>
    <n v="4.9610840336134441"/>
    <x v="185"/>
  </r>
  <r>
    <n v="2000"/>
    <n v="5"/>
    <n v="4"/>
    <x v="2"/>
    <n v="10.9"/>
    <n v="15.861084033613444"/>
    <n v="4.9610840336134441"/>
    <x v="185"/>
  </r>
  <r>
    <n v="2000"/>
    <n v="5"/>
    <n v="19"/>
    <x v="23"/>
    <n v="10.9"/>
    <n v="15.861084033613444"/>
    <n v="4.9610840336134441"/>
    <x v="185"/>
  </r>
  <r>
    <n v="2000"/>
    <n v="5"/>
    <n v="19"/>
    <x v="17"/>
    <n v="10.9"/>
    <n v="15.861084033613444"/>
    <n v="4.9610840336134441"/>
    <x v="185"/>
  </r>
  <r>
    <n v="2000"/>
    <n v="5"/>
    <n v="20"/>
    <x v="0"/>
    <n v="10.9"/>
    <n v="15.861084033613444"/>
    <n v="4.9610840336134441"/>
    <x v="185"/>
  </r>
  <r>
    <n v="2000"/>
    <n v="5"/>
    <n v="27"/>
    <x v="1"/>
    <n v="10.9"/>
    <n v="15.861084033613444"/>
    <n v="4.9610840336134441"/>
    <x v="185"/>
  </r>
  <r>
    <n v="2011"/>
    <n v="6"/>
    <n v="11"/>
    <x v="14"/>
    <n v="10.9"/>
    <n v="15.861084033613444"/>
    <n v="4.9610840336134441"/>
    <x v="185"/>
  </r>
  <r>
    <n v="2008"/>
    <n v="7"/>
    <n v="13"/>
    <x v="9"/>
    <n v="10.9"/>
    <n v="15.861084033613444"/>
    <n v="4.9610840336134441"/>
    <x v="185"/>
  </r>
  <r>
    <n v="2001"/>
    <n v="8"/>
    <n v="28"/>
    <x v="12"/>
    <n v="10.9"/>
    <n v="15.861084033613444"/>
    <n v="4.9610840336134441"/>
    <x v="185"/>
  </r>
  <r>
    <n v="2001"/>
    <n v="8"/>
    <n v="30"/>
    <x v="8"/>
    <n v="10.9"/>
    <n v="15.861084033613444"/>
    <n v="4.9610840336134441"/>
    <x v="185"/>
  </r>
  <r>
    <n v="2011"/>
    <n v="9"/>
    <n v="15"/>
    <x v="6"/>
    <n v="10.9"/>
    <n v="15.861084033613444"/>
    <n v="4.9610840336134441"/>
    <x v="185"/>
  </r>
  <r>
    <n v="2011"/>
    <n v="9"/>
    <n v="23"/>
    <x v="4"/>
    <n v="10.9"/>
    <n v="15.861084033613444"/>
    <n v="4.9610840336134441"/>
    <x v="185"/>
  </r>
  <r>
    <n v="2010"/>
    <n v="10"/>
    <n v="1"/>
    <x v="0"/>
    <n v="10.9"/>
    <n v="15.861084033613444"/>
    <n v="4.9610840336134441"/>
    <x v="185"/>
  </r>
  <r>
    <n v="2010"/>
    <n v="10"/>
    <n v="9"/>
    <x v="5"/>
    <n v="10.9"/>
    <n v="15.861084033613444"/>
    <n v="4.9610840336134441"/>
    <x v="185"/>
  </r>
  <r>
    <n v="2010"/>
    <n v="10"/>
    <n v="12"/>
    <x v="19"/>
    <n v="10.9"/>
    <n v="15.861084033613444"/>
    <n v="4.9610840336134441"/>
    <x v="185"/>
  </r>
  <r>
    <n v="2010"/>
    <n v="10"/>
    <n v="14"/>
    <x v="17"/>
    <n v="10.9"/>
    <n v="15.861084033613444"/>
    <n v="4.9610840336134441"/>
    <x v="185"/>
  </r>
  <r>
    <n v="2010"/>
    <n v="10"/>
    <n v="15"/>
    <x v="22"/>
    <n v="10.9"/>
    <n v="15.861084033613444"/>
    <n v="4.9610840336134441"/>
    <x v="185"/>
  </r>
  <r>
    <n v="2010"/>
    <n v="10"/>
    <n v="18"/>
    <x v="23"/>
    <n v="10.9"/>
    <n v="15.861084033613444"/>
    <n v="4.9610840336134441"/>
    <x v="185"/>
  </r>
  <r>
    <n v="2010"/>
    <n v="10"/>
    <n v="19"/>
    <x v="10"/>
    <n v="10.9"/>
    <n v="15.861084033613444"/>
    <n v="4.9610840336134441"/>
    <x v="185"/>
  </r>
  <r>
    <n v="2010"/>
    <n v="10"/>
    <n v="24"/>
    <x v="21"/>
    <n v="10.9"/>
    <n v="15.861084033613444"/>
    <n v="4.9610840336134441"/>
    <x v="185"/>
  </r>
  <r>
    <n v="2010"/>
    <n v="10"/>
    <n v="25"/>
    <x v="20"/>
    <n v="10.9"/>
    <n v="15.861084033613444"/>
    <n v="4.9610840336134441"/>
    <x v="185"/>
  </r>
  <r>
    <n v="2003"/>
    <n v="11"/>
    <n v="2"/>
    <x v="18"/>
    <n v="10.9"/>
    <n v="15.861084033613444"/>
    <n v="4.9610840336134441"/>
    <x v="185"/>
  </r>
  <r>
    <n v="2003"/>
    <n v="11"/>
    <n v="2"/>
    <x v="15"/>
    <n v="10.9"/>
    <n v="15.861084033613444"/>
    <n v="4.9610840336134441"/>
    <x v="185"/>
  </r>
  <r>
    <n v="2003"/>
    <n v="11"/>
    <n v="3"/>
    <x v="11"/>
    <n v="10.9"/>
    <n v="15.861084033613444"/>
    <n v="4.9610840336134441"/>
    <x v="185"/>
  </r>
  <r>
    <n v="2003"/>
    <n v="11"/>
    <n v="5"/>
    <x v="16"/>
    <n v="10.9"/>
    <n v="15.861084033613444"/>
    <n v="4.9610840336134441"/>
    <x v="185"/>
  </r>
  <r>
    <n v="2003"/>
    <n v="11"/>
    <n v="7"/>
    <x v="20"/>
    <n v="10.9"/>
    <n v="15.861084033613444"/>
    <n v="4.9610840336134441"/>
    <x v="185"/>
  </r>
  <r>
    <n v="2003"/>
    <n v="11"/>
    <n v="9"/>
    <x v="18"/>
    <n v="10.9"/>
    <n v="15.861084033613444"/>
    <n v="4.9610840336134441"/>
    <x v="185"/>
  </r>
  <r>
    <n v="2003"/>
    <n v="11"/>
    <n v="13"/>
    <x v="13"/>
    <n v="10.9"/>
    <n v="15.861084033613444"/>
    <n v="4.9610840336134441"/>
    <x v="185"/>
  </r>
  <r>
    <n v="2003"/>
    <n v="11"/>
    <n v="20"/>
    <x v="6"/>
    <n v="10.9"/>
    <n v="15.861084033613444"/>
    <n v="4.9610840336134441"/>
    <x v="185"/>
  </r>
  <r>
    <n v="2003"/>
    <n v="11"/>
    <n v="23"/>
    <x v="14"/>
    <n v="10.9"/>
    <n v="15.861084033613444"/>
    <n v="4.9610840336134441"/>
    <x v="185"/>
  </r>
  <r>
    <n v="2003"/>
    <n v="12"/>
    <n v="1"/>
    <x v="14"/>
    <n v="10.9"/>
    <n v="15.861084033613444"/>
    <n v="4.9610840336134441"/>
    <x v="185"/>
  </r>
  <r>
    <n v="2004"/>
    <n v="2"/>
    <n v="2"/>
    <x v="14"/>
    <n v="11"/>
    <n v="15.8400756302521"/>
    <n v="4.8400756302521"/>
    <x v="186"/>
  </r>
  <r>
    <n v="2004"/>
    <n v="2"/>
    <n v="2"/>
    <x v="12"/>
    <n v="11"/>
    <n v="15.8400756302521"/>
    <n v="4.8400756302521"/>
    <x v="186"/>
  </r>
  <r>
    <n v="2004"/>
    <n v="2"/>
    <n v="2"/>
    <x v="11"/>
    <n v="11"/>
    <n v="15.8400756302521"/>
    <n v="4.8400756302521"/>
    <x v="186"/>
  </r>
  <r>
    <n v="2004"/>
    <n v="2"/>
    <n v="5"/>
    <x v="11"/>
    <n v="11"/>
    <n v="15.8400756302521"/>
    <n v="4.8400756302521"/>
    <x v="186"/>
  </r>
  <r>
    <n v="2004"/>
    <n v="2"/>
    <n v="6"/>
    <x v="10"/>
    <n v="11"/>
    <n v="15.8400756302521"/>
    <n v="4.8400756302521"/>
    <x v="186"/>
  </r>
  <r>
    <n v="2004"/>
    <n v="2"/>
    <n v="6"/>
    <x v="15"/>
    <n v="11"/>
    <n v="15.8400756302521"/>
    <n v="4.8400756302521"/>
    <x v="186"/>
  </r>
  <r>
    <n v="2004"/>
    <n v="2"/>
    <n v="6"/>
    <x v="12"/>
    <n v="11"/>
    <n v="15.8400756302521"/>
    <n v="4.8400756302521"/>
    <x v="186"/>
  </r>
  <r>
    <n v="2004"/>
    <n v="3"/>
    <n v="14"/>
    <x v="16"/>
    <n v="11"/>
    <n v="15.8400756302521"/>
    <n v="4.8400756302521"/>
    <x v="186"/>
  </r>
  <r>
    <n v="2004"/>
    <n v="3"/>
    <n v="14"/>
    <x v="9"/>
    <n v="11"/>
    <n v="15.8400756302521"/>
    <n v="4.8400756302521"/>
    <x v="186"/>
  </r>
  <r>
    <n v="2004"/>
    <n v="3"/>
    <n v="15"/>
    <x v="5"/>
    <n v="11"/>
    <n v="15.8400756302521"/>
    <n v="4.8400756302521"/>
    <x v="186"/>
  </r>
  <r>
    <n v="2004"/>
    <n v="3"/>
    <n v="15"/>
    <x v="4"/>
    <n v="11"/>
    <n v="15.8400756302521"/>
    <n v="4.8400756302521"/>
    <x v="186"/>
  </r>
  <r>
    <n v="2004"/>
    <n v="3"/>
    <n v="15"/>
    <x v="2"/>
    <n v="11"/>
    <n v="15.8400756302521"/>
    <n v="4.8400756302521"/>
    <x v="186"/>
  </r>
  <r>
    <n v="2004"/>
    <n v="3"/>
    <n v="29"/>
    <x v="13"/>
    <n v="11"/>
    <n v="15.8400756302521"/>
    <n v="4.8400756302521"/>
    <x v="186"/>
  </r>
  <r>
    <n v="2004"/>
    <n v="3"/>
    <n v="29"/>
    <x v="19"/>
    <n v="11"/>
    <n v="15.8400756302521"/>
    <n v="4.8400756302521"/>
    <x v="186"/>
  </r>
  <r>
    <n v="2002"/>
    <n v="4"/>
    <n v="10"/>
    <x v="16"/>
    <n v="11"/>
    <n v="15.8400756302521"/>
    <n v="4.8400756302521"/>
    <x v="186"/>
  </r>
  <r>
    <n v="2002"/>
    <n v="4"/>
    <n v="18"/>
    <x v="10"/>
    <n v="11"/>
    <n v="15.8400756302521"/>
    <n v="4.8400756302521"/>
    <x v="186"/>
  </r>
  <r>
    <n v="2002"/>
    <n v="4"/>
    <n v="20"/>
    <x v="18"/>
    <n v="11"/>
    <n v="15.8400756302521"/>
    <n v="4.8400756302521"/>
    <x v="186"/>
  </r>
  <r>
    <n v="2002"/>
    <n v="4"/>
    <n v="27"/>
    <x v="18"/>
    <n v="11"/>
    <n v="15.8400756302521"/>
    <n v="4.8400756302521"/>
    <x v="186"/>
  </r>
  <r>
    <n v="2000"/>
    <n v="5"/>
    <n v="2"/>
    <x v="15"/>
    <n v="11"/>
    <n v="15.8400756302521"/>
    <n v="4.8400756302521"/>
    <x v="186"/>
  </r>
  <r>
    <n v="2000"/>
    <n v="5"/>
    <n v="14"/>
    <x v="4"/>
    <n v="11"/>
    <n v="15.8400756302521"/>
    <n v="4.8400756302521"/>
    <x v="186"/>
  </r>
  <r>
    <n v="2000"/>
    <n v="5"/>
    <n v="17"/>
    <x v="9"/>
    <n v="11"/>
    <n v="15.8400756302521"/>
    <n v="4.8400756302521"/>
    <x v="186"/>
  </r>
  <r>
    <n v="2000"/>
    <n v="5"/>
    <n v="22"/>
    <x v="1"/>
    <n v="11"/>
    <n v="15.8400756302521"/>
    <n v="4.8400756302521"/>
    <x v="186"/>
  </r>
  <r>
    <n v="2000"/>
    <n v="5"/>
    <n v="27"/>
    <x v="12"/>
    <n v="11"/>
    <n v="15.8400756302521"/>
    <n v="4.8400756302521"/>
    <x v="186"/>
  </r>
  <r>
    <n v="2000"/>
    <n v="5"/>
    <n v="28"/>
    <x v="0"/>
    <n v="11"/>
    <n v="15.8400756302521"/>
    <n v="4.8400756302521"/>
    <x v="186"/>
  </r>
  <r>
    <n v="2000"/>
    <n v="5"/>
    <n v="30"/>
    <x v="0"/>
    <n v="11"/>
    <n v="15.8400756302521"/>
    <n v="4.8400756302521"/>
    <x v="186"/>
  </r>
  <r>
    <n v="2011"/>
    <n v="6"/>
    <n v="9"/>
    <x v="12"/>
    <n v="11"/>
    <n v="15.8400756302521"/>
    <n v="4.8400756302521"/>
    <x v="186"/>
  </r>
  <r>
    <n v="2011"/>
    <n v="6"/>
    <n v="15"/>
    <x v="2"/>
    <n v="11"/>
    <n v="15.8400756302521"/>
    <n v="4.8400756302521"/>
    <x v="186"/>
  </r>
  <r>
    <n v="2001"/>
    <n v="8"/>
    <n v="5"/>
    <x v="9"/>
    <n v="11"/>
    <n v="15.8400756302521"/>
    <n v="4.8400756302521"/>
    <x v="186"/>
  </r>
  <r>
    <n v="2001"/>
    <n v="8"/>
    <n v="6"/>
    <x v="8"/>
    <n v="11"/>
    <n v="15.8400756302521"/>
    <n v="4.8400756302521"/>
    <x v="186"/>
  </r>
  <r>
    <n v="2001"/>
    <n v="8"/>
    <n v="28"/>
    <x v="11"/>
    <n v="11"/>
    <n v="15.8400756302521"/>
    <n v="4.8400756302521"/>
    <x v="186"/>
  </r>
  <r>
    <n v="2010"/>
    <n v="10"/>
    <n v="10"/>
    <x v="15"/>
    <n v="11"/>
    <n v="15.8400756302521"/>
    <n v="4.8400756302521"/>
    <x v="186"/>
  </r>
  <r>
    <n v="2010"/>
    <n v="10"/>
    <n v="11"/>
    <x v="19"/>
    <n v="11"/>
    <n v="15.8400756302521"/>
    <n v="4.8400756302521"/>
    <x v="186"/>
  </r>
  <r>
    <n v="2010"/>
    <n v="10"/>
    <n v="13"/>
    <x v="16"/>
    <n v="11"/>
    <n v="15.8400756302521"/>
    <n v="4.8400756302521"/>
    <x v="186"/>
  </r>
  <r>
    <n v="2010"/>
    <n v="10"/>
    <n v="15"/>
    <x v="21"/>
    <n v="11"/>
    <n v="15.8400756302521"/>
    <n v="4.8400756302521"/>
    <x v="186"/>
  </r>
  <r>
    <n v="2010"/>
    <n v="10"/>
    <n v="21"/>
    <x v="16"/>
    <n v="11"/>
    <n v="15.8400756302521"/>
    <n v="4.8400756302521"/>
    <x v="186"/>
  </r>
  <r>
    <n v="2010"/>
    <n v="10"/>
    <n v="21"/>
    <x v="20"/>
    <n v="11"/>
    <n v="15.8400756302521"/>
    <n v="4.8400756302521"/>
    <x v="186"/>
  </r>
  <r>
    <n v="2010"/>
    <n v="10"/>
    <n v="24"/>
    <x v="16"/>
    <n v="11"/>
    <n v="15.8400756302521"/>
    <n v="4.8400756302521"/>
    <x v="186"/>
  </r>
  <r>
    <n v="2010"/>
    <n v="10"/>
    <n v="29"/>
    <x v="18"/>
    <n v="11"/>
    <n v="15.8400756302521"/>
    <n v="4.8400756302521"/>
    <x v="186"/>
  </r>
  <r>
    <n v="2003"/>
    <n v="11"/>
    <n v="1"/>
    <x v="18"/>
    <n v="11"/>
    <n v="15.8400756302521"/>
    <n v="4.8400756302521"/>
    <x v="186"/>
  </r>
  <r>
    <n v="2003"/>
    <n v="11"/>
    <n v="2"/>
    <x v="7"/>
    <n v="11"/>
    <n v="15.8400756302521"/>
    <n v="4.8400756302521"/>
    <x v="186"/>
  </r>
  <r>
    <n v="2003"/>
    <n v="11"/>
    <n v="3"/>
    <x v="6"/>
    <n v="11"/>
    <n v="15.8400756302521"/>
    <n v="4.8400756302521"/>
    <x v="186"/>
  </r>
  <r>
    <n v="2003"/>
    <n v="11"/>
    <n v="3"/>
    <x v="3"/>
    <n v="11"/>
    <n v="15.8400756302521"/>
    <n v="4.8400756302521"/>
    <x v="186"/>
  </r>
  <r>
    <n v="2003"/>
    <n v="11"/>
    <n v="3"/>
    <x v="13"/>
    <n v="11"/>
    <n v="15.8400756302521"/>
    <n v="4.8400756302521"/>
    <x v="186"/>
  </r>
  <r>
    <n v="2003"/>
    <n v="11"/>
    <n v="20"/>
    <x v="3"/>
    <n v="11"/>
    <n v="15.8400756302521"/>
    <n v="4.8400756302521"/>
    <x v="186"/>
  </r>
  <r>
    <n v="2003"/>
    <n v="11"/>
    <n v="20"/>
    <x v="0"/>
    <n v="11"/>
    <n v="15.8400756302521"/>
    <n v="4.8400756302521"/>
    <x v="186"/>
  </r>
  <r>
    <n v="2003"/>
    <n v="12"/>
    <n v="1"/>
    <x v="16"/>
    <n v="11"/>
    <n v="15.8400756302521"/>
    <n v="4.8400756302521"/>
    <x v="186"/>
  </r>
  <r>
    <n v="2003"/>
    <n v="12"/>
    <n v="1"/>
    <x v="23"/>
    <n v="11"/>
    <n v="15.8400756302521"/>
    <n v="4.8400756302521"/>
    <x v="186"/>
  </r>
  <r>
    <n v="2003"/>
    <n v="12"/>
    <n v="1"/>
    <x v="17"/>
    <n v="11"/>
    <n v="15.8400756302521"/>
    <n v="4.8400756302521"/>
    <x v="186"/>
  </r>
  <r>
    <n v="2003"/>
    <n v="12"/>
    <n v="13"/>
    <x v="2"/>
    <n v="11"/>
    <n v="15.8400756302521"/>
    <n v="4.8400756302521"/>
    <x v="186"/>
  </r>
  <r>
    <n v="2001"/>
    <n v="1"/>
    <n v="24"/>
    <x v="2"/>
    <n v="11.100000000000001"/>
    <n v="15.819067226890756"/>
    <n v="4.7190672268907541"/>
    <x v="187"/>
  </r>
  <r>
    <n v="2004"/>
    <n v="2"/>
    <n v="1"/>
    <x v="21"/>
    <n v="11.100000000000001"/>
    <n v="15.819067226890756"/>
    <n v="4.7190672268907541"/>
    <x v="187"/>
  </r>
  <r>
    <n v="2004"/>
    <n v="2"/>
    <n v="3"/>
    <x v="2"/>
    <n v="11.100000000000001"/>
    <n v="15.819067226890756"/>
    <n v="4.7190672268907541"/>
    <x v="187"/>
  </r>
  <r>
    <n v="2004"/>
    <n v="3"/>
    <n v="14"/>
    <x v="14"/>
    <n v="11.100000000000001"/>
    <n v="15.819067226890756"/>
    <n v="4.7190672268907541"/>
    <x v="187"/>
  </r>
  <r>
    <n v="2004"/>
    <n v="3"/>
    <n v="14"/>
    <x v="11"/>
    <n v="11.100000000000001"/>
    <n v="15.819067226890756"/>
    <n v="4.7190672268907541"/>
    <x v="187"/>
  </r>
  <r>
    <n v="2004"/>
    <n v="3"/>
    <n v="14"/>
    <x v="7"/>
    <n v="11.100000000000001"/>
    <n v="15.819067226890756"/>
    <n v="4.7190672268907541"/>
    <x v="187"/>
  </r>
  <r>
    <n v="2004"/>
    <n v="3"/>
    <n v="16"/>
    <x v="12"/>
    <n v="11.100000000000001"/>
    <n v="15.819067226890756"/>
    <n v="4.7190672268907541"/>
    <x v="187"/>
  </r>
  <r>
    <n v="2004"/>
    <n v="3"/>
    <n v="20"/>
    <x v="12"/>
    <n v="11.100000000000001"/>
    <n v="15.819067226890756"/>
    <n v="4.7190672268907541"/>
    <x v="187"/>
  </r>
  <r>
    <n v="2004"/>
    <n v="3"/>
    <n v="21"/>
    <x v="22"/>
    <n v="11.100000000000001"/>
    <n v="15.819067226890756"/>
    <n v="4.7190672268907541"/>
    <x v="187"/>
  </r>
  <r>
    <n v="2002"/>
    <n v="4"/>
    <n v="1"/>
    <x v="15"/>
    <n v="11.100000000000001"/>
    <n v="15.819067226890756"/>
    <n v="4.7190672268907541"/>
    <x v="187"/>
  </r>
  <r>
    <n v="2002"/>
    <n v="4"/>
    <n v="3"/>
    <x v="7"/>
    <n v="11.100000000000001"/>
    <n v="15.819067226890756"/>
    <n v="4.7190672268907541"/>
    <x v="187"/>
  </r>
  <r>
    <n v="2002"/>
    <n v="4"/>
    <n v="11"/>
    <x v="16"/>
    <n v="11.100000000000001"/>
    <n v="15.819067226890756"/>
    <n v="4.7190672268907541"/>
    <x v="187"/>
  </r>
  <r>
    <n v="2002"/>
    <n v="4"/>
    <n v="12"/>
    <x v="23"/>
    <n v="11.100000000000001"/>
    <n v="15.819067226890756"/>
    <n v="4.7190672268907541"/>
    <x v="187"/>
  </r>
  <r>
    <n v="2002"/>
    <n v="4"/>
    <n v="18"/>
    <x v="13"/>
    <n v="11.100000000000001"/>
    <n v="15.819067226890756"/>
    <n v="4.7190672268907541"/>
    <x v="187"/>
  </r>
  <r>
    <n v="2002"/>
    <n v="4"/>
    <n v="20"/>
    <x v="16"/>
    <n v="11.100000000000001"/>
    <n v="15.819067226890756"/>
    <n v="4.7190672268907541"/>
    <x v="187"/>
  </r>
  <r>
    <n v="2002"/>
    <n v="4"/>
    <n v="20"/>
    <x v="19"/>
    <n v="11.100000000000001"/>
    <n v="15.819067226890756"/>
    <n v="4.7190672268907541"/>
    <x v="187"/>
  </r>
  <r>
    <n v="2002"/>
    <n v="4"/>
    <n v="27"/>
    <x v="16"/>
    <n v="11.100000000000001"/>
    <n v="15.819067226890756"/>
    <n v="4.7190672268907541"/>
    <x v="187"/>
  </r>
  <r>
    <n v="2000"/>
    <n v="5"/>
    <n v="4"/>
    <x v="4"/>
    <n v="11.100000000000001"/>
    <n v="15.819067226890756"/>
    <n v="4.7190672268907541"/>
    <x v="187"/>
  </r>
  <r>
    <n v="2000"/>
    <n v="5"/>
    <n v="4"/>
    <x v="0"/>
    <n v="11.100000000000001"/>
    <n v="15.819067226890756"/>
    <n v="4.7190672268907541"/>
    <x v="187"/>
  </r>
  <r>
    <n v="2000"/>
    <n v="5"/>
    <n v="5"/>
    <x v="3"/>
    <n v="11.100000000000001"/>
    <n v="15.819067226890756"/>
    <n v="4.7190672268907541"/>
    <x v="187"/>
  </r>
  <r>
    <n v="2000"/>
    <n v="5"/>
    <n v="8"/>
    <x v="8"/>
    <n v="11.100000000000001"/>
    <n v="15.819067226890756"/>
    <n v="4.7190672268907541"/>
    <x v="187"/>
  </r>
  <r>
    <n v="2000"/>
    <n v="5"/>
    <n v="21"/>
    <x v="10"/>
    <n v="11.100000000000001"/>
    <n v="15.819067226890756"/>
    <n v="4.7190672268907541"/>
    <x v="187"/>
  </r>
  <r>
    <n v="2000"/>
    <n v="5"/>
    <n v="21"/>
    <x v="23"/>
    <n v="11.100000000000001"/>
    <n v="15.819067226890756"/>
    <n v="4.7190672268907541"/>
    <x v="187"/>
  </r>
  <r>
    <n v="2000"/>
    <n v="5"/>
    <n v="21"/>
    <x v="17"/>
    <n v="11.100000000000001"/>
    <n v="15.819067226890756"/>
    <n v="4.7190672268907541"/>
    <x v="187"/>
  </r>
  <r>
    <n v="2011"/>
    <n v="6"/>
    <n v="20"/>
    <x v="8"/>
    <n v="11.100000000000001"/>
    <n v="15.819067226890756"/>
    <n v="4.7190672268907541"/>
    <x v="187"/>
  </r>
  <r>
    <n v="2001"/>
    <n v="8"/>
    <n v="21"/>
    <x v="2"/>
    <n v="11.100000000000001"/>
    <n v="15.819067226890756"/>
    <n v="4.7190672268907541"/>
    <x v="187"/>
  </r>
  <r>
    <n v="2001"/>
    <n v="8"/>
    <n v="27"/>
    <x v="9"/>
    <n v="11.100000000000001"/>
    <n v="15.819067226890756"/>
    <n v="4.7190672268907541"/>
    <x v="187"/>
  </r>
  <r>
    <n v="2011"/>
    <n v="9"/>
    <n v="1"/>
    <x v="12"/>
    <n v="11.100000000000001"/>
    <n v="15.819067226890756"/>
    <n v="4.7190672268907541"/>
    <x v="187"/>
  </r>
  <r>
    <n v="2011"/>
    <n v="9"/>
    <n v="15"/>
    <x v="12"/>
    <n v="11.100000000000001"/>
    <n v="15.819067226890756"/>
    <n v="4.7190672268907541"/>
    <x v="187"/>
  </r>
  <r>
    <n v="2011"/>
    <n v="9"/>
    <n v="19"/>
    <x v="12"/>
    <n v="11.100000000000001"/>
    <n v="15.819067226890756"/>
    <n v="4.7190672268907541"/>
    <x v="187"/>
  </r>
  <r>
    <n v="2011"/>
    <n v="9"/>
    <n v="23"/>
    <x v="15"/>
    <n v="11.100000000000001"/>
    <n v="15.819067226890756"/>
    <n v="4.7190672268907541"/>
    <x v="187"/>
  </r>
  <r>
    <n v="2010"/>
    <n v="10"/>
    <n v="7"/>
    <x v="4"/>
    <n v="11.100000000000001"/>
    <n v="15.819067226890756"/>
    <n v="4.7190672268907541"/>
    <x v="187"/>
  </r>
  <r>
    <n v="2010"/>
    <n v="10"/>
    <n v="8"/>
    <x v="7"/>
    <n v="11.100000000000001"/>
    <n v="15.819067226890756"/>
    <n v="4.7190672268907541"/>
    <x v="187"/>
  </r>
  <r>
    <n v="2010"/>
    <n v="10"/>
    <n v="14"/>
    <x v="11"/>
    <n v="11.100000000000001"/>
    <n v="15.819067226890756"/>
    <n v="4.7190672268907541"/>
    <x v="187"/>
  </r>
  <r>
    <n v="2010"/>
    <n v="10"/>
    <n v="18"/>
    <x v="22"/>
    <n v="11.100000000000001"/>
    <n v="15.819067226890756"/>
    <n v="4.7190672268907541"/>
    <x v="187"/>
  </r>
  <r>
    <n v="2010"/>
    <n v="10"/>
    <n v="21"/>
    <x v="22"/>
    <n v="11.100000000000001"/>
    <n v="15.819067226890756"/>
    <n v="4.7190672268907541"/>
    <x v="187"/>
  </r>
  <r>
    <n v="2010"/>
    <n v="10"/>
    <n v="22"/>
    <x v="22"/>
    <n v="11.100000000000001"/>
    <n v="15.819067226890756"/>
    <n v="4.7190672268907541"/>
    <x v="187"/>
  </r>
  <r>
    <n v="2010"/>
    <n v="10"/>
    <n v="30"/>
    <x v="17"/>
    <n v="11.100000000000001"/>
    <n v="15.819067226890756"/>
    <n v="4.7190672268907541"/>
    <x v="187"/>
  </r>
  <r>
    <n v="2003"/>
    <n v="11"/>
    <n v="2"/>
    <x v="12"/>
    <n v="11.100000000000001"/>
    <n v="15.819067226890756"/>
    <n v="4.7190672268907541"/>
    <x v="187"/>
  </r>
  <r>
    <n v="2003"/>
    <n v="11"/>
    <n v="3"/>
    <x v="16"/>
    <n v="11.100000000000001"/>
    <n v="15.819067226890756"/>
    <n v="4.7190672268907541"/>
    <x v="187"/>
  </r>
  <r>
    <n v="2003"/>
    <n v="11"/>
    <n v="4"/>
    <x v="20"/>
    <n v="11.100000000000001"/>
    <n v="15.819067226890756"/>
    <n v="4.7190672268907541"/>
    <x v="187"/>
  </r>
  <r>
    <n v="2003"/>
    <n v="11"/>
    <n v="15"/>
    <x v="22"/>
    <n v="11.100000000000001"/>
    <n v="15.819067226890756"/>
    <n v="4.7190672268907541"/>
    <x v="187"/>
  </r>
  <r>
    <n v="2003"/>
    <n v="11"/>
    <n v="20"/>
    <x v="8"/>
    <n v="11.100000000000001"/>
    <n v="15.819067226890756"/>
    <n v="4.7190672268907541"/>
    <x v="187"/>
  </r>
  <r>
    <n v="2003"/>
    <n v="11"/>
    <n v="20"/>
    <x v="1"/>
    <n v="11.100000000000001"/>
    <n v="15.819067226890756"/>
    <n v="4.7190672268907541"/>
    <x v="187"/>
  </r>
  <r>
    <n v="2003"/>
    <n v="11"/>
    <n v="23"/>
    <x v="1"/>
    <n v="11.100000000000001"/>
    <n v="15.819067226890756"/>
    <n v="4.7190672268907541"/>
    <x v="187"/>
  </r>
  <r>
    <n v="2004"/>
    <n v="2"/>
    <n v="1"/>
    <x v="7"/>
    <n v="11.200000000000001"/>
    <n v="15.798058823529411"/>
    <n v="4.59805882352941"/>
    <x v="188"/>
  </r>
  <r>
    <n v="2004"/>
    <n v="2"/>
    <n v="3"/>
    <x v="8"/>
    <n v="11.200000000000001"/>
    <n v="15.798058823529411"/>
    <n v="4.59805882352941"/>
    <x v="188"/>
  </r>
  <r>
    <n v="2004"/>
    <n v="2"/>
    <n v="6"/>
    <x v="13"/>
    <n v="11.200000000000001"/>
    <n v="15.798058823529411"/>
    <n v="4.59805882352941"/>
    <x v="188"/>
  </r>
  <r>
    <n v="2004"/>
    <n v="2"/>
    <n v="6"/>
    <x v="17"/>
    <n v="11.200000000000001"/>
    <n v="15.798058823529411"/>
    <n v="4.59805882352941"/>
    <x v="188"/>
  </r>
  <r>
    <n v="2004"/>
    <n v="2"/>
    <n v="6"/>
    <x v="14"/>
    <n v="11.200000000000001"/>
    <n v="15.798058823529411"/>
    <n v="4.59805882352941"/>
    <x v="188"/>
  </r>
  <r>
    <n v="2004"/>
    <n v="3"/>
    <n v="18"/>
    <x v="13"/>
    <n v="11.200000000000001"/>
    <n v="15.798058823529411"/>
    <n v="4.59805882352941"/>
    <x v="188"/>
  </r>
  <r>
    <n v="2002"/>
    <n v="4"/>
    <n v="1"/>
    <x v="10"/>
    <n v="11.200000000000001"/>
    <n v="15.798058823529411"/>
    <n v="4.59805882352941"/>
    <x v="188"/>
  </r>
  <r>
    <n v="2002"/>
    <n v="4"/>
    <n v="3"/>
    <x v="6"/>
    <n v="11.200000000000001"/>
    <n v="15.798058823529411"/>
    <n v="4.59805882352941"/>
    <x v="188"/>
  </r>
  <r>
    <n v="2002"/>
    <n v="4"/>
    <n v="19"/>
    <x v="10"/>
    <n v="11.200000000000001"/>
    <n v="15.798058823529411"/>
    <n v="4.59805882352941"/>
    <x v="188"/>
  </r>
  <r>
    <n v="2002"/>
    <n v="4"/>
    <n v="20"/>
    <x v="20"/>
    <n v="11.200000000000001"/>
    <n v="15.798058823529411"/>
    <n v="4.59805882352941"/>
    <x v="188"/>
  </r>
  <r>
    <n v="2002"/>
    <n v="4"/>
    <n v="23"/>
    <x v="14"/>
    <n v="11.200000000000001"/>
    <n v="15.798058823529411"/>
    <n v="4.59805882352941"/>
    <x v="188"/>
  </r>
  <r>
    <n v="2002"/>
    <n v="4"/>
    <n v="26"/>
    <x v="16"/>
    <n v="11.200000000000001"/>
    <n v="15.798058823529411"/>
    <n v="4.59805882352941"/>
    <x v="188"/>
  </r>
  <r>
    <n v="2000"/>
    <n v="5"/>
    <n v="4"/>
    <x v="5"/>
    <n v="11.200000000000001"/>
    <n v="15.798058823529411"/>
    <n v="4.59805882352941"/>
    <x v="188"/>
  </r>
  <r>
    <n v="2000"/>
    <n v="5"/>
    <n v="4"/>
    <x v="11"/>
    <n v="11.200000000000001"/>
    <n v="15.798058823529411"/>
    <n v="4.59805882352941"/>
    <x v="188"/>
  </r>
  <r>
    <n v="2000"/>
    <n v="5"/>
    <n v="8"/>
    <x v="2"/>
    <n v="11.200000000000001"/>
    <n v="15.798058823529411"/>
    <n v="4.59805882352941"/>
    <x v="188"/>
  </r>
  <r>
    <n v="2000"/>
    <n v="5"/>
    <n v="14"/>
    <x v="6"/>
    <n v="11.200000000000001"/>
    <n v="15.798058823529411"/>
    <n v="4.59805882352941"/>
    <x v="188"/>
  </r>
  <r>
    <n v="2000"/>
    <n v="5"/>
    <n v="15"/>
    <x v="2"/>
    <n v="11.200000000000001"/>
    <n v="15.798058823529411"/>
    <n v="4.59805882352941"/>
    <x v="188"/>
  </r>
  <r>
    <n v="2000"/>
    <n v="5"/>
    <n v="19"/>
    <x v="21"/>
    <n v="11.200000000000001"/>
    <n v="15.798058823529411"/>
    <n v="4.59805882352941"/>
    <x v="188"/>
  </r>
  <r>
    <n v="2000"/>
    <n v="5"/>
    <n v="21"/>
    <x v="13"/>
    <n v="11.200000000000001"/>
    <n v="15.798058823529411"/>
    <n v="4.59805882352941"/>
    <x v="188"/>
  </r>
  <r>
    <n v="2000"/>
    <n v="5"/>
    <n v="27"/>
    <x v="7"/>
    <n v="11.200000000000001"/>
    <n v="15.798058823529411"/>
    <n v="4.59805882352941"/>
    <x v="188"/>
  </r>
  <r>
    <n v="2011"/>
    <n v="6"/>
    <n v="8"/>
    <x v="2"/>
    <n v="11.200000000000001"/>
    <n v="15.798058823529411"/>
    <n v="4.59805882352941"/>
    <x v="188"/>
  </r>
  <r>
    <n v="2011"/>
    <n v="6"/>
    <n v="18"/>
    <x v="11"/>
    <n v="11.200000000000001"/>
    <n v="15.798058823529411"/>
    <n v="4.59805882352941"/>
    <x v="188"/>
  </r>
  <r>
    <n v="2008"/>
    <n v="7"/>
    <n v="1"/>
    <x v="4"/>
    <n v="11.200000000000001"/>
    <n v="15.798058823529411"/>
    <n v="4.59805882352941"/>
    <x v="188"/>
  </r>
  <r>
    <n v="2008"/>
    <n v="7"/>
    <n v="4"/>
    <x v="11"/>
    <n v="11.200000000000001"/>
    <n v="15.798058823529411"/>
    <n v="4.59805882352941"/>
    <x v="188"/>
  </r>
  <r>
    <n v="2001"/>
    <n v="8"/>
    <n v="6"/>
    <x v="6"/>
    <n v="11.200000000000001"/>
    <n v="15.798058823529411"/>
    <n v="4.59805882352941"/>
    <x v="188"/>
  </r>
  <r>
    <n v="2011"/>
    <n v="9"/>
    <n v="27"/>
    <x v="11"/>
    <n v="11.200000000000001"/>
    <n v="15.798058823529411"/>
    <n v="4.59805882352941"/>
    <x v="188"/>
  </r>
  <r>
    <n v="2010"/>
    <n v="10"/>
    <n v="9"/>
    <x v="12"/>
    <n v="11.200000000000001"/>
    <n v="15.798058823529411"/>
    <n v="4.59805882352941"/>
    <x v="188"/>
  </r>
  <r>
    <n v="2010"/>
    <n v="10"/>
    <n v="9"/>
    <x v="11"/>
    <n v="11.200000000000001"/>
    <n v="15.798058823529411"/>
    <n v="4.59805882352941"/>
    <x v="188"/>
  </r>
  <r>
    <n v="2010"/>
    <n v="10"/>
    <n v="14"/>
    <x v="13"/>
    <n v="11.200000000000001"/>
    <n v="15.798058823529411"/>
    <n v="4.59805882352941"/>
    <x v="188"/>
  </r>
  <r>
    <n v="2010"/>
    <n v="10"/>
    <n v="21"/>
    <x v="18"/>
    <n v="11.200000000000001"/>
    <n v="15.798058823529411"/>
    <n v="4.59805882352941"/>
    <x v="188"/>
  </r>
  <r>
    <n v="2003"/>
    <n v="11"/>
    <n v="3"/>
    <x v="12"/>
    <n v="11.200000000000001"/>
    <n v="15.798058823529411"/>
    <n v="4.59805882352941"/>
    <x v="188"/>
  </r>
  <r>
    <n v="2003"/>
    <n v="11"/>
    <n v="10"/>
    <x v="23"/>
    <n v="11.200000000000001"/>
    <n v="15.798058823529411"/>
    <n v="4.59805882352941"/>
    <x v="188"/>
  </r>
  <r>
    <n v="2003"/>
    <n v="11"/>
    <n v="18"/>
    <x v="6"/>
    <n v="11.200000000000001"/>
    <n v="15.798058823529411"/>
    <n v="4.59805882352941"/>
    <x v="188"/>
  </r>
  <r>
    <n v="2003"/>
    <n v="11"/>
    <n v="20"/>
    <x v="2"/>
    <n v="11.200000000000001"/>
    <n v="15.798058823529411"/>
    <n v="4.59805882352941"/>
    <x v="188"/>
  </r>
  <r>
    <n v="2003"/>
    <n v="11"/>
    <n v="22"/>
    <x v="16"/>
    <n v="11.200000000000001"/>
    <n v="15.798058823529411"/>
    <n v="4.59805882352941"/>
    <x v="188"/>
  </r>
  <r>
    <n v="2004"/>
    <n v="2"/>
    <n v="2"/>
    <x v="23"/>
    <n v="11.3"/>
    <n v="15.777050420168067"/>
    <n v="4.4770504201680659"/>
    <x v="189"/>
  </r>
  <r>
    <n v="2004"/>
    <n v="2"/>
    <n v="2"/>
    <x v="9"/>
    <n v="11.3"/>
    <n v="15.777050420168067"/>
    <n v="4.4770504201680659"/>
    <x v="189"/>
  </r>
  <r>
    <n v="2004"/>
    <n v="2"/>
    <n v="5"/>
    <x v="0"/>
    <n v="11.3"/>
    <n v="15.777050420168067"/>
    <n v="4.4770504201680659"/>
    <x v="189"/>
  </r>
  <r>
    <n v="2004"/>
    <n v="2"/>
    <n v="5"/>
    <x v="10"/>
    <n v="11.3"/>
    <n v="15.777050420168067"/>
    <n v="4.4770504201680659"/>
    <x v="189"/>
  </r>
  <r>
    <n v="2004"/>
    <n v="3"/>
    <n v="15"/>
    <x v="10"/>
    <n v="11.3"/>
    <n v="15.777050420168067"/>
    <n v="4.4770504201680659"/>
    <x v="189"/>
  </r>
  <r>
    <n v="2004"/>
    <n v="3"/>
    <n v="17"/>
    <x v="19"/>
    <n v="11.3"/>
    <n v="15.777050420168067"/>
    <n v="4.4770504201680659"/>
    <x v="189"/>
  </r>
  <r>
    <n v="2004"/>
    <n v="3"/>
    <n v="21"/>
    <x v="21"/>
    <n v="11.3"/>
    <n v="15.777050420168067"/>
    <n v="4.4770504201680659"/>
    <x v="189"/>
  </r>
  <r>
    <n v="2002"/>
    <n v="4"/>
    <n v="7"/>
    <x v="18"/>
    <n v="11.3"/>
    <n v="15.777050420168067"/>
    <n v="4.4770504201680659"/>
    <x v="189"/>
  </r>
  <r>
    <n v="2002"/>
    <n v="4"/>
    <n v="10"/>
    <x v="18"/>
    <n v="11.3"/>
    <n v="15.777050420168067"/>
    <n v="4.4770504201680659"/>
    <x v="189"/>
  </r>
  <r>
    <n v="2002"/>
    <n v="4"/>
    <n v="17"/>
    <x v="23"/>
    <n v="11.3"/>
    <n v="15.777050420168067"/>
    <n v="4.4770504201680659"/>
    <x v="189"/>
  </r>
  <r>
    <n v="2002"/>
    <n v="4"/>
    <n v="23"/>
    <x v="2"/>
    <n v="11.3"/>
    <n v="15.777050420168067"/>
    <n v="4.4770504201680659"/>
    <x v="189"/>
  </r>
  <r>
    <n v="2002"/>
    <n v="4"/>
    <n v="23"/>
    <x v="7"/>
    <n v="11.3"/>
    <n v="15.777050420168067"/>
    <n v="4.4770504201680659"/>
    <x v="189"/>
  </r>
  <r>
    <n v="2002"/>
    <n v="4"/>
    <n v="28"/>
    <x v="14"/>
    <n v="11.3"/>
    <n v="15.777050420168067"/>
    <n v="4.4770504201680659"/>
    <x v="189"/>
  </r>
  <r>
    <n v="2002"/>
    <n v="4"/>
    <n v="29"/>
    <x v="19"/>
    <n v="11.3"/>
    <n v="15.777050420168067"/>
    <n v="4.4770504201680659"/>
    <x v="189"/>
  </r>
  <r>
    <n v="2000"/>
    <n v="5"/>
    <n v="1"/>
    <x v="12"/>
    <n v="11.3"/>
    <n v="15.777050420168067"/>
    <n v="4.4770504201680659"/>
    <x v="189"/>
  </r>
  <r>
    <n v="2000"/>
    <n v="5"/>
    <n v="3"/>
    <x v="10"/>
    <n v="11.3"/>
    <n v="15.777050420168067"/>
    <n v="4.4770504201680659"/>
    <x v="189"/>
  </r>
  <r>
    <n v="2000"/>
    <n v="5"/>
    <n v="19"/>
    <x v="1"/>
    <n v="11.3"/>
    <n v="15.777050420168067"/>
    <n v="4.4770504201680659"/>
    <x v="189"/>
  </r>
  <r>
    <n v="2000"/>
    <n v="5"/>
    <n v="27"/>
    <x v="8"/>
    <n v="11.3"/>
    <n v="15.777050420168067"/>
    <n v="4.4770504201680659"/>
    <x v="189"/>
  </r>
  <r>
    <n v="2011"/>
    <n v="6"/>
    <n v="8"/>
    <x v="8"/>
    <n v="11.3"/>
    <n v="15.777050420168067"/>
    <n v="4.4770504201680659"/>
    <x v="189"/>
  </r>
  <r>
    <n v="2011"/>
    <n v="6"/>
    <n v="9"/>
    <x v="4"/>
    <n v="11.3"/>
    <n v="15.777050420168067"/>
    <n v="4.4770504201680659"/>
    <x v="189"/>
  </r>
  <r>
    <n v="2011"/>
    <n v="6"/>
    <n v="17"/>
    <x v="2"/>
    <n v="11.3"/>
    <n v="15.777050420168067"/>
    <n v="4.4770504201680659"/>
    <x v="189"/>
  </r>
  <r>
    <n v="2011"/>
    <n v="6"/>
    <n v="20"/>
    <x v="6"/>
    <n v="11.3"/>
    <n v="15.777050420168067"/>
    <n v="4.4770504201680659"/>
    <x v="189"/>
  </r>
  <r>
    <n v="2011"/>
    <n v="6"/>
    <n v="30"/>
    <x v="5"/>
    <n v="11.3"/>
    <n v="15.777050420168067"/>
    <n v="4.4770504201680659"/>
    <x v="189"/>
  </r>
  <r>
    <n v="2001"/>
    <n v="8"/>
    <n v="17"/>
    <x v="8"/>
    <n v="11.3"/>
    <n v="15.777050420168067"/>
    <n v="4.4770504201680659"/>
    <x v="189"/>
  </r>
  <r>
    <n v="2001"/>
    <n v="8"/>
    <n v="28"/>
    <x v="3"/>
    <n v="11.3"/>
    <n v="15.777050420168067"/>
    <n v="4.4770504201680659"/>
    <x v="189"/>
  </r>
  <r>
    <n v="2011"/>
    <n v="9"/>
    <n v="16"/>
    <x v="1"/>
    <n v="11.3"/>
    <n v="15.777050420168067"/>
    <n v="4.4770504201680659"/>
    <x v="189"/>
  </r>
  <r>
    <n v="2011"/>
    <n v="9"/>
    <n v="18"/>
    <x v="2"/>
    <n v="11.3"/>
    <n v="15.777050420168067"/>
    <n v="4.4770504201680659"/>
    <x v="189"/>
  </r>
  <r>
    <n v="2011"/>
    <n v="9"/>
    <n v="23"/>
    <x v="6"/>
    <n v="11.3"/>
    <n v="15.777050420168067"/>
    <n v="4.4770504201680659"/>
    <x v="189"/>
  </r>
  <r>
    <n v="2011"/>
    <n v="9"/>
    <n v="30"/>
    <x v="12"/>
    <n v="11.3"/>
    <n v="15.777050420168067"/>
    <n v="4.4770504201680659"/>
    <x v="189"/>
  </r>
  <r>
    <n v="2010"/>
    <n v="10"/>
    <n v="12"/>
    <x v="16"/>
    <n v="11.3"/>
    <n v="15.777050420168067"/>
    <n v="4.4770504201680659"/>
    <x v="189"/>
  </r>
  <r>
    <n v="2010"/>
    <n v="10"/>
    <n v="22"/>
    <x v="21"/>
    <n v="11.3"/>
    <n v="15.777050420168067"/>
    <n v="4.4770504201680659"/>
    <x v="189"/>
  </r>
  <r>
    <n v="2010"/>
    <n v="10"/>
    <n v="25"/>
    <x v="21"/>
    <n v="11.3"/>
    <n v="15.777050420168067"/>
    <n v="4.4770504201680659"/>
    <x v="189"/>
  </r>
  <r>
    <n v="2010"/>
    <n v="10"/>
    <n v="31"/>
    <x v="19"/>
    <n v="11.3"/>
    <n v="15.777050420168067"/>
    <n v="4.4770504201680659"/>
    <x v="189"/>
  </r>
  <r>
    <n v="2010"/>
    <n v="10"/>
    <n v="31"/>
    <x v="14"/>
    <n v="11.3"/>
    <n v="15.777050420168067"/>
    <n v="4.4770504201680659"/>
    <x v="189"/>
  </r>
  <r>
    <n v="2003"/>
    <n v="11"/>
    <n v="3"/>
    <x v="14"/>
    <n v="11.3"/>
    <n v="15.777050420168067"/>
    <n v="4.4770504201680659"/>
    <x v="189"/>
  </r>
  <r>
    <n v="2003"/>
    <n v="11"/>
    <n v="23"/>
    <x v="15"/>
    <n v="11.3"/>
    <n v="15.777050420168067"/>
    <n v="4.4770504201680659"/>
    <x v="189"/>
  </r>
  <r>
    <n v="2003"/>
    <n v="12"/>
    <n v="1"/>
    <x v="19"/>
    <n v="11.3"/>
    <n v="15.777050420168067"/>
    <n v="4.4770504201680659"/>
    <x v="189"/>
  </r>
  <r>
    <n v="2004"/>
    <n v="2"/>
    <n v="2"/>
    <x v="7"/>
    <n v="11.4"/>
    <n v="15.756042016806722"/>
    <n v="4.3560420168067218"/>
    <x v="190"/>
  </r>
  <r>
    <n v="2004"/>
    <n v="2"/>
    <n v="3"/>
    <x v="5"/>
    <n v="11.4"/>
    <n v="15.756042016806722"/>
    <n v="4.3560420168067218"/>
    <x v="190"/>
  </r>
  <r>
    <n v="2004"/>
    <n v="2"/>
    <n v="3"/>
    <x v="4"/>
    <n v="11.4"/>
    <n v="15.756042016806722"/>
    <n v="4.3560420168067218"/>
    <x v="190"/>
  </r>
  <r>
    <n v="2004"/>
    <n v="2"/>
    <n v="3"/>
    <x v="6"/>
    <n v="11.4"/>
    <n v="15.756042016806722"/>
    <n v="4.3560420168067218"/>
    <x v="190"/>
  </r>
  <r>
    <n v="2004"/>
    <n v="2"/>
    <n v="5"/>
    <x v="1"/>
    <n v="11.4"/>
    <n v="15.756042016806722"/>
    <n v="4.3560420168067218"/>
    <x v="190"/>
  </r>
  <r>
    <n v="2004"/>
    <n v="3"/>
    <n v="19"/>
    <x v="18"/>
    <n v="11.4"/>
    <n v="15.756042016806722"/>
    <n v="4.3560420168067218"/>
    <x v="190"/>
  </r>
  <r>
    <n v="2004"/>
    <n v="3"/>
    <n v="20"/>
    <x v="20"/>
    <n v="11.4"/>
    <n v="15.756042016806722"/>
    <n v="4.3560420168067218"/>
    <x v="190"/>
  </r>
  <r>
    <n v="2004"/>
    <n v="3"/>
    <n v="28"/>
    <x v="20"/>
    <n v="11.4"/>
    <n v="15.756042016806722"/>
    <n v="4.3560420168067218"/>
    <x v="190"/>
  </r>
  <r>
    <n v="2004"/>
    <n v="3"/>
    <n v="28"/>
    <x v="22"/>
    <n v="11.4"/>
    <n v="15.756042016806722"/>
    <n v="4.3560420168067218"/>
    <x v="190"/>
  </r>
  <r>
    <n v="2002"/>
    <n v="4"/>
    <n v="7"/>
    <x v="17"/>
    <n v="11.4"/>
    <n v="15.756042016806722"/>
    <n v="4.3560420168067218"/>
    <x v="190"/>
  </r>
  <r>
    <n v="2002"/>
    <n v="4"/>
    <n v="8"/>
    <x v="19"/>
    <n v="11.4"/>
    <n v="15.756042016806722"/>
    <n v="4.3560420168067218"/>
    <x v="190"/>
  </r>
  <r>
    <n v="2002"/>
    <n v="4"/>
    <n v="11"/>
    <x v="20"/>
    <n v="11.4"/>
    <n v="15.756042016806722"/>
    <n v="4.3560420168067218"/>
    <x v="190"/>
  </r>
  <r>
    <n v="2002"/>
    <n v="4"/>
    <n v="12"/>
    <x v="18"/>
    <n v="11.4"/>
    <n v="15.756042016806722"/>
    <n v="4.3560420168067218"/>
    <x v="190"/>
  </r>
  <r>
    <n v="2002"/>
    <n v="4"/>
    <n v="25"/>
    <x v="13"/>
    <n v="11.4"/>
    <n v="15.756042016806722"/>
    <n v="4.3560420168067218"/>
    <x v="190"/>
  </r>
  <r>
    <n v="2002"/>
    <n v="4"/>
    <n v="28"/>
    <x v="12"/>
    <n v="11.4"/>
    <n v="15.756042016806722"/>
    <n v="4.3560420168067218"/>
    <x v="190"/>
  </r>
  <r>
    <n v="2002"/>
    <n v="4"/>
    <n v="29"/>
    <x v="18"/>
    <n v="11.4"/>
    <n v="15.756042016806722"/>
    <n v="4.3560420168067218"/>
    <x v="190"/>
  </r>
  <r>
    <n v="2002"/>
    <n v="4"/>
    <n v="30"/>
    <x v="18"/>
    <n v="11.4"/>
    <n v="15.756042016806722"/>
    <n v="4.3560420168067218"/>
    <x v="190"/>
  </r>
  <r>
    <n v="2000"/>
    <n v="5"/>
    <n v="1"/>
    <x v="5"/>
    <n v="11.4"/>
    <n v="15.756042016806722"/>
    <n v="4.3560420168067218"/>
    <x v="190"/>
  </r>
  <r>
    <n v="2000"/>
    <n v="5"/>
    <n v="2"/>
    <x v="19"/>
    <n v="11.4"/>
    <n v="15.756042016806722"/>
    <n v="4.3560420168067218"/>
    <x v="190"/>
  </r>
  <r>
    <n v="2000"/>
    <n v="5"/>
    <n v="18"/>
    <x v="15"/>
    <n v="11.4"/>
    <n v="15.756042016806722"/>
    <n v="4.3560420168067218"/>
    <x v="190"/>
  </r>
  <r>
    <n v="2000"/>
    <n v="5"/>
    <n v="20"/>
    <x v="15"/>
    <n v="11.4"/>
    <n v="15.756042016806722"/>
    <n v="4.3560420168067218"/>
    <x v="190"/>
  </r>
  <r>
    <n v="2000"/>
    <n v="5"/>
    <n v="26"/>
    <x v="1"/>
    <n v="11.4"/>
    <n v="15.756042016806722"/>
    <n v="4.3560420168067218"/>
    <x v="190"/>
  </r>
  <r>
    <n v="2000"/>
    <n v="5"/>
    <n v="27"/>
    <x v="11"/>
    <n v="11.4"/>
    <n v="15.756042016806722"/>
    <n v="4.3560420168067218"/>
    <x v="190"/>
  </r>
  <r>
    <n v="2000"/>
    <n v="5"/>
    <n v="31"/>
    <x v="14"/>
    <n v="11.4"/>
    <n v="15.756042016806722"/>
    <n v="4.3560420168067218"/>
    <x v="190"/>
  </r>
  <r>
    <n v="2011"/>
    <n v="6"/>
    <n v="15"/>
    <x v="4"/>
    <n v="11.4"/>
    <n v="15.756042016806722"/>
    <n v="4.3560420168067218"/>
    <x v="190"/>
  </r>
  <r>
    <n v="2011"/>
    <n v="6"/>
    <n v="17"/>
    <x v="8"/>
    <n v="11.4"/>
    <n v="15.756042016806722"/>
    <n v="4.3560420168067218"/>
    <x v="190"/>
  </r>
  <r>
    <n v="2011"/>
    <n v="6"/>
    <n v="29"/>
    <x v="7"/>
    <n v="11.4"/>
    <n v="15.756042016806722"/>
    <n v="4.3560420168067218"/>
    <x v="190"/>
  </r>
  <r>
    <n v="2008"/>
    <n v="7"/>
    <n v="13"/>
    <x v="4"/>
    <n v="11.4"/>
    <n v="15.756042016806722"/>
    <n v="4.3560420168067218"/>
    <x v="190"/>
  </r>
  <r>
    <n v="2001"/>
    <n v="8"/>
    <n v="5"/>
    <x v="11"/>
    <n v="11.4"/>
    <n v="15.756042016806722"/>
    <n v="4.3560420168067218"/>
    <x v="190"/>
  </r>
  <r>
    <n v="2011"/>
    <n v="9"/>
    <n v="18"/>
    <x v="4"/>
    <n v="11.4"/>
    <n v="15.756042016806722"/>
    <n v="4.3560420168067218"/>
    <x v="190"/>
  </r>
  <r>
    <n v="2010"/>
    <n v="10"/>
    <n v="7"/>
    <x v="2"/>
    <n v="11.4"/>
    <n v="15.756042016806722"/>
    <n v="4.3560420168067218"/>
    <x v="190"/>
  </r>
  <r>
    <n v="2010"/>
    <n v="10"/>
    <n v="15"/>
    <x v="10"/>
    <n v="11.4"/>
    <n v="15.756042016806722"/>
    <n v="4.3560420168067218"/>
    <x v="190"/>
  </r>
  <r>
    <n v="2010"/>
    <n v="10"/>
    <n v="18"/>
    <x v="18"/>
    <n v="11.4"/>
    <n v="15.756042016806722"/>
    <n v="4.3560420168067218"/>
    <x v="190"/>
  </r>
  <r>
    <n v="2010"/>
    <n v="10"/>
    <n v="29"/>
    <x v="11"/>
    <n v="11.4"/>
    <n v="15.756042016806722"/>
    <n v="4.3560420168067218"/>
    <x v="190"/>
  </r>
  <r>
    <n v="2010"/>
    <n v="10"/>
    <n v="31"/>
    <x v="16"/>
    <n v="11.4"/>
    <n v="15.756042016806722"/>
    <n v="4.3560420168067218"/>
    <x v="190"/>
  </r>
  <r>
    <n v="2003"/>
    <n v="11"/>
    <n v="2"/>
    <x v="14"/>
    <n v="11.4"/>
    <n v="15.756042016806722"/>
    <n v="4.3560420168067218"/>
    <x v="190"/>
  </r>
  <r>
    <n v="2003"/>
    <n v="11"/>
    <n v="5"/>
    <x v="15"/>
    <n v="11.4"/>
    <n v="15.756042016806722"/>
    <n v="4.3560420168067218"/>
    <x v="190"/>
  </r>
  <r>
    <n v="2003"/>
    <n v="11"/>
    <n v="20"/>
    <x v="4"/>
    <n v="11.4"/>
    <n v="15.756042016806722"/>
    <n v="4.3560420168067218"/>
    <x v="190"/>
  </r>
  <r>
    <n v="2003"/>
    <n v="11"/>
    <n v="23"/>
    <x v="19"/>
    <n v="11.4"/>
    <n v="15.756042016806722"/>
    <n v="4.3560420168067218"/>
    <x v="190"/>
  </r>
  <r>
    <n v="2003"/>
    <n v="12"/>
    <n v="13"/>
    <x v="8"/>
    <n v="11.4"/>
    <n v="15.756042016806722"/>
    <n v="4.3560420168067218"/>
    <x v="190"/>
  </r>
  <r>
    <n v="2003"/>
    <n v="12"/>
    <n v="13"/>
    <x v="6"/>
    <n v="11.4"/>
    <n v="15.756042016806722"/>
    <n v="4.3560420168067218"/>
    <x v="190"/>
  </r>
  <r>
    <n v="2003"/>
    <n v="12"/>
    <n v="13"/>
    <x v="11"/>
    <n v="11.4"/>
    <n v="15.756042016806722"/>
    <n v="4.3560420168067218"/>
    <x v="190"/>
  </r>
  <r>
    <n v="2004"/>
    <n v="2"/>
    <n v="1"/>
    <x v="16"/>
    <n v="11.5"/>
    <n v="15.735033613445378"/>
    <n v="4.2350336134453777"/>
    <x v="191"/>
  </r>
  <r>
    <n v="2004"/>
    <n v="2"/>
    <n v="5"/>
    <x v="3"/>
    <n v="11.5"/>
    <n v="15.735033613445378"/>
    <n v="4.2350336134453777"/>
    <x v="191"/>
  </r>
  <r>
    <n v="2004"/>
    <n v="2"/>
    <n v="6"/>
    <x v="16"/>
    <n v="11.5"/>
    <n v="15.735033613445378"/>
    <n v="4.2350336134453777"/>
    <x v="191"/>
  </r>
  <r>
    <n v="2004"/>
    <n v="3"/>
    <n v="14"/>
    <x v="15"/>
    <n v="11.5"/>
    <n v="15.735033613445378"/>
    <n v="4.2350336134453777"/>
    <x v="191"/>
  </r>
  <r>
    <n v="2004"/>
    <n v="3"/>
    <n v="30"/>
    <x v="10"/>
    <n v="11.5"/>
    <n v="15.735033613445378"/>
    <n v="4.2350336134453777"/>
    <x v="191"/>
  </r>
  <r>
    <n v="2002"/>
    <n v="4"/>
    <n v="3"/>
    <x v="1"/>
    <n v="11.5"/>
    <n v="15.735033613445378"/>
    <n v="4.2350336134453777"/>
    <x v="191"/>
  </r>
  <r>
    <n v="2002"/>
    <n v="4"/>
    <n v="24"/>
    <x v="8"/>
    <n v="11.5"/>
    <n v="15.735033613445378"/>
    <n v="4.2350336134453777"/>
    <x v="191"/>
  </r>
  <r>
    <n v="2002"/>
    <n v="4"/>
    <n v="24"/>
    <x v="6"/>
    <n v="11.5"/>
    <n v="15.735033613445378"/>
    <n v="4.2350336134453777"/>
    <x v="191"/>
  </r>
  <r>
    <n v="2002"/>
    <n v="4"/>
    <n v="30"/>
    <x v="9"/>
    <n v="11.5"/>
    <n v="15.735033613445378"/>
    <n v="4.2350336134453777"/>
    <x v="191"/>
  </r>
  <r>
    <n v="2000"/>
    <n v="5"/>
    <n v="1"/>
    <x v="4"/>
    <n v="11.5"/>
    <n v="15.735033613445378"/>
    <n v="4.2350336134453777"/>
    <x v="191"/>
  </r>
  <r>
    <n v="2000"/>
    <n v="5"/>
    <n v="1"/>
    <x v="2"/>
    <n v="11.5"/>
    <n v="15.735033613445378"/>
    <n v="4.2350336134453777"/>
    <x v="191"/>
  </r>
  <r>
    <n v="2000"/>
    <n v="5"/>
    <n v="1"/>
    <x v="8"/>
    <n v="11.5"/>
    <n v="15.735033613445378"/>
    <n v="4.2350336134453777"/>
    <x v="191"/>
  </r>
  <r>
    <n v="2000"/>
    <n v="5"/>
    <n v="1"/>
    <x v="3"/>
    <n v="11.5"/>
    <n v="15.735033613445378"/>
    <n v="4.2350336134453777"/>
    <x v="191"/>
  </r>
  <r>
    <n v="2000"/>
    <n v="5"/>
    <n v="12"/>
    <x v="6"/>
    <n v="11.5"/>
    <n v="15.735033613445378"/>
    <n v="4.2350336134453777"/>
    <x v="191"/>
  </r>
  <r>
    <n v="2000"/>
    <n v="5"/>
    <n v="15"/>
    <x v="8"/>
    <n v="11.5"/>
    <n v="15.735033613445378"/>
    <n v="4.2350336134453777"/>
    <x v="191"/>
  </r>
  <r>
    <n v="2000"/>
    <n v="5"/>
    <n v="17"/>
    <x v="12"/>
    <n v="11.5"/>
    <n v="15.735033613445378"/>
    <n v="4.2350336134453777"/>
    <x v="191"/>
  </r>
  <r>
    <n v="2000"/>
    <n v="5"/>
    <n v="25"/>
    <x v="14"/>
    <n v="11.5"/>
    <n v="15.735033613445378"/>
    <n v="4.2350336134453777"/>
    <x v="191"/>
  </r>
  <r>
    <n v="2000"/>
    <n v="5"/>
    <n v="25"/>
    <x v="12"/>
    <n v="11.5"/>
    <n v="15.735033613445378"/>
    <n v="4.2350336134453777"/>
    <x v="191"/>
  </r>
  <r>
    <n v="2000"/>
    <n v="5"/>
    <n v="27"/>
    <x v="19"/>
    <n v="11.5"/>
    <n v="15.735033613445378"/>
    <n v="4.2350336134453777"/>
    <x v="191"/>
  </r>
  <r>
    <n v="2000"/>
    <n v="5"/>
    <n v="27"/>
    <x v="15"/>
    <n v="11.5"/>
    <n v="15.735033613445378"/>
    <n v="4.2350336134453777"/>
    <x v="191"/>
  </r>
  <r>
    <n v="2000"/>
    <n v="5"/>
    <n v="27"/>
    <x v="9"/>
    <n v="11.5"/>
    <n v="15.735033613445378"/>
    <n v="4.2350336134453777"/>
    <x v="191"/>
  </r>
  <r>
    <n v="2000"/>
    <n v="5"/>
    <n v="30"/>
    <x v="15"/>
    <n v="11.5"/>
    <n v="15.735033613445378"/>
    <n v="4.2350336134453777"/>
    <x v="191"/>
  </r>
  <r>
    <n v="2011"/>
    <n v="6"/>
    <n v="7"/>
    <x v="5"/>
    <n v="11.5"/>
    <n v="15.735033613445378"/>
    <n v="4.2350336134453777"/>
    <x v="191"/>
  </r>
  <r>
    <n v="2008"/>
    <n v="7"/>
    <n v="13"/>
    <x v="11"/>
    <n v="11.5"/>
    <n v="15.735033613445378"/>
    <n v="4.2350336134453777"/>
    <x v="191"/>
  </r>
  <r>
    <n v="2001"/>
    <n v="8"/>
    <n v="4"/>
    <x v="11"/>
    <n v="11.5"/>
    <n v="15.735033613445378"/>
    <n v="4.2350336134453777"/>
    <x v="191"/>
  </r>
  <r>
    <n v="2001"/>
    <n v="8"/>
    <n v="6"/>
    <x v="2"/>
    <n v="11.5"/>
    <n v="15.735033613445378"/>
    <n v="4.2350336134453777"/>
    <x v="191"/>
  </r>
  <r>
    <n v="2001"/>
    <n v="8"/>
    <n v="17"/>
    <x v="2"/>
    <n v="11.5"/>
    <n v="15.735033613445378"/>
    <n v="4.2350336134453777"/>
    <x v="191"/>
  </r>
  <r>
    <n v="2011"/>
    <n v="9"/>
    <n v="1"/>
    <x v="14"/>
    <n v="11.5"/>
    <n v="15.735033613445378"/>
    <n v="4.2350336134453777"/>
    <x v="191"/>
  </r>
  <r>
    <n v="2011"/>
    <n v="9"/>
    <n v="15"/>
    <x v="8"/>
    <n v="11.5"/>
    <n v="15.735033613445378"/>
    <n v="4.2350336134453777"/>
    <x v="191"/>
  </r>
  <r>
    <n v="2011"/>
    <n v="9"/>
    <n v="18"/>
    <x v="5"/>
    <n v="11.5"/>
    <n v="15.735033613445378"/>
    <n v="4.2350336134453777"/>
    <x v="191"/>
  </r>
  <r>
    <n v="2011"/>
    <n v="9"/>
    <n v="20"/>
    <x v="5"/>
    <n v="11.5"/>
    <n v="15.735033613445378"/>
    <n v="4.2350336134453777"/>
    <x v="191"/>
  </r>
  <r>
    <n v="2011"/>
    <n v="9"/>
    <n v="20"/>
    <x v="4"/>
    <n v="11.5"/>
    <n v="15.735033613445378"/>
    <n v="4.2350336134453777"/>
    <x v="191"/>
  </r>
  <r>
    <n v="2011"/>
    <n v="9"/>
    <n v="24"/>
    <x v="14"/>
    <n v="11.5"/>
    <n v="15.735033613445378"/>
    <n v="4.2350336134453777"/>
    <x v="191"/>
  </r>
  <r>
    <n v="2011"/>
    <n v="9"/>
    <n v="25"/>
    <x v="1"/>
    <n v="11.5"/>
    <n v="15.735033613445378"/>
    <n v="4.2350336134453777"/>
    <x v="191"/>
  </r>
  <r>
    <n v="2010"/>
    <n v="10"/>
    <n v="15"/>
    <x v="13"/>
    <n v="11.5"/>
    <n v="15.735033613445378"/>
    <n v="4.2350336134453777"/>
    <x v="191"/>
  </r>
  <r>
    <n v="2010"/>
    <n v="10"/>
    <n v="29"/>
    <x v="20"/>
    <n v="11.5"/>
    <n v="15.735033613445378"/>
    <n v="4.2350336134453777"/>
    <x v="191"/>
  </r>
  <r>
    <n v="2010"/>
    <n v="10"/>
    <n v="29"/>
    <x v="9"/>
    <n v="11.5"/>
    <n v="15.735033613445378"/>
    <n v="4.2350336134453777"/>
    <x v="191"/>
  </r>
  <r>
    <n v="2003"/>
    <n v="11"/>
    <n v="2"/>
    <x v="20"/>
    <n v="11.5"/>
    <n v="15.735033613445378"/>
    <n v="4.2350336134453777"/>
    <x v="191"/>
  </r>
  <r>
    <n v="2003"/>
    <n v="11"/>
    <n v="3"/>
    <x v="18"/>
    <n v="11.5"/>
    <n v="15.735033613445378"/>
    <n v="4.2350336134453777"/>
    <x v="191"/>
  </r>
  <r>
    <n v="2003"/>
    <n v="11"/>
    <n v="3"/>
    <x v="15"/>
    <n v="11.5"/>
    <n v="15.735033613445378"/>
    <n v="4.2350336134453777"/>
    <x v="191"/>
  </r>
  <r>
    <n v="2003"/>
    <n v="11"/>
    <n v="23"/>
    <x v="3"/>
    <n v="11.5"/>
    <n v="15.735033613445378"/>
    <n v="4.2350336134453777"/>
    <x v="191"/>
  </r>
  <r>
    <n v="2003"/>
    <n v="12"/>
    <n v="13"/>
    <x v="3"/>
    <n v="11.5"/>
    <n v="15.735033613445378"/>
    <n v="4.2350336134453777"/>
    <x v="191"/>
  </r>
  <r>
    <n v="2003"/>
    <n v="12"/>
    <n v="13"/>
    <x v="22"/>
    <n v="11.5"/>
    <n v="15.735033613445378"/>
    <n v="4.2350336134453777"/>
    <x v="191"/>
  </r>
  <r>
    <n v="2003"/>
    <n v="12"/>
    <n v="13"/>
    <x v="19"/>
    <n v="11.5"/>
    <n v="15.735033613445378"/>
    <n v="4.2350336134453777"/>
    <x v="191"/>
  </r>
  <r>
    <n v="2004"/>
    <n v="2"/>
    <n v="2"/>
    <x v="21"/>
    <n v="11.600000000000001"/>
    <n v="15.714025210084033"/>
    <n v="4.1140252100840318"/>
    <x v="192"/>
  </r>
  <r>
    <n v="2004"/>
    <n v="2"/>
    <n v="4"/>
    <x v="0"/>
    <n v="11.600000000000001"/>
    <n v="15.714025210084033"/>
    <n v="4.1140252100840318"/>
    <x v="192"/>
  </r>
  <r>
    <n v="2004"/>
    <n v="2"/>
    <n v="5"/>
    <x v="6"/>
    <n v="11.600000000000001"/>
    <n v="15.714025210084033"/>
    <n v="4.1140252100840318"/>
    <x v="192"/>
  </r>
  <r>
    <n v="2004"/>
    <n v="2"/>
    <n v="5"/>
    <x v="12"/>
    <n v="11.600000000000001"/>
    <n v="15.714025210084033"/>
    <n v="4.1140252100840318"/>
    <x v="192"/>
  </r>
  <r>
    <n v="2004"/>
    <n v="3"/>
    <n v="14"/>
    <x v="19"/>
    <n v="11.600000000000001"/>
    <n v="15.714025210084033"/>
    <n v="4.1140252100840318"/>
    <x v="192"/>
  </r>
  <r>
    <n v="2004"/>
    <n v="3"/>
    <n v="16"/>
    <x v="0"/>
    <n v="11.600000000000001"/>
    <n v="15.714025210084033"/>
    <n v="4.1140252100840318"/>
    <x v="192"/>
  </r>
  <r>
    <n v="2004"/>
    <n v="3"/>
    <n v="18"/>
    <x v="15"/>
    <n v="11.600000000000001"/>
    <n v="15.714025210084033"/>
    <n v="4.1140252100840318"/>
    <x v="192"/>
  </r>
  <r>
    <n v="2004"/>
    <n v="3"/>
    <n v="28"/>
    <x v="18"/>
    <n v="11.600000000000001"/>
    <n v="15.714025210084033"/>
    <n v="4.1140252100840318"/>
    <x v="192"/>
  </r>
  <r>
    <n v="2004"/>
    <n v="3"/>
    <n v="28"/>
    <x v="21"/>
    <n v="11.600000000000001"/>
    <n v="15.714025210084033"/>
    <n v="4.1140252100840318"/>
    <x v="192"/>
  </r>
  <r>
    <n v="2004"/>
    <n v="3"/>
    <n v="30"/>
    <x v="14"/>
    <n v="11.600000000000001"/>
    <n v="15.714025210084033"/>
    <n v="4.1140252100840318"/>
    <x v="192"/>
  </r>
  <r>
    <n v="2002"/>
    <n v="4"/>
    <n v="3"/>
    <x v="9"/>
    <n v="11.600000000000001"/>
    <n v="15.714025210084033"/>
    <n v="4.1140252100840318"/>
    <x v="192"/>
  </r>
  <r>
    <n v="2002"/>
    <n v="4"/>
    <n v="5"/>
    <x v="19"/>
    <n v="11.600000000000001"/>
    <n v="15.714025210084033"/>
    <n v="4.1140252100840318"/>
    <x v="192"/>
  </r>
  <r>
    <n v="2000"/>
    <n v="5"/>
    <n v="1"/>
    <x v="6"/>
    <n v="11.600000000000001"/>
    <n v="15.714025210084033"/>
    <n v="4.1140252100840318"/>
    <x v="192"/>
  </r>
  <r>
    <n v="2000"/>
    <n v="5"/>
    <n v="2"/>
    <x v="20"/>
    <n v="11.600000000000001"/>
    <n v="15.714025210084033"/>
    <n v="4.1140252100840318"/>
    <x v="192"/>
  </r>
  <r>
    <n v="2000"/>
    <n v="5"/>
    <n v="3"/>
    <x v="7"/>
    <n v="11.600000000000001"/>
    <n v="15.714025210084033"/>
    <n v="4.1140252100840318"/>
    <x v="192"/>
  </r>
  <r>
    <n v="2000"/>
    <n v="5"/>
    <n v="12"/>
    <x v="8"/>
    <n v="11.600000000000001"/>
    <n v="15.714025210084033"/>
    <n v="4.1140252100840318"/>
    <x v="192"/>
  </r>
  <r>
    <n v="2000"/>
    <n v="5"/>
    <n v="18"/>
    <x v="0"/>
    <n v="11.600000000000001"/>
    <n v="15.714025210084033"/>
    <n v="4.1140252100840318"/>
    <x v="192"/>
  </r>
  <r>
    <n v="2000"/>
    <n v="5"/>
    <n v="19"/>
    <x v="3"/>
    <n v="11.600000000000001"/>
    <n v="15.714025210084033"/>
    <n v="4.1140252100840318"/>
    <x v="192"/>
  </r>
  <r>
    <n v="2000"/>
    <n v="5"/>
    <n v="21"/>
    <x v="16"/>
    <n v="11.600000000000001"/>
    <n v="15.714025210084033"/>
    <n v="4.1140252100840318"/>
    <x v="192"/>
  </r>
  <r>
    <n v="2000"/>
    <n v="5"/>
    <n v="27"/>
    <x v="2"/>
    <n v="11.600000000000001"/>
    <n v="15.714025210084033"/>
    <n v="4.1140252100840318"/>
    <x v="192"/>
  </r>
  <r>
    <n v="2000"/>
    <n v="5"/>
    <n v="27"/>
    <x v="14"/>
    <n v="11.600000000000001"/>
    <n v="15.714025210084033"/>
    <n v="4.1140252100840318"/>
    <x v="192"/>
  </r>
  <r>
    <n v="2011"/>
    <n v="6"/>
    <n v="6"/>
    <x v="7"/>
    <n v="11.600000000000001"/>
    <n v="15.714025210084033"/>
    <n v="4.1140252100840318"/>
    <x v="192"/>
  </r>
  <r>
    <n v="2011"/>
    <n v="6"/>
    <n v="8"/>
    <x v="4"/>
    <n v="11.600000000000001"/>
    <n v="15.714025210084033"/>
    <n v="4.1140252100840318"/>
    <x v="192"/>
  </r>
  <r>
    <n v="2011"/>
    <n v="6"/>
    <n v="14"/>
    <x v="11"/>
    <n v="11.600000000000001"/>
    <n v="15.714025210084033"/>
    <n v="4.1140252100840318"/>
    <x v="192"/>
  </r>
  <r>
    <n v="2011"/>
    <n v="6"/>
    <n v="17"/>
    <x v="4"/>
    <n v="11.600000000000001"/>
    <n v="15.714025210084033"/>
    <n v="4.1140252100840318"/>
    <x v="192"/>
  </r>
  <r>
    <n v="2008"/>
    <n v="7"/>
    <n v="13"/>
    <x v="8"/>
    <n v="11.600000000000001"/>
    <n v="15.714025210084033"/>
    <n v="4.1140252100840318"/>
    <x v="192"/>
  </r>
  <r>
    <n v="2008"/>
    <n v="7"/>
    <n v="14"/>
    <x v="6"/>
    <n v="11.600000000000001"/>
    <n v="15.714025210084033"/>
    <n v="4.1140252100840318"/>
    <x v="192"/>
  </r>
  <r>
    <n v="2001"/>
    <n v="8"/>
    <n v="9"/>
    <x v="9"/>
    <n v="11.600000000000001"/>
    <n v="15.714025210084033"/>
    <n v="4.1140252100840318"/>
    <x v="192"/>
  </r>
  <r>
    <n v="2001"/>
    <n v="8"/>
    <n v="10"/>
    <x v="9"/>
    <n v="11.600000000000001"/>
    <n v="15.714025210084033"/>
    <n v="4.1140252100840318"/>
    <x v="192"/>
  </r>
  <r>
    <n v="2001"/>
    <n v="8"/>
    <n v="27"/>
    <x v="11"/>
    <n v="11.600000000000001"/>
    <n v="15.714025210084033"/>
    <n v="4.1140252100840318"/>
    <x v="192"/>
  </r>
  <r>
    <n v="2011"/>
    <n v="9"/>
    <n v="14"/>
    <x v="8"/>
    <n v="11.600000000000001"/>
    <n v="15.714025210084033"/>
    <n v="4.1140252100840318"/>
    <x v="192"/>
  </r>
  <r>
    <n v="2011"/>
    <n v="9"/>
    <n v="23"/>
    <x v="3"/>
    <n v="11.600000000000001"/>
    <n v="15.714025210084033"/>
    <n v="4.1140252100840318"/>
    <x v="192"/>
  </r>
  <r>
    <n v="2010"/>
    <n v="10"/>
    <n v="11"/>
    <x v="13"/>
    <n v="11.600000000000001"/>
    <n v="15.714025210084033"/>
    <n v="4.1140252100840318"/>
    <x v="192"/>
  </r>
  <r>
    <n v="2010"/>
    <n v="10"/>
    <n v="12"/>
    <x v="17"/>
    <n v="11.600000000000001"/>
    <n v="15.714025210084033"/>
    <n v="4.1140252100840318"/>
    <x v="192"/>
  </r>
  <r>
    <n v="2010"/>
    <n v="10"/>
    <n v="14"/>
    <x v="16"/>
    <n v="11.600000000000001"/>
    <n v="15.714025210084033"/>
    <n v="4.1140252100840318"/>
    <x v="192"/>
  </r>
  <r>
    <n v="2010"/>
    <n v="10"/>
    <n v="15"/>
    <x v="0"/>
    <n v="11.600000000000001"/>
    <n v="15.714025210084033"/>
    <n v="4.1140252100840318"/>
    <x v="192"/>
  </r>
  <r>
    <n v="2010"/>
    <n v="10"/>
    <n v="30"/>
    <x v="1"/>
    <n v="11.600000000000001"/>
    <n v="15.714025210084033"/>
    <n v="4.1140252100840318"/>
    <x v="192"/>
  </r>
  <r>
    <n v="2010"/>
    <n v="10"/>
    <n v="31"/>
    <x v="23"/>
    <n v="11.600000000000001"/>
    <n v="15.714025210084033"/>
    <n v="4.1140252100840318"/>
    <x v="192"/>
  </r>
  <r>
    <n v="2003"/>
    <n v="11"/>
    <n v="2"/>
    <x v="11"/>
    <n v="11.600000000000001"/>
    <n v="15.714025210084033"/>
    <n v="4.1140252100840318"/>
    <x v="192"/>
  </r>
  <r>
    <n v="2003"/>
    <n v="11"/>
    <n v="6"/>
    <x v="16"/>
    <n v="11.600000000000001"/>
    <n v="15.714025210084033"/>
    <n v="4.1140252100840318"/>
    <x v="192"/>
  </r>
  <r>
    <n v="2003"/>
    <n v="11"/>
    <n v="23"/>
    <x v="0"/>
    <n v="11.600000000000001"/>
    <n v="15.714025210084033"/>
    <n v="4.1140252100840318"/>
    <x v="192"/>
  </r>
  <r>
    <n v="2003"/>
    <n v="12"/>
    <n v="1"/>
    <x v="22"/>
    <n v="11.600000000000001"/>
    <n v="15.714025210084033"/>
    <n v="4.1140252100840318"/>
    <x v="192"/>
  </r>
  <r>
    <n v="2003"/>
    <n v="12"/>
    <n v="13"/>
    <x v="23"/>
    <n v="11.600000000000001"/>
    <n v="15.714025210084033"/>
    <n v="4.1140252100840318"/>
    <x v="192"/>
  </r>
  <r>
    <n v="2004"/>
    <n v="2"/>
    <n v="2"/>
    <x v="22"/>
    <n v="11.700000000000001"/>
    <n v="15.693016806722689"/>
    <n v="3.9930168067226877"/>
    <x v="193"/>
  </r>
  <r>
    <n v="2004"/>
    <n v="2"/>
    <n v="3"/>
    <x v="3"/>
    <n v="11.700000000000001"/>
    <n v="15.693016806722689"/>
    <n v="3.9930168067226877"/>
    <x v="193"/>
  </r>
  <r>
    <n v="2004"/>
    <n v="3"/>
    <n v="14"/>
    <x v="17"/>
    <n v="11.700000000000001"/>
    <n v="15.693016806722689"/>
    <n v="3.9930168067226877"/>
    <x v="193"/>
  </r>
  <r>
    <n v="2004"/>
    <n v="3"/>
    <n v="16"/>
    <x v="1"/>
    <n v="11.700000000000001"/>
    <n v="15.693016806722689"/>
    <n v="3.9930168067226877"/>
    <x v="193"/>
  </r>
  <r>
    <n v="2004"/>
    <n v="3"/>
    <n v="20"/>
    <x v="13"/>
    <n v="11.700000000000001"/>
    <n v="15.693016806722689"/>
    <n v="3.9930168067226877"/>
    <x v="193"/>
  </r>
  <r>
    <n v="2004"/>
    <n v="3"/>
    <n v="20"/>
    <x v="14"/>
    <n v="11.700000000000001"/>
    <n v="15.693016806722689"/>
    <n v="3.9930168067226877"/>
    <x v="193"/>
  </r>
  <r>
    <n v="2002"/>
    <n v="4"/>
    <n v="3"/>
    <x v="2"/>
    <n v="11.700000000000001"/>
    <n v="15.693016806722689"/>
    <n v="3.9930168067226877"/>
    <x v="193"/>
  </r>
  <r>
    <n v="2002"/>
    <n v="4"/>
    <n v="3"/>
    <x v="8"/>
    <n v="11.700000000000001"/>
    <n v="15.693016806722689"/>
    <n v="3.9930168067226877"/>
    <x v="193"/>
  </r>
  <r>
    <n v="2002"/>
    <n v="4"/>
    <n v="8"/>
    <x v="13"/>
    <n v="11.700000000000001"/>
    <n v="15.693016806722689"/>
    <n v="3.9930168067226877"/>
    <x v="193"/>
  </r>
  <r>
    <n v="2002"/>
    <n v="4"/>
    <n v="11"/>
    <x v="17"/>
    <n v="11.700000000000001"/>
    <n v="15.693016806722689"/>
    <n v="3.9930168067226877"/>
    <x v="193"/>
  </r>
  <r>
    <n v="2002"/>
    <n v="4"/>
    <n v="18"/>
    <x v="18"/>
    <n v="11.700000000000001"/>
    <n v="15.693016806722689"/>
    <n v="3.9930168067226877"/>
    <x v="193"/>
  </r>
  <r>
    <n v="2002"/>
    <n v="4"/>
    <n v="19"/>
    <x v="16"/>
    <n v="11.700000000000001"/>
    <n v="15.693016806722689"/>
    <n v="3.9930168067226877"/>
    <x v="193"/>
  </r>
  <r>
    <n v="2002"/>
    <n v="4"/>
    <n v="19"/>
    <x v="19"/>
    <n v="11.700000000000001"/>
    <n v="15.693016806722689"/>
    <n v="3.9930168067226877"/>
    <x v="193"/>
  </r>
  <r>
    <n v="2002"/>
    <n v="4"/>
    <n v="24"/>
    <x v="2"/>
    <n v="11.700000000000001"/>
    <n v="15.693016806722689"/>
    <n v="3.9930168067226877"/>
    <x v="193"/>
  </r>
  <r>
    <n v="2002"/>
    <n v="4"/>
    <n v="25"/>
    <x v="19"/>
    <n v="11.700000000000001"/>
    <n v="15.693016806722689"/>
    <n v="3.9930168067226877"/>
    <x v="193"/>
  </r>
  <r>
    <n v="2002"/>
    <n v="4"/>
    <n v="26"/>
    <x v="10"/>
    <n v="11.700000000000001"/>
    <n v="15.693016806722689"/>
    <n v="3.9930168067226877"/>
    <x v="193"/>
  </r>
  <r>
    <n v="2000"/>
    <n v="5"/>
    <n v="1"/>
    <x v="1"/>
    <n v="11.700000000000001"/>
    <n v="15.693016806722689"/>
    <n v="3.9930168067226877"/>
    <x v="193"/>
  </r>
  <r>
    <n v="2000"/>
    <n v="5"/>
    <n v="13"/>
    <x v="9"/>
    <n v="11.700000000000001"/>
    <n v="15.693016806722689"/>
    <n v="3.9930168067226877"/>
    <x v="193"/>
  </r>
  <r>
    <n v="2000"/>
    <n v="5"/>
    <n v="17"/>
    <x v="11"/>
    <n v="11.700000000000001"/>
    <n v="15.693016806722689"/>
    <n v="3.9930168067226877"/>
    <x v="193"/>
  </r>
  <r>
    <n v="2000"/>
    <n v="5"/>
    <n v="21"/>
    <x v="20"/>
    <n v="11.700000000000001"/>
    <n v="15.693016806722689"/>
    <n v="3.9930168067226877"/>
    <x v="193"/>
  </r>
  <r>
    <n v="2000"/>
    <n v="5"/>
    <n v="22"/>
    <x v="0"/>
    <n v="11.700000000000001"/>
    <n v="15.693016806722689"/>
    <n v="3.9930168067226877"/>
    <x v="193"/>
  </r>
  <r>
    <n v="2000"/>
    <n v="5"/>
    <n v="29"/>
    <x v="19"/>
    <n v="11.700000000000001"/>
    <n v="15.693016806722689"/>
    <n v="3.9930168067226877"/>
    <x v="193"/>
  </r>
  <r>
    <n v="2011"/>
    <n v="6"/>
    <n v="7"/>
    <x v="4"/>
    <n v="11.700000000000001"/>
    <n v="15.693016806722689"/>
    <n v="3.9930168067226877"/>
    <x v="193"/>
  </r>
  <r>
    <n v="2011"/>
    <n v="6"/>
    <n v="9"/>
    <x v="6"/>
    <n v="11.700000000000001"/>
    <n v="15.693016806722689"/>
    <n v="3.9930168067226877"/>
    <x v="193"/>
  </r>
  <r>
    <n v="2011"/>
    <n v="6"/>
    <n v="12"/>
    <x v="3"/>
    <n v="11.700000000000001"/>
    <n v="15.693016806722689"/>
    <n v="3.9930168067226877"/>
    <x v="193"/>
  </r>
  <r>
    <n v="2011"/>
    <n v="6"/>
    <n v="20"/>
    <x v="2"/>
    <n v="11.700000000000001"/>
    <n v="15.693016806722689"/>
    <n v="3.9930168067226877"/>
    <x v="193"/>
  </r>
  <r>
    <n v="2008"/>
    <n v="7"/>
    <n v="1"/>
    <x v="5"/>
    <n v="11.700000000000001"/>
    <n v="15.693016806722689"/>
    <n v="3.9930168067226877"/>
    <x v="193"/>
  </r>
  <r>
    <n v="2008"/>
    <n v="7"/>
    <n v="8"/>
    <x v="9"/>
    <n v="11.700000000000001"/>
    <n v="15.693016806722689"/>
    <n v="3.9930168067226877"/>
    <x v="193"/>
  </r>
  <r>
    <n v="2008"/>
    <n v="7"/>
    <n v="20"/>
    <x v="9"/>
    <n v="11.700000000000001"/>
    <n v="15.693016806722689"/>
    <n v="3.9930168067226877"/>
    <x v="193"/>
  </r>
  <r>
    <n v="2001"/>
    <n v="8"/>
    <n v="17"/>
    <x v="4"/>
    <n v="11.700000000000001"/>
    <n v="15.693016806722689"/>
    <n v="3.9930168067226877"/>
    <x v="193"/>
  </r>
  <r>
    <n v="2011"/>
    <n v="9"/>
    <n v="14"/>
    <x v="6"/>
    <n v="11.700000000000001"/>
    <n v="15.693016806722689"/>
    <n v="3.9930168067226877"/>
    <x v="193"/>
  </r>
  <r>
    <n v="2011"/>
    <n v="9"/>
    <n v="15"/>
    <x v="14"/>
    <n v="11.700000000000001"/>
    <n v="15.693016806722689"/>
    <n v="3.9930168067226877"/>
    <x v="193"/>
  </r>
  <r>
    <n v="2011"/>
    <n v="9"/>
    <n v="18"/>
    <x v="8"/>
    <n v="11.700000000000001"/>
    <n v="15.693016806722689"/>
    <n v="3.9930168067226877"/>
    <x v="193"/>
  </r>
  <r>
    <n v="2011"/>
    <n v="9"/>
    <n v="27"/>
    <x v="12"/>
    <n v="11.700000000000001"/>
    <n v="15.693016806722689"/>
    <n v="3.9930168067226877"/>
    <x v="193"/>
  </r>
  <r>
    <n v="2010"/>
    <n v="10"/>
    <n v="13"/>
    <x v="18"/>
    <n v="11.700000000000001"/>
    <n v="15.693016806722689"/>
    <n v="3.9930168067226877"/>
    <x v="193"/>
  </r>
  <r>
    <n v="2010"/>
    <n v="10"/>
    <n v="24"/>
    <x v="13"/>
    <n v="11.700000000000001"/>
    <n v="15.693016806722689"/>
    <n v="3.9930168067226877"/>
    <x v="193"/>
  </r>
  <r>
    <n v="2010"/>
    <n v="10"/>
    <n v="28"/>
    <x v="13"/>
    <n v="11.700000000000001"/>
    <n v="15.693016806722689"/>
    <n v="3.9930168067226877"/>
    <x v="193"/>
  </r>
  <r>
    <n v="2010"/>
    <n v="10"/>
    <n v="28"/>
    <x v="12"/>
    <n v="11.700000000000001"/>
    <n v="15.693016806722689"/>
    <n v="3.9930168067226877"/>
    <x v="193"/>
  </r>
  <r>
    <n v="2010"/>
    <n v="10"/>
    <n v="29"/>
    <x v="12"/>
    <n v="11.700000000000001"/>
    <n v="15.693016806722689"/>
    <n v="3.9930168067226877"/>
    <x v="193"/>
  </r>
  <r>
    <n v="2010"/>
    <n v="10"/>
    <n v="30"/>
    <x v="0"/>
    <n v="11.700000000000001"/>
    <n v="15.693016806722689"/>
    <n v="3.9930168067226877"/>
    <x v="193"/>
  </r>
  <r>
    <n v="2003"/>
    <n v="11"/>
    <n v="4"/>
    <x v="13"/>
    <n v="11.700000000000001"/>
    <n v="15.693016806722689"/>
    <n v="3.9930168067226877"/>
    <x v="193"/>
  </r>
  <r>
    <n v="2003"/>
    <n v="11"/>
    <n v="18"/>
    <x v="12"/>
    <n v="11.700000000000001"/>
    <n v="15.693016806722689"/>
    <n v="3.9930168067226877"/>
    <x v="193"/>
  </r>
  <r>
    <n v="2003"/>
    <n v="11"/>
    <n v="19"/>
    <x v="6"/>
    <n v="11.700000000000001"/>
    <n v="15.693016806722689"/>
    <n v="3.9930168067226877"/>
    <x v="193"/>
  </r>
  <r>
    <n v="2003"/>
    <n v="11"/>
    <n v="20"/>
    <x v="5"/>
    <n v="11.700000000000001"/>
    <n v="15.693016806722689"/>
    <n v="3.9930168067226877"/>
    <x v="193"/>
  </r>
  <r>
    <n v="2003"/>
    <n v="12"/>
    <n v="13"/>
    <x v="17"/>
    <n v="11.700000000000001"/>
    <n v="15.693016806722689"/>
    <n v="3.9930168067226877"/>
    <x v="193"/>
  </r>
  <r>
    <n v="2001"/>
    <n v="1"/>
    <n v="24"/>
    <x v="8"/>
    <n v="11.8"/>
    <n v="15.672008403361344"/>
    <n v="3.8720084033613436"/>
    <x v="194"/>
  </r>
  <r>
    <n v="2004"/>
    <n v="2"/>
    <n v="1"/>
    <x v="18"/>
    <n v="11.8"/>
    <n v="15.672008403361344"/>
    <n v="3.8720084033613436"/>
    <x v="194"/>
  </r>
  <r>
    <n v="2004"/>
    <n v="2"/>
    <n v="4"/>
    <x v="6"/>
    <n v="11.8"/>
    <n v="15.672008403361344"/>
    <n v="3.8720084033613436"/>
    <x v="194"/>
  </r>
  <r>
    <n v="2004"/>
    <n v="2"/>
    <n v="5"/>
    <x v="13"/>
    <n v="11.8"/>
    <n v="15.672008403361344"/>
    <n v="3.8720084033613436"/>
    <x v="194"/>
  </r>
  <r>
    <n v="2004"/>
    <n v="2"/>
    <n v="6"/>
    <x v="18"/>
    <n v="11.8"/>
    <n v="15.672008403361344"/>
    <n v="3.8720084033613436"/>
    <x v="194"/>
  </r>
  <r>
    <n v="2004"/>
    <n v="2"/>
    <n v="6"/>
    <x v="23"/>
    <n v="11.8"/>
    <n v="15.672008403361344"/>
    <n v="3.8720084033613436"/>
    <x v="194"/>
  </r>
  <r>
    <n v="2004"/>
    <n v="3"/>
    <n v="15"/>
    <x v="16"/>
    <n v="11.8"/>
    <n v="15.672008403361344"/>
    <n v="3.8720084033613436"/>
    <x v="194"/>
  </r>
  <r>
    <n v="2004"/>
    <n v="3"/>
    <n v="16"/>
    <x v="6"/>
    <n v="11.8"/>
    <n v="15.672008403361344"/>
    <n v="3.8720084033613436"/>
    <x v="194"/>
  </r>
  <r>
    <n v="2004"/>
    <n v="3"/>
    <n v="16"/>
    <x v="3"/>
    <n v="11.8"/>
    <n v="15.672008403361344"/>
    <n v="3.8720084033613436"/>
    <x v="194"/>
  </r>
  <r>
    <n v="2004"/>
    <n v="3"/>
    <n v="16"/>
    <x v="10"/>
    <n v="11.8"/>
    <n v="15.672008403361344"/>
    <n v="3.8720084033613436"/>
    <x v="194"/>
  </r>
  <r>
    <n v="2004"/>
    <n v="3"/>
    <n v="16"/>
    <x v="14"/>
    <n v="11.8"/>
    <n v="15.672008403361344"/>
    <n v="3.8720084033613436"/>
    <x v="194"/>
  </r>
  <r>
    <n v="2004"/>
    <n v="3"/>
    <n v="19"/>
    <x v="16"/>
    <n v="11.8"/>
    <n v="15.672008403361344"/>
    <n v="3.8720084033613436"/>
    <x v="194"/>
  </r>
  <r>
    <n v="2004"/>
    <n v="3"/>
    <n v="20"/>
    <x v="16"/>
    <n v="11.8"/>
    <n v="15.672008403361344"/>
    <n v="3.8720084033613436"/>
    <x v="194"/>
  </r>
  <r>
    <n v="2004"/>
    <n v="3"/>
    <n v="31"/>
    <x v="14"/>
    <n v="11.8"/>
    <n v="15.672008403361344"/>
    <n v="3.8720084033613436"/>
    <x v="194"/>
  </r>
  <r>
    <n v="2002"/>
    <n v="4"/>
    <n v="4"/>
    <x v="14"/>
    <n v="11.8"/>
    <n v="15.672008403361344"/>
    <n v="3.8720084033613436"/>
    <x v="194"/>
  </r>
  <r>
    <n v="2002"/>
    <n v="4"/>
    <n v="10"/>
    <x v="20"/>
    <n v="11.8"/>
    <n v="15.672008403361344"/>
    <n v="3.8720084033613436"/>
    <x v="194"/>
  </r>
  <r>
    <n v="2002"/>
    <n v="4"/>
    <n v="12"/>
    <x v="22"/>
    <n v="11.8"/>
    <n v="15.672008403361344"/>
    <n v="3.8720084033613436"/>
    <x v="194"/>
  </r>
  <r>
    <n v="2002"/>
    <n v="4"/>
    <n v="20"/>
    <x v="10"/>
    <n v="11.8"/>
    <n v="15.672008403361344"/>
    <n v="3.8720084033613436"/>
    <x v="194"/>
  </r>
  <r>
    <n v="2002"/>
    <n v="4"/>
    <n v="20"/>
    <x v="21"/>
    <n v="11.8"/>
    <n v="15.672008403361344"/>
    <n v="3.8720084033613436"/>
    <x v="194"/>
  </r>
  <r>
    <n v="2002"/>
    <n v="4"/>
    <n v="28"/>
    <x v="15"/>
    <n v="11.8"/>
    <n v="15.672008403361344"/>
    <n v="3.8720084033613436"/>
    <x v="194"/>
  </r>
  <r>
    <n v="2002"/>
    <n v="4"/>
    <n v="29"/>
    <x v="21"/>
    <n v="11.8"/>
    <n v="15.672008403361344"/>
    <n v="3.8720084033613436"/>
    <x v="194"/>
  </r>
  <r>
    <n v="2000"/>
    <n v="5"/>
    <n v="2"/>
    <x v="21"/>
    <n v="11.8"/>
    <n v="15.672008403361344"/>
    <n v="3.8720084033613436"/>
    <x v="194"/>
  </r>
  <r>
    <n v="2000"/>
    <n v="5"/>
    <n v="2"/>
    <x v="22"/>
    <n v="11.8"/>
    <n v="15.672008403361344"/>
    <n v="3.8720084033613436"/>
    <x v="194"/>
  </r>
  <r>
    <n v="2000"/>
    <n v="5"/>
    <n v="2"/>
    <x v="17"/>
    <n v="11.8"/>
    <n v="15.672008403361344"/>
    <n v="3.8720084033613436"/>
    <x v="194"/>
  </r>
  <r>
    <n v="2000"/>
    <n v="5"/>
    <n v="12"/>
    <x v="2"/>
    <n v="11.8"/>
    <n v="15.672008403361344"/>
    <n v="3.8720084033613436"/>
    <x v="194"/>
  </r>
  <r>
    <n v="2000"/>
    <n v="5"/>
    <n v="24"/>
    <x v="3"/>
    <n v="11.8"/>
    <n v="15.672008403361344"/>
    <n v="3.8720084033613436"/>
    <x v="194"/>
  </r>
  <r>
    <n v="2000"/>
    <n v="5"/>
    <n v="24"/>
    <x v="1"/>
    <n v="11.8"/>
    <n v="15.672008403361344"/>
    <n v="3.8720084033613436"/>
    <x v="194"/>
  </r>
  <r>
    <n v="2000"/>
    <n v="5"/>
    <n v="24"/>
    <x v="14"/>
    <n v="11.8"/>
    <n v="15.672008403361344"/>
    <n v="3.8720084033613436"/>
    <x v="194"/>
  </r>
  <r>
    <n v="2011"/>
    <n v="6"/>
    <n v="7"/>
    <x v="2"/>
    <n v="11.8"/>
    <n v="15.672008403361344"/>
    <n v="3.8720084033613436"/>
    <x v="194"/>
  </r>
  <r>
    <n v="2011"/>
    <n v="6"/>
    <n v="9"/>
    <x v="5"/>
    <n v="11.8"/>
    <n v="15.672008403361344"/>
    <n v="3.8720084033613436"/>
    <x v="194"/>
  </r>
  <r>
    <n v="2011"/>
    <n v="6"/>
    <n v="11"/>
    <x v="10"/>
    <n v="11.8"/>
    <n v="15.672008403361344"/>
    <n v="3.8720084033613436"/>
    <x v="194"/>
  </r>
  <r>
    <n v="2011"/>
    <n v="6"/>
    <n v="19"/>
    <x v="2"/>
    <n v="11.8"/>
    <n v="15.672008403361344"/>
    <n v="3.8720084033613436"/>
    <x v="194"/>
  </r>
  <r>
    <n v="2011"/>
    <n v="6"/>
    <n v="30"/>
    <x v="9"/>
    <n v="11.8"/>
    <n v="15.672008403361344"/>
    <n v="3.8720084033613436"/>
    <x v="194"/>
  </r>
  <r>
    <n v="2008"/>
    <n v="7"/>
    <n v="8"/>
    <x v="7"/>
    <n v="11.8"/>
    <n v="15.672008403361344"/>
    <n v="3.8720084033613436"/>
    <x v="194"/>
  </r>
  <r>
    <n v="2008"/>
    <n v="7"/>
    <n v="20"/>
    <x v="20"/>
    <n v="11.8"/>
    <n v="15.672008403361344"/>
    <n v="3.8720084033613436"/>
    <x v="194"/>
  </r>
  <r>
    <n v="2001"/>
    <n v="8"/>
    <n v="9"/>
    <x v="7"/>
    <n v="11.8"/>
    <n v="15.672008403361344"/>
    <n v="3.8720084033613436"/>
    <x v="194"/>
  </r>
  <r>
    <n v="2001"/>
    <n v="8"/>
    <n v="17"/>
    <x v="6"/>
    <n v="11.8"/>
    <n v="15.672008403361344"/>
    <n v="3.8720084033613436"/>
    <x v="194"/>
  </r>
  <r>
    <n v="2011"/>
    <n v="9"/>
    <n v="19"/>
    <x v="7"/>
    <n v="11.8"/>
    <n v="15.672008403361344"/>
    <n v="3.8720084033613436"/>
    <x v="194"/>
  </r>
  <r>
    <n v="2011"/>
    <n v="9"/>
    <n v="20"/>
    <x v="2"/>
    <n v="11.8"/>
    <n v="15.672008403361344"/>
    <n v="3.8720084033613436"/>
    <x v="194"/>
  </r>
  <r>
    <n v="2011"/>
    <n v="9"/>
    <n v="23"/>
    <x v="8"/>
    <n v="11.8"/>
    <n v="15.672008403361344"/>
    <n v="3.8720084033613436"/>
    <x v="194"/>
  </r>
  <r>
    <n v="2011"/>
    <n v="9"/>
    <n v="30"/>
    <x v="6"/>
    <n v="11.8"/>
    <n v="15.672008403361344"/>
    <n v="3.8720084033613436"/>
    <x v="194"/>
  </r>
  <r>
    <n v="2010"/>
    <n v="10"/>
    <n v="8"/>
    <x v="9"/>
    <n v="11.8"/>
    <n v="15.672008403361344"/>
    <n v="3.8720084033613436"/>
    <x v="194"/>
  </r>
  <r>
    <n v="2010"/>
    <n v="10"/>
    <n v="15"/>
    <x v="20"/>
    <n v="11.8"/>
    <n v="15.672008403361344"/>
    <n v="3.8720084033613436"/>
    <x v="194"/>
  </r>
  <r>
    <n v="2010"/>
    <n v="10"/>
    <n v="18"/>
    <x v="20"/>
    <n v="11.8"/>
    <n v="15.672008403361344"/>
    <n v="3.8720084033613436"/>
    <x v="194"/>
  </r>
  <r>
    <n v="2010"/>
    <n v="10"/>
    <n v="31"/>
    <x v="15"/>
    <n v="11.8"/>
    <n v="15.672008403361344"/>
    <n v="3.8720084033613436"/>
    <x v="194"/>
  </r>
  <r>
    <n v="2003"/>
    <n v="11"/>
    <n v="3"/>
    <x v="19"/>
    <n v="11.8"/>
    <n v="15.672008403361344"/>
    <n v="3.8720084033613436"/>
    <x v="194"/>
  </r>
  <r>
    <n v="2003"/>
    <n v="11"/>
    <n v="13"/>
    <x v="16"/>
    <n v="11.8"/>
    <n v="15.672008403361344"/>
    <n v="3.8720084033613436"/>
    <x v="194"/>
  </r>
  <r>
    <n v="2003"/>
    <n v="11"/>
    <n v="18"/>
    <x v="3"/>
    <n v="11.8"/>
    <n v="15.672008403361344"/>
    <n v="3.8720084033613436"/>
    <x v="194"/>
  </r>
  <r>
    <n v="2003"/>
    <n v="11"/>
    <n v="19"/>
    <x v="2"/>
    <n v="11.8"/>
    <n v="15.672008403361344"/>
    <n v="3.8720084033613436"/>
    <x v="194"/>
  </r>
  <r>
    <n v="2003"/>
    <n v="11"/>
    <n v="19"/>
    <x v="3"/>
    <n v="11.8"/>
    <n v="15.672008403361344"/>
    <n v="3.8720084033613436"/>
    <x v="194"/>
  </r>
  <r>
    <n v="2003"/>
    <n v="12"/>
    <n v="1"/>
    <x v="18"/>
    <n v="11.8"/>
    <n v="15.672008403361344"/>
    <n v="3.8720084033613436"/>
    <x v="194"/>
  </r>
  <r>
    <n v="2003"/>
    <n v="12"/>
    <n v="13"/>
    <x v="0"/>
    <n v="11.8"/>
    <n v="15.672008403361344"/>
    <n v="3.8720084033613436"/>
    <x v="194"/>
  </r>
  <r>
    <n v="2003"/>
    <n v="12"/>
    <n v="13"/>
    <x v="21"/>
    <n v="11.8"/>
    <n v="15.672008403361344"/>
    <n v="3.8720084033613436"/>
    <x v="194"/>
  </r>
  <r>
    <n v="2003"/>
    <n v="12"/>
    <n v="13"/>
    <x v="15"/>
    <n v="11.8"/>
    <n v="15.672008403361344"/>
    <n v="3.8720084033613436"/>
    <x v="194"/>
  </r>
  <r>
    <n v="2003"/>
    <n v="12"/>
    <n v="13"/>
    <x v="14"/>
    <n v="11.8"/>
    <n v="15.672008403361344"/>
    <n v="3.8720084033613436"/>
    <x v="194"/>
  </r>
  <r>
    <n v="2003"/>
    <n v="12"/>
    <n v="13"/>
    <x v="12"/>
    <n v="11.8"/>
    <n v="15.672008403361344"/>
    <n v="3.8720084033613436"/>
    <x v="194"/>
  </r>
  <r>
    <n v="2004"/>
    <n v="2"/>
    <n v="3"/>
    <x v="1"/>
    <n v="11.9"/>
    <n v="15.651"/>
    <n v="3.7509999999999994"/>
    <x v="195"/>
  </r>
  <r>
    <n v="2004"/>
    <n v="2"/>
    <n v="5"/>
    <x v="17"/>
    <n v="11.9"/>
    <n v="15.651"/>
    <n v="3.7509999999999994"/>
    <x v="195"/>
  </r>
  <r>
    <n v="2004"/>
    <n v="2"/>
    <n v="5"/>
    <x v="15"/>
    <n v="11.9"/>
    <n v="15.651"/>
    <n v="3.7509999999999994"/>
    <x v="195"/>
  </r>
  <r>
    <n v="2004"/>
    <n v="3"/>
    <n v="14"/>
    <x v="23"/>
    <n v="11.9"/>
    <n v="15.651"/>
    <n v="3.7509999999999994"/>
    <x v="195"/>
  </r>
  <r>
    <n v="2004"/>
    <n v="3"/>
    <n v="20"/>
    <x v="18"/>
    <n v="11.9"/>
    <n v="15.651"/>
    <n v="3.7509999999999994"/>
    <x v="195"/>
  </r>
  <r>
    <n v="2004"/>
    <n v="3"/>
    <n v="20"/>
    <x v="23"/>
    <n v="11.9"/>
    <n v="15.651"/>
    <n v="3.7509999999999994"/>
    <x v="195"/>
  </r>
  <r>
    <n v="2002"/>
    <n v="4"/>
    <n v="3"/>
    <x v="5"/>
    <n v="11.9"/>
    <n v="15.651"/>
    <n v="3.7509999999999994"/>
    <x v="195"/>
  </r>
  <r>
    <n v="2002"/>
    <n v="4"/>
    <n v="5"/>
    <x v="13"/>
    <n v="11.9"/>
    <n v="15.651"/>
    <n v="3.7509999999999994"/>
    <x v="195"/>
  </r>
  <r>
    <n v="2002"/>
    <n v="4"/>
    <n v="11"/>
    <x v="23"/>
    <n v="11.9"/>
    <n v="15.651"/>
    <n v="3.7509999999999994"/>
    <x v="195"/>
  </r>
  <r>
    <n v="2002"/>
    <n v="4"/>
    <n v="18"/>
    <x v="20"/>
    <n v="11.9"/>
    <n v="15.651"/>
    <n v="3.7509999999999994"/>
    <x v="195"/>
  </r>
  <r>
    <n v="2002"/>
    <n v="4"/>
    <n v="18"/>
    <x v="17"/>
    <n v="11.9"/>
    <n v="15.651"/>
    <n v="3.7509999999999994"/>
    <x v="195"/>
  </r>
  <r>
    <n v="2002"/>
    <n v="4"/>
    <n v="20"/>
    <x v="17"/>
    <n v="11.9"/>
    <n v="15.651"/>
    <n v="3.7509999999999994"/>
    <x v="195"/>
  </r>
  <r>
    <n v="2002"/>
    <n v="4"/>
    <n v="30"/>
    <x v="20"/>
    <n v="11.9"/>
    <n v="15.651"/>
    <n v="3.7509999999999994"/>
    <x v="195"/>
  </r>
  <r>
    <n v="2000"/>
    <n v="5"/>
    <n v="1"/>
    <x v="0"/>
    <n v="11.9"/>
    <n v="15.651"/>
    <n v="3.7509999999999994"/>
    <x v="195"/>
  </r>
  <r>
    <n v="2000"/>
    <n v="5"/>
    <n v="2"/>
    <x v="23"/>
    <n v="11.9"/>
    <n v="15.651"/>
    <n v="3.7509999999999994"/>
    <x v="195"/>
  </r>
  <r>
    <n v="2000"/>
    <n v="5"/>
    <n v="3"/>
    <x v="13"/>
    <n v="11.9"/>
    <n v="15.651"/>
    <n v="3.7509999999999994"/>
    <x v="195"/>
  </r>
  <r>
    <n v="2000"/>
    <n v="5"/>
    <n v="3"/>
    <x v="9"/>
    <n v="11.9"/>
    <n v="15.651"/>
    <n v="3.7509999999999994"/>
    <x v="195"/>
  </r>
  <r>
    <n v="2000"/>
    <n v="5"/>
    <n v="4"/>
    <x v="12"/>
    <n v="11.9"/>
    <n v="15.651"/>
    <n v="3.7509999999999994"/>
    <x v="195"/>
  </r>
  <r>
    <n v="2000"/>
    <n v="5"/>
    <n v="21"/>
    <x v="21"/>
    <n v="11.9"/>
    <n v="15.651"/>
    <n v="3.7509999999999994"/>
    <x v="195"/>
  </r>
  <r>
    <n v="2000"/>
    <n v="5"/>
    <n v="26"/>
    <x v="0"/>
    <n v="11.9"/>
    <n v="15.651"/>
    <n v="3.7509999999999994"/>
    <x v="195"/>
  </r>
  <r>
    <n v="2000"/>
    <n v="5"/>
    <n v="30"/>
    <x v="10"/>
    <n v="11.9"/>
    <n v="15.651"/>
    <n v="3.7509999999999994"/>
    <x v="195"/>
  </r>
  <r>
    <n v="2000"/>
    <n v="5"/>
    <n v="30"/>
    <x v="21"/>
    <n v="11.9"/>
    <n v="15.651"/>
    <n v="3.7509999999999994"/>
    <x v="195"/>
  </r>
  <r>
    <n v="2011"/>
    <n v="6"/>
    <n v="7"/>
    <x v="8"/>
    <n v="11.9"/>
    <n v="15.651"/>
    <n v="3.7509999999999994"/>
    <x v="195"/>
  </r>
  <r>
    <n v="2011"/>
    <n v="6"/>
    <n v="8"/>
    <x v="5"/>
    <n v="11.9"/>
    <n v="15.651"/>
    <n v="3.7509999999999994"/>
    <x v="195"/>
  </r>
  <r>
    <n v="2011"/>
    <n v="6"/>
    <n v="20"/>
    <x v="4"/>
    <n v="11.9"/>
    <n v="15.651"/>
    <n v="3.7509999999999994"/>
    <x v="195"/>
  </r>
  <r>
    <n v="2011"/>
    <n v="6"/>
    <n v="25"/>
    <x v="0"/>
    <n v="11.9"/>
    <n v="15.651"/>
    <n v="3.7509999999999994"/>
    <x v="195"/>
  </r>
  <r>
    <n v="2011"/>
    <n v="6"/>
    <n v="25"/>
    <x v="10"/>
    <n v="11.9"/>
    <n v="15.651"/>
    <n v="3.7509999999999994"/>
    <x v="195"/>
  </r>
  <r>
    <n v="2011"/>
    <n v="6"/>
    <n v="30"/>
    <x v="7"/>
    <n v="11.9"/>
    <n v="15.651"/>
    <n v="3.7509999999999994"/>
    <x v="195"/>
  </r>
  <r>
    <n v="2008"/>
    <n v="7"/>
    <n v="20"/>
    <x v="11"/>
    <n v="11.9"/>
    <n v="15.651"/>
    <n v="3.7509999999999994"/>
    <x v="195"/>
  </r>
  <r>
    <n v="2001"/>
    <n v="8"/>
    <n v="5"/>
    <x v="7"/>
    <n v="11.9"/>
    <n v="15.651"/>
    <n v="3.7509999999999994"/>
    <x v="195"/>
  </r>
  <r>
    <n v="2001"/>
    <n v="8"/>
    <n v="20"/>
    <x v="9"/>
    <n v="11.9"/>
    <n v="15.651"/>
    <n v="3.7509999999999994"/>
    <x v="195"/>
  </r>
  <r>
    <n v="2001"/>
    <n v="8"/>
    <n v="30"/>
    <x v="4"/>
    <n v="11.9"/>
    <n v="15.651"/>
    <n v="3.7509999999999994"/>
    <x v="195"/>
  </r>
  <r>
    <n v="2011"/>
    <n v="9"/>
    <n v="18"/>
    <x v="6"/>
    <n v="11.9"/>
    <n v="15.651"/>
    <n v="3.7509999999999994"/>
    <x v="195"/>
  </r>
  <r>
    <n v="2011"/>
    <n v="9"/>
    <n v="18"/>
    <x v="3"/>
    <n v="11.9"/>
    <n v="15.651"/>
    <n v="3.7509999999999994"/>
    <x v="195"/>
  </r>
  <r>
    <n v="2011"/>
    <n v="9"/>
    <n v="22"/>
    <x v="9"/>
    <n v="11.9"/>
    <n v="15.651"/>
    <n v="3.7509999999999994"/>
    <x v="195"/>
  </r>
  <r>
    <n v="2011"/>
    <n v="9"/>
    <n v="26"/>
    <x v="4"/>
    <n v="11.9"/>
    <n v="15.651"/>
    <n v="3.7509999999999994"/>
    <x v="195"/>
  </r>
  <r>
    <n v="2010"/>
    <n v="10"/>
    <n v="14"/>
    <x v="23"/>
    <n v="11.9"/>
    <n v="15.651"/>
    <n v="3.7509999999999994"/>
    <x v="195"/>
  </r>
  <r>
    <n v="2010"/>
    <n v="10"/>
    <n v="22"/>
    <x v="18"/>
    <n v="11.9"/>
    <n v="15.651"/>
    <n v="3.7509999999999994"/>
    <x v="195"/>
  </r>
  <r>
    <n v="2010"/>
    <n v="10"/>
    <n v="29"/>
    <x v="23"/>
    <n v="11.9"/>
    <n v="15.651"/>
    <n v="3.7509999999999994"/>
    <x v="195"/>
  </r>
  <r>
    <n v="2003"/>
    <n v="11"/>
    <n v="18"/>
    <x v="11"/>
    <n v="11.9"/>
    <n v="15.651"/>
    <n v="3.7509999999999994"/>
    <x v="195"/>
  </r>
  <r>
    <n v="2003"/>
    <n v="11"/>
    <n v="19"/>
    <x v="4"/>
    <n v="11.9"/>
    <n v="15.651"/>
    <n v="3.7509999999999994"/>
    <x v="195"/>
  </r>
  <r>
    <n v="2003"/>
    <n v="11"/>
    <n v="19"/>
    <x v="8"/>
    <n v="11.9"/>
    <n v="15.651"/>
    <n v="3.7509999999999994"/>
    <x v="195"/>
  </r>
  <r>
    <n v="2003"/>
    <n v="11"/>
    <n v="19"/>
    <x v="1"/>
    <n v="11.9"/>
    <n v="15.651"/>
    <n v="3.7509999999999994"/>
    <x v="195"/>
  </r>
  <r>
    <n v="2003"/>
    <n v="11"/>
    <n v="19"/>
    <x v="7"/>
    <n v="11.9"/>
    <n v="15.651"/>
    <n v="3.7509999999999994"/>
    <x v="195"/>
  </r>
  <r>
    <n v="2003"/>
    <n v="11"/>
    <n v="23"/>
    <x v="6"/>
    <n v="11.9"/>
    <n v="15.651"/>
    <n v="3.7509999999999994"/>
    <x v="195"/>
  </r>
  <r>
    <n v="2003"/>
    <n v="12"/>
    <n v="13"/>
    <x v="1"/>
    <n v="11.9"/>
    <n v="15.651"/>
    <n v="3.7509999999999994"/>
    <x v="195"/>
  </r>
  <r>
    <n v="2003"/>
    <n v="12"/>
    <n v="13"/>
    <x v="20"/>
    <n v="11.9"/>
    <n v="15.651"/>
    <n v="3.7509999999999994"/>
    <x v="195"/>
  </r>
  <r>
    <n v="2004"/>
    <n v="2"/>
    <n v="4"/>
    <x v="3"/>
    <n v="12"/>
    <n v="15.629991596638655"/>
    <n v="3.6299915966386553"/>
    <x v="196"/>
  </r>
  <r>
    <n v="2004"/>
    <n v="2"/>
    <n v="5"/>
    <x v="16"/>
    <n v="12"/>
    <n v="15.629991596638655"/>
    <n v="3.6299915966386553"/>
    <x v="196"/>
  </r>
  <r>
    <n v="2004"/>
    <n v="2"/>
    <n v="5"/>
    <x v="23"/>
    <n v="12"/>
    <n v="15.629991596638655"/>
    <n v="3.6299915966386553"/>
    <x v="196"/>
  </r>
  <r>
    <n v="2004"/>
    <n v="3"/>
    <n v="20"/>
    <x v="22"/>
    <n v="12"/>
    <n v="15.629991596638655"/>
    <n v="3.6299915966386553"/>
    <x v="196"/>
  </r>
  <r>
    <n v="2004"/>
    <n v="3"/>
    <n v="29"/>
    <x v="16"/>
    <n v="12"/>
    <n v="15.629991596638655"/>
    <n v="3.6299915966386553"/>
    <x v="196"/>
  </r>
  <r>
    <n v="2002"/>
    <n v="4"/>
    <n v="11"/>
    <x v="18"/>
    <n v="12"/>
    <n v="15.629991596638655"/>
    <n v="3.6299915966386553"/>
    <x v="196"/>
  </r>
  <r>
    <n v="2002"/>
    <n v="4"/>
    <n v="11"/>
    <x v="21"/>
    <n v="12"/>
    <n v="15.629991596638655"/>
    <n v="3.6299915966386553"/>
    <x v="196"/>
  </r>
  <r>
    <n v="2002"/>
    <n v="4"/>
    <n v="11"/>
    <x v="22"/>
    <n v="12"/>
    <n v="15.629991596638655"/>
    <n v="3.6299915966386553"/>
    <x v="196"/>
  </r>
  <r>
    <n v="2002"/>
    <n v="4"/>
    <n v="19"/>
    <x v="20"/>
    <n v="12"/>
    <n v="15.629991596638655"/>
    <n v="3.6299915966386553"/>
    <x v="196"/>
  </r>
  <r>
    <n v="2002"/>
    <n v="4"/>
    <n v="19"/>
    <x v="22"/>
    <n v="12"/>
    <n v="15.629991596638655"/>
    <n v="3.6299915966386553"/>
    <x v="196"/>
  </r>
  <r>
    <n v="2002"/>
    <n v="4"/>
    <n v="29"/>
    <x v="22"/>
    <n v="12"/>
    <n v="15.629991596638655"/>
    <n v="3.6299915966386553"/>
    <x v="196"/>
  </r>
  <r>
    <n v="2002"/>
    <n v="4"/>
    <n v="29"/>
    <x v="17"/>
    <n v="12"/>
    <n v="15.629991596638655"/>
    <n v="3.6299915966386553"/>
    <x v="196"/>
  </r>
  <r>
    <n v="2000"/>
    <n v="5"/>
    <n v="1"/>
    <x v="14"/>
    <n v="12"/>
    <n v="15.629991596638655"/>
    <n v="3.6299915966386553"/>
    <x v="196"/>
  </r>
  <r>
    <n v="2000"/>
    <n v="5"/>
    <n v="13"/>
    <x v="11"/>
    <n v="12"/>
    <n v="15.629991596638655"/>
    <n v="3.6299915966386553"/>
    <x v="196"/>
  </r>
  <r>
    <n v="2000"/>
    <n v="5"/>
    <n v="24"/>
    <x v="12"/>
    <n v="12"/>
    <n v="15.629991596638655"/>
    <n v="3.6299915966386553"/>
    <x v="196"/>
  </r>
  <r>
    <n v="2000"/>
    <n v="5"/>
    <n v="27"/>
    <x v="13"/>
    <n v="12"/>
    <n v="15.629991596638655"/>
    <n v="3.6299915966386553"/>
    <x v="196"/>
  </r>
  <r>
    <n v="2011"/>
    <n v="6"/>
    <n v="6"/>
    <x v="9"/>
    <n v="12"/>
    <n v="15.629991596638655"/>
    <n v="3.6299915966386553"/>
    <x v="196"/>
  </r>
  <r>
    <n v="2011"/>
    <n v="6"/>
    <n v="8"/>
    <x v="6"/>
    <n v="12"/>
    <n v="15.629991596638655"/>
    <n v="3.6299915966386553"/>
    <x v="196"/>
  </r>
  <r>
    <n v="2011"/>
    <n v="6"/>
    <n v="17"/>
    <x v="5"/>
    <n v="12"/>
    <n v="15.629991596638655"/>
    <n v="3.6299915966386553"/>
    <x v="196"/>
  </r>
  <r>
    <n v="2011"/>
    <n v="6"/>
    <n v="17"/>
    <x v="6"/>
    <n v="12"/>
    <n v="15.629991596638655"/>
    <n v="3.6299915966386553"/>
    <x v="196"/>
  </r>
  <r>
    <n v="2008"/>
    <n v="7"/>
    <n v="12"/>
    <x v="11"/>
    <n v="12"/>
    <n v="15.629991596638655"/>
    <n v="3.6299915966386553"/>
    <x v="196"/>
  </r>
  <r>
    <n v="2008"/>
    <n v="7"/>
    <n v="13"/>
    <x v="2"/>
    <n v="12"/>
    <n v="15.629991596638655"/>
    <n v="3.6299915966386553"/>
    <x v="196"/>
  </r>
  <r>
    <n v="2008"/>
    <n v="7"/>
    <n v="13"/>
    <x v="6"/>
    <n v="12"/>
    <n v="15.629991596638655"/>
    <n v="3.6299915966386553"/>
    <x v="196"/>
  </r>
  <r>
    <n v="2001"/>
    <n v="8"/>
    <n v="9"/>
    <x v="11"/>
    <n v="12"/>
    <n v="15.629991596638655"/>
    <n v="3.6299915966386553"/>
    <x v="196"/>
  </r>
  <r>
    <n v="2011"/>
    <n v="9"/>
    <n v="3"/>
    <x v="2"/>
    <n v="12"/>
    <n v="15.629991596638655"/>
    <n v="3.6299915966386553"/>
    <x v="196"/>
  </r>
  <r>
    <n v="2011"/>
    <n v="9"/>
    <n v="14"/>
    <x v="2"/>
    <n v="12"/>
    <n v="15.629991596638655"/>
    <n v="3.6299915966386553"/>
    <x v="196"/>
  </r>
  <r>
    <n v="2011"/>
    <n v="9"/>
    <n v="17"/>
    <x v="7"/>
    <n v="12"/>
    <n v="15.629991596638655"/>
    <n v="3.6299915966386553"/>
    <x v="196"/>
  </r>
  <r>
    <n v="2011"/>
    <n v="9"/>
    <n v="18"/>
    <x v="15"/>
    <n v="12"/>
    <n v="15.629991596638655"/>
    <n v="3.6299915966386553"/>
    <x v="196"/>
  </r>
  <r>
    <n v="2011"/>
    <n v="9"/>
    <n v="19"/>
    <x v="9"/>
    <n v="12"/>
    <n v="15.629991596638655"/>
    <n v="3.6299915966386553"/>
    <x v="196"/>
  </r>
  <r>
    <n v="2011"/>
    <n v="9"/>
    <n v="23"/>
    <x v="2"/>
    <n v="12"/>
    <n v="15.629991596638655"/>
    <n v="3.6299915966386553"/>
    <x v="196"/>
  </r>
  <r>
    <n v="2011"/>
    <n v="9"/>
    <n v="26"/>
    <x v="2"/>
    <n v="12"/>
    <n v="15.629991596638655"/>
    <n v="3.6299915966386553"/>
    <x v="196"/>
  </r>
  <r>
    <n v="2011"/>
    <n v="9"/>
    <n v="30"/>
    <x v="4"/>
    <n v="12"/>
    <n v="15.629991596638655"/>
    <n v="3.6299915966386553"/>
    <x v="196"/>
  </r>
  <r>
    <n v="2010"/>
    <n v="10"/>
    <n v="7"/>
    <x v="10"/>
    <n v="12"/>
    <n v="15.629991596638655"/>
    <n v="3.6299915966386553"/>
    <x v="196"/>
  </r>
  <r>
    <n v="2010"/>
    <n v="10"/>
    <n v="10"/>
    <x v="10"/>
    <n v="12"/>
    <n v="15.629991596638655"/>
    <n v="3.6299915966386553"/>
    <x v="196"/>
  </r>
  <r>
    <n v="2010"/>
    <n v="10"/>
    <n v="19"/>
    <x v="13"/>
    <n v="12"/>
    <n v="15.629991596638655"/>
    <n v="3.6299915966386553"/>
    <x v="196"/>
  </r>
  <r>
    <n v="2010"/>
    <n v="10"/>
    <n v="29"/>
    <x v="21"/>
    <n v="12"/>
    <n v="15.629991596638655"/>
    <n v="3.6299915966386553"/>
    <x v="196"/>
  </r>
  <r>
    <n v="2010"/>
    <n v="10"/>
    <n v="29"/>
    <x v="22"/>
    <n v="12"/>
    <n v="15.629991596638655"/>
    <n v="3.6299915966386553"/>
    <x v="196"/>
  </r>
  <r>
    <n v="2010"/>
    <n v="10"/>
    <n v="30"/>
    <x v="3"/>
    <n v="12"/>
    <n v="15.629991596638655"/>
    <n v="3.6299915966386553"/>
    <x v="196"/>
  </r>
  <r>
    <n v="2010"/>
    <n v="10"/>
    <n v="31"/>
    <x v="18"/>
    <n v="12"/>
    <n v="15.629991596638655"/>
    <n v="3.6299915966386553"/>
    <x v="196"/>
  </r>
  <r>
    <n v="2003"/>
    <n v="11"/>
    <n v="10"/>
    <x v="13"/>
    <n v="12"/>
    <n v="15.629991596638655"/>
    <n v="3.6299915966386553"/>
    <x v="196"/>
  </r>
  <r>
    <n v="2003"/>
    <n v="11"/>
    <n v="10"/>
    <x v="22"/>
    <n v="12"/>
    <n v="15.629991596638655"/>
    <n v="3.6299915966386553"/>
    <x v="196"/>
  </r>
  <r>
    <n v="2003"/>
    <n v="11"/>
    <n v="13"/>
    <x v="22"/>
    <n v="12"/>
    <n v="15.629991596638655"/>
    <n v="3.6299915966386553"/>
    <x v="196"/>
  </r>
  <r>
    <n v="2003"/>
    <n v="11"/>
    <n v="18"/>
    <x v="9"/>
    <n v="12"/>
    <n v="15.629991596638655"/>
    <n v="3.6299915966386553"/>
    <x v="196"/>
  </r>
  <r>
    <n v="2003"/>
    <n v="11"/>
    <n v="19"/>
    <x v="0"/>
    <n v="12"/>
    <n v="15.629991596638655"/>
    <n v="3.6299915966386553"/>
    <x v="196"/>
  </r>
  <r>
    <n v="2003"/>
    <n v="11"/>
    <n v="19"/>
    <x v="12"/>
    <n v="12"/>
    <n v="15.629991596638655"/>
    <n v="3.6299915966386553"/>
    <x v="196"/>
  </r>
  <r>
    <n v="2003"/>
    <n v="11"/>
    <n v="19"/>
    <x v="11"/>
    <n v="12"/>
    <n v="15.629991596638655"/>
    <n v="3.6299915966386553"/>
    <x v="196"/>
  </r>
  <r>
    <n v="2003"/>
    <n v="11"/>
    <n v="19"/>
    <x v="9"/>
    <n v="12"/>
    <n v="15.629991596638655"/>
    <n v="3.6299915966386553"/>
    <x v="196"/>
  </r>
  <r>
    <n v="2003"/>
    <n v="11"/>
    <n v="23"/>
    <x v="10"/>
    <n v="12"/>
    <n v="15.629991596638655"/>
    <n v="3.6299915966386553"/>
    <x v="196"/>
  </r>
  <r>
    <n v="2003"/>
    <n v="12"/>
    <n v="13"/>
    <x v="13"/>
    <n v="12"/>
    <n v="15.629991596638655"/>
    <n v="3.6299915966386553"/>
    <x v="196"/>
  </r>
  <r>
    <n v="2003"/>
    <n v="12"/>
    <n v="13"/>
    <x v="16"/>
    <n v="12"/>
    <n v="15.629991596638655"/>
    <n v="3.6299915966386553"/>
    <x v="196"/>
  </r>
  <r>
    <n v="2003"/>
    <n v="12"/>
    <n v="13"/>
    <x v="18"/>
    <n v="12"/>
    <n v="15.629991596638655"/>
    <n v="3.6299915966386553"/>
    <x v="196"/>
  </r>
  <r>
    <n v="2004"/>
    <n v="2"/>
    <n v="1"/>
    <x v="20"/>
    <n v="12.100000000000001"/>
    <n v="15.608983193277311"/>
    <n v="3.5089831932773095"/>
    <x v="197"/>
  </r>
  <r>
    <n v="2004"/>
    <n v="2"/>
    <n v="5"/>
    <x v="22"/>
    <n v="12.100000000000001"/>
    <n v="15.608983193277311"/>
    <n v="3.5089831932773095"/>
    <x v="197"/>
  </r>
  <r>
    <n v="2004"/>
    <n v="2"/>
    <n v="5"/>
    <x v="19"/>
    <n v="12.100000000000001"/>
    <n v="15.608983193277311"/>
    <n v="3.5089831932773095"/>
    <x v="197"/>
  </r>
  <r>
    <n v="2004"/>
    <n v="2"/>
    <n v="5"/>
    <x v="14"/>
    <n v="12.100000000000001"/>
    <n v="15.608983193277311"/>
    <n v="3.5089831932773095"/>
    <x v="197"/>
  </r>
  <r>
    <n v="2004"/>
    <n v="3"/>
    <n v="16"/>
    <x v="8"/>
    <n v="12.100000000000001"/>
    <n v="15.608983193277311"/>
    <n v="3.5089831932773095"/>
    <x v="197"/>
  </r>
  <r>
    <n v="2004"/>
    <n v="3"/>
    <n v="20"/>
    <x v="21"/>
    <n v="12.100000000000001"/>
    <n v="15.608983193277311"/>
    <n v="3.5089831932773095"/>
    <x v="197"/>
  </r>
  <r>
    <n v="2004"/>
    <n v="3"/>
    <n v="20"/>
    <x v="17"/>
    <n v="12.100000000000001"/>
    <n v="15.608983193277311"/>
    <n v="3.5089831932773095"/>
    <x v="197"/>
  </r>
  <r>
    <n v="2004"/>
    <n v="3"/>
    <n v="20"/>
    <x v="15"/>
    <n v="12.100000000000001"/>
    <n v="15.608983193277311"/>
    <n v="3.5089831932773095"/>
    <x v="197"/>
  </r>
  <r>
    <n v="2002"/>
    <n v="4"/>
    <n v="3"/>
    <x v="4"/>
    <n v="12.100000000000001"/>
    <n v="15.608983193277311"/>
    <n v="3.5089831932773095"/>
    <x v="197"/>
  </r>
  <r>
    <n v="2002"/>
    <n v="4"/>
    <n v="4"/>
    <x v="10"/>
    <n v="12.100000000000001"/>
    <n v="15.608983193277311"/>
    <n v="3.5089831932773095"/>
    <x v="197"/>
  </r>
  <r>
    <n v="2002"/>
    <n v="4"/>
    <n v="12"/>
    <x v="21"/>
    <n v="12.100000000000001"/>
    <n v="15.608983193277311"/>
    <n v="3.5089831932773095"/>
    <x v="197"/>
  </r>
  <r>
    <n v="2002"/>
    <n v="4"/>
    <n v="18"/>
    <x v="16"/>
    <n v="12.100000000000001"/>
    <n v="15.608983193277311"/>
    <n v="3.5089831932773095"/>
    <x v="197"/>
  </r>
  <r>
    <n v="2002"/>
    <n v="4"/>
    <n v="23"/>
    <x v="5"/>
    <n v="12.100000000000001"/>
    <n v="15.608983193277311"/>
    <n v="3.5089831932773095"/>
    <x v="197"/>
  </r>
  <r>
    <n v="2002"/>
    <n v="4"/>
    <n v="23"/>
    <x v="4"/>
    <n v="12.100000000000001"/>
    <n v="15.608983193277311"/>
    <n v="3.5089831932773095"/>
    <x v="197"/>
  </r>
  <r>
    <n v="2002"/>
    <n v="4"/>
    <n v="24"/>
    <x v="3"/>
    <n v="12.100000000000001"/>
    <n v="15.608983193277311"/>
    <n v="3.5089831932773095"/>
    <x v="197"/>
  </r>
  <r>
    <n v="2002"/>
    <n v="4"/>
    <n v="28"/>
    <x v="16"/>
    <n v="12.100000000000001"/>
    <n v="15.608983193277311"/>
    <n v="3.5089831932773095"/>
    <x v="197"/>
  </r>
  <r>
    <n v="2002"/>
    <n v="4"/>
    <n v="28"/>
    <x v="21"/>
    <n v="12.100000000000001"/>
    <n v="15.608983193277311"/>
    <n v="3.5089831932773095"/>
    <x v="197"/>
  </r>
  <r>
    <n v="2002"/>
    <n v="4"/>
    <n v="29"/>
    <x v="23"/>
    <n v="12.100000000000001"/>
    <n v="15.608983193277311"/>
    <n v="3.5089831932773095"/>
    <x v="197"/>
  </r>
  <r>
    <n v="2000"/>
    <n v="5"/>
    <n v="4"/>
    <x v="10"/>
    <n v="12.100000000000001"/>
    <n v="15.608983193277311"/>
    <n v="3.5089831932773095"/>
    <x v="197"/>
  </r>
  <r>
    <n v="2000"/>
    <n v="5"/>
    <n v="8"/>
    <x v="6"/>
    <n v="12.100000000000001"/>
    <n v="15.608983193277311"/>
    <n v="3.5089831932773095"/>
    <x v="197"/>
  </r>
  <r>
    <n v="2000"/>
    <n v="5"/>
    <n v="19"/>
    <x v="10"/>
    <n v="12.100000000000001"/>
    <n v="15.608983193277311"/>
    <n v="3.5089831932773095"/>
    <x v="197"/>
  </r>
  <r>
    <n v="2000"/>
    <n v="5"/>
    <n v="19"/>
    <x v="18"/>
    <n v="12.100000000000001"/>
    <n v="15.608983193277311"/>
    <n v="3.5089831932773095"/>
    <x v="197"/>
  </r>
  <r>
    <n v="2011"/>
    <n v="6"/>
    <n v="11"/>
    <x v="1"/>
    <n v="12.100000000000001"/>
    <n v="15.608983193277311"/>
    <n v="3.5089831932773095"/>
    <x v="197"/>
  </r>
  <r>
    <n v="2011"/>
    <n v="6"/>
    <n v="19"/>
    <x v="8"/>
    <n v="12.100000000000001"/>
    <n v="15.608983193277311"/>
    <n v="3.5089831932773095"/>
    <x v="197"/>
  </r>
  <r>
    <n v="2011"/>
    <n v="6"/>
    <n v="24"/>
    <x v="14"/>
    <n v="12.100000000000001"/>
    <n v="15.608983193277311"/>
    <n v="3.5089831932773095"/>
    <x v="197"/>
  </r>
  <r>
    <n v="2011"/>
    <n v="6"/>
    <n v="25"/>
    <x v="1"/>
    <n v="12.100000000000001"/>
    <n v="15.608983193277311"/>
    <n v="3.5089831932773095"/>
    <x v="197"/>
  </r>
  <r>
    <n v="2008"/>
    <n v="7"/>
    <n v="13"/>
    <x v="5"/>
    <n v="12.100000000000001"/>
    <n v="15.608983193277311"/>
    <n v="3.5089831932773095"/>
    <x v="197"/>
  </r>
  <r>
    <n v="2008"/>
    <n v="7"/>
    <n v="20"/>
    <x v="7"/>
    <n v="12.100000000000001"/>
    <n v="15.608983193277311"/>
    <n v="3.5089831932773095"/>
    <x v="197"/>
  </r>
  <r>
    <n v="2008"/>
    <n v="7"/>
    <n v="21"/>
    <x v="10"/>
    <n v="12.100000000000001"/>
    <n v="15.608983193277311"/>
    <n v="3.5089831932773095"/>
    <x v="197"/>
  </r>
  <r>
    <n v="2001"/>
    <n v="8"/>
    <n v="27"/>
    <x v="12"/>
    <n v="12.100000000000001"/>
    <n v="15.608983193277311"/>
    <n v="3.5089831932773095"/>
    <x v="197"/>
  </r>
  <r>
    <n v="2001"/>
    <n v="8"/>
    <n v="30"/>
    <x v="5"/>
    <n v="12.100000000000001"/>
    <n v="15.608983193277311"/>
    <n v="3.5089831932773095"/>
    <x v="197"/>
  </r>
  <r>
    <n v="2011"/>
    <n v="9"/>
    <n v="19"/>
    <x v="14"/>
    <n v="12.100000000000001"/>
    <n v="15.608983193277311"/>
    <n v="3.5089831932773095"/>
    <x v="197"/>
  </r>
  <r>
    <n v="2011"/>
    <n v="9"/>
    <n v="30"/>
    <x v="2"/>
    <n v="12.100000000000001"/>
    <n v="15.608983193277311"/>
    <n v="3.5089831932773095"/>
    <x v="197"/>
  </r>
  <r>
    <n v="2010"/>
    <n v="10"/>
    <n v="1"/>
    <x v="11"/>
    <n v="12.100000000000001"/>
    <n v="15.608983193277311"/>
    <n v="3.5089831932773095"/>
    <x v="197"/>
  </r>
  <r>
    <n v="2010"/>
    <n v="10"/>
    <n v="1"/>
    <x v="9"/>
    <n v="12.100000000000001"/>
    <n v="15.608983193277311"/>
    <n v="3.5089831932773095"/>
    <x v="197"/>
  </r>
  <r>
    <n v="2010"/>
    <n v="10"/>
    <n v="12"/>
    <x v="23"/>
    <n v="12.100000000000001"/>
    <n v="15.608983193277311"/>
    <n v="3.5089831932773095"/>
    <x v="197"/>
  </r>
  <r>
    <n v="2010"/>
    <n v="10"/>
    <n v="14"/>
    <x v="21"/>
    <n v="12.100000000000001"/>
    <n v="15.608983193277311"/>
    <n v="3.5089831932773095"/>
    <x v="197"/>
  </r>
  <r>
    <n v="2010"/>
    <n v="10"/>
    <n v="18"/>
    <x v="21"/>
    <n v="12.100000000000001"/>
    <n v="15.608983193277311"/>
    <n v="3.5089831932773095"/>
    <x v="197"/>
  </r>
  <r>
    <n v="2010"/>
    <n v="10"/>
    <n v="19"/>
    <x v="16"/>
    <n v="12.100000000000001"/>
    <n v="15.608983193277311"/>
    <n v="3.5089831932773095"/>
    <x v="197"/>
  </r>
  <r>
    <n v="2010"/>
    <n v="10"/>
    <n v="29"/>
    <x v="14"/>
    <n v="12.100000000000001"/>
    <n v="15.608983193277311"/>
    <n v="3.5089831932773095"/>
    <x v="197"/>
  </r>
  <r>
    <n v="2010"/>
    <n v="10"/>
    <n v="30"/>
    <x v="10"/>
    <n v="12.100000000000001"/>
    <n v="15.608983193277311"/>
    <n v="3.5089831932773095"/>
    <x v="197"/>
  </r>
  <r>
    <n v="2010"/>
    <n v="10"/>
    <n v="30"/>
    <x v="23"/>
    <n v="12.100000000000001"/>
    <n v="15.608983193277311"/>
    <n v="3.5089831932773095"/>
    <x v="197"/>
  </r>
  <r>
    <n v="2003"/>
    <n v="11"/>
    <n v="18"/>
    <x v="1"/>
    <n v="12.100000000000001"/>
    <n v="15.608983193277311"/>
    <n v="3.5089831932773095"/>
    <x v="197"/>
  </r>
  <r>
    <n v="2003"/>
    <n v="11"/>
    <n v="18"/>
    <x v="0"/>
    <n v="12.100000000000001"/>
    <n v="15.608983193277311"/>
    <n v="3.5089831932773095"/>
    <x v="197"/>
  </r>
  <r>
    <n v="2003"/>
    <n v="11"/>
    <n v="18"/>
    <x v="15"/>
    <n v="12.100000000000001"/>
    <n v="15.608983193277311"/>
    <n v="3.5089831932773095"/>
    <x v="197"/>
  </r>
  <r>
    <n v="2003"/>
    <n v="11"/>
    <n v="18"/>
    <x v="14"/>
    <n v="12.100000000000001"/>
    <n v="15.608983193277311"/>
    <n v="3.5089831932773095"/>
    <x v="197"/>
  </r>
  <r>
    <n v="2003"/>
    <n v="11"/>
    <n v="18"/>
    <x v="7"/>
    <n v="12.100000000000001"/>
    <n v="15.608983193277311"/>
    <n v="3.5089831932773095"/>
    <x v="197"/>
  </r>
  <r>
    <n v="2003"/>
    <n v="11"/>
    <n v="19"/>
    <x v="5"/>
    <n v="12.100000000000001"/>
    <n v="15.608983193277311"/>
    <n v="3.5089831932773095"/>
    <x v="197"/>
  </r>
  <r>
    <n v="2003"/>
    <n v="12"/>
    <n v="13"/>
    <x v="10"/>
    <n v="12.100000000000001"/>
    <n v="15.608983193277311"/>
    <n v="3.5089831932773095"/>
    <x v="197"/>
  </r>
  <r>
    <n v="2004"/>
    <n v="2"/>
    <n v="5"/>
    <x v="8"/>
    <n v="12.200000000000001"/>
    <n v="15.587974789915966"/>
    <n v="3.3879747899159653"/>
    <x v="198"/>
  </r>
  <r>
    <n v="2004"/>
    <n v="2"/>
    <n v="5"/>
    <x v="18"/>
    <n v="12.200000000000001"/>
    <n v="15.587974789915966"/>
    <n v="3.3879747899159653"/>
    <x v="198"/>
  </r>
  <r>
    <n v="2004"/>
    <n v="2"/>
    <n v="5"/>
    <x v="21"/>
    <n v="12.200000000000001"/>
    <n v="15.587974789915966"/>
    <n v="3.3879747899159653"/>
    <x v="198"/>
  </r>
  <r>
    <n v="2004"/>
    <n v="3"/>
    <n v="15"/>
    <x v="13"/>
    <n v="12.200000000000001"/>
    <n v="15.587974789915966"/>
    <n v="3.3879747899159653"/>
    <x v="198"/>
  </r>
  <r>
    <n v="2004"/>
    <n v="3"/>
    <n v="15"/>
    <x v="15"/>
    <n v="12.200000000000001"/>
    <n v="15.587974789915966"/>
    <n v="3.3879747899159653"/>
    <x v="198"/>
  </r>
  <r>
    <n v="2002"/>
    <n v="4"/>
    <n v="19"/>
    <x v="17"/>
    <n v="12.200000000000001"/>
    <n v="15.587974789915966"/>
    <n v="3.3879747899159653"/>
    <x v="198"/>
  </r>
  <r>
    <n v="2002"/>
    <n v="4"/>
    <n v="20"/>
    <x v="22"/>
    <n v="12.200000000000001"/>
    <n v="15.587974789915966"/>
    <n v="3.3879747899159653"/>
    <x v="198"/>
  </r>
  <r>
    <n v="2002"/>
    <n v="4"/>
    <n v="21"/>
    <x v="10"/>
    <n v="12.200000000000001"/>
    <n v="15.587974789915966"/>
    <n v="3.3879747899159653"/>
    <x v="198"/>
  </r>
  <r>
    <n v="2000"/>
    <n v="5"/>
    <n v="21"/>
    <x v="18"/>
    <n v="12.200000000000001"/>
    <n v="15.587974789915966"/>
    <n v="3.3879747899159653"/>
    <x v="198"/>
  </r>
  <r>
    <n v="2000"/>
    <n v="5"/>
    <n v="24"/>
    <x v="15"/>
    <n v="12.200000000000001"/>
    <n v="15.587974789915966"/>
    <n v="3.3879747899159653"/>
    <x v="198"/>
  </r>
  <r>
    <n v="2000"/>
    <n v="5"/>
    <n v="24"/>
    <x v="7"/>
    <n v="12.200000000000001"/>
    <n v="15.587974789915966"/>
    <n v="3.3879747899159653"/>
    <x v="198"/>
  </r>
  <r>
    <n v="2000"/>
    <n v="5"/>
    <n v="28"/>
    <x v="10"/>
    <n v="12.200000000000001"/>
    <n v="15.587974789915966"/>
    <n v="3.3879747899159653"/>
    <x v="198"/>
  </r>
  <r>
    <n v="2000"/>
    <n v="5"/>
    <n v="29"/>
    <x v="13"/>
    <n v="12.200000000000001"/>
    <n v="15.587974789915966"/>
    <n v="3.3879747899159653"/>
    <x v="198"/>
  </r>
  <r>
    <n v="2011"/>
    <n v="6"/>
    <n v="7"/>
    <x v="6"/>
    <n v="12.200000000000001"/>
    <n v="15.587974789915966"/>
    <n v="3.3879747899159653"/>
    <x v="198"/>
  </r>
  <r>
    <n v="2011"/>
    <n v="6"/>
    <n v="24"/>
    <x v="9"/>
    <n v="12.200000000000001"/>
    <n v="15.587974789915966"/>
    <n v="3.3879747899159653"/>
    <x v="198"/>
  </r>
  <r>
    <n v="2011"/>
    <n v="6"/>
    <n v="25"/>
    <x v="13"/>
    <n v="12.200000000000001"/>
    <n v="15.587974789915966"/>
    <n v="3.3879747899159653"/>
    <x v="198"/>
  </r>
  <r>
    <n v="2011"/>
    <n v="6"/>
    <n v="30"/>
    <x v="11"/>
    <n v="12.200000000000001"/>
    <n v="15.587974789915966"/>
    <n v="3.3879747899159653"/>
    <x v="198"/>
  </r>
  <r>
    <n v="2008"/>
    <n v="7"/>
    <n v="9"/>
    <x v="4"/>
    <n v="12.200000000000001"/>
    <n v="15.587974789915966"/>
    <n v="3.3879747899159653"/>
    <x v="198"/>
  </r>
  <r>
    <n v="2008"/>
    <n v="7"/>
    <n v="21"/>
    <x v="5"/>
    <n v="12.200000000000001"/>
    <n v="15.587974789915966"/>
    <n v="3.3879747899159653"/>
    <x v="198"/>
  </r>
  <r>
    <n v="2001"/>
    <n v="8"/>
    <n v="5"/>
    <x v="12"/>
    <n v="12.200000000000001"/>
    <n v="15.587974789915966"/>
    <n v="3.3879747899159653"/>
    <x v="198"/>
  </r>
  <r>
    <n v="2001"/>
    <n v="8"/>
    <n v="20"/>
    <x v="7"/>
    <n v="12.200000000000001"/>
    <n v="15.587974789915966"/>
    <n v="3.3879747899159653"/>
    <x v="198"/>
  </r>
  <r>
    <n v="2001"/>
    <n v="8"/>
    <n v="21"/>
    <x v="5"/>
    <n v="12.200000000000001"/>
    <n v="15.587974789915966"/>
    <n v="3.3879747899159653"/>
    <x v="198"/>
  </r>
  <r>
    <n v="2011"/>
    <n v="9"/>
    <n v="1"/>
    <x v="1"/>
    <n v="12.200000000000001"/>
    <n v="15.587974789915966"/>
    <n v="3.3879747899159653"/>
    <x v="198"/>
  </r>
  <r>
    <n v="2011"/>
    <n v="9"/>
    <n v="3"/>
    <x v="4"/>
    <n v="12.200000000000001"/>
    <n v="15.587974789915966"/>
    <n v="3.3879747899159653"/>
    <x v="198"/>
  </r>
  <r>
    <n v="2011"/>
    <n v="9"/>
    <n v="3"/>
    <x v="6"/>
    <n v="12.200000000000001"/>
    <n v="15.587974789915966"/>
    <n v="3.3879747899159653"/>
    <x v="198"/>
  </r>
  <r>
    <n v="2011"/>
    <n v="9"/>
    <n v="5"/>
    <x v="6"/>
    <n v="12.200000000000001"/>
    <n v="15.587974789915966"/>
    <n v="3.3879747899159653"/>
    <x v="198"/>
  </r>
  <r>
    <n v="2011"/>
    <n v="9"/>
    <n v="13"/>
    <x v="11"/>
    <n v="12.200000000000001"/>
    <n v="15.587974789915966"/>
    <n v="3.3879747899159653"/>
    <x v="198"/>
  </r>
  <r>
    <n v="2011"/>
    <n v="9"/>
    <n v="13"/>
    <x v="9"/>
    <n v="12.200000000000001"/>
    <n v="15.587974789915966"/>
    <n v="3.3879747899159653"/>
    <x v="198"/>
  </r>
  <r>
    <n v="2011"/>
    <n v="9"/>
    <n v="14"/>
    <x v="3"/>
    <n v="12.200000000000001"/>
    <n v="15.587974789915966"/>
    <n v="3.3879747899159653"/>
    <x v="198"/>
  </r>
  <r>
    <n v="2011"/>
    <n v="9"/>
    <n v="19"/>
    <x v="11"/>
    <n v="12.200000000000001"/>
    <n v="15.587974789915966"/>
    <n v="3.3879747899159653"/>
    <x v="198"/>
  </r>
  <r>
    <n v="2010"/>
    <n v="10"/>
    <n v="1"/>
    <x v="7"/>
    <n v="12.200000000000001"/>
    <n v="15.587974789915966"/>
    <n v="3.3879747899159653"/>
    <x v="198"/>
  </r>
  <r>
    <n v="2010"/>
    <n v="10"/>
    <n v="10"/>
    <x v="19"/>
    <n v="12.200000000000001"/>
    <n v="15.587974789915966"/>
    <n v="3.3879747899159653"/>
    <x v="198"/>
  </r>
  <r>
    <n v="2010"/>
    <n v="10"/>
    <n v="13"/>
    <x v="22"/>
    <n v="12.200000000000001"/>
    <n v="15.587974789915966"/>
    <n v="3.3879747899159653"/>
    <x v="198"/>
  </r>
  <r>
    <n v="2010"/>
    <n v="10"/>
    <n v="14"/>
    <x v="20"/>
    <n v="12.200000000000001"/>
    <n v="15.587974789915966"/>
    <n v="3.3879747899159653"/>
    <x v="198"/>
  </r>
  <r>
    <n v="2010"/>
    <n v="10"/>
    <n v="28"/>
    <x v="16"/>
    <n v="12.200000000000001"/>
    <n v="15.587974789915966"/>
    <n v="3.3879747899159653"/>
    <x v="198"/>
  </r>
  <r>
    <n v="2010"/>
    <n v="10"/>
    <n v="29"/>
    <x v="17"/>
    <n v="12.200000000000001"/>
    <n v="15.587974789915966"/>
    <n v="3.3879747899159653"/>
    <x v="198"/>
  </r>
  <r>
    <n v="2010"/>
    <n v="10"/>
    <n v="30"/>
    <x v="8"/>
    <n v="12.200000000000001"/>
    <n v="15.587974789915966"/>
    <n v="3.3879747899159653"/>
    <x v="198"/>
  </r>
  <r>
    <n v="2010"/>
    <n v="10"/>
    <n v="30"/>
    <x v="6"/>
    <n v="12.200000000000001"/>
    <n v="15.587974789915966"/>
    <n v="3.3879747899159653"/>
    <x v="198"/>
  </r>
  <r>
    <n v="2003"/>
    <n v="11"/>
    <n v="3"/>
    <x v="17"/>
    <n v="12.200000000000001"/>
    <n v="15.587974789915966"/>
    <n v="3.3879747899159653"/>
    <x v="198"/>
  </r>
  <r>
    <n v="2003"/>
    <n v="11"/>
    <n v="18"/>
    <x v="19"/>
    <n v="12.200000000000001"/>
    <n v="15.587974789915966"/>
    <n v="3.3879747899159653"/>
    <x v="198"/>
  </r>
  <r>
    <n v="2003"/>
    <n v="11"/>
    <n v="19"/>
    <x v="14"/>
    <n v="12.200000000000001"/>
    <n v="15.587974789915966"/>
    <n v="3.3879747899159653"/>
    <x v="198"/>
  </r>
  <r>
    <n v="2003"/>
    <n v="11"/>
    <n v="23"/>
    <x v="13"/>
    <n v="12.200000000000001"/>
    <n v="15.587974789915966"/>
    <n v="3.3879747899159653"/>
    <x v="198"/>
  </r>
  <r>
    <n v="2004"/>
    <n v="2"/>
    <n v="3"/>
    <x v="0"/>
    <n v="12.3"/>
    <n v="15.566966386554622"/>
    <n v="3.2669663865546212"/>
    <x v="199"/>
  </r>
  <r>
    <n v="2004"/>
    <n v="3"/>
    <n v="15"/>
    <x v="18"/>
    <n v="12.3"/>
    <n v="15.566966386554622"/>
    <n v="3.2669663865546212"/>
    <x v="199"/>
  </r>
  <r>
    <n v="2004"/>
    <n v="3"/>
    <n v="16"/>
    <x v="13"/>
    <n v="12.3"/>
    <n v="15.566966386554622"/>
    <n v="3.2669663865546212"/>
    <x v="199"/>
  </r>
  <r>
    <n v="2002"/>
    <n v="4"/>
    <n v="19"/>
    <x v="18"/>
    <n v="12.3"/>
    <n v="15.566966386554622"/>
    <n v="3.2669663865546212"/>
    <x v="199"/>
  </r>
  <r>
    <n v="2002"/>
    <n v="4"/>
    <n v="22"/>
    <x v="1"/>
    <n v="12.3"/>
    <n v="15.566966386554622"/>
    <n v="3.2669663865546212"/>
    <x v="199"/>
  </r>
  <r>
    <n v="2002"/>
    <n v="4"/>
    <n v="28"/>
    <x v="18"/>
    <n v="12.3"/>
    <n v="15.566966386554622"/>
    <n v="3.2669663865546212"/>
    <x v="199"/>
  </r>
  <r>
    <n v="2002"/>
    <n v="4"/>
    <n v="28"/>
    <x v="20"/>
    <n v="12.3"/>
    <n v="15.566966386554622"/>
    <n v="3.2669663865546212"/>
    <x v="199"/>
  </r>
  <r>
    <n v="2002"/>
    <n v="4"/>
    <n v="29"/>
    <x v="20"/>
    <n v="12.3"/>
    <n v="15.566966386554622"/>
    <n v="3.2669663865546212"/>
    <x v="199"/>
  </r>
  <r>
    <n v="2000"/>
    <n v="5"/>
    <n v="1"/>
    <x v="15"/>
    <n v="12.3"/>
    <n v="15.566966386554622"/>
    <n v="3.2669663865546212"/>
    <x v="199"/>
  </r>
  <r>
    <n v="2000"/>
    <n v="5"/>
    <n v="3"/>
    <x v="11"/>
    <n v="12.3"/>
    <n v="15.566966386554622"/>
    <n v="3.2669663865546212"/>
    <x v="199"/>
  </r>
  <r>
    <n v="2000"/>
    <n v="5"/>
    <n v="12"/>
    <x v="4"/>
    <n v="12.3"/>
    <n v="15.566966386554622"/>
    <n v="3.2669663865546212"/>
    <x v="199"/>
  </r>
  <r>
    <n v="2000"/>
    <n v="5"/>
    <n v="15"/>
    <x v="4"/>
    <n v="12.3"/>
    <n v="15.566966386554622"/>
    <n v="3.2669663865546212"/>
    <x v="199"/>
  </r>
  <r>
    <n v="2000"/>
    <n v="5"/>
    <n v="15"/>
    <x v="6"/>
    <n v="12.3"/>
    <n v="15.566966386554622"/>
    <n v="3.2669663865546212"/>
    <x v="199"/>
  </r>
  <r>
    <n v="2000"/>
    <n v="5"/>
    <n v="23"/>
    <x v="1"/>
    <n v="12.3"/>
    <n v="15.566966386554622"/>
    <n v="3.2669663865546212"/>
    <x v="199"/>
  </r>
  <r>
    <n v="2000"/>
    <n v="5"/>
    <n v="24"/>
    <x v="11"/>
    <n v="12.3"/>
    <n v="15.566966386554622"/>
    <n v="3.2669663865546212"/>
    <x v="199"/>
  </r>
  <r>
    <n v="2000"/>
    <n v="5"/>
    <n v="24"/>
    <x v="9"/>
    <n v="12.3"/>
    <n v="15.566966386554622"/>
    <n v="3.2669663865546212"/>
    <x v="199"/>
  </r>
  <r>
    <n v="2000"/>
    <n v="5"/>
    <n v="29"/>
    <x v="10"/>
    <n v="12.3"/>
    <n v="15.566966386554622"/>
    <n v="3.2669663865546212"/>
    <x v="199"/>
  </r>
  <r>
    <n v="2011"/>
    <n v="6"/>
    <n v="1"/>
    <x v="3"/>
    <n v="12.3"/>
    <n v="15.566966386554622"/>
    <n v="3.2669663865546212"/>
    <x v="199"/>
  </r>
  <r>
    <n v="2011"/>
    <n v="6"/>
    <n v="3"/>
    <x v="2"/>
    <n v="12.3"/>
    <n v="15.566966386554622"/>
    <n v="3.2669663865546212"/>
    <x v="199"/>
  </r>
  <r>
    <n v="2011"/>
    <n v="6"/>
    <n v="3"/>
    <x v="8"/>
    <n v="12.3"/>
    <n v="15.566966386554622"/>
    <n v="3.2669663865546212"/>
    <x v="199"/>
  </r>
  <r>
    <n v="2011"/>
    <n v="6"/>
    <n v="8"/>
    <x v="7"/>
    <n v="12.3"/>
    <n v="15.566966386554622"/>
    <n v="3.2669663865546212"/>
    <x v="199"/>
  </r>
  <r>
    <n v="2011"/>
    <n v="6"/>
    <n v="10"/>
    <x v="14"/>
    <n v="12.3"/>
    <n v="15.566966386554622"/>
    <n v="3.2669663865546212"/>
    <x v="199"/>
  </r>
  <r>
    <n v="2011"/>
    <n v="6"/>
    <n v="20"/>
    <x v="5"/>
    <n v="12.3"/>
    <n v="15.566966386554622"/>
    <n v="3.2669663865546212"/>
    <x v="199"/>
  </r>
  <r>
    <n v="2008"/>
    <n v="7"/>
    <n v="4"/>
    <x v="8"/>
    <n v="12.3"/>
    <n v="15.566966386554622"/>
    <n v="3.2669663865546212"/>
    <x v="199"/>
  </r>
  <r>
    <n v="2008"/>
    <n v="7"/>
    <n v="5"/>
    <x v="6"/>
    <n v="12.3"/>
    <n v="15.566966386554622"/>
    <n v="3.2669663865546212"/>
    <x v="199"/>
  </r>
  <r>
    <n v="2008"/>
    <n v="7"/>
    <n v="8"/>
    <x v="14"/>
    <n v="12.3"/>
    <n v="15.566966386554622"/>
    <n v="3.2669663865546212"/>
    <x v="199"/>
  </r>
  <r>
    <n v="2008"/>
    <n v="7"/>
    <n v="8"/>
    <x v="12"/>
    <n v="12.3"/>
    <n v="15.566966386554622"/>
    <n v="3.2669663865546212"/>
    <x v="199"/>
  </r>
  <r>
    <n v="2001"/>
    <n v="8"/>
    <n v="2"/>
    <x v="4"/>
    <n v="12.3"/>
    <n v="15.566966386554622"/>
    <n v="3.2669663865546212"/>
    <x v="199"/>
  </r>
  <r>
    <n v="2001"/>
    <n v="8"/>
    <n v="2"/>
    <x v="8"/>
    <n v="12.3"/>
    <n v="15.566966386554622"/>
    <n v="3.2669663865546212"/>
    <x v="199"/>
  </r>
  <r>
    <n v="2001"/>
    <n v="8"/>
    <n v="10"/>
    <x v="5"/>
    <n v="12.3"/>
    <n v="15.566966386554622"/>
    <n v="3.2669663865546212"/>
    <x v="199"/>
  </r>
  <r>
    <n v="2001"/>
    <n v="8"/>
    <n v="11"/>
    <x v="3"/>
    <n v="12.3"/>
    <n v="15.566966386554622"/>
    <n v="3.2669663865546212"/>
    <x v="199"/>
  </r>
  <r>
    <n v="2001"/>
    <n v="8"/>
    <n v="29"/>
    <x v="7"/>
    <n v="12.3"/>
    <n v="15.566966386554622"/>
    <n v="3.2669663865546212"/>
    <x v="199"/>
  </r>
  <r>
    <n v="2001"/>
    <n v="8"/>
    <n v="30"/>
    <x v="3"/>
    <n v="12.3"/>
    <n v="15.566966386554622"/>
    <n v="3.2669663865546212"/>
    <x v="199"/>
  </r>
  <r>
    <n v="2001"/>
    <n v="8"/>
    <n v="31"/>
    <x v="9"/>
    <n v="12.3"/>
    <n v="15.566966386554622"/>
    <n v="3.2669663865546212"/>
    <x v="199"/>
  </r>
  <r>
    <n v="2011"/>
    <n v="9"/>
    <n v="3"/>
    <x v="8"/>
    <n v="12.3"/>
    <n v="15.566966386554622"/>
    <n v="3.2669663865546212"/>
    <x v="199"/>
  </r>
  <r>
    <n v="2011"/>
    <n v="9"/>
    <n v="18"/>
    <x v="1"/>
    <n v="12.3"/>
    <n v="15.566966386554622"/>
    <n v="3.2669663865546212"/>
    <x v="199"/>
  </r>
  <r>
    <n v="2011"/>
    <n v="9"/>
    <n v="27"/>
    <x v="14"/>
    <n v="12.3"/>
    <n v="15.566966386554622"/>
    <n v="3.2669663865546212"/>
    <x v="199"/>
  </r>
  <r>
    <n v="2010"/>
    <n v="10"/>
    <n v="2"/>
    <x v="5"/>
    <n v="12.3"/>
    <n v="15.566966386554622"/>
    <n v="3.2669663865546212"/>
    <x v="199"/>
  </r>
  <r>
    <n v="2010"/>
    <n v="10"/>
    <n v="2"/>
    <x v="4"/>
    <n v="12.3"/>
    <n v="15.566966386554622"/>
    <n v="3.2669663865546212"/>
    <x v="199"/>
  </r>
  <r>
    <n v="2010"/>
    <n v="10"/>
    <n v="6"/>
    <x v="7"/>
    <n v="12.3"/>
    <n v="15.566966386554622"/>
    <n v="3.2669663865546212"/>
    <x v="199"/>
  </r>
  <r>
    <n v="2010"/>
    <n v="10"/>
    <n v="8"/>
    <x v="11"/>
    <n v="12.3"/>
    <n v="15.566966386554622"/>
    <n v="3.2669663865546212"/>
    <x v="199"/>
  </r>
  <r>
    <n v="2010"/>
    <n v="10"/>
    <n v="14"/>
    <x v="18"/>
    <n v="12.3"/>
    <n v="15.566966386554622"/>
    <n v="3.2669663865546212"/>
    <x v="199"/>
  </r>
  <r>
    <n v="2010"/>
    <n v="10"/>
    <n v="14"/>
    <x v="22"/>
    <n v="12.3"/>
    <n v="15.566966386554622"/>
    <n v="3.2669663865546212"/>
    <x v="199"/>
  </r>
  <r>
    <n v="2010"/>
    <n v="10"/>
    <n v="15"/>
    <x v="16"/>
    <n v="12.3"/>
    <n v="15.566966386554622"/>
    <n v="3.2669663865546212"/>
    <x v="199"/>
  </r>
  <r>
    <n v="2010"/>
    <n v="10"/>
    <n v="22"/>
    <x v="20"/>
    <n v="12.3"/>
    <n v="15.566966386554622"/>
    <n v="3.2669663865546212"/>
    <x v="199"/>
  </r>
  <r>
    <n v="2010"/>
    <n v="10"/>
    <n v="28"/>
    <x v="14"/>
    <n v="12.3"/>
    <n v="15.566966386554622"/>
    <n v="3.2669663865546212"/>
    <x v="199"/>
  </r>
  <r>
    <n v="2010"/>
    <n v="10"/>
    <n v="30"/>
    <x v="16"/>
    <n v="12.3"/>
    <n v="15.566966386554622"/>
    <n v="3.2669663865546212"/>
    <x v="199"/>
  </r>
  <r>
    <n v="2003"/>
    <n v="11"/>
    <n v="18"/>
    <x v="10"/>
    <n v="12.3"/>
    <n v="15.566966386554622"/>
    <n v="3.2669663865546212"/>
    <x v="199"/>
  </r>
  <r>
    <n v="2003"/>
    <n v="11"/>
    <n v="19"/>
    <x v="10"/>
    <n v="12.3"/>
    <n v="15.566966386554622"/>
    <n v="3.2669663865546212"/>
    <x v="199"/>
  </r>
  <r>
    <n v="2003"/>
    <n v="11"/>
    <n v="22"/>
    <x v="18"/>
    <n v="12.3"/>
    <n v="15.566966386554622"/>
    <n v="3.2669663865546212"/>
    <x v="199"/>
  </r>
  <r>
    <n v="2003"/>
    <n v="11"/>
    <n v="23"/>
    <x v="17"/>
    <n v="12.3"/>
    <n v="15.566966386554622"/>
    <n v="3.2669663865546212"/>
    <x v="199"/>
  </r>
  <r>
    <n v="2003"/>
    <n v="12"/>
    <n v="1"/>
    <x v="21"/>
    <n v="12.3"/>
    <n v="15.566966386554622"/>
    <n v="3.2669663865546212"/>
    <x v="199"/>
  </r>
  <r>
    <n v="2004"/>
    <n v="2"/>
    <n v="6"/>
    <x v="20"/>
    <n v="12.4"/>
    <n v="15.545957983193277"/>
    <n v="3.1459579831932771"/>
    <x v="200"/>
  </r>
  <r>
    <n v="2004"/>
    <n v="3"/>
    <n v="15"/>
    <x v="14"/>
    <n v="12.4"/>
    <n v="15.545957983193277"/>
    <n v="3.1459579831932771"/>
    <x v="200"/>
  </r>
  <r>
    <n v="2004"/>
    <n v="3"/>
    <n v="16"/>
    <x v="5"/>
    <n v="12.4"/>
    <n v="15.545957983193277"/>
    <n v="3.1459579831932771"/>
    <x v="200"/>
  </r>
  <r>
    <n v="2004"/>
    <n v="3"/>
    <n v="16"/>
    <x v="2"/>
    <n v="12.4"/>
    <n v="15.545957983193277"/>
    <n v="3.1459579831932771"/>
    <x v="200"/>
  </r>
  <r>
    <n v="2004"/>
    <n v="3"/>
    <n v="20"/>
    <x v="19"/>
    <n v="12.4"/>
    <n v="15.545957983193277"/>
    <n v="3.1459579831932771"/>
    <x v="200"/>
  </r>
  <r>
    <n v="2004"/>
    <n v="3"/>
    <n v="29"/>
    <x v="18"/>
    <n v="12.4"/>
    <n v="15.545957983193277"/>
    <n v="3.1459579831932771"/>
    <x v="200"/>
  </r>
  <r>
    <n v="2004"/>
    <n v="3"/>
    <n v="30"/>
    <x v="15"/>
    <n v="12.4"/>
    <n v="15.545957983193277"/>
    <n v="3.1459579831932771"/>
    <x v="200"/>
  </r>
  <r>
    <n v="2002"/>
    <n v="4"/>
    <n v="2"/>
    <x v="0"/>
    <n v="12.4"/>
    <n v="15.545957983193277"/>
    <n v="3.1459579831932771"/>
    <x v="200"/>
  </r>
  <r>
    <n v="2002"/>
    <n v="4"/>
    <n v="7"/>
    <x v="21"/>
    <n v="12.4"/>
    <n v="15.545957983193277"/>
    <n v="3.1459579831932771"/>
    <x v="200"/>
  </r>
  <r>
    <n v="2002"/>
    <n v="4"/>
    <n v="18"/>
    <x v="23"/>
    <n v="12.4"/>
    <n v="15.545957983193277"/>
    <n v="3.1459579831932771"/>
    <x v="200"/>
  </r>
  <r>
    <n v="2002"/>
    <n v="4"/>
    <n v="26"/>
    <x v="13"/>
    <n v="12.4"/>
    <n v="15.545957983193277"/>
    <n v="3.1459579831932771"/>
    <x v="200"/>
  </r>
  <r>
    <n v="2000"/>
    <n v="5"/>
    <n v="6"/>
    <x v="8"/>
    <n v="12.4"/>
    <n v="15.545957983193277"/>
    <n v="3.1459579831932771"/>
    <x v="200"/>
  </r>
  <r>
    <n v="2000"/>
    <n v="5"/>
    <n v="28"/>
    <x v="13"/>
    <n v="12.4"/>
    <n v="15.545957983193277"/>
    <n v="3.1459579831932771"/>
    <x v="200"/>
  </r>
  <r>
    <n v="2011"/>
    <n v="6"/>
    <n v="10"/>
    <x v="12"/>
    <n v="12.4"/>
    <n v="15.545957983193277"/>
    <n v="3.1459579831932771"/>
    <x v="200"/>
  </r>
  <r>
    <n v="2011"/>
    <n v="6"/>
    <n v="19"/>
    <x v="4"/>
    <n v="12.4"/>
    <n v="15.545957983193277"/>
    <n v="3.1459579831932771"/>
    <x v="200"/>
  </r>
  <r>
    <n v="2011"/>
    <n v="6"/>
    <n v="30"/>
    <x v="6"/>
    <n v="12.4"/>
    <n v="15.545957983193277"/>
    <n v="3.1459579831932771"/>
    <x v="200"/>
  </r>
  <r>
    <n v="2001"/>
    <n v="8"/>
    <n v="6"/>
    <x v="4"/>
    <n v="12.4"/>
    <n v="15.545957983193277"/>
    <n v="3.1459579831932771"/>
    <x v="200"/>
  </r>
  <r>
    <n v="2001"/>
    <n v="8"/>
    <n v="16"/>
    <x v="9"/>
    <n v="12.4"/>
    <n v="15.545957983193277"/>
    <n v="3.1459579831932771"/>
    <x v="200"/>
  </r>
  <r>
    <n v="2011"/>
    <n v="9"/>
    <n v="5"/>
    <x v="8"/>
    <n v="12.4"/>
    <n v="15.545957983193277"/>
    <n v="3.1459579831932771"/>
    <x v="200"/>
  </r>
  <r>
    <n v="2011"/>
    <n v="9"/>
    <n v="15"/>
    <x v="4"/>
    <n v="12.4"/>
    <n v="15.545957983193277"/>
    <n v="3.1459579831932771"/>
    <x v="200"/>
  </r>
  <r>
    <n v="2011"/>
    <n v="9"/>
    <n v="15"/>
    <x v="2"/>
    <n v="12.4"/>
    <n v="15.545957983193277"/>
    <n v="3.1459579831932771"/>
    <x v="200"/>
  </r>
  <r>
    <n v="2011"/>
    <n v="9"/>
    <n v="16"/>
    <x v="0"/>
    <n v="12.4"/>
    <n v="15.545957983193277"/>
    <n v="3.1459579831932771"/>
    <x v="200"/>
  </r>
  <r>
    <n v="2011"/>
    <n v="9"/>
    <n v="26"/>
    <x v="9"/>
    <n v="12.4"/>
    <n v="15.545957983193277"/>
    <n v="3.1459579831932771"/>
    <x v="200"/>
  </r>
  <r>
    <n v="2010"/>
    <n v="10"/>
    <n v="2"/>
    <x v="2"/>
    <n v="12.4"/>
    <n v="15.545957983193277"/>
    <n v="3.1459579831932771"/>
    <x v="200"/>
  </r>
  <r>
    <n v="2010"/>
    <n v="10"/>
    <n v="12"/>
    <x v="18"/>
    <n v="12.4"/>
    <n v="15.545957983193277"/>
    <n v="3.1459579831932771"/>
    <x v="200"/>
  </r>
  <r>
    <n v="2010"/>
    <n v="10"/>
    <n v="30"/>
    <x v="4"/>
    <n v="12.4"/>
    <n v="15.545957983193277"/>
    <n v="3.1459579831932771"/>
    <x v="200"/>
  </r>
  <r>
    <n v="2010"/>
    <n v="10"/>
    <n v="30"/>
    <x v="13"/>
    <n v="12.4"/>
    <n v="15.545957983193277"/>
    <n v="3.1459579831932771"/>
    <x v="200"/>
  </r>
  <r>
    <n v="2003"/>
    <n v="11"/>
    <n v="5"/>
    <x v="23"/>
    <n v="12.4"/>
    <n v="15.545957983193277"/>
    <n v="3.1459579831932771"/>
    <x v="200"/>
  </r>
  <r>
    <n v="2003"/>
    <n v="11"/>
    <n v="18"/>
    <x v="17"/>
    <n v="12.4"/>
    <n v="15.545957983193277"/>
    <n v="3.1459579831932771"/>
    <x v="200"/>
  </r>
  <r>
    <n v="2003"/>
    <n v="11"/>
    <n v="19"/>
    <x v="15"/>
    <n v="12.4"/>
    <n v="15.545957983193277"/>
    <n v="3.1459579831932771"/>
    <x v="200"/>
  </r>
  <r>
    <n v="2003"/>
    <n v="11"/>
    <n v="23"/>
    <x v="8"/>
    <n v="12.4"/>
    <n v="15.545957983193277"/>
    <n v="3.1459579831932771"/>
    <x v="200"/>
  </r>
  <r>
    <n v="2003"/>
    <n v="11"/>
    <n v="23"/>
    <x v="23"/>
    <n v="12.4"/>
    <n v="15.545957983193277"/>
    <n v="3.1459579831932771"/>
    <x v="200"/>
  </r>
  <r>
    <n v="2004"/>
    <n v="3"/>
    <n v="31"/>
    <x v="10"/>
    <n v="12.5"/>
    <n v="15.524949579831933"/>
    <n v="3.024949579831933"/>
    <x v="201"/>
  </r>
  <r>
    <n v="2002"/>
    <n v="4"/>
    <n v="2"/>
    <x v="11"/>
    <n v="12.5"/>
    <n v="15.524949579831933"/>
    <n v="3.024949579831933"/>
    <x v="201"/>
  </r>
  <r>
    <n v="2002"/>
    <n v="4"/>
    <n v="2"/>
    <x v="7"/>
    <n v="12.5"/>
    <n v="15.524949579831933"/>
    <n v="3.024949579831933"/>
    <x v="201"/>
  </r>
  <r>
    <n v="2002"/>
    <n v="4"/>
    <n v="25"/>
    <x v="17"/>
    <n v="12.5"/>
    <n v="15.524949579831933"/>
    <n v="3.024949579831933"/>
    <x v="201"/>
  </r>
  <r>
    <n v="2002"/>
    <n v="4"/>
    <n v="30"/>
    <x v="21"/>
    <n v="12.5"/>
    <n v="15.524949579831933"/>
    <n v="3.024949579831933"/>
    <x v="201"/>
  </r>
  <r>
    <n v="2002"/>
    <n v="4"/>
    <n v="30"/>
    <x v="23"/>
    <n v="12.5"/>
    <n v="15.524949579831933"/>
    <n v="3.024949579831933"/>
    <x v="201"/>
  </r>
  <r>
    <n v="2000"/>
    <n v="5"/>
    <n v="14"/>
    <x v="5"/>
    <n v="12.5"/>
    <n v="15.524949579831933"/>
    <n v="3.024949579831933"/>
    <x v="201"/>
  </r>
  <r>
    <n v="2000"/>
    <n v="5"/>
    <n v="30"/>
    <x v="19"/>
    <n v="12.5"/>
    <n v="15.524949579831933"/>
    <n v="3.024949579831933"/>
    <x v="201"/>
  </r>
  <r>
    <n v="2000"/>
    <n v="5"/>
    <n v="31"/>
    <x v="1"/>
    <n v="12.5"/>
    <n v="15.524949579831933"/>
    <n v="3.024949579831933"/>
    <x v="201"/>
  </r>
  <r>
    <n v="2011"/>
    <n v="6"/>
    <n v="14"/>
    <x v="12"/>
    <n v="12.5"/>
    <n v="15.524949579831933"/>
    <n v="3.024949579831933"/>
    <x v="201"/>
  </r>
  <r>
    <n v="2011"/>
    <n v="6"/>
    <n v="18"/>
    <x v="9"/>
    <n v="12.5"/>
    <n v="15.524949579831933"/>
    <n v="3.024949579831933"/>
    <x v="201"/>
  </r>
  <r>
    <n v="2011"/>
    <n v="6"/>
    <n v="23"/>
    <x v="7"/>
    <n v="12.5"/>
    <n v="15.524949579831933"/>
    <n v="3.024949579831933"/>
    <x v="201"/>
  </r>
  <r>
    <n v="2011"/>
    <n v="6"/>
    <n v="24"/>
    <x v="8"/>
    <n v="12.5"/>
    <n v="15.524949579831933"/>
    <n v="3.024949579831933"/>
    <x v="201"/>
  </r>
  <r>
    <n v="2011"/>
    <n v="6"/>
    <n v="25"/>
    <x v="5"/>
    <n v="12.5"/>
    <n v="15.524949579831933"/>
    <n v="3.024949579831933"/>
    <x v="201"/>
  </r>
  <r>
    <n v="2011"/>
    <n v="6"/>
    <n v="25"/>
    <x v="4"/>
    <n v="12.5"/>
    <n v="15.524949579831933"/>
    <n v="3.024949579831933"/>
    <x v="201"/>
  </r>
  <r>
    <n v="2011"/>
    <n v="6"/>
    <n v="25"/>
    <x v="2"/>
    <n v="12.5"/>
    <n v="15.524949579831933"/>
    <n v="3.024949579831933"/>
    <x v="201"/>
  </r>
  <r>
    <n v="2010"/>
    <n v="10"/>
    <n v="2"/>
    <x v="8"/>
    <n v="12.5"/>
    <n v="15.524949579831933"/>
    <n v="3.024949579831933"/>
    <x v="201"/>
  </r>
  <r>
    <n v="2010"/>
    <n v="10"/>
    <n v="7"/>
    <x v="5"/>
    <n v="12.5"/>
    <n v="15.524949579831933"/>
    <n v="3.024949579831933"/>
    <x v="201"/>
  </r>
  <r>
    <n v="2010"/>
    <n v="10"/>
    <n v="12"/>
    <x v="21"/>
    <n v="12.5"/>
    <n v="15.524949579831933"/>
    <n v="3.024949579831933"/>
    <x v="201"/>
  </r>
  <r>
    <n v="2010"/>
    <n v="10"/>
    <n v="12"/>
    <x v="22"/>
    <n v="12.5"/>
    <n v="15.524949579831933"/>
    <n v="3.024949579831933"/>
    <x v="201"/>
  </r>
  <r>
    <n v="2010"/>
    <n v="10"/>
    <n v="31"/>
    <x v="20"/>
    <n v="12.5"/>
    <n v="15.524949579831933"/>
    <n v="3.024949579831933"/>
    <x v="201"/>
  </r>
  <r>
    <n v="2003"/>
    <n v="11"/>
    <n v="13"/>
    <x v="21"/>
    <n v="12.5"/>
    <n v="15.524949579831933"/>
    <n v="3.024949579831933"/>
    <x v="201"/>
  </r>
  <r>
    <n v="2003"/>
    <n v="11"/>
    <n v="18"/>
    <x v="20"/>
    <n v="12.5"/>
    <n v="15.524949579831933"/>
    <n v="3.024949579831933"/>
    <x v="201"/>
  </r>
  <r>
    <n v="2003"/>
    <n v="11"/>
    <n v="18"/>
    <x v="23"/>
    <n v="12.5"/>
    <n v="15.524949579831933"/>
    <n v="3.024949579831933"/>
    <x v="201"/>
  </r>
  <r>
    <n v="2003"/>
    <n v="11"/>
    <n v="19"/>
    <x v="13"/>
    <n v="12.5"/>
    <n v="15.524949579831933"/>
    <n v="3.024949579831933"/>
    <x v="201"/>
  </r>
  <r>
    <n v="2004"/>
    <n v="2"/>
    <n v="5"/>
    <x v="20"/>
    <n v="12.600000000000001"/>
    <n v="15.503941176470587"/>
    <n v="2.9039411764705854"/>
    <x v="202"/>
  </r>
  <r>
    <n v="2004"/>
    <n v="3"/>
    <n v="15"/>
    <x v="19"/>
    <n v="12.600000000000001"/>
    <n v="15.503941176470587"/>
    <n v="2.9039411764705854"/>
    <x v="202"/>
  </r>
  <r>
    <n v="2004"/>
    <n v="3"/>
    <n v="15"/>
    <x v="12"/>
    <n v="12.600000000000001"/>
    <n v="15.503941176470587"/>
    <n v="2.9039411764705854"/>
    <x v="202"/>
  </r>
  <r>
    <n v="2004"/>
    <n v="3"/>
    <n v="16"/>
    <x v="4"/>
    <n v="12.600000000000001"/>
    <n v="15.503941176470587"/>
    <n v="2.9039411764705854"/>
    <x v="202"/>
  </r>
  <r>
    <n v="2004"/>
    <n v="3"/>
    <n v="16"/>
    <x v="16"/>
    <n v="12.600000000000001"/>
    <n v="15.503941176470587"/>
    <n v="2.9039411764705854"/>
    <x v="202"/>
  </r>
  <r>
    <n v="2004"/>
    <n v="3"/>
    <n v="29"/>
    <x v="17"/>
    <n v="12.600000000000001"/>
    <n v="15.503941176470587"/>
    <n v="2.9039411764705854"/>
    <x v="202"/>
  </r>
  <r>
    <n v="2002"/>
    <n v="4"/>
    <n v="4"/>
    <x v="15"/>
    <n v="12.600000000000001"/>
    <n v="15.503941176470587"/>
    <n v="2.9039411764705854"/>
    <x v="202"/>
  </r>
  <r>
    <n v="2002"/>
    <n v="4"/>
    <n v="7"/>
    <x v="23"/>
    <n v="12.600000000000001"/>
    <n v="15.503941176470587"/>
    <n v="2.9039411764705854"/>
    <x v="202"/>
  </r>
  <r>
    <n v="2002"/>
    <n v="4"/>
    <n v="8"/>
    <x v="16"/>
    <n v="12.600000000000001"/>
    <n v="15.503941176470587"/>
    <n v="2.9039411764705854"/>
    <x v="202"/>
  </r>
  <r>
    <n v="2002"/>
    <n v="4"/>
    <n v="8"/>
    <x v="17"/>
    <n v="12.600000000000001"/>
    <n v="15.503941176470587"/>
    <n v="2.9039411764705854"/>
    <x v="202"/>
  </r>
  <r>
    <n v="2002"/>
    <n v="4"/>
    <n v="12"/>
    <x v="20"/>
    <n v="12.600000000000001"/>
    <n v="15.503941176470587"/>
    <n v="2.9039411764705854"/>
    <x v="202"/>
  </r>
  <r>
    <n v="2002"/>
    <n v="4"/>
    <n v="18"/>
    <x v="22"/>
    <n v="12.600000000000001"/>
    <n v="15.503941176470587"/>
    <n v="2.9039411764705854"/>
    <x v="202"/>
  </r>
  <r>
    <n v="2002"/>
    <n v="4"/>
    <n v="19"/>
    <x v="13"/>
    <n v="12.600000000000001"/>
    <n v="15.503941176470587"/>
    <n v="2.9039411764705854"/>
    <x v="202"/>
  </r>
  <r>
    <n v="2002"/>
    <n v="4"/>
    <n v="22"/>
    <x v="7"/>
    <n v="12.600000000000001"/>
    <n v="15.503941176470587"/>
    <n v="2.9039411764705854"/>
    <x v="202"/>
  </r>
  <r>
    <n v="2002"/>
    <n v="4"/>
    <n v="23"/>
    <x v="1"/>
    <n v="12.600000000000001"/>
    <n v="15.503941176470587"/>
    <n v="2.9039411764705854"/>
    <x v="202"/>
  </r>
  <r>
    <n v="2000"/>
    <n v="5"/>
    <n v="1"/>
    <x v="10"/>
    <n v="12.600000000000001"/>
    <n v="15.503941176470587"/>
    <n v="2.9039411764705854"/>
    <x v="202"/>
  </r>
  <r>
    <n v="2000"/>
    <n v="5"/>
    <n v="3"/>
    <x v="16"/>
    <n v="12.600000000000001"/>
    <n v="15.503941176470587"/>
    <n v="2.9039411764705854"/>
    <x v="202"/>
  </r>
  <r>
    <n v="2000"/>
    <n v="5"/>
    <n v="6"/>
    <x v="2"/>
    <n v="12.600000000000001"/>
    <n v="15.503941176470587"/>
    <n v="2.9039411764705854"/>
    <x v="202"/>
  </r>
  <r>
    <n v="2000"/>
    <n v="5"/>
    <n v="8"/>
    <x v="5"/>
    <n v="12.600000000000001"/>
    <n v="15.503941176470587"/>
    <n v="2.9039411764705854"/>
    <x v="202"/>
  </r>
  <r>
    <n v="2000"/>
    <n v="5"/>
    <n v="13"/>
    <x v="8"/>
    <n v="12.600000000000001"/>
    <n v="15.503941176470587"/>
    <n v="2.9039411764705854"/>
    <x v="202"/>
  </r>
  <r>
    <n v="2000"/>
    <n v="5"/>
    <n v="18"/>
    <x v="13"/>
    <n v="12.600000000000001"/>
    <n v="15.503941176470587"/>
    <n v="2.9039411764705854"/>
    <x v="202"/>
  </r>
  <r>
    <n v="2000"/>
    <n v="5"/>
    <n v="19"/>
    <x v="0"/>
    <n v="12.600000000000001"/>
    <n v="15.503941176470587"/>
    <n v="2.9039411764705854"/>
    <x v="202"/>
  </r>
  <r>
    <n v="2000"/>
    <n v="5"/>
    <n v="25"/>
    <x v="10"/>
    <n v="12.600000000000001"/>
    <n v="15.503941176470587"/>
    <n v="2.9039411764705854"/>
    <x v="202"/>
  </r>
  <r>
    <n v="2000"/>
    <n v="5"/>
    <n v="25"/>
    <x v="15"/>
    <n v="12.600000000000001"/>
    <n v="15.503941176470587"/>
    <n v="2.9039411764705854"/>
    <x v="202"/>
  </r>
  <r>
    <n v="2000"/>
    <n v="5"/>
    <n v="27"/>
    <x v="10"/>
    <n v="12.600000000000001"/>
    <n v="15.503941176470587"/>
    <n v="2.9039411764705854"/>
    <x v="202"/>
  </r>
  <r>
    <n v="2011"/>
    <n v="6"/>
    <n v="3"/>
    <x v="4"/>
    <n v="12.600000000000001"/>
    <n v="15.503941176470587"/>
    <n v="2.9039411764705854"/>
    <x v="202"/>
  </r>
  <r>
    <n v="2011"/>
    <n v="6"/>
    <n v="10"/>
    <x v="15"/>
    <n v="12.600000000000001"/>
    <n v="15.503941176470587"/>
    <n v="2.9039411764705854"/>
    <x v="202"/>
  </r>
  <r>
    <n v="2011"/>
    <n v="6"/>
    <n v="16"/>
    <x v="7"/>
    <n v="12.600000000000001"/>
    <n v="15.503941176470587"/>
    <n v="2.9039411764705854"/>
    <x v="202"/>
  </r>
  <r>
    <n v="2011"/>
    <n v="6"/>
    <n v="18"/>
    <x v="7"/>
    <n v="12.600000000000001"/>
    <n v="15.503941176470587"/>
    <n v="2.9039411764705854"/>
    <x v="202"/>
  </r>
  <r>
    <n v="2011"/>
    <n v="6"/>
    <n v="19"/>
    <x v="11"/>
    <n v="12.600000000000001"/>
    <n v="15.503941176470587"/>
    <n v="2.9039411764705854"/>
    <x v="202"/>
  </r>
  <r>
    <n v="2011"/>
    <n v="6"/>
    <n v="24"/>
    <x v="6"/>
    <n v="12.600000000000001"/>
    <n v="15.503941176470587"/>
    <n v="2.9039411764705854"/>
    <x v="202"/>
  </r>
  <r>
    <n v="2011"/>
    <n v="6"/>
    <n v="25"/>
    <x v="6"/>
    <n v="12.600000000000001"/>
    <n v="15.503941176470587"/>
    <n v="2.9039411764705854"/>
    <x v="202"/>
  </r>
  <r>
    <n v="2011"/>
    <n v="6"/>
    <n v="25"/>
    <x v="3"/>
    <n v="12.600000000000001"/>
    <n v="15.503941176470587"/>
    <n v="2.9039411764705854"/>
    <x v="202"/>
  </r>
  <r>
    <n v="2011"/>
    <n v="6"/>
    <n v="25"/>
    <x v="16"/>
    <n v="12.600000000000001"/>
    <n v="15.503941176470587"/>
    <n v="2.9039411764705854"/>
    <x v="202"/>
  </r>
  <r>
    <n v="2011"/>
    <n v="6"/>
    <n v="30"/>
    <x v="12"/>
    <n v="12.600000000000001"/>
    <n v="15.503941176470587"/>
    <n v="2.9039411764705854"/>
    <x v="202"/>
  </r>
  <r>
    <n v="2008"/>
    <n v="7"/>
    <n v="9"/>
    <x v="2"/>
    <n v="12.600000000000001"/>
    <n v="15.503941176470587"/>
    <n v="2.9039411764705854"/>
    <x v="202"/>
  </r>
  <r>
    <n v="2008"/>
    <n v="7"/>
    <n v="12"/>
    <x v="12"/>
    <n v="12.600000000000001"/>
    <n v="15.503941176470587"/>
    <n v="2.9039411764705854"/>
    <x v="202"/>
  </r>
  <r>
    <n v="2008"/>
    <n v="7"/>
    <n v="22"/>
    <x v="2"/>
    <n v="12.600000000000001"/>
    <n v="15.503941176470587"/>
    <n v="2.9039411764705854"/>
    <x v="202"/>
  </r>
  <r>
    <n v="2008"/>
    <n v="7"/>
    <n v="22"/>
    <x v="8"/>
    <n v="12.600000000000001"/>
    <n v="15.503941176470587"/>
    <n v="2.9039411764705854"/>
    <x v="202"/>
  </r>
  <r>
    <n v="2001"/>
    <n v="8"/>
    <n v="6"/>
    <x v="5"/>
    <n v="12.600000000000001"/>
    <n v="15.503941176470587"/>
    <n v="2.9039411764705854"/>
    <x v="202"/>
  </r>
  <r>
    <n v="2001"/>
    <n v="8"/>
    <n v="10"/>
    <x v="6"/>
    <n v="12.600000000000001"/>
    <n v="15.503941176470587"/>
    <n v="2.9039411764705854"/>
    <x v="202"/>
  </r>
  <r>
    <n v="2001"/>
    <n v="8"/>
    <n v="10"/>
    <x v="11"/>
    <n v="12.600000000000001"/>
    <n v="15.503941176470587"/>
    <n v="2.9039411764705854"/>
    <x v="202"/>
  </r>
  <r>
    <n v="2001"/>
    <n v="8"/>
    <n v="16"/>
    <x v="11"/>
    <n v="12.600000000000001"/>
    <n v="15.503941176470587"/>
    <n v="2.9039411764705854"/>
    <x v="202"/>
  </r>
  <r>
    <n v="2001"/>
    <n v="8"/>
    <n v="28"/>
    <x v="14"/>
    <n v="12.600000000000001"/>
    <n v="15.503941176470587"/>
    <n v="2.9039411764705854"/>
    <x v="202"/>
  </r>
  <r>
    <n v="2011"/>
    <n v="9"/>
    <n v="8"/>
    <x v="2"/>
    <n v="12.600000000000001"/>
    <n v="15.503941176470587"/>
    <n v="2.9039411764705854"/>
    <x v="202"/>
  </r>
  <r>
    <n v="2011"/>
    <n v="9"/>
    <n v="18"/>
    <x v="0"/>
    <n v="12.600000000000001"/>
    <n v="15.503941176470587"/>
    <n v="2.9039411764705854"/>
    <x v="202"/>
  </r>
  <r>
    <n v="2011"/>
    <n v="9"/>
    <n v="20"/>
    <x v="8"/>
    <n v="12.600000000000001"/>
    <n v="15.503941176470587"/>
    <n v="2.9039411764705854"/>
    <x v="202"/>
  </r>
  <r>
    <n v="2011"/>
    <n v="9"/>
    <n v="23"/>
    <x v="19"/>
    <n v="12.600000000000001"/>
    <n v="15.503941176470587"/>
    <n v="2.9039411764705854"/>
    <x v="202"/>
  </r>
  <r>
    <n v="2011"/>
    <n v="9"/>
    <n v="30"/>
    <x v="8"/>
    <n v="12.600000000000001"/>
    <n v="15.503941176470587"/>
    <n v="2.9039411764705854"/>
    <x v="202"/>
  </r>
  <r>
    <n v="2011"/>
    <n v="9"/>
    <n v="30"/>
    <x v="14"/>
    <n v="12.600000000000001"/>
    <n v="15.503941176470587"/>
    <n v="2.9039411764705854"/>
    <x v="202"/>
  </r>
  <r>
    <n v="2010"/>
    <n v="10"/>
    <n v="1"/>
    <x v="12"/>
    <n v="12.600000000000001"/>
    <n v="15.503941176470587"/>
    <n v="2.9039411764705854"/>
    <x v="202"/>
  </r>
  <r>
    <n v="2010"/>
    <n v="10"/>
    <n v="6"/>
    <x v="9"/>
    <n v="12.600000000000001"/>
    <n v="15.503941176470587"/>
    <n v="2.9039411764705854"/>
    <x v="202"/>
  </r>
  <r>
    <n v="2010"/>
    <n v="10"/>
    <n v="12"/>
    <x v="20"/>
    <n v="12.600000000000001"/>
    <n v="15.503941176470587"/>
    <n v="2.9039411764705854"/>
    <x v="202"/>
  </r>
  <r>
    <n v="2010"/>
    <n v="10"/>
    <n v="13"/>
    <x v="21"/>
    <n v="12.600000000000001"/>
    <n v="15.503941176470587"/>
    <n v="2.9039411764705854"/>
    <x v="202"/>
  </r>
  <r>
    <n v="2010"/>
    <n v="10"/>
    <n v="28"/>
    <x v="18"/>
    <n v="12.600000000000001"/>
    <n v="15.503941176470587"/>
    <n v="2.9039411764705854"/>
    <x v="202"/>
  </r>
  <r>
    <n v="2010"/>
    <n v="10"/>
    <n v="30"/>
    <x v="2"/>
    <n v="12.600000000000001"/>
    <n v="15.503941176470587"/>
    <n v="2.9039411764705854"/>
    <x v="202"/>
  </r>
  <r>
    <n v="2010"/>
    <n v="10"/>
    <n v="30"/>
    <x v="18"/>
    <n v="12.600000000000001"/>
    <n v="15.503941176470587"/>
    <n v="2.9039411764705854"/>
    <x v="202"/>
  </r>
  <r>
    <n v="2010"/>
    <n v="10"/>
    <n v="31"/>
    <x v="21"/>
    <n v="12.600000000000001"/>
    <n v="15.503941176470587"/>
    <n v="2.9039411764705854"/>
    <x v="202"/>
  </r>
  <r>
    <n v="2003"/>
    <n v="11"/>
    <n v="4"/>
    <x v="16"/>
    <n v="12.600000000000001"/>
    <n v="15.503941176470587"/>
    <n v="2.9039411764705854"/>
    <x v="202"/>
  </r>
  <r>
    <n v="2003"/>
    <n v="11"/>
    <n v="4"/>
    <x v="18"/>
    <n v="12.600000000000001"/>
    <n v="15.503941176470587"/>
    <n v="2.9039411764705854"/>
    <x v="202"/>
  </r>
  <r>
    <n v="2003"/>
    <n v="11"/>
    <n v="18"/>
    <x v="21"/>
    <n v="12.600000000000001"/>
    <n v="15.503941176470587"/>
    <n v="2.9039411764705854"/>
    <x v="202"/>
  </r>
  <r>
    <n v="2003"/>
    <n v="11"/>
    <n v="19"/>
    <x v="19"/>
    <n v="12.600000000000001"/>
    <n v="15.503941176470587"/>
    <n v="2.9039411764705854"/>
    <x v="202"/>
  </r>
  <r>
    <n v="2003"/>
    <n v="12"/>
    <n v="1"/>
    <x v="20"/>
    <n v="12.600000000000001"/>
    <n v="15.503941176470587"/>
    <n v="2.9039411764705854"/>
    <x v="202"/>
  </r>
  <r>
    <n v="2004"/>
    <n v="2"/>
    <n v="4"/>
    <x v="1"/>
    <n v="12.700000000000001"/>
    <n v="15.482932773109244"/>
    <n v="2.782932773109243"/>
    <x v="203"/>
  </r>
  <r>
    <n v="2002"/>
    <n v="4"/>
    <n v="2"/>
    <x v="9"/>
    <n v="12.700000000000001"/>
    <n v="15.482932773109244"/>
    <n v="2.782932773109243"/>
    <x v="203"/>
  </r>
  <r>
    <n v="2002"/>
    <n v="4"/>
    <n v="5"/>
    <x v="16"/>
    <n v="12.700000000000001"/>
    <n v="15.482932773109244"/>
    <n v="2.782932773109243"/>
    <x v="203"/>
  </r>
  <r>
    <n v="2002"/>
    <n v="4"/>
    <n v="7"/>
    <x v="20"/>
    <n v="12.700000000000001"/>
    <n v="15.482932773109244"/>
    <n v="2.782932773109243"/>
    <x v="203"/>
  </r>
  <r>
    <n v="2002"/>
    <n v="4"/>
    <n v="30"/>
    <x v="17"/>
    <n v="12.700000000000001"/>
    <n v="15.482932773109244"/>
    <n v="2.782932773109243"/>
    <x v="203"/>
  </r>
  <r>
    <n v="2002"/>
    <n v="4"/>
    <n v="30"/>
    <x v="19"/>
    <n v="12.700000000000001"/>
    <n v="15.482932773109244"/>
    <n v="2.782932773109243"/>
    <x v="203"/>
  </r>
  <r>
    <n v="2000"/>
    <n v="5"/>
    <n v="13"/>
    <x v="6"/>
    <n v="12.700000000000001"/>
    <n v="15.482932773109244"/>
    <n v="2.782932773109243"/>
    <x v="203"/>
  </r>
  <r>
    <n v="2000"/>
    <n v="5"/>
    <n v="16"/>
    <x v="2"/>
    <n v="12.700000000000001"/>
    <n v="15.482932773109244"/>
    <n v="2.782932773109243"/>
    <x v="203"/>
  </r>
  <r>
    <n v="2011"/>
    <n v="6"/>
    <n v="7"/>
    <x v="3"/>
    <n v="12.700000000000001"/>
    <n v="15.482932773109244"/>
    <n v="2.782932773109243"/>
    <x v="203"/>
  </r>
  <r>
    <n v="2011"/>
    <n v="6"/>
    <n v="8"/>
    <x v="3"/>
    <n v="12.700000000000001"/>
    <n v="15.482932773109244"/>
    <n v="2.782932773109243"/>
    <x v="203"/>
  </r>
  <r>
    <n v="2011"/>
    <n v="6"/>
    <n v="8"/>
    <x v="9"/>
    <n v="12.700000000000001"/>
    <n v="15.482932773109244"/>
    <n v="2.782932773109243"/>
    <x v="203"/>
  </r>
  <r>
    <n v="2011"/>
    <n v="6"/>
    <n v="11"/>
    <x v="13"/>
    <n v="12.700000000000001"/>
    <n v="15.482932773109244"/>
    <n v="2.782932773109243"/>
    <x v="203"/>
  </r>
  <r>
    <n v="2011"/>
    <n v="6"/>
    <n v="19"/>
    <x v="5"/>
    <n v="12.700000000000001"/>
    <n v="15.482932773109244"/>
    <n v="2.782932773109243"/>
    <x v="203"/>
  </r>
  <r>
    <n v="2011"/>
    <n v="6"/>
    <n v="20"/>
    <x v="3"/>
    <n v="12.700000000000001"/>
    <n v="15.482932773109244"/>
    <n v="2.782932773109243"/>
    <x v="203"/>
  </r>
  <r>
    <n v="2011"/>
    <n v="6"/>
    <n v="24"/>
    <x v="2"/>
    <n v="12.700000000000001"/>
    <n v="15.482932773109244"/>
    <n v="2.782932773109243"/>
    <x v="203"/>
  </r>
  <r>
    <n v="2011"/>
    <n v="6"/>
    <n v="29"/>
    <x v="9"/>
    <n v="12.700000000000001"/>
    <n v="15.482932773109244"/>
    <n v="2.782932773109243"/>
    <x v="203"/>
  </r>
  <r>
    <n v="2008"/>
    <n v="7"/>
    <n v="12"/>
    <x v="4"/>
    <n v="12.700000000000001"/>
    <n v="15.482932773109244"/>
    <n v="2.782932773109243"/>
    <x v="203"/>
  </r>
  <r>
    <n v="2008"/>
    <n v="7"/>
    <n v="12"/>
    <x v="9"/>
    <n v="12.700000000000001"/>
    <n v="15.482932773109244"/>
    <n v="2.782932773109243"/>
    <x v="203"/>
  </r>
  <r>
    <n v="2008"/>
    <n v="7"/>
    <n v="20"/>
    <x v="12"/>
    <n v="12.700000000000001"/>
    <n v="15.482932773109244"/>
    <n v="2.782932773109243"/>
    <x v="203"/>
  </r>
  <r>
    <n v="2008"/>
    <n v="7"/>
    <n v="21"/>
    <x v="8"/>
    <n v="12.700000000000001"/>
    <n v="15.482932773109244"/>
    <n v="2.782932773109243"/>
    <x v="203"/>
  </r>
  <r>
    <n v="2008"/>
    <n v="7"/>
    <n v="21"/>
    <x v="1"/>
    <n v="12.700000000000001"/>
    <n v="15.482932773109244"/>
    <n v="2.782932773109243"/>
    <x v="203"/>
  </r>
  <r>
    <n v="2001"/>
    <n v="8"/>
    <n v="10"/>
    <x v="4"/>
    <n v="12.700000000000001"/>
    <n v="15.482932773109244"/>
    <n v="2.782932773109243"/>
    <x v="203"/>
  </r>
  <r>
    <n v="2001"/>
    <n v="8"/>
    <n v="29"/>
    <x v="9"/>
    <n v="12.700000000000001"/>
    <n v="15.482932773109244"/>
    <n v="2.782932773109243"/>
    <x v="203"/>
  </r>
  <r>
    <n v="2011"/>
    <n v="9"/>
    <n v="13"/>
    <x v="7"/>
    <n v="12.700000000000001"/>
    <n v="15.482932773109244"/>
    <n v="2.782932773109243"/>
    <x v="203"/>
  </r>
  <r>
    <n v="2011"/>
    <n v="9"/>
    <n v="24"/>
    <x v="0"/>
    <n v="12.700000000000001"/>
    <n v="15.482932773109244"/>
    <n v="2.782932773109243"/>
    <x v="203"/>
  </r>
  <r>
    <n v="2011"/>
    <n v="9"/>
    <n v="29"/>
    <x v="9"/>
    <n v="12.700000000000001"/>
    <n v="15.482932773109244"/>
    <n v="2.782932773109243"/>
    <x v="203"/>
  </r>
  <r>
    <n v="2010"/>
    <n v="10"/>
    <n v="9"/>
    <x v="14"/>
    <n v="12.700000000000001"/>
    <n v="15.482932773109244"/>
    <n v="2.782932773109243"/>
    <x v="203"/>
  </r>
  <r>
    <n v="2010"/>
    <n v="10"/>
    <n v="11"/>
    <x v="17"/>
    <n v="12.700000000000001"/>
    <n v="15.482932773109244"/>
    <n v="2.782932773109243"/>
    <x v="203"/>
  </r>
  <r>
    <n v="2010"/>
    <n v="10"/>
    <n v="28"/>
    <x v="15"/>
    <n v="12.700000000000001"/>
    <n v="15.482932773109244"/>
    <n v="2.782932773109243"/>
    <x v="203"/>
  </r>
  <r>
    <n v="2010"/>
    <n v="10"/>
    <n v="29"/>
    <x v="19"/>
    <n v="12.700000000000001"/>
    <n v="15.482932773109244"/>
    <n v="2.782932773109243"/>
    <x v="203"/>
  </r>
  <r>
    <n v="2010"/>
    <n v="10"/>
    <n v="29"/>
    <x v="7"/>
    <n v="12.700000000000001"/>
    <n v="15.482932773109244"/>
    <n v="2.782932773109243"/>
    <x v="203"/>
  </r>
  <r>
    <n v="2010"/>
    <n v="10"/>
    <n v="30"/>
    <x v="5"/>
    <n v="12.700000000000001"/>
    <n v="15.482932773109244"/>
    <n v="2.782932773109243"/>
    <x v="203"/>
  </r>
  <r>
    <n v="2003"/>
    <n v="11"/>
    <n v="13"/>
    <x v="20"/>
    <n v="12.700000000000001"/>
    <n v="15.482932773109244"/>
    <n v="2.782932773109243"/>
    <x v="203"/>
  </r>
  <r>
    <n v="2003"/>
    <n v="11"/>
    <n v="18"/>
    <x v="18"/>
    <n v="12.700000000000001"/>
    <n v="15.482932773109244"/>
    <n v="2.782932773109243"/>
    <x v="203"/>
  </r>
  <r>
    <n v="2003"/>
    <n v="11"/>
    <n v="18"/>
    <x v="22"/>
    <n v="12.700000000000001"/>
    <n v="15.482932773109244"/>
    <n v="2.782932773109243"/>
    <x v="203"/>
  </r>
  <r>
    <n v="2003"/>
    <n v="11"/>
    <n v="19"/>
    <x v="16"/>
    <n v="12.700000000000001"/>
    <n v="15.482932773109244"/>
    <n v="2.782932773109243"/>
    <x v="203"/>
  </r>
  <r>
    <n v="2003"/>
    <n v="11"/>
    <n v="19"/>
    <x v="17"/>
    <n v="12.700000000000001"/>
    <n v="15.482932773109244"/>
    <n v="2.782932773109243"/>
    <x v="203"/>
  </r>
  <r>
    <n v="2004"/>
    <n v="2"/>
    <n v="3"/>
    <x v="10"/>
    <n v="12.8"/>
    <n v="15.461924369747898"/>
    <n v="2.6619243697478971"/>
    <x v="204"/>
  </r>
  <r>
    <n v="2004"/>
    <n v="2"/>
    <n v="6"/>
    <x v="21"/>
    <n v="12.8"/>
    <n v="15.461924369747898"/>
    <n v="2.6619243697478971"/>
    <x v="204"/>
  </r>
  <r>
    <n v="2004"/>
    <n v="2"/>
    <n v="6"/>
    <x v="22"/>
    <n v="12.8"/>
    <n v="15.461924369747898"/>
    <n v="2.6619243697478971"/>
    <x v="204"/>
  </r>
  <r>
    <n v="2004"/>
    <n v="3"/>
    <n v="15"/>
    <x v="11"/>
    <n v="12.8"/>
    <n v="15.461924369747898"/>
    <n v="2.6619243697478971"/>
    <x v="204"/>
  </r>
  <r>
    <n v="2004"/>
    <n v="3"/>
    <n v="18"/>
    <x v="16"/>
    <n v="12.8"/>
    <n v="15.461924369747898"/>
    <n v="2.6619243697478971"/>
    <x v="204"/>
  </r>
  <r>
    <n v="2004"/>
    <n v="3"/>
    <n v="29"/>
    <x v="20"/>
    <n v="12.8"/>
    <n v="15.461924369747898"/>
    <n v="2.6619243697478971"/>
    <x v="204"/>
  </r>
  <r>
    <n v="2004"/>
    <n v="3"/>
    <n v="30"/>
    <x v="13"/>
    <n v="12.8"/>
    <n v="15.461924369747898"/>
    <n v="2.6619243697478971"/>
    <x v="204"/>
  </r>
  <r>
    <n v="2002"/>
    <n v="4"/>
    <n v="3"/>
    <x v="11"/>
    <n v="12.8"/>
    <n v="15.461924369747898"/>
    <n v="2.6619243697478971"/>
    <x v="204"/>
  </r>
  <r>
    <n v="2002"/>
    <n v="4"/>
    <n v="5"/>
    <x v="17"/>
    <n v="12.8"/>
    <n v="15.461924369747898"/>
    <n v="2.6619243697478971"/>
    <x v="204"/>
  </r>
  <r>
    <n v="2002"/>
    <n v="4"/>
    <n v="18"/>
    <x v="21"/>
    <n v="12.8"/>
    <n v="15.461924369747898"/>
    <n v="2.6619243697478971"/>
    <x v="204"/>
  </r>
  <r>
    <n v="2002"/>
    <n v="4"/>
    <n v="20"/>
    <x v="23"/>
    <n v="12.8"/>
    <n v="15.461924369747898"/>
    <n v="2.6619243697478971"/>
    <x v="204"/>
  </r>
  <r>
    <n v="2002"/>
    <n v="4"/>
    <n v="24"/>
    <x v="1"/>
    <n v="12.8"/>
    <n v="15.461924369747898"/>
    <n v="2.6619243697478971"/>
    <x v="204"/>
  </r>
  <r>
    <n v="2000"/>
    <n v="5"/>
    <n v="1"/>
    <x v="19"/>
    <n v="12.8"/>
    <n v="15.461924369747898"/>
    <n v="2.6619243697478971"/>
    <x v="204"/>
  </r>
  <r>
    <n v="2000"/>
    <n v="5"/>
    <n v="3"/>
    <x v="12"/>
    <n v="12.8"/>
    <n v="15.461924369747898"/>
    <n v="2.6619243697478971"/>
    <x v="204"/>
  </r>
  <r>
    <n v="2000"/>
    <n v="5"/>
    <n v="4"/>
    <x v="13"/>
    <n v="12.8"/>
    <n v="15.461924369747898"/>
    <n v="2.6619243697478971"/>
    <x v="204"/>
  </r>
  <r>
    <n v="2000"/>
    <n v="5"/>
    <n v="4"/>
    <x v="14"/>
    <n v="12.8"/>
    <n v="15.461924369747898"/>
    <n v="2.6619243697478971"/>
    <x v="204"/>
  </r>
  <r>
    <n v="2000"/>
    <n v="5"/>
    <n v="13"/>
    <x v="7"/>
    <n v="12.8"/>
    <n v="15.461924369747898"/>
    <n v="2.6619243697478971"/>
    <x v="204"/>
  </r>
  <r>
    <n v="2000"/>
    <n v="5"/>
    <n v="17"/>
    <x v="14"/>
    <n v="12.8"/>
    <n v="15.461924369747898"/>
    <n v="2.6619243697478971"/>
    <x v="204"/>
  </r>
  <r>
    <n v="2000"/>
    <n v="5"/>
    <n v="22"/>
    <x v="15"/>
    <n v="12.8"/>
    <n v="15.461924369747898"/>
    <n v="2.6619243697478971"/>
    <x v="204"/>
  </r>
  <r>
    <n v="2000"/>
    <n v="5"/>
    <n v="27"/>
    <x v="20"/>
    <n v="12.8"/>
    <n v="15.461924369747898"/>
    <n v="2.6619243697478971"/>
    <x v="204"/>
  </r>
  <r>
    <n v="2000"/>
    <n v="5"/>
    <n v="27"/>
    <x v="21"/>
    <n v="12.8"/>
    <n v="15.461924369747898"/>
    <n v="2.6619243697478971"/>
    <x v="204"/>
  </r>
  <r>
    <n v="2011"/>
    <n v="6"/>
    <n v="10"/>
    <x v="19"/>
    <n v="12.8"/>
    <n v="15.461924369747898"/>
    <n v="2.6619243697478971"/>
    <x v="204"/>
  </r>
  <r>
    <n v="2011"/>
    <n v="6"/>
    <n v="19"/>
    <x v="6"/>
    <n v="12.8"/>
    <n v="15.461924369747898"/>
    <n v="2.6619243697478971"/>
    <x v="204"/>
  </r>
  <r>
    <n v="2011"/>
    <n v="6"/>
    <n v="19"/>
    <x v="9"/>
    <n v="12.8"/>
    <n v="15.461924369747898"/>
    <n v="2.6619243697478971"/>
    <x v="204"/>
  </r>
  <r>
    <n v="2011"/>
    <n v="6"/>
    <n v="19"/>
    <x v="7"/>
    <n v="12.8"/>
    <n v="15.461924369747898"/>
    <n v="2.6619243697478971"/>
    <x v="204"/>
  </r>
  <r>
    <n v="2011"/>
    <n v="6"/>
    <n v="24"/>
    <x v="5"/>
    <n v="12.8"/>
    <n v="15.461924369747898"/>
    <n v="2.6619243697478971"/>
    <x v="204"/>
  </r>
  <r>
    <n v="2011"/>
    <n v="6"/>
    <n v="24"/>
    <x v="4"/>
    <n v="12.8"/>
    <n v="15.461924369747898"/>
    <n v="2.6619243697478971"/>
    <x v="204"/>
  </r>
  <r>
    <n v="2008"/>
    <n v="7"/>
    <n v="4"/>
    <x v="2"/>
    <n v="12.8"/>
    <n v="15.461924369747898"/>
    <n v="2.6619243697478971"/>
    <x v="204"/>
  </r>
  <r>
    <n v="2008"/>
    <n v="7"/>
    <n v="9"/>
    <x v="8"/>
    <n v="12.8"/>
    <n v="15.461924369747898"/>
    <n v="2.6619243697478971"/>
    <x v="204"/>
  </r>
  <r>
    <n v="2008"/>
    <n v="7"/>
    <n v="12"/>
    <x v="7"/>
    <n v="12.8"/>
    <n v="15.461924369747898"/>
    <n v="2.6619243697478971"/>
    <x v="204"/>
  </r>
  <r>
    <n v="2008"/>
    <n v="7"/>
    <n v="21"/>
    <x v="13"/>
    <n v="12.8"/>
    <n v="15.461924369747898"/>
    <n v="2.6619243697478971"/>
    <x v="204"/>
  </r>
  <r>
    <n v="2008"/>
    <n v="7"/>
    <n v="21"/>
    <x v="16"/>
    <n v="12.8"/>
    <n v="15.461924369747898"/>
    <n v="2.6619243697478971"/>
    <x v="204"/>
  </r>
  <r>
    <n v="2001"/>
    <n v="8"/>
    <n v="2"/>
    <x v="5"/>
    <n v="12.8"/>
    <n v="15.461924369747898"/>
    <n v="2.6619243697478971"/>
    <x v="204"/>
  </r>
  <r>
    <n v="2001"/>
    <n v="8"/>
    <n v="2"/>
    <x v="2"/>
    <n v="12.8"/>
    <n v="15.461924369747898"/>
    <n v="2.6619243697478971"/>
    <x v="204"/>
  </r>
  <r>
    <n v="2001"/>
    <n v="8"/>
    <n v="2"/>
    <x v="6"/>
    <n v="12.8"/>
    <n v="15.461924369747898"/>
    <n v="2.6619243697478971"/>
    <x v="204"/>
  </r>
  <r>
    <n v="2001"/>
    <n v="8"/>
    <n v="10"/>
    <x v="2"/>
    <n v="12.8"/>
    <n v="15.461924369747898"/>
    <n v="2.6619243697478971"/>
    <x v="204"/>
  </r>
  <r>
    <n v="2011"/>
    <n v="9"/>
    <n v="5"/>
    <x v="2"/>
    <n v="12.8"/>
    <n v="15.461924369747898"/>
    <n v="2.6619243697478971"/>
    <x v="204"/>
  </r>
  <r>
    <n v="2011"/>
    <n v="9"/>
    <n v="5"/>
    <x v="3"/>
    <n v="12.8"/>
    <n v="15.461924369747898"/>
    <n v="2.6619243697478971"/>
    <x v="204"/>
  </r>
  <r>
    <n v="2011"/>
    <n v="9"/>
    <n v="14"/>
    <x v="4"/>
    <n v="12.8"/>
    <n v="15.461924369747898"/>
    <n v="2.6619243697478971"/>
    <x v="204"/>
  </r>
  <r>
    <n v="2011"/>
    <n v="9"/>
    <n v="15"/>
    <x v="15"/>
    <n v="12.8"/>
    <n v="15.461924369747898"/>
    <n v="2.6619243697478971"/>
    <x v="204"/>
  </r>
  <r>
    <n v="2011"/>
    <n v="9"/>
    <n v="18"/>
    <x v="19"/>
    <n v="12.8"/>
    <n v="15.461924369747898"/>
    <n v="2.6619243697478971"/>
    <x v="204"/>
  </r>
  <r>
    <n v="2011"/>
    <n v="9"/>
    <n v="26"/>
    <x v="5"/>
    <n v="12.8"/>
    <n v="15.461924369747898"/>
    <n v="2.6619243697478971"/>
    <x v="204"/>
  </r>
  <r>
    <n v="2011"/>
    <n v="9"/>
    <n v="29"/>
    <x v="11"/>
    <n v="12.8"/>
    <n v="15.461924369747898"/>
    <n v="2.6619243697478971"/>
    <x v="204"/>
  </r>
  <r>
    <n v="2010"/>
    <n v="10"/>
    <n v="8"/>
    <x v="12"/>
    <n v="12.8"/>
    <n v="15.461924369747898"/>
    <n v="2.6619243697478971"/>
    <x v="204"/>
  </r>
  <r>
    <n v="2010"/>
    <n v="10"/>
    <n v="9"/>
    <x v="0"/>
    <n v="12.8"/>
    <n v="15.461924369747898"/>
    <n v="2.6619243697478971"/>
    <x v="204"/>
  </r>
  <r>
    <n v="2010"/>
    <n v="10"/>
    <n v="13"/>
    <x v="20"/>
    <n v="12.8"/>
    <n v="15.461924369747898"/>
    <n v="2.6619243697478971"/>
    <x v="204"/>
  </r>
  <r>
    <n v="2010"/>
    <n v="10"/>
    <n v="15"/>
    <x v="18"/>
    <n v="12.8"/>
    <n v="15.461924369747898"/>
    <n v="2.6619243697478971"/>
    <x v="204"/>
  </r>
  <r>
    <n v="2003"/>
    <n v="11"/>
    <n v="3"/>
    <x v="20"/>
    <n v="12.8"/>
    <n v="15.461924369747898"/>
    <n v="2.6619243697478971"/>
    <x v="204"/>
  </r>
  <r>
    <n v="2003"/>
    <n v="11"/>
    <n v="3"/>
    <x v="21"/>
    <n v="12.8"/>
    <n v="15.461924369747898"/>
    <n v="2.6619243697478971"/>
    <x v="204"/>
  </r>
  <r>
    <n v="2003"/>
    <n v="11"/>
    <n v="5"/>
    <x v="18"/>
    <n v="12.8"/>
    <n v="15.461924369747898"/>
    <n v="2.6619243697478971"/>
    <x v="204"/>
  </r>
  <r>
    <n v="2003"/>
    <n v="11"/>
    <n v="13"/>
    <x v="18"/>
    <n v="12.8"/>
    <n v="15.461924369747898"/>
    <n v="2.6619243697478971"/>
    <x v="204"/>
  </r>
  <r>
    <n v="2003"/>
    <n v="11"/>
    <n v="18"/>
    <x v="13"/>
    <n v="12.8"/>
    <n v="15.461924369747898"/>
    <n v="2.6619243697478971"/>
    <x v="204"/>
  </r>
  <r>
    <n v="2003"/>
    <n v="11"/>
    <n v="18"/>
    <x v="16"/>
    <n v="12.8"/>
    <n v="15.461924369747898"/>
    <n v="2.6619243697478971"/>
    <x v="204"/>
  </r>
  <r>
    <n v="2003"/>
    <n v="11"/>
    <n v="19"/>
    <x v="23"/>
    <n v="12.8"/>
    <n v="15.461924369747898"/>
    <n v="2.6619243697478971"/>
    <x v="204"/>
  </r>
  <r>
    <n v="2004"/>
    <n v="3"/>
    <n v="14"/>
    <x v="18"/>
    <n v="12.9"/>
    <n v="15.440915966386555"/>
    <n v="2.5409159663865548"/>
    <x v="205"/>
  </r>
  <r>
    <n v="2004"/>
    <n v="3"/>
    <n v="14"/>
    <x v="21"/>
    <n v="12.9"/>
    <n v="15.440915966386555"/>
    <n v="2.5409159663865548"/>
    <x v="205"/>
  </r>
  <r>
    <n v="2004"/>
    <n v="3"/>
    <n v="14"/>
    <x v="22"/>
    <n v="12.9"/>
    <n v="15.440915966386555"/>
    <n v="2.5409159663865548"/>
    <x v="205"/>
  </r>
  <r>
    <n v="2004"/>
    <n v="3"/>
    <n v="15"/>
    <x v="17"/>
    <n v="12.9"/>
    <n v="15.440915966386555"/>
    <n v="2.5409159663865548"/>
    <x v="205"/>
  </r>
  <r>
    <n v="2004"/>
    <n v="3"/>
    <n v="15"/>
    <x v="9"/>
    <n v="12.9"/>
    <n v="15.440915966386555"/>
    <n v="2.5409159663865548"/>
    <x v="205"/>
  </r>
  <r>
    <n v="2002"/>
    <n v="4"/>
    <n v="7"/>
    <x v="22"/>
    <n v="12.9"/>
    <n v="15.440915966386555"/>
    <n v="2.5409159663865548"/>
    <x v="205"/>
  </r>
  <r>
    <n v="2002"/>
    <n v="4"/>
    <n v="19"/>
    <x v="23"/>
    <n v="12.9"/>
    <n v="15.440915966386555"/>
    <n v="2.5409159663865548"/>
    <x v="205"/>
  </r>
  <r>
    <n v="2002"/>
    <n v="4"/>
    <n v="23"/>
    <x v="15"/>
    <n v="12.9"/>
    <n v="15.440915966386555"/>
    <n v="2.5409159663865548"/>
    <x v="205"/>
  </r>
  <r>
    <n v="2002"/>
    <n v="4"/>
    <n v="24"/>
    <x v="12"/>
    <n v="12.9"/>
    <n v="15.440915966386555"/>
    <n v="2.5409159663865548"/>
    <x v="205"/>
  </r>
  <r>
    <n v="2000"/>
    <n v="5"/>
    <n v="12"/>
    <x v="3"/>
    <n v="12.9"/>
    <n v="15.440915966386555"/>
    <n v="2.5409159663865548"/>
    <x v="205"/>
  </r>
  <r>
    <n v="2000"/>
    <n v="5"/>
    <n v="18"/>
    <x v="19"/>
    <n v="12.9"/>
    <n v="15.440915966386555"/>
    <n v="2.5409159663865548"/>
    <x v="205"/>
  </r>
  <r>
    <n v="2000"/>
    <n v="5"/>
    <n v="19"/>
    <x v="20"/>
    <n v="12.9"/>
    <n v="15.440915966386555"/>
    <n v="2.5409159663865548"/>
    <x v="205"/>
  </r>
  <r>
    <n v="2000"/>
    <n v="5"/>
    <n v="22"/>
    <x v="23"/>
    <n v="12.9"/>
    <n v="15.440915966386555"/>
    <n v="2.5409159663865548"/>
    <x v="205"/>
  </r>
  <r>
    <n v="2000"/>
    <n v="5"/>
    <n v="25"/>
    <x v="13"/>
    <n v="12.9"/>
    <n v="15.440915966386555"/>
    <n v="2.5409159663865548"/>
    <x v="205"/>
  </r>
  <r>
    <n v="2000"/>
    <n v="5"/>
    <n v="29"/>
    <x v="20"/>
    <n v="12.9"/>
    <n v="15.440915966386555"/>
    <n v="2.5409159663865548"/>
    <x v="205"/>
  </r>
  <r>
    <n v="2000"/>
    <n v="5"/>
    <n v="30"/>
    <x v="17"/>
    <n v="12.9"/>
    <n v="15.440915966386555"/>
    <n v="2.5409159663865548"/>
    <x v="205"/>
  </r>
  <r>
    <n v="2011"/>
    <n v="6"/>
    <n v="16"/>
    <x v="9"/>
    <n v="12.9"/>
    <n v="15.440915966386555"/>
    <n v="2.5409159663865548"/>
    <x v="205"/>
  </r>
  <r>
    <n v="2011"/>
    <n v="6"/>
    <n v="18"/>
    <x v="18"/>
    <n v="12.9"/>
    <n v="15.440915966386555"/>
    <n v="2.5409159663865548"/>
    <x v="205"/>
  </r>
  <r>
    <n v="2011"/>
    <n v="6"/>
    <n v="25"/>
    <x v="8"/>
    <n v="12.9"/>
    <n v="15.440915966386555"/>
    <n v="2.5409159663865548"/>
    <x v="205"/>
  </r>
  <r>
    <n v="2008"/>
    <n v="7"/>
    <n v="21"/>
    <x v="6"/>
    <n v="12.9"/>
    <n v="15.440915966386555"/>
    <n v="2.5409159663865548"/>
    <x v="205"/>
  </r>
  <r>
    <n v="2008"/>
    <n v="7"/>
    <n v="21"/>
    <x v="3"/>
    <n v="12.9"/>
    <n v="15.440915966386555"/>
    <n v="2.5409159663865548"/>
    <x v="205"/>
  </r>
  <r>
    <n v="2008"/>
    <n v="7"/>
    <n v="21"/>
    <x v="18"/>
    <n v="12.9"/>
    <n v="15.440915966386555"/>
    <n v="2.5409159663865548"/>
    <x v="205"/>
  </r>
  <r>
    <n v="2008"/>
    <n v="7"/>
    <n v="22"/>
    <x v="6"/>
    <n v="12.9"/>
    <n v="15.440915966386555"/>
    <n v="2.5409159663865548"/>
    <x v="205"/>
  </r>
  <r>
    <n v="2001"/>
    <n v="8"/>
    <n v="4"/>
    <x v="12"/>
    <n v="12.9"/>
    <n v="15.440915966386555"/>
    <n v="2.5409159663865548"/>
    <x v="205"/>
  </r>
  <r>
    <n v="2011"/>
    <n v="9"/>
    <n v="7"/>
    <x v="9"/>
    <n v="12.9"/>
    <n v="15.440915966386555"/>
    <n v="2.5409159663865548"/>
    <x v="205"/>
  </r>
  <r>
    <n v="2011"/>
    <n v="9"/>
    <n v="7"/>
    <x v="7"/>
    <n v="12.9"/>
    <n v="15.440915966386555"/>
    <n v="2.5409159663865548"/>
    <x v="205"/>
  </r>
  <r>
    <n v="2011"/>
    <n v="9"/>
    <n v="8"/>
    <x v="4"/>
    <n v="12.9"/>
    <n v="15.440915966386555"/>
    <n v="2.5409159663865548"/>
    <x v="205"/>
  </r>
  <r>
    <n v="2011"/>
    <n v="9"/>
    <n v="8"/>
    <x v="8"/>
    <n v="12.9"/>
    <n v="15.440915966386555"/>
    <n v="2.5409159663865548"/>
    <x v="205"/>
  </r>
  <r>
    <n v="2011"/>
    <n v="9"/>
    <n v="14"/>
    <x v="14"/>
    <n v="12.9"/>
    <n v="15.440915966386555"/>
    <n v="2.5409159663865548"/>
    <x v="205"/>
  </r>
  <r>
    <n v="2011"/>
    <n v="9"/>
    <n v="15"/>
    <x v="5"/>
    <n v="12.9"/>
    <n v="15.440915966386555"/>
    <n v="2.5409159663865548"/>
    <x v="205"/>
  </r>
  <r>
    <n v="2011"/>
    <n v="9"/>
    <n v="26"/>
    <x v="8"/>
    <n v="12.9"/>
    <n v="15.440915966386555"/>
    <n v="2.5409159663865548"/>
    <x v="205"/>
  </r>
  <r>
    <n v="2011"/>
    <n v="9"/>
    <n v="26"/>
    <x v="11"/>
    <n v="12.9"/>
    <n v="15.440915966386555"/>
    <n v="2.5409159663865548"/>
    <x v="205"/>
  </r>
  <r>
    <n v="2011"/>
    <n v="9"/>
    <n v="29"/>
    <x v="7"/>
    <n v="12.9"/>
    <n v="15.440915966386555"/>
    <n v="2.5409159663865548"/>
    <x v="205"/>
  </r>
  <r>
    <n v="2011"/>
    <n v="9"/>
    <n v="30"/>
    <x v="5"/>
    <n v="12.9"/>
    <n v="15.440915966386555"/>
    <n v="2.5409159663865548"/>
    <x v="205"/>
  </r>
  <r>
    <n v="2010"/>
    <n v="10"/>
    <n v="2"/>
    <x v="6"/>
    <n v="12.9"/>
    <n v="15.440915966386555"/>
    <n v="2.5409159663865548"/>
    <x v="205"/>
  </r>
  <r>
    <n v="2010"/>
    <n v="10"/>
    <n v="29"/>
    <x v="15"/>
    <n v="12.9"/>
    <n v="15.440915966386555"/>
    <n v="2.5409159663865548"/>
    <x v="205"/>
  </r>
  <r>
    <n v="2010"/>
    <n v="10"/>
    <n v="30"/>
    <x v="20"/>
    <n v="12.9"/>
    <n v="15.440915966386555"/>
    <n v="2.5409159663865548"/>
    <x v="205"/>
  </r>
  <r>
    <n v="2003"/>
    <n v="11"/>
    <n v="3"/>
    <x v="23"/>
    <n v="12.9"/>
    <n v="15.440915966386555"/>
    <n v="2.5409159663865548"/>
    <x v="205"/>
  </r>
  <r>
    <n v="2003"/>
    <n v="11"/>
    <n v="6"/>
    <x v="22"/>
    <n v="12.9"/>
    <n v="15.440915966386555"/>
    <n v="2.5409159663865548"/>
    <x v="205"/>
  </r>
  <r>
    <n v="2003"/>
    <n v="11"/>
    <n v="23"/>
    <x v="2"/>
    <n v="12.9"/>
    <n v="15.440915966386555"/>
    <n v="2.5409159663865548"/>
    <x v="205"/>
  </r>
  <r>
    <n v="2003"/>
    <n v="11"/>
    <n v="23"/>
    <x v="16"/>
    <n v="12.9"/>
    <n v="15.440915966386555"/>
    <n v="2.5409159663865548"/>
    <x v="205"/>
  </r>
  <r>
    <n v="2004"/>
    <n v="3"/>
    <n v="15"/>
    <x v="21"/>
    <n v="13"/>
    <n v="15.419907563025209"/>
    <n v="2.4199075630252089"/>
    <x v="206"/>
  </r>
  <r>
    <n v="2004"/>
    <n v="3"/>
    <n v="15"/>
    <x v="23"/>
    <n v="13"/>
    <n v="15.419907563025209"/>
    <n v="2.4199075630252089"/>
    <x v="206"/>
  </r>
  <r>
    <n v="2004"/>
    <n v="3"/>
    <n v="15"/>
    <x v="7"/>
    <n v="13"/>
    <n v="15.419907563025209"/>
    <n v="2.4199075630252089"/>
    <x v="206"/>
  </r>
  <r>
    <n v="2002"/>
    <n v="4"/>
    <n v="30"/>
    <x v="14"/>
    <n v="13"/>
    <n v="15.419907563025209"/>
    <n v="2.4199075630252089"/>
    <x v="206"/>
  </r>
  <r>
    <n v="2000"/>
    <n v="5"/>
    <n v="3"/>
    <x v="14"/>
    <n v="13"/>
    <n v="15.419907563025209"/>
    <n v="2.4199075630252089"/>
    <x v="206"/>
  </r>
  <r>
    <n v="2000"/>
    <n v="5"/>
    <n v="8"/>
    <x v="4"/>
    <n v="13"/>
    <n v="15.419907563025209"/>
    <n v="2.4199075630252089"/>
    <x v="206"/>
  </r>
  <r>
    <n v="2000"/>
    <n v="5"/>
    <n v="14"/>
    <x v="7"/>
    <n v="13"/>
    <n v="15.419907563025209"/>
    <n v="2.4199075630252089"/>
    <x v="206"/>
  </r>
  <r>
    <n v="2000"/>
    <n v="5"/>
    <n v="16"/>
    <x v="4"/>
    <n v="13"/>
    <n v="15.419907563025209"/>
    <n v="2.4199075630252089"/>
    <x v="206"/>
  </r>
  <r>
    <n v="2000"/>
    <n v="5"/>
    <n v="16"/>
    <x v="8"/>
    <n v="13"/>
    <n v="15.419907563025209"/>
    <n v="2.4199075630252089"/>
    <x v="206"/>
  </r>
  <r>
    <n v="2000"/>
    <n v="5"/>
    <n v="17"/>
    <x v="6"/>
    <n v="13"/>
    <n v="15.419907563025209"/>
    <n v="2.4199075630252089"/>
    <x v="206"/>
  </r>
  <r>
    <n v="2000"/>
    <n v="5"/>
    <n v="17"/>
    <x v="3"/>
    <n v="13"/>
    <n v="15.419907563025209"/>
    <n v="2.4199075630252089"/>
    <x v="206"/>
  </r>
  <r>
    <n v="2000"/>
    <n v="5"/>
    <n v="24"/>
    <x v="19"/>
    <n v="13"/>
    <n v="15.419907563025209"/>
    <n v="2.4199075630252089"/>
    <x v="206"/>
  </r>
  <r>
    <n v="2000"/>
    <n v="5"/>
    <n v="26"/>
    <x v="14"/>
    <n v="13"/>
    <n v="15.419907563025209"/>
    <n v="2.4199075630252089"/>
    <x v="206"/>
  </r>
  <r>
    <n v="2011"/>
    <n v="6"/>
    <n v="3"/>
    <x v="5"/>
    <n v="13"/>
    <n v="15.419907563025209"/>
    <n v="2.4199075630252089"/>
    <x v="206"/>
  </r>
  <r>
    <n v="2011"/>
    <n v="6"/>
    <n v="15"/>
    <x v="6"/>
    <n v="13"/>
    <n v="15.419907563025209"/>
    <n v="2.4199075630252089"/>
    <x v="206"/>
  </r>
  <r>
    <n v="2011"/>
    <n v="6"/>
    <n v="17"/>
    <x v="3"/>
    <n v="13"/>
    <n v="15.419907563025209"/>
    <n v="2.4199075630252089"/>
    <x v="206"/>
  </r>
  <r>
    <n v="2011"/>
    <n v="6"/>
    <n v="17"/>
    <x v="11"/>
    <n v="13"/>
    <n v="15.419907563025209"/>
    <n v="2.4199075630252089"/>
    <x v="206"/>
  </r>
  <r>
    <n v="2011"/>
    <n v="6"/>
    <n v="18"/>
    <x v="5"/>
    <n v="13"/>
    <n v="15.419907563025209"/>
    <n v="2.4199075630252089"/>
    <x v="206"/>
  </r>
  <r>
    <n v="2011"/>
    <n v="6"/>
    <n v="23"/>
    <x v="9"/>
    <n v="13"/>
    <n v="15.419907563025209"/>
    <n v="2.4199075630252089"/>
    <x v="206"/>
  </r>
  <r>
    <n v="2011"/>
    <n v="6"/>
    <n v="24"/>
    <x v="0"/>
    <n v="13"/>
    <n v="15.419907563025209"/>
    <n v="2.4199075630252089"/>
    <x v="206"/>
  </r>
  <r>
    <n v="2011"/>
    <n v="6"/>
    <n v="25"/>
    <x v="18"/>
    <n v="13"/>
    <n v="15.419907563025209"/>
    <n v="2.4199075630252089"/>
    <x v="206"/>
  </r>
  <r>
    <n v="2008"/>
    <n v="7"/>
    <n v="4"/>
    <x v="12"/>
    <n v="13"/>
    <n v="15.419907563025209"/>
    <n v="2.4199075630252089"/>
    <x v="206"/>
  </r>
  <r>
    <n v="2008"/>
    <n v="7"/>
    <n v="8"/>
    <x v="22"/>
    <n v="13"/>
    <n v="15.419907563025209"/>
    <n v="2.4199075630252089"/>
    <x v="206"/>
  </r>
  <r>
    <n v="2008"/>
    <n v="7"/>
    <n v="20"/>
    <x v="2"/>
    <n v="13"/>
    <n v="15.419907563025209"/>
    <n v="2.4199075630252089"/>
    <x v="206"/>
  </r>
  <r>
    <n v="2008"/>
    <n v="7"/>
    <n v="20"/>
    <x v="8"/>
    <n v="13"/>
    <n v="15.419907563025209"/>
    <n v="2.4199075630252089"/>
    <x v="206"/>
  </r>
  <r>
    <n v="2008"/>
    <n v="7"/>
    <n v="21"/>
    <x v="20"/>
    <n v="13"/>
    <n v="15.419907563025209"/>
    <n v="2.4199075630252089"/>
    <x v="206"/>
  </r>
  <r>
    <n v="2008"/>
    <n v="7"/>
    <n v="22"/>
    <x v="4"/>
    <n v="13"/>
    <n v="15.419907563025209"/>
    <n v="2.4199075630252089"/>
    <x v="206"/>
  </r>
  <r>
    <n v="2001"/>
    <n v="8"/>
    <n v="10"/>
    <x v="8"/>
    <n v="13"/>
    <n v="15.419907563025209"/>
    <n v="2.4199075630252089"/>
    <x v="206"/>
  </r>
  <r>
    <n v="2001"/>
    <n v="8"/>
    <n v="10"/>
    <x v="3"/>
    <n v="13"/>
    <n v="15.419907563025209"/>
    <n v="2.4199075630252089"/>
    <x v="206"/>
  </r>
  <r>
    <n v="2001"/>
    <n v="8"/>
    <n v="31"/>
    <x v="11"/>
    <n v="13"/>
    <n v="15.419907563025209"/>
    <n v="2.4199075630252089"/>
    <x v="206"/>
  </r>
  <r>
    <n v="2011"/>
    <n v="9"/>
    <n v="8"/>
    <x v="5"/>
    <n v="13"/>
    <n v="15.419907563025209"/>
    <n v="2.4199075630252089"/>
    <x v="206"/>
  </r>
  <r>
    <n v="2011"/>
    <n v="9"/>
    <n v="19"/>
    <x v="15"/>
    <n v="13"/>
    <n v="15.419907563025209"/>
    <n v="2.4199075630252089"/>
    <x v="206"/>
  </r>
  <r>
    <n v="2010"/>
    <n v="10"/>
    <n v="1"/>
    <x v="10"/>
    <n v="13"/>
    <n v="15.419907563025209"/>
    <n v="2.4199075630252089"/>
    <x v="206"/>
  </r>
  <r>
    <n v="2010"/>
    <n v="10"/>
    <n v="8"/>
    <x v="14"/>
    <n v="13"/>
    <n v="15.419907563025209"/>
    <n v="2.4199075630252089"/>
    <x v="206"/>
  </r>
  <r>
    <n v="2010"/>
    <n v="10"/>
    <n v="28"/>
    <x v="20"/>
    <n v="13"/>
    <n v="15.419907563025209"/>
    <n v="2.4199075630252089"/>
    <x v="206"/>
  </r>
  <r>
    <n v="2003"/>
    <n v="11"/>
    <n v="10"/>
    <x v="16"/>
    <n v="13"/>
    <n v="15.419907563025209"/>
    <n v="2.4199075630252089"/>
    <x v="206"/>
  </r>
  <r>
    <n v="2003"/>
    <n v="11"/>
    <n v="19"/>
    <x v="18"/>
    <n v="13"/>
    <n v="15.419907563025209"/>
    <n v="2.4199075630252089"/>
    <x v="206"/>
  </r>
  <r>
    <n v="2004"/>
    <n v="2"/>
    <n v="4"/>
    <x v="10"/>
    <n v="13.100000000000001"/>
    <n v="15.398899159663864"/>
    <n v="2.298899159663863"/>
    <x v="207"/>
  </r>
  <r>
    <n v="2004"/>
    <n v="3"/>
    <n v="18"/>
    <x v="21"/>
    <n v="13.100000000000001"/>
    <n v="15.398899159663864"/>
    <n v="2.298899159663863"/>
    <x v="207"/>
  </r>
  <r>
    <n v="2004"/>
    <n v="3"/>
    <n v="18"/>
    <x v="17"/>
    <n v="13.100000000000001"/>
    <n v="15.398899159663864"/>
    <n v="2.298899159663863"/>
    <x v="207"/>
  </r>
  <r>
    <n v="2004"/>
    <n v="3"/>
    <n v="29"/>
    <x v="23"/>
    <n v="13.100000000000001"/>
    <n v="15.398899159663864"/>
    <n v="2.298899159663863"/>
    <x v="207"/>
  </r>
  <r>
    <n v="2002"/>
    <n v="4"/>
    <n v="1"/>
    <x v="13"/>
    <n v="13.100000000000001"/>
    <n v="15.398899159663864"/>
    <n v="2.298899159663863"/>
    <x v="207"/>
  </r>
  <r>
    <n v="2002"/>
    <n v="4"/>
    <n v="8"/>
    <x v="18"/>
    <n v="13.100000000000001"/>
    <n v="15.398899159663864"/>
    <n v="2.298899159663863"/>
    <x v="207"/>
  </r>
  <r>
    <n v="2002"/>
    <n v="4"/>
    <n v="28"/>
    <x v="19"/>
    <n v="13.100000000000001"/>
    <n v="15.398899159663864"/>
    <n v="2.298899159663863"/>
    <x v="207"/>
  </r>
  <r>
    <n v="2002"/>
    <n v="4"/>
    <n v="30"/>
    <x v="22"/>
    <n v="13.100000000000001"/>
    <n v="15.398899159663864"/>
    <n v="2.298899159663863"/>
    <x v="207"/>
  </r>
  <r>
    <n v="2002"/>
    <n v="4"/>
    <n v="30"/>
    <x v="12"/>
    <n v="13.100000000000001"/>
    <n v="15.398899159663864"/>
    <n v="2.298899159663863"/>
    <x v="207"/>
  </r>
  <r>
    <n v="2000"/>
    <n v="5"/>
    <n v="3"/>
    <x v="21"/>
    <n v="13.100000000000001"/>
    <n v="15.398899159663864"/>
    <n v="2.298899159663863"/>
    <x v="207"/>
  </r>
  <r>
    <n v="2000"/>
    <n v="5"/>
    <n v="11"/>
    <x v="6"/>
    <n v="13.100000000000001"/>
    <n v="15.398899159663864"/>
    <n v="2.298899159663863"/>
    <x v="207"/>
  </r>
  <r>
    <n v="2000"/>
    <n v="5"/>
    <n v="12"/>
    <x v="5"/>
    <n v="13.100000000000001"/>
    <n v="15.398899159663864"/>
    <n v="2.298899159663863"/>
    <x v="207"/>
  </r>
  <r>
    <n v="2000"/>
    <n v="5"/>
    <n v="13"/>
    <x v="2"/>
    <n v="13.100000000000001"/>
    <n v="15.398899159663864"/>
    <n v="2.298899159663863"/>
    <x v="207"/>
  </r>
  <r>
    <n v="2000"/>
    <n v="5"/>
    <n v="18"/>
    <x v="17"/>
    <n v="13.100000000000001"/>
    <n v="15.398899159663864"/>
    <n v="2.298899159663863"/>
    <x v="207"/>
  </r>
  <r>
    <n v="2000"/>
    <n v="5"/>
    <n v="22"/>
    <x v="10"/>
    <n v="13.100000000000001"/>
    <n v="15.398899159663864"/>
    <n v="2.298899159663863"/>
    <x v="207"/>
  </r>
  <r>
    <n v="2000"/>
    <n v="5"/>
    <n v="25"/>
    <x v="5"/>
    <n v="13.100000000000001"/>
    <n v="15.398899159663864"/>
    <n v="2.298899159663863"/>
    <x v="207"/>
  </r>
  <r>
    <n v="2000"/>
    <n v="5"/>
    <n v="29"/>
    <x v="23"/>
    <n v="13.100000000000001"/>
    <n v="15.398899159663864"/>
    <n v="2.298899159663863"/>
    <x v="207"/>
  </r>
  <r>
    <n v="2000"/>
    <n v="5"/>
    <n v="30"/>
    <x v="23"/>
    <n v="13.100000000000001"/>
    <n v="15.398899159663864"/>
    <n v="2.298899159663863"/>
    <x v="207"/>
  </r>
  <r>
    <n v="2011"/>
    <n v="6"/>
    <n v="1"/>
    <x v="12"/>
    <n v="13.100000000000001"/>
    <n v="15.398899159663864"/>
    <n v="2.298899159663863"/>
    <x v="207"/>
  </r>
  <r>
    <n v="2011"/>
    <n v="6"/>
    <n v="9"/>
    <x v="3"/>
    <n v="13.100000000000001"/>
    <n v="15.398899159663864"/>
    <n v="2.298899159663863"/>
    <x v="207"/>
  </r>
  <r>
    <n v="2011"/>
    <n v="6"/>
    <n v="17"/>
    <x v="14"/>
    <n v="13.100000000000001"/>
    <n v="15.398899159663864"/>
    <n v="2.298899159663863"/>
    <x v="207"/>
  </r>
  <r>
    <n v="2011"/>
    <n v="6"/>
    <n v="17"/>
    <x v="12"/>
    <n v="13.100000000000001"/>
    <n v="15.398899159663864"/>
    <n v="2.298899159663863"/>
    <x v="207"/>
  </r>
  <r>
    <n v="2011"/>
    <n v="6"/>
    <n v="17"/>
    <x v="7"/>
    <n v="13.100000000000001"/>
    <n v="15.398899159663864"/>
    <n v="2.298899159663863"/>
    <x v="207"/>
  </r>
  <r>
    <n v="2011"/>
    <n v="6"/>
    <n v="19"/>
    <x v="12"/>
    <n v="13.100000000000001"/>
    <n v="15.398899159663864"/>
    <n v="2.298899159663863"/>
    <x v="207"/>
  </r>
  <r>
    <n v="2008"/>
    <n v="7"/>
    <n v="21"/>
    <x v="0"/>
    <n v="13.100000000000001"/>
    <n v="15.398899159663864"/>
    <n v="2.298899159663863"/>
    <x v="207"/>
  </r>
  <r>
    <n v="2011"/>
    <n v="9"/>
    <n v="3"/>
    <x v="5"/>
    <n v="13.100000000000001"/>
    <n v="15.398899159663864"/>
    <n v="2.298899159663863"/>
    <x v="207"/>
  </r>
  <r>
    <n v="2011"/>
    <n v="9"/>
    <n v="8"/>
    <x v="6"/>
    <n v="13.100000000000001"/>
    <n v="15.398899159663864"/>
    <n v="2.298899159663863"/>
    <x v="207"/>
  </r>
  <r>
    <n v="2011"/>
    <n v="9"/>
    <n v="14"/>
    <x v="5"/>
    <n v="13.100000000000001"/>
    <n v="15.398899159663864"/>
    <n v="2.298899159663863"/>
    <x v="207"/>
  </r>
  <r>
    <n v="2011"/>
    <n v="9"/>
    <n v="14"/>
    <x v="12"/>
    <n v="13.100000000000001"/>
    <n v="15.398899159663864"/>
    <n v="2.298899159663863"/>
    <x v="207"/>
  </r>
  <r>
    <n v="2011"/>
    <n v="9"/>
    <n v="22"/>
    <x v="2"/>
    <n v="13.100000000000001"/>
    <n v="15.398899159663864"/>
    <n v="2.298899159663863"/>
    <x v="207"/>
  </r>
  <r>
    <n v="2011"/>
    <n v="9"/>
    <n v="23"/>
    <x v="1"/>
    <n v="13.100000000000001"/>
    <n v="15.398899159663864"/>
    <n v="2.298899159663863"/>
    <x v="207"/>
  </r>
  <r>
    <n v="2010"/>
    <n v="10"/>
    <n v="28"/>
    <x v="19"/>
    <n v="13.100000000000001"/>
    <n v="15.398899159663864"/>
    <n v="2.298899159663863"/>
    <x v="207"/>
  </r>
  <r>
    <n v="2010"/>
    <n v="10"/>
    <n v="30"/>
    <x v="21"/>
    <n v="13.100000000000001"/>
    <n v="15.398899159663864"/>
    <n v="2.298899159663863"/>
    <x v="207"/>
  </r>
  <r>
    <n v="2010"/>
    <n v="10"/>
    <n v="30"/>
    <x v="22"/>
    <n v="13.100000000000001"/>
    <n v="15.398899159663864"/>
    <n v="2.298899159663863"/>
    <x v="207"/>
  </r>
  <r>
    <n v="2010"/>
    <n v="10"/>
    <n v="31"/>
    <x v="22"/>
    <n v="13.100000000000001"/>
    <n v="15.398899159663864"/>
    <n v="2.298899159663863"/>
    <x v="207"/>
  </r>
  <r>
    <n v="2003"/>
    <n v="11"/>
    <n v="3"/>
    <x v="22"/>
    <n v="13.100000000000001"/>
    <n v="15.398899159663864"/>
    <n v="2.298899159663863"/>
    <x v="207"/>
  </r>
  <r>
    <n v="2003"/>
    <n v="11"/>
    <n v="19"/>
    <x v="21"/>
    <n v="13.100000000000001"/>
    <n v="15.398899159663864"/>
    <n v="2.298899159663863"/>
    <x v="207"/>
  </r>
  <r>
    <n v="2003"/>
    <n v="11"/>
    <n v="19"/>
    <x v="22"/>
    <n v="13.100000000000001"/>
    <n v="15.398899159663864"/>
    <n v="2.298899159663863"/>
    <x v="207"/>
  </r>
  <r>
    <n v="2003"/>
    <n v="11"/>
    <n v="23"/>
    <x v="4"/>
    <n v="13.100000000000001"/>
    <n v="15.398899159663864"/>
    <n v="2.298899159663863"/>
    <x v="207"/>
  </r>
  <r>
    <n v="2004"/>
    <n v="3"/>
    <n v="14"/>
    <x v="20"/>
    <n v="13.200000000000001"/>
    <n v="15.37789075630252"/>
    <n v="2.1778907563025189"/>
    <x v="208"/>
  </r>
  <r>
    <n v="2004"/>
    <n v="3"/>
    <n v="15"/>
    <x v="20"/>
    <n v="13.200000000000001"/>
    <n v="15.37789075630252"/>
    <n v="2.1778907563025189"/>
    <x v="208"/>
  </r>
  <r>
    <n v="2004"/>
    <n v="3"/>
    <n v="16"/>
    <x v="15"/>
    <n v="13.200000000000001"/>
    <n v="15.37789075630252"/>
    <n v="2.1778907563025189"/>
    <x v="208"/>
  </r>
  <r>
    <n v="2004"/>
    <n v="3"/>
    <n v="31"/>
    <x v="19"/>
    <n v="13.200000000000001"/>
    <n v="15.37789075630252"/>
    <n v="2.1778907563025189"/>
    <x v="208"/>
  </r>
  <r>
    <n v="2002"/>
    <n v="4"/>
    <n v="2"/>
    <x v="14"/>
    <n v="13.200000000000001"/>
    <n v="15.37789075630252"/>
    <n v="2.1778907563025189"/>
    <x v="208"/>
  </r>
  <r>
    <n v="2002"/>
    <n v="4"/>
    <n v="5"/>
    <x v="18"/>
    <n v="13.200000000000001"/>
    <n v="15.37789075630252"/>
    <n v="2.1778907563025189"/>
    <x v="208"/>
  </r>
  <r>
    <n v="2002"/>
    <n v="4"/>
    <n v="30"/>
    <x v="11"/>
    <n v="13.200000000000001"/>
    <n v="15.37789075630252"/>
    <n v="2.1778907563025189"/>
    <x v="208"/>
  </r>
  <r>
    <n v="2000"/>
    <n v="5"/>
    <n v="1"/>
    <x v="13"/>
    <n v="13.200000000000001"/>
    <n v="15.37789075630252"/>
    <n v="2.1778907563025189"/>
    <x v="208"/>
  </r>
  <r>
    <n v="2000"/>
    <n v="5"/>
    <n v="3"/>
    <x v="18"/>
    <n v="13.200000000000001"/>
    <n v="15.37789075630252"/>
    <n v="2.1778907563025189"/>
    <x v="208"/>
  </r>
  <r>
    <n v="2000"/>
    <n v="5"/>
    <n v="14"/>
    <x v="9"/>
    <n v="13.200000000000001"/>
    <n v="15.37789075630252"/>
    <n v="2.1778907563025189"/>
    <x v="208"/>
  </r>
  <r>
    <n v="2000"/>
    <n v="5"/>
    <n v="15"/>
    <x v="5"/>
    <n v="13.200000000000001"/>
    <n v="15.37789075630252"/>
    <n v="2.1778907563025189"/>
    <x v="208"/>
  </r>
  <r>
    <n v="2000"/>
    <n v="5"/>
    <n v="17"/>
    <x v="15"/>
    <n v="13.200000000000001"/>
    <n v="15.37789075630252"/>
    <n v="2.1778907563025189"/>
    <x v="208"/>
  </r>
  <r>
    <n v="2000"/>
    <n v="5"/>
    <n v="18"/>
    <x v="16"/>
    <n v="13.200000000000001"/>
    <n v="15.37789075630252"/>
    <n v="2.1778907563025189"/>
    <x v="208"/>
  </r>
  <r>
    <n v="2000"/>
    <n v="5"/>
    <n v="18"/>
    <x v="20"/>
    <n v="13.200000000000001"/>
    <n v="15.37789075630252"/>
    <n v="2.1778907563025189"/>
    <x v="208"/>
  </r>
  <r>
    <n v="2000"/>
    <n v="5"/>
    <n v="24"/>
    <x v="6"/>
    <n v="13.200000000000001"/>
    <n v="15.37789075630252"/>
    <n v="2.1778907563025189"/>
    <x v="208"/>
  </r>
  <r>
    <n v="2000"/>
    <n v="5"/>
    <n v="25"/>
    <x v="16"/>
    <n v="13.200000000000001"/>
    <n v="15.37789075630252"/>
    <n v="2.1778907563025189"/>
    <x v="208"/>
  </r>
  <r>
    <n v="2000"/>
    <n v="5"/>
    <n v="26"/>
    <x v="10"/>
    <n v="13.200000000000001"/>
    <n v="15.37789075630252"/>
    <n v="2.1778907563025189"/>
    <x v="208"/>
  </r>
  <r>
    <n v="2011"/>
    <n v="6"/>
    <n v="3"/>
    <x v="6"/>
    <n v="13.200000000000001"/>
    <n v="15.37789075630252"/>
    <n v="2.1778907563025189"/>
    <x v="208"/>
  </r>
  <r>
    <n v="2011"/>
    <n v="6"/>
    <n v="7"/>
    <x v="7"/>
    <n v="13.200000000000001"/>
    <n v="15.37789075630252"/>
    <n v="2.1778907563025189"/>
    <x v="208"/>
  </r>
  <r>
    <n v="2011"/>
    <n v="6"/>
    <n v="8"/>
    <x v="11"/>
    <n v="13.200000000000001"/>
    <n v="15.37789075630252"/>
    <n v="2.1778907563025189"/>
    <x v="208"/>
  </r>
  <r>
    <n v="2011"/>
    <n v="6"/>
    <n v="10"/>
    <x v="17"/>
    <n v="13.200000000000001"/>
    <n v="15.37789075630252"/>
    <n v="2.1778907563025189"/>
    <x v="208"/>
  </r>
  <r>
    <n v="2011"/>
    <n v="6"/>
    <n v="18"/>
    <x v="14"/>
    <n v="13.200000000000001"/>
    <n v="15.37789075630252"/>
    <n v="2.1778907563025189"/>
    <x v="208"/>
  </r>
  <r>
    <n v="2011"/>
    <n v="6"/>
    <n v="19"/>
    <x v="0"/>
    <n v="13.200000000000001"/>
    <n v="15.37789075630252"/>
    <n v="2.1778907563025189"/>
    <x v="208"/>
  </r>
  <r>
    <n v="2011"/>
    <n v="6"/>
    <n v="24"/>
    <x v="7"/>
    <n v="13.200000000000001"/>
    <n v="15.37789075630252"/>
    <n v="2.1778907563025189"/>
    <x v="208"/>
  </r>
  <r>
    <n v="2008"/>
    <n v="7"/>
    <n v="1"/>
    <x v="6"/>
    <n v="13.200000000000001"/>
    <n v="15.37789075630252"/>
    <n v="2.1778907563025189"/>
    <x v="208"/>
  </r>
  <r>
    <n v="2008"/>
    <n v="7"/>
    <n v="12"/>
    <x v="5"/>
    <n v="13.200000000000001"/>
    <n v="15.37789075630252"/>
    <n v="2.1778907563025189"/>
    <x v="208"/>
  </r>
  <r>
    <n v="2008"/>
    <n v="7"/>
    <n v="20"/>
    <x v="6"/>
    <n v="13.200000000000001"/>
    <n v="15.37789075630252"/>
    <n v="2.1778907563025189"/>
    <x v="208"/>
  </r>
  <r>
    <n v="2008"/>
    <n v="7"/>
    <n v="21"/>
    <x v="4"/>
    <n v="13.200000000000001"/>
    <n v="15.37789075630252"/>
    <n v="2.1778907563025189"/>
    <x v="208"/>
  </r>
  <r>
    <n v="2008"/>
    <n v="7"/>
    <n v="22"/>
    <x v="5"/>
    <n v="13.200000000000001"/>
    <n v="15.37789075630252"/>
    <n v="2.1778907563025189"/>
    <x v="208"/>
  </r>
  <r>
    <n v="2008"/>
    <n v="7"/>
    <n v="22"/>
    <x v="3"/>
    <n v="13.200000000000001"/>
    <n v="15.37789075630252"/>
    <n v="2.1778907563025189"/>
    <x v="208"/>
  </r>
  <r>
    <n v="2001"/>
    <n v="8"/>
    <n v="31"/>
    <x v="12"/>
    <n v="13.200000000000001"/>
    <n v="15.37789075630252"/>
    <n v="2.1778907563025189"/>
    <x v="208"/>
  </r>
  <r>
    <n v="2011"/>
    <n v="9"/>
    <n v="5"/>
    <x v="20"/>
    <n v="13.200000000000001"/>
    <n v="15.37789075630252"/>
    <n v="2.1778907563025189"/>
    <x v="208"/>
  </r>
  <r>
    <n v="2011"/>
    <n v="9"/>
    <n v="14"/>
    <x v="11"/>
    <n v="13.200000000000001"/>
    <n v="15.37789075630252"/>
    <n v="2.1778907563025189"/>
    <x v="208"/>
  </r>
  <r>
    <n v="2011"/>
    <n v="9"/>
    <n v="22"/>
    <x v="8"/>
    <n v="13.200000000000001"/>
    <n v="15.37789075630252"/>
    <n v="2.1778907563025189"/>
    <x v="208"/>
  </r>
  <r>
    <n v="2011"/>
    <n v="9"/>
    <n v="24"/>
    <x v="19"/>
    <n v="13.200000000000001"/>
    <n v="15.37789075630252"/>
    <n v="2.1778907563025189"/>
    <x v="208"/>
  </r>
  <r>
    <n v="2011"/>
    <n v="9"/>
    <n v="29"/>
    <x v="6"/>
    <n v="13.200000000000001"/>
    <n v="15.37789075630252"/>
    <n v="2.1778907563025189"/>
    <x v="208"/>
  </r>
  <r>
    <n v="2011"/>
    <n v="9"/>
    <n v="30"/>
    <x v="3"/>
    <n v="13.200000000000001"/>
    <n v="15.37789075630252"/>
    <n v="2.1778907563025189"/>
    <x v="208"/>
  </r>
  <r>
    <n v="2011"/>
    <n v="9"/>
    <n v="30"/>
    <x v="15"/>
    <n v="13.200000000000001"/>
    <n v="15.37789075630252"/>
    <n v="2.1778907563025189"/>
    <x v="208"/>
  </r>
  <r>
    <n v="2010"/>
    <n v="10"/>
    <n v="4"/>
    <x v="6"/>
    <n v="13.200000000000001"/>
    <n v="15.37789075630252"/>
    <n v="2.1778907563025189"/>
    <x v="208"/>
  </r>
  <r>
    <n v="2010"/>
    <n v="10"/>
    <n v="28"/>
    <x v="23"/>
    <n v="13.200000000000001"/>
    <n v="15.37789075630252"/>
    <n v="2.1778907563025189"/>
    <x v="208"/>
  </r>
  <r>
    <n v="2010"/>
    <n v="10"/>
    <n v="28"/>
    <x v="17"/>
    <n v="13.200000000000001"/>
    <n v="15.37789075630252"/>
    <n v="2.1778907563025189"/>
    <x v="208"/>
  </r>
  <r>
    <n v="2004"/>
    <n v="3"/>
    <n v="15"/>
    <x v="22"/>
    <n v="13.3"/>
    <n v="15.356882352941176"/>
    <n v="2.0568823529411748"/>
    <x v="209"/>
  </r>
  <r>
    <n v="2004"/>
    <n v="3"/>
    <n v="18"/>
    <x v="23"/>
    <n v="13.3"/>
    <n v="15.356882352941176"/>
    <n v="2.0568823529411748"/>
    <x v="209"/>
  </r>
  <r>
    <n v="2004"/>
    <n v="3"/>
    <n v="18"/>
    <x v="19"/>
    <n v="13.3"/>
    <n v="15.356882352941176"/>
    <n v="2.0568823529411748"/>
    <x v="209"/>
  </r>
  <r>
    <n v="2004"/>
    <n v="3"/>
    <n v="29"/>
    <x v="22"/>
    <n v="13.3"/>
    <n v="15.356882352941176"/>
    <n v="2.0568823529411748"/>
    <x v="209"/>
  </r>
  <r>
    <n v="2004"/>
    <n v="3"/>
    <n v="31"/>
    <x v="15"/>
    <n v="13.3"/>
    <n v="15.356882352941176"/>
    <n v="2.0568823529411748"/>
    <x v="209"/>
  </r>
  <r>
    <n v="2002"/>
    <n v="4"/>
    <n v="2"/>
    <x v="12"/>
    <n v="13.3"/>
    <n v="15.356882352941176"/>
    <n v="2.0568823529411748"/>
    <x v="209"/>
  </r>
  <r>
    <n v="2002"/>
    <n v="4"/>
    <n v="8"/>
    <x v="23"/>
    <n v="13.3"/>
    <n v="15.356882352941176"/>
    <n v="2.0568823529411748"/>
    <x v="209"/>
  </r>
  <r>
    <n v="2002"/>
    <n v="4"/>
    <n v="28"/>
    <x v="23"/>
    <n v="13.3"/>
    <n v="15.356882352941176"/>
    <n v="2.0568823529411748"/>
    <x v="209"/>
  </r>
  <r>
    <n v="2000"/>
    <n v="5"/>
    <n v="11"/>
    <x v="8"/>
    <n v="13.3"/>
    <n v="15.356882352941176"/>
    <n v="2.0568823529411748"/>
    <x v="209"/>
  </r>
  <r>
    <n v="2000"/>
    <n v="5"/>
    <n v="11"/>
    <x v="7"/>
    <n v="13.3"/>
    <n v="15.356882352941176"/>
    <n v="2.0568823529411748"/>
    <x v="209"/>
  </r>
  <r>
    <n v="2000"/>
    <n v="5"/>
    <n v="13"/>
    <x v="12"/>
    <n v="13.3"/>
    <n v="15.356882352941176"/>
    <n v="2.0568823529411748"/>
    <x v="209"/>
  </r>
  <r>
    <n v="2000"/>
    <n v="5"/>
    <n v="17"/>
    <x v="0"/>
    <n v="13.3"/>
    <n v="15.356882352941176"/>
    <n v="2.0568823529411748"/>
    <x v="209"/>
  </r>
  <r>
    <n v="2000"/>
    <n v="5"/>
    <n v="20"/>
    <x v="23"/>
    <n v="13.3"/>
    <n v="15.356882352941176"/>
    <n v="2.0568823529411748"/>
    <x v="209"/>
  </r>
  <r>
    <n v="2000"/>
    <n v="5"/>
    <n v="20"/>
    <x v="19"/>
    <n v="13.3"/>
    <n v="15.356882352941176"/>
    <n v="2.0568823529411748"/>
    <x v="209"/>
  </r>
  <r>
    <n v="2000"/>
    <n v="5"/>
    <n v="22"/>
    <x v="21"/>
    <n v="13.3"/>
    <n v="15.356882352941176"/>
    <n v="2.0568823529411748"/>
    <x v="209"/>
  </r>
  <r>
    <n v="2000"/>
    <n v="5"/>
    <n v="22"/>
    <x v="22"/>
    <n v="13.3"/>
    <n v="15.356882352941176"/>
    <n v="2.0568823529411748"/>
    <x v="209"/>
  </r>
  <r>
    <n v="2000"/>
    <n v="5"/>
    <n v="24"/>
    <x v="0"/>
    <n v="13.3"/>
    <n v="15.356882352941176"/>
    <n v="2.0568823529411748"/>
    <x v="209"/>
  </r>
  <r>
    <n v="2000"/>
    <n v="5"/>
    <n v="25"/>
    <x v="20"/>
    <n v="13.3"/>
    <n v="15.356882352941176"/>
    <n v="2.0568823529411748"/>
    <x v="209"/>
  </r>
  <r>
    <n v="2000"/>
    <n v="5"/>
    <n v="27"/>
    <x v="4"/>
    <n v="13.3"/>
    <n v="15.356882352941176"/>
    <n v="2.0568823529411748"/>
    <x v="209"/>
  </r>
  <r>
    <n v="2000"/>
    <n v="5"/>
    <n v="27"/>
    <x v="17"/>
    <n v="13.3"/>
    <n v="15.356882352941176"/>
    <n v="2.0568823529411748"/>
    <x v="209"/>
  </r>
  <r>
    <n v="2011"/>
    <n v="6"/>
    <n v="5"/>
    <x v="5"/>
    <n v="13.3"/>
    <n v="15.356882352941176"/>
    <n v="2.0568823529411748"/>
    <x v="209"/>
  </r>
  <r>
    <n v="2011"/>
    <n v="6"/>
    <n v="8"/>
    <x v="1"/>
    <n v="13.3"/>
    <n v="15.356882352941176"/>
    <n v="2.0568823529411748"/>
    <x v="209"/>
  </r>
  <r>
    <n v="2011"/>
    <n v="6"/>
    <n v="17"/>
    <x v="17"/>
    <n v="13.3"/>
    <n v="15.356882352941176"/>
    <n v="2.0568823529411748"/>
    <x v="209"/>
  </r>
  <r>
    <n v="2011"/>
    <n v="6"/>
    <n v="17"/>
    <x v="9"/>
    <n v="13.3"/>
    <n v="15.356882352941176"/>
    <n v="2.0568823529411748"/>
    <x v="209"/>
  </r>
  <r>
    <n v="2011"/>
    <n v="6"/>
    <n v="19"/>
    <x v="10"/>
    <n v="13.3"/>
    <n v="15.356882352941176"/>
    <n v="2.0568823529411748"/>
    <x v="209"/>
  </r>
  <r>
    <n v="2008"/>
    <n v="7"/>
    <n v="21"/>
    <x v="11"/>
    <n v="13.3"/>
    <n v="15.356882352941176"/>
    <n v="2.0568823529411748"/>
    <x v="209"/>
  </r>
  <r>
    <n v="2008"/>
    <n v="7"/>
    <n v="21"/>
    <x v="9"/>
    <n v="13.3"/>
    <n v="15.356882352941176"/>
    <n v="2.0568823529411748"/>
    <x v="209"/>
  </r>
  <r>
    <n v="2008"/>
    <n v="7"/>
    <n v="21"/>
    <x v="7"/>
    <n v="13.3"/>
    <n v="15.356882352941176"/>
    <n v="2.0568823529411748"/>
    <x v="209"/>
  </r>
  <r>
    <n v="2001"/>
    <n v="8"/>
    <n v="9"/>
    <x v="12"/>
    <n v="13.3"/>
    <n v="15.356882352941176"/>
    <n v="2.0568823529411748"/>
    <x v="209"/>
  </r>
  <r>
    <n v="2011"/>
    <n v="9"/>
    <n v="14"/>
    <x v="15"/>
    <n v="13.3"/>
    <n v="15.356882352941176"/>
    <n v="2.0568823529411748"/>
    <x v="209"/>
  </r>
  <r>
    <n v="2011"/>
    <n v="9"/>
    <n v="18"/>
    <x v="21"/>
    <n v="13.3"/>
    <n v="15.356882352941176"/>
    <n v="2.0568823529411748"/>
    <x v="209"/>
  </r>
  <r>
    <n v="2011"/>
    <n v="9"/>
    <n v="20"/>
    <x v="6"/>
    <n v="13.3"/>
    <n v="15.356882352941176"/>
    <n v="2.0568823529411748"/>
    <x v="209"/>
  </r>
  <r>
    <n v="2011"/>
    <n v="9"/>
    <n v="22"/>
    <x v="4"/>
    <n v="13.3"/>
    <n v="15.356882352941176"/>
    <n v="2.0568823529411748"/>
    <x v="209"/>
  </r>
  <r>
    <n v="2011"/>
    <n v="9"/>
    <n v="29"/>
    <x v="3"/>
    <n v="13.3"/>
    <n v="15.356882352941176"/>
    <n v="2.0568823529411748"/>
    <x v="209"/>
  </r>
  <r>
    <n v="2010"/>
    <n v="10"/>
    <n v="1"/>
    <x v="14"/>
    <n v="13.3"/>
    <n v="15.356882352941176"/>
    <n v="2.0568823529411748"/>
    <x v="209"/>
  </r>
  <r>
    <n v="2010"/>
    <n v="10"/>
    <n v="4"/>
    <x v="8"/>
    <n v="13.3"/>
    <n v="15.356882352941176"/>
    <n v="2.0568823529411748"/>
    <x v="209"/>
  </r>
  <r>
    <n v="2010"/>
    <n v="10"/>
    <n v="10"/>
    <x v="17"/>
    <n v="13.3"/>
    <n v="15.356882352941176"/>
    <n v="2.0568823529411748"/>
    <x v="209"/>
  </r>
  <r>
    <n v="2003"/>
    <n v="11"/>
    <n v="19"/>
    <x v="20"/>
    <n v="13.3"/>
    <n v="15.356882352941176"/>
    <n v="2.0568823529411748"/>
    <x v="209"/>
  </r>
  <r>
    <n v="2003"/>
    <n v="11"/>
    <n v="22"/>
    <x v="12"/>
    <n v="13.3"/>
    <n v="15.356882352941176"/>
    <n v="2.0568823529411748"/>
    <x v="209"/>
  </r>
  <r>
    <n v="2003"/>
    <n v="11"/>
    <n v="23"/>
    <x v="22"/>
    <n v="13.3"/>
    <n v="15.356882352941176"/>
    <n v="2.0568823529411748"/>
    <x v="209"/>
  </r>
  <r>
    <n v="2004"/>
    <n v="2"/>
    <n v="3"/>
    <x v="13"/>
    <n v="13.4"/>
    <n v="15.335873949579831"/>
    <n v="1.9358739495798307"/>
    <x v="210"/>
  </r>
  <r>
    <n v="2004"/>
    <n v="2"/>
    <n v="4"/>
    <x v="8"/>
    <n v="13.4"/>
    <n v="15.335873949579831"/>
    <n v="1.9358739495798307"/>
    <x v="210"/>
  </r>
  <r>
    <n v="2004"/>
    <n v="3"/>
    <n v="29"/>
    <x v="21"/>
    <n v="13.4"/>
    <n v="15.335873949579831"/>
    <n v="1.9358739495798307"/>
    <x v="210"/>
  </r>
  <r>
    <n v="2002"/>
    <n v="4"/>
    <n v="8"/>
    <x v="21"/>
    <n v="13.4"/>
    <n v="15.335873949579831"/>
    <n v="1.9358739495798307"/>
    <x v="210"/>
  </r>
  <r>
    <n v="2002"/>
    <n v="4"/>
    <n v="21"/>
    <x v="13"/>
    <n v="13.4"/>
    <n v="15.335873949579831"/>
    <n v="1.9358739495798307"/>
    <x v="210"/>
  </r>
  <r>
    <n v="2002"/>
    <n v="4"/>
    <n v="25"/>
    <x v="16"/>
    <n v="13.4"/>
    <n v="15.335873949579831"/>
    <n v="1.9358739495798307"/>
    <x v="210"/>
  </r>
  <r>
    <n v="2002"/>
    <n v="4"/>
    <n v="28"/>
    <x v="22"/>
    <n v="13.4"/>
    <n v="15.335873949579831"/>
    <n v="1.9358739495798307"/>
    <x v="210"/>
  </r>
  <r>
    <n v="2002"/>
    <n v="4"/>
    <n v="30"/>
    <x v="15"/>
    <n v="13.4"/>
    <n v="15.335873949579831"/>
    <n v="1.9358739495798307"/>
    <x v="210"/>
  </r>
  <r>
    <n v="2000"/>
    <n v="5"/>
    <n v="3"/>
    <x v="20"/>
    <n v="13.4"/>
    <n v="15.335873949579831"/>
    <n v="1.9358739495798307"/>
    <x v="210"/>
  </r>
  <r>
    <n v="2000"/>
    <n v="5"/>
    <n v="3"/>
    <x v="17"/>
    <n v="13.4"/>
    <n v="15.335873949579831"/>
    <n v="1.9358739495798307"/>
    <x v="210"/>
  </r>
  <r>
    <n v="2000"/>
    <n v="5"/>
    <n v="3"/>
    <x v="15"/>
    <n v="13.4"/>
    <n v="15.335873949579831"/>
    <n v="1.9358739495798307"/>
    <x v="210"/>
  </r>
  <r>
    <n v="2000"/>
    <n v="5"/>
    <n v="18"/>
    <x v="21"/>
    <n v="13.4"/>
    <n v="15.335873949579831"/>
    <n v="1.9358739495798307"/>
    <x v="210"/>
  </r>
  <r>
    <n v="2000"/>
    <n v="5"/>
    <n v="20"/>
    <x v="22"/>
    <n v="13.4"/>
    <n v="15.335873949579831"/>
    <n v="1.9358739495798307"/>
    <x v="210"/>
  </r>
  <r>
    <n v="2000"/>
    <n v="5"/>
    <n v="20"/>
    <x v="17"/>
    <n v="13.4"/>
    <n v="15.335873949579831"/>
    <n v="1.9358739495798307"/>
    <x v="210"/>
  </r>
  <r>
    <n v="2000"/>
    <n v="5"/>
    <n v="23"/>
    <x v="12"/>
    <n v="13.4"/>
    <n v="15.335873949579831"/>
    <n v="1.9358739495798307"/>
    <x v="210"/>
  </r>
  <r>
    <n v="2000"/>
    <n v="5"/>
    <n v="23"/>
    <x v="11"/>
    <n v="13.4"/>
    <n v="15.335873949579831"/>
    <n v="1.9358739495798307"/>
    <x v="210"/>
  </r>
  <r>
    <n v="2000"/>
    <n v="5"/>
    <n v="23"/>
    <x v="9"/>
    <n v="13.4"/>
    <n v="15.335873949579831"/>
    <n v="1.9358739495798307"/>
    <x v="210"/>
  </r>
  <r>
    <n v="2000"/>
    <n v="5"/>
    <n v="24"/>
    <x v="8"/>
    <n v="13.4"/>
    <n v="15.335873949579831"/>
    <n v="1.9358739495798307"/>
    <x v="210"/>
  </r>
  <r>
    <n v="2000"/>
    <n v="5"/>
    <n v="26"/>
    <x v="12"/>
    <n v="13.4"/>
    <n v="15.335873949579831"/>
    <n v="1.9358739495798307"/>
    <x v="210"/>
  </r>
  <r>
    <n v="2000"/>
    <n v="5"/>
    <n v="29"/>
    <x v="18"/>
    <n v="13.4"/>
    <n v="15.335873949579831"/>
    <n v="1.9358739495798307"/>
    <x v="210"/>
  </r>
  <r>
    <n v="2000"/>
    <n v="5"/>
    <n v="30"/>
    <x v="22"/>
    <n v="13.4"/>
    <n v="15.335873949579831"/>
    <n v="1.9358739495798307"/>
    <x v="210"/>
  </r>
  <r>
    <n v="2011"/>
    <n v="6"/>
    <n v="5"/>
    <x v="4"/>
    <n v="13.4"/>
    <n v="15.335873949579831"/>
    <n v="1.9358739495798307"/>
    <x v="210"/>
  </r>
  <r>
    <n v="2011"/>
    <n v="6"/>
    <n v="6"/>
    <x v="11"/>
    <n v="13.4"/>
    <n v="15.335873949579831"/>
    <n v="1.9358739495798307"/>
    <x v="210"/>
  </r>
  <r>
    <n v="2011"/>
    <n v="6"/>
    <n v="7"/>
    <x v="1"/>
    <n v="13.4"/>
    <n v="15.335873949579831"/>
    <n v="1.9358739495798307"/>
    <x v="210"/>
  </r>
  <r>
    <n v="2011"/>
    <n v="6"/>
    <n v="17"/>
    <x v="15"/>
    <n v="13.4"/>
    <n v="15.335873949579831"/>
    <n v="1.9358739495798307"/>
    <x v="210"/>
  </r>
  <r>
    <n v="2011"/>
    <n v="6"/>
    <n v="18"/>
    <x v="0"/>
    <n v="13.4"/>
    <n v="15.335873949579831"/>
    <n v="1.9358739495798307"/>
    <x v="210"/>
  </r>
  <r>
    <n v="2011"/>
    <n v="6"/>
    <n v="23"/>
    <x v="11"/>
    <n v="13.4"/>
    <n v="15.335873949579831"/>
    <n v="1.9358739495798307"/>
    <x v="210"/>
  </r>
  <r>
    <n v="2011"/>
    <n v="6"/>
    <n v="30"/>
    <x v="14"/>
    <n v="13.4"/>
    <n v="15.335873949579831"/>
    <n v="1.9358739495798307"/>
    <x v="210"/>
  </r>
  <r>
    <n v="2008"/>
    <n v="7"/>
    <n v="19"/>
    <x v="14"/>
    <n v="13.4"/>
    <n v="15.335873949579831"/>
    <n v="1.9358739495798307"/>
    <x v="210"/>
  </r>
  <r>
    <n v="2008"/>
    <n v="7"/>
    <n v="19"/>
    <x v="9"/>
    <n v="13.4"/>
    <n v="15.335873949579831"/>
    <n v="1.9358739495798307"/>
    <x v="210"/>
  </r>
  <r>
    <n v="2008"/>
    <n v="7"/>
    <n v="20"/>
    <x v="14"/>
    <n v="13.4"/>
    <n v="15.335873949579831"/>
    <n v="1.9358739495798307"/>
    <x v="210"/>
  </r>
  <r>
    <n v="2008"/>
    <n v="7"/>
    <n v="21"/>
    <x v="12"/>
    <n v="13.4"/>
    <n v="15.335873949579831"/>
    <n v="1.9358739495798307"/>
    <x v="210"/>
  </r>
  <r>
    <n v="2008"/>
    <n v="7"/>
    <n v="24"/>
    <x v="8"/>
    <n v="13.4"/>
    <n v="15.335873949579831"/>
    <n v="1.9358739495798307"/>
    <x v="210"/>
  </r>
  <r>
    <n v="2001"/>
    <n v="8"/>
    <n v="10"/>
    <x v="1"/>
    <n v="13.4"/>
    <n v="15.335873949579831"/>
    <n v="1.9358739495798307"/>
    <x v="210"/>
  </r>
  <r>
    <n v="2001"/>
    <n v="8"/>
    <n v="10"/>
    <x v="0"/>
    <n v="13.4"/>
    <n v="15.335873949579831"/>
    <n v="1.9358739495798307"/>
    <x v="210"/>
  </r>
  <r>
    <n v="2001"/>
    <n v="8"/>
    <n v="17"/>
    <x v="5"/>
    <n v="13.4"/>
    <n v="15.335873949579831"/>
    <n v="1.9358739495798307"/>
    <x v="210"/>
  </r>
  <r>
    <n v="2001"/>
    <n v="8"/>
    <n v="20"/>
    <x v="11"/>
    <n v="13.4"/>
    <n v="15.335873949579831"/>
    <n v="1.9358739495798307"/>
    <x v="210"/>
  </r>
  <r>
    <n v="2001"/>
    <n v="8"/>
    <n v="21"/>
    <x v="3"/>
    <n v="13.4"/>
    <n v="15.335873949579831"/>
    <n v="1.9358739495798307"/>
    <x v="210"/>
  </r>
  <r>
    <n v="2011"/>
    <n v="9"/>
    <n v="2"/>
    <x v="1"/>
    <n v="13.4"/>
    <n v="15.335873949579831"/>
    <n v="1.9358739495798307"/>
    <x v="210"/>
  </r>
  <r>
    <n v="2011"/>
    <n v="9"/>
    <n v="5"/>
    <x v="4"/>
    <n v="13.4"/>
    <n v="15.335873949579831"/>
    <n v="1.9358739495798307"/>
    <x v="210"/>
  </r>
  <r>
    <n v="2011"/>
    <n v="9"/>
    <n v="8"/>
    <x v="3"/>
    <n v="13.4"/>
    <n v="15.335873949579831"/>
    <n v="1.9358739495798307"/>
    <x v="210"/>
  </r>
  <r>
    <n v="2011"/>
    <n v="9"/>
    <n v="8"/>
    <x v="0"/>
    <n v="13.4"/>
    <n v="15.335873949579831"/>
    <n v="1.9358739495798307"/>
    <x v="210"/>
  </r>
  <r>
    <n v="2011"/>
    <n v="9"/>
    <n v="22"/>
    <x v="6"/>
    <n v="13.4"/>
    <n v="15.335873949579831"/>
    <n v="1.9358739495798307"/>
    <x v="210"/>
  </r>
  <r>
    <n v="2011"/>
    <n v="9"/>
    <n v="22"/>
    <x v="3"/>
    <n v="13.4"/>
    <n v="15.335873949579831"/>
    <n v="1.9358739495798307"/>
    <x v="210"/>
  </r>
  <r>
    <n v="2011"/>
    <n v="9"/>
    <n v="22"/>
    <x v="12"/>
    <n v="13.4"/>
    <n v="15.335873949579831"/>
    <n v="1.9358739495798307"/>
    <x v="210"/>
  </r>
  <r>
    <n v="2011"/>
    <n v="9"/>
    <n v="27"/>
    <x v="15"/>
    <n v="13.4"/>
    <n v="15.335873949579831"/>
    <n v="1.9358739495798307"/>
    <x v="210"/>
  </r>
  <r>
    <n v="2010"/>
    <n v="10"/>
    <n v="8"/>
    <x v="8"/>
    <n v="13.4"/>
    <n v="15.335873949579831"/>
    <n v="1.9358739495798307"/>
    <x v="210"/>
  </r>
  <r>
    <n v="2010"/>
    <n v="10"/>
    <n v="8"/>
    <x v="6"/>
    <n v="13.4"/>
    <n v="15.335873949579831"/>
    <n v="1.9358739495798307"/>
    <x v="210"/>
  </r>
  <r>
    <n v="2010"/>
    <n v="10"/>
    <n v="8"/>
    <x v="3"/>
    <n v="13.4"/>
    <n v="15.335873949579831"/>
    <n v="1.9358739495798307"/>
    <x v="210"/>
  </r>
  <r>
    <n v="2003"/>
    <n v="11"/>
    <n v="5"/>
    <x v="22"/>
    <n v="13.4"/>
    <n v="15.335873949579831"/>
    <n v="1.9358739495798307"/>
    <x v="210"/>
  </r>
  <r>
    <n v="2003"/>
    <n v="11"/>
    <n v="10"/>
    <x v="21"/>
    <n v="13.4"/>
    <n v="15.335873949579831"/>
    <n v="1.9358739495798307"/>
    <x v="210"/>
  </r>
  <r>
    <n v="2003"/>
    <n v="11"/>
    <n v="22"/>
    <x v="19"/>
    <n v="13.4"/>
    <n v="15.335873949579831"/>
    <n v="1.9358739495798307"/>
    <x v="210"/>
  </r>
  <r>
    <n v="2003"/>
    <n v="11"/>
    <n v="22"/>
    <x v="14"/>
    <n v="13.4"/>
    <n v="15.335873949579831"/>
    <n v="1.9358739495798307"/>
    <x v="210"/>
  </r>
  <r>
    <n v="2003"/>
    <n v="11"/>
    <n v="22"/>
    <x v="11"/>
    <n v="13.4"/>
    <n v="15.335873949579831"/>
    <n v="1.9358739495798307"/>
    <x v="210"/>
  </r>
  <r>
    <n v="2004"/>
    <n v="2"/>
    <n v="5"/>
    <x v="2"/>
    <n v="13.5"/>
    <n v="15.314865546218487"/>
    <n v="1.8148655462184866"/>
    <x v="211"/>
  </r>
  <r>
    <n v="2004"/>
    <n v="3"/>
    <n v="16"/>
    <x v="18"/>
    <n v="13.5"/>
    <n v="15.314865546218487"/>
    <n v="1.8148655462184866"/>
    <x v="211"/>
  </r>
  <r>
    <n v="2004"/>
    <n v="3"/>
    <n v="18"/>
    <x v="22"/>
    <n v="13.5"/>
    <n v="15.314865546218487"/>
    <n v="1.8148655462184866"/>
    <x v="211"/>
  </r>
  <r>
    <n v="2002"/>
    <n v="4"/>
    <n v="3"/>
    <x v="0"/>
    <n v="13.5"/>
    <n v="15.314865546218487"/>
    <n v="1.8148655462184866"/>
    <x v="211"/>
  </r>
  <r>
    <n v="2000"/>
    <n v="5"/>
    <n v="3"/>
    <x v="22"/>
    <n v="13.5"/>
    <n v="15.314865546218487"/>
    <n v="1.8148655462184866"/>
    <x v="211"/>
  </r>
  <r>
    <n v="2000"/>
    <n v="5"/>
    <n v="3"/>
    <x v="19"/>
    <n v="13.5"/>
    <n v="15.314865546218487"/>
    <n v="1.8148655462184866"/>
    <x v="211"/>
  </r>
  <r>
    <n v="2000"/>
    <n v="5"/>
    <n v="6"/>
    <x v="4"/>
    <n v="13.5"/>
    <n v="15.314865546218487"/>
    <n v="1.8148655462184866"/>
    <x v="211"/>
  </r>
  <r>
    <n v="2000"/>
    <n v="5"/>
    <n v="7"/>
    <x v="7"/>
    <n v="13.5"/>
    <n v="15.314865546218487"/>
    <n v="1.8148655462184866"/>
    <x v="211"/>
  </r>
  <r>
    <n v="2000"/>
    <n v="5"/>
    <n v="13"/>
    <x v="3"/>
    <n v="13.5"/>
    <n v="15.314865546218487"/>
    <n v="1.8148655462184866"/>
    <x v="211"/>
  </r>
  <r>
    <n v="2000"/>
    <n v="5"/>
    <n v="20"/>
    <x v="10"/>
    <n v="13.5"/>
    <n v="15.314865546218487"/>
    <n v="1.8148655462184866"/>
    <x v="211"/>
  </r>
  <r>
    <n v="2000"/>
    <n v="5"/>
    <n v="20"/>
    <x v="13"/>
    <n v="13.5"/>
    <n v="15.314865546218487"/>
    <n v="1.8148655462184866"/>
    <x v="211"/>
  </r>
  <r>
    <n v="2000"/>
    <n v="5"/>
    <n v="23"/>
    <x v="7"/>
    <n v="13.5"/>
    <n v="15.314865546218487"/>
    <n v="1.8148655462184866"/>
    <x v="211"/>
  </r>
  <r>
    <n v="2000"/>
    <n v="5"/>
    <n v="24"/>
    <x v="5"/>
    <n v="13.5"/>
    <n v="15.314865546218487"/>
    <n v="1.8148655462184866"/>
    <x v="211"/>
  </r>
  <r>
    <n v="2000"/>
    <n v="5"/>
    <n v="24"/>
    <x v="4"/>
    <n v="13.5"/>
    <n v="15.314865546218487"/>
    <n v="1.8148655462184866"/>
    <x v="211"/>
  </r>
  <r>
    <n v="2000"/>
    <n v="5"/>
    <n v="27"/>
    <x v="18"/>
    <n v="13.5"/>
    <n v="15.314865546218487"/>
    <n v="1.8148655462184866"/>
    <x v="211"/>
  </r>
  <r>
    <n v="2000"/>
    <n v="5"/>
    <n v="30"/>
    <x v="13"/>
    <n v="13.5"/>
    <n v="15.314865546218487"/>
    <n v="1.8148655462184866"/>
    <x v="211"/>
  </r>
  <r>
    <n v="2011"/>
    <n v="6"/>
    <n v="1"/>
    <x v="1"/>
    <n v="13.5"/>
    <n v="15.314865546218487"/>
    <n v="1.8148655462184866"/>
    <x v="211"/>
  </r>
  <r>
    <n v="2011"/>
    <n v="6"/>
    <n v="5"/>
    <x v="2"/>
    <n v="13.5"/>
    <n v="15.314865546218487"/>
    <n v="1.8148655462184866"/>
    <x v="211"/>
  </r>
  <r>
    <n v="2011"/>
    <n v="6"/>
    <n v="10"/>
    <x v="1"/>
    <n v="13.5"/>
    <n v="15.314865546218487"/>
    <n v="1.8148655462184866"/>
    <x v="211"/>
  </r>
  <r>
    <n v="2011"/>
    <n v="6"/>
    <n v="17"/>
    <x v="19"/>
    <n v="13.5"/>
    <n v="15.314865546218487"/>
    <n v="1.8148655462184866"/>
    <x v="211"/>
  </r>
  <r>
    <n v="2011"/>
    <n v="6"/>
    <n v="18"/>
    <x v="4"/>
    <n v="13.5"/>
    <n v="15.314865546218487"/>
    <n v="1.8148655462184866"/>
    <x v="211"/>
  </r>
  <r>
    <n v="2011"/>
    <n v="6"/>
    <n v="19"/>
    <x v="3"/>
    <n v="13.5"/>
    <n v="15.314865546218487"/>
    <n v="1.8148655462184866"/>
    <x v="211"/>
  </r>
  <r>
    <n v="2011"/>
    <n v="6"/>
    <n v="19"/>
    <x v="22"/>
    <n v="13.5"/>
    <n v="15.314865546218487"/>
    <n v="1.8148655462184866"/>
    <x v="211"/>
  </r>
  <r>
    <n v="2011"/>
    <n v="6"/>
    <n v="23"/>
    <x v="16"/>
    <n v="13.5"/>
    <n v="15.314865546218487"/>
    <n v="1.8148655462184866"/>
    <x v="211"/>
  </r>
  <r>
    <n v="2011"/>
    <n v="6"/>
    <n v="29"/>
    <x v="11"/>
    <n v="13.5"/>
    <n v="15.314865546218487"/>
    <n v="1.8148655462184866"/>
    <x v="211"/>
  </r>
  <r>
    <n v="2008"/>
    <n v="7"/>
    <n v="21"/>
    <x v="2"/>
    <n v="13.5"/>
    <n v="15.314865546218487"/>
    <n v="1.8148655462184866"/>
    <x v="211"/>
  </r>
  <r>
    <n v="2001"/>
    <n v="8"/>
    <n v="16"/>
    <x v="7"/>
    <n v="13.5"/>
    <n v="15.314865546218487"/>
    <n v="1.8148655462184866"/>
    <x v="211"/>
  </r>
  <r>
    <n v="2011"/>
    <n v="9"/>
    <n v="2"/>
    <x v="7"/>
    <n v="13.5"/>
    <n v="15.314865546218487"/>
    <n v="1.8148655462184866"/>
    <x v="211"/>
  </r>
  <r>
    <n v="2011"/>
    <n v="9"/>
    <n v="14"/>
    <x v="7"/>
    <n v="13.5"/>
    <n v="15.314865546218487"/>
    <n v="1.8148655462184866"/>
    <x v="211"/>
  </r>
  <r>
    <n v="2011"/>
    <n v="9"/>
    <n v="19"/>
    <x v="0"/>
    <n v="13.5"/>
    <n v="15.314865546218487"/>
    <n v="1.8148655462184866"/>
    <x v="211"/>
  </r>
  <r>
    <n v="2011"/>
    <n v="9"/>
    <n v="25"/>
    <x v="7"/>
    <n v="13.5"/>
    <n v="15.314865546218487"/>
    <n v="1.8148655462184866"/>
    <x v="211"/>
  </r>
  <r>
    <n v="2011"/>
    <n v="9"/>
    <n v="28"/>
    <x v="1"/>
    <n v="13.5"/>
    <n v="15.314865546218487"/>
    <n v="1.8148655462184866"/>
    <x v="211"/>
  </r>
  <r>
    <n v="2011"/>
    <n v="9"/>
    <n v="29"/>
    <x v="8"/>
    <n v="13.5"/>
    <n v="15.314865546218487"/>
    <n v="1.8148655462184866"/>
    <x v="211"/>
  </r>
  <r>
    <n v="2010"/>
    <n v="10"/>
    <n v="1"/>
    <x v="15"/>
    <n v="13.5"/>
    <n v="15.314865546218487"/>
    <n v="1.8148655462184866"/>
    <x v="211"/>
  </r>
  <r>
    <n v="2010"/>
    <n v="10"/>
    <n v="2"/>
    <x v="3"/>
    <n v="13.5"/>
    <n v="15.314865546218487"/>
    <n v="1.8148655462184866"/>
    <x v="211"/>
  </r>
  <r>
    <n v="2010"/>
    <n v="10"/>
    <n v="28"/>
    <x v="21"/>
    <n v="13.5"/>
    <n v="15.314865546218487"/>
    <n v="1.8148655462184866"/>
    <x v="211"/>
  </r>
  <r>
    <n v="2010"/>
    <n v="10"/>
    <n v="28"/>
    <x v="22"/>
    <n v="13.5"/>
    <n v="15.314865546218487"/>
    <n v="1.8148655462184866"/>
    <x v="211"/>
  </r>
  <r>
    <n v="2003"/>
    <n v="11"/>
    <n v="6"/>
    <x v="18"/>
    <n v="13.5"/>
    <n v="15.314865546218487"/>
    <n v="1.8148655462184866"/>
    <x v="211"/>
  </r>
  <r>
    <n v="2003"/>
    <n v="11"/>
    <n v="22"/>
    <x v="20"/>
    <n v="13.5"/>
    <n v="15.314865546218487"/>
    <n v="1.8148655462184866"/>
    <x v="211"/>
  </r>
  <r>
    <n v="2003"/>
    <n v="11"/>
    <n v="22"/>
    <x v="15"/>
    <n v="13.5"/>
    <n v="15.314865546218487"/>
    <n v="1.8148655462184866"/>
    <x v="211"/>
  </r>
  <r>
    <n v="2003"/>
    <n v="11"/>
    <n v="22"/>
    <x v="7"/>
    <n v="13.5"/>
    <n v="15.314865546218487"/>
    <n v="1.8148655462184866"/>
    <x v="211"/>
  </r>
  <r>
    <n v="2003"/>
    <n v="11"/>
    <n v="23"/>
    <x v="5"/>
    <n v="13.5"/>
    <n v="15.314865546218487"/>
    <n v="1.8148655462184866"/>
    <x v="211"/>
  </r>
  <r>
    <n v="2004"/>
    <n v="2"/>
    <n v="4"/>
    <x v="4"/>
    <n v="13.600000000000001"/>
    <n v="15.293857142857142"/>
    <n v="1.6938571428571407"/>
    <x v="212"/>
  </r>
  <r>
    <n v="2002"/>
    <n v="4"/>
    <n v="5"/>
    <x v="23"/>
    <n v="13.600000000000001"/>
    <n v="15.293857142857142"/>
    <n v="1.6938571428571407"/>
    <x v="212"/>
  </r>
  <r>
    <n v="2002"/>
    <n v="4"/>
    <n v="8"/>
    <x v="20"/>
    <n v="13.600000000000001"/>
    <n v="15.293857142857142"/>
    <n v="1.6938571428571407"/>
    <x v="212"/>
  </r>
  <r>
    <n v="2002"/>
    <n v="4"/>
    <n v="25"/>
    <x v="23"/>
    <n v="13.600000000000001"/>
    <n v="15.293857142857142"/>
    <n v="1.6938571428571407"/>
    <x v="212"/>
  </r>
  <r>
    <n v="2000"/>
    <n v="5"/>
    <n v="3"/>
    <x v="23"/>
    <n v="13.600000000000001"/>
    <n v="15.293857142857142"/>
    <n v="1.6938571428571407"/>
    <x v="212"/>
  </r>
  <r>
    <n v="2000"/>
    <n v="5"/>
    <n v="6"/>
    <x v="6"/>
    <n v="13.600000000000001"/>
    <n v="15.293857142857142"/>
    <n v="1.6938571428571407"/>
    <x v="212"/>
  </r>
  <r>
    <n v="2000"/>
    <n v="5"/>
    <n v="7"/>
    <x v="9"/>
    <n v="13.600000000000001"/>
    <n v="15.293857142857142"/>
    <n v="1.6938571428571407"/>
    <x v="212"/>
  </r>
  <r>
    <n v="2000"/>
    <n v="5"/>
    <n v="10"/>
    <x v="5"/>
    <n v="13.600000000000001"/>
    <n v="15.293857142857142"/>
    <n v="1.6938571428571407"/>
    <x v="212"/>
  </r>
  <r>
    <n v="2000"/>
    <n v="5"/>
    <n v="10"/>
    <x v="6"/>
    <n v="13.600000000000001"/>
    <n v="15.293857142857142"/>
    <n v="1.6938571428571407"/>
    <x v="212"/>
  </r>
  <r>
    <n v="2000"/>
    <n v="5"/>
    <n v="17"/>
    <x v="17"/>
    <n v="13.600000000000001"/>
    <n v="15.293857142857142"/>
    <n v="1.6938571428571407"/>
    <x v="212"/>
  </r>
  <r>
    <n v="2000"/>
    <n v="5"/>
    <n v="24"/>
    <x v="2"/>
    <n v="13.600000000000001"/>
    <n v="15.293857142857142"/>
    <n v="1.6938571428571407"/>
    <x v="212"/>
  </r>
  <r>
    <n v="2000"/>
    <n v="5"/>
    <n v="29"/>
    <x v="16"/>
    <n v="13.600000000000001"/>
    <n v="15.293857142857142"/>
    <n v="1.6938571428571407"/>
    <x v="212"/>
  </r>
  <r>
    <n v="2011"/>
    <n v="6"/>
    <n v="5"/>
    <x v="8"/>
    <n v="13.600000000000001"/>
    <n v="15.293857142857142"/>
    <n v="1.6938571428571407"/>
    <x v="212"/>
  </r>
  <r>
    <n v="2011"/>
    <n v="6"/>
    <n v="9"/>
    <x v="13"/>
    <n v="13.600000000000001"/>
    <n v="15.293857142857142"/>
    <n v="1.6938571428571407"/>
    <x v="212"/>
  </r>
  <r>
    <n v="2011"/>
    <n v="6"/>
    <n v="12"/>
    <x v="1"/>
    <n v="13.600000000000001"/>
    <n v="15.293857142857142"/>
    <n v="1.6938571428571407"/>
    <x v="212"/>
  </r>
  <r>
    <n v="2011"/>
    <n v="6"/>
    <n v="16"/>
    <x v="14"/>
    <n v="13.600000000000001"/>
    <n v="15.293857142857142"/>
    <n v="1.6938571428571407"/>
    <x v="212"/>
  </r>
  <r>
    <n v="2011"/>
    <n v="6"/>
    <n v="16"/>
    <x v="12"/>
    <n v="13.600000000000001"/>
    <n v="15.293857142857142"/>
    <n v="1.6938571428571407"/>
    <x v="212"/>
  </r>
  <r>
    <n v="2011"/>
    <n v="6"/>
    <n v="16"/>
    <x v="11"/>
    <n v="13.600000000000001"/>
    <n v="15.293857142857142"/>
    <n v="1.6938571428571407"/>
    <x v="212"/>
  </r>
  <r>
    <n v="2011"/>
    <n v="6"/>
    <n v="18"/>
    <x v="6"/>
    <n v="13.600000000000001"/>
    <n v="15.293857142857142"/>
    <n v="1.6938571428571407"/>
    <x v="212"/>
  </r>
  <r>
    <n v="2011"/>
    <n v="6"/>
    <n v="18"/>
    <x v="12"/>
    <n v="13.600000000000001"/>
    <n v="15.293857142857142"/>
    <n v="1.6938571428571407"/>
    <x v="212"/>
  </r>
  <r>
    <n v="2011"/>
    <n v="6"/>
    <n v="20"/>
    <x v="1"/>
    <n v="13.600000000000001"/>
    <n v="15.293857142857142"/>
    <n v="1.6938571428571407"/>
    <x v="212"/>
  </r>
  <r>
    <n v="2011"/>
    <n v="6"/>
    <n v="25"/>
    <x v="20"/>
    <n v="13.600000000000001"/>
    <n v="15.293857142857142"/>
    <n v="1.6938571428571407"/>
    <x v="212"/>
  </r>
  <r>
    <n v="2008"/>
    <n v="7"/>
    <n v="8"/>
    <x v="11"/>
    <n v="13.600000000000001"/>
    <n v="15.293857142857142"/>
    <n v="1.6938571428571407"/>
    <x v="212"/>
  </r>
  <r>
    <n v="2008"/>
    <n v="7"/>
    <n v="11"/>
    <x v="2"/>
    <n v="13.600000000000001"/>
    <n v="15.293857142857142"/>
    <n v="1.6938571428571407"/>
    <x v="212"/>
  </r>
  <r>
    <n v="2008"/>
    <n v="7"/>
    <n v="13"/>
    <x v="12"/>
    <n v="13.600000000000001"/>
    <n v="15.293857142857142"/>
    <n v="1.6938571428571407"/>
    <x v="212"/>
  </r>
  <r>
    <n v="2008"/>
    <n v="7"/>
    <n v="17"/>
    <x v="14"/>
    <n v="13.600000000000001"/>
    <n v="15.293857142857142"/>
    <n v="1.6938571428571407"/>
    <x v="212"/>
  </r>
  <r>
    <n v="2008"/>
    <n v="7"/>
    <n v="19"/>
    <x v="12"/>
    <n v="13.600000000000001"/>
    <n v="15.293857142857142"/>
    <n v="1.6938571428571407"/>
    <x v="212"/>
  </r>
  <r>
    <n v="2008"/>
    <n v="7"/>
    <n v="20"/>
    <x v="5"/>
    <n v="13.600000000000001"/>
    <n v="15.293857142857142"/>
    <n v="1.6938571428571407"/>
    <x v="212"/>
  </r>
  <r>
    <n v="2008"/>
    <n v="7"/>
    <n v="21"/>
    <x v="14"/>
    <n v="13.600000000000001"/>
    <n v="15.293857142857142"/>
    <n v="1.6938571428571407"/>
    <x v="212"/>
  </r>
  <r>
    <n v="2008"/>
    <n v="7"/>
    <n v="23"/>
    <x v="9"/>
    <n v="13.600000000000001"/>
    <n v="15.293857142857142"/>
    <n v="1.6938571428571407"/>
    <x v="212"/>
  </r>
  <r>
    <n v="2001"/>
    <n v="8"/>
    <n v="29"/>
    <x v="1"/>
    <n v="13.600000000000001"/>
    <n v="15.293857142857142"/>
    <n v="1.6938571428571407"/>
    <x v="212"/>
  </r>
  <r>
    <n v="2011"/>
    <n v="9"/>
    <n v="1"/>
    <x v="15"/>
    <n v="13.600000000000001"/>
    <n v="15.293857142857142"/>
    <n v="1.6938571428571407"/>
    <x v="212"/>
  </r>
  <r>
    <n v="2011"/>
    <n v="9"/>
    <n v="13"/>
    <x v="14"/>
    <n v="13.600000000000001"/>
    <n v="15.293857142857142"/>
    <n v="1.6938571428571407"/>
    <x v="212"/>
  </r>
  <r>
    <n v="2011"/>
    <n v="9"/>
    <n v="17"/>
    <x v="9"/>
    <n v="13.600000000000001"/>
    <n v="15.293857142857142"/>
    <n v="1.6938571428571407"/>
    <x v="212"/>
  </r>
  <r>
    <n v="2011"/>
    <n v="9"/>
    <n v="22"/>
    <x v="14"/>
    <n v="13.600000000000001"/>
    <n v="15.293857142857142"/>
    <n v="1.6938571428571407"/>
    <x v="212"/>
  </r>
  <r>
    <n v="2011"/>
    <n v="9"/>
    <n v="22"/>
    <x v="11"/>
    <n v="13.600000000000001"/>
    <n v="15.293857142857142"/>
    <n v="1.6938571428571407"/>
    <x v="212"/>
  </r>
  <r>
    <n v="2011"/>
    <n v="9"/>
    <n v="25"/>
    <x v="9"/>
    <n v="13.600000000000001"/>
    <n v="15.293857142857142"/>
    <n v="1.6938571428571407"/>
    <x v="212"/>
  </r>
  <r>
    <n v="2011"/>
    <n v="9"/>
    <n v="26"/>
    <x v="7"/>
    <n v="13.600000000000001"/>
    <n v="15.293857142857142"/>
    <n v="1.6938571428571407"/>
    <x v="212"/>
  </r>
  <r>
    <n v="2010"/>
    <n v="10"/>
    <n v="10"/>
    <x v="13"/>
    <n v="13.600000000000001"/>
    <n v="15.293857142857142"/>
    <n v="1.6938571428571407"/>
    <x v="212"/>
  </r>
  <r>
    <n v="2003"/>
    <n v="11"/>
    <n v="6"/>
    <x v="20"/>
    <n v="13.600000000000001"/>
    <n v="15.293857142857142"/>
    <n v="1.6938571428571407"/>
    <x v="212"/>
  </r>
  <r>
    <n v="2003"/>
    <n v="11"/>
    <n v="22"/>
    <x v="23"/>
    <n v="13.600000000000001"/>
    <n v="15.293857142857142"/>
    <n v="1.6938571428571407"/>
    <x v="212"/>
  </r>
  <r>
    <n v="2003"/>
    <n v="11"/>
    <n v="22"/>
    <x v="9"/>
    <n v="13.600000000000001"/>
    <n v="15.293857142857142"/>
    <n v="1.6938571428571407"/>
    <x v="212"/>
  </r>
  <r>
    <n v="2004"/>
    <n v="2"/>
    <n v="4"/>
    <x v="2"/>
    <n v="13.700000000000001"/>
    <n v="15.272848739495798"/>
    <n v="1.5728487394957966"/>
    <x v="213"/>
  </r>
  <r>
    <n v="2002"/>
    <n v="4"/>
    <n v="4"/>
    <x v="13"/>
    <n v="13.700000000000001"/>
    <n v="15.272848739495798"/>
    <n v="1.5728487394957966"/>
    <x v="213"/>
  </r>
  <r>
    <n v="2002"/>
    <n v="4"/>
    <n v="22"/>
    <x v="9"/>
    <n v="13.700000000000001"/>
    <n v="15.272848739495798"/>
    <n v="1.5728487394957966"/>
    <x v="213"/>
  </r>
  <r>
    <n v="2002"/>
    <n v="4"/>
    <n v="24"/>
    <x v="14"/>
    <n v="13.700000000000001"/>
    <n v="15.272848739495798"/>
    <n v="1.5728487394957966"/>
    <x v="213"/>
  </r>
  <r>
    <n v="2002"/>
    <n v="4"/>
    <n v="28"/>
    <x v="17"/>
    <n v="13.700000000000001"/>
    <n v="15.272848739495798"/>
    <n v="1.5728487394957966"/>
    <x v="213"/>
  </r>
  <r>
    <n v="2000"/>
    <n v="5"/>
    <n v="5"/>
    <x v="1"/>
    <n v="13.700000000000001"/>
    <n v="15.272848739495798"/>
    <n v="1.5728487394957966"/>
    <x v="213"/>
  </r>
  <r>
    <n v="2000"/>
    <n v="5"/>
    <n v="6"/>
    <x v="5"/>
    <n v="13.700000000000001"/>
    <n v="15.272848739495798"/>
    <n v="1.5728487394957966"/>
    <x v="213"/>
  </r>
  <r>
    <n v="2000"/>
    <n v="5"/>
    <n v="16"/>
    <x v="5"/>
    <n v="13.700000000000001"/>
    <n v="15.272848739495798"/>
    <n v="1.5728487394957966"/>
    <x v="213"/>
  </r>
  <r>
    <n v="2000"/>
    <n v="5"/>
    <n v="17"/>
    <x v="10"/>
    <n v="13.700000000000001"/>
    <n v="15.272848739495798"/>
    <n v="1.5728487394957966"/>
    <x v="213"/>
  </r>
  <r>
    <n v="2000"/>
    <n v="5"/>
    <n v="25"/>
    <x v="4"/>
    <n v="13.700000000000001"/>
    <n v="15.272848739495798"/>
    <n v="1.5728487394957966"/>
    <x v="213"/>
  </r>
  <r>
    <n v="2000"/>
    <n v="5"/>
    <n v="27"/>
    <x v="16"/>
    <n v="13.700000000000001"/>
    <n v="15.272848739495798"/>
    <n v="1.5728487394957966"/>
    <x v="213"/>
  </r>
  <r>
    <n v="2011"/>
    <n v="6"/>
    <n v="2"/>
    <x v="3"/>
    <n v="13.700000000000001"/>
    <n v="15.272848739495798"/>
    <n v="1.5728487394957966"/>
    <x v="213"/>
  </r>
  <r>
    <n v="2011"/>
    <n v="6"/>
    <n v="18"/>
    <x v="3"/>
    <n v="13.700000000000001"/>
    <n v="15.272848739495798"/>
    <n v="1.5728487394957966"/>
    <x v="213"/>
  </r>
  <r>
    <n v="2011"/>
    <n v="6"/>
    <n v="19"/>
    <x v="14"/>
    <n v="13.700000000000001"/>
    <n v="15.272848739495798"/>
    <n v="1.5728487394957966"/>
    <x v="213"/>
  </r>
  <r>
    <n v="2008"/>
    <n v="7"/>
    <n v="4"/>
    <x v="6"/>
    <n v="13.700000000000001"/>
    <n v="15.272848739495798"/>
    <n v="1.5728487394957966"/>
    <x v="213"/>
  </r>
  <r>
    <n v="2008"/>
    <n v="7"/>
    <n v="12"/>
    <x v="2"/>
    <n v="13.700000000000001"/>
    <n v="15.272848739495798"/>
    <n v="1.5728487394957966"/>
    <x v="213"/>
  </r>
  <r>
    <n v="2008"/>
    <n v="7"/>
    <n v="17"/>
    <x v="12"/>
    <n v="13.700000000000001"/>
    <n v="15.272848739495798"/>
    <n v="1.5728487394957966"/>
    <x v="213"/>
  </r>
  <r>
    <n v="2008"/>
    <n v="7"/>
    <n v="17"/>
    <x v="11"/>
    <n v="13.700000000000001"/>
    <n v="15.272848739495798"/>
    <n v="1.5728487394957966"/>
    <x v="213"/>
  </r>
  <r>
    <n v="2008"/>
    <n v="7"/>
    <n v="20"/>
    <x v="10"/>
    <n v="13.700000000000001"/>
    <n v="15.272848739495798"/>
    <n v="1.5728487394957966"/>
    <x v="213"/>
  </r>
  <r>
    <n v="2001"/>
    <n v="8"/>
    <n v="3"/>
    <x v="11"/>
    <n v="13.700000000000001"/>
    <n v="15.272848739495798"/>
    <n v="1.5728487394957966"/>
    <x v="213"/>
  </r>
  <r>
    <n v="2001"/>
    <n v="8"/>
    <n v="8"/>
    <x v="18"/>
    <n v="13.700000000000001"/>
    <n v="15.272848739495798"/>
    <n v="1.5728487394957966"/>
    <x v="213"/>
  </r>
  <r>
    <n v="2011"/>
    <n v="9"/>
    <n v="7"/>
    <x v="11"/>
    <n v="13.700000000000001"/>
    <n v="15.272848739495798"/>
    <n v="1.5728487394957966"/>
    <x v="213"/>
  </r>
  <r>
    <n v="2011"/>
    <n v="9"/>
    <n v="22"/>
    <x v="15"/>
    <n v="13.700000000000001"/>
    <n v="15.272848739495798"/>
    <n v="1.5728487394957966"/>
    <x v="213"/>
  </r>
  <r>
    <n v="2011"/>
    <n v="9"/>
    <n v="28"/>
    <x v="9"/>
    <n v="13.700000000000001"/>
    <n v="15.272848739495798"/>
    <n v="1.5728487394957966"/>
    <x v="213"/>
  </r>
  <r>
    <n v="2011"/>
    <n v="9"/>
    <n v="28"/>
    <x v="7"/>
    <n v="13.700000000000001"/>
    <n v="15.272848739495798"/>
    <n v="1.5728487394957966"/>
    <x v="213"/>
  </r>
  <r>
    <n v="2011"/>
    <n v="9"/>
    <n v="29"/>
    <x v="12"/>
    <n v="13.700000000000001"/>
    <n v="15.272848739495798"/>
    <n v="1.5728487394957966"/>
    <x v="213"/>
  </r>
  <r>
    <n v="2010"/>
    <n v="10"/>
    <n v="11"/>
    <x v="16"/>
    <n v="13.700000000000001"/>
    <n v="15.272848739495798"/>
    <n v="1.5728487394957966"/>
    <x v="213"/>
  </r>
  <r>
    <n v="2003"/>
    <n v="11"/>
    <n v="22"/>
    <x v="22"/>
    <n v="13.700000000000001"/>
    <n v="15.272848739495798"/>
    <n v="1.5728487394957966"/>
    <x v="213"/>
  </r>
  <r>
    <n v="2003"/>
    <n v="11"/>
    <n v="22"/>
    <x v="17"/>
    <n v="13.700000000000001"/>
    <n v="15.272848739495798"/>
    <n v="1.5728487394957966"/>
    <x v="213"/>
  </r>
  <r>
    <n v="2004"/>
    <n v="2"/>
    <n v="3"/>
    <x v="11"/>
    <n v="13.8"/>
    <n v="15.251840336134453"/>
    <n v="1.4518403361344525"/>
    <x v="214"/>
  </r>
  <r>
    <n v="2004"/>
    <n v="3"/>
    <n v="30"/>
    <x v="19"/>
    <n v="13.8"/>
    <n v="15.251840336134453"/>
    <n v="1.4518403361344525"/>
    <x v="214"/>
  </r>
  <r>
    <n v="2000"/>
    <n v="5"/>
    <n v="1"/>
    <x v="17"/>
    <n v="13.8"/>
    <n v="15.251840336134453"/>
    <n v="1.4518403361344525"/>
    <x v="214"/>
  </r>
  <r>
    <n v="2000"/>
    <n v="5"/>
    <n v="10"/>
    <x v="4"/>
    <n v="13.8"/>
    <n v="15.251840336134453"/>
    <n v="1.4518403361344525"/>
    <x v="214"/>
  </r>
  <r>
    <n v="2000"/>
    <n v="5"/>
    <n v="13"/>
    <x v="4"/>
    <n v="13.8"/>
    <n v="15.251840336134453"/>
    <n v="1.4518403361344525"/>
    <x v="214"/>
  </r>
  <r>
    <n v="2000"/>
    <n v="5"/>
    <n v="17"/>
    <x v="1"/>
    <n v="13.8"/>
    <n v="15.251840336134453"/>
    <n v="1.4518403361344525"/>
    <x v="214"/>
  </r>
  <r>
    <n v="2000"/>
    <n v="5"/>
    <n v="17"/>
    <x v="19"/>
    <n v="13.8"/>
    <n v="15.251840336134453"/>
    <n v="1.4518403361344525"/>
    <x v="214"/>
  </r>
  <r>
    <n v="2000"/>
    <n v="5"/>
    <n v="20"/>
    <x v="16"/>
    <n v="13.8"/>
    <n v="15.251840336134453"/>
    <n v="1.4518403361344525"/>
    <x v="214"/>
  </r>
  <r>
    <n v="2000"/>
    <n v="5"/>
    <n v="23"/>
    <x v="0"/>
    <n v="13.8"/>
    <n v="15.251840336134453"/>
    <n v="1.4518403361344525"/>
    <x v="214"/>
  </r>
  <r>
    <n v="2000"/>
    <n v="5"/>
    <n v="25"/>
    <x v="18"/>
    <n v="13.8"/>
    <n v="15.251840336134453"/>
    <n v="1.4518403361344525"/>
    <x v="214"/>
  </r>
  <r>
    <n v="2000"/>
    <n v="5"/>
    <n v="25"/>
    <x v="21"/>
    <n v="13.8"/>
    <n v="15.251840336134453"/>
    <n v="1.4518403361344525"/>
    <x v="214"/>
  </r>
  <r>
    <n v="2000"/>
    <n v="5"/>
    <n v="26"/>
    <x v="11"/>
    <n v="13.8"/>
    <n v="15.251840336134453"/>
    <n v="1.4518403361344525"/>
    <x v="214"/>
  </r>
  <r>
    <n v="2011"/>
    <n v="6"/>
    <n v="4"/>
    <x v="7"/>
    <n v="13.8"/>
    <n v="15.251840336134453"/>
    <n v="1.4518403361344525"/>
    <x v="214"/>
  </r>
  <r>
    <n v="2011"/>
    <n v="6"/>
    <n v="7"/>
    <x v="0"/>
    <n v="13.8"/>
    <n v="15.251840336134453"/>
    <n v="1.4518403361344525"/>
    <x v="214"/>
  </r>
  <r>
    <n v="2011"/>
    <n v="6"/>
    <n v="8"/>
    <x v="12"/>
    <n v="13.8"/>
    <n v="15.251840336134453"/>
    <n v="1.4518403361344525"/>
    <x v="214"/>
  </r>
  <r>
    <n v="2011"/>
    <n v="6"/>
    <n v="11"/>
    <x v="0"/>
    <n v="13.8"/>
    <n v="15.251840336134453"/>
    <n v="1.4518403361344525"/>
    <x v="214"/>
  </r>
  <r>
    <n v="2011"/>
    <n v="6"/>
    <n v="18"/>
    <x v="2"/>
    <n v="13.8"/>
    <n v="15.251840336134453"/>
    <n v="1.4518403361344525"/>
    <x v="214"/>
  </r>
  <r>
    <n v="2011"/>
    <n v="6"/>
    <n v="19"/>
    <x v="1"/>
    <n v="13.8"/>
    <n v="15.251840336134453"/>
    <n v="1.4518403361344525"/>
    <x v="214"/>
  </r>
  <r>
    <n v="2011"/>
    <n v="6"/>
    <n v="19"/>
    <x v="19"/>
    <n v="13.8"/>
    <n v="15.251840336134453"/>
    <n v="1.4518403361344525"/>
    <x v="214"/>
  </r>
  <r>
    <n v="2011"/>
    <n v="6"/>
    <n v="24"/>
    <x v="10"/>
    <n v="13.8"/>
    <n v="15.251840336134453"/>
    <n v="1.4518403361344525"/>
    <x v="214"/>
  </r>
  <r>
    <n v="2008"/>
    <n v="7"/>
    <n v="14"/>
    <x v="3"/>
    <n v="13.8"/>
    <n v="15.251840336134453"/>
    <n v="1.4518403361344525"/>
    <x v="214"/>
  </r>
  <r>
    <n v="2008"/>
    <n v="7"/>
    <n v="17"/>
    <x v="19"/>
    <n v="13.8"/>
    <n v="15.251840336134453"/>
    <n v="1.4518403361344525"/>
    <x v="214"/>
  </r>
  <r>
    <n v="2008"/>
    <n v="7"/>
    <n v="17"/>
    <x v="15"/>
    <n v="13.8"/>
    <n v="15.251840336134453"/>
    <n v="1.4518403361344525"/>
    <x v="214"/>
  </r>
  <r>
    <n v="2008"/>
    <n v="7"/>
    <n v="17"/>
    <x v="7"/>
    <n v="13.8"/>
    <n v="15.251840336134453"/>
    <n v="1.4518403361344525"/>
    <x v="214"/>
  </r>
  <r>
    <n v="2008"/>
    <n v="7"/>
    <n v="19"/>
    <x v="11"/>
    <n v="13.8"/>
    <n v="15.251840336134453"/>
    <n v="1.4518403361344525"/>
    <x v="214"/>
  </r>
  <r>
    <n v="2008"/>
    <n v="7"/>
    <n v="21"/>
    <x v="21"/>
    <n v="13.8"/>
    <n v="15.251840336134453"/>
    <n v="1.4518403361344525"/>
    <x v="214"/>
  </r>
  <r>
    <n v="2001"/>
    <n v="8"/>
    <n v="4"/>
    <x v="7"/>
    <n v="13.8"/>
    <n v="15.251840336134453"/>
    <n v="1.4518403361344525"/>
    <x v="214"/>
  </r>
  <r>
    <n v="2001"/>
    <n v="8"/>
    <n v="9"/>
    <x v="8"/>
    <n v="13.8"/>
    <n v="15.251840336134453"/>
    <n v="1.4518403361344525"/>
    <x v="214"/>
  </r>
  <r>
    <n v="2001"/>
    <n v="8"/>
    <n v="9"/>
    <x v="0"/>
    <n v="13.8"/>
    <n v="15.251840336134453"/>
    <n v="1.4518403361344525"/>
    <x v="214"/>
  </r>
  <r>
    <n v="2001"/>
    <n v="8"/>
    <n v="31"/>
    <x v="14"/>
    <n v="13.8"/>
    <n v="15.251840336134453"/>
    <n v="1.4518403361344525"/>
    <x v="214"/>
  </r>
  <r>
    <n v="2011"/>
    <n v="9"/>
    <n v="5"/>
    <x v="1"/>
    <n v="13.8"/>
    <n v="15.251840336134453"/>
    <n v="1.4518403361344525"/>
    <x v="214"/>
  </r>
  <r>
    <n v="2011"/>
    <n v="9"/>
    <n v="7"/>
    <x v="12"/>
    <n v="13.8"/>
    <n v="15.251840336134453"/>
    <n v="1.4518403361344525"/>
    <x v="214"/>
  </r>
  <r>
    <n v="2011"/>
    <n v="9"/>
    <n v="8"/>
    <x v="1"/>
    <n v="13.8"/>
    <n v="15.251840336134453"/>
    <n v="1.4518403361344525"/>
    <x v="214"/>
  </r>
  <r>
    <n v="2011"/>
    <n v="9"/>
    <n v="14"/>
    <x v="1"/>
    <n v="13.8"/>
    <n v="15.251840336134453"/>
    <n v="1.4518403361344525"/>
    <x v="214"/>
  </r>
  <r>
    <n v="2011"/>
    <n v="9"/>
    <n v="17"/>
    <x v="11"/>
    <n v="13.8"/>
    <n v="15.251840336134453"/>
    <n v="1.4518403361344525"/>
    <x v="214"/>
  </r>
  <r>
    <n v="2011"/>
    <n v="9"/>
    <n v="18"/>
    <x v="10"/>
    <n v="13.8"/>
    <n v="15.251840336134453"/>
    <n v="1.4518403361344525"/>
    <x v="214"/>
  </r>
  <r>
    <n v="2011"/>
    <n v="9"/>
    <n v="18"/>
    <x v="13"/>
    <n v="13.8"/>
    <n v="15.251840336134453"/>
    <n v="1.4518403361344525"/>
    <x v="214"/>
  </r>
  <r>
    <n v="2011"/>
    <n v="9"/>
    <n v="19"/>
    <x v="19"/>
    <n v="13.8"/>
    <n v="15.251840336134453"/>
    <n v="1.4518403361344525"/>
    <x v="214"/>
  </r>
  <r>
    <n v="2011"/>
    <n v="9"/>
    <n v="22"/>
    <x v="5"/>
    <n v="13.8"/>
    <n v="15.251840336134453"/>
    <n v="1.4518403361344525"/>
    <x v="214"/>
  </r>
  <r>
    <n v="2011"/>
    <n v="9"/>
    <n v="29"/>
    <x v="5"/>
    <n v="13.8"/>
    <n v="15.251840336134453"/>
    <n v="1.4518403361344525"/>
    <x v="214"/>
  </r>
  <r>
    <n v="2010"/>
    <n v="10"/>
    <n v="4"/>
    <x v="5"/>
    <n v="13.8"/>
    <n v="15.251840336134453"/>
    <n v="1.4518403361344525"/>
    <x v="214"/>
  </r>
  <r>
    <n v="2010"/>
    <n v="10"/>
    <n v="4"/>
    <x v="4"/>
    <n v="13.8"/>
    <n v="15.251840336134453"/>
    <n v="1.4518403361344525"/>
    <x v="214"/>
  </r>
  <r>
    <n v="2010"/>
    <n v="10"/>
    <n v="6"/>
    <x v="11"/>
    <n v="13.8"/>
    <n v="15.251840336134453"/>
    <n v="1.4518403361344525"/>
    <x v="214"/>
  </r>
  <r>
    <n v="2003"/>
    <n v="11"/>
    <n v="6"/>
    <x v="21"/>
    <n v="13.8"/>
    <n v="15.251840336134453"/>
    <n v="1.4518403361344525"/>
    <x v="214"/>
  </r>
  <r>
    <n v="2003"/>
    <n v="11"/>
    <n v="22"/>
    <x v="21"/>
    <n v="13.8"/>
    <n v="15.251840336134453"/>
    <n v="1.4518403361344525"/>
    <x v="214"/>
  </r>
  <r>
    <n v="2004"/>
    <n v="2"/>
    <n v="3"/>
    <x v="12"/>
    <n v="13.9"/>
    <n v="15.230831932773109"/>
    <n v="1.3308319327731084"/>
    <x v="215"/>
  </r>
  <r>
    <n v="2004"/>
    <n v="2"/>
    <n v="3"/>
    <x v="9"/>
    <n v="13.9"/>
    <n v="15.230831932773109"/>
    <n v="1.3308319327731084"/>
    <x v="215"/>
  </r>
  <r>
    <n v="2004"/>
    <n v="2"/>
    <n v="5"/>
    <x v="4"/>
    <n v="13.9"/>
    <n v="15.230831932773109"/>
    <n v="1.3308319327731084"/>
    <x v="215"/>
  </r>
  <r>
    <n v="2002"/>
    <n v="4"/>
    <n v="3"/>
    <x v="12"/>
    <n v="13.9"/>
    <n v="15.230831932773109"/>
    <n v="1.3308319327731084"/>
    <x v="215"/>
  </r>
  <r>
    <n v="2002"/>
    <n v="4"/>
    <n v="8"/>
    <x v="22"/>
    <n v="13.9"/>
    <n v="15.230831932773109"/>
    <n v="1.3308319327731084"/>
    <x v="215"/>
  </r>
  <r>
    <n v="2000"/>
    <n v="5"/>
    <n v="10"/>
    <x v="8"/>
    <n v="13.9"/>
    <n v="15.230831932773109"/>
    <n v="1.3308319327731084"/>
    <x v="215"/>
  </r>
  <r>
    <n v="2000"/>
    <n v="5"/>
    <n v="11"/>
    <x v="9"/>
    <n v="13.9"/>
    <n v="15.230831932773109"/>
    <n v="1.3308319327731084"/>
    <x v="215"/>
  </r>
  <r>
    <n v="2000"/>
    <n v="5"/>
    <n v="17"/>
    <x v="13"/>
    <n v="13.9"/>
    <n v="15.230831932773109"/>
    <n v="1.3308319327731084"/>
    <x v="215"/>
  </r>
  <r>
    <n v="2000"/>
    <n v="5"/>
    <n v="23"/>
    <x v="14"/>
    <n v="13.9"/>
    <n v="15.230831932773109"/>
    <n v="1.3308319327731084"/>
    <x v="215"/>
  </r>
  <r>
    <n v="2000"/>
    <n v="5"/>
    <n v="25"/>
    <x v="8"/>
    <n v="13.9"/>
    <n v="15.230831932773109"/>
    <n v="1.3308319327731084"/>
    <x v="215"/>
  </r>
  <r>
    <n v="2000"/>
    <n v="5"/>
    <n v="25"/>
    <x v="6"/>
    <n v="13.9"/>
    <n v="15.230831932773109"/>
    <n v="1.3308319327731084"/>
    <x v="215"/>
  </r>
  <r>
    <n v="2000"/>
    <n v="5"/>
    <n v="31"/>
    <x v="0"/>
    <n v="13.9"/>
    <n v="15.230831932773109"/>
    <n v="1.3308319327731084"/>
    <x v="215"/>
  </r>
  <r>
    <n v="2000"/>
    <n v="5"/>
    <n v="31"/>
    <x v="15"/>
    <n v="13.9"/>
    <n v="15.230831932773109"/>
    <n v="1.3308319327731084"/>
    <x v="215"/>
  </r>
  <r>
    <n v="2011"/>
    <n v="6"/>
    <n v="11"/>
    <x v="15"/>
    <n v="13.9"/>
    <n v="15.230831932773109"/>
    <n v="1.3308319327731084"/>
    <x v="215"/>
  </r>
  <r>
    <n v="2011"/>
    <n v="6"/>
    <n v="14"/>
    <x v="8"/>
    <n v="13.9"/>
    <n v="15.230831932773109"/>
    <n v="1.3308319327731084"/>
    <x v="215"/>
  </r>
  <r>
    <n v="2011"/>
    <n v="6"/>
    <n v="18"/>
    <x v="20"/>
    <n v="13.9"/>
    <n v="15.230831932773109"/>
    <n v="1.3308319327731084"/>
    <x v="215"/>
  </r>
  <r>
    <n v="2011"/>
    <n v="6"/>
    <n v="23"/>
    <x v="12"/>
    <n v="13.9"/>
    <n v="15.230831932773109"/>
    <n v="1.3308319327731084"/>
    <x v="215"/>
  </r>
  <r>
    <n v="2008"/>
    <n v="7"/>
    <n v="7"/>
    <x v="4"/>
    <n v="13.9"/>
    <n v="15.230831932773109"/>
    <n v="1.3308319327731084"/>
    <x v="215"/>
  </r>
  <r>
    <n v="2008"/>
    <n v="7"/>
    <n v="7"/>
    <x v="2"/>
    <n v="13.9"/>
    <n v="15.230831932773109"/>
    <n v="1.3308319327731084"/>
    <x v="215"/>
  </r>
  <r>
    <n v="2008"/>
    <n v="7"/>
    <n v="7"/>
    <x v="8"/>
    <n v="13.9"/>
    <n v="15.230831932773109"/>
    <n v="1.3308319327731084"/>
    <x v="215"/>
  </r>
  <r>
    <n v="2008"/>
    <n v="7"/>
    <n v="8"/>
    <x v="8"/>
    <n v="13.9"/>
    <n v="15.230831932773109"/>
    <n v="1.3308319327731084"/>
    <x v="215"/>
  </r>
  <r>
    <n v="2008"/>
    <n v="7"/>
    <n v="11"/>
    <x v="5"/>
    <n v="13.9"/>
    <n v="15.230831932773109"/>
    <n v="1.3308319327731084"/>
    <x v="215"/>
  </r>
  <r>
    <n v="2008"/>
    <n v="7"/>
    <n v="11"/>
    <x v="4"/>
    <n v="13.9"/>
    <n v="15.230831932773109"/>
    <n v="1.3308319327731084"/>
    <x v="215"/>
  </r>
  <r>
    <n v="2008"/>
    <n v="7"/>
    <n v="11"/>
    <x v="8"/>
    <n v="13.9"/>
    <n v="15.230831932773109"/>
    <n v="1.3308319327731084"/>
    <x v="215"/>
  </r>
  <r>
    <n v="2008"/>
    <n v="7"/>
    <n v="12"/>
    <x v="3"/>
    <n v="13.9"/>
    <n v="15.230831932773109"/>
    <n v="1.3308319327731084"/>
    <x v="215"/>
  </r>
  <r>
    <n v="2008"/>
    <n v="7"/>
    <n v="12"/>
    <x v="1"/>
    <n v="13.9"/>
    <n v="15.230831932773109"/>
    <n v="1.3308319327731084"/>
    <x v="215"/>
  </r>
  <r>
    <n v="2008"/>
    <n v="7"/>
    <n v="13"/>
    <x v="3"/>
    <n v="13.9"/>
    <n v="15.230831932773109"/>
    <n v="1.3308319327731084"/>
    <x v="215"/>
  </r>
  <r>
    <n v="2008"/>
    <n v="7"/>
    <n v="17"/>
    <x v="9"/>
    <n v="13.9"/>
    <n v="15.230831932773109"/>
    <n v="1.3308319327731084"/>
    <x v="215"/>
  </r>
  <r>
    <n v="2008"/>
    <n v="7"/>
    <n v="18"/>
    <x v="5"/>
    <n v="13.9"/>
    <n v="15.230831932773109"/>
    <n v="1.3308319327731084"/>
    <x v="215"/>
  </r>
  <r>
    <n v="2008"/>
    <n v="7"/>
    <n v="20"/>
    <x v="4"/>
    <n v="13.9"/>
    <n v="15.230831932773109"/>
    <n v="1.3308319327731084"/>
    <x v="215"/>
  </r>
  <r>
    <n v="2008"/>
    <n v="7"/>
    <n v="24"/>
    <x v="4"/>
    <n v="13.9"/>
    <n v="15.230831932773109"/>
    <n v="1.3308319327731084"/>
    <x v="215"/>
  </r>
  <r>
    <n v="2001"/>
    <n v="8"/>
    <n v="4"/>
    <x v="9"/>
    <n v="13.9"/>
    <n v="15.230831932773109"/>
    <n v="1.3308319327731084"/>
    <x v="215"/>
  </r>
  <r>
    <n v="2001"/>
    <n v="8"/>
    <n v="5"/>
    <x v="14"/>
    <n v="13.9"/>
    <n v="15.230831932773109"/>
    <n v="1.3308319327731084"/>
    <x v="215"/>
  </r>
  <r>
    <n v="2001"/>
    <n v="8"/>
    <n v="10"/>
    <x v="12"/>
    <n v="13.9"/>
    <n v="15.230831932773109"/>
    <n v="1.3308319327731084"/>
    <x v="215"/>
  </r>
  <r>
    <n v="2011"/>
    <n v="9"/>
    <n v="6"/>
    <x v="3"/>
    <n v="13.9"/>
    <n v="15.230831932773109"/>
    <n v="1.3308319327731084"/>
    <x v="215"/>
  </r>
  <r>
    <n v="2011"/>
    <n v="9"/>
    <n v="7"/>
    <x v="8"/>
    <n v="13.9"/>
    <n v="15.230831932773109"/>
    <n v="1.3308319327731084"/>
    <x v="215"/>
  </r>
  <r>
    <n v="2011"/>
    <n v="9"/>
    <n v="13"/>
    <x v="6"/>
    <n v="13.9"/>
    <n v="15.230831932773109"/>
    <n v="1.3308319327731084"/>
    <x v="215"/>
  </r>
  <r>
    <n v="2011"/>
    <n v="9"/>
    <n v="14"/>
    <x v="9"/>
    <n v="13.9"/>
    <n v="15.230831932773109"/>
    <n v="1.3308319327731084"/>
    <x v="215"/>
  </r>
  <r>
    <n v="2011"/>
    <n v="9"/>
    <n v="20"/>
    <x v="3"/>
    <n v="13.9"/>
    <n v="15.230831932773109"/>
    <n v="1.3308319327731084"/>
    <x v="215"/>
  </r>
  <r>
    <n v="2011"/>
    <n v="9"/>
    <n v="22"/>
    <x v="19"/>
    <n v="13.9"/>
    <n v="15.230831932773109"/>
    <n v="1.3308319327731084"/>
    <x v="215"/>
  </r>
  <r>
    <n v="2010"/>
    <n v="10"/>
    <n v="1"/>
    <x v="19"/>
    <n v="13.9"/>
    <n v="15.230831932773109"/>
    <n v="1.3308319327731084"/>
    <x v="215"/>
  </r>
  <r>
    <n v="2010"/>
    <n v="10"/>
    <n v="4"/>
    <x v="2"/>
    <n v="13.9"/>
    <n v="15.230831932773109"/>
    <n v="1.3308319327731084"/>
    <x v="215"/>
  </r>
  <r>
    <n v="2010"/>
    <n v="10"/>
    <n v="7"/>
    <x v="13"/>
    <n v="13.9"/>
    <n v="15.230831932773109"/>
    <n v="1.3308319327731084"/>
    <x v="215"/>
  </r>
  <r>
    <n v="2010"/>
    <n v="10"/>
    <n v="8"/>
    <x v="1"/>
    <n v="13.9"/>
    <n v="15.230831932773109"/>
    <n v="1.3308319327731084"/>
    <x v="215"/>
  </r>
  <r>
    <n v="2010"/>
    <n v="10"/>
    <n v="8"/>
    <x v="15"/>
    <n v="13.9"/>
    <n v="15.230831932773109"/>
    <n v="1.3308319327731084"/>
    <x v="215"/>
  </r>
  <r>
    <n v="2003"/>
    <n v="11"/>
    <n v="5"/>
    <x v="21"/>
    <n v="13.9"/>
    <n v="15.230831932773109"/>
    <n v="1.3308319327731084"/>
    <x v="215"/>
  </r>
  <r>
    <n v="2004"/>
    <n v="2"/>
    <n v="4"/>
    <x v="5"/>
    <n v="14"/>
    <n v="15.209823529411764"/>
    <n v="1.2098235294117643"/>
    <x v="216"/>
  </r>
  <r>
    <n v="2004"/>
    <n v="2"/>
    <n v="4"/>
    <x v="18"/>
    <n v="14"/>
    <n v="15.209823529411764"/>
    <n v="1.2098235294117643"/>
    <x v="216"/>
  </r>
  <r>
    <n v="2002"/>
    <n v="4"/>
    <n v="5"/>
    <x v="20"/>
    <n v="14"/>
    <n v="15.209823529411764"/>
    <n v="1.2098235294117643"/>
    <x v="216"/>
  </r>
  <r>
    <n v="2002"/>
    <n v="4"/>
    <n v="22"/>
    <x v="11"/>
    <n v="14"/>
    <n v="15.209823529411764"/>
    <n v="1.2098235294117643"/>
    <x v="216"/>
  </r>
  <r>
    <n v="2000"/>
    <n v="5"/>
    <n v="17"/>
    <x v="8"/>
    <n v="14"/>
    <n v="15.209823529411764"/>
    <n v="1.2098235294117643"/>
    <x v="216"/>
  </r>
  <r>
    <n v="2000"/>
    <n v="5"/>
    <n v="25"/>
    <x v="2"/>
    <n v="14"/>
    <n v="15.209823529411764"/>
    <n v="1.2098235294117643"/>
    <x v="216"/>
  </r>
  <r>
    <n v="2000"/>
    <n v="5"/>
    <n v="25"/>
    <x v="0"/>
    <n v="14"/>
    <n v="15.209823529411764"/>
    <n v="1.2098235294117643"/>
    <x v="216"/>
  </r>
  <r>
    <n v="2011"/>
    <n v="6"/>
    <n v="5"/>
    <x v="6"/>
    <n v="14"/>
    <n v="15.209823529411764"/>
    <n v="1.2098235294117643"/>
    <x v="216"/>
  </r>
  <r>
    <n v="2011"/>
    <n v="6"/>
    <n v="8"/>
    <x v="0"/>
    <n v="14"/>
    <n v="15.209823529411764"/>
    <n v="1.2098235294117643"/>
    <x v="216"/>
  </r>
  <r>
    <n v="2011"/>
    <n v="6"/>
    <n v="9"/>
    <x v="14"/>
    <n v="14"/>
    <n v="15.209823529411764"/>
    <n v="1.2098235294117643"/>
    <x v="216"/>
  </r>
  <r>
    <n v="2011"/>
    <n v="6"/>
    <n v="18"/>
    <x v="8"/>
    <n v="14"/>
    <n v="15.209823529411764"/>
    <n v="1.2098235294117643"/>
    <x v="216"/>
  </r>
  <r>
    <n v="2011"/>
    <n v="6"/>
    <n v="18"/>
    <x v="1"/>
    <n v="14"/>
    <n v="15.209823529411764"/>
    <n v="1.2098235294117643"/>
    <x v="216"/>
  </r>
  <r>
    <n v="2011"/>
    <n v="6"/>
    <n v="19"/>
    <x v="17"/>
    <n v="14"/>
    <n v="15.209823529411764"/>
    <n v="1.2098235294117643"/>
    <x v="216"/>
  </r>
  <r>
    <n v="2011"/>
    <n v="6"/>
    <n v="19"/>
    <x v="15"/>
    <n v="14"/>
    <n v="15.209823529411764"/>
    <n v="1.2098235294117643"/>
    <x v="216"/>
  </r>
  <r>
    <n v="2011"/>
    <n v="6"/>
    <n v="23"/>
    <x v="4"/>
    <n v="14"/>
    <n v="15.209823529411764"/>
    <n v="1.2098235294117643"/>
    <x v="216"/>
  </r>
  <r>
    <n v="2011"/>
    <n v="6"/>
    <n v="23"/>
    <x v="2"/>
    <n v="14"/>
    <n v="15.209823529411764"/>
    <n v="1.2098235294117643"/>
    <x v="216"/>
  </r>
  <r>
    <n v="2008"/>
    <n v="7"/>
    <n v="4"/>
    <x v="4"/>
    <n v="14"/>
    <n v="15.209823529411764"/>
    <n v="1.2098235294117643"/>
    <x v="216"/>
  </r>
  <r>
    <n v="2008"/>
    <n v="7"/>
    <n v="7"/>
    <x v="5"/>
    <n v="14"/>
    <n v="15.209823529411764"/>
    <n v="1.2098235294117643"/>
    <x v="216"/>
  </r>
  <r>
    <n v="2008"/>
    <n v="7"/>
    <n v="8"/>
    <x v="2"/>
    <n v="14"/>
    <n v="15.209823529411764"/>
    <n v="1.2098235294117643"/>
    <x v="216"/>
  </r>
  <r>
    <n v="2008"/>
    <n v="7"/>
    <n v="12"/>
    <x v="8"/>
    <n v="14"/>
    <n v="15.209823529411764"/>
    <n v="1.2098235294117643"/>
    <x v="216"/>
  </r>
  <r>
    <n v="2008"/>
    <n v="7"/>
    <n v="18"/>
    <x v="4"/>
    <n v="14"/>
    <n v="15.209823529411764"/>
    <n v="1.2098235294117643"/>
    <x v="216"/>
  </r>
  <r>
    <n v="2008"/>
    <n v="7"/>
    <n v="19"/>
    <x v="7"/>
    <n v="14"/>
    <n v="15.209823529411764"/>
    <n v="1.2098235294117643"/>
    <x v="216"/>
  </r>
  <r>
    <n v="2008"/>
    <n v="7"/>
    <n v="23"/>
    <x v="7"/>
    <n v="14"/>
    <n v="15.209823529411764"/>
    <n v="1.2098235294117643"/>
    <x v="216"/>
  </r>
  <r>
    <n v="2001"/>
    <n v="8"/>
    <n v="9"/>
    <x v="2"/>
    <n v="14"/>
    <n v="15.209823529411764"/>
    <n v="1.2098235294117643"/>
    <x v="216"/>
  </r>
  <r>
    <n v="2001"/>
    <n v="8"/>
    <n v="9"/>
    <x v="6"/>
    <n v="14"/>
    <n v="15.209823529411764"/>
    <n v="1.2098235294117643"/>
    <x v="216"/>
  </r>
  <r>
    <n v="2001"/>
    <n v="8"/>
    <n v="9"/>
    <x v="1"/>
    <n v="14"/>
    <n v="15.209823529411764"/>
    <n v="1.2098235294117643"/>
    <x v="216"/>
  </r>
  <r>
    <n v="2001"/>
    <n v="8"/>
    <n v="31"/>
    <x v="4"/>
    <n v="14"/>
    <n v="15.209823529411764"/>
    <n v="1.2098235294117643"/>
    <x v="216"/>
  </r>
  <r>
    <n v="2001"/>
    <n v="8"/>
    <n v="31"/>
    <x v="2"/>
    <n v="14"/>
    <n v="15.209823529411764"/>
    <n v="1.2098235294117643"/>
    <x v="216"/>
  </r>
  <r>
    <n v="2011"/>
    <n v="9"/>
    <n v="6"/>
    <x v="6"/>
    <n v="14"/>
    <n v="15.209823529411764"/>
    <n v="1.2098235294117643"/>
    <x v="216"/>
  </r>
  <r>
    <n v="2011"/>
    <n v="9"/>
    <n v="13"/>
    <x v="15"/>
    <n v="14"/>
    <n v="15.209823529411764"/>
    <n v="1.2098235294117643"/>
    <x v="216"/>
  </r>
  <r>
    <n v="2011"/>
    <n v="9"/>
    <n v="13"/>
    <x v="12"/>
    <n v="14"/>
    <n v="15.209823529411764"/>
    <n v="1.2098235294117643"/>
    <x v="216"/>
  </r>
  <r>
    <n v="2011"/>
    <n v="9"/>
    <n v="18"/>
    <x v="17"/>
    <n v="14"/>
    <n v="15.209823529411764"/>
    <n v="1.2098235294117643"/>
    <x v="216"/>
  </r>
  <r>
    <n v="2011"/>
    <n v="9"/>
    <n v="28"/>
    <x v="11"/>
    <n v="14"/>
    <n v="15.209823529411764"/>
    <n v="1.2098235294117643"/>
    <x v="216"/>
  </r>
  <r>
    <n v="2010"/>
    <n v="10"/>
    <n v="2"/>
    <x v="1"/>
    <n v="14"/>
    <n v="15.209823529411764"/>
    <n v="1.2098235294117643"/>
    <x v="216"/>
  </r>
  <r>
    <n v="2010"/>
    <n v="10"/>
    <n v="8"/>
    <x v="2"/>
    <n v="14"/>
    <n v="15.209823529411764"/>
    <n v="1.2098235294117643"/>
    <x v="216"/>
  </r>
  <r>
    <n v="2004"/>
    <n v="2"/>
    <n v="5"/>
    <x v="5"/>
    <n v="14.100000000000001"/>
    <n v="15.18881512605042"/>
    <n v="1.0888151260504184"/>
    <x v="217"/>
  </r>
  <r>
    <n v="2004"/>
    <n v="3"/>
    <n v="30"/>
    <x v="16"/>
    <n v="14.100000000000001"/>
    <n v="15.18881512605042"/>
    <n v="1.0888151260504184"/>
    <x v="217"/>
  </r>
  <r>
    <n v="2002"/>
    <n v="4"/>
    <n v="22"/>
    <x v="0"/>
    <n v="14.100000000000001"/>
    <n v="15.18881512605042"/>
    <n v="1.0888151260504184"/>
    <x v="217"/>
  </r>
  <r>
    <n v="2002"/>
    <n v="4"/>
    <n v="22"/>
    <x v="12"/>
    <n v="14.100000000000001"/>
    <n v="15.18881512605042"/>
    <n v="1.0888151260504184"/>
    <x v="217"/>
  </r>
  <r>
    <n v="2000"/>
    <n v="5"/>
    <n v="4"/>
    <x v="15"/>
    <n v="14.100000000000001"/>
    <n v="15.18881512605042"/>
    <n v="1.0888151260504184"/>
    <x v="217"/>
  </r>
  <r>
    <n v="2000"/>
    <n v="5"/>
    <n v="20"/>
    <x v="21"/>
    <n v="14.100000000000001"/>
    <n v="15.18881512605042"/>
    <n v="1.0888151260504184"/>
    <x v="217"/>
  </r>
  <r>
    <n v="2000"/>
    <n v="5"/>
    <n v="25"/>
    <x v="3"/>
    <n v="14.100000000000001"/>
    <n v="15.18881512605042"/>
    <n v="1.0888151260504184"/>
    <x v="217"/>
  </r>
  <r>
    <n v="2000"/>
    <n v="5"/>
    <n v="25"/>
    <x v="1"/>
    <n v="14.100000000000001"/>
    <n v="15.18881512605042"/>
    <n v="1.0888151260504184"/>
    <x v="217"/>
  </r>
  <r>
    <n v="2000"/>
    <n v="5"/>
    <n v="29"/>
    <x v="22"/>
    <n v="14.100000000000001"/>
    <n v="15.18881512605042"/>
    <n v="1.0888151260504184"/>
    <x v="217"/>
  </r>
  <r>
    <n v="2011"/>
    <n v="6"/>
    <n v="2"/>
    <x v="7"/>
    <n v="14.100000000000001"/>
    <n v="15.18881512605042"/>
    <n v="1.0888151260504184"/>
    <x v="217"/>
  </r>
  <r>
    <n v="2011"/>
    <n v="6"/>
    <n v="9"/>
    <x v="1"/>
    <n v="14.100000000000001"/>
    <n v="15.18881512605042"/>
    <n v="1.0888151260504184"/>
    <x v="217"/>
  </r>
  <r>
    <n v="2011"/>
    <n v="6"/>
    <n v="23"/>
    <x v="8"/>
    <n v="14.100000000000001"/>
    <n v="15.18881512605042"/>
    <n v="1.0888151260504184"/>
    <x v="217"/>
  </r>
  <r>
    <n v="2008"/>
    <n v="7"/>
    <n v="2"/>
    <x v="2"/>
    <n v="14.100000000000001"/>
    <n v="15.18881512605042"/>
    <n v="1.0888151260504184"/>
    <x v="217"/>
  </r>
  <r>
    <n v="2008"/>
    <n v="7"/>
    <n v="7"/>
    <x v="7"/>
    <n v="14.100000000000001"/>
    <n v="15.18881512605042"/>
    <n v="1.0888151260504184"/>
    <x v="217"/>
  </r>
  <r>
    <n v="2008"/>
    <n v="7"/>
    <n v="18"/>
    <x v="2"/>
    <n v="14.100000000000001"/>
    <n v="15.18881512605042"/>
    <n v="1.0888151260504184"/>
    <x v="217"/>
  </r>
  <r>
    <n v="2008"/>
    <n v="7"/>
    <n v="20"/>
    <x v="3"/>
    <n v="14.100000000000001"/>
    <n v="15.18881512605042"/>
    <n v="1.0888151260504184"/>
    <x v="217"/>
  </r>
  <r>
    <n v="2008"/>
    <n v="7"/>
    <n v="20"/>
    <x v="22"/>
    <n v="14.100000000000001"/>
    <n v="15.18881512605042"/>
    <n v="1.0888151260504184"/>
    <x v="217"/>
  </r>
  <r>
    <n v="2008"/>
    <n v="7"/>
    <n v="22"/>
    <x v="1"/>
    <n v="14.100000000000001"/>
    <n v="15.18881512605042"/>
    <n v="1.0888151260504184"/>
    <x v="217"/>
  </r>
  <r>
    <n v="2008"/>
    <n v="7"/>
    <n v="24"/>
    <x v="2"/>
    <n v="14.100000000000001"/>
    <n v="15.18881512605042"/>
    <n v="1.0888151260504184"/>
    <x v="217"/>
  </r>
  <r>
    <n v="2001"/>
    <n v="8"/>
    <n v="6"/>
    <x v="3"/>
    <n v="14.100000000000001"/>
    <n v="15.18881512605042"/>
    <n v="1.0888151260504184"/>
    <x v="217"/>
  </r>
  <r>
    <n v="2001"/>
    <n v="8"/>
    <n v="9"/>
    <x v="14"/>
    <n v="14.100000000000001"/>
    <n v="15.18881512605042"/>
    <n v="1.0888151260504184"/>
    <x v="217"/>
  </r>
  <r>
    <n v="2011"/>
    <n v="9"/>
    <n v="3"/>
    <x v="3"/>
    <n v="14.100000000000001"/>
    <n v="15.18881512605042"/>
    <n v="1.0888151260504184"/>
    <x v="217"/>
  </r>
  <r>
    <n v="2011"/>
    <n v="9"/>
    <n v="5"/>
    <x v="5"/>
    <n v="14.100000000000001"/>
    <n v="15.18881512605042"/>
    <n v="1.0888151260504184"/>
    <x v="217"/>
  </r>
  <r>
    <n v="2011"/>
    <n v="9"/>
    <n v="13"/>
    <x v="3"/>
    <n v="14.100000000000001"/>
    <n v="15.18881512605042"/>
    <n v="1.0888151260504184"/>
    <x v="217"/>
  </r>
  <r>
    <n v="2011"/>
    <n v="9"/>
    <n v="18"/>
    <x v="22"/>
    <n v="14.100000000000001"/>
    <n v="15.18881512605042"/>
    <n v="1.0888151260504184"/>
    <x v="217"/>
  </r>
  <r>
    <n v="2011"/>
    <n v="9"/>
    <n v="21"/>
    <x v="7"/>
    <n v="14.100000000000001"/>
    <n v="15.18881512605042"/>
    <n v="1.0888151260504184"/>
    <x v="217"/>
  </r>
  <r>
    <n v="2011"/>
    <n v="9"/>
    <n v="22"/>
    <x v="1"/>
    <n v="14.100000000000001"/>
    <n v="15.18881512605042"/>
    <n v="1.0888151260504184"/>
    <x v="217"/>
  </r>
  <r>
    <n v="2011"/>
    <n v="9"/>
    <n v="25"/>
    <x v="11"/>
    <n v="14.100000000000001"/>
    <n v="15.18881512605042"/>
    <n v="1.0888151260504184"/>
    <x v="217"/>
  </r>
  <r>
    <n v="2010"/>
    <n v="10"/>
    <n v="9"/>
    <x v="15"/>
    <n v="14.100000000000001"/>
    <n v="15.18881512605042"/>
    <n v="1.0888151260504184"/>
    <x v="217"/>
  </r>
  <r>
    <n v="2003"/>
    <n v="11"/>
    <n v="5"/>
    <x v="20"/>
    <n v="14.100000000000001"/>
    <n v="15.18881512605042"/>
    <n v="1.0888151260504184"/>
    <x v="217"/>
  </r>
  <r>
    <n v="2003"/>
    <n v="11"/>
    <n v="23"/>
    <x v="20"/>
    <n v="14.100000000000001"/>
    <n v="15.18881512605042"/>
    <n v="1.0888151260504184"/>
    <x v="217"/>
  </r>
  <r>
    <n v="2004"/>
    <n v="2"/>
    <n v="3"/>
    <x v="7"/>
    <n v="14.200000000000001"/>
    <n v="15.167806722689075"/>
    <n v="0.96780672268907431"/>
    <x v="218"/>
  </r>
  <r>
    <n v="2004"/>
    <n v="2"/>
    <n v="4"/>
    <x v="13"/>
    <n v="14.200000000000001"/>
    <n v="15.167806722689075"/>
    <n v="0.96780672268907431"/>
    <x v="218"/>
  </r>
  <r>
    <n v="2004"/>
    <n v="3"/>
    <n v="17"/>
    <x v="10"/>
    <n v="14.200000000000001"/>
    <n v="15.167806722689075"/>
    <n v="0.96780672268907431"/>
    <x v="218"/>
  </r>
  <r>
    <n v="2004"/>
    <n v="3"/>
    <n v="18"/>
    <x v="20"/>
    <n v="14.200000000000001"/>
    <n v="15.167806722689075"/>
    <n v="0.96780672268907431"/>
    <x v="218"/>
  </r>
  <r>
    <n v="2002"/>
    <n v="4"/>
    <n v="23"/>
    <x v="0"/>
    <n v="14.200000000000001"/>
    <n v="15.167806722689075"/>
    <n v="0.96780672268907431"/>
    <x v="218"/>
  </r>
  <r>
    <n v="2000"/>
    <n v="5"/>
    <n v="7"/>
    <x v="6"/>
    <n v="14.200000000000001"/>
    <n v="15.167806722689075"/>
    <n v="0.96780672268907431"/>
    <x v="218"/>
  </r>
  <r>
    <n v="2000"/>
    <n v="5"/>
    <n v="10"/>
    <x v="2"/>
    <n v="14.200000000000001"/>
    <n v="15.167806722689075"/>
    <n v="0.96780672268907431"/>
    <x v="218"/>
  </r>
  <r>
    <n v="2000"/>
    <n v="5"/>
    <n v="11"/>
    <x v="3"/>
    <n v="14.200000000000001"/>
    <n v="15.167806722689075"/>
    <n v="0.96780672268907431"/>
    <x v="218"/>
  </r>
  <r>
    <n v="2000"/>
    <n v="5"/>
    <n v="25"/>
    <x v="19"/>
    <n v="14.200000000000001"/>
    <n v="15.167806722689075"/>
    <n v="0.96780672268907431"/>
    <x v="218"/>
  </r>
  <r>
    <n v="2011"/>
    <n v="6"/>
    <n v="11"/>
    <x v="16"/>
    <n v="14.200000000000001"/>
    <n v="15.167806722689075"/>
    <n v="0.96780672268907431"/>
    <x v="218"/>
  </r>
  <r>
    <n v="2011"/>
    <n v="6"/>
    <n v="13"/>
    <x v="8"/>
    <n v="14.200000000000001"/>
    <n v="15.167806722689075"/>
    <n v="0.96780672268907431"/>
    <x v="218"/>
  </r>
  <r>
    <n v="2011"/>
    <n v="6"/>
    <n v="16"/>
    <x v="5"/>
    <n v="14.200000000000001"/>
    <n v="15.167806722689075"/>
    <n v="0.96780672268907431"/>
    <x v="218"/>
  </r>
  <r>
    <n v="2011"/>
    <n v="6"/>
    <n v="19"/>
    <x v="23"/>
    <n v="14.200000000000001"/>
    <n v="15.167806722689075"/>
    <n v="0.96780672268907431"/>
    <x v="218"/>
  </r>
  <r>
    <n v="2011"/>
    <n v="6"/>
    <n v="24"/>
    <x v="15"/>
    <n v="14.200000000000001"/>
    <n v="15.167806722689075"/>
    <n v="0.96780672268907431"/>
    <x v="218"/>
  </r>
  <r>
    <n v="2008"/>
    <n v="7"/>
    <n v="8"/>
    <x v="5"/>
    <n v="14.200000000000001"/>
    <n v="15.167806722689075"/>
    <n v="0.96780672268907431"/>
    <x v="218"/>
  </r>
  <r>
    <n v="2008"/>
    <n v="7"/>
    <n v="8"/>
    <x v="4"/>
    <n v="14.200000000000001"/>
    <n v="15.167806722689075"/>
    <n v="0.96780672268907431"/>
    <x v="218"/>
  </r>
  <r>
    <n v="2008"/>
    <n v="7"/>
    <n v="8"/>
    <x v="6"/>
    <n v="14.200000000000001"/>
    <n v="15.167806722689075"/>
    <n v="0.96780672268907431"/>
    <x v="218"/>
  </r>
  <r>
    <n v="2008"/>
    <n v="7"/>
    <n v="17"/>
    <x v="2"/>
    <n v="14.200000000000001"/>
    <n v="15.167806722689075"/>
    <n v="0.96780672268907431"/>
    <x v="218"/>
  </r>
  <r>
    <n v="2008"/>
    <n v="7"/>
    <n v="20"/>
    <x v="18"/>
    <n v="14.200000000000001"/>
    <n v="15.167806722689075"/>
    <n v="0.96780672268907431"/>
    <x v="218"/>
  </r>
  <r>
    <n v="2008"/>
    <n v="7"/>
    <n v="20"/>
    <x v="15"/>
    <n v="14.200000000000001"/>
    <n v="15.167806722689075"/>
    <n v="0.96780672268907431"/>
    <x v="218"/>
  </r>
  <r>
    <n v="2001"/>
    <n v="8"/>
    <n v="1"/>
    <x v="7"/>
    <n v="14.200000000000001"/>
    <n v="15.167806722689075"/>
    <n v="0.96780672268907431"/>
    <x v="218"/>
  </r>
  <r>
    <n v="2001"/>
    <n v="8"/>
    <n v="5"/>
    <x v="5"/>
    <n v="14.200000000000001"/>
    <n v="15.167806722689075"/>
    <n v="0.96780672268907431"/>
    <x v="218"/>
  </r>
  <r>
    <n v="2001"/>
    <n v="8"/>
    <n v="8"/>
    <x v="2"/>
    <n v="14.200000000000001"/>
    <n v="15.167806722689075"/>
    <n v="0.96780672268907431"/>
    <x v="218"/>
  </r>
  <r>
    <n v="2001"/>
    <n v="8"/>
    <n v="9"/>
    <x v="3"/>
    <n v="14.200000000000001"/>
    <n v="15.167806722689075"/>
    <n v="0.96780672268907431"/>
    <x v="218"/>
  </r>
  <r>
    <n v="2001"/>
    <n v="8"/>
    <n v="31"/>
    <x v="8"/>
    <n v="14.200000000000001"/>
    <n v="15.167806722689075"/>
    <n v="0.96780672268907431"/>
    <x v="218"/>
  </r>
  <r>
    <n v="2011"/>
    <n v="9"/>
    <n v="2"/>
    <x v="9"/>
    <n v="14.200000000000001"/>
    <n v="15.167806722689075"/>
    <n v="0.96780672268907431"/>
    <x v="218"/>
  </r>
  <r>
    <n v="2011"/>
    <n v="9"/>
    <n v="6"/>
    <x v="8"/>
    <n v="14.200000000000001"/>
    <n v="15.167806722689075"/>
    <n v="0.96780672268907431"/>
    <x v="218"/>
  </r>
  <r>
    <n v="2011"/>
    <n v="9"/>
    <n v="7"/>
    <x v="6"/>
    <n v="14.200000000000001"/>
    <n v="15.167806722689075"/>
    <n v="0.96780672268907431"/>
    <x v="218"/>
  </r>
  <r>
    <n v="2011"/>
    <n v="9"/>
    <n v="7"/>
    <x v="3"/>
    <n v="14.200000000000001"/>
    <n v="15.167806722689075"/>
    <n v="0.96780672268907431"/>
    <x v="218"/>
  </r>
  <r>
    <n v="2011"/>
    <n v="9"/>
    <n v="15"/>
    <x v="1"/>
    <n v="14.200000000000001"/>
    <n v="15.167806722689075"/>
    <n v="0.96780672268907431"/>
    <x v="218"/>
  </r>
  <r>
    <n v="2011"/>
    <n v="9"/>
    <n v="17"/>
    <x v="12"/>
    <n v="14.200000000000001"/>
    <n v="15.167806722689075"/>
    <n v="0.96780672268907431"/>
    <x v="218"/>
  </r>
  <r>
    <n v="2011"/>
    <n v="9"/>
    <n v="18"/>
    <x v="20"/>
    <n v="14.200000000000001"/>
    <n v="15.167806722689075"/>
    <n v="0.96780672268907431"/>
    <x v="218"/>
  </r>
  <r>
    <n v="2011"/>
    <n v="9"/>
    <n v="21"/>
    <x v="6"/>
    <n v="14.200000000000001"/>
    <n v="15.167806722689075"/>
    <n v="0.96780672268907431"/>
    <x v="218"/>
  </r>
  <r>
    <n v="2011"/>
    <n v="9"/>
    <n v="26"/>
    <x v="3"/>
    <n v="14.200000000000001"/>
    <n v="15.167806722689075"/>
    <n v="0.96780672268907431"/>
    <x v="218"/>
  </r>
  <r>
    <n v="2011"/>
    <n v="9"/>
    <n v="26"/>
    <x v="12"/>
    <n v="14.200000000000001"/>
    <n v="15.167806722689075"/>
    <n v="0.96780672268907431"/>
    <x v="218"/>
  </r>
  <r>
    <n v="2010"/>
    <n v="10"/>
    <n v="5"/>
    <x v="2"/>
    <n v="14.200000000000001"/>
    <n v="15.167806722689075"/>
    <n v="0.96780672268907431"/>
    <x v="218"/>
  </r>
  <r>
    <n v="2010"/>
    <n v="10"/>
    <n v="6"/>
    <x v="12"/>
    <n v="14.200000000000001"/>
    <n v="15.167806722689075"/>
    <n v="0.96780672268907431"/>
    <x v="218"/>
  </r>
  <r>
    <n v="2010"/>
    <n v="10"/>
    <n v="8"/>
    <x v="4"/>
    <n v="14.200000000000001"/>
    <n v="15.167806722689075"/>
    <n v="0.96780672268907431"/>
    <x v="218"/>
  </r>
  <r>
    <n v="2003"/>
    <n v="11"/>
    <n v="23"/>
    <x v="21"/>
    <n v="14.200000000000001"/>
    <n v="15.167806722689075"/>
    <n v="0.96780672268907431"/>
    <x v="218"/>
  </r>
  <r>
    <n v="2004"/>
    <n v="2"/>
    <n v="3"/>
    <x v="16"/>
    <n v="14.3"/>
    <n v="15.146798319327731"/>
    <n v="0.8467983193277302"/>
    <x v="219"/>
  </r>
  <r>
    <n v="2004"/>
    <n v="2"/>
    <n v="3"/>
    <x v="14"/>
    <n v="14.3"/>
    <n v="15.146798319327731"/>
    <n v="0.8467983193277302"/>
    <x v="219"/>
  </r>
  <r>
    <n v="2004"/>
    <n v="3"/>
    <n v="18"/>
    <x v="18"/>
    <n v="14.3"/>
    <n v="15.146798319327731"/>
    <n v="0.8467983193277302"/>
    <x v="219"/>
  </r>
  <r>
    <n v="2002"/>
    <n v="4"/>
    <n v="4"/>
    <x v="19"/>
    <n v="14.3"/>
    <n v="15.146798319327731"/>
    <n v="0.8467983193277302"/>
    <x v="219"/>
  </r>
  <r>
    <n v="2002"/>
    <n v="4"/>
    <n v="21"/>
    <x v="16"/>
    <n v="14.3"/>
    <n v="15.146798319327731"/>
    <n v="0.8467983193277302"/>
    <x v="219"/>
  </r>
  <r>
    <n v="2002"/>
    <n v="4"/>
    <n v="25"/>
    <x v="22"/>
    <n v="14.3"/>
    <n v="15.146798319327731"/>
    <n v="0.8467983193277302"/>
    <x v="219"/>
  </r>
  <r>
    <n v="2000"/>
    <n v="5"/>
    <n v="9"/>
    <x v="8"/>
    <n v="14.3"/>
    <n v="15.146798319327731"/>
    <n v="0.8467983193277302"/>
    <x v="219"/>
  </r>
  <r>
    <n v="2000"/>
    <n v="5"/>
    <n v="18"/>
    <x v="18"/>
    <n v="14.3"/>
    <n v="15.146798319327731"/>
    <n v="0.8467983193277302"/>
    <x v="219"/>
  </r>
  <r>
    <n v="2000"/>
    <n v="5"/>
    <n v="22"/>
    <x v="13"/>
    <n v="14.3"/>
    <n v="15.146798319327731"/>
    <n v="0.8467983193277302"/>
    <x v="219"/>
  </r>
  <r>
    <n v="2000"/>
    <n v="5"/>
    <n v="25"/>
    <x v="22"/>
    <n v="14.3"/>
    <n v="15.146798319327731"/>
    <n v="0.8467983193277302"/>
    <x v="219"/>
  </r>
  <r>
    <n v="2000"/>
    <n v="5"/>
    <n v="29"/>
    <x v="21"/>
    <n v="14.3"/>
    <n v="15.146798319327731"/>
    <n v="0.8467983193277302"/>
    <x v="219"/>
  </r>
  <r>
    <n v="2011"/>
    <n v="6"/>
    <n v="5"/>
    <x v="1"/>
    <n v="14.3"/>
    <n v="15.146798319327731"/>
    <n v="0.8467983193277302"/>
    <x v="219"/>
  </r>
  <r>
    <n v="2011"/>
    <n v="6"/>
    <n v="6"/>
    <x v="5"/>
    <n v="14.3"/>
    <n v="15.146798319327731"/>
    <n v="0.8467983193277302"/>
    <x v="219"/>
  </r>
  <r>
    <n v="2011"/>
    <n v="6"/>
    <n v="7"/>
    <x v="9"/>
    <n v="14.3"/>
    <n v="15.146798319327731"/>
    <n v="0.8467983193277302"/>
    <x v="219"/>
  </r>
  <r>
    <n v="2011"/>
    <n v="6"/>
    <n v="8"/>
    <x v="10"/>
    <n v="14.3"/>
    <n v="15.146798319327731"/>
    <n v="0.8467983193277302"/>
    <x v="219"/>
  </r>
  <r>
    <n v="2011"/>
    <n v="6"/>
    <n v="11"/>
    <x v="20"/>
    <n v="14.3"/>
    <n v="15.146798319327731"/>
    <n v="0.8467983193277302"/>
    <x v="219"/>
  </r>
  <r>
    <n v="2011"/>
    <n v="6"/>
    <n v="13"/>
    <x v="7"/>
    <n v="14.3"/>
    <n v="15.146798319327731"/>
    <n v="0.8467983193277302"/>
    <x v="219"/>
  </r>
  <r>
    <n v="2011"/>
    <n v="6"/>
    <n v="17"/>
    <x v="1"/>
    <n v="14.3"/>
    <n v="15.146798319327731"/>
    <n v="0.8467983193277302"/>
    <x v="219"/>
  </r>
  <r>
    <n v="2011"/>
    <n v="6"/>
    <n v="18"/>
    <x v="16"/>
    <n v="14.3"/>
    <n v="15.146798319327731"/>
    <n v="0.8467983193277302"/>
    <x v="219"/>
  </r>
  <r>
    <n v="2011"/>
    <n v="6"/>
    <n v="18"/>
    <x v="15"/>
    <n v="14.3"/>
    <n v="15.146798319327731"/>
    <n v="0.8467983193277302"/>
    <x v="219"/>
  </r>
  <r>
    <n v="2011"/>
    <n v="6"/>
    <n v="19"/>
    <x v="13"/>
    <n v="14.3"/>
    <n v="15.146798319327731"/>
    <n v="0.8467983193277302"/>
    <x v="219"/>
  </r>
  <r>
    <n v="2011"/>
    <n v="6"/>
    <n v="23"/>
    <x v="5"/>
    <n v="14.3"/>
    <n v="15.146798319327731"/>
    <n v="0.8467983193277302"/>
    <x v="219"/>
  </r>
  <r>
    <n v="2011"/>
    <n v="6"/>
    <n v="23"/>
    <x v="6"/>
    <n v="14.3"/>
    <n v="15.146798319327731"/>
    <n v="0.8467983193277302"/>
    <x v="219"/>
  </r>
  <r>
    <n v="2011"/>
    <n v="6"/>
    <n v="25"/>
    <x v="21"/>
    <n v="14.3"/>
    <n v="15.146798319327731"/>
    <n v="0.8467983193277302"/>
    <x v="219"/>
  </r>
  <r>
    <n v="2011"/>
    <n v="6"/>
    <n v="29"/>
    <x v="12"/>
    <n v="14.3"/>
    <n v="15.146798319327731"/>
    <n v="0.8467983193277302"/>
    <x v="219"/>
  </r>
  <r>
    <n v="2008"/>
    <n v="7"/>
    <n v="9"/>
    <x v="6"/>
    <n v="14.3"/>
    <n v="15.146798319327731"/>
    <n v="0.8467983193277302"/>
    <x v="219"/>
  </r>
  <r>
    <n v="2008"/>
    <n v="7"/>
    <n v="10"/>
    <x v="7"/>
    <n v="14.3"/>
    <n v="15.146798319327731"/>
    <n v="0.8467983193277302"/>
    <x v="219"/>
  </r>
  <r>
    <n v="2008"/>
    <n v="7"/>
    <n v="18"/>
    <x v="8"/>
    <n v="14.3"/>
    <n v="15.146798319327731"/>
    <n v="0.8467983193277302"/>
    <x v="219"/>
  </r>
  <r>
    <n v="2008"/>
    <n v="7"/>
    <n v="24"/>
    <x v="6"/>
    <n v="14.3"/>
    <n v="15.146798319327731"/>
    <n v="0.8467983193277302"/>
    <x v="219"/>
  </r>
  <r>
    <n v="2001"/>
    <n v="8"/>
    <n v="1"/>
    <x v="9"/>
    <n v="14.3"/>
    <n v="15.146798319327731"/>
    <n v="0.8467983193277302"/>
    <x v="219"/>
  </r>
  <r>
    <n v="2001"/>
    <n v="8"/>
    <n v="2"/>
    <x v="3"/>
    <n v="14.3"/>
    <n v="15.146798319327731"/>
    <n v="0.8467983193277302"/>
    <x v="219"/>
  </r>
  <r>
    <n v="2001"/>
    <n v="8"/>
    <n v="5"/>
    <x v="6"/>
    <n v="14.3"/>
    <n v="15.146798319327731"/>
    <n v="0.8467983193277302"/>
    <x v="219"/>
  </r>
  <r>
    <n v="2001"/>
    <n v="8"/>
    <n v="9"/>
    <x v="4"/>
    <n v="14.3"/>
    <n v="15.146798319327731"/>
    <n v="0.8467983193277302"/>
    <x v="219"/>
  </r>
  <r>
    <n v="2001"/>
    <n v="8"/>
    <n v="31"/>
    <x v="5"/>
    <n v="14.3"/>
    <n v="15.146798319327731"/>
    <n v="0.8467983193277302"/>
    <x v="219"/>
  </r>
  <r>
    <n v="2001"/>
    <n v="8"/>
    <n v="31"/>
    <x v="6"/>
    <n v="14.3"/>
    <n v="15.146798319327731"/>
    <n v="0.8467983193277302"/>
    <x v="219"/>
  </r>
  <r>
    <n v="2011"/>
    <n v="9"/>
    <n v="12"/>
    <x v="2"/>
    <n v="14.3"/>
    <n v="15.146798319327731"/>
    <n v="0.8467983193277302"/>
    <x v="219"/>
  </r>
  <r>
    <n v="2011"/>
    <n v="9"/>
    <n v="15"/>
    <x v="19"/>
    <n v="14.3"/>
    <n v="15.146798319327731"/>
    <n v="0.8467983193277302"/>
    <x v="219"/>
  </r>
  <r>
    <n v="2011"/>
    <n v="9"/>
    <n v="16"/>
    <x v="10"/>
    <n v="14.3"/>
    <n v="15.146798319327731"/>
    <n v="0.8467983193277302"/>
    <x v="219"/>
  </r>
  <r>
    <n v="2011"/>
    <n v="9"/>
    <n v="26"/>
    <x v="6"/>
    <n v="14.3"/>
    <n v="15.146798319327731"/>
    <n v="0.8467983193277302"/>
    <x v="219"/>
  </r>
  <r>
    <n v="2010"/>
    <n v="10"/>
    <n v="5"/>
    <x v="5"/>
    <n v="14.3"/>
    <n v="15.146798319327731"/>
    <n v="0.8467983193277302"/>
    <x v="219"/>
  </r>
  <r>
    <n v="2003"/>
    <n v="11"/>
    <n v="10"/>
    <x v="20"/>
    <n v="14.3"/>
    <n v="15.146798319327731"/>
    <n v="0.8467983193277302"/>
    <x v="219"/>
  </r>
  <r>
    <n v="2003"/>
    <n v="11"/>
    <n v="23"/>
    <x v="18"/>
    <n v="14.3"/>
    <n v="15.146798319327731"/>
    <n v="0.8467983193277302"/>
    <x v="219"/>
  </r>
  <r>
    <n v="2004"/>
    <n v="2"/>
    <n v="3"/>
    <x v="15"/>
    <n v="14.4"/>
    <n v="15.125789915966386"/>
    <n v="0.72578991596638609"/>
    <x v="220"/>
  </r>
  <r>
    <n v="2002"/>
    <n v="4"/>
    <n v="2"/>
    <x v="15"/>
    <n v="14.4"/>
    <n v="15.125789915966386"/>
    <n v="0.72578991596638609"/>
    <x v="220"/>
  </r>
  <r>
    <n v="2000"/>
    <n v="5"/>
    <n v="5"/>
    <x v="7"/>
    <n v="14.4"/>
    <n v="15.125789915966386"/>
    <n v="0.72578991596638609"/>
    <x v="220"/>
  </r>
  <r>
    <n v="2000"/>
    <n v="5"/>
    <n v="15"/>
    <x v="7"/>
    <n v="14.4"/>
    <n v="15.125789915966386"/>
    <n v="0.72578991596638609"/>
    <x v="220"/>
  </r>
  <r>
    <n v="2000"/>
    <n v="5"/>
    <n v="16"/>
    <x v="6"/>
    <n v="14.4"/>
    <n v="15.125789915966386"/>
    <n v="0.72578991596638609"/>
    <x v="220"/>
  </r>
  <r>
    <n v="2000"/>
    <n v="5"/>
    <n v="17"/>
    <x v="18"/>
    <n v="14.4"/>
    <n v="15.125789915966386"/>
    <n v="0.72578991596638609"/>
    <x v="220"/>
  </r>
  <r>
    <n v="2000"/>
    <n v="5"/>
    <n v="20"/>
    <x v="20"/>
    <n v="14.4"/>
    <n v="15.125789915966386"/>
    <n v="0.72578991596638609"/>
    <x v="220"/>
  </r>
  <r>
    <n v="2011"/>
    <n v="6"/>
    <n v="1"/>
    <x v="0"/>
    <n v="14.4"/>
    <n v="15.125789915966386"/>
    <n v="0.72578991596638609"/>
    <x v="220"/>
  </r>
  <r>
    <n v="2011"/>
    <n v="6"/>
    <n v="5"/>
    <x v="3"/>
    <n v="14.4"/>
    <n v="15.125789915966386"/>
    <n v="0.72578991596638609"/>
    <x v="220"/>
  </r>
  <r>
    <n v="2011"/>
    <n v="6"/>
    <n v="6"/>
    <x v="12"/>
    <n v="14.4"/>
    <n v="15.125789915966386"/>
    <n v="0.72578991596638609"/>
    <x v="220"/>
  </r>
  <r>
    <n v="2011"/>
    <n v="6"/>
    <n v="9"/>
    <x v="16"/>
    <n v="14.4"/>
    <n v="15.125789915966386"/>
    <n v="0.72578991596638609"/>
    <x v="220"/>
  </r>
  <r>
    <n v="2011"/>
    <n v="6"/>
    <n v="16"/>
    <x v="19"/>
    <n v="14.4"/>
    <n v="15.125789915966386"/>
    <n v="0.72578991596638609"/>
    <x v="220"/>
  </r>
  <r>
    <n v="2011"/>
    <n v="6"/>
    <n v="24"/>
    <x v="3"/>
    <n v="14.4"/>
    <n v="15.125789915966386"/>
    <n v="0.72578991596638609"/>
    <x v="220"/>
  </r>
  <r>
    <n v="2008"/>
    <n v="7"/>
    <n v="6"/>
    <x v="11"/>
    <n v="14.4"/>
    <n v="15.125789915966386"/>
    <n v="0.72578991596638609"/>
    <x v="220"/>
  </r>
  <r>
    <n v="2008"/>
    <n v="7"/>
    <n v="11"/>
    <x v="11"/>
    <n v="14.4"/>
    <n v="15.125789915966386"/>
    <n v="0.72578991596638609"/>
    <x v="220"/>
  </r>
  <r>
    <n v="2008"/>
    <n v="7"/>
    <n v="17"/>
    <x v="4"/>
    <n v="14.4"/>
    <n v="15.125789915966386"/>
    <n v="0.72578991596638609"/>
    <x v="220"/>
  </r>
  <r>
    <n v="2008"/>
    <n v="7"/>
    <n v="20"/>
    <x v="21"/>
    <n v="14.4"/>
    <n v="15.125789915966386"/>
    <n v="0.72578991596638609"/>
    <x v="220"/>
  </r>
  <r>
    <n v="2008"/>
    <n v="7"/>
    <n v="22"/>
    <x v="7"/>
    <n v="14.4"/>
    <n v="15.125789915966386"/>
    <n v="0.72578991596638609"/>
    <x v="220"/>
  </r>
  <r>
    <n v="2001"/>
    <n v="8"/>
    <n v="8"/>
    <x v="4"/>
    <n v="14.4"/>
    <n v="15.125789915966386"/>
    <n v="0.72578991596638609"/>
    <x v="220"/>
  </r>
  <r>
    <n v="2001"/>
    <n v="8"/>
    <n v="9"/>
    <x v="5"/>
    <n v="14.4"/>
    <n v="15.125789915966386"/>
    <n v="0.72578991596638609"/>
    <x v="220"/>
  </r>
  <r>
    <n v="2001"/>
    <n v="8"/>
    <n v="29"/>
    <x v="11"/>
    <n v="14.4"/>
    <n v="15.125789915966386"/>
    <n v="0.72578991596638609"/>
    <x v="220"/>
  </r>
  <r>
    <n v="2001"/>
    <n v="8"/>
    <n v="30"/>
    <x v="1"/>
    <n v="14.4"/>
    <n v="15.125789915966386"/>
    <n v="0.72578991596638609"/>
    <x v="220"/>
  </r>
  <r>
    <n v="2011"/>
    <n v="9"/>
    <n v="5"/>
    <x v="0"/>
    <n v="14.4"/>
    <n v="15.125789915966386"/>
    <n v="0.72578991596638609"/>
    <x v="220"/>
  </r>
  <r>
    <n v="2011"/>
    <n v="9"/>
    <n v="6"/>
    <x v="5"/>
    <n v="14.4"/>
    <n v="15.125789915966386"/>
    <n v="0.72578991596638609"/>
    <x v="220"/>
  </r>
  <r>
    <n v="2011"/>
    <n v="9"/>
    <n v="6"/>
    <x v="2"/>
    <n v="14.4"/>
    <n v="15.125789915966386"/>
    <n v="0.72578991596638609"/>
    <x v="220"/>
  </r>
  <r>
    <n v="2011"/>
    <n v="9"/>
    <n v="6"/>
    <x v="1"/>
    <n v="14.4"/>
    <n v="15.125789915966386"/>
    <n v="0.72578991596638609"/>
    <x v="220"/>
  </r>
  <r>
    <n v="2011"/>
    <n v="9"/>
    <n v="7"/>
    <x v="2"/>
    <n v="14.4"/>
    <n v="15.125789915966386"/>
    <n v="0.72578991596638609"/>
    <x v="220"/>
  </r>
  <r>
    <n v="2011"/>
    <n v="9"/>
    <n v="12"/>
    <x v="5"/>
    <n v="14.4"/>
    <n v="15.125789915966386"/>
    <n v="0.72578991596638609"/>
    <x v="220"/>
  </r>
  <r>
    <n v="2011"/>
    <n v="9"/>
    <n v="12"/>
    <x v="4"/>
    <n v="14.4"/>
    <n v="15.125789915966386"/>
    <n v="0.72578991596638609"/>
    <x v="220"/>
  </r>
  <r>
    <n v="2011"/>
    <n v="9"/>
    <n v="13"/>
    <x v="2"/>
    <n v="14.4"/>
    <n v="15.125789915966386"/>
    <n v="0.72578991596638609"/>
    <x v="220"/>
  </r>
  <r>
    <n v="2011"/>
    <n v="9"/>
    <n v="13"/>
    <x v="8"/>
    <n v="14.4"/>
    <n v="15.125789915966386"/>
    <n v="0.72578991596638609"/>
    <x v="220"/>
  </r>
  <r>
    <n v="2011"/>
    <n v="9"/>
    <n v="21"/>
    <x v="3"/>
    <n v="14.4"/>
    <n v="15.125789915966386"/>
    <n v="0.72578991596638609"/>
    <x v="220"/>
  </r>
  <r>
    <n v="2011"/>
    <n v="9"/>
    <n v="24"/>
    <x v="10"/>
    <n v="14.4"/>
    <n v="15.125789915966386"/>
    <n v="0.72578991596638609"/>
    <x v="220"/>
  </r>
  <r>
    <n v="2011"/>
    <n v="9"/>
    <n v="24"/>
    <x v="15"/>
    <n v="14.4"/>
    <n v="15.125789915966386"/>
    <n v="0.72578991596638609"/>
    <x v="220"/>
  </r>
  <r>
    <n v="2011"/>
    <n v="9"/>
    <n v="28"/>
    <x v="12"/>
    <n v="14.4"/>
    <n v="15.125789915966386"/>
    <n v="0.72578991596638609"/>
    <x v="220"/>
  </r>
  <r>
    <n v="2010"/>
    <n v="10"/>
    <n v="1"/>
    <x v="17"/>
    <n v="14.4"/>
    <n v="15.125789915966386"/>
    <n v="0.72578991596638609"/>
    <x v="220"/>
  </r>
  <r>
    <n v="2004"/>
    <n v="2"/>
    <n v="3"/>
    <x v="19"/>
    <n v="14.5"/>
    <n v="15.104781512605042"/>
    <n v="0.60478151260504198"/>
    <x v="221"/>
  </r>
  <r>
    <n v="2004"/>
    <n v="2"/>
    <n v="4"/>
    <x v="7"/>
    <n v="14.5"/>
    <n v="15.104781512605042"/>
    <n v="0.60478151260504198"/>
    <x v="221"/>
  </r>
  <r>
    <n v="2004"/>
    <n v="3"/>
    <n v="16"/>
    <x v="19"/>
    <n v="14.5"/>
    <n v="15.104781512605042"/>
    <n v="0.60478151260504198"/>
    <x v="221"/>
  </r>
  <r>
    <n v="2002"/>
    <n v="4"/>
    <n v="1"/>
    <x v="19"/>
    <n v="14.5"/>
    <n v="15.104781512605042"/>
    <n v="0.60478151260504198"/>
    <x v="221"/>
  </r>
  <r>
    <n v="2002"/>
    <n v="4"/>
    <n v="3"/>
    <x v="14"/>
    <n v="14.5"/>
    <n v="15.104781512605042"/>
    <n v="0.60478151260504198"/>
    <x v="221"/>
  </r>
  <r>
    <n v="2002"/>
    <n v="4"/>
    <n v="5"/>
    <x v="22"/>
    <n v="14.5"/>
    <n v="15.104781512605042"/>
    <n v="0.60478151260504198"/>
    <x v="221"/>
  </r>
  <r>
    <n v="2000"/>
    <n v="5"/>
    <n v="7"/>
    <x v="8"/>
    <n v="14.5"/>
    <n v="15.104781512605042"/>
    <n v="0.60478151260504198"/>
    <x v="221"/>
  </r>
  <r>
    <n v="2000"/>
    <n v="5"/>
    <n v="9"/>
    <x v="7"/>
    <n v="14.5"/>
    <n v="15.104781512605042"/>
    <n v="0.60478151260504198"/>
    <x v="221"/>
  </r>
  <r>
    <n v="2000"/>
    <n v="5"/>
    <n v="11"/>
    <x v="2"/>
    <n v="14.5"/>
    <n v="15.104781512605042"/>
    <n v="0.60478151260504198"/>
    <x v="221"/>
  </r>
  <r>
    <n v="2000"/>
    <n v="5"/>
    <n v="13"/>
    <x v="5"/>
    <n v="14.5"/>
    <n v="15.104781512605042"/>
    <n v="0.60478151260504198"/>
    <x v="221"/>
  </r>
  <r>
    <n v="2000"/>
    <n v="5"/>
    <n v="22"/>
    <x v="20"/>
    <n v="14.5"/>
    <n v="15.104781512605042"/>
    <n v="0.60478151260504198"/>
    <x v="221"/>
  </r>
  <r>
    <n v="2000"/>
    <n v="5"/>
    <n v="23"/>
    <x v="15"/>
    <n v="14.5"/>
    <n v="15.104781512605042"/>
    <n v="0.60478151260504198"/>
    <x v="221"/>
  </r>
  <r>
    <n v="2000"/>
    <n v="5"/>
    <n v="24"/>
    <x v="10"/>
    <n v="14.5"/>
    <n v="15.104781512605042"/>
    <n v="0.60478151260504198"/>
    <x v="221"/>
  </r>
  <r>
    <n v="2011"/>
    <n v="6"/>
    <n v="7"/>
    <x v="10"/>
    <n v="14.5"/>
    <n v="15.104781512605042"/>
    <n v="0.60478151260504198"/>
    <x v="221"/>
  </r>
  <r>
    <n v="2011"/>
    <n v="6"/>
    <n v="13"/>
    <x v="3"/>
    <n v="14.5"/>
    <n v="15.104781512605042"/>
    <n v="0.60478151260504198"/>
    <x v="221"/>
  </r>
  <r>
    <n v="2011"/>
    <n v="6"/>
    <n v="23"/>
    <x v="14"/>
    <n v="14.5"/>
    <n v="15.104781512605042"/>
    <n v="0.60478151260504198"/>
    <x v="221"/>
  </r>
  <r>
    <n v="2008"/>
    <n v="7"/>
    <n v="8"/>
    <x v="23"/>
    <n v="14.5"/>
    <n v="15.104781512605042"/>
    <n v="0.60478151260504198"/>
    <x v="221"/>
  </r>
  <r>
    <n v="2008"/>
    <n v="7"/>
    <n v="11"/>
    <x v="7"/>
    <n v="14.5"/>
    <n v="15.104781512605042"/>
    <n v="0.60478151260504198"/>
    <x v="221"/>
  </r>
  <r>
    <n v="2008"/>
    <n v="7"/>
    <n v="12"/>
    <x v="14"/>
    <n v="14.5"/>
    <n v="15.104781512605042"/>
    <n v="0.60478151260504198"/>
    <x v="221"/>
  </r>
  <r>
    <n v="2008"/>
    <n v="7"/>
    <n v="14"/>
    <x v="11"/>
    <n v="14.5"/>
    <n v="15.104781512605042"/>
    <n v="0.60478151260504198"/>
    <x v="221"/>
  </r>
  <r>
    <n v="2008"/>
    <n v="7"/>
    <n v="17"/>
    <x v="20"/>
    <n v="14.5"/>
    <n v="15.104781512605042"/>
    <n v="0.60478151260504198"/>
    <x v="221"/>
  </r>
  <r>
    <n v="2008"/>
    <n v="7"/>
    <n v="17"/>
    <x v="17"/>
    <n v="14.5"/>
    <n v="15.104781512605042"/>
    <n v="0.60478151260504198"/>
    <x v="221"/>
  </r>
  <r>
    <n v="2008"/>
    <n v="7"/>
    <n v="18"/>
    <x v="6"/>
    <n v="14.5"/>
    <n v="15.104781512605042"/>
    <n v="0.60478151260504198"/>
    <x v="221"/>
  </r>
  <r>
    <n v="2008"/>
    <n v="7"/>
    <n v="19"/>
    <x v="15"/>
    <n v="14.5"/>
    <n v="15.104781512605042"/>
    <n v="0.60478151260504198"/>
    <x v="221"/>
  </r>
  <r>
    <n v="2008"/>
    <n v="7"/>
    <n v="23"/>
    <x v="11"/>
    <n v="14.5"/>
    <n v="15.104781512605042"/>
    <n v="0.60478151260504198"/>
    <x v="221"/>
  </r>
  <r>
    <n v="2001"/>
    <n v="8"/>
    <n v="5"/>
    <x v="1"/>
    <n v="14.5"/>
    <n v="15.104781512605042"/>
    <n v="0.60478151260504198"/>
    <x v="221"/>
  </r>
  <r>
    <n v="2001"/>
    <n v="8"/>
    <n v="10"/>
    <x v="10"/>
    <n v="14.5"/>
    <n v="15.104781512605042"/>
    <n v="0.60478151260504198"/>
    <x v="221"/>
  </r>
  <r>
    <n v="2001"/>
    <n v="8"/>
    <n v="14"/>
    <x v="8"/>
    <n v="14.5"/>
    <n v="15.104781512605042"/>
    <n v="0.60478151260504198"/>
    <x v="221"/>
  </r>
  <r>
    <n v="2001"/>
    <n v="8"/>
    <n v="16"/>
    <x v="12"/>
    <n v="14.5"/>
    <n v="15.104781512605042"/>
    <n v="0.60478151260504198"/>
    <x v="221"/>
  </r>
  <r>
    <n v="2001"/>
    <n v="8"/>
    <n v="29"/>
    <x v="12"/>
    <n v="14.5"/>
    <n v="15.104781512605042"/>
    <n v="0.60478151260504198"/>
    <x v="221"/>
  </r>
  <r>
    <n v="2011"/>
    <n v="9"/>
    <n v="7"/>
    <x v="5"/>
    <n v="14.5"/>
    <n v="15.104781512605042"/>
    <n v="0.60478151260504198"/>
    <x v="221"/>
  </r>
  <r>
    <n v="2011"/>
    <n v="9"/>
    <n v="7"/>
    <x v="4"/>
    <n v="14.5"/>
    <n v="15.104781512605042"/>
    <n v="0.60478151260504198"/>
    <x v="221"/>
  </r>
  <r>
    <n v="2011"/>
    <n v="9"/>
    <n v="8"/>
    <x v="10"/>
    <n v="14.5"/>
    <n v="15.104781512605042"/>
    <n v="0.60478151260504198"/>
    <x v="221"/>
  </r>
  <r>
    <n v="2011"/>
    <n v="9"/>
    <n v="8"/>
    <x v="12"/>
    <n v="14.5"/>
    <n v="15.104781512605042"/>
    <n v="0.60478151260504198"/>
    <x v="221"/>
  </r>
  <r>
    <n v="2011"/>
    <n v="9"/>
    <n v="17"/>
    <x v="8"/>
    <n v="14.5"/>
    <n v="15.104781512605042"/>
    <n v="0.60478151260504198"/>
    <x v="221"/>
  </r>
  <r>
    <n v="2011"/>
    <n v="9"/>
    <n v="17"/>
    <x v="1"/>
    <n v="14.5"/>
    <n v="15.104781512605042"/>
    <n v="0.60478151260504198"/>
    <x v="221"/>
  </r>
  <r>
    <n v="2011"/>
    <n v="9"/>
    <n v="17"/>
    <x v="0"/>
    <n v="14.5"/>
    <n v="15.104781512605042"/>
    <n v="0.60478151260504198"/>
    <x v="221"/>
  </r>
  <r>
    <n v="2011"/>
    <n v="9"/>
    <n v="21"/>
    <x v="2"/>
    <n v="14.5"/>
    <n v="15.104781512605042"/>
    <n v="0.60478151260504198"/>
    <x v="221"/>
  </r>
  <r>
    <n v="2011"/>
    <n v="9"/>
    <n v="21"/>
    <x v="8"/>
    <n v="14.5"/>
    <n v="15.104781512605042"/>
    <n v="0.60478151260504198"/>
    <x v="221"/>
  </r>
  <r>
    <n v="2011"/>
    <n v="9"/>
    <n v="25"/>
    <x v="0"/>
    <n v="14.5"/>
    <n v="15.104781512605042"/>
    <n v="0.60478151260504198"/>
    <x v="221"/>
  </r>
  <r>
    <n v="2011"/>
    <n v="9"/>
    <n v="29"/>
    <x v="14"/>
    <n v="14.5"/>
    <n v="15.104781512605042"/>
    <n v="0.60478151260504198"/>
    <x v="221"/>
  </r>
  <r>
    <n v="2010"/>
    <n v="10"/>
    <n v="6"/>
    <x v="14"/>
    <n v="14.5"/>
    <n v="15.104781512605042"/>
    <n v="0.60478151260504198"/>
    <x v="221"/>
  </r>
  <r>
    <n v="2010"/>
    <n v="10"/>
    <n v="8"/>
    <x v="0"/>
    <n v="14.5"/>
    <n v="15.104781512605042"/>
    <n v="0.60478151260504198"/>
    <x v="221"/>
  </r>
  <r>
    <n v="2002"/>
    <n v="4"/>
    <n v="24"/>
    <x v="15"/>
    <n v="14.600000000000001"/>
    <n v="15.083773109243698"/>
    <n v="0.4837731092436961"/>
    <x v="222"/>
  </r>
  <r>
    <n v="2000"/>
    <n v="5"/>
    <n v="9"/>
    <x v="9"/>
    <n v="14.600000000000001"/>
    <n v="15.083773109243698"/>
    <n v="0.4837731092436961"/>
    <x v="222"/>
  </r>
  <r>
    <n v="2000"/>
    <n v="5"/>
    <n v="17"/>
    <x v="2"/>
    <n v="14.600000000000001"/>
    <n v="15.083773109243698"/>
    <n v="0.4837731092436961"/>
    <x v="222"/>
  </r>
  <r>
    <n v="2000"/>
    <n v="5"/>
    <n v="17"/>
    <x v="16"/>
    <n v="14.600000000000001"/>
    <n v="15.083773109243698"/>
    <n v="0.4837731092436961"/>
    <x v="222"/>
  </r>
  <r>
    <n v="2000"/>
    <n v="5"/>
    <n v="20"/>
    <x v="18"/>
    <n v="14.600000000000001"/>
    <n v="15.083773109243698"/>
    <n v="0.4837731092436961"/>
    <x v="222"/>
  </r>
  <r>
    <n v="2000"/>
    <n v="5"/>
    <n v="22"/>
    <x v="16"/>
    <n v="14.600000000000001"/>
    <n v="15.083773109243698"/>
    <n v="0.4837731092436961"/>
    <x v="222"/>
  </r>
  <r>
    <n v="2000"/>
    <n v="5"/>
    <n v="30"/>
    <x v="16"/>
    <n v="14.600000000000001"/>
    <n v="15.083773109243698"/>
    <n v="0.4837731092436961"/>
    <x v="222"/>
  </r>
  <r>
    <n v="2011"/>
    <n v="6"/>
    <n v="6"/>
    <x v="4"/>
    <n v="14.600000000000001"/>
    <n v="15.083773109243698"/>
    <n v="0.4837731092436961"/>
    <x v="222"/>
  </r>
  <r>
    <n v="2011"/>
    <n v="6"/>
    <n v="6"/>
    <x v="2"/>
    <n v="14.600000000000001"/>
    <n v="15.083773109243698"/>
    <n v="0.4837731092436961"/>
    <x v="222"/>
  </r>
  <r>
    <n v="2011"/>
    <n v="6"/>
    <n v="13"/>
    <x v="6"/>
    <n v="14.600000000000001"/>
    <n v="15.083773109243698"/>
    <n v="0.4837731092436961"/>
    <x v="222"/>
  </r>
  <r>
    <n v="2011"/>
    <n v="6"/>
    <n v="13"/>
    <x v="1"/>
    <n v="14.600000000000001"/>
    <n v="15.083773109243698"/>
    <n v="0.4837731092436961"/>
    <x v="222"/>
  </r>
  <r>
    <n v="2011"/>
    <n v="6"/>
    <n v="13"/>
    <x v="9"/>
    <n v="14.600000000000001"/>
    <n v="15.083773109243698"/>
    <n v="0.4837731092436961"/>
    <x v="222"/>
  </r>
  <r>
    <n v="2011"/>
    <n v="6"/>
    <n v="16"/>
    <x v="4"/>
    <n v="14.600000000000001"/>
    <n v="15.083773109243698"/>
    <n v="0.4837731092436961"/>
    <x v="222"/>
  </r>
  <r>
    <n v="2011"/>
    <n v="6"/>
    <n v="16"/>
    <x v="15"/>
    <n v="14.600000000000001"/>
    <n v="15.083773109243698"/>
    <n v="0.4837731092436961"/>
    <x v="222"/>
  </r>
  <r>
    <n v="2011"/>
    <n v="6"/>
    <n v="18"/>
    <x v="10"/>
    <n v="14.600000000000001"/>
    <n v="15.083773109243698"/>
    <n v="0.4837731092436961"/>
    <x v="222"/>
  </r>
  <r>
    <n v="2011"/>
    <n v="6"/>
    <n v="21"/>
    <x v="4"/>
    <n v="14.600000000000001"/>
    <n v="15.083773109243698"/>
    <n v="0.4837731092436961"/>
    <x v="222"/>
  </r>
  <r>
    <n v="2011"/>
    <n v="6"/>
    <n v="22"/>
    <x v="7"/>
    <n v="14.600000000000001"/>
    <n v="15.083773109243698"/>
    <n v="0.4837731092436961"/>
    <x v="222"/>
  </r>
  <r>
    <n v="2011"/>
    <n v="6"/>
    <n v="24"/>
    <x v="13"/>
    <n v="14.600000000000001"/>
    <n v="15.083773109243698"/>
    <n v="0.4837731092436961"/>
    <x v="222"/>
  </r>
  <r>
    <n v="2008"/>
    <n v="7"/>
    <n v="6"/>
    <x v="2"/>
    <n v="14.600000000000001"/>
    <n v="15.083773109243698"/>
    <n v="0.4837731092436961"/>
    <x v="222"/>
  </r>
  <r>
    <n v="2008"/>
    <n v="7"/>
    <n v="6"/>
    <x v="8"/>
    <n v="14.600000000000001"/>
    <n v="15.083773109243698"/>
    <n v="0.4837731092436961"/>
    <x v="222"/>
  </r>
  <r>
    <n v="2008"/>
    <n v="7"/>
    <n v="6"/>
    <x v="9"/>
    <n v="14.600000000000001"/>
    <n v="15.083773109243698"/>
    <n v="0.4837731092436961"/>
    <x v="222"/>
  </r>
  <r>
    <n v="2008"/>
    <n v="7"/>
    <n v="11"/>
    <x v="6"/>
    <n v="14.600000000000001"/>
    <n v="15.083773109243698"/>
    <n v="0.4837731092436961"/>
    <x v="222"/>
  </r>
  <r>
    <n v="2008"/>
    <n v="7"/>
    <n v="12"/>
    <x v="6"/>
    <n v="14.600000000000001"/>
    <n v="15.083773109243698"/>
    <n v="0.4837731092436961"/>
    <x v="222"/>
  </r>
  <r>
    <n v="2008"/>
    <n v="7"/>
    <n v="21"/>
    <x v="22"/>
    <n v="14.600000000000001"/>
    <n v="15.083773109243698"/>
    <n v="0.4837731092436961"/>
    <x v="222"/>
  </r>
  <r>
    <n v="2008"/>
    <n v="7"/>
    <n v="24"/>
    <x v="5"/>
    <n v="14.600000000000001"/>
    <n v="15.083773109243698"/>
    <n v="0.4837731092436961"/>
    <x v="222"/>
  </r>
  <r>
    <n v="2001"/>
    <n v="8"/>
    <n v="8"/>
    <x v="8"/>
    <n v="14.600000000000001"/>
    <n v="15.083773109243698"/>
    <n v="0.4837731092436961"/>
    <x v="222"/>
  </r>
  <r>
    <n v="2001"/>
    <n v="8"/>
    <n v="8"/>
    <x v="6"/>
    <n v="14.600000000000001"/>
    <n v="15.083773109243698"/>
    <n v="0.4837731092436961"/>
    <x v="222"/>
  </r>
  <r>
    <n v="2001"/>
    <n v="8"/>
    <n v="8"/>
    <x v="7"/>
    <n v="14.600000000000001"/>
    <n v="15.083773109243698"/>
    <n v="0.4837731092436961"/>
    <x v="222"/>
  </r>
  <r>
    <n v="2001"/>
    <n v="8"/>
    <n v="12"/>
    <x v="16"/>
    <n v="14.600000000000001"/>
    <n v="15.083773109243698"/>
    <n v="0.4837731092436961"/>
    <x v="222"/>
  </r>
  <r>
    <n v="2001"/>
    <n v="8"/>
    <n v="17"/>
    <x v="3"/>
    <n v="14.600000000000001"/>
    <n v="15.083773109243698"/>
    <n v="0.4837731092436961"/>
    <x v="222"/>
  </r>
  <r>
    <n v="2001"/>
    <n v="8"/>
    <n v="29"/>
    <x v="14"/>
    <n v="14.600000000000001"/>
    <n v="15.083773109243698"/>
    <n v="0.4837731092436961"/>
    <x v="222"/>
  </r>
  <r>
    <n v="2001"/>
    <n v="8"/>
    <n v="31"/>
    <x v="3"/>
    <n v="14.600000000000001"/>
    <n v="15.083773109243698"/>
    <n v="0.4837731092436961"/>
    <x v="222"/>
  </r>
  <r>
    <n v="2011"/>
    <n v="9"/>
    <n v="7"/>
    <x v="14"/>
    <n v="14.600000000000001"/>
    <n v="15.083773109243698"/>
    <n v="0.4837731092436961"/>
    <x v="222"/>
  </r>
  <r>
    <n v="2011"/>
    <n v="9"/>
    <n v="8"/>
    <x v="16"/>
    <n v="14.600000000000001"/>
    <n v="15.083773109243698"/>
    <n v="0.4837731092436961"/>
    <x v="222"/>
  </r>
  <r>
    <n v="2011"/>
    <n v="9"/>
    <n v="8"/>
    <x v="18"/>
    <n v="14.600000000000001"/>
    <n v="15.083773109243698"/>
    <n v="0.4837731092436961"/>
    <x v="222"/>
  </r>
  <r>
    <n v="2011"/>
    <n v="9"/>
    <n v="8"/>
    <x v="20"/>
    <n v="14.600000000000001"/>
    <n v="15.083773109243698"/>
    <n v="0.4837731092436961"/>
    <x v="222"/>
  </r>
  <r>
    <n v="2011"/>
    <n v="9"/>
    <n v="12"/>
    <x v="8"/>
    <n v="14.600000000000001"/>
    <n v="15.083773109243698"/>
    <n v="0.4837731092436961"/>
    <x v="222"/>
  </r>
  <r>
    <n v="2011"/>
    <n v="9"/>
    <n v="17"/>
    <x v="6"/>
    <n v="14.600000000000001"/>
    <n v="15.083773109243698"/>
    <n v="0.4837731092436961"/>
    <x v="222"/>
  </r>
  <r>
    <n v="2011"/>
    <n v="9"/>
    <n v="20"/>
    <x v="1"/>
    <n v="14.600000000000001"/>
    <n v="15.083773109243698"/>
    <n v="0.4837731092436961"/>
    <x v="222"/>
  </r>
  <r>
    <n v="2011"/>
    <n v="9"/>
    <n v="27"/>
    <x v="5"/>
    <n v="14.600000000000001"/>
    <n v="15.083773109243698"/>
    <n v="0.4837731092436961"/>
    <x v="222"/>
  </r>
  <r>
    <n v="2010"/>
    <n v="10"/>
    <n v="1"/>
    <x v="13"/>
    <n v="14.600000000000001"/>
    <n v="15.083773109243698"/>
    <n v="0.4837731092436961"/>
    <x v="222"/>
  </r>
  <r>
    <n v="2010"/>
    <n v="10"/>
    <n v="2"/>
    <x v="0"/>
    <n v="14.600000000000001"/>
    <n v="15.083773109243698"/>
    <n v="0.4837731092436961"/>
    <x v="222"/>
  </r>
  <r>
    <n v="2010"/>
    <n v="10"/>
    <n v="8"/>
    <x v="5"/>
    <n v="14.600000000000001"/>
    <n v="15.083773109243698"/>
    <n v="0.4837731092436961"/>
    <x v="222"/>
  </r>
  <r>
    <n v="2010"/>
    <n v="10"/>
    <n v="11"/>
    <x v="23"/>
    <n v="14.600000000000001"/>
    <n v="15.083773109243698"/>
    <n v="0.4837731092436961"/>
    <x v="222"/>
  </r>
  <r>
    <n v="2003"/>
    <n v="11"/>
    <n v="10"/>
    <x v="18"/>
    <n v="14.600000000000001"/>
    <n v="15.083773109243698"/>
    <n v="0.4837731092436961"/>
    <x v="222"/>
  </r>
  <r>
    <n v="2004"/>
    <n v="3"/>
    <n v="16"/>
    <x v="20"/>
    <n v="14.700000000000001"/>
    <n v="15.062764705882353"/>
    <n v="0.36276470588235199"/>
    <x v="223"/>
  </r>
  <r>
    <n v="2004"/>
    <n v="3"/>
    <n v="16"/>
    <x v="21"/>
    <n v="14.700000000000001"/>
    <n v="15.062764705882353"/>
    <n v="0.36276470588235199"/>
    <x v="223"/>
  </r>
  <r>
    <n v="2004"/>
    <n v="3"/>
    <n v="31"/>
    <x v="13"/>
    <n v="14.700000000000001"/>
    <n v="15.062764705882353"/>
    <n v="0.36276470588235199"/>
    <x v="223"/>
  </r>
  <r>
    <n v="2002"/>
    <n v="4"/>
    <n v="2"/>
    <x v="10"/>
    <n v="14.700000000000001"/>
    <n v="15.062764705882353"/>
    <n v="0.36276470588235199"/>
    <x v="223"/>
  </r>
  <r>
    <n v="2002"/>
    <n v="4"/>
    <n v="24"/>
    <x v="0"/>
    <n v="14.700000000000001"/>
    <n v="15.062764705882353"/>
    <n v="0.36276470588235199"/>
    <x v="223"/>
  </r>
  <r>
    <n v="2000"/>
    <n v="5"/>
    <n v="1"/>
    <x v="16"/>
    <n v="14.700000000000001"/>
    <n v="15.062764705882353"/>
    <n v="0.36276470588235199"/>
    <x v="223"/>
  </r>
  <r>
    <n v="2000"/>
    <n v="5"/>
    <n v="1"/>
    <x v="23"/>
    <n v="14.700000000000001"/>
    <n v="15.062764705882353"/>
    <n v="0.36276470588235199"/>
    <x v="223"/>
  </r>
  <r>
    <n v="2000"/>
    <n v="5"/>
    <n v="7"/>
    <x v="11"/>
    <n v="14.700000000000001"/>
    <n v="15.062764705882353"/>
    <n v="0.36276470588235199"/>
    <x v="223"/>
  </r>
  <r>
    <n v="2000"/>
    <n v="5"/>
    <n v="15"/>
    <x v="9"/>
    <n v="14.700000000000001"/>
    <n v="15.062764705882353"/>
    <n v="0.36276470588235199"/>
    <x v="223"/>
  </r>
  <r>
    <n v="2000"/>
    <n v="5"/>
    <n v="17"/>
    <x v="4"/>
    <n v="14.700000000000001"/>
    <n v="15.062764705882353"/>
    <n v="0.36276470588235199"/>
    <x v="223"/>
  </r>
  <r>
    <n v="2000"/>
    <n v="5"/>
    <n v="22"/>
    <x v="19"/>
    <n v="14.700000000000001"/>
    <n v="15.062764705882353"/>
    <n v="0.36276470588235199"/>
    <x v="223"/>
  </r>
  <r>
    <n v="2000"/>
    <n v="5"/>
    <n v="25"/>
    <x v="23"/>
    <n v="14.700000000000001"/>
    <n v="15.062764705882353"/>
    <n v="0.36276470588235199"/>
    <x v="223"/>
  </r>
  <r>
    <n v="2011"/>
    <n v="6"/>
    <n v="1"/>
    <x v="14"/>
    <n v="14.700000000000001"/>
    <n v="15.062764705882353"/>
    <n v="0.36276470588235199"/>
    <x v="223"/>
  </r>
  <r>
    <n v="2011"/>
    <n v="6"/>
    <n v="5"/>
    <x v="0"/>
    <n v="14.700000000000001"/>
    <n v="15.062764705882353"/>
    <n v="0.36276470588235199"/>
    <x v="223"/>
  </r>
  <r>
    <n v="2011"/>
    <n v="6"/>
    <n v="8"/>
    <x v="14"/>
    <n v="14.700000000000001"/>
    <n v="15.062764705882353"/>
    <n v="0.36276470588235199"/>
    <x v="223"/>
  </r>
  <r>
    <n v="2011"/>
    <n v="6"/>
    <n v="16"/>
    <x v="21"/>
    <n v="14.700000000000001"/>
    <n v="15.062764705882353"/>
    <n v="0.36276470588235199"/>
    <x v="223"/>
  </r>
  <r>
    <n v="2011"/>
    <n v="6"/>
    <n v="24"/>
    <x v="19"/>
    <n v="14.700000000000001"/>
    <n v="15.062764705882353"/>
    <n v="0.36276470588235199"/>
    <x v="223"/>
  </r>
  <r>
    <n v="2011"/>
    <n v="6"/>
    <n v="30"/>
    <x v="3"/>
    <n v="14.700000000000001"/>
    <n v="15.062764705882353"/>
    <n v="0.36276470588235199"/>
    <x v="223"/>
  </r>
  <r>
    <n v="2008"/>
    <n v="7"/>
    <n v="8"/>
    <x v="3"/>
    <n v="14.700000000000001"/>
    <n v="15.062764705882353"/>
    <n v="0.36276470588235199"/>
    <x v="223"/>
  </r>
  <r>
    <n v="2008"/>
    <n v="7"/>
    <n v="9"/>
    <x v="15"/>
    <n v="14.700000000000001"/>
    <n v="15.062764705882353"/>
    <n v="0.36276470588235199"/>
    <x v="223"/>
  </r>
  <r>
    <n v="2008"/>
    <n v="7"/>
    <n v="9"/>
    <x v="14"/>
    <n v="14.700000000000001"/>
    <n v="15.062764705882353"/>
    <n v="0.36276470588235199"/>
    <x v="223"/>
  </r>
  <r>
    <n v="2008"/>
    <n v="7"/>
    <n v="11"/>
    <x v="12"/>
    <n v="14.700000000000001"/>
    <n v="15.062764705882353"/>
    <n v="0.36276470588235199"/>
    <x v="223"/>
  </r>
  <r>
    <n v="2008"/>
    <n v="7"/>
    <n v="15"/>
    <x v="8"/>
    <n v="14.700000000000001"/>
    <n v="15.062764705882353"/>
    <n v="0.36276470588235199"/>
    <x v="223"/>
  </r>
  <r>
    <n v="2008"/>
    <n v="7"/>
    <n v="16"/>
    <x v="9"/>
    <n v="14.700000000000001"/>
    <n v="15.062764705882353"/>
    <n v="0.36276470588235199"/>
    <x v="223"/>
  </r>
  <r>
    <n v="2008"/>
    <n v="7"/>
    <n v="18"/>
    <x v="3"/>
    <n v="14.700000000000001"/>
    <n v="15.062764705882353"/>
    <n v="0.36276470588235199"/>
    <x v="223"/>
  </r>
  <r>
    <n v="2008"/>
    <n v="7"/>
    <n v="21"/>
    <x v="15"/>
    <n v="14.700000000000001"/>
    <n v="15.062764705882353"/>
    <n v="0.36276470588235199"/>
    <x v="223"/>
  </r>
  <r>
    <n v="2001"/>
    <n v="8"/>
    <n v="5"/>
    <x v="4"/>
    <n v="14.700000000000001"/>
    <n v="15.062764705882353"/>
    <n v="0.36276470588235199"/>
    <x v="223"/>
  </r>
  <r>
    <n v="2001"/>
    <n v="8"/>
    <n v="5"/>
    <x v="3"/>
    <n v="14.700000000000001"/>
    <n v="15.062764705882353"/>
    <n v="0.36276470588235199"/>
    <x v="223"/>
  </r>
  <r>
    <n v="2001"/>
    <n v="8"/>
    <n v="12"/>
    <x v="8"/>
    <n v="14.700000000000001"/>
    <n v="15.062764705882353"/>
    <n v="0.36276470588235199"/>
    <x v="223"/>
  </r>
  <r>
    <n v="2001"/>
    <n v="8"/>
    <n v="14"/>
    <x v="6"/>
    <n v="14.700000000000001"/>
    <n v="15.062764705882353"/>
    <n v="0.36276470588235199"/>
    <x v="223"/>
  </r>
  <r>
    <n v="2001"/>
    <n v="8"/>
    <n v="27"/>
    <x v="15"/>
    <n v="14.700000000000001"/>
    <n v="15.062764705882353"/>
    <n v="0.36276470588235199"/>
    <x v="223"/>
  </r>
  <r>
    <n v="2001"/>
    <n v="8"/>
    <n v="27"/>
    <x v="14"/>
    <n v="14.700000000000001"/>
    <n v="15.062764705882353"/>
    <n v="0.36276470588235199"/>
    <x v="223"/>
  </r>
  <r>
    <n v="2011"/>
    <n v="9"/>
    <n v="4"/>
    <x v="7"/>
    <n v="14.700000000000001"/>
    <n v="15.062764705882353"/>
    <n v="0.36276470588235199"/>
    <x v="223"/>
  </r>
  <r>
    <n v="2011"/>
    <n v="9"/>
    <n v="5"/>
    <x v="7"/>
    <n v="14.700000000000001"/>
    <n v="15.062764705882353"/>
    <n v="0.36276470588235199"/>
    <x v="223"/>
  </r>
  <r>
    <n v="2011"/>
    <n v="9"/>
    <n v="17"/>
    <x v="3"/>
    <n v="14.700000000000001"/>
    <n v="15.062764705882353"/>
    <n v="0.36276470588235199"/>
    <x v="223"/>
  </r>
  <r>
    <n v="2011"/>
    <n v="9"/>
    <n v="17"/>
    <x v="14"/>
    <n v="14.700000000000001"/>
    <n v="15.062764705882353"/>
    <n v="0.36276470588235199"/>
    <x v="223"/>
  </r>
  <r>
    <n v="2011"/>
    <n v="9"/>
    <n v="21"/>
    <x v="11"/>
    <n v="14.700000000000001"/>
    <n v="15.062764705882353"/>
    <n v="0.36276470588235199"/>
    <x v="223"/>
  </r>
  <r>
    <n v="2011"/>
    <n v="9"/>
    <n v="26"/>
    <x v="1"/>
    <n v="14.700000000000001"/>
    <n v="15.062764705882353"/>
    <n v="0.36276470588235199"/>
    <x v="223"/>
  </r>
  <r>
    <n v="2011"/>
    <n v="9"/>
    <n v="27"/>
    <x v="2"/>
    <n v="14.700000000000001"/>
    <n v="15.062764705882353"/>
    <n v="0.36276470588235199"/>
    <x v="223"/>
  </r>
  <r>
    <n v="2004"/>
    <n v="2"/>
    <n v="3"/>
    <x v="17"/>
    <n v="14.8"/>
    <n v="15.041756302521009"/>
    <n v="0.24175630252100788"/>
    <x v="224"/>
  </r>
  <r>
    <n v="2002"/>
    <n v="4"/>
    <n v="5"/>
    <x v="21"/>
    <n v="14.8"/>
    <n v="15.041756302521009"/>
    <n v="0.24175630252100788"/>
    <x v="224"/>
  </r>
  <r>
    <n v="2002"/>
    <n v="4"/>
    <n v="22"/>
    <x v="14"/>
    <n v="14.8"/>
    <n v="15.041756302521009"/>
    <n v="0.24175630252100788"/>
    <x v="224"/>
  </r>
  <r>
    <n v="2002"/>
    <n v="4"/>
    <n v="23"/>
    <x v="19"/>
    <n v="14.8"/>
    <n v="15.041756302521009"/>
    <n v="0.24175630252100788"/>
    <x v="224"/>
  </r>
  <r>
    <n v="2000"/>
    <n v="5"/>
    <n v="22"/>
    <x v="18"/>
    <n v="14.8"/>
    <n v="15.041756302521009"/>
    <n v="0.24175630252100788"/>
    <x v="224"/>
  </r>
  <r>
    <n v="2000"/>
    <n v="5"/>
    <n v="25"/>
    <x v="17"/>
    <n v="14.8"/>
    <n v="15.041756302521009"/>
    <n v="0.24175630252100788"/>
    <x v="224"/>
  </r>
  <r>
    <n v="2000"/>
    <n v="5"/>
    <n v="31"/>
    <x v="10"/>
    <n v="14.8"/>
    <n v="15.041756302521009"/>
    <n v="0.24175630252100788"/>
    <x v="224"/>
  </r>
  <r>
    <n v="2011"/>
    <n v="6"/>
    <n v="2"/>
    <x v="9"/>
    <n v="14.8"/>
    <n v="15.041756302521009"/>
    <n v="0.24175630252100788"/>
    <x v="224"/>
  </r>
  <r>
    <n v="2011"/>
    <n v="6"/>
    <n v="3"/>
    <x v="3"/>
    <n v="14.8"/>
    <n v="15.041756302521009"/>
    <n v="0.24175630252100788"/>
    <x v="224"/>
  </r>
  <r>
    <n v="2011"/>
    <n v="6"/>
    <n v="6"/>
    <x v="6"/>
    <n v="14.8"/>
    <n v="15.041756302521009"/>
    <n v="0.24175630252100788"/>
    <x v="224"/>
  </r>
  <r>
    <n v="2011"/>
    <n v="6"/>
    <n v="13"/>
    <x v="2"/>
    <n v="14.8"/>
    <n v="15.041756302521009"/>
    <n v="0.24175630252100788"/>
    <x v="224"/>
  </r>
  <r>
    <n v="2011"/>
    <n v="6"/>
    <n v="14"/>
    <x v="6"/>
    <n v="14.8"/>
    <n v="15.041756302521009"/>
    <n v="0.24175630252100788"/>
    <x v="224"/>
  </r>
  <r>
    <n v="2011"/>
    <n v="6"/>
    <n v="19"/>
    <x v="16"/>
    <n v="14.8"/>
    <n v="15.041756302521009"/>
    <n v="0.24175630252100788"/>
    <x v="224"/>
  </r>
  <r>
    <n v="2011"/>
    <n v="6"/>
    <n v="21"/>
    <x v="2"/>
    <n v="14.8"/>
    <n v="15.041756302521009"/>
    <n v="0.24175630252100788"/>
    <x v="224"/>
  </r>
  <r>
    <n v="2011"/>
    <n v="6"/>
    <n v="25"/>
    <x v="22"/>
    <n v="14.8"/>
    <n v="15.041756302521009"/>
    <n v="0.24175630252100788"/>
    <x v="224"/>
  </r>
  <r>
    <n v="2008"/>
    <n v="7"/>
    <n v="6"/>
    <x v="7"/>
    <n v="14.8"/>
    <n v="15.041756302521009"/>
    <n v="0.24175630252100788"/>
    <x v="224"/>
  </r>
  <r>
    <n v="2008"/>
    <n v="7"/>
    <n v="8"/>
    <x v="13"/>
    <n v="14.8"/>
    <n v="15.041756302521009"/>
    <n v="0.24175630252100788"/>
    <x v="224"/>
  </r>
  <r>
    <n v="2008"/>
    <n v="7"/>
    <n v="9"/>
    <x v="19"/>
    <n v="14.8"/>
    <n v="15.041756302521009"/>
    <n v="0.24175630252100788"/>
    <x v="224"/>
  </r>
  <r>
    <n v="2008"/>
    <n v="7"/>
    <n v="9"/>
    <x v="12"/>
    <n v="14.8"/>
    <n v="15.041756302521009"/>
    <n v="0.24175630252100788"/>
    <x v="224"/>
  </r>
  <r>
    <n v="2008"/>
    <n v="7"/>
    <n v="10"/>
    <x v="9"/>
    <n v="14.8"/>
    <n v="15.041756302521009"/>
    <n v="0.24175630252100788"/>
    <x v="224"/>
  </r>
  <r>
    <n v="2008"/>
    <n v="7"/>
    <n v="11"/>
    <x v="9"/>
    <n v="14.8"/>
    <n v="15.041756302521009"/>
    <n v="0.24175630252100788"/>
    <x v="224"/>
  </r>
  <r>
    <n v="2008"/>
    <n v="7"/>
    <n v="12"/>
    <x v="0"/>
    <n v="14.8"/>
    <n v="15.041756302521009"/>
    <n v="0.24175630252100788"/>
    <x v="224"/>
  </r>
  <r>
    <n v="2008"/>
    <n v="7"/>
    <n v="17"/>
    <x v="8"/>
    <n v="14.8"/>
    <n v="15.041756302521009"/>
    <n v="0.24175630252100788"/>
    <x v="224"/>
  </r>
  <r>
    <n v="2008"/>
    <n v="7"/>
    <n v="17"/>
    <x v="6"/>
    <n v="14.8"/>
    <n v="15.041756302521009"/>
    <n v="0.24175630252100788"/>
    <x v="224"/>
  </r>
  <r>
    <n v="2008"/>
    <n v="7"/>
    <n v="17"/>
    <x v="22"/>
    <n v="14.8"/>
    <n v="15.041756302521009"/>
    <n v="0.24175630252100788"/>
    <x v="224"/>
  </r>
  <r>
    <n v="2008"/>
    <n v="7"/>
    <n v="30"/>
    <x v="5"/>
    <n v="14.8"/>
    <n v="15.041756302521009"/>
    <n v="0.24175630252100788"/>
    <x v="224"/>
  </r>
  <r>
    <n v="2001"/>
    <n v="8"/>
    <n v="1"/>
    <x v="11"/>
    <n v="14.8"/>
    <n v="15.041756302521009"/>
    <n v="0.24175630252100788"/>
    <x v="224"/>
  </r>
  <r>
    <n v="2001"/>
    <n v="8"/>
    <n v="3"/>
    <x v="12"/>
    <n v="14.8"/>
    <n v="15.041756302521009"/>
    <n v="0.24175630252100788"/>
    <x v="224"/>
  </r>
  <r>
    <n v="2001"/>
    <n v="8"/>
    <n v="5"/>
    <x v="2"/>
    <n v="14.8"/>
    <n v="15.041756302521009"/>
    <n v="0.24175630252100788"/>
    <x v="224"/>
  </r>
  <r>
    <n v="2001"/>
    <n v="8"/>
    <n v="5"/>
    <x v="8"/>
    <n v="14.8"/>
    <n v="15.041756302521009"/>
    <n v="0.24175630252100788"/>
    <x v="224"/>
  </r>
  <r>
    <n v="2001"/>
    <n v="8"/>
    <n v="8"/>
    <x v="9"/>
    <n v="14.8"/>
    <n v="15.041756302521009"/>
    <n v="0.24175630252100788"/>
    <x v="224"/>
  </r>
  <r>
    <n v="2001"/>
    <n v="8"/>
    <n v="9"/>
    <x v="15"/>
    <n v="14.8"/>
    <n v="15.041756302521009"/>
    <n v="0.24175630252100788"/>
    <x v="224"/>
  </r>
  <r>
    <n v="2001"/>
    <n v="8"/>
    <n v="10"/>
    <x v="14"/>
    <n v="14.8"/>
    <n v="15.041756302521009"/>
    <n v="0.24175630252100788"/>
    <x v="224"/>
  </r>
  <r>
    <n v="2011"/>
    <n v="9"/>
    <n v="6"/>
    <x v="4"/>
    <n v="14.8"/>
    <n v="15.041756302521009"/>
    <n v="0.24175630252100788"/>
    <x v="224"/>
  </r>
  <r>
    <n v="2011"/>
    <n v="9"/>
    <n v="6"/>
    <x v="7"/>
    <n v="14.8"/>
    <n v="15.041756302521009"/>
    <n v="0.24175630252100788"/>
    <x v="224"/>
  </r>
  <r>
    <n v="2011"/>
    <n v="9"/>
    <n v="7"/>
    <x v="1"/>
    <n v="14.8"/>
    <n v="15.041756302521009"/>
    <n v="0.24175630252100788"/>
    <x v="224"/>
  </r>
  <r>
    <n v="2011"/>
    <n v="9"/>
    <n v="12"/>
    <x v="6"/>
    <n v="14.8"/>
    <n v="15.041756302521009"/>
    <n v="0.24175630252100788"/>
    <x v="224"/>
  </r>
  <r>
    <n v="2011"/>
    <n v="9"/>
    <n v="14"/>
    <x v="19"/>
    <n v="14.8"/>
    <n v="15.041756302521009"/>
    <n v="0.24175630252100788"/>
    <x v="224"/>
  </r>
  <r>
    <n v="2011"/>
    <n v="9"/>
    <n v="18"/>
    <x v="16"/>
    <n v="14.8"/>
    <n v="15.041756302521009"/>
    <n v="0.24175630252100788"/>
    <x v="224"/>
  </r>
  <r>
    <n v="2011"/>
    <n v="9"/>
    <n v="21"/>
    <x v="1"/>
    <n v="14.8"/>
    <n v="15.041756302521009"/>
    <n v="0.24175630252100788"/>
    <x v="224"/>
  </r>
  <r>
    <n v="2011"/>
    <n v="9"/>
    <n v="21"/>
    <x v="9"/>
    <n v="14.8"/>
    <n v="15.041756302521009"/>
    <n v="0.24175630252100788"/>
    <x v="224"/>
  </r>
  <r>
    <n v="2011"/>
    <n v="9"/>
    <n v="27"/>
    <x v="4"/>
    <n v="14.8"/>
    <n v="15.041756302521009"/>
    <n v="0.24175630252100788"/>
    <x v="224"/>
  </r>
  <r>
    <n v="2010"/>
    <n v="10"/>
    <n v="3"/>
    <x v="3"/>
    <n v="14.8"/>
    <n v="15.041756302521009"/>
    <n v="0.24175630252100788"/>
    <x v="224"/>
  </r>
  <r>
    <n v="2010"/>
    <n v="10"/>
    <n v="4"/>
    <x v="7"/>
    <n v="14.8"/>
    <n v="15.041756302521009"/>
    <n v="0.24175630252100788"/>
    <x v="224"/>
  </r>
  <r>
    <n v="2010"/>
    <n v="10"/>
    <n v="9"/>
    <x v="19"/>
    <n v="14.8"/>
    <n v="15.041756302521009"/>
    <n v="0.24175630252100788"/>
    <x v="224"/>
  </r>
  <r>
    <n v="2010"/>
    <n v="10"/>
    <n v="11"/>
    <x v="18"/>
    <n v="14.8"/>
    <n v="15.041756302521009"/>
    <n v="0.24175630252100788"/>
    <x v="224"/>
  </r>
  <r>
    <n v="2004"/>
    <n v="2"/>
    <n v="4"/>
    <x v="9"/>
    <n v="14.9"/>
    <n v="15.020747899159664"/>
    <n v="0.12074789915966377"/>
    <x v="225"/>
  </r>
  <r>
    <n v="2004"/>
    <n v="3"/>
    <n v="17"/>
    <x v="17"/>
    <n v="14.9"/>
    <n v="15.020747899159664"/>
    <n v="0.12074789915966377"/>
    <x v="225"/>
  </r>
  <r>
    <n v="2002"/>
    <n v="4"/>
    <n v="1"/>
    <x v="16"/>
    <n v="14.9"/>
    <n v="15.020747899159664"/>
    <n v="0.12074789915966377"/>
    <x v="225"/>
  </r>
  <r>
    <n v="2002"/>
    <n v="4"/>
    <n v="21"/>
    <x v="18"/>
    <n v="14.9"/>
    <n v="15.020747899159664"/>
    <n v="0.12074789915966377"/>
    <x v="225"/>
  </r>
  <r>
    <n v="2000"/>
    <n v="5"/>
    <n v="13"/>
    <x v="1"/>
    <n v="14.9"/>
    <n v="15.020747899159664"/>
    <n v="0.12074789915966377"/>
    <x v="225"/>
  </r>
  <r>
    <n v="2000"/>
    <n v="5"/>
    <n v="27"/>
    <x v="23"/>
    <n v="14.9"/>
    <n v="15.020747899159664"/>
    <n v="0.12074789915966377"/>
    <x v="225"/>
  </r>
  <r>
    <n v="2011"/>
    <n v="6"/>
    <n v="6"/>
    <x v="8"/>
    <n v="14.9"/>
    <n v="15.020747899159664"/>
    <n v="0.12074789915966377"/>
    <x v="225"/>
  </r>
  <r>
    <n v="2011"/>
    <n v="6"/>
    <n v="11"/>
    <x v="19"/>
    <n v="14.9"/>
    <n v="15.020747899159664"/>
    <n v="0.12074789915966377"/>
    <x v="225"/>
  </r>
  <r>
    <n v="2011"/>
    <n v="6"/>
    <n v="12"/>
    <x v="0"/>
    <n v="14.9"/>
    <n v="15.020747899159664"/>
    <n v="0.12074789915966377"/>
    <x v="225"/>
  </r>
  <r>
    <n v="2011"/>
    <n v="6"/>
    <n v="12"/>
    <x v="11"/>
    <n v="14.9"/>
    <n v="15.020747899159664"/>
    <n v="0.12074789915966377"/>
    <x v="225"/>
  </r>
  <r>
    <n v="2011"/>
    <n v="6"/>
    <n v="12"/>
    <x v="9"/>
    <n v="14.9"/>
    <n v="15.020747899159664"/>
    <n v="0.12074789915966377"/>
    <x v="225"/>
  </r>
  <r>
    <n v="2011"/>
    <n v="6"/>
    <n v="14"/>
    <x v="5"/>
    <n v="14.9"/>
    <n v="15.020747899159664"/>
    <n v="0.12074789915966377"/>
    <x v="225"/>
  </r>
  <r>
    <n v="2011"/>
    <n v="6"/>
    <n v="14"/>
    <x v="4"/>
    <n v="14.9"/>
    <n v="15.020747899159664"/>
    <n v="0.12074789915966377"/>
    <x v="225"/>
  </r>
  <r>
    <n v="2011"/>
    <n v="6"/>
    <n v="14"/>
    <x v="14"/>
    <n v="14.9"/>
    <n v="15.020747899159664"/>
    <n v="0.12074789915966377"/>
    <x v="225"/>
  </r>
  <r>
    <n v="2011"/>
    <n v="6"/>
    <n v="20"/>
    <x v="0"/>
    <n v="14.9"/>
    <n v="15.020747899159664"/>
    <n v="0.12074789915966377"/>
    <x v="225"/>
  </r>
  <r>
    <n v="2011"/>
    <n v="6"/>
    <n v="21"/>
    <x v="5"/>
    <n v="14.9"/>
    <n v="15.020747899159664"/>
    <n v="0.12074789915966377"/>
    <x v="225"/>
  </r>
  <r>
    <n v="2011"/>
    <n v="6"/>
    <n v="21"/>
    <x v="8"/>
    <n v="14.9"/>
    <n v="15.020747899159664"/>
    <n v="0.12074789915966377"/>
    <x v="225"/>
  </r>
  <r>
    <n v="2011"/>
    <n v="6"/>
    <n v="22"/>
    <x v="11"/>
    <n v="14.9"/>
    <n v="15.020747899159664"/>
    <n v="0.12074789915966377"/>
    <x v="225"/>
  </r>
  <r>
    <n v="2011"/>
    <n v="6"/>
    <n v="23"/>
    <x v="1"/>
    <n v="14.9"/>
    <n v="15.020747899159664"/>
    <n v="0.12074789915966377"/>
    <x v="225"/>
  </r>
  <r>
    <n v="2011"/>
    <n v="6"/>
    <n v="24"/>
    <x v="1"/>
    <n v="14.9"/>
    <n v="15.020747899159664"/>
    <n v="0.12074789915966377"/>
    <x v="225"/>
  </r>
  <r>
    <n v="2011"/>
    <n v="6"/>
    <n v="30"/>
    <x v="15"/>
    <n v="14.9"/>
    <n v="15.020747899159664"/>
    <n v="0.12074789915966377"/>
    <x v="225"/>
  </r>
  <r>
    <n v="2008"/>
    <n v="7"/>
    <n v="7"/>
    <x v="6"/>
    <n v="14.9"/>
    <n v="15.020747899159664"/>
    <n v="0.12074789915966377"/>
    <x v="225"/>
  </r>
  <r>
    <n v="2008"/>
    <n v="7"/>
    <n v="16"/>
    <x v="7"/>
    <n v="14.9"/>
    <n v="15.020747899159664"/>
    <n v="0.12074789915966377"/>
    <x v="225"/>
  </r>
  <r>
    <n v="2008"/>
    <n v="7"/>
    <n v="17"/>
    <x v="5"/>
    <n v="14.9"/>
    <n v="15.020747899159664"/>
    <n v="0.12074789915966377"/>
    <x v="225"/>
  </r>
  <r>
    <n v="2008"/>
    <n v="7"/>
    <n v="20"/>
    <x v="13"/>
    <n v="14.9"/>
    <n v="15.020747899159664"/>
    <n v="0.12074789915966377"/>
    <x v="225"/>
  </r>
  <r>
    <n v="2008"/>
    <n v="7"/>
    <n v="23"/>
    <x v="5"/>
    <n v="14.9"/>
    <n v="15.020747899159664"/>
    <n v="0.12074789915966377"/>
    <x v="225"/>
  </r>
  <r>
    <n v="2001"/>
    <n v="8"/>
    <n v="8"/>
    <x v="20"/>
    <n v="14.9"/>
    <n v="15.020747899159664"/>
    <n v="0.12074789915966377"/>
    <x v="225"/>
  </r>
  <r>
    <n v="2001"/>
    <n v="8"/>
    <n v="20"/>
    <x v="14"/>
    <n v="14.9"/>
    <n v="15.020747899159664"/>
    <n v="0.12074789915966377"/>
    <x v="225"/>
  </r>
  <r>
    <n v="2001"/>
    <n v="8"/>
    <n v="28"/>
    <x v="15"/>
    <n v="14.9"/>
    <n v="15.020747899159664"/>
    <n v="0.12074789915966377"/>
    <x v="225"/>
  </r>
  <r>
    <n v="2011"/>
    <n v="9"/>
    <n v="8"/>
    <x v="14"/>
    <n v="14.9"/>
    <n v="15.020747899159664"/>
    <n v="0.12074789915966377"/>
    <x v="225"/>
  </r>
  <r>
    <n v="2011"/>
    <n v="9"/>
    <n v="11"/>
    <x v="9"/>
    <n v="14.9"/>
    <n v="15.020747899159664"/>
    <n v="0.12074789915966377"/>
    <x v="225"/>
  </r>
  <r>
    <n v="2011"/>
    <n v="9"/>
    <n v="11"/>
    <x v="7"/>
    <n v="14.9"/>
    <n v="15.020747899159664"/>
    <n v="0.12074789915966377"/>
    <x v="225"/>
  </r>
  <r>
    <n v="2011"/>
    <n v="9"/>
    <n v="17"/>
    <x v="15"/>
    <n v="14.9"/>
    <n v="15.020747899159664"/>
    <n v="0.12074789915966377"/>
    <x v="225"/>
  </r>
  <r>
    <n v="2011"/>
    <n v="9"/>
    <n v="18"/>
    <x v="23"/>
    <n v="14.9"/>
    <n v="15.020747899159664"/>
    <n v="0.12074789915966377"/>
    <x v="225"/>
  </r>
  <r>
    <n v="2011"/>
    <n v="9"/>
    <n v="21"/>
    <x v="4"/>
    <n v="14.9"/>
    <n v="15.020747899159664"/>
    <n v="0.12074789915966377"/>
    <x v="225"/>
  </r>
  <r>
    <n v="2011"/>
    <n v="9"/>
    <n v="22"/>
    <x v="17"/>
    <n v="14.9"/>
    <n v="15.020747899159664"/>
    <n v="0.12074789915966377"/>
    <x v="225"/>
  </r>
  <r>
    <n v="2011"/>
    <n v="9"/>
    <n v="27"/>
    <x v="8"/>
    <n v="14.9"/>
    <n v="15.020747899159664"/>
    <n v="0.12074789915966377"/>
    <x v="225"/>
  </r>
  <r>
    <n v="2011"/>
    <n v="9"/>
    <n v="27"/>
    <x v="19"/>
    <n v="14.9"/>
    <n v="15.020747899159664"/>
    <n v="0.12074789915966377"/>
    <x v="225"/>
  </r>
  <r>
    <n v="2010"/>
    <n v="10"/>
    <n v="4"/>
    <x v="3"/>
    <n v="14.9"/>
    <n v="15.020747899159664"/>
    <n v="0.12074789915966377"/>
    <x v="225"/>
  </r>
  <r>
    <n v="2010"/>
    <n v="10"/>
    <n v="5"/>
    <x v="4"/>
    <n v="14.9"/>
    <n v="15.020747899159664"/>
    <n v="0.12074789915966377"/>
    <x v="225"/>
  </r>
  <r>
    <n v="2010"/>
    <n v="10"/>
    <n v="6"/>
    <x v="15"/>
    <n v="14.9"/>
    <n v="15.020747899159664"/>
    <n v="0.12074789915966377"/>
    <x v="225"/>
  </r>
  <r>
    <n v="2010"/>
    <n v="10"/>
    <n v="9"/>
    <x v="10"/>
    <n v="14.9"/>
    <n v="15.020747899159664"/>
    <n v="0.12074789915966377"/>
    <x v="225"/>
  </r>
  <r>
    <n v="2004"/>
    <n v="2"/>
    <n v="3"/>
    <x v="18"/>
    <n v="15.4"/>
    <n v="14.915705882352942"/>
    <n v="-0.48429411764705854"/>
    <x v="226"/>
  </r>
  <r>
    <n v="2004"/>
    <n v="2"/>
    <n v="3"/>
    <x v="20"/>
    <n v="15.5"/>
    <n v="14.894697478991596"/>
    <n v="-0.60530252100840443"/>
    <x v="226"/>
  </r>
  <r>
    <n v="2004"/>
    <n v="2"/>
    <n v="3"/>
    <x v="21"/>
    <n v="15.700000000000001"/>
    <n v="14.852680672268907"/>
    <n v="-0.84731932773109442"/>
    <x v="226"/>
  </r>
  <r>
    <n v="2004"/>
    <n v="2"/>
    <n v="3"/>
    <x v="22"/>
    <n v="15.5"/>
    <n v="14.894697478991596"/>
    <n v="-0.60530252100840443"/>
    <x v="226"/>
  </r>
  <r>
    <n v="2004"/>
    <n v="2"/>
    <n v="3"/>
    <x v="23"/>
    <n v="15.200000000000001"/>
    <n v="14.957722689075631"/>
    <n v="-0.24227731092437033"/>
    <x v="226"/>
  </r>
  <r>
    <n v="2004"/>
    <n v="2"/>
    <n v="4"/>
    <x v="16"/>
    <n v="15"/>
    <n v="14.99973949579832"/>
    <n v="-2.6050420168033384E-4"/>
    <x v="226"/>
  </r>
  <r>
    <n v="2004"/>
    <n v="2"/>
    <n v="4"/>
    <x v="20"/>
    <n v="15.5"/>
    <n v="14.894697478991596"/>
    <n v="-0.60530252100840443"/>
    <x v="226"/>
  </r>
  <r>
    <n v="2004"/>
    <n v="2"/>
    <n v="4"/>
    <x v="21"/>
    <n v="16"/>
    <n v="14.789655462184873"/>
    <n v="-1.2103445378151267"/>
    <x v="226"/>
  </r>
  <r>
    <n v="2004"/>
    <n v="2"/>
    <n v="4"/>
    <x v="22"/>
    <n v="16.400000000000002"/>
    <n v="14.705621848739495"/>
    <n v="-1.6943781512605067"/>
    <x v="226"/>
  </r>
  <r>
    <n v="2004"/>
    <n v="2"/>
    <n v="4"/>
    <x v="23"/>
    <n v="16.100000000000001"/>
    <n v="14.768647058823529"/>
    <n v="-1.3313529411764726"/>
    <x v="226"/>
  </r>
  <r>
    <n v="2004"/>
    <n v="2"/>
    <n v="4"/>
    <x v="17"/>
    <n v="15.600000000000001"/>
    <n v="14.873689075630251"/>
    <n v="-0.72631092436975031"/>
    <x v="226"/>
  </r>
  <r>
    <n v="2004"/>
    <n v="2"/>
    <n v="4"/>
    <x v="19"/>
    <n v="15.4"/>
    <n v="14.915705882352942"/>
    <n v="-0.48429411764705854"/>
    <x v="226"/>
  </r>
  <r>
    <n v="2004"/>
    <n v="2"/>
    <n v="4"/>
    <x v="15"/>
    <n v="15.4"/>
    <n v="14.915705882352942"/>
    <n v="-0.48429411764705854"/>
    <x v="226"/>
  </r>
  <r>
    <n v="2004"/>
    <n v="2"/>
    <n v="4"/>
    <x v="14"/>
    <n v="15.600000000000001"/>
    <n v="14.873689075630251"/>
    <n v="-0.72631092436975031"/>
    <x v="226"/>
  </r>
  <r>
    <n v="2004"/>
    <n v="2"/>
    <n v="4"/>
    <x v="12"/>
    <n v="16"/>
    <n v="14.789655462184873"/>
    <n v="-1.2103445378151267"/>
    <x v="226"/>
  </r>
  <r>
    <n v="2004"/>
    <n v="2"/>
    <n v="4"/>
    <x v="11"/>
    <n v="15.5"/>
    <n v="14.894697478991596"/>
    <n v="-0.60530252100840443"/>
    <x v="226"/>
  </r>
  <r>
    <n v="2004"/>
    <n v="3"/>
    <n v="16"/>
    <x v="22"/>
    <n v="15.600000000000001"/>
    <n v="14.873689075630251"/>
    <n v="-0.72631092436975031"/>
    <x v="226"/>
  </r>
  <r>
    <n v="2004"/>
    <n v="3"/>
    <n v="16"/>
    <x v="23"/>
    <n v="15.700000000000001"/>
    <n v="14.852680672268907"/>
    <n v="-0.84731932773109442"/>
    <x v="226"/>
  </r>
  <r>
    <n v="2004"/>
    <n v="3"/>
    <n v="16"/>
    <x v="17"/>
    <n v="15"/>
    <n v="14.99973949579832"/>
    <n v="-2.6050420168033384E-4"/>
    <x v="226"/>
  </r>
  <r>
    <n v="2004"/>
    <n v="3"/>
    <n v="17"/>
    <x v="13"/>
    <n v="16"/>
    <n v="14.789655462184873"/>
    <n v="-1.2103445378151267"/>
    <x v="226"/>
  </r>
  <r>
    <n v="2004"/>
    <n v="3"/>
    <n v="17"/>
    <x v="16"/>
    <n v="17.400000000000002"/>
    <n v="14.495537815126049"/>
    <n v="-2.9044621848739531"/>
    <x v="226"/>
  </r>
  <r>
    <n v="2004"/>
    <n v="3"/>
    <n v="17"/>
    <x v="18"/>
    <n v="18.100000000000001"/>
    <n v="14.348478991596638"/>
    <n v="-3.7515210084033637"/>
    <x v="226"/>
  </r>
  <r>
    <n v="2004"/>
    <n v="3"/>
    <n v="17"/>
    <x v="20"/>
    <n v="18.100000000000001"/>
    <n v="14.348478991596638"/>
    <n v="-3.7515210084033637"/>
    <x v="226"/>
  </r>
  <r>
    <n v="2004"/>
    <n v="3"/>
    <n v="17"/>
    <x v="21"/>
    <n v="18.2"/>
    <n v="14.327470588235293"/>
    <n v="-3.872529411764706"/>
    <x v="226"/>
  </r>
  <r>
    <n v="2004"/>
    <n v="3"/>
    <n v="17"/>
    <x v="22"/>
    <n v="17.600000000000001"/>
    <n v="14.45352100840336"/>
    <n v="-3.1464789915966414"/>
    <x v="226"/>
  </r>
  <r>
    <n v="2004"/>
    <n v="3"/>
    <n v="17"/>
    <x v="23"/>
    <n v="16.600000000000001"/>
    <n v="14.663605042016806"/>
    <n v="-1.9363949579831949"/>
    <x v="226"/>
  </r>
  <r>
    <n v="2004"/>
    <n v="3"/>
    <n v="30"/>
    <x v="18"/>
    <n v="15.200000000000001"/>
    <n v="14.957722689075631"/>
    <n v="-0.24227731092437033"/>
    <x v="226"/>
  </r>
  <r>
    <n v="2004"/>
    <n v="3"/>
    <n v="30"/>
    <x v="20"/>
    <n v="15.5"/>
    <n v="14.894697478991596"/>
    <n v="-0.60530252100840443"/>
    <x v="226"/>
  </r>
  <r>
    <n v="2004"/>
    <n v="3"/>
    <n v="30"/>
    <x v="21"/>
    <n v="16"/>
    <n v="14.789655462184873"/>
    <n v="-1.2103445378151267"/>
    <x v="226"/>
  </r>
  <r>
    <n v="2004"/>
    <n v="3"/>
    <n v="30"/>
    <x v="22"/>
    <n v="16.2"/>
    <n v="14.747638655462184"/>
    <n v="-1.452361344537815"/>
    <x v="226"/>
  </r>
  <r>
    <n v="2004"/>
    <n v="3"/>
    <n v="30"/>
    <x v="23"/>
    <n v="15.8"/>
    <n v="14.831672268907562"/>
    <n v="-0.96832773109243853"/>
    <x v="226"/>
  </r>
  <r>
    <n v="2004"/>
    <n v="3"/>
    <n v="30"/>
    <x v="17"/>
    <n v="15.3"/>
    <n v="14.936714285714285"/>
    <n v="-0.36328571428571621"/>
    <x v="226"/>
  </r>
  <r>
    <n v="2004"/>
    <n v="3"/>
    <n v="31"/>
    <x v="16"/>
    <n v="15.200000000000001"/>
    <n v="14.957722689075631"/>
    <n v="-0.24227731092437033"/>
    <x v="226"/>
  </r>
  <r>
    <n v="2004"/>
    <n v="3"/>
    <n v="31"/>
    <x v="18"/>
    <n v="16.2"/>
    <n v="14.747638655462184"/>
    <n v="-1.452361344537815"/>
    <x v="226"/>
  </r>
  <r>
    <n v="2004"/>
    <n v="3"/>
    <n v="31"/>
    <x v="20"/>
    <n v="16.8"/>
    <n v="14.621588235294118"/>
    <n v="-2.1784117647058832"/>
    <x v="226"/>
  </r>
  <r>
    <n v="2004"/>
    <n v="3"/>
    <n v="31"/>
    <x v="21"/>
    <n v="17.400000000000002"/>
    <n v="14.495537815126049"/>
    <n v="-2.9044621848739531"/>
    <x v="226"/>
  </r>
  <r>
    <n v="2004"/>
    <n v="3"/>
    <n v="31"/>
    <x v="22"/>
    <n v="17.3"/>
    <n v="14.516546218487395"/>
    <n v="-2.7834537815126055"/>
    <x v="226"/>
  </r>
  <r>
    <n v="2004"/>
    <n v="3"/>
    <n v="31"/>
    <x v="23"/>
    <n v="17.400000000000002"/>
    <n v="14.495537815126049"/>
    <n v="-2.9044621848739531"/>
    <x v="226"/>
  </r>
  <r>
    <n v="2004"/>
    <n v="3"/>
    <n v="31"/>
    <x v="17"/>
    <n v="16.5"/>
    <n v="14.684613445378151"/>
    <n v="-1.8153865546218491"/>
    <x v="226"/>
  </r>
  <r>
    <n v="2002"/>
    <n v="4"/>
    <n v="1"/>
    <x v="18"/>
    <n v="15.9"/>
    <n v="14.810663865546218"/>
    <n v="-1.0893361344537826"/>
    <x v="226"/>
  </r>
  <r>
    <n v="2002"/>
    <n v="4"/>
    <n v="1"/>
    <x v="20"/>
    <n v="17"/>
    <n v="14.579571428571429"/>
    <n v="-2.4204285714285714"/>
    <x v="226"/>
  </r>
  <r>
    <n v="2002"/>
    <n v="4"/>
    <n v="1"/>
    <x v="21"/>
    <n v="17"/>
    <n v="14.579571428571429"/>
    <n v="-2.4204285714285714"/>
    <x v="226"/>
  </r>
  <r>
    <n v="2002"/>
    <n v="4"/>
    <n v="1"/>
    <x v="22"/>
    <n v="16.8"/>
    <n v="14.621588235294118"/>
    <n v="-2.1784117647058832"/>
    <x v="226"/>
  </r>
  <r>
    <n v="2002"/>
    <n v="4"/>
    <n v="1"/>
    <x v="23"/>
    <n v="16.900000000000002"/>
    <n v="14.600579831932773"/>
    <n v="-2.299420168067229"/>
    <x v="226"/>
  </r>
  <r>
    <n v="2002"/>
    <n v="4"/>
    <n v="1"/>
    <x v="17"/>
    <n v="16.400000000000002"/>
    <n v="14.705621848739495"/>
    <n v="-1.6943781512605067"/>
    <x v="226"/>
  </r>
  <r>
    <n v="2002"/>
    <n v="4"/>
    <n v="2"/>
    <x v="13"/>
    <n v="17.100000000000001"/>
    <n v="14.558563025210084"/>
    <n v="-2.5414369747899173"/>
    <x v="226"/>
  </r>
  <r>
    <n v="2002"/>
    <n v="4"/>
    <n v="2"/>
    <x v="16"/>
    <n v="18.600000000000001"/>
    <n v="14.243436974789915"/>
    <n v="-4.356563025210086"/>
    <x v="226"/>
  </r>
  <r>
    <n v="2002"/>
    <n v="4"/>
    <n v="2"/>
    <x v="18"/>
    <n v="19.3"/>
    <n v="14.096378151260504"/>
    <n v="-5.2036218487394965"/>
    <x v="226"/>
  </r>
  <r>
    <n v="2002"/>
    <n v="4"/>
    <n v="2"/>
    <x v="20"/>
    <n v="20.200000000000003"/>
    <n v="13.907302521008402"/>
    <n v="-6.2926974789916006"/>
    <x v="226"/>
  </r>
  <r>
    <n v="2002"/>
    <n v="4"/>
    <n v="2"/>
    <x v="21"/>
    <n v="20.3"/>
    <n v="13.886294117647058"/>
    <n v="-6.4137058823529429"/>
    <x v="226"/>
  </r>
  <r>
    <n v="2002"/>
    <n v="4"/>
    <n v="2"/>
    <x v="22"/>
    <n v="20.400000000000002"/>
    <n v="13.865285714285713"/>
    <n v="-6.5347142857142888"/>
    <x v="226"/>
  </r>
  <r>
    <n v="2002"/>
    <n v="4"/>
    <n v="2"/>
    <x v="23"/>
    <n v="20"/>
    <n v="13.949319327731093"/>
    <n v="-6.050680672268907"/>
    <x v="226"/>
  </r>
  <r>
    <n v="2002"/>
    <n v="4"/>
    <n v="2"/>
    <x v="17"/>
    <n v="19"/>
    <n v="14.159403361344538"/>
    <n v="-4.8405966386554624"/>
    <x v="226"/>
  </r>
  <r>
    <n v="2002"/>
    <n v="4"/>
    <n v="2"/>
    <x v="19"/>
    <n v="17.2"/>
    <n v="14.53755462184874"/>
    <n v="-2.6624453781512596"/>
    <x v="226"/>
  </r>
  <r>
    <n v="2002"/>
    <n v="4"/>
    <n v="3"/>
    <x v="10"/>
    <n v="15.5"/>
    <n v="14.894697478991596"/>
    <n v="-0.60530252100840443"/>
    <x v="226"/>
  </r>
  <r>
    <n v="2002"/>
    <n v="4"/>
    <n v="3"/>
    <x v="13"/>
    <n v="16.600000000000001"/>
    <n v="14.663605042016806"/>
    <n v="-1.9363949579831949"/>
    <x v="226"/>
  </r>
  <r>
    <n v="2002"/>
    <n v="4"/>
    <n v="3"/>
    <x v="16"/>
    <n v="17.8"/>
    <n v="14.411504201680671"/>
    <n v="-3.3884957983193296"/>
    <x v="226"/>
  </r>
  <r>
    <n v="2002"/>
    <n v="4"/>
    <n v="3"/>
    <x v="18"/>
    <n v="18.2"/>
    <n v="14.327470588235293"/>
    <n v="-3.872529411764706"/>
    <x v="226"/>
  </r>
  <r>
    <n v="2002"/>
    <n v="4"/>
    <n v="3"/>
    <x v="20"/>
    <n v="18.7"/>
    <n v="14.222428571428571"/>
    <n v="-4.4775714285714283"/>
    <x v="226"/>
  </r>
  <r>
    <n v="2002"/>
    <n v="4"/>
    <n v="3"/>
    <x v="21"/>
    <n v="19.200000000000003"/>
    <n v="14.117386554621849"/>
    <n v="-5.0826134453781542"/>
    <x v="226"/>
  </r>
  <r>
    <n v="2002"/>
    <n v="4"/>
    <n v="3"/>
    <x v="22"/>
    <n v="19.3"/>
    <n v="14.096378151260504"/>
    <n v="-5.2036218487394965"/>
    <x v="226"/>
  </r>
  <r>
    <n v="2002"/>
    <n v="4"/>
    <n v="3"/>
    <x v="23"/>
    <n v="19.200000000000003"/>
    <n v="14.117386554621849"/>
    <n v="-5.0826134453781542"/>
    <x v="226"/>
  </r>
  <r>
    <n v="2002"/>
    <n v="4"/>
    <n v="3"/>
    <x v="17"/>
    <n v="18.8"/>
    <n v="14.201420168067227"/>
    <n v="-4.5985798319327742"/>
    <x v="226"/>
  </r>
  <r>
    <n v="2002"/>
    <n v="4"/>
    <n v="3"/>
    <x v="19"/>
    <n v="17"/>
    <n v="14.579571428571429"/>
    <n v="-2.4204285714285714"/>
    <x v="226"/>
  </r>
  <r>
    <n v="2002"/>
    <n v="4"/>
    <n v="3"/>
    <x v="15"/>
    <n v="15.4"/>
    <n v="14.915705882352942"/>
    <n v="-0.48429411764705854"/>
    <x v="226"/>
  </r>
  <r>
    <n v="2002"/>
    <n v="4"/>
    <n v="4"/>
    <x v="16"/>
    <n v="15.100000000000001"/>
    <n v="14.978731092436973"/>
    <n v="-0.12126890756302799"/>
    <x v="226"/>
  </r>
  <r>
    <n v="2002"/>
    <n v="4"/>
    <n v="4"/>
    <x v="18"/>
    <n v="16.2"/>
    <n v="14.747638655462184"/>
    <n v="-1.452361344537815"/>
    <x v="226"/>
  </r>
  <r>
    <n v="2002"/>
    <n v="4"/>
    <n v="4"/>
    <x v="20"/>
    <n v="17.3"/>
    <n v="14.516546218487395"/>
    <n v="-2.7834537815126055"/>
    <x v="226"/>
  </r>
  <r>
    <n v="2002"/>
    <n v="4"/>
    <n v="4"/>
    <x v="21"/>
    <n v="18.3"/>
    <n v="14.306462184873949"/>
    <n v="-3.9935378151260519"/>
    <x v="226"/>
  </r>
  <r>
    <n v="2002"/>
    <n v="4"/>
    <n v="4"/>
    <x v="22"/>
    <n v="18.100000000000001"/>
    <n v="14.348478991596638"/>
    <n v="-3.7515210084033637"/>
    <x v="226"/>
  </r>
  <r>
    <n v="2002"/>
    <n v="4"/>
    <n v="4"/>
    <x v="23"/>
    <n v="17.2"/>
    <n v="14.53755462184874"/>
    <n v="-2.6624453781512596"/>
    <x v="226"/>
  </r>
  <r>
    <n v="2002"/>
    <n v="4"/>
    <n v="4"/>
    <x v="17"/>
    <n v="15.3"/>
    <n v="14.936714285714285"/>
    <n v="-0.36328571428571621"/>
    <x v="226"/>
  </r>
  <r>
    <n v="2002"/>
    <n v="4"/>
    <n v="21"/>
    <x v="20"/>
    <n v="16"/>
    <n v="14.789655462184873"/>
    <n v="-1.2103445378151267"/>
    <x v="226"/>
  </r>
  <r>
    <n v="2002"/>
    <n v="4"/>
    <n v="21"/>
    <x v="21"/>
    <n v="16.5"/>
    <n v="14.684613445378151"/>
    <n v="-1.8153865546218491"/>
    <x v="226"/>
  </r>
  <r>
    <n v="2002"/>
    <n v="4"/>
    <n v="21"/>
    <x v="22"/>
    <n v="16.7"/>
    <n v="14.642596638655462"/>
    <n v="-2.0574033613445373"/>
    <x v="226"/>
  </r>
  <r>
    <n v="2002"/>
    <n v="4"/>
    <n v="21"/>
    <x v="23"/>
    <n v="16.5"/>
    <n v="14.684613445378151"/>
    <n v="-1.8153865546218491"/>
    <x v="226"/>
  </r>
  <r>
    <n v="2002"/>
    <n v="4"/>
    <n v="21"/>
    <x v="17"/>
    <n v="16.400000000000002"/>
    <n v="14.705621848739495"/>
    <n v="-1.6943781512605067"/>
    <x v="226"/>
  </r>
  <r>
    <n v="2002"/>
    <n v="4"/>
    <n v="21"/>
    <x v="19"/>
    <n v="15.200000000000001"/>
    <n v="14.957722689075631"/>
    <n v="-0.24227731092437033"/>
    <x v="226"/>
  </r>
  <r>
    <n v="2002"/>
    <n v="4"/>
    <n v="22"/>
    <x v="10"/>
    <n v="15.4"/>
    <n v="14.915705882352942"/>
    <n v="-0.48429411764705854"/>
    <x v="226"/>
  </r>
  <r>
    <n v="2002"/>
    <n v="4"/>
    <n v="22"/>
    <x v="13"/>
    <n v="16.8"/>
    <n v="14.621588235294118"/>
    <n v="-2.1784117647058832"/>
    <x v="226"/>
  </r>
  <r>
    <n v="2002"/>
    <n v="4"/>
    <n v="22"/>
    <x v="16"/>
    <n v="18.100000000000001"/>
    <n v="14.348478991596638"/>
    <n v="-3.7515210084033637"/>
    <x v="226"/>
  </r>
  <r>
    <n v="2002"/>
    <n v="4"/>
    <n v="22"/>
    <x v="18"/>
    <n v="18.600000000000001"/>
    <n v="14.243436974789915"/>
    <n v="-4.356563025210086"/>
    <x v="226"/>
  </r>
  <r>
    <n v="2002"/>
    <n v="4"/>
    <n v="22"/>
    <x v="20"/>
    <n v="20.400000000000002"/>
    <n v="13.865285714285713"/>
    <n v="-6.5347142857142888"/>
    <x v="226"/>
  </r>
  <r>
    <n v="2002"/>
    <n v="4"/>
    <n v="22"/>
    <x v="21"/>
    <n v="19.8"/>
    <n v="13.991336134453782"/>
    <n v="-5.8086638655462188"/>
    <x v="226"/>
  </r>
  <r>
    <n v="2002"/>
    <n v="4"/>
    <n v="22"/>
    <x v="22"/>
    <n v="19.700000000000003"/>
    <n v="14.012344537815125"/>
    <n v="-5.6876554621848783"/>
    <x v="226"/>
  </r>
  <r>
    <n v="2002"/>
    <n v="4"/>
    <n v="22"/>
    <x v="23"/>
    <n v="18.400000000000002"/>
    <n v="14.285453781512604"/>
    <n v="-4.1145462184873978"/>
    <x v="226"/>
  </r>
  <r>
    <n v="2002"/>
    <n v="4"/>
    <n v="22"/>
    <x v="17"/>
    <n v="17.600000000000001"/>
    <n v="14.45352100840336"/>
    <n v="-3.1464789915966414"/>
    <x v="226"/>
  </r>
  <r>
    <n v="2002"/>
    <n v="4"/>
    <n v="22"/>
    <x v="19"/>
    <n v="17"/>
    <n v="14.579571428571429"/>
    <n v="-2.4204285714285714"/>
    <x v="226"/>
  </r>
  <r>
    <n v="2002"/>
    <n v="4"/>
    <n v="22"/>
    <x v="15"/>
    <n v="15.9"/>
    <n v="14.810663865546218"/>
    <n v="-1.0893361344537826"/>
    <x v="226"/>
  </r>
  <r>
    <n v="2002"/>
    <n v="4"/>
    <n v="23"/>
    <x v="10"/>
    <n v="15.4"/>
    <n v="14.915705882352942"/>
    <n v="-0.48429411764705854"/>
    <x v="226"/>
  </r>
  <r>
    <n v="2002"/>
    <n v="4"/>
    <n v="23"/>
    <x v="13"/>
    <n v="16.2"/>
    <n v="14.747638655462184"/>
    <n v="-1.452361344537815"/>
    <x v="226"/>
  </r>
  <r>
    <n v="2002"/>
    <n v="4"/>
    <n v="23"/>
    <x v="16"/>
    <n v="16.5"/>
    <n v="14.684613445378151"/>
    <n v="-1.8153865546218491"/>
    <x v="226"/>
  </r>
  <r>
    <n v="2002"/>
    <n v="4"/>
    <n v="23"/>
    <x v="18"/>
    <n v="17.400000000000002"/>
    <n v="14.495537815126049"/>
    <n v="-2.9044621848739531"/>
    <x v="226"/>
  </r>
  <r>
    <n v="2002"/>
    <n v="4"/>
    <n v="23"/>
    <x v="20"/>
    <n v="17.5"/>
    <n v="14.474529411764706"/>
    <n v="-3.0254705882352937"/>
    <x v="226"/>
  </r>
  <r>
    <n v="2002"/>
    <n v="4"/>
    <n v="23"/>
    <x v="21"/>
    <n v="17.5"/>
    <n v="14.474529411764706"/>
    <n v="-3.0254705882352937"/>
    <x v="226"/>
  </r>
  <r>
    <n v="2002"/>
    <n v="4"/>
    <n v="23"/>
    <x v="22"/>
    <n v="17.2"/>
    <n v="14.53755462184874"/>
    <n v="-2.6624453781512596"/>
    <x v="226"/>
  </r>
  <r>
    <n v="2002"/>
    <n v="4"/>
    <n v="23"/>
    <x v="23"/>
    <n v="16.100000000000001"/>
    <n v="14.768647058823529"/>
    <n v="-1.3313529411764726"/>
    <x v="226"/>
  </r>
  <r>
    <n v="2002"/>
    <n v="4"/>
    <n v="23"/>
    <x v="17"/>
    <n v="15.9"/>
    <n v="14.810663865546218"/>
    <n v="-1.0893361344537826"/>
    <x v="226"/>
  </r>
  <r>
    <n v="2002"/>
    <n v="4"/>
    <n v="24"/>
    <x v="10"/>
    <n v="16.600000000000001"/>
    <n v="14.663605042016806"/>
    <n v="-1.9363949579831949"/>
    <x v="226"/>
  </r>
  <r>
    <n v="2002"/>
    <n v="4"/>
    <n v="24"/>
    <x v="13"/>
    <n v="18.400000000000002"/>
    <n v="14.285453781512604"/>
    <n v="-4.1145462184873978"/>
    <x v="226"/>
  </r>
  <r>
    <n v="2002"/>
    <n v="4"/>
    <n v="24"/>
    <x v="16"/>
    <n v="19.3"/>
    <n v="14.096378151260504"/>
    <n v="-5.2036218487394965"/>
    <x v="226"/>
  </r>
  <r>
    <n v="2002"/>
    <n v="4"/>
    <n v="24"/>
    <x v="18"/>
    <n v="19.600000000000001"/>
    <n v="14.033352941176471"/>
    <n v="-5.5666470588235306"/>
    <x v="226"/>
  </r>
  <r>
    <n v="2002"/>
    <n v="4"/>
    <n v="24"/>
    <x v="20"/>
    <n v="19.700000000000003"/>
    <n v="14.012344537815125"/>
    <n v="-5.6876554621848783"/>
    <x v="226"/>
  </r>
  <r>
    <n v="2002"/>
    <n v="4"/>
    <n v="24"/>
    <x v="21"/>
    <n v="20.100000000000001"/>
    <n v="13.928310924369747"/>
    <n v="-6.1716890756302547"/>
    <x v="226"/>
  </r>
  <r>
    <n v="2002"/>
    <n v="4"/>
    <n v="24"/>
    <x v="22"/>
    <n v="19.900000000000002"/>
    <n v="13.970327731092436"/>
    <n v="-5.9296722689075665"/>
    <x v="226"/>
  </r>
  <r>
    <n v="2002"/>
    <n v="4"/>
    <n v="24"/>
    <x v="23"/>
    <n v="19.5"/>
    <n v="14.054361344537815"/>
    <n v="-5.4456386554621847"/>
    <x v="226"/>
  </r>
  <r>
    <n v="2002"/>
    <n v="4"/>
    <n v="24"/>
    <x v="17"/>
    <n v="18"/>
    <n v="14.369487394957982"/>
    <n v="-3.6305126050420178"/>
    <x v="226"/>
  </r>
  <r>
    <n v="2002"/>
    <n v="4"/>
    <n v="24"/>
    <x v="19"/>
    <n v="16.7"/>
    <n v="14.642596638655462"/>
    <n v="-2.0574033613445373"/>
    <x v="226"/>
  </r>
  <r>
    <n v="2002"/>
    <n v="4"/>
    <n v="25"/>
    <x v="18"/>
    <n v="15.5"/>
    <n v="14.894697478991596"/>
    <n v="-0.60530252100840443"/>
    <x v="226"/>
  </r>
  <r>
    <n v="2002"/>
    <n v="4"/>
    <n v="25"/>
    <x v="20"/>
    <n v="16.900000000000002"/>
    <n v="14.600579831932773"/>
    <n v="-2.299420168067229"/>
    <x v="226"/>
  </r>
  <r>
    <n v="2002"/>
    <n v="4"/>
    <n v="25"/>
    <x v="21"/>
    <n v="15.5"/>
    <n v="14.894697478991596"/>
    <n v="-0.60530252100840443"/>
    <x v="226"/>
  </r>
  <r>
    <n v="2000"/>
    <n v="5"/>
    <n v="1"/>
    <x v="18"/>
    <n v="15.4"/>
    <n v="14.915705882352942"/>
    <n v="-0.48429411764705854"/>
    <x v="226"/>
  </r>
  <r>
    <n v="2000"/>
    <n v="5"/>
    <n v="1"/>
    <x v="20"/>
    <n v="16.3"/>
    <n v="14.72663025210084"/>
    <n v="-1.5733697478991608"/>
    <x v="226"/>
  </r>
  <r>
    <n v="2000"/>
    <n v="5"/>
    <n v="1"/>
    <x v="21"/>
    <n v="16.600000000000001"/>
    <n v="14.663605042016806"/>
    <n v="-1.9363949579831949"/>
    <x v="226"/>
  </r>
  <r>
    <n v="2000"/>
    <n v="5"/>
    <n v="1"/>
    <x v="22"/>
    <n v="16.2"/>
    <n v="14.747638655462184"/>
    <n v="-1.452361344537815"/>
    <x v="226"/>
  </r>
  <r>
    <n v="2000"/>
    <n v="5"/>
    <n v="4"/>
    <x v="16"/>
    <n v="15"/>
    <n v="14.99973949579832"/>
    <n v="-2.6050420168033384E-4"/>
    <x v="226"/>
  </r>
  <r>
    <n v="2000"/>
    <n v="5"/>
    <n v="4"/>
    <x v="18"/>
    <n v="17.400000000000002"/>
    <n v="14.495537815126049"/>
    <n v="-2.9044621848739531"/>
    <x v="226"/>
  </r>
  <r>
    <n v="2000"/>
    <n v="5"/>
    <n v="4"/>
    <x v="20"/>
    <n v="18.2"/>
    <n v="14.327470588235293"/>
    <n v="-3.872529411764706"/>
    <x v="226"/>
  </r>
  <r>
    <n v="2000"/>
    <n v="5"/>
    <n v="4"/>
    <x v="21"/>
    <n v="18.8"/>
    <n v="14.201420168067227"/>
    <n v="-4.5985798319327742"/>
    <x v="226"/>
  </r>
  <r>
    <n v="2000"/>
    <n v="5"/>
    <n v="4"/>
    <x v="22"/>
    <n v="18.100000000000001"/>
    <n v="14.348478991596638"/>
    <n v="-3.7515210084033637"/>
    <x v="226"/>
  </r>
  <r>
    <n v="2000"/>
    <n v="5"/>
    <n v="4"/>
    <x v="23"/>
    <n v="18.3"/>
    <n v="14.306462184873949"/>
    <n v="-3.9935378151260519"/>
    <x v="226"/>
  </r>
  <r>
    <n v="2000"/>
    <n v="5"/>
    <n v="4"/>
    <x v="17"/>
    <n v="17.7"/>
    <n v="14.432512605042017"/>
    <n v="-3.2674873949579819"/>
    <x v="226"/>
  </r>
  <r>
    <n v="2000"/>
    <n v="5"/>
    <n v="4"/>
    <x v="19"/>
    <n v="15.600000000000001"/>
    <n v="14.873689075630251"/>
    <n v="-0.72631092436975031"/>
    <x v="226"/>
  </r>
  <r>
    <n v="2000"/>
    <n v="5"/>
    <n v="5"/>
    <x v="0"/>
    <n v="17.5"/>
    <n v="14.474529411764706"/>
    <n v="-3.0254705882352937"/>
    <x v="226"/>
  </r>
  <r>
    <n v="2000"/>
    <n v="5"/>
    <n v="5"/>
    <x v="10"/>
    <n v="20"/>
    <n v="13.949319327731093"/>
    <n v="-6.050680672268907"/>
    <x v="226"/>
  </r>
  <r>
    <n v="2000"/>
    <n v="5"/>
    <n v="5"/>
    <x v="13"/>
    <n v="22.3"/>
    <n v="13.466126050420169"/>
    <n v="-8.8338739495798322"/>
    <x v="226"/>
  </r>
  <r>
    <n v="2000"/>
    <n v="5"/>
    <n v="5"/>
    <x v="16"/>
    <n v="23.400000000000002"/>
    <n v="13.235033613445378"/>
    <n v="-10.164966386554624"/>
    <x v="226"/>
  </r>
  <r>
    <n v="2000"/>
    <n v="5"/>
    <n v="5"/>
    <x v="18"/>
    <n v="24"/>
    <n v="13.108983193277311"/>
    <n v="-10.891016806722689"/>
    <x v="226"/>
  </r>
  <r>
    <n v="2000"/>
    <n v="5"/>
    <n v="5"/>
    <x v="20"/>
    <n v="24.6"/>
    <n v="12.982932773109244"/>
    <n v="-11.617067226890757"/>
    <x v="226"/>
  </r>
  <r>
    <n v="2000"/>
    <n v="5"/>
    <n v="5"/>
    <x v="21"/>
    <n v="25.1"/>
    <n v="12.87789075630252"/>
    <n v="-12.222109243697481"/>
    <x v="226"/>
  </r>
  <r>
    <n v="2000"/>
    <n v="5"/>
    <n v="5"/>
    <x v="22"/>
    <n v="24.8"/>
    <n v="12.940915966386555"/>
    <n v="-11.859084033613446"/>
    <x v="226"/>
  </r>
  <r>
    <n v="2000"/>
    <n v="5"/>
    <n v="5"/>
    <x v="23"/>
    <n v="24.700000000000003"/>
    <n v="12.961924369747898"/>
    <n v="-11.738075630252105"/>
    <x v="226"/>
  </r>
  <r>
    <n v="2000"/>
    <n v="5"/>
    <n v="5"/>
    <x v="17"/>
    <n v="24.1"/>
    <n v="13.087974789915965"/>
    <n v="-11.012025210084037"/>
    <x v="226"/>
  </r>
  <r>
    <n v="2000"/>
    <n v="5"/>
    <n v="5"/>
    <x v="19"/>
    <n v="23.1"/>
    <n v="13.298058823529411"/>
    <n v="-9.8019411764705904"/>
    <x v="226"/>
  </r>
  <r>
    <n v="2000"/>
    <n v="5"/>
    <n v="5"/>
    <x v="15"/>
    <n v="21.3"/>
    <n v="13.676210084033613"/>
    <n v="-7.6237899159663876"/>
    <x v="226"/>
  </r>
  <r>
    <n v="2000"/>
    <n v="5"/>
    <n v="5"/>
    <x v="14"/>
    <n v="19.400000000000002"/>
    <n v="14.07536974789916"/>
    <n v="-5.3246302521008424"/>
    <x v="226"/>
  </r>
  <r>
    <n v="2000"/>
    <n v="5"/>
    <n v="5"/>
    <x v="12"/>
    <n v="18.5"/>
    <n v="14.26444537815126"/>
    <n v="-4.2355546218487401"/>
    <x v="226"/>
  </r>
  <r>
    <n v="2000"/>
    <n v="5"/>
    <n v="5"/>
    <x v="11"/>
    <n v="17.2"/>
    <n v="14.53755462184874"/>
    <n v="-2.6624453781512596"/>
    <x v="226"/>
  </r>
  <r>
    <n v="2000"/>
    <n v="5"/>
    <n v="5"/>
    <x v="9"/>
    <n v="15.700000000000001"/>
    <n v="14.852680672268907"/>
    <n v="-0.84731932773109442"/>
    <x v="226"/>
  </r>
  <r>
    <n v="2000"/>
    <n v="5"/>
    <n v="6"/>
    <x v="3"/>
    <n v="15.3"/>
    <n v="14.936714285714285"/>
    <n v="-0.36328571428571621"/>
    <x v="226"/>
  </r>
  <r>
    <n v="2000"/>
    <n v="5"/>
    <n v="6"/>
    <x v="1"/>
    <n v="17.7"/>
    <n v="14.432512605042017"/>
    <n v="-3.2674873949579819"/>
    <x v="226"/>
  </r>
  <r>
    <n v="2000"/>
    <n v="5"/>
    <n v="6"/>
    <x v="0"/>
    <n v="20.8"/>
    <n v="13.781252100840335"/>
    <n v="-7.0187478991596652"/>
    <x v="226"/>
  </r>
  <r>
    <n v="2000"/>
    <n v="5"/>
    <n v="6"/>
    <x v="10"/>
    <n v="22"/>
    <n v="13.5291512605042"/>
    <n v="-8.4708487394957999"/>
    <x v="226"/>
  </r>
  <r>
    <n v="2000"/>
    <n v="5"/>
    <n v="6"/>
    <x v="13"/>
    <n v="24"/>
    <n v="13.108983193277311"/>
    <n v="-10.891016806722689"/>
    <x v="226"/>
  </r>
  <r>
    <n v="2000"/>
    <n v="5"/>
    <n v="6"/>
    <x v="16"/>
    <n v="24.8"/>
    <n v="12.940915966386555"/>
    <n v="-11.859084033613446"/>
    <x v="226"/>
  </r>
  <r>
    <n v="2000"/>
    <n v="5"/>
    <n v="6"/>
    <x v="18"/>
    <n v="25.900000000000002"/>
    <n v="12.709823529411764"/>
    <n v="-13.190176470588238"/>
    <x v="226"/>
  </r>
  <r>
    <n v="2000"/>
    <n v="5"/>
    <n v="6"/>
    <x v="20"/>
    <n v="26.3"/>
    <n v="12.625789915966386"/>
    <n v="-13.674210084033614"/>
    <x v="226"/>
  </r>
  <r>
    <n v="2000"/>
    <n v="5"/>
    <n v="6"/>
    <x v="21"/>
    <n v="26.3"/>
    <n v="12.625789915966386"/>
    <n v="-13.674210084033614"/>
    <x v="226"/>
  </r>
  <r>
    <n v="2000"/>
    <n v="5"/>
    <n v="6"/>
    <x v="22"/>
    <n v="25.700000000000003"/>
    <n v="12.751840336134453"/>
    <n v="-12.94815966386555"/>
    <x v="226"/>
  </r>
  <r>
    <n v="2000"/>
    <n v="5"/>
    <n v="6"/>
    <x v="23"/>
    <n v="25.5"/>
    <n v="12.793857142857142"/>
    <n v="-12.706142857142858"/>
    <x v="226"/>
  </r>
  <r>
    <n v="2000"/>
    <n v="5"/>
    <n v="6"/>
    <x v="17"/>
    <n v="24.3"/>
    <n v="13.045957983193276"/>
    <n v="-11.254042016806725"/>
    <x v="226"/>
  </r>
  <r>
    <n v="2000"/>
    <n v="5"/>
    <n v="6"/>
    <x v="19"/>
    <n v="24.200000000000003"/>
    <n v="13.066966386554622"/>
    <n v="-11.133033613445381"/>
    <x v="226"/>
  </r>
  <r>
    <n v="2000"/>
    <n v="5"/>
    <n v="6"/>
    <x v="15"/>
    <n v="22.200000000000003"/>
    <n v="13.487134453781511"/>
    <n v="-8.7128655462184916"/>
    <x v="226"/>
  </r>
  <r>
    <n v="2000"/>
    <n v="5"/>
    <n v="6"/>
    <x v="14"/>
    <n v="20.400000000000002"/>
    <n v="13.865285714285713"/>
    <n v="-6.5347142857142888"/>
    <x v="226"/>
  </r>
  <r>
    <n v="2000"/>
    <n v="5"/>
    <n v="6"/>
    <x v="12"/>
    <n v="19.700000000000003"/>
    <n v="14.012344537815125"/>
    <n v="-5.6876554621848783"/>
    <x v="226"/>
  </r>
  <r>
    <n v="2000"/>
    <n v="5"/>
    <n v="6"/>
    <x v="11"/>
    <n v="18.7"/>
    <n v="14.222428571428571"/>
    <n v="-4.4775714285714283"/>
    <x v="226"/>
  </r>
  <r>
    <n v="2000"/>
    <n v="5"/>
    <n v="6"/>
    <x v="9"/>
    <n v="17.400000000000002"/>
    <n v="14.495537815126049"/>
    <n v="-2.9044621848739531"/>
    <x v="226"/>
  </r>
  <r>
    <n v="2000"/>
    <n v="5"/>
    <n v="6"/>
    <x v="7"/>
    <n v="16.5"/>
    <n v="14.684613445378151"/>
    <n v="-1.8153865546218491"/>
    <x v="226"/>
  </r>
  <r>
    <n v="2000"/>
    <n v="5"/>
    <n v="7"/>
    <x v="5"/>
    <n v="16.900000000000002"/>
    <n v="14.600579831932773"/>
    <n v="-2.299420168067229"/>
    <x v="226"/>
  </r>
  <r>
    <n v="2000"/>
    <n v="5"/>
    <n v="7"/>
    <x v="4"/>
    <n v="16.400000000000002"/>
    <n v="14.705621848739495"/>
    <n v="-1.6943781512605067"/>
    <x v="226"/>
  </r>
  <r>
    <n v="2000"/>
    <n v="5"/>
    <n v="7"/>
    <x v="2"/>
    <n v="15.100000000000001"/>
    <n v="14.978731092436973"/>
    <n v="-0.12126890756302799"/>
    <x v="226"/>
  </r>
  <r>
    <n v="2000"/>
    <n v="5"/>
    <n v="7"/>
    <x v="3"/>
    <n v="15.4"/>
    <n v="14.915705882352942"/>
    <n v="-0.48429411764705854"/>
    <x v="226"/>
  </r>
  <r>
    <n v="2000"/>
    <n v="5"/>
    <n v="7"/>
    <x v="1"/>
    <n v="17.600000000000001"/>
    <n v="14.45352100840336"/>
    <n v="-3.1464789915966414"/>
    <x v="226"/>
  </r>
  <r>
    <n v="2000"/>
    <n v="5"/>
    <n v="7"/>
    <x v="0"/>
    <n v="19.400000000000002"/>
    <n v="14.07536974789916"/>
    <n v="-5.3246302521008424"/>
    <x v="226"/>
  </r>
  <r>
    <n v="2000"/>
    <n v="5"/>
    <n v="7"/>
    <x v="10"/>
    <n v="20.8"/>
    <n v="13.781252100840335"/>
    <n v="-7.0187478991596652"/>
    <x v="226"/>
  </r>
  <r>
    <n v="2000"/>
    <n v="5"/>
    <n v="7"/>
    <x v="13"/>
    <n v="22.6"/>
    <n v="13.403100840336133"/>
    <n v="-9.1968991596638681"/>
    <x v="226"/>
  </r>
  <r>
    <n v="2000"/>
    <n v="5"/>
    <n v="7"/>
    <x v="16"/>
    <n v="24.3"/>
    <n v="13.045957983193276"/>
    <n v="-11.254042016806725"/>
    <x v="226"/>
  </r>
  <r>
    <n v="2000"/>
    <n v="5"/>
    <n v="7"/>
    <x v="18"/>
    <n v="25.700000000000003"/>
    <n v="12.751840336134453"/>
    <n v="-12.94815966386555"/>
    <x v="226"/>
  </r>
  <r>
    <n v="2000"/>
    <n v="5"/>
    <n v="7"/>
    <x v="20"/>
    <n v="25.8"/>
    <n v="12.730831932773109"/>
    <n v="-13.069168067226892"/>
    <x v="226"/>
  </r>
  <r>
    <n v="2000"/>
    <n v="5"/>
    <n v="7"/>
    <x v="21"/>
    <n v="26"/>
    <n v="12.68881512605042"/>
    <n v="-13.31118487394958"/>
    <x v="226"/>
  </r>
  <r>
    <n v="2000"/>
    <n v="5"/>
    <n v="7"/>
    <x v="22"/>
    <n v="26.900000000000002"/>
    <n v="12.49973949579832"/>
    <n v="-14.400260504201682"/>
    <x v="226"/>
  </r>
  <r>
    <n v="2000"/>
    <n v="5"/>
    <n v="7"/>
    <x v="23"/>
    <n v="21.5"/>
    <n v="13.634193277310924"/>
    <n v="-7.8658067226890758"/>
    <x v="226"/>
  </r>
  <r>
    <n v="2000"/>
    <n v="5"/>
    <n v="7"/>
    <x v="17"/>
    <n v="24"/>
    <n v="13.108983193277311"/>
    <n v="-10.891016806722689"/>
    <x v="226"/>
  </r>
  <r>
    <n v="2000"/>
    <n v="5"/>
    <n v="7"/>
    <x v="19"/>
    <n v="21"/>
    <n v="13.739235294117647"/>
    <n v="-7.2607647058823535"/>
    <x v="226"/>
  </r>
  <r>
    <n v="2000"/>
    <n v="5"/>
    <n v="7"/>
    <x v="15"/>
    <n v="18.900000000000002"/>
    <n v="14.180411764705882"/>
    <n v="-4.7195882352941201"/>
    <x v="226"/>
  </r>
  <r>
    <n v="2000"/>
    <n v="5"/>
    <n v="7"/>
    <x v="14"/>
    <n v="17"/>
    <n v="14.579571428571429"/>
    <n v="-2.4204285714285714"/>
    <x v="226"/>
  </r>
  <r>
    <n v="2000"/>
    <n v="5"/>
    <n v="7"/>
    <x v="12"/>
    <n v="15.700000000000001"/>
    <n v="14.852680672268907"/>
    <n v="-0.84731932773109442"/>
    <x v="226"/>
  </r>
  <r>
    <n v="2000"/>
    <n v="5"/>
    <n v="8"/>
    <x v="3"/>
    <n v="15.700000000000001"/>
    <n v="14.852680672268907"/>
    <n v="-0.84731932773109442"/>
    <x v="226"/>
  </r>
  <r>
    <n v="2000"/>
    <n v="5"/>
    <n v="8"/>
    <x v="1"/>
    <n v="18.900000000000002"/>
    <n v="14.180411764705882"/>
    <n v="-4.7195882352941201"/>
    <x v="226"/>
  </r>
  <r>
    <n v="2000"/>
    <n v="5"/>
    <n v="8"/>
    <x v="0"/>
    <n v="21.6"/>
    <n v="13.613184873949578"/>
    <n v="-7.9868151260504234"/>
    <x v="226"/>
  </r>
  <r>
    <n v="2000"/>
    <n v="5"/>
    <n v="8"/>
    <x v="10"/>
    <n v="22.6"/>
    <n v="13.403100840336133"/>
    <n v="-9.1968991596638681"/>
    <x v="226"/>
  </r>
  <r>
    <n v="2000"/>
    <n v="5"/>
    <n v="8"/>
    <x v="13"/>
    <n v="24.400000000000002"/>
    <n v="13.024949579831933"/>
    <n v="-11.375050420168069"/>
    <x v="226"/>
  </r>
  <r>
    <n v="2000"/>
    <n v="5"/>
    <n v="8"/>
    <x v="16"/>
    <n v="25"/>
    <n v="12.898899159663866"/>
    <n v="-12.101100840336134"/>
    <x v="226"/>
  </r>
  <r>
    <n v="2000"/>
    <n v="5"/>
    <n v="8"/>
    <x v="18"/>
    <n v="23.700000000000003"/>
    <n v="13.172008403361342"/>
    <n v="-10.52799159663866"/>
    <x v="226"/>
  </r>
  <r>
    <n v="2000"/>
    <n v="5"/>
    <n v="8"/>
    <x v="20"/>
    <n v="24"/>
    <n v="13.108983193277311"/>
    <n v="-10.891016806722689"/>
    <x v="226"/>
  </r>
  <r>
    <n v="2000"/>
    <n v="5"/>
    <n v="8"/>
    <x v="21"/>
    <n v="25.5"/>
    <n v="12.793857142857142"/>
    <n v="-12.706142857142858"/>
    <x v="226"/>
  </r>
  <r>
    <n v="2000"/>
    <n v="5"/>
    <n v="8"/>
    <x v="22"/>
    <n v="24.400000000000002"/>
    <n v="13.024949579831933"/>
    <n v="-11.375050420168069"/>
    <x v="226"/>
  </r>
  <r>
    <n v="2000"/>
    <n v="5"/>
    <n v="8"/>
    <x v="23"/>
    <n v="24.700000000000003"/>
    <n v="12.961924369747898"/>
    <n v="-11.738075630252105"/>
    <x v="226"/>
  </r>
  <r>
    <n v="2000"/>
    <n v="5"/>
    <n v="8"/>
    <x v="17"/>
    <n v="23.400000000000002"/>
    <n v="13.235033613445378"/>
    <n v="-10.164966386554624"/>
    <x v="226"/>
  </r>
  <r>
    <n v="2000"/>
    <n v="5"/>
    <n v="8"/>
    <x v="19"/>
    <n v="22.900000000000002"/>
    <n v="13.3400756302521"/>
    <n v="-9.5599243697479022"/>
    <x v="226"/>
  </r>
  <r>
    <n v="2000"/>
    <n v="5"/>
    <n v="8"/>
    <x v="15"/>
    <n v="20.6"/>
    <n v="13.823268907563024"/>
    <n v="-6.776731092436977"/>
    <x v="226"/>
  </r>
  <r>
    <n v="2000"/>
    <n v="5"/>
    <n v="8"/>
    <x v="14"/>
    <n v="18.600000000000001"/>
    <n v="14.243436974789915"/>
    <n v="-4.356563025210086"/>
    <x v="226"/>
  </r>
  <r>
    <n v="2000"/>
    <n v="5"/>
    <n v="8"/>
    <x v="12"/>
    <n v="17.600000000000001"/>
    <n v="14.45352100840336"/>
    <n v="-3.1464789915966414"/>
    <x v="226"/>
  </r>
  <r>
    <n v="2000"/>
    <n v="5"/>
    <n v="8"/>
    <x v="11"/>
    <n v="17.5"/>
    <n v="14.474529411764706"/>
    <n v="-3.0254705882352937"/>
    <x v="226"/>
  </r>
  <r>
    <n v="2000"/>
    <n v="5"/>
    <n v="8"/>
    <x v="9"/>
    <n v="16.3"/>
    <n v="14.72663025210084"/>
    <n v="-1.5733697478991608"/>
    <x v="226"/>
  </r>
  <r>
    <n v="2000"/>
    <n v="5"/>
    <n v="8"/>
    <x v="7"/>
    <n v="15.700000000000001"/>
    <n v="14.852680672268907"/>
    <n v="-0.84731932773109442"/>
    <x v="226"/>
  </r>
  <r>
    <n v="2000"/>
    <n v="5"/>
    <n v="9"/>
    <x v="5"/>
    <n v="16.3"/>
    <n v="14.72663025210084"/>
    <n v="-1.5733697478991608"/>
    <x v="226"/>
  </r>
  <r>
    <n v="2000"/>
    <n v="5"/>
    <n v="9"/>
    <x v="4"/>
    <n v="15.9"/>
    <n v="14.810663865546218"/>
    <n v="-1.0893361344537826"/>
    <x v="226"/>
  </r>
  <r>
    <n v="2000"/>
    <n v="5"/>
    <n v="9"/>
    <x v="2"/>
    <n v="15.3"/>
    <n v="14.936714285714285"/>
    <n v="-0.36328571428571621"/>
    <x v="226"/>
  </r>
  <r>
    <n v="2000"/>
    <n v="5"/>
    <n v="9"/>
    <x v="6"/>
    <n v="15.100000000000001"/>
    <n v="14.978731092436973"/>
    <n v="-0.12126890756302799"/>
    <x v="226"/>
  </r>
  <r>
    <n v="2000"/>
    <n v="5"/>
    <n v="9"/>
    <x v="3"/>
    <n v="16.7"/>
    <n v="14.642596638655462"/>
    <n v="-2.0574033613445373"/>
    <x v="226"/>
  </r>
  <r>
    <n v="2000"/>
    <n v="5"/>
    <n v="9"/>
    <x v="1"/>
    <n v="18.8"/>
    <n v="14.201420168067227"/>
    <n v="-4.5985798319327742"/>
    <x v="226"/>
  </r>
  <r>
    <n v="2000"/>
    <n v="5"/>
    <n v="9"/>
    <x v="0"/>
    <n v="18.8"/>
    <n v="14.201420168067227"/>
    <n v="-4.5985798319327742"/>
    <x v="226"/>
  </r>
  <r>
    <n v="2000"/>
    <n v="5"/>
    <n v="9"/>
    <x v="10"/>
    <n v="20.700000000000003"/>
    <n v="13.80226050420168"/>
    <n v="-6.8977394957983229"/>
    <x v="226"/>
  </r>
  <r>
    <n v="2000"/>
    <n v="5"/>
    <n v="9"/>
    <x v="13"/>
    <n v="22.6"/>
    <n v="13.403100840336133"/>
    <n v="-9.1968991596638681"/>
    <x v="226"/>
  </r>
  <r>
    <n v="2000"/>
    <n v="5"/>
    <n v="9"/>
    <x v="16"/>
    <n v="23.700000000000003"/>
    <n v="13.172008403361342"/>
    <n v="-10.52799159663866"/>
    <x v="226"/>
  </r>
  <r>
    <n v="2000"/>
    <n v="5"/>
    <n v="9"/>
    <x v="18"/>
    <n v="24.5"/>
    <n v="13.003941176470587"/>
    <n v="-11.496058823529413"/>
    <x v="226"/>
  </r>
  <r>
    <n v="2000"/>
    <n v="5"/>
    <n v="9"/>
    <x v="20"/>
    <n v="25.3"/>
    <n v="12.835873949579831"/>
    <n v="-12.46412605042017"/>
    <x v="226"/>
  </r>
  <r>
    <n v="2000"/>
    <n v="5"/>
    <n v="9"/>
    <x v="21"/>
    <n v="23.8"/>
    <n v="13.151"/>
    <n v="-10.649000000000001"/>
    <x v="226"/>
  </r>
  <r>
    <n v="2000"/>
    <n v="5"/>
    <n v="9"/>
    <x v="22"/>
    <n v="24.1"/>
    <n v="13.087974789915965"/>
    <n v="-11.012025210084037"/>
    <x v="226"/>
  </r>
  <r>
    <n v="2000"/>
    <n v="5"/>
    <n v="9"/>
    <x v="23"/>
    <n v="24.200000000000003"/>
    <n v="13.066966386554622"/>
    <n v="-11.133033613445381"/>
    <x v="226"/>
  </r>
  <r>
    <n v="2000"/>
    <n v="5"/>
    <n v="9"/>
    <x v="17"/>
    <n v="24.200000000000003"/>
    <n v="13.066966386554622"/>
    <n v="-11.133033613445381"/>
    <x v="226"/>
  </r>
  <r>
    <n v="2000"/>
    <n v="5"/>
    <n v="9"/>
    <x v="19"/>
    <n v="23.5"/>
    <n v="13.214025210084033"/>
    <n v="-10.285974789915967"/>
    <x v="226"/>
  </r>
  <r>
    <n v="2000"/>
    <n v="5"/>
    <n v="9"/>
    <x v="15"/>
    <n v="21.8"/>
    <n v="13.571168067226889"/>
    <n v="-8.2288319327731116"/>
    <x v="226"/>
  </r>
  <r>
    <n v="2000"/>
    <n v="5"/>
    <n v="9"/>
    <x v="14"/>
    <n v="19.700000000000003"/>
    <n v="14.012344537815125"/>
    <n v="-5.6876554621848783"/>
    <x v="226"/>
  </r>
  <r>
    <n v="2000"/>
    <n v="5"/>
    <n v="9"/>
    <x v="12"/>
    <n v="16.600000000000001"/>
    <n v="14.663605042016806"/>
    <n v="-1.9363949579831949"/>
    <x v="226"/>
  </r>
  <r>
    <n v="2000"/>
    <n v="5"/>
    <n v="9"/>
    <x v="11"/>
    <n v="15.700000000000001"/>
    <n v="14.852680672268907"/>
    <n v="-0.84731932773109442"/>
    <x v="226"/>
  </r>
  <r>
    <n v="2000"/>
    <n v="5"/>
    <n v="10"/>
    <x v="3"/>
    <n v="15.9"/>
    <n v="14.810663865546218"/>
    <n v="-1.0893361344537826"/>
    <x v="226"/>
  </r>
  <r>
    <n v="2000"/>
    <n v="5"/>
    <n v="10"/>
    <x v="1"/>
    <n v="18.3"/>
    <n v="14.306462184873949"/>
    <n v="-3.9935378151260519"/>
    <x v="226"/>
  </r>
  <r>
    <n v="2000"/>
    <n v="5"/>
    <n v="10"/>
    <x v="0"/>
    <n v="21.3"/>
    <n v="13.676210084033613"/>
    <n v="-7.6237899159663876"/>
    <x v="226"/>
  </r>
  <r>
    <n v="2000"/>
    <n v="5"/>
    <n v="10"/>
    <x v="10"/>
    <n v="23.3"/>
    <n v="13.256042016806722"/>
    <n v="-10.043957983193279"/>
    <x v="226"/>
  </r>
  <r>
    <n v="2000"/>
    <n v="5"/>
    <n v="10"/>
    <x v="13"/>
    <n v="24.6"/>
    <n v="12.982932773109244"/>
    <n v="-11.617067226890757"/>
    <x v="226"/>
  </r>
  <r>
    <n v="2000"/>
    <n v="5"/>
    <n v="10"/>
    <x v="16"/>
    <n v="25.8"/>
    <n v="12.730831932773109"/>
    <n v="-13.069168067226892"/>
    <x v="226"/>
  </r>
  <r>
    <n v="2000"/>
    <n v="5"/>
    <n v="10"/>
    <x v="18"/>
    <n v="25.400000000000002"/>
    <n v="12.814865546218487"/>
    <n v="-12.585134453781516"/>
    <x v="226"/>
  </r>
  <r>
    <n v="2000"/>
    <n v="5"/>
    <n v="10"/>
    <x v="20"/>
    <n v="26.8"/>
    <n v="12.520747899159662"/>
    <n v="-14.279252100840338"/>
    <x v="226"/>
  </r>
  <r>
    <n v="2000"/>
    <n v="5"/>
    <n v="10"/>
    <x v="21"/>
    <n v="26.5"/>
    <n v="12.583773109243698"/>
    <n v="-13.916226890756302"/>
    <x v="226"/>
  </r>
  <r>
    <n v="2000"/>
    <n v="5"/>
    <n v="10"/>
    <x v="22"/>
    <n v="25.900000000000002"/>
    <n v="12.709823529411764"/>
    <n v="-13.190176470588238"/>
    <x v="226"/>
  </r>
  <r>
    <n v="2000"/>
    <n v="5"/>
    <n v="10"/>
    <x v="23"/>
    <n v="23.5"/>
    <n v="13.214025210084033"/>
    <n v="-10.285974789915967"/>
    <x v="226"/>
  </r>
  <r>
    <n v="2000"/>
    <n v="5"/>
    <n v="10"/>
    <x v="17"/>
    <n v="21.200000000000003"/>
    <n v="13.697218487394956"/>
    <n v="-7.502781512605047"/>
    <x v="226"/>
  </r>
  <r>
    <n v="2000"/>
    <n v="5"/>
    <n v="10"/>
    <x v="19"/>
    <n v="20"/>
    <n v="13.949319327731093"/>
    <n v="-6.050680672268907"/>
    <x v="226"/>
  </r>
  <r>
    <n v="2000"/>
    <n v="5"/>
    <n v="10"/>
    <x v="15"/>
    <n v="19.5"/>
    <n v="14.054361344537815"/>
    <n v="-5.4456386554621847"/>
    <x v="226"/>
  </r>
  <r>
    <n v="2000"/>
    <n v="5"/>
    <n v="10"/>
    <x v="14"/>
    <n v="18.7"/>
    <n v="14.222428571428571"/>
    <n v="-4.4775714285714283"/>
    <x v="226"/>
  </r>
  <r>
    <n v="2000"/>
    <n v="5"/>
    <n v="10"/>
    <x v="12"/>
    <n v="18.3"/>
    <n v="14.306462184873949"/>
    <n v="-3.9935378151260519"/>
    <x v="226"/>
  </r>
  <r>
    <n v="2000"/>
    <n v="5"/>
    <n v="10"/>
    <x v="11"/>
    <n v="17.2"/>
    <n v="14.53755462184874"/>
    <n v="-2.6624453781512596"/>
    <x v="226"/>
  </r>
  <r>
    <n v="2000"/>
    <n v="5"/>
    <n v="10"/>
    <x v="9"/>
    <n v="17.5"/>
    <n v="14.474529411764706"/>
    <n v="-3.0254705882352937"/>
    <x v="226"/>
  </r>
  <r>
    <n v="2000"/>
    <n v="5"/>
    <n v="10"/>
    <x v="7"/>
    <n v="16.400000000000002"/>
    <n v="14.705621848739495"/>
    <n v="-1.6943781512605067"/>
    <x v="226"/>
  </r>
  <r>
    <n v="2000"/>
    <n v="5"/>
    <n v="11"/>
    <x v="5"/>
    <n v="15.600000000000001"/>
    <n v="14.873689075630251"/>
    <n v="-0.72631092436975031"/>
    <x v="226"/>
  </r>
  <r>
    <n v="2000"/>
    <n v="5"/>
    <n v="11"/>
    <x v="4"/>
    <n v="15"/>
    <n v="14.99973949579832"/>
    <n v="-2.6050420168033384E-4"/>
    <x v="226"/>
  </r>
  <r>
    <n v="2000"/>
    <n v="5"/>
    <n v="11"/>
    <x v="1"/>
    <n v="16.100000000000001"/>
    <n v="14.768647058823529"/>
    <n v="-1.3313529411764726"/>
    <x v="226"/>
  </r>
  <r>
    <n v="2000"/>
    <n v="5"/>
    <n v="11"/>
    <x v="0"/>
    <n v="17.8"/>
    <n v="14.411504201680671"/>
    <n v="-3.3884957983193296"/>
    <x v="226"/>
  </r>
  <r>
    <n v="2000"/>
    <n v="5"/>
    <n v="11"/>
    <x v="10"/>
    <n v="19.8"/>
    <n v="13.991336134453782"/>
    <n v="-5.8086638655462188"/>
    <x v="226"/>
  </r>
  <r>
    <n v="2000"/>
    <n v="5"/>
    <n v="11"/>
    <x v="13"/>
    <n v="21.8"/>
    <n v="13.571168067226889"/>
    <n v="-8.2288319327731116"/>
    <x v="226"/>
  </r>
  <r>
    <n v="2000"/>
    <n v="5"/>
    <n v="11"/>
    <x v="16"/>
    <n v="23"/>
    <n v="13.319067226890756"/>
    <n v="-9.6809327731092445"/>
    <x v="226"/>
  </r>
  <r>
    <n v="2000"/>
    <n v="5"/>
    <n v="11"/>
    <x v="18"/>
    <n v="23.900000000000002"/>
    <n v="13.129991596638654"/>
    <n v="-10.770008403361349"/>
    <x v="226"/>
  </r>
  <r>
    <n v="2000"/>
    <n v="5"/>
    <n v="11"/>
    <x v="20"/>
    <n v="24.6"/>
    <n v="12.982932773109244"/>
    <n v="-11.617067226890757"/>
    <x v="226"/>
  </r>
  <r>
    <n v="2000"/>
    <n v="5"/>
    <n v="11"/>
    <x v="21"/>
    <n v="24.8"/>
    <n v="12.940915966386555"/>
    <n v="-11.859084033613446"/>
    <x v="226"/>
  </r>
  <r>
    <n v="2000"/>
    <n v="5"/>
    <n v="11"/>
    <x v="22"/>
    <n v="23.1"/>
    <n v="13.298058823529411"/>
    <n v="-9.8019411764705904"/>
    <x v="226"/>
  </r>
  <r>
    <n v="2000"/>
    <n v="5"/>
    <n v="11"/>
    <x v="23"/>
    <n v="23"/>
    <n v="13.319067226890756"/>
    <n v="-9.6809327731092445"/>
    <x v="226"/>
  </r>
  <r>
    <n v="2000"/>
    <n v="5"/>
    <n v="11"/>
    <x v="17"/>
    <n v="22"/>
    <n v="13.5291512605042"/>
    <n v="-8.4708487394957999"/>
    <x v="226"/>
  </r>
  <r>
    <n v="2000"/>
    <n v="5"/>
    <n v="11"/>
    <x v="19"/>
    <n v="20.100000000000001"/>
    <n v="13.928310924369747"/>
    <n v="-6.1716890756302547"/>
    <x v="226"/>
  </r>
  <r>
    <n v="2000"/>
    <n v="5"/>
    <n v="11"/>
    <x v="15"/>
    <n v="19.3"/>
    <n v="14.096378151260504"/>
    <n v="-5.2036218487394965"/>
    <x v="226"/>
  </r>
  <r>
    <n v="2000"/>
    <n v="5"/>
    <n v="11"/>
    <x v="14"/>
    <n v="17.8"/>
    <n v="14.411504201680671"/>
    <n v="-3.3884957983193296"/>
    <x v="226"/>
  </r>
  <r>
    <n v="2000"/>
    <n v="5"/>
    <n v="11"/>
    <x v="12"/>
    <n v="16.400000000000002"/>
    <n v="14.705621848739495"/>
    <n v="-1.6943781512605067"/>
    <x v="226"/>
  </r>
  <r>
    <n v="2000"/>
    <n v="5"/>
    <n v="11"/>
    <x v="11"/>
    <n v="15.200000000000001"/>
    <n v="14.957722689075631"/>
    <n v="-0.24227731092437033"/>
    <x v="226"/>
  </r>
  <r>
    <n v="2000"/>
    <n v="5"/>
    <n v="12"/>
    <x v="1"/>
    <n v="15.200000000000001"/>
    <n v="14.957722689075631"/>
    <n v="-0.24227731092437033"/>
    <x v="226"/>
  </r>
  <r>
    <n v="2000"/>
    <n v="5"/>
    <n v="12"/>
    <x v="0"/>
    <n v="18"/>
    <n v="14.369487394957982"/>
    <n v="-3.6305126050420178"/>
    <x v="226"/>
  </r>
  <r>
    <n v="2000"/>
    <n v="5"/>
    <n v="12"/>
    <x v="10"/>
    <n v="19.700000000000003"/>
    <n v="14.012344537815125"/>
    <n v="-5.6876554621848783"/>
    <x v="226"/>
  </r>
  <r>
    <n v="2000"/>
    <n v="5"/>
    <n v="12"/>
    <x v="13"/>
    <n v="22.200000000000003"/>
    <n v="13.487134453781511"/>
    <n v="-8.7128655462184916"/>
    <x v="226"/>
  </r>
  <r>
    <n v="2000"/>
    <n v="5"/>
    <n v="12"/>
    <x v="16"/>
    <n v="23.8"/>
    <n v="13.151"/>
    <n v="-10.649000000000001"/>
    <x v="226"/>
  </r>
  <r>
    <n v="2000"/>
    <n v="5"/>
    <n v="12"/>
    <x v="18"/>
    <n v="24.5"/>
    <n v="13.003941176470587"/>
    <n v="-11.496058823529413"/>
    <x v="226"/>
  </r>
  <r>
    <n v="2000"/>
    <n v="5"/>
    <n v="12"/>
    <x v="20"/>
    <n v="25.1"/>
    <n v="12.87789075630252"/>
    <n v="-12.222109243697481"/>
    <x v="226"/>
  </r>
  <r>
    <n v="2000"/>
    <n v="5"/>
    <n v="12"/>
    <x v="21"/>
    <n v="25.200000000000003"/>
    <n v="12.856882352941176"/>
    <n v="-12.343117647058827"/>
    <x v="226"/>
  </r>
  <r>
    <n v="2000"/>
    <n v="5"/>
    <n v="12"/>
    <x v="22"/>
    <n v="25.400000000000002"/>
    <n v="12.814865546218487"/>
    <n v="-12.585134453781516"/>
    <x v="226"/>
  </r>
  <r>
    <n v="2000"/>
    <n v="5"/>
    <n v="12"/>
    <x v="23"/>
    <n v="25.200000000000003"/>
    <n v="12.856882352941176"/>
    <n v="-12.343117647058827"/>
    <x v="226"/>
  </r>
  <r>
    <n v="2000"/>
    <n v="5"/>
    <n v="12"/>
    <x v="17"/>
    <n v="24.700000000000003"/>
    <n v="12.961924369747898"/>
    <n v="-11.738075630252105"/>
    <x v="226"/>
  </r>
  <r>
    <n v="2000"/>
    <n v="5"/>
    <n v="12"/>
    <x v="19"/>
    <n v="23.5"/>
    <n v="13.214025210084033"/>
    <n v="-10.285974789915967"/>
    <x v="226"/>
  </r>
  <r>
    <n v="2000"/>
    <n v="5"/>
    <n v="12"/>
    <x v="15"/>
    <n v="21.700000000000003"/>
    <n v="13.592176470588235"/>
    <n v="-8.1078235294117675"/>
    <x v="226"/>
  </r>
  <r>
    <n v="2000"/>
    <n v="5"/>
    <n v="12"/>
    <x v="14"/>
    <n v="19.8"/>
    <n v="13.991336134453782"/>
    <n v="-5.8086638655462188"/>
    <x v="226"/>
  </r>
  <r>
    <n v="2000"/>
    <n v="5"/>
    <n v="12"/>
    <x v="12"/>
    <n v="18.7"/>
    <n v="14.222428571428571"/>
    <n v="-4.4775714285714283"/>
    <x v="226"/>
  </r>
  <r>
    <n v="2000"/>
    <n v="5"/>
    <n v="12"/>
    <x v="11"/>
    <n v="17.2"/>
    <n v="14.53755462184874"/>
    <n v="-2.6624453781512596"/>
    <x v="226"/>
  </r>
  <r>
    <n v="2000"/>
    <n v="5"/>
    <n v="12"/>
    <x v="9"/>
    <n v="15.8"/>
    <n v="14.831672268907562"/>
    <n v="-0.96832773109243853"/>
    <x v="226"/>
  </r>
  <r>
    <n v="2000"/>
    <n v="5"/>
    <n v="12"/>
    <x v="7"/>
    <n v="15.5"/>
    <n v="14.894697478991596"/>
    <n v="-0.60530252100840443"/>
    <x v="226"/>
  </r>
  <r>
    <n v="2000"/>
    <n v="5"/>
    <n v="13"/>
    <x v="0"/>
    <n v="18.600000000000001"/>
    <n v="14.243436974789915"/>
    <n v="-4.356563025210086"/>
    <x v="226"/>
  </r>
  <r>
    <n v="2000"/>
    <n v="5"/>
    <n v="13"/>
    <x v="10"/>
    <n v="19.8"/>
    <n v="13.991336134453782"/>
    <n v="-5.8086638655462188"/>
    <x v="226"/>
  </r>
  <r>
    <n v="2000"/>
    <n v="5"/>
    <n v="13"/>
    <x v="13"/>
    <n v="21.900000000000002"/>
    <n v="13.550159663865546"/>
    <n v="-8.3498403361344558"/>
    <x v="226"/>
  </r>
  <r>
    <n v="2000"/>
    <n v="5"/>
    <n v="13"/>
    <x v="16"/>
    <n v="23.3"/>
    <n v="13.256042016806722"/>
    <n v="-10.043957983193279"/>
    <x v="226"/>
  </r>
  <r>
    <n v="2000"/>
    <n v="5"/>
    <n v="13"/>
    <x v="18"/>
    <n v="23.8"/>
    <n v="13.151"/>
    <n v="-10.649000000000001"/>
    <x v="226"/>
  </r>
  <r>
    <n v="2000"/>
    <n v="5"/>
    <n v="13"/>
    <x v="20"/>
    <n v="24.1"/>
    <n v="13.087974789915965"/>
    <n v="-11.012025210084037"/>
    <x v="226"/>
  </r>
  <r>
    <n v="2000"/>
    <n v="5"/>
    <n v="13"/>
    <x v="21"/>
    <n v="24.3"/>
    <n v="13.045957983193276"/>
    <n v="-11.254042016806725"/>
    <x v="226"/>
  </r>
  <r>
    <n v="2000"/>
    <n v="5"/>
    <n v="13"/>
    <x v="22"/>
    <n v="25"/>
    <n v="12.898899159663866"/>
    <n v="-12.101100840336134"/>
    <x v="226"/>
  </r>
  <r>
    <n v="2000"/>
    <n v="5"/>
    <n v="13"/>
    <x v="23"/>
    <n v="24.700000000000003"/>
    <n v="12.961924369747898"/>
    <n v="-11.738075630252105"/>
    <x v="226"/>
  </r>
  <r>
    <n v="2000"/>
    <n v="5"/>
    <n v="13"/>
    <x v="17"/>
    <n v="24.200000000000003"/>
    <n v="13.066966386554622"/>
    <n v="-11.133033613445381"/>
    <x v="226"/>
  </r>
  <r>
    <n v="2000"/>
    <n v="5"/>
    <n v="13"/>
    <x v="19"/>
    <n v="23.1"/>
    <n v="13.298058823529411"/>
    <n v="-9.8019411764705904"/>
    <x v="226"/>
  </r>
  <r>
    <n v="2000"/>
    <n v="5"/>
    <n v="13"/>
    <x v="15"/>
    <n v="19.5"/>
    <n v="14.054361344537815"/>
    <n v="-5.4456386554621847"/>
    <x v="226"/>
  </r>
  <r>
    <n v="2000"/>
    <n v="5"/>
    <n v="13"/>
    <x v="14"/>
    <n v="16.100000000000001"/>
    <n v="14.768647058823529"/>
    <n v="-1.3313529411764726"/>
    <x v="226"/>
  </r>
  <r>
    <n v="2000"/>
    <n v="5"/>
    <n v="14"/>
    <x v="3"/>
    <n v="15.4"/>
    <n v="14.915705882352942"/>
    <n v="-0.48429411764705854"/>
    <x v="226"/>
  </r>
  <r>
    <n v="2000"/>
    <n v="5"/>
    <n v="14"/>
    <x v="1"/>
    <n v="18.2"/>
    <n v="14.327470588235293"/>
    <n v="-3.872529411764706"/>
    <x v="226"/>
  </r>
  <r>
    <n v="2000"/>
    <n v="5"/>
    <n v="14"/>
    <x v="0"/>
    <n v="20.700000000000003"/>
    <n v="13.80226050420168"/>
    <n v="-6.8977394957983229"/>
    <x v="226"/>
  </r>
  <r>
    <n v="2000"/>
    <n v="5"/>
    <n v="14"/>
    <x v="10"/>
    <n v="22.3"/>
    <n v="13.466126050420169"/>
    <n v="-8.8338739495798322"/>
    <x v="226"/>
  </r>
  <r>
    <n v="2000"/>
    <n v="5"/>
    <n v="14"/>
    <x v="13"/>
    <n v="24"/>
    <n v="13.108983193277311"/>
    <n v="-10.891016806722689"/>
    <x v="226"/>
  </r>
  <r>
    <n v="2000"/>
    <n v="5"/>
    <n v="14"/>
    <x v="16"/>
    <n v="25.3"/>
    <n v="12.835873949579831"/>
    <n v="-12.46412605042017"/>
    <x v="226"/>
  </r>
  <r>
    <n v="2000"/>
    <n v="5"/>
    <n v="14"/>
    <x v="18"/>
    <n v="24.900000000000002"/>
    <n v="12.919907563025209"/>
    <n v="-11.980092436974793"/>
    <x v="226"/>
  </r>
  <r>
    <n v="2000"/>
    <n v="5"/>
    <n v="14"/>
    <x v="20"/>
    <n v="26.400000000000002"/>
    <n v="12.60478151260504"/>
    <n v="-13.795218487394962"/>
    <x v="226"/>
  </r>
  <r>
    <n v="2000"/>
    <n v="5"/>
    <n v="14"/>
    <x v="21"/>
    <n v="26.700000000000003"/>
    <n v="12.541756302521009"/>
    <n v="-14.158243697478994"/>
    <x v="226"/>
  </r>
  <r>
    <n v="2000"/>
    <n v="5"/>
    <n v="14"/>
    <x v="22"/>
    <n v="26.6"/>
    <n v="12.562764705882351"/>
    <n v="-14.03723529411765"/>
    <x v="226"/>
  </r>
  <r>
    <n v="2000"/>
    <n v="5"/>
    <n v="14"/>
    <x v="23"/>
    <n v="26.3"/>
    <n v="12.625789915966386"/>
    <n v="-13.674210084033614"/>
    <x v="226"/>
  </r>
  <r>
    <n v="2000"/>
    <n v="5"/>
    <n v="14"/>
    <x v="17"/>
    <n v="25.5"/>
    <n v="12.793857142857142"/>
    <n v="-12.706142857142858"/>
    <x v="226"/>
  </r>
  <r>
    <n v="2000"/>
    <n v="5"/>
    <n v="14"/>
    <x v="19"/>
    <n v="24.6"/>
    <n v="12.982932773109244"/>
    <n v="-11.617067226890757"/>
    <x v="226"/>
  </r>
  <r>
    <n v="2000"/>
    <n v="5"/>
    <n v="14"/>
    <x v="15"/>
    <n v="22.5"/>
    <n v="13.42410924369748"/>
    <n v="-9.0758907563025204"/>
    <x v="226"/>
  </r>
  <r>
    <n v="2000"/>
    <n v="5"/>
    <n v="14"/>
    <x v="14"/>
    <n v="18.3"/>
    <n v="14.306462184873949"/>
    <n v="-3.9935378151260519"/>
    <x v="226"/>
  </r>
  <r>
    <n v="2000"/>
    <n v="5"/>
    <n v="14"/>
    <x v="12"/>
    <n v="17.900000000000002"/>
    <n v="14.390495798319327"/>
    <n v="-3.5095042016806755"/>
    <x v="226"/>
  </r>
  <r>
    <n v="2000"/>
    <n v="5"/>
    <n v="14"/>
    <x v="11"/>
    <n v="15.3"/>
    <n v="14.936714285714285"/>
    <n v="-0.36328571428571621"/>
    <x v="226"/>
  </r>
  <r>
    <n v="2000"/>
    <n v="5"/>
    <n v="15"/>
    <x v="3"/>
    <n v="17.5"/>
    <n v="14.474529411764706"/>
    <n v="-3.0254705882352937"/>
    <x v="226"/>
  </r>
  <r>
    <n v="2000"/>
    <n v="5"/>
    <n v="15"/>
    <x v="1"/>
    <n v="20.200000000000003"/>
    <n v="13.907302521008402"/>
    <n v="-6.2926974789916006"/>
    <x v="226"/>
  </r>
  <r>
    <n v="2000"/>
    <n v="5"/>
    <n v="15"/>
    <x v="0"/>
    <n v="22.8"/>
    <n v="13.361084033613444"/>
    <n v="-9.4389159663865563"/>
    <x v="226"/>
  </r>
  <r>
    <n v="2000"/>
    <n v="5"/>
    <n v="15"/>
    <x v="10"/>
    <n v="24.900000000000002"/>
    <n v="12.919907563025209"/>
    <n v="-11.980092436974793"/>
    <x v="226"/>
  </r>
  <r>
    <n v="2000"/>
    <n v="5"/>
    <n v="15"/>
    <x v="13"/>
    <n v="26.6"/>
    <n v="12.562764705882351"/>
    <n v="-14.03723529411765"/>
    <x v="226"/>
  </r>
  <r>
    <n v="2000"/>
    <n v="5"/>
    <n v="15"/>
    <x v="16"/>
    <n v="27.3"/>
    <n v="12.415705882352942"/>
    <n v="-14.884294117647059"/>
    <x v="226"/>
  </r>
  <r>
    <n v="2000"/>
    <n v="5"/>
    <n v="15"/>
    <x v="18"/>
    <n v="27.3"/>
    <n v="12.415705882352942"/>
    <n v="-14.884294117647059"/>
    <x v="226"/>
  </r>
  <r>
    <n v="2000"/>
    <n v="5"/>
    <n v="15"/>
    <x v="20"/>
    <n v="27.900000000000002"/>
    <n v="12.289655462184873"/>
    <n v="-15.610344537815129"/>
    <x v="226"/>
  </r>
  <r>
    <n v="2000"/>
    <n v="5"/>
    <n v="15"/>
    <x v="21"/>
    <n v="28.5"/>
    <n v="12.163605042016806"/>
    <n v="-16.336394957983195"/>
    <x v="226"/>
  </r>
  <r>
    <n v="2000"/>
    <n v="5"/>
    <n v="15"/>
    <x v="22"/>
    <n v="28.3"/>
    <n v="12.205621848739495"/>
    <n v="-16.094378151260507"/>
    <x v="226"/>
  </r>
  <r>
    <n v="2000"/>
    <n v="5"/>
    <n v="15"/>
    <x v="23"/>
    <n v="28.3"/>
    <n v="12.205621848739495"/>
    <n v="-16.094378151260507"/>
    <x v="226"/>
  </r>
  <r>
    <n v="2000"/>
    <n v="5"/>
    <n v="15"/>
    <x v="17"/>
    <n v="27.5"/>
    <n v="12.373689075630253"/>
    <n v="-15.126310924369747"/>
    <x v="226"/>
  </r>
  <r>
    <n v="2000"/>
    <n v="5"/>
    <n v="15"/>
    <x v="19"/>
    <n v="26.200000000000003"/>
    <n v="12.646798319327729"/>
    <n v="-13.553201680672274"/>
    <x v="226"/>
  </r>
  <r>
    <n v="2000"/>
    <n v="5"/>
    <n v="15"/>
    <x v="15"/>
    <n v="23.200000000000003"/>
    <n v="13.277050420168067"/>
    <n v="-9.9229495798319363"/>
    <x v="226"/>
  </r>
  <r>
    <n v="2000"/>
    <n v="5"/>
    <n v="15"/>
    <x v="14"/>
    <n v="20"/>
    <n v="13.949319327731093"/>
    <n v="-6.050680672268907"/>
    <x v="226"/>
  </r>
  <r>
    <n v="2000"/>
    <n v="5"/>
    <n v="15"/>
    <x v="12"/>
    <n v="17.400000000000002"/>
    <n v="14.495537815126049"/>
    <n v="-2.9044621848739531"/>
    <x v="226"/>
  </r>
  <r>
    <n v="2000"/>
    <n v="5"/>
    <n v="15"/>
    <x v="11"/>
    <n v="16"/>
    <n v="14.789655462184873"/>
    <n v="-1.2103445378151267"/>
    <x v="226"/>
  </r>
  <r>
    <n v="2000"/>
    <n v="5"/>
    <n v="16"/>
    <x v="3"/>
    <n v="18.3"/>
    <n v="14.306462184873949"/>
    <n v="-3.9935378151260519"/>
    <x v="226"/>
  </r>
  <r>
    <n v="2000"/>
    <n v="5"/>
    <n v="16"/>
    <x v="1"/>
    <n v="21.1"/>
    <n v="13.718226890756302"/>
    <n v="-7.3817731092436993"/>
    <x v="226"/>
  </r>
  <r>
    <n v="2000"/>
    <n v="5"/>
    <n v="16"/>
    <x v="0"/>
    <n v="23.5"/>
    <n v="13.214025210084033"/>
    <n v="-10.285974789915967"/>
    <x v="226"/>
  </r>
  <r>
    <n v="2000"/>
    <n v="5"/>
    <n v="16"/>
    <x v="10"/>
    <n v="25.3"/>
    <n v="12.835873949579831"/>
    <n v="-12.46412605042017"/>
    <x v="226"/>
  </r>
  <r>
    <n v="2000"/>
    <n v="5"/>
    <n v="16"/>
    <x v="13"/>
    <n v="26.400000000000002"/>
    <n v="12.60478151260504"/>
    <n v="-13.795218487394962"/>
    <x v="226"/>
  </r>
  <r>
    <n v="2000"/>
    <n v="5"/>
    <n v="16"/>
    <x v="16"/>
    <n v="27.400000000000002"/>
    <n v="12.394697478991596"/>
    <n v="-15.005302521008407"/>
    <x v="226"/>
  </r>
  <r>
    <n v="2000"/>
    <n v="5"/>
    <n v="16"/>
    <x v="18"/>
    <n v="28.400000000000002"/>
    <n v="12.184613445378151"/>
    <n v="-16.215386554621851"/>
    <x v="226"/>
  </r>
  <r>
    <n v="2000"/>
    <n v="5"/>
    <n v="16"/>
    <x v="20"/>
    <n v="28.8"/>
    <n v="12.100579831932773"/>
    <n v="-16.699420168067228"/>
    <x v="226"/>
  </r>
  <r>
    <n v="2000"/>
    <n v="5"/>
    <n v="16"/>
    <x v="21"/>
    <n v="29.400000000000002"/>
    <n v="11.974529411764706"/>
    <n v="-17.425470588235296"/>
    <x v="226"/>
  </r>
  <r>
    <n v="2000"/>
    <n v="5"/>
    <n v="16"/>
    <x v="22"/>
    <n v="27.8"/>
    <n v="12.310663865546218"/>
    <n v="-15.489336134453783"/>
    <x v="226"/>
  </r>
  <r>
    <n v="2000"/>
    <n v="5"/>
    <n v="16"/>
    <x v="23"/>
    <n v="28.400000000000002"/>
    <n v="12.184613445378151"/>
    <n v="-16.215386554621851"/>
    <x v="226"/>
  </r>
  <r>
    <n v="2000"/>
    <n v="5"/>
    <n v="16"/>
    <x v="17"/>
    <n v="18.900000000000002"/>
    <n v="14.180411764705882"/>
    <n v="-4.7195882352941201"/>
    <x v="226"/>
  </r>
  <r>
    <n v="2000"/>
    <n v="5"/>
    <n v="16"/>
    <x v="19"/>
    <n v="17.5"/>
    <n v="14.474529411764706"/>
    <n v="-3.0254705882352937"/>
    <x v="226"/>
  </r>
  <r>
    <n v="2000"/>
    <n v="5"/>
    <n v="16"/>
    <x v="15"/>
    <n v="16.8"/>
    <n v="14.621588235294118"/>
    <n v="-2.1784117647058832"/>
    <x v="226"/>
  </r>
  <r>
    <n v="2000"/>
    <n v="5"/>
    <n v="16"/>
    <x v="14"/>
    <n v="16.600000000000001"/>
    <n v="14.663605042016806"/>
    <n v="-1.9363949579831949"/>
    <x v="226"/>
  </r>
  <r>
    <n v="2000"/>
    <n v="5"/>
    <n v="16"/>
    <x v="12"/>
    <n v="16"/>
    <n v="14.789655462184873"/>
    <n v="-1.2103445378151267"/>
    <x v="226"/>
  </r>
  <r>
    <n v="2000"/>
    <n v="5"/>
    <n v="16"/>
    <x v="11"/>
    <n v="16.400000000000002"/>
    <n v="14.705621848739495"/>
    <n v="-1.6943781512605067"/>
    <x v="226"/>
  </r>
  <r>
    <n v="2000"/>
    <n v="5"/>
    <n v="16"/>
    <x v="9"/>
    <n v="15.700000000000001"/>
    <n v="14.852680672268907"/>
    <n v="-0.84731932773109442"/>
    <x v="226"/>
  </r>
  <r>
    <n v="2000"/>
    <n v="5"/>
    <n v="16"/>
    <x v="7"/>
    <n v="15.5"/>
    <n v="14.894697478991596"/>
    <n v="-0.60530252100840443"/>
    <x v="226"/>
  </r>
  <r>
    <n v="2000"/>
    <n v="5"/>
    <n v="17"/>
    <x v="5"/>
    <n v="15"/>
    <n v="14.99973949579832"/>
    <n v="-2.6050420168033384E-4"/>
    <x v="226"/>
  </r>
  <r>
    <n v="2000"/>
    <n v="5"/>
    <n v="17"/>
    <x v="20"/>
    <n v="16.100000000000001"/>
    <n v="14.768647058823529"/>
    <n v="-1.3313529411764726"/>
    <x v="226"/>
  </r>
  <r>
    <n v="2000"/>
    <n v="5"/>
    <n v="17"/>
    <x v="21"/>
    <n v="16.2"/>
    <n v="14.747638655462184"/>
    <n v="-1.452361344537815"/>
    <x v="226"/>
  </r>
  <r>
    <n v="2000"/>
    <n v="5"/>
    <n v="17"/>
    <x v="22"/>
    <n v="16"/>
    <n v="14.789655462184873"/>
    <n v="-1.2103445378151267"/>
    <x v="226"/>
  </r>
  <r>
    <n v="2000"/>
    <n v="5"/>
    <n v="17"/>
    <x v="23"/>
    <n v="15"/>
    <n v="14.99973949579832"/>
    <n v="-2.6050420168033384E-4"/>
    <x v="226"/>
  </r>
  <r>
    <n v="2000"/>
    <n v="5"/>
    <n v="18"/>
    <x v="22"/>
    <n v="15"/>
    <n v="14.99973949579832"/>
    <n v="-2.6050420168033384E-4"/>
    <x v="226"/>
  </r>
  <r>
    <n v="2000"/>
    <n v="5"/>
    <n v="18"/>
    <x v="23"/>
    <n v="15"/>
    <n v="14.99973949579832"/>
    <n v="-2.6050420168033384E-4"/>
    <x v="226"/>
  </r>
  <r>
    <n v="2000"/>
    <n v="5"/>
    <n v="22"/>
    <x v="17"/>
    <n v="15.200000000000001"/>
    <n v="14.957722689075631"/>
    <n v="-0.24227731092437033"/>
    <x v="226"/>
  </r>
  <r>
    <n v="2000"/>
    <n v="5"/>
    <n v="23"/>
    <x v="10"/>
    <n v="15.700000000000001"/>
    <n v="14.852680672268907"/>
    <n v="-0.84731932773109442"/>
    <x v="226"/>
  </r>
  <r>
    <n v="2000"/>
    <n v="5"/>
    <n v="23"/>
    <x v="13"/>
    <n v="17.400000000000002"/>
    <n v="14.495537815126049"/>
    <n v="-2.9044621848739531"/>
    <x v="226"/>
  </r>
  <r>
    <n v="2000"/>
    <n v="5"/>
    <n v="23"/>
    <x v="16"/>
    <n v="16.5"/>
    <n v="14.684613445378151"/>
    <n v="-1.8153865546218491"/>
    <x v="226"/>
  </r>
  <r>
    <n v="2000"/>
    <n v="5"/>
    <n v="23"/>
    <x v="18"/>
    <n v="17.3"/>
    <n v="14.516546218487395"/>
    <n v="-2.7834537815126055"/>
    <x v="226"/>
  </r>
  <r>
    <n v="2000"/>
    <n v="5"/>
    <n v="23"/>
    <x v="20"/>
    <n v="16.600000000000001"/>
    <n v="14.663605042016806"/>
    <n v="-1.9363949579831949"/>
    <x v="226"/>
  </r>
  <r>
    <n v="2000"/>
    <n v="5"/>
    <n v="23"/>
    <x v="21"/>
    <n v="18.3"/>
    <n v="14.306462184873949"/>
    <n v="-3.9935378151260519"/>
    <x v="226"/>
  </r>
  <r>
    <n v="2000"/>
    <n v="5"/>
    <n v="23"/>
    <x v="22"/>
    <n v="16.8"/>
    <n v="14.621588235294118"/>
    <n v="-2.1784117647058832"/>
    <x v="226"/>
  </r>
  <r>
    <n v="2000"/>
    <n v="5"/>
    <n v="23"/>
    <x v="23"/>
    <n v="17.900000000000002"/>
    <n v="14.390495798319327"/>
    <n v="-3.5095042016806755"/>
    <x v="226"/>
  </r>
  <r>
    <n v="2000"/>
    <n v="5"/>
    <n v="23"/>
    <x v="17"/>
    <n v="18.2"/>
    <n v="14.327470588235293"/>
    <n v="-3.872529411764706"/>
    <x v="226"/>
  </r>
  <r>
    <n v="2000"/>
    <n v="5"/>
    <n v="23"/>
    <x v="19"/>
    <n v="15.8"/>
    <n v="14.831672268907562"/>
    <n v="-0.96832773109243853"/>
    <x v="226"/>
  </r>
  <r>
    <n v="2000"/>
    <n v="5"/>
    <n v="24"/>
    <x v="13"/>
    <n v="16"/>
    <n v="14.789655462184873"/>
    <n v="-1.2103445378151267"/>
    <x v="226"/>
  </r>
  <r>
    <n v="2000"/>
    <n v="5"/>
    <n v="24"/>
    <x v="16"/>
    <n v="16"/>
    <n v="14.789655462184873"/>
    <n v="-1.2103445378151267"/>
    <x v="226"/>
  </r>
  <r>
    <n v="2000"/>
    <n v="5"/>
    <n v="24"/>
    <x v="18"/>
    <n v="16.5"/>
    <n v="14.684613445378151"/>
    <n v="-1.8153865546218491"/>
    <x v="226"/>
  </r>
  <r>
    <n v="2000"/>
    <n v="5"/>
    <n v="24"/>
    <x v="20"/>
    <n v="16.400000000000002"/>
    <n v="14.705621848739495"/>
    <n v="-1.6943781512605067"/>
    <x v="226"/>
  </r>
  <r>
    <n v="2000"/>
    <n v="5"/>
    <n v="24"/>
    <x v="21"/>
    <n v="17.5"/>
    <n v="14.474529411764706"/>
    <n v="-3.0254705882352937"/>
    <x v="226"/>
  </r>
  <r>
    <n v="2000"/>
    <n v="5"/>
    <n v="24"/>
    <x v="22"/>
    <n v="17.100000000000001"/>
    <n v="14.558563025210084"/>
    <n v="-2.5414369747899173"/>
    <x v="226"/>
  </r>
  <r>
    <n v="2000"/>
    <n v="5"/>
    <n v="24"/>
    <x v="23"/>
    <n v="16.100000000000001"/>
    <n v="14.768647058823529"/>
    <n v="-1.3313529411764726"/>
    <x v="226"/>
  </r>
  <r>
    <n v="2000"/>
    <n v="5"/>
    <n v="24"/>
    <x v="17"/>
    <n v="15.100000000000001"/>
    <n v="14.978731092436973"/>
    <n v="-0.12126890756302799"/>
    <x v="226"/>
  </r>
  <r>
    <n v="2000"/>
    <n v="5"/>
    <n v="26"/>
    <x v="13"/>
    <n v="15.200000000000001"/>
    <n v="14.957722689075631"/>
    <n v="-0.24227731092437033"/>
    <x v="226"/>
  </r>
  <r>
    <n v="2000"/>
    <n v="5"/>
    <n v="26"/>
    <x v="16"/>
    <n v="15.600000000000001"/>
    <n v="14.873689075630251"/>
    <n v="-0.72631092436975031"/>
    <x v="226"/>
  </r>
  <r>
    <n v="2000"/>
    <n v="5"/>
    <n v="26"/>
    <x v="18"/>
    <n v="15.5"/>
    <n v="14.894697478991596"/>
    <n v="-0.60530252100840443"/>
    <x v="226"/>
  </r>
  <r>
    <n v="2000"/>
    <n v="5"/>
    <n v="26"/>
    <x v="20"/>
    <n v="16.600000000000001"/>
    <n v="14.663605042016806"/>
    <n v="-1.9363949579831949"/>
    <x v="226"/>
  </r>
  <r>
    <n v="2000"/>
    <n v="5"/>
    <n v="26"/>
    <x v="21"/>
    <n v="16.7"/>
    <n v="14.642596638655462"/>
    <n v="-2.0574033613445373"/>
    <x v="226"/>
  </r>
  <r>
    <n v="2000"/>
    <n v="5"/>
    <n v="26"/>
    <x v="22"/>
    <n v="17"/>
    <n v="14.579571428571429"/>
    <n v="-2.4204285714285714"/>
    <x v="226"/>
  </r>
  <r>
    <n v="2000"/>
    <n v="5"/>
    <n v="26"/>
    <x v="23"/>
    <n v="17.100000000000001"/>
    <n v="14.558563025210084"/>
    <n v="-2.5414369747899173"/>
    <x v="226"/>
  </r>
  <r>
    <n v="2000"/>
    <n v="5"/>
    <n v="26"/>
    <x v="17"/>
    <n v="16.600000000000001"/>
    <n v="14.663605042016806"/>
    <n v="-1.9363949579831949"/>
    <x v="226"/>
  </r>
  <r>
    <n v="2000"/>
    <n v="5"/>
    <n v="26"/>
    <x v="19"/>
    <n v="16.400000000000002"/>
    <n v="14.705621848739495"/>
    <n v="-1.6943781512605067"/>
    <x v="226"/>
  </r>
  <r>
    <n v="2000"/>
    <n v="5"/>
    <n v="26"/>
    <x v="15"/>
    <n v="15.4"/>
    <n v="14.915705882352942"/>
    <n v="-0.48429411764705854"/>
    <x v="226"/>
  </r>
  <r>
    <n v="2000"/>
    <n v="5"/>
    <n v="26"/>
    <x v="9"/>
    <n v="15"/>
    <n v="14.99973949579832"/>
    <n v="-2.6050420168033384E-4"/>
    <x v="226"/>
  </r>
  <r>
    <n v="2000"/>
    <n v="5"/>
    <n v="26"/>
    <x v="7"/>
    <n v="16"/>
    <n v="14.789655462184873"/>
    <n v="-1.2103445378151267"/>
    <x v="226"/>
  </r>
  <r>
    <n v="2000"/>
    <n v="5"/>
    <n v="27"/>
    <x v="5"/>
    <n v="16.7"/>
    <n v="14.642596638655462"/>
    <n v="-2.0574033613445373"/>
    <x v="226"/>
  </r>
  <r>
    <n v="2000"/>
    <n v="5"/>
    <n v="27"/>
    <x v="22"/>
    <n v="15.4"/>
    <n v="14.915705882352942"/>
    <n v="-0.48429411764705854"/>
    <x v="226"/>
  </r>
  <r>
    <n v="2000"/>
    <n v="5"/>
    <n v="31"/>
    <x v="13"/>
    <n v="15.9"/>
    <n v="14.810663865546218"/>
    <n v="-1.0893361344537826"/>
    <x v="226"/>
  </r>
  <r>
    <n v="2000"/>
    <n v="5"/>
    <n v="31"/>
    <x v="16"/>
    <n v="16.5"/>
    <n v="14.684613445378151"/>
    <n v="-1.8153865546218491"/>
    <x v="226"/>
  </r>
  <r>
    <n v="2000"/>
    <n v="5"/>
    <n v="31"/>
    <x v="18"/>
    <n v="16.5"/>
    <n v="14.684613445378151"/>
    <n v="-1.8153865546218491"/>
    <x v="226"/>
  </r>
  <r>
    <n v="2000"/>
    <n v="5"/>
    <n v="31"/>
    <x v="20"/>
    <n v="17.8"/>
    <n v="14.411504201680671"/>
    <n v="-3.3884957983193296"/>
    <x v="226"/>
  </r>
  <r>
    <n v="2000"/>
    <n v="5"/>
    <n v="31"/>
    <x v="21"/>
    <n v="17.8"/>
    <n v="14.411504201680671"/>
    <n v="-3.3884957983193296"/>
    <x v="226"/>
  </r>
  <r>
    <n v="2000"/>
    <n v="5"/>
    <n v="31"/>
    <x v="22"/>
    <n v="17.8"/>
    <n v="14.411504201680671"/>
    <n v="-3.3884957983193296"/>
    <x v="226"/>
  </r>
  <r>
    <n v="2000"/>
    <n v="5"/>
    <n v="31"/>
    <x v="23"/>
    <n v="17.2"/>
    <n v="14.53755462184874"/>
    <n v="-2.6624453781512596"/>
    <x v="226"/>
  </r>
  <r>
    <n v="2000"/>
    <n v="5"/>
    <n v="31"/>
    <x v="17"/>
    <n v="16.600000000000001"/>
    <n v="14.663605042016806"/>
    <n v="-1.9363949579831949"/>
    <x v="226"/>
  </r>
  <r>
    <n v="2000"/>
    <n v="5"/>
    <n v="31"/>
    <x v="19"/>
    <n v="15.4"/>
    <n v="14.915705882352942"/>
    <n v="-0.48429411764705854"/>
    <x v="226"/>
  </r>
  <r>
    <n v="2011"/>
    <n v="6"/>
    <n v="1"/>
    <x v="10"/>
    <n v="16.3"/>
    <n v="14.72663025210084"/>
    <n v="-1.5733697478991608"/>
    <x v="226"/>
  </r>
  <r>
    <n v="2011"/>
    <n v="6"/>
    <n v="1"/>
    <x v="13"/>
    <n v="17"/>
    <n v="14.579571428571429"/>
    <n v="-2.4204285714285714"/>
    <x v="226"/>
  </r>
  <r>
    <n v="2011"/>
    <n v="6"/>
    <n v="1"/>
    <x v="16"/>
    <n v="17.5"/>
    <n v="14.474529411764706"/>
    <n v="-3.0254705882352937"/>
    <x v="226"/>
  </r>
  <r>
    <n v="2011"/>
    <n v="6"/>
    <n v="1"/>
    <x v="18"/>
    <n v="18.3"/>
    <n v="14.306462184873949"/>
    <n v="-3.9935378151260519"/>
    <x v="226"/>
  </r>
  <r>
    <n v="2011"/>
    <n v="6"/>
    <n v="1"/>
    <x v="20"/>
    <n v="18.7"/>
    <n v="14.222428571428571"/>
    <n v="-4.4775714285714283"/>
    <x v="226"/>
  </r>
  <r>
    <n v="2011"/>
    <n v="6"/>
    <n v="1"/>
    <x v="21"/>
    <n v="19.400000000000002"/>
    <n v="14.07536974789916"/>
    <n v="-5.3246302521008424"/>
    <x v="226"/>
  </r>
  <r>
    <n v="2011"/>
    <n v="6"/>
    <n v="1"/>
    <x v="22"/>
    <n v="19.400000000000002"/>
    <n v="14.07536974789916"/>
    <n v="-5.3246302521008424"/>
    <x v="226"/>
  </r>
  <r>
    <n v="2011"/>
    <n v="6"/>
    <n v="1"/>
    <x v="23"/>
    <n v="19.3"/>
    <n v="14.096378151260504"/>
    <n v="-5.2036218487394965"/>
    <x v="226"/>
  </r>
  <r>
    <n v="2011"/>
    <n v="6"/>
    <n v="1"/>
    <x v="17"/>
    <n v="18.8"/>
    <n v="14.201420168067227"/>
    <n v="-4.5985798319327742"/>
    <x v="226"/>
  </r>
  <r>
    <n v="2011"/>
    <n v="6"/>
    <n v="1"/>
    <x v="19"/>
    <n v="17.900000000000002"/>
    <n v="14.390495798319327"/>
    <n v="-3.5095042016806755"/>
    <x v="226"/>
  </r>
  <r>
    <n v="2011"/>
    <n v="6"/>
    <n v="1"/>
    <x v="15"/>
    <n v="16.3"/>
    <n v="14.72663025210084"/>
    <n v="-1.5733697478991608"/>
    <x v="226"/>
  </r>
  <r>
    <n v="2011"/>
    <n v="6"/>
    <n v="2"/>
    <x v="1"/>
    <n v="16.2"/>
    <n v="14.747638655462184"/>
    <n v="-1.452361344537815"/>
    <x v="226"/>
  </r>
  <r>
    <n v="2011"/>
    <n v="6"/>
    <n v="2"/>
    <x v="0"/>
    <n v="17"/>
    <n v="14.579571428571429"/>
    <n v="-2.4204285714285714"/>
    <x v="226"/>
  </r>
  <r>
    <n v="2011"/>
    <n v="6"/>
    <n v="2"/>
    <x v="10"/>
    <n v="18.100000000000001"/>
    <n v="14.348478991596638"/>
    <n v="-3.7515210084033637"/>
    <x v="226"/>
  </r>
  <r>
    <n v="2011"/>
    <n v="6"/>
    <n v="2"/>
    <x v="13"/>
    <n v="18.900000000000002"/>
    <n v="14.180411764705882"/>
    <n v="-4.7195882352941201"/>
    <x v="226"/>
  </r>
  <r>
    <n v="2011"/>
    <n v="6"/>
    <n v="2"/>
    <x v="16"/>
    <n v="20"/>
    <n v="13.949319327731093"/>
    <n v="-6.050680672268907"/>
    <x v="226"/>
  </r>
  <r>
    <n v="2011"/>
    <n v="6"/>
    <n v="2"/>
    <x v="18"/>
    <n v="21.1"/>
    <n v="13.718226890756302"/>
    <n v="-7.3817731092436993"/>
    <x v="226"/>
  </r>
  <r>
    <n v="2011"/>
    <n v="6"/>
    <n v="2"/>
    <x v="20"/>
    <n v="21.3"/>
    <n v="13.676210084033613"/>
    <n v="-7.6237899159663876"/>
    <x v="226"/>
  </r>
  <r>
    <n v="2011"/>
    <n v="6"/>
    <n v="2"/>
    <x v="21"/>
    <n v="21.5"/>
    <n v="13.634193277310924"/>
    <n v="-7.8658067226890758"/>
    <x v="226"/>
  </r>
  <r>
    <n v="2011"/>
    <n v="6"/>
    <n v="2"/>
    <x v="22"/>
    <n v="22.1"/>
    <n v="13.508142857142857"/>
    <n v="-8.591857142857144"/>
    <x v="226"/>
  </r>
  <r>
    <n v="2011"/>
    <n v="6"/>
    <n v="2"/>
    <x v="23"/>
    <n v="21"/>
    <n v="13.739235294117647"/>
    <n v="-7.2607647058823535"/>
    <x v="226"/>
  </r>
  <r>
    <n v="2011"/>
    <n v="6"/>
    <n v="2"/>
    <x v="17"/>
    <n v="21.1"/>
    <n v="13.718226890756302"/>
    <n v="-7.3817731092436993"/>
    <x v="226"/>
  </r>
  <r>
    <n v="2011"/>
    <n v="6"/>
    <n v="2"/>
    <x v="19"/>
    <n v="20"/>
    <n v="13.949319327731093"/>
    <n v="-6.050680672268907"/>
    <x v="226"/>
  </r>
  <r>
    <n v="2011"/>
    <n v="6"/>
    <n v="2"/>
    <x v="15"/>
    <n v="19"/>
    <n v="14.159403361344538"/>
    <n v="-4.8405966386554624"/>
    <x v="226"/>
  </r>
  <r>
    <n v="2011"/>
    <n v="6"/>
    <n v="2"/>
    <x v="14"/>
    <n v="18"/>
    <n v="14.369487394957982"/>
    <n v="-3.6305126050420178"/>
    <x v="226"/>
  </r>
  <r>
    <n v="2011"/>
    <n v="6"/>
    <n v="2"/>
    <x v="12"/>
    <n v="17"/>
    <n v="14.579571428571429"/>
    <n v="-2.4204285714285714"/>
    <x v="226"/>
  </r>
  <r>
    <n v="2011"/>
    <n v="6"/>
    <n v="2"/>
    <x v="11"/>
    <n v="16.2"/>
    <n v="14.747638655462184"/>
    <n v="-1.452361344537815"/>
    <x v="226"/>
  </r>
  <r>
    <n v="2011"/>
    <n v="6"/>
    <n v="3"/>
    <x v="1"/>
    <n v="16.600000000000001"/>
    <n v="14.663605042016806"/>
    <n v="-1.9363949579831949"/>
    <x v="226"/>
  </r>
  <r>
    <n v="2011"/>
    <n v="6"/>
    <n v="3"/>
    <x v="0"/>
    <n v="17.900000000000002"/>
    <n v="14.390495798319327"/>
    <n v="-3.5095042016806755"/>
    <x v="226"/>
  </r>
  <r>
    <n v="2011"/>
    <n v="6"/>
    <n v="3"/>
    <x v="10"/>
    <n v="19.5"/>
    <n v="14.054361344537815"/>
    <n v="-5.4456386554621847"/>
    <x v="226"/>
  </r>
  <r>
    <n v="2011"/>
    <n v="6"/>
    <n v="3"/>
    <x v="13"/>
    <n v="21.5"/>
    <n v="13.634193277310924"/>
    <n v="-7.8658067226890758"/>
    <x v="226"/>
  </r>
  <r>
    <n v="2011"/>
    <n v="6"/>
    <n v="3"/>
    <x v="16"/>
    <n v="22.200000000000003"/>
    <n v="13.487134453781511"/>
    <n v="-8.7128655462184916"/>
    <x v="226"/>
  </r>
  <r>
    <n v="2011"/>
    <n v="6"/>
    <n v="3"/>
    <x v="18"/>
    <n v="22"/>
    <n v="13.5291512605042"/>
    <n v="-8.4708487394957999"/>
    <x v="226"/>
  </r>
  <r>
    <n v="2011"/>
    <n v="6"/>
    <n v="3"/>
    <x v="20"/>
    <n v="22.8"/>
    <n v="13.361084033613444"/>
    <n v="-9.4389159663865563"/>
    <x v="226"/>
  </r>
  <r>
    <n v="2011"/>
    <n v="6"/>
    <n v="3"/>
    <x v="21"/>
    <n v="24.1"/>
    <n v="13.087974789915965"/>
    <n v="-11.012025210084037"/>
    <x v="226"/>
  </r>
  <r>
    <n v="2011"/>
    <n v="6"/>
    <n v="3"/>
    <x v="22"/>
    <n v="24.6"/>
    <n v="12.982932773109244"/>
    <n v="-11.617067226890757"/>
    <x v="226"/>
  </r>
  <r>
    <n v="2011"/>
    <n v="6"/>
    <n v="3"/>
    <x v="23"/>
    <n v="24.6"/>
    <n v="12.982932773109244"/>
    <n v="-11.617067226890757"/>
    <x v="226"/>
  </r>
  <r>
    <n v="2011"/>
    <n v="6"/>
    <n v="3"/>
    <x v="17"/>
    <n v="23.900000000000002"/>
    <n v="13.129991596638654"/>
    <n v="-10.770008403361349"/>
    <x v="226"/>
  </r>
  <r>
    <n v="2011"/>
    <n v="6"/>
    <n v="3"/>
    <x v="19"/>
    <n v="22.6"/>
    <n v="13.403100840336133"/>
    <n v="-9.1968991596638681"/>
    <x v="226"/>
  </r>
  <r>
    <n v="2011"/>
    <n v="6"/>
    <n v="3"/>
    <x v="15"/>
    <n v="21.3"/>
    <n v="13.676210084033613"/>
    <n v="-7.6237899159663876"/>
    <x v="226"/>
  </r>
  <r>
    <n v="2011"/>
    <n v="6"/>
    <n v="3"/>
    <x v="14"/>
    <n v="19.900000000000002"/>
    <n v="13.970327731092436"/>
    <n v="-5.9296722689075665"/>
    <x v="226"/>
  </r>
  <r>
    <n v="2011"/>
    <n v="6"/>
    <n v="3"/>
    <x v="12"/>
    <n v="18.7"/>
    <n v="14.222428571428571"/>
    <n v="-4.4775714285714283"/>
    <x v="226"/>
  </r>
  <r>
    <n v="2011"/>
    <n v="6"/>
    <n v="3"/>
    <x v="11"/>
    <n v="17.600000000000001"/>
    <n v="14.45352100840336"/>
    <n v="-3.1464789915966414"/>
    <x v="226"/>
  </r>
  <r>
    <n v="2011"/>
    <n v="6"/>
    <n v="3"/>
    <x v="9"/>
    <n v="16.900000000000002"/>
    <n v="14.600579831932773"/>
    <n v="-2.299420168067229"/>
    <x v="226"/>
  </r>
  <r>
    <n v="2011"/>
    <n v="6"/>
    <n v="3"/>
    <x v="7"/>
    <n v="16.400000000000002"/>
    <n v="14.705621848739495"/>
    <n v="-1.6943781512605067"/>
    <x v="226"/>
  </r>
  <r>
    <n v="2011"/>
    <n v="6"/>
    <n v="4"/>
    <x v="5"/>
    <n v="15.9"/>
    <n v="14.810663865546218"/>
    <n v="-1.0893361344537826"/>
    <x v="226"/>
  </r>
  <r>
    <n v="2011"/>
    <n v="6"/>
    <n v="4"/>
    <x v="4"/>
    <n v="15.8"/>
    <n v="14.831672268907562"/>
    <n v="-0.96832773109243853"/>
    <x v="226"/>
  </r>
  <r>
    <n v="2011"/>
    <n v="6"/>
    <n v="4"/>
    <x v="2"/>
    <n v="15.4"/>
    <n v="14.915705882352942"/>
    <n v="-0.48429411764705854"/>
    <x v="226"/>
  </r>
  <r>
    <n v="2011"/>
    <n v="6"/>
    <n v="4"/>
    <x v="8"/>
    <n v="15.100000000000001"/>
    <n v="14.978731092436973"/>
    <n v="-0.12126890756302799"/>
    <x v="226"/>
  </r>
  <r>
    <n v="2011"/>
    <n v="6"/>
    <n v="4"/>
    <x v="6"/>
    <n v="16.400000000000002"/>
    <n v="14.705621848739495"/>
    <n v="-1.6943781512605067"/>
    <x v="226"/>
  </r>
  <r>
    <n v="2011"/>
    <n v="6"/>
    <n v="4"/>
    <x v="3"/>
    <n v="18.3"/>
    <n v="14.306462184873949"/>
    <n v="-3.9935378151260519"/>
    <x v="226"/>
  </r>
  <r>
    <n v="2011"/>
    <n v="6"/>
    <n v="4"/>
    <x v="1"/>
    <n v="20.6"/>
    <n v="13.823268907563024"/>
    <n v="-6.776731092436977"/>
    <x v="226"/>
  </r>
  <r>
    <n v="2011"/>
    <n v="6"/>
    <n v="4"/>
    <x v="0"/>
    <n v="22.1"/>
    <n v="13.508142857142857"/>
    <n v="-8.591857142857144"/>
    <x v="226"/>
  </r>
  <r>
    <n v="2011"/>
    <n v="6"/>
    <n v="4"/>
    <x v="10"/>
    <n v="24.3"/>
    <n v="13.045957983193276"/>
    <n v="-11.254042016806725"/>
    <x v="226"/>
  </r>
  <r>
    <n v="2011"/>
    <n v="6"/>
    <n v="4"/>
    <x v="13"/>
    <n v="25.3"/>
    <n v="12.835873949579831"/>
    <n v="-12.46412605042017"/>
    <x v="226"/>
  </r>
  <r>
    <n v="2011"/>
    <n v="6"/>
    <n v="4"/>
    <x v="16"/>
    <n v="26.3"/>
    <n v="12.625789915966386"/>
    <n v="-13.674210084033614"/>
    <x v="226"/>
  </r>
  <r>
    <n v="2011"/>
    <n v="6"/>
    <n v="4"/>
    <x v="18"/>
    <n v="27.200000000000003"/>
    <n v="12.436714285714285"/>
    <n v="-14.763285714285718"/>
    <x v="226"/>
  </r>
  <r>
    <n v="2011"/>
    <n v="6"/>
    <n v="4"/>
    <x v="20"/>
    <n v="27.200000000000003"/>
    <n v="12.436714285714285"/>
    <n v="-14.763285714285718"/>
    <x v="226"/>
  </r>
  <r>
    <n v="2011"/>
    <n v="6"/>
    <n v="4"/>
    <x v="21"/>
    <n v="26.6"/>
    <n v="12.562764705882351"/>
    <n v="-14.03723529411765"/>
    <x v="226"/>
  </r>
  <r>
    <n v="2011"/>
    <n v="6"/>
    <n v="4"/>
    <x v="22"/>
    <n v="27"/>
    <n v="12.478731092436973"/>
    <n v="-14.521268907563027"/>
    <x v="226"/>
  </r>
  <r>
    <n v="2011"/>
    <n v="6"/>
    <n v="4"/>
    <x v="23"/>
    <n v="26.400000000000002"/>
    <n v="12.60478151260504"/>
    <n v="-13.795218487394962"/>
    <x v="226"/>
  </r>
  <r>
    <n v="2011"/>
    <n v="6"/>
    <n v="4"/>
    <x v="17"/>
    <n v="24.8"/>
    <n v="12.940915966386555"/>
    <n v="-11.859084033613446"/>
    <x v="226"/>
  </r>
  <r>
    <n v="2011"/>
    <n v="6"/>
    <n v="4"/>
    <x v="19"/>
    <n v="23.5"/>
    <n v="13.214025210084033"/>
    <n v="-10.285974789915967"/>
    <x v="226"/>
  </r>
  <r>
    <n v="2011"/>
    <n v="6"/>
    <n v="4"/>
    <x v="15"/>
    <n v="21.700000000000003"/>
    <n v="13.592176470588235"/>
    <n v="-8.1078235294117675"/>
    <x v="226"/>
  </r>
  <r>
    <n v="2011"/>
    <n v="6"/>
    <n v="4"/>
    <x v="14"/>
    <n v="20"/>
    <n v="13.949319327731093"/>
    <n v="-6.050680672268907"/>
    <x v="226"/>
  </r>
  <r>
    <n v="2011"/>
    <n v="6"/>
    <n v="4"/>
    <x v="12"/>
    <n v="18.2"/>
    <n v="14.327470588235293"/>
    <n v="-3.872529411764706"/>
    <x v="226"/>
  </r>
  <r>
    <n v="2011"/>
    <n v="6"/>
    <n v="4"/>
    <x v="11"/>
    <n v="16.7"/>
    <n v="14.642596638655462"/>
    <n v="-2.0574033613445373"/>
    <x v="226"/>
  </r>
  <r>
    <n v="2011"/>
    <n v="6"/>
    <n v="4"/>
    <x v="9"/>
    <n v="15.200000000000001"/>
    <n v="14.957722689075631"/>
    <n v="-0.24227731092437033"/>
    <x v="226"/>
  </r>
  <r>
    <n v="2011"/>
    <n v="6"/>
    <n v="5"/>
    <x v="10"/>
    <n v="15.100000000000001"/>
    <n v="14.978731092436973"/>
    <n v="-0.12126890756302799"/>
    <x v="226"/>
  </r>
  <r>
    <n v="2011"/>
    <n v="6"/>
    <n v="5"/>
    <x v="13"/>
    <n v="16.8"/>
    <n v="14.621588235294118"/>
    <n v="-2.1784117647058832"/>
    <x v="226"/>
  </r>
  <r>
    <n v="2011"/>
    <n v="6"/>
    <n v="5"/>
    <x v="16"/>
    <n v="18.100000000000001"/>
    <n v="14.348478991596638"/>
    <n v="-3.7515210084033637"/>
    <x v="226"/>
  </r>
  <r>
    <n v="2011"/>
    <n v="6"/>
    <n v="5"/>
    <x v="18"/>
    <n v="19.400000000000002"/>
    <n v="14.07536974789916"/>
    <n v="-5.3246302521008424"/>
    <x v="226"/>
  </r>
  <r>
    <n v="2011"/>
    <n v="6"/>
    <n v="5"/>
    <x v="20"/>
    <n v="20.6"/>
    <n v="13.823268907563024"/>
    <n v="-6.776731092436977"/>
    <x v="226"/>
  </r>
  <r>
    <n v="2011"/>
    <n v="6"/>
    <n v="5"/>
    <x v="21"/>
    <n v="20.200000000000003"/>
    <n v="13.907302521008402"/>
    <n v="-6.2926974789916006"/>
    <x v="226"/>
  </r>
  <r>
    <n v="2011"/>
    <n v="6"/>
    <n v="5"/>
    <x v="22"/>
    <n v="20.900000000000002"/>
    <n v="13.760243697478991"/>
    <n v="-7.1397563025210111"/>
    <x v="226"/>
  </r>
  <r>
    <n v="2011"/>
    <n v="6"/>
    <n v="5"/>
    <x v="23"/>
    <n v="20.6"/>
    <n v="13.823268907563024"/>
    <n v="-6.776731092436977"/>
    <x v="226"/>
  </r>
  <r>
    <n v="2011"/>
    <n v="6"/>
    <n v="5"/>
    <x v="17"/>
    <n v="20.100000000000001"/>
    <n v="13.928310924369747"/>
    <n v="-6.1716890756302547"/>
    <x v="226"/>
  </r>
  <r>
    <n v="2011"/>
    <n v="6"/>
    <n v="5"/>
    <x v="19"/>
    <n v="19.100000000000001"/>
    <n v="14.138394957983193"/>
    <n v="-4.9616050420168083"/>
    <x v="226"/>
  </r>
  <r>
    <n v="2011"/>
    <n v="6"/>
    <n v="5"/>
    <x v="15"/>
    <n v="18.2"/>
    <n v="14.327470588235293"/>
    <n v="-3.872529411764706"/>
    <x v="226"/>
  </r>
  <r>
    <n v="2011"/>
    <n v="6"/>
    <n v="5"/>
    <x v="14"/>
    <n v="16.900000000000002"/>
    <n v="14.600579831932773"/>
    <n v="-2.299420168067229"/>
    <x v="226"/>
  </r>
  <r>
    <n v="2011"/>
    <n v="6"/>
    <n v="5"/>
    <x v="12"/>
    <n v="16"/>
    <n v="14.789655462184873"/>
    <n v="-1.2103445378151267"/>
    <x v="226"/>
  </r>
  <r>
    <n v="2011"/>
    <n v="6"/>
    <n v="5"/>
    <x v="11"/>
    <n v="15.5"/>
    <n v="14.894697478991596"/>
    <n v="-0.60530252100840443"/>
    <x v="226"/>
  </r>
  <r>
    <n v="2011"/>
    <n v="6"/>
    <n v="5"/>
    <x v="9"/>
    <n v="15.4"/>
    <n v="14.915705882352942"/>
    <n v="-0.48429411764705854"/>
    <x v="226"/>
  </r>
  <r>
    <n v="2011"/>
    <n v="6"/>
    <n v="5"/>
    <x v="7"/>
    <n v="15"/>
    <n v="14.99973949579832"/>
    <n v="-2.6050420168033384E-4"/>
    <x v="226"/>
  </r>
  <r>
    <n v="2011"/>
    <n v="6"/>
    <n v="6"/>
    <x v="3"/>
    <n v="15.100000000000001"/>
    <n v="14.978731092436973"/>
    <n v="-0.12126890756302799"/>
    <x v="226"/>
  </r>
  <r>
    <n v="2011"/>
    <n v="6"/>
    <n v="6"/>
    <x v="1"/>
    <n v="15.600000000000001"/>
    <n v="14.873689075630251"/>
    <n v="-0.72631092436975031"/>
    <x v="226"/>
  </r>
  <r>
    <n v="2011"/>
    <n v="6"/>
    <n v="6"/>
    <x v="0"/>
    <n v="16"/>
    <n v="14.789655462184873"/>
    <n v="-1.2103445378151267"/>
    <x v="226"/>
  </r>
  <r>
    <n v="2011"/>
    <n v="6"/>
    <n v="6"/>
    <x v="10"/>
    <n v="15.600000000000001"/>
    <n v="14.873689075630251"/>
    <n v="-0.72631092436975031"/>
    <x v="226"/>
  </r>
  <r>
    <n v="2011"/>
    <n v="6"/>
    <n v="6"/>
    <x v="13"/>
    <n v="16.400000000000002"/>
    <n v="14.705621848739495"/>
    <n v="-1.6943781512605067"/>
    <x v="226"/>
  </r>
  <r>
    <n v="2011"/>
    <n v="6"/>
    <n v="6"/>
    <x v="16"/>
    <n v="17.8"/>
    <n v="14.411504201680671"/>
    <n v="-3.3884957983193296"/>
    <x v="226"/>
  </r>
  <r>
    <n v="2011"/>
    <n v="6"/>
    <n v="6"/>
    <x v="18"/>
    <n v="19.100000000000001"/>
    <n v="14.138394957983193"/>
    <n v="-4.9616050420168083"/>
    <x v="226"/>
  </r>
  <r>
    <n v="2011"/>
    <n v="6"/>
    <n v="6"/>
    <x v="20"/>
    <n v="20.6"/>
    <n v="13.823268907563024"/>
    <n v="-6.776731092436977"/>
    <x v="226"/>
  </r>
  <r>
    <n v="2011"/>
    <n v="6"/>
    <n v="6"/>
    <x v="21"/>
    <n v="21"/>
    <n v="13.739235294117647"/>
    <n v="-7.2607647058823535"/>
    <x v="226"/>
  </r>
  <r>
    <n v="2011"/>
    <n v="6"/>
    <n v="6"/>
    <x v="22"/>
    <n v="19.8"/>
    <n v="13.991336134453782"/>
    <n v="-5.8086638655462188"/>
    <x v="226"/>
  </r>
  <r>
    <n v="2011"/>
    <n v="6"/>
    <n v="6"/>
    <x v="23"/>
    <n v="18.3"/>
    <n v="14.306462184873949"/>
    <n v="-3.9935378151260519"/>
    <x v="226"/>
  </r>
  <r>
    <n v="2011"/>
    <n v="6"/>
    <n v="6"/>
    <x v="17"/>
    <n v="17.2"/>
    <n v="14.53755462184874"/>
    <n v="-2.6624453781512596"/>
    <x v="226"/>
  </r>
  <r>
    <n v="2011"/>
    <n v="6"/>
    <n v="6"/>
    <x v="19"/>
    <n v="16"/>
    <n v="14.789655462184873"/>
    <n v="-1.2103445378151267"/>
    <x v="226"/>
  </r>
  <r>
    <n v="2011"/>
    <n v="6"/>
    <n v="6"/>
    <x v="15"/>
    <n v="15.8"/>
    <n v="14.831672268907562"/>
    <n v="-0.96832773109243853"/>
    <x v="226"/>
  </r>
  <r>
    <n v="2011"/>
    <n v="6"/>
    <n v="6"/>
    <x v="14"/>
    <n v="15.5"/>
    <n v="14.894697478991596"/>
    <n v="-0.60530252100840443"/>
    <x v="226"/>
  </r>
  <r>
    <n v="2011"/>
    <n v="6"/>
    <n v="7"/>
    <x v="13"/>
    <n v="15.3"/>
    <n v="14.936714285714285"/>
    <n v="-0.36328571428571621"/>
    <x v="226"/>
  </r>
  <r>
    <n v="2011"/>
    <n v="6"/>
    <n v="7"/>
    <x v="16"/>
    <n v="15.8"/>
    <n v="14.831672268907562"/>
    <n v="-0.96832773109243853"/>
    <x v="226"/>
  </r>
  <r>
    <n v="2011"/>
    <n v="6"/>
    <n v="7"/>
    <x v="18"/>
    <n v="16.8"/>
    <n v="14.621588235294118"/>
    <n v="-2.1784117647058832"/>
    <x v="226"/>
  </r>
  <r>
    <n v="2011"/>
    <n v="6"/>
    <n v="7"/>
    <x v="20"/>
    <n v="17.5"/>
    <n v="14.474529411764706"/>
    <n v="-3.0254705882352937"/>
    <x v="226"/>
  </r>
  <r>
    <n v="2011"/>
    <n v="6"/>
    <n v="7"/>
    <x v="21"/>
    <n v="18.600000000000001"/>
    <n v="14.243436974789915"/>
    <n v="-4.356563025210086"/>
    <x v="226"/>
  </r>
  <r>
    <n v="2011"/>
    <n v="6"/>
    <n v="7"/>
    <x v="22"/>
    <n v="19.100000000000001"/>
    <n v="14.138394957983193"/>
    <n v="-4.9616050420168083"/>
    <x v="226"/>
  </r>
  <r>
    <n v="2011"/>
    <n v="6"/>
    <n v="7"/>
    <x v="23"/>
    <n v="19.200000000000003"/>
    <n v="14.117386554621849"/>
    <n v="-5.0826134453781542"/>
    <x v="226"/>
  </r>
  <r>
    <n v="2011"/>
    <n v="6"/>
    <n v="7"/>
    <x v="17"/>
    <n v="18.8"/>
    <n v="14.201420168067227"/>
    <n v="-4.5985798319327742"/>
    <x v="226"/>
  </r>
  <r>
    <n v="2011"/>
    <n v="6"/>
    <n v="7"/>
    <x v="19"/>
    <n v="19"/>
    <n v="14.159403361344538"/>
    <n v="-4.8405966386554624"/>
    <x v="226"/>
  </r>
  <r>
    <n v="2011"/>
    <n v="6"/>
    <n v="7"/>
    <x v="15"/>
    <n v="17.7"/>
    <n v="14.432512605042017"/>
    <n v="-3.2674873949579819"/>
    <x v="226"/>
  </r>
  <r>
    <n v="2011"/>
    <n v="6"/>
    <n v="7"/>
    <x v="14"/>
    <n v="16.3"/>
    <n v="14.72663025210084"/>
    <n v="-1.5733697478991608"/>
    <x v="226"/>
  </r>
  <r>
    <n v="2011"/>
    <n v="6"/>
    <n v="7"/>
    <x v="12"/>
    <n v="16.8"/>
    <n v="14.621588235294118"/>
    <n v="-2.1784117647058832"/>
    <x v="226"/>
  </r>
  <r>
    <n v="2011"/>
    <n v="6"/>
    <n v="7"/>
    <x v="11"/>
    <n v="16.3"/>
    <n v="14.72663025210084"/>
    <n v="-1.5733697478991608"/>
    <x v="226"/>
  </r>
  <r>
    <n v="2011"/>
    <n v="6"/>
    <n v="8"/>
    <x v="13"/>
    <n v="15.5"/>
    <n v="14.894697478991596"/>
    <n v="-0.60530252100840443"/>
    <x v="226"/>
  </r>
  <r>
    <n v="2011"/>
    <n v="6"/>
    <n v="8"/>
    <x v="16"/>
    <n v="15.4"/>
    <n v="14.915705882352942"/>
    <n v="-0.48429411764705854"/>
    <x v="226"/>
  </r>
  <r>
    <n v="2011"/>
    <n v="6"/>
    <n v="8"/>
    <x v="18"/>
    <n v="16.900000000000002"/>
    <n v="14.600579831932773"/>
    <n v="-2.299420168067229"/>
    <x v="226"/>
  </r>
  <r>
    <n v="2011"/>
    <n v="6"/>
    <n v="8"/>
    <x v="20"/>
    <n v="17"/>
    <n v="14.579571428571429"/>
    <n v="-2.4204285714285714"/>
    <x v="226"/>
  </r>
  <r>
    <n v="2011"/>
    <n v="6"/>
    <n v="8"/>
    <x v="21"/>
    <n v="17.2"/>
    <n v="14.53755462184874"/>
    <n v="-2.6624453781512596"/>
    <x v="226"/>
  </r>
  <r>
    <n v="2011"/>
    <n v="6"/>
    <n v="8"/>
    <x v="22"/>
    <n v="17.3"/>
    <n v="14.516546218487395"/>
    <n v="-2.7834537815126055"/>
    <x v="226"/>
  </r>
  <r>
    <n v="2011"/>
    <n v="6"/>
    <n v="8"/>
    <x v="23"/>
    <n v="17.900000000000002"/>
    <n v="14.390495798319327"/>
    <n v="-3.5095042016806755"/>
    <x v="226"/>
  </r>
  <r>
    <n v="2011"/>
    <n v="6"/>
    <n v="8"/>
    <x v="17"/>
    <n v="17.8"/>
    <n v="14.411504201680671"/>
    <n v="-3.3884957983193296"/>
    <x v="226"/>
  </r>
  <r>
    <n v="2011"/>
    <n v="6"/>
    <n v="8"/>
    <x v="19"/>
    <n v="17.2"/>
    <n v="14.53755462184874"/>
    <n v="-2.6624453781512596"/>
    <x v="226"/>
  </r>
  <r>
    <n v="2011"/>
    <n v="6"/>
    <n v="8"/>
    <x v="15"/>
    <n v="16.2"/>
    <n v="14.747638655462184"/>
    <n v="-1.452361344537815"/>
    <x v="226"/>
  </r>
  <r>
    <n v="2011"/>
    <n v="6"/>
    <n v="9"/>
    <x v="0"/>
    <n v="15.100000000000001"/>
    <n v="14.978731092436973"/>
    <n v="-0.12126890756302799"/>
    <x v="226"/>
  </r>
  <r>
    <n v="2011"/>
    <n v="6"/>
    <n v="9"/>
    <x v="10"/>
    <n v="17.100000000000001"/>
    <n v="14.558563025210084"/>
    <n v="-2.5414369747899173"/>
    <x v="226"/>
  </r>
  <r>
    <n v="2011"/>
    <n v="6"/>
    <n v="9"/>
    <x v="18"/>
    <n v="17.3"/>
    <n v="14.516546218487395"/>
    <n v="-2.7834537815126055"/>
    <x v="226"/>
  </r>
  <r>
    <n v="2011"/>
    <n v="6"/>
    <n v="9"/>
    <x v="20"/>
    <n v="17"/>
    <n v="14.579571428571429"/>
    <n v="-2.4204285714285714"/>
    <x v="226"/>
  </r>
  <r>
    <n v="2011"/>
    <n v="6"/>
    <n v="9"/>
    <x v="21"/>
    <n v="18"/>
    <n v="14.369487394957982"/>
    <n v="-3.6305126050420178"/>
    <x v="226"/>
  </r>
  <r>
    <n v="2011"/>
    <n v="6"/>
    <n v="9"/>
    <x v="22"/>
    <n v="17.900000000000002"/>
    <n v="14.390495798319327"/>
    <n v="-3.5095042016806755"/>
    <x v="226"/>
  </r>
  <r>
    <n v="2011"/>
    <n v="6"/>
    <n v="9"/>
    <x v="23"/>
    <n v="17.900000000000002"/>
    <n v="14.390495798319327"/>
    <n v="-3.5095042016806755"/>
    <x v="226"/>
  </r>
  <r>
    <n v="2011"/>
    <n v="6"/>
    <n v="9"/>
    <x v="17"/>
    <n v="18.100000000000001"/>
    <n v="14.348478991596638"/>
    <n v="-3.7515210084033637"/>
    <x v="226"/>
  </r>
  <r>
    <n v="2011"/>
    <n v="6"/>
    <n v="9"/>
    <x v="19"/>
    <n v="17.100000000000001"/>
    <n v="14.558563025210084"/>
    <n v="-2.5414369747899173"/>
    <x v="226"/>
  </r>
  <r>
    <n v="2011"/>
    <n v="6"/>
    <n v="9"/>
    <x v="15"/>
    <n v="16.100000000000001"/>
    <n v="14.768647058823529"/>
    <n v="-1.3313529411764726"/>
    <x v="226"/>
  </r>
  <r>
    <n v="2011"/>
    <n v="6"/>
    <n v="10"/>
    <x v="0"/>
    <n v="15.700000000000001"/>
    <n v="14.852680672268907"/>
    <n v="-0.84731932773109442"/>
    <x v="226"/>
  </r>
  <r>
    <n v="2011"/>
    <n v="6"/>
    <n v="10"/>
    <x v="10"/>
    <n v="16.2"/>
    <n v="14.747638655462184"/>
    <n v="-1.452361344537815"/>
    <x v="226"/>
  </r>
  <r>
    <n v="2011"/>
    <n v="6"/>
    <n v="10"/>
    <x v="13"/>
    <n v="17.600000000000001"/>
    <n v="14.45352100840336"/>
    <n v="-3.1464789915966414"/>
    <x v="226"/>
  </r>
  <r>
    <n v="2011"/>
    <n v="6"/>
    <n v="10"/>
    <x v="16"/>
    <n v="17.8"/>
    <n v="14.411504201680671"/>
    <n v="-3.3884957983193296"/>
    <x v="226"/>
  </r>
  <r>
    <n v="2011"/>
    <n v="6"/>
    <n v="10"/>
    <x v="18"/>
    <n v="18.400000000000002"/>
    <n v="14.285453781512604"/>
    <n v="-4.1145462184873978"/>
    <x v="226"/>
  </r>
  <r>
    <n v="2011"/>
    <n v="6"/>
    <n v="10"/>
    <x v="20"/>
    <n v="18.900000000000002"/>
    <n v="14.180411764705882"/>
    <n v="-4.7195882352941201"/>
    <x v="226"/>
  </r>
  <r>
    <n v="2011"/>
    <n v="6"/>
    <n v="10"/>
    <x v="21"/>
    <n v="18.900000000000002"/>
    <n v="14.180411764705882"/>
    <n v="-4.7195882352941201"/>
    <x v="226"/>
  </r>
  <r>
    <n v="2011"/>
    <n v="6"/>
    <n v="10"/>
    <x v="22"/>
    <n v="16.8"/>
    <n v="14.621588235294118"/>
    <n v="-2.1784117647058832"/>
    <x v="226"/>
  </r>
  <r>
    <n v="2011"/>
    <n v="6"/>
    <n v="10"/>
    <x v="23"/>
    <n v="17.8"/>
    <n v="14.411504201680671"/>
    <n v="-3.3884957983193296"/>
    <x v="226"/>
  </r>
  <r>
    <n v="2011"/>
    <n v="6"/>
    <n v="11"/>
    <x v="21"/>
    <n v="15.600000000000001"/>
    <n v="14.873689075630251"/>
    <n v="-0.72631092436975031"/>
    <x v="226"/>
  </r>
  <r>
    <n v="2011"/>
    <n v="6"/>
    <n v="11"/>
    <x v="22"/>
    <n v="15.3"/>
    <n v="14.936714285714285"/>
    <n v="-0.36328571428571621"/>
    <x v="226"/>
  </r>
  <r>
    <n v="2011"/>
    <n v="6"/>
    <n v="11"/>
    <x v="23"/>
    <n v="15.700000000000001"/>
    <n v="14.852680672268907"/>
    <n v="-0.84731932773109442"/>
    <x v="226"/>
  </r>
  <r>
    <n v="2011"/>
    <n v="6"/>
    <n v="11"/>
    <x v="17"/>
    <n v="15.600000000000001"/>
    <n v="14.873689075630251"/>
    <n v="-0.72631092436975031"/>
    <x v="226"/>
  </r>
  <r>
    <n v="2011"/>
    <n v="6"/>
    <n v="12"/>
    <x v="10"/>
    <n v="15.700000000000001"/>
    <n v="14.852680672268907"/>
    <n v="-0.84731932773109442"/>
    <x v="226"/>
  </r>
  <r>
    <n v="2011"/>
    <n v="6"/>
    <n v="12"/>
    <x v="13"/>
    <n v="15.9"/>
    <n v="14.810663865546218"/>
    <n v="-1.0893361344537826"/>
    <x v="226"/>
  </r>
  <r>
    <n v="2011"/>
    <n v="6"/>
    <n v="12"/>
    <x v="16"/>
    <n v="17.100000000000001"/>
    <n v="14.558563025210084"/>
    <n v="-2.5414369747899173"/>
    <x v="226"/>
  </r>
  <r>
    <n v="2011"/>
    <n v="6"/>
    <n v="12"/>
    <x v="18"/>
    <n v="17.900000000000002"/>
    <n v="14.390495798319327"/>
    <n v="-3.5095042016806755"/>
    <x v="226"/>
  </r>
  <r>
    <n v="2011"/>
    <n v="6"/>
    <n v="12"/>
    <x v="20"/>
    <n v="17.600000000000001"/>
    <n v="14.45352100840336"/>
    <n v="-3.1464789915966414"/>
    <x v="226"/>
  </r>
  <r>
    <n v="2011"/>
    <n v="6"/>
    <n v="12"/>
    <x v="21"/>
    <n v="17.400000000000002"/>
    <n v="14.495537815126049"/>
    <n v="-2.9044621848739531"/>
    <x v="226"/>
  </r>
  <r>
    <n v="2011"/>
    <n v="6"/>
    <n v="12"/>
    <x v="22"/>
    <n v="17.8"/>
    <n v="14.411504201680671"/>
    <n v="-3.3884957983193296"/>
    <x v="226"/>
  </r>
  <r>
    <n v="2011"/>
    <n v="6"/>
    <n v="12"/>
    <x v="23"/>
    <n v="17.600000000000001"/>
    <n v="14.45352100840336"/>
    <n v="-3.1464789915966414"/>
    <x v="226"/>
  </r>
  <r>
    <n v="2011"/>
    <n v="6"/>
    <n v="12"/>
    <x v="17"/>
    <n v="17.2"/>
    <n v="14.53755462184874"/>
    <n v="-2.6624453781512596"/>
    <x v="226"/>
  </r>
  <r>
    <n v="2011"/>
    <n v="6"/>
    <n v="12"/>
    <x v="19"/>
    <n v="17.100000000000001"/>
    <n v="14.558563025210084"/>
    <n v="-2.5414369747899173"/>
    <x v="226"/>
  </r>
  <r>
    <n v="2011"/>
    <n v="6"/>
    <n v="12"/>
    <x v="15"/>
    <n v="16.7"/>
    <n v="14.642596638655462"/>
    <n v="-2.0574033613445373"/>
    <x v="226"/>
  </r>
  <r>
    <n v="2011"/>
    <n v="6"/>
    <n v="12"/>
    <x v="14"/>
    <n v="15.5"/>
    <n v="14.894697478991596"/>
    <n v="-0.60530252100840443"/>
    <x v="226"/>
  </r>
  <r>
    <n v="2011"/>
    <n v="6"/>
    <n v="12"/>
    <x v="12"/>
    <n v="15"/>
    <n v="14.99973949579832"/>
    <n v="-2.6050420168033384E-4"/>
    <x v="226"/>
  </r>
  <r>
    <n v="2011"/>
    <n v="6"/>
    <n v="12"/>
    <x v="7"/>
    <n v="15"/>
    <n v="14.99973949579832"/>
    <n v="-2.6050420168033384E-4"/>
    <x v="226"/>
  </r>
  <r>
    <n v="2011"/>
    <n v="6"/>
    <n v="13"/>
    <x v="5"/>
    <n v="15.200000000000001"/>
    <n v="14.957722689075631"/>
    <n v="-0.24227731092437033"/>
    <x v="226"/>
  </r>
  <r>
    <n v="2011"/>
    <n v="6"/>
    <n v="13"/>
    <x v="4"/>
    <n v="15.3"/>
    <n v="14.936714285714285"/>
    <n v="-0.36328571428571621"/>
    <x v="226"/>
  </r>
  <r>
    <n v="2011"/>
    <n v="6"/>
    <n v="13"/>
    <x v="0"/>
    <n v="15.9"/>
    <n v="14.810663865546218"/>
    <n v="-1.0893361344537826"/>
    <x v="226"/>
  </r>
  <r>
    <n v="2011"/>
    <n v="6"/>
    <n v="13"/>
    <x v="10"/>
    <n v="17"/>
    <n v="14.579571428571429"/>
    <n v="-2.4204285714285714"/>
    <x v="226"/>
  </r>
  <r>
    <n v="2011"/>
    <n v="6"/>
    <n v="13"/>
    <x v="13"/>
    <n v="17.100000000000001"/>
    <n v="14.558563025210084"/>
    <n v="-2.5414369747899173"/>
    <x v="226"/>
  </r>
  <r>
    <n v="2011"/>
    <n v="6"/>
    <n v="13"/>
    <x v="16"/>
    <n v="17.100000000000001"/>
    <n v="14.558563025210084"/>
    <n v="-2.5414369747899173"/>
    <x v="226"/>
  </r>
  <r>
    <n v="2011"/>
    <n v="6"/>
    <n v="13"/>
    <x v="18"/>
    <n v="17.3"/>
    <n v="14.516546218487395"/>
    <n v="-2.7834537815126055"/>
    <x v="226"/>
  </r>
  <r>
    <n v="2011"/>
    <n v="6"/>
    <n v="13"/>
    <x v="20"/>
    <n v="17.400000000000002"/>
    <n v="14.495537815126049"/>
    <n v="-2.9044621848739531"/>
    <x v="226"/>
  </r>
  <r>
    <n v="2011"/>
    <n v="6"/>
    <n v="13"/>
    <x v="21"/>
    <n v="17.400000000000002"/>
    <n v="14.495537815126049"/>
    <n v="-2.9044621848739531"/>
    <x v="226"/>
  </r>
  <r>
    <n v="2011"/>
    <n v="6"/>
    <n v="13"/>
    <x v="22"/>
    <n v="17.5"/>
    <n v="14.474529411764706"/>
    <n v="-3.0254705882352937"/>
    <x v="226"/>
  </r>
  <r>
    <n v="2011"/>
    <n v="6"/>
    <n v="13"/>
    <x v="23"/>
    <n v="19.400000000000002"/>
    <n v="14.07536974789916"/>
    <n v="-5.3246302521008424"/>
    <x v="226"/>
  </r>
  <r>
    <n v="2011"/>
    <n v="6"/>
    <n v="13"/>
    <x v="17"/>
    <n v="18.400000000000002"/>
    <n v="14.285453781512604"/>
    <n v="-4.1145462184873978"/>
    <x v="226"/>
  </r>
  <r>
    <n v="2011"/>
    <n v="6"/>
    <n v="13"/>
    <x v="19"/>
    <n v="18.600000000000001"/>
    <n v="14.243436974789915"/>
    <n v="-4.356563025210086"/>
    <x v="226"/>
  </r>
  <r>
    <n v="2011"/>
    <n v="6"/>
    <n v="13"/>
    <x v="15"/>
    <n v="18.100000000000001"/>
    <n v="14.348478991596638"/>
    <n v="-3.7515210084033637"/>
    <x v="226"/>
  </r>
  <r>
    <n v="2011"/>
    <n v="6"/>
    <n v="13"/>
    <x v="14"/>
    <n v="17.5"/>
    <n v="14.474529411764706"/>
    <n v="-3.0254705882352937"/>
    <x v="226"/>
  </r>
  <r>
    <n v="2011"/>
    <n v="6"/>
    <n v="13"/>
    <x v="12"/>
    <n v="16.2"/>
    <n v="14.747638655462184"/>
    <n v="-1.452361344537815"/>
    <x v="226"/>
  </r>
  <r>
    <n v="2011"/>
    <n v="6"/>
    <n v="13"/>
    <x v="11"/>
    <n v="15.100000000000001"/>
    <n v="14.978731092436973"/>
    <n v="-0.12126890756302799"/>
    <x v="226"/>
  </r>
  <r>
    <n v="2011"/>
    <n v="6"/>
    <n v="14"/>
    <x v="2"/>
    <n v="15.100000000000001"/>
    <n v="14.978731092436973"/>
    <n v="-0.12126890756302799"/>
    <x v="226"/>
  </r>
  <r>
    <n v="2011"/>
    <n v="6"/>
    <n v="14"/>
    <x v="3"/>
    <n v="15.8"/>
    <n v="14.831672268907562"/>
    <n v="-0.96832773109243853"/>
    <x v="226"/>
  </r>
  <r>
    <n v="2011"/>
    <n v="6"/>
    <n v="14"/>
    <x v="1"/>
    <n v="16.400000000000002"/>
    <n v="14.705621848739495"/>
    <n v="-1.6943781512605067"/>
    <x v="226"/>
  </r>
  <r>
    <n v="2011"/>
    <n v="6"/>
    <n v="14"/>
    <x v="0"/>
    <n v="17.5"/>
    <n v="14.474529411764706"/>
    <n v="-3.0254705882352937"/>
    <x v="226"/>
  </r>
  <r>
    <n v="2011"/>
    <n v="6"/>
    <n v="14"/>
    <x v="10"/>
    <n v="17.7"/>
    <n v="14.432512605042017"/>
    <n v="-3.2674873949579819"/>
    <x v="226"/>
  </r>
  <r>
    <n v="2011"/>
    <n v="6"/>
    <n v="14"/>
    <x v="13"/>
    <n v="18.400000000000002"/>
    <n v="14.285453781512604"/>
    <n v="-4.1145462184873978"/>
    <x v="226"/>
  </r>
  <r>
    <n v="2011"/>
    <n v="6"/>
    <n v="14"/>
    <x v="16"/>
    <n v="19.700000000000003"/>
    <n v="14.012344537815125"/>
    <n v="-5.6876554621848783"/>
    <x v="226"/>
  </r>
  <r>
    <n v="2011"/>
    <n v="6"/>
    <n v="14"/>
    <x v="18"/>
    <n v="20.200000000000003"/>
    <n v="13.907302521008402"/>
    <n v="-6.2926974789916006"/>
    <x v="226"/>
  </r>
  <r>
    <n v="2011"/>
    <n v="6"/>
    <n v="14"/>
    <x v="20"/>
    <n v="20.100000000000001"/>
    <n v="13.928310924369747"/>
    <n v="-6.1716890756302547"/>
    <x v="226"/>
  </r>
  <r>
    <n v="2011"/>
    <n v="6"/>
    <n v="14"/>
    <x v="21"/>
    <n v="20.400000000000002"/>
    <n v="13.865285714285713"/>
    <n v="-6.5347142857142888"/>
    <x v="226"/>
  </r>
  <r>
    <n v="2011"/>
    <n v="6"/>
    <n v="14"/>
    <x v="22"/>
    <n v="20.100000000000001"/>
    <n v="13.928310924369747"/>
    <n v="-6.1716890756302547"/>
    <x v="226"/>
  </r>
  <r>
    <n v="2011"/>
    <n v="6"/>
    <n v="14"/>
    <x v="23"/>
    <n v="19.900000000000002"/>
    <n v="13.970327731092436"/>
    <n v="-5.9296722689075665"/>
    <x v="226"/>
  </r>
  <r>
    <n v="2011"/>
    <n v="6"/>
    <n v="14"/>
    <x v="17"/>
    <n v="19.700000000000003"/>
    <n v="14.012344537815125"/>
    <n v="-5.6876554621848783"/>
    <x v="226"/>
  </r>
  <r>
    <n v="2011"/>
    <n v="6"/>
    <n v="14"/>
    <x v="19"/>
    <n v="19"/>
    <n v="14.159403361344538"/>
    <n v="-4.8405966386554624"/>
    <x v="226"/>
  </r>
  <r>
    <n v="2011"/>
    <n v="6"/>
    <n v="14"/>
    <x v="15"/>
    <n v="18.3"/>
    <n v="14.306462184873949"/>
    <n v="-3.9935378151260519"/>
    <x v="226"/>
  </r>
  <r>
    <n v="2011"/>
    <n v="6"/>
    <n v="15"/>
    <x v="3"/>
    <n v="15.9"/>
    <n v="14.810663865546218"/>
    <n v="-1.0893361344537826"/>
    <x v="226"/>
  </r>
  <r>
    <n v="2011"/>
    <n v="6"/>
    <n v="15"/>
    <x v="1"/>
    <n v="18.2"/>
    <n v="14.327470588235293"/>
    <n v="-3.872529411764706"/>
    <x v="226"/>
  </r>
  <r>
    <n v="2011"/>
    <n v="6"/>
    <n v="15"/>
    <x v="0"/>
    <n v="19.8"/>
    <n v="13.991336134453782"/>
    <n v="-5.8086638655462188"/>
    <x v="226"/>
  </r>
  <r>
    <n v="2011"/>
    <n v="6"/>
    <n v="15"/>
    <x v="10"/>
    <n v="20.200000000000003"/>
    <n v="13.907302521008402"/>
    <n v="-6.2926974789916006"/>
    <x v="226"/>
  </r>
  <r>
    <n v="2011"/>
    <n v="6"/>
    <n v="15"/>
    <x v="13"/>
    <n v="20.100000000000001"/>
    <n v="13.928310924369747"/>
    <n v="-6.1716890756302547"/>
    <x v="226"/>
  </r>
  <r>
    <n v="2011"/>
    <n v="6"/>
    <n v="15"/>
    <x v="16"/>
    <n v="21"/>
    <n v="13.739235294117647"/>
    <n v="-7.2607647058823535"/>
    <x v="226"/>
  </r>
  <r>
    <n v="2011"/>
    <n v="6"/>
    <n v="15"/>
    <x v="18"/>
    <n v="21.700000000000003"/>
    <n v="13.592176470588235"/>
    <n v="-8.1078235294117675"/>
    <x v="226"/>
  </r>
  <r>
    <n v="2011"/>
    <n v="6"/>
    <n v="15"/>
    <x v="20"/>
    <n v="22.6"/>
    <n v="13.403100840336133"/>
    <n v="-9.1968991596638681"/>
    <x v="226"/>
  </r>
  <r>
    <n v="2011"/>
    <n v="6"/>
    <n v="15"/>
    <x v="21"/>
    <n v="22"/>
    <n v="13.5291512605042"/>
    <n v="-8.4708487394957999"/>
    <x v="226"/>
  </r>
  <r>
    <n v="2011"/>
    <n v="6"/>
    <n v="15"/>
    <x v="22"/>
    <n v="21.400000000000002"/>
    <n v="13.655201680672267"/>
    <n v="-7.7447983193277352"/>
    <x v="226"/>
  </r>
  <r>
    <n v="2011"/>
    <n v="6"/>
    <n v="15"/>
    <x v="23"/>
    <n v="21.3"/>
    <n v="13.676210084033613"/>
    <n v="-7.6237899159663876"/>
    <x v="226"/>
  </r>
  <r>
    <n v="2011"/>
    <n v="6"/>
    <n v="15"/>
    <x v="17"/>
    <n v="20.3"/>
    <n v="13.886294117647058"/>
    <n v="-6.4137058823529429"/>
    <x v="226"/>
  </r>
  <r>
    <n v="2011"/>
    <n v="6"/>
    <n v="15"/>
    <x v="19"/>
    <n v="19.600000000000001"/>
    <n v="14.033352941176471"/>
    <n v="-5.5666470588235306"/>
    <x v="226"/>
  </r>
  <r>
    <n v="2011"/>
    <n v="6"/>
    <n v="15"/>
    <x v="15"/>
    <n v="18.600000000000001"/>
    <n v="14.243436974789915"/>
    <n v="-4.356563025210086"/>
    <x v="226"/>
  </r>
  <r>
    <n v="2011"/>
    <n v="6"/>
    <n v="15"/>
    <x v="14"/>
    <n v="17.3"/>
    <n v="14.516546218487395"/>
    <n v="-2.7834537815126055"/>
    <x v="226"/>
  </r>
  <r>
    <n v="2011"/>
    <n v="6"/>
    <n v="15"/>
    <x v="12"/>
    <n v="16.5"/>
    <n v="14.684613445378151"/>
    <n v="-1.8153865546218491"/>
    <x v="226"/>
  </r>
  <r>
    <n v="2011"/>
    <n v="6"/>
    <n v="15"/>
    <x v="11"/>
    <n v="15.600000000000001"/>
    <n v="14.873689075630251"/>
    <n v="-0.72631092436975031"/>
    <x v="226"/>
  </r>
  <r>
    <n v="2011"/>
    <n v="6"/>
    <n v="15"/>
    <x v="9"/>
    <n v="15.4"/>
    <n v="14.915705882352942"/>
    <n v="-0.48429411764705854"/>
    <x v="226"/>
  </r>
  <r>
    <n v="2011"/>
    <n v="6"/>
    <n v="15"/>
    <x v="7"/>
    <n v="15.100000000000001"/>
    <n v="14.978731092436973"/>
    <n v="-0.12126890756302799"/>
    <x v="226"/>
  </r>
  <r>
    <n v="2011"/>
    <n v="6"/>
    <n v="16"/>
    <x v="2"/>
    <n v="15"/>
    <n v="14.99973949579832"/>
    <n v="-2.6050420168033384E-4"/>
    <x v="226"/>
  </r>
  <r>
    <n v="2011"/>
    <n v="6"/>
    <n v="16"/>
    <x v="8"/>
    <n v="15.700000000000001"/>
    <n v="14.852680672268907"/>
    <n v="-0.84731932773109442"/>
    <x v="226"/>
  </r>
  <r>
    <n v="2011"/>
    <n v="6"/>
    <n v="16"/>
    <x v="6"/>
    <n v="16.3"/>
    <n v="14.72663025210084"/>
    <n v="-1.5733697478991608"/>
    <x v="226"/>
  </r>
  <r>
    <n v="2011"/>
    <n v="6"/>
    <n v="16"/>
    <x v="3"/>
    <n v="15.8"/>
    <n v="14.831672268907562"/>
    <n v="-0.96832773109243853"/>
    <x v="226"/>
  </r>
  <r>
    <n v="2011"/>
    <n v="6"/>
    <n v="16"/>
    <x v="1"/>
    <n v="16.100000000000001"/>
    <n v="14.768647058823529"/>
    <n v="-1.3313529411764726"/>
    <x v="226"/>
  </r>
  <r>
    <n v="2011"/>
    <n v="6"/>
    <n v="16"/>
    <x v="0"/>
    <n v="15.4"/>
    <n v="14.915705882352942"/>
    <n v="-0.48429411764705854"/>
    <x v="226"/>
  </r>
  <r>
    <n v="2011"/>
    <n v="6"/>
    <n v="16"/>
    <x v="10"/>
    <n v="15.3"/>
    <n v="14.936714285714285"/>
    <n v="-0.36328571428571621"/>
    <x v="226"/>
  </r>
  <r>
    <n v="2011"/>
    <n v="6"/>
    <n v="16"/>
    <x v="13"/>
    <n v="15.4"/>
    <n v="14.915705882352942"/>
    <n v="-0.48429411764705854"/>
    <x v="226"/>
  </r>
  <r>
    <n v="2011"/>
    <n v="6"/>
    <n v="16"/>
    <x v="16"/>
    <n v="16.100000000000001"/>
    <n v="14.768647058823529"/>
    <n v="-1.3313529411764726"/>
    <x v="226"/>
  </r>
  <r>
    <n v="2011"/>
    <n v="6"/>
    <n v="16"/>
    <x v="18"/>
    <n v="15.600000000000001"/>
    <n v="14.873689075630251"/>
    <n v="-0.72631092436975031"/>
    <x v="226"/>
  </r>
  <r>
    <n v="2011"/>
    <n v="6"/>
    <n v="16"/>
    <x v="20"/>
    <n v="17.3"/>
    <n v="14.516546218487395"/>
    <n v="-2.7834537815126055"/>
    <x v="226"/>
  </r>
  <r>
    <n v="2011"/>
    <n v="6"/>
    <n v="16"/>
    <x v="22"/>
    <n v="15"/>
    <n v="14.99973949579832"/>
    <n v="-2.6050420168033384E-4"/>
    <x v="226"/>
  </r>
  <r>
    <n v="2011"/>
    <n v="6"/>
    <n v="16"/>
    <x v="23"/>
    <n v="16"/>
    <n v="14.789655462184873"/>
    <n v="-1.2103445378151267"/>
    <x v="226"/>
  </r>
  <r>
    <n v="2011"/>
    <n v="6"/>
    <n v="16"/>
    <x v="17"/>
    <n v="17.100000000000001"/>
    <n v="14.558563025210084"/>
    <n v="-2.5414369747899173"/>
    <x v="226"/>
  </r>
  <r>
    <n v="2011"/>
    <n v="6"/>
    <n v="17"/>
    <x v="0"/>
    <n v="15.3"/>
    <n v="14.936714285714285"/>
    <n v="-0.36328571428571621"/>
    <x v="226"/>
  </r>
  <r>
    <n v="2011"/>
    <n v="6"/>
    <n v="17"/>
    <x v="10"/>
    <n v="16.3"/>
    <n v="14.72663025210084"/>
    <n v="-1.5733697478991608"/>
    <x v="226"/>
  </r>
  <r>
    <n v="2011"/>
    <n v="6"/>
    <n v="17"/>
    <x v="13"/>
    <n v="16.600000000000001"/>
    <n v="14.663605042016806"/>
    <n v="-1.9363949579831949"/>
    <x v="226"/>
  </r>
  <r>
    <n v="2011"/>
    <n v="6"/>
    <n v="17"/>
    <x v="16"/>
    <n v="17"/>
    <n v="14.579571428571429"/>
    <n v="-2.4204285714285714"/>
    <x v="226"/>
  </r>
  <r>
    <n v="2011"/>
    <n v="6"/>
    <n v="17"/>
    <x v="18"/>
    <n v="16.900000000000002"/>
    <n v="14.600579831932773"/>
    <n v="-2.299420168067229"/>
    <x v="226"/>
  </r>
  <r>
    <n v="2011"/>
    <n v="6"/>
    <n v="17"/>
    <x v="20"/>
    <n v="17.3"/>
    <n v="14.516546218487395"/>
    <n v="-2.7834537815126055"/>
    <x v="226"/>
  </r>
  <r>
    <n v="2011"/>
    <n v="6"/>
    <n v="17"/>
    <x v="21"/>
    <n v="17.3"/>
    <n v="14.516546218487395"/>
    <n v="-2.7834537815126055"/>
    <x v="226"/>
  </r>
  <r>
    <n v="2011"/>
    <n v="6"/>
    <n v="17"/>
    <x v="22"/>
    <n v="17.3"/>
    <n v="14.516546218487395"/>
    <n v="-2.7834537815126055"/>
    <x v="226"/>
  </r>
  <r>
    <n v="2011"/>
    <n v="6"/>
    <n v="17"/>
    <x v="23"/>
    <n v="16.600000000000001"/>
    <n v="14.663605042016806"/>
    <n v="-1.9363949579831949"/>
    <x v="226"/>
  </r>
  <r>
    <n v="2011"/>
    <n v="6"/>
    <n v="18"/>
    <x v="13"/>
    <n v="15.8"/>
    <n v="14.831672268907562"/>
    <n v="-0.96832773109243853"/>
    <x v="226"/>
  </r>
  <r>
    <n v="2011"/>
    <n v="6"/>
    <n v="18"/>
    <x v="21"/>
    <n v="16.3"/>
    <n v="14.72663025210084"/>
    <n v="-1.5733697478991608"/>
    <x v="226"/>
  </r>
  <r>
    <n v="2011"/>
    <n v="6"/>
    <n v="18"/>
    <x v="22"/>
    <n v="15.100000000000001"/>
    <n v="14.978731092436973"/>
    <n v="-0.12126890756302799"/>
    <x v="226"/>
  </r>
  <r>
    <n v="2011"/>
    <n v="6"/>
    <n v="18"/>
    <x v="23"/>
    <n v="16.7"/>
    <n v="14.642596638655462"/>
    <n v="-2.0574033613445373"/>
    <x v="226"/>
  </r>
  <r>
    <n v="2011"/>
    <n v="6"/>
    <n v="18"/>
    <x v="17"/>
    <n v="16.100000000000001"/>
    <n v="14.768647058823529"/>
    <n v="-1.3313529411764726"/>
    <x v="226"/>
  </r>
  <r>
    <n v="2011"/>
    <n v="6"/>
    <n v="18"/>
    <x v="19"/>
    <n v="15.600000000000001"/>
    <n v="14.873689075630251"/>
    <n v="-0.72631092436975031"/>
    <x v="226"/>
  </r>
  <r>
    <n v="2011"/>
    <n v="6"/>
    <n v="19"/>
    <x v="18"/>
    <n v="16.100000000000001"/>
    <n v="14.768647058823529"/>
    <n v="-1.3313529411764726"/>
    <x v="226"/>
  </r>
  <r>
    <n v="2011"/>
    <n v="6"/>
    <n v="19"/>
    <x v="20"/>
    <n v="15.600000000000001"/>
    <n v="14.873689075630251"/>
    <n v="-0.72631092436975031"/>
    <x v="226"/>
  </r>
  <r>
    <n v="2011"/>
    <n v="6"/>
    <n v="19"/>
    <x v="21"/>
    <n v="15.100000000000001"/>
    <n v="14.978731092436973"/>
    <n v="-0.12126890756302799"/>
    <x v="226"/>
  </r>
  <r>
    <n v="2011"/>
    <n v="6"/>
    <n v="20"/>
    <x v="10"/>
    <n v="16.900000000000002"/>
    <n v="14.600579831932773"/>
    <n v="-2.299420168067229"/>
    <x v="226"/>
  </r>
  <r>
    <n v="2011"/>
    <n v="6"/>
    <n v="20"/>
    <x v="13"/>
    <n v="17.400000000000002"/>
    <n v="14.495537815126049"/>
    <n v="-2.9044621848739531"/>
    <x v="226"/>
  </r>
  <r>
    <n v="2011"/>
    <n v="6"/>
    <n v="20"/>
    <x v="16"/>
    <n v="17.600000000000001"/>
    <n v="14.45352100840336"/>
    <n v="-3.1464789915966414"/>
    <x v="226"/>
  </r>
  <r>
    <n v="2011"/>
    <n v="6"/>
    <n v="20"/>
    <x v="18"/>
    <n v="18.3"/>
    <n v="14.306462184873949"/>
    <n v="-3.9935378151260519"/>
    <x v="226"/>
  </r>
  <r>
    <n v="2011"/>
    <n v="6"/>
    <n v="20"/>
    <x v="20"/>
    <n v="17.600000000000001"/>
    <n v="14.45352100840336"/>
    <n v="-3.1464789915966414"/>
    <x v="226"/>
  </r>
  <r>
    <n v="2011"/>
    <n v="6"/>
    <n v="20"/>
    <x v="21"/>
    <n v="17.600000000000001"/>
    <n v="14.45352100840336"/>
    <n v="-3.1464789915966414"/>
    <x v="226"/>
  </r>
  <r>
    <n v="2011"/>
    <n v="6"/>
    <n v="20"/>
    <x v="22"/>
    <n v="17.400000000000002"/>
    <n v="14.495537815126049"/>
    <n v="-2.9044621848739531"/>
    <x v="226"/>
  </r>
  <r>
    <n v="2011"/>
    <n v="6"/>
    <n v="20"/>
    <x v="23"/>
    <n v="17.2"/>
    <n v="14.53755462184874"/>
    <n v="-2.6624453781512596"/>
    <x v="226"/>
  </r>
  <r>
    <n v="2011"/>
    <n v="6"/>
    <n v="20"/>
    <x v="17"/>
    <n v="17.600000000000001"/>
    <n v="14.45352100840336"/>
    <n v="-3.1464789915966414"/>
    <x v="226"/>
  </r>
  <r>
    <n v="2011"/>
    <n v="6"/>
    <n v="20"/>
    <x v="19"/>
    <n v="16.900000000000002"/>
    <n v="14.600579831932773"/>
    <n v="-2.299420168067229"/>
    <x v="226"/>
  </r>
  <r>
    <n v="2011"/>
    <n v="6"/>
    <n v="20"/>
    <x v="15"/>
    <n v="16.7"/>
    <n v="14.642596638655462"/>
    <n v="-2.0574033613445373"/>
    <x v="226"/>
  </r>
  <r>
    <n v="2011"/>
    <n v="6"/>
    <n v="20"/>
    <x v="14"/>
    <n v="16"/>
    <n v="14.789655462184873"/>
    <n v="-1.2103445378151267"/>
    <x v="226"/>
  </r>
  <r>
    <n v="2011"/>
    <n v="6"/>
    <n v="20"/>
    <x v="12"/>
    <n v="16"/>
    <n v="14.789655462184873"/>
    <n v="-1.2103445378151267"/>
    <x v="226"/>
  </r>
  <r>
    <n v="2011"/>
    <n v="6"/>
    <n v="20"/>
    <x v="11"/>
    <n v="15.700000000000001"/>
    <n v="14.852680672268907"/>
    <n v="-0.84731932773109442"/>
    <x v="226"/>
  </r>
  <r>
    <n v="2011"/>
    <n v="6"/>
    <n v="20"/>
    <x v="9"/>
    <n v="15.4"/>
    <n v="14.915705882352942"/>
    <n v="-0.48429411764705854"/>
    <x v="226"/>
  </r>
  <r>
    <n v="2011"/>
    <n v="6"/>
    <n v="20"/>
    <x v="7"/>
    <n v="15.3"/>
    <n v="14.936714285714285"/>
    <n v="-0.36328571428571621"/>
    <x v="226"/>
  </r>
  <r>
    <n v="2011"/>
    <n v="6"/>
    <n v="21"/>
    <x v="6"/>
    <n v="15.3"/>
    <n v="14.936714285714285"/>
    <n v="-0.36328571428571621"/>
    <x v="226"/>
  </r>
  <r>
    <n v="2011"/>
    <n v="6"/>
    <n v="21"/>
    <x v="3"/>
    <n v="15.600000000000001"/>
    <n v="14.873689075630251"/>
    <n v="-0.72631092436975031"/>
    <x v="226"/>
  </r>
  <r>
    <n v="2011"/>
    <n v="6"/>
    <n v="21"/>
    <x v="1"/>
    <n v="16.400000000000002"/>
    <n v="14.705621848739495"/>
    <n v="-1.6943781512605067"/>
    <x v="226"/>
  </r>
  <r>
    <n v="2011"/>
    <n v="6"/>
    <n v="21"/>
    <x v="0"/>
    <n v="16.8"/>
    <n v="14.621588235294118"/>
    <n v="-2.1784117647058832"/>
    <x v="226"/>
  </r>
  <r>
    <n v="2011"/>
    <n v="6"/>
    <n v="21"/>
    <x v="10"/>
    <n v="17"/>
    <n v="14.579571428571429"/>
    <n v="-2.4204285714285714"/>
    <x v="226"/>
  </r>
  <r>
    <n v="2011"/>
    <n v="6"/>
    <n v="21"/>
    <x v="13"/>
    <n v="17.3"/>
    <n v="14.516546218487395"/>
    <n v="-2.7834537815126055"/>
    <x v="226"/>
  </r>
  <r>
    <n v="2011"/>
    <n v="6"/>
    <n v="21"/>
    <x v="16"/>
    <n v="18.600000000000001"/>
    <n v="14.243436974789915"/>
    <n v="-4.356563025210086"/>
    <x v="226"/>
  </r>
  <r>
    <n v="2011"/>
    <n v="6"/>
    <n v="21"/>
    <x v="18"/>
    <n v="18.600000000000001"/>
    <n v="14.243436974789915"/>
    <n v="-4.356563025210086"/>
    <x v="226"/>
  </r>
  <r>
    <n v="2011"/>
    <n v="6"/>
    <n v="21"/>
    <x v="20"/>
    <n v="19.8"/>
    <n v="13.991336134453782"/>
    <n v="-5.8086638655462188"/>
    <x v="226"/>
  </r>
  <r>
    <n v="2011"/>
    <n v="6"/>
    <n v="21"/>
    <x v="21"/>
    <n v="20.6"/>
    <n v="13.823268907563024"/>
    <n v="-6.776731092436977"/>
    <x v="226"/>
  </r>
  <r>
    <n v="2011"/>
    <n v="6"/>
    <n v="21"/>
    <x v="22"/>
    <n v="20.400000000000002"/>
    <n v="13.865285714285713"/>
    <n v="-6.5347142857142888"/>
    <x v="226"/>
  </r>
  <r>
    <n v="2011"/>
    <n v="6"/>
    <n v="21"/>
    <x v="23"/>
    <n v="19.600000000000001"/>
    <n v="14.033352941176471"/>
    <n v="-5.5666470588235306"/>
    <x v="226"/>
  </r>
  <r>
    <n v="2011"/>
    <n v="6"/>
    <n v="21"/>
    <x v="17"/>
    <n v="19.8"/>
    <n v="13.991336134453782"/>
    <n v="-5.8086638655462188"/>
    <x v="226"/>
  </r>
  <r>
    <n v="2011"/>
    <n v="6"/>
    <n v="21"/>
    <x v="19"/>
    <n v="19"/>
    <n v="14.159403361344538"/>
    <n v="-4.8405966386554624"/>
    <x v="226"/>
  </r>
  <r>
    <n v="2011"/>
    <n v="6"/>
    <n v="21"/>
    <x v="15"/>
    <n v="18.8"/>
    <n v="14.201420168067227"/>
    <n v="-4.5985798319327742"/>
    <x v="226"/>
  </r>
  <r>
    <n v="2011"/>
    <n v="6"/>
    <n v="21"/>
    <x v="14"/>
    <n v="18"/>
    <n v="14.369487394957982"/>
    <n v="-3.6305126050420178"/>
    <x v="226"/>
  </r>
  <r>
    <n v="2011"/>
    <n v="6"/>
    <n v="21"/>
    <x v="12"/>
    <n v="17.100000000000001"/>
    <n v="14.558563025210084"/>
    <n v="-2.5414369747899173"/>
    <x v="226"/>
  </r>
  <r>
    <n v="2011"/>
    <n v="6"/>
    <n v="21"/>
    <x v="11"/>
    <n v="16.600000000000001"/>
    <n v="14.663605042016806"/>
    <n v="-1.9363949579831949"/>
    <x v="226"/>
  </r>
  <r>
    <n v="2011"/>
    <n v="6"/>
    <n v="21"/>
    <x v="9"/>
    <n v="16"/>
    <n v="14.789655462184873"/>
    <n v="-1.2103445378151267"/>
    <x v="226"/>
  </r>
  <r>
    <n v="2011"/>
    <n v="6"/>
    <n v="21"/>
    <x v="7"/>
    <n v="15.5"/>
    <n v="14.894697478991596"/>
    <n v="-0.60530252100840443"/>
    <x v="226"/>
  </r>
  <r>
    <n v="2011"/>
    <n v="6"/>
    <n v="22"/>
    <x v="5"/>
    <n v="15.3"/>
    <n v="14.936714285714285"/>
    <n v="-0.36328571428571621"/>
    <x v="226"/>
  </r>
  <r>
    <n v="2011"/>
    <n v="6"/>
    <n v="22"/>
    <x v="4"/>
    <n v="15.700000000000001"/>
    <n v="14.852680672268907"/>
    <n v="-0.84731932773109442"/>
    <x v="226"/>
  </r>
  <r>
    <n v="2011"/>
    <n v="6"/>
    <n v="22"/>
    <x v="2"/>
    <n v="15.700000000000001"/>
    <n v="14.852680672268907"/>
    <n v="-0.84731932773109442"/>
    <x v="226"/>
  </r>
  <r>
    <n v="2011"/>
    <n v="6"/>
    <n v="22"/>
    <x v="8"/>
    <n v="15.600000000000001"/>
    <n v="14.873689075630251"/>
    <n v="-0.72631092436975031"/>
    <x v="226"/>
  </r>
  <r>
    <n v="2011"/>
    <n v="6"/>
    <n v="22"/>
    <x v="6"/>
    <n v="15.200000000000001"/>
    <n v="14.957722689075631"/>
    <n v="-0.24227731092437033"/>
    <x v="226"/>
  </r>
  <r>
    <n v="2011"/>
    <n v="6"/>
    <n v="22"/>
    <x v="3"/>
    <n v="15.4"/>
    <n v="14.915705882352942"/>
    <n v="-0.48429411764705854"/>
    <x v="226"/>
  </r>
  <r>
    <n v="2011"/>
    <n v="6"/>
    <n v="22"/>
    <x v="1"/>
    <n v="15.3"/>
    <n v="14.936714285714285"/>
    <n v="-0.36328571428571621"/>
    <x v="226"/>
  </r>
  <r>
    <n v="2011"/>
    <n v="6"/>
    <n v="22"/>
    <x v="0"/>
    <n v="16"/>
    <n v="14.789655462184873"/>
    <n v="-1.2103445378151267"/>
    <x v="226"/>
  </r>
  <r>
    <n v="2011"/>
    <n v="6"/>
    <n v="22"/>
    <x v="10"/>
    <n v="16.2"/>
    <n v="14.747638655462184"/>
    <n v="-1.452361344537815"/>
    <x v="226"/>
  </r>
  <r>
    <n v="2011"/>
    <n v="6"/>
    <n v="22"/>
    <x v="13"/>
    <n v="16"/>
    <n v="14.789655462184873"/>
    <n v="-1.2103445378151267"/>
    <x v="226"/>
  </r>
  <r>
    <n v="2011"/>
    <n v="6"/>
    <n v="22"/>
    <x v="16"/>
    <n v="16.2"/>
    <n v="14.747638655462184"/>
    <n v="-1.452361344537815"/>
    <x v="226"/>
  </r>
  <r>
    <n v="2011"/>
    <n v="6"/>
    <n v="22"/>
    <x v="18"/>
    <n v="16.5"/>
    <n v="14.684613445378151"/>
    <n v="-1.8153865546218491"/>
    <x v="226"/>
  </r>
  <r>
    <n v="2011"/>
    <n v="6"/>
    <n v="22"/>
    <x v="20"/>
    <n v="16.5"/>
    <n v="14.684613445378151"/>
    <n v="-1.8153865546218491"/>
    <x v="226"/>
  </r>
  <r>
    <n v="2011"/>
    <n v="6"/>
    <n v="22"/>
    <x v="21"/>
    <n v="15.600000000000001"/>
    <n v="14.873689075630251"/>
    <n v="-0.72631092436975031"/>
    <x v="226"/>
  </r>
  <r>
    <n v="2011"/>
    <n v="6"/>
    <n v="22"/>
    <x v="22"/>
    <n v="15.600000000000001"/>
    <n v="14.873689075630251"/>
    <n v="-0.72631092436975031"/>
    <x v="226"/>
  </r>
  <r>
    <n v="2011"/>
    <n v="6"/>
    <n v="22"/>
    <x v="23"/>
    <n v="17.2"/>
    <n v="14.53755462184874"/>
    <n v="-2.6624453781512596"/>
    <x v="226"/>
  </r>
  <r>
    <n v="2011"/>
    <n v="6"/>
    <n v="22"/>
    <x v="17"/>
    <n v="16.900000000000002"/>
    <n v="14.600579831932773"/>
    <n v="-2.299420168067229"/>
    <x v="226"/>
  </r>
  <r>
    <n v="2011"/>
    <n v="6"/>
    <n v="22"/>
    <x v="19"/>
    <n v="16.400000000000002"/>
    <n v="14.705621848739495"/>
    <n v="-1.6943781512605067"/>
    <x v="226"/>
  </r>
  <r>
    <n v="2011"/>
    <n v="6"/>
    <n v="22"/>
    <x v="15"/>
    <n v="16.100000000000001"/>
    <n v="14.768647058823529"/>
    <n v="-1.3313529411764726"/>
    <x v="226"/>
  </r>
  <r>
    <n v="2011"/>
    <n v="6"/>
    <n v="22"/>
    <x v="14"/>
    <n v="16"/>
    <n v="14.789655462184873"/>
    <n v="-1.2103445378151267"/>
    <x v="226"/>
  </r>
  <r>
    <n v="2011"/>
    <n v="6"/>
    <n v="22"/>
    <x v="12"/>
    <n v="15.600000000000001"/>
    <n v="14.873689075630251"/>
    <n v="-0.72631092436975031"/>
    <x v="226"/>
  </r>
  <r>
    <n v="2011"/>
    <n v="6"/>
    <n v="22"/>
    <x v="9"/>
    <n v="15.100000000000001"/>
    <n v="14.978731092436973"/>
    <n v="-0.12126890756302799"/>
    <x v="226"/>
  </r>
  <r>
    <n v="2011"/>
    <n v="6"/>
    <n v="23"/>
    <x v="3"/>
    <n v="15"/>
    <n v="14.99973949579832"/>
    <n v="-2.6050420168033384E-4"/>
    <x v="226"/>
  </r>
  <r>
    <n v="2011"/>
    <n v="6"/>
    <n v="23"/>
    <x v="0"/>
    <n v="16.3"/>
    <n v="14.72663025210084"/>
    <n v="-1.5733697478991608"/>
    <x v="226"/>
  </r>
  <r>
    <n v="2011"/>
    <n v="6"/>
    <n v="23"/>
    <x v="10"/>
    <n v="16.7"/>
    <n v="14.642596638655462"/>
    <n v="-2.0574033613445373"/>
    <x v="226"/>
  </r>
  <r>
    <n v="2011"/>
    <n v="6"/>
    <n v="23"/>
    <x v="13"/>
    <n v="17.600000000000001"/>
    <n v="14.45352100840336"/>
    <n v="-3.1464789915966414"/>
    <x v="226"/>
  </r>
  <r>
    <n v="2011"/>
    <n v="6"/>
    <n v="23"/>
    <x v="18"/>
    <n v="16.8"/>
    <n v="14.621588235294118"/>
    <n v="-2.1784117647058832"/>
    <x v="226"/>
  </r>
  <r>
    <n v="2011"/>
    <n v="6"/>
    <n v="23"/>
    <x v="20"/>
    <n v="17.900000000000002"/>
    <n v="14.390495798319327"/>
    <n v="-3.5095042016806755"/>
    <x v="226"/>
  </r>
  <r>
    <n v="2011"/>
    <n v="6"/>
    <n v="23"/>
    <x v="21"/>
    <n v="17.2"/>
    <n v="14.53755462184874"/>
    <n v="-2.6624453781512596"/>
    <x v="226"/>
  </r>
  <r>
    <n v="2011"/>
    <n v="6"/>
    <n v="23"/>
    <x v="22"/>
    <n v="17.100000000000001"/>
    <n v="14.558563025210084"/>
    <n v="-2.5414369747899173"/>
    <x v="226"/>
  </r>
  <r>
    <n v="2011"/>
    <n v="6"/>
    <n v="23"/>
    <x v="23"/>
    <n v="18.100000000000001"/>
    <n v="14.348478991596638"/>
    <n v="-3.7515210084033637"/>
    <x v="226"/>
  </r>
  <r>
    <n v="2011"/>
    <n v="6"/>
    <n v="23"/>
    <x v="17"/>
    <n v="17.3"/>
    <n v="14.516546218487395"/>
    <n v="-2.7834537815126055"/>
    <x v="226"/>
  </r>
  <r>
    <n v="2011"/>
    <n v="6"/>
    <n v="23"/>
    <x v="19"/>
    <n v="16.900000000000002"/>
    <n v="14.600579831932773"/>
    <n v="-2.299420168067229"/>
    <x v="226"/>
  </r>
  <r>
    <n v="2011"/>
    <n v="6"/>
    <n v="23"/>
    <x v="15"/>
    <n v="15.600000000000001"/>
    <n v="14.873689075630251"/>
    <n v="-0.72631092436975031"/>
    <x v="226"/>
  </r>
  <r>
    <n v="2011"/>
    <n v="6"/>
    <n v="24"/>
    <x v="16"/>
    <n v="15.100000000000001"/>
    <n v="14.978731092436973"/>
    <n v="-0.12126890756302799"/>
    <x v="226"/>
  </r>
  <r>
    <n v="2011"/>
    <n v="6"/>
    <n v="24"/>
    <x v="18"/>
    <n v="16.5"/>
    <n v="14.684613445378151"/>
    <n v="-1.8153865546218491"/>
    <x v="226"/>
  </r>
  <r>
    <n v="2011"/>
    <n v="6"/>
    <n v="24"/>
    <x v="20"/>
    <n v="16.8"/>
    <n v="14.621588235294118"/>
    <n v="-2.1784117647058832"/>
    <x v="226"/>
  </r>
  <r>
    <n v="2011"/>
    <n v="6"/>
    <n v="24"/>
    <x v="21"/>
    <n v="17.5"/>
    <n v="14.474529411764706"/>
    <n v="-3.0254705882352937"/>
    <x v="226"/>
  </r>
  <r>
    <n v="2011"/>
    <n v="6"/>
    <n v="24"/>
    <x v="22"/>
    <n v="17.3"/>
    <n v="14.516546218487395"/>
    <n v="-2.7834537815126055"/>
    <x v="226"/>
  </r>
  <r>
    <n v="2011"/>
    <n v="6"/>
    <n v="24"/>
    <x v="23"/>
    <n v="16.7"/>
    <n v="14.642596638655462"/>
    <n v="-2.0574033613445373"/>
    <x v="226"/>
  </r>
  <r>
    <n v="2011"/>
    <n v="6"/>
    <n v="24"/>
    <x v="17"/>
    <n v="16.2"/>
    <n v="14.747638655462184"/>
    <n v="-1.452361344537815"/>
    <x v="226"/>
  </r>
  <r>
    <n v="2011"/>
    <n v="6"/>
    <n v="25"/>
    <x v="23"/>
    <n v="16"/>
    <n v="14.789655462184873"/>
    <n v="-1.2103445378151267"/>
    <x v="226"/>
  </r>
  <r>
    <n v="2011"/>
    <n v="6"/>
    <n v="25"/>
    <x v="17"/>
    <n v="16.5"/>
    <n v="14.684613445378151"/>
    <n v="-1.8153865546218491"/>
    <x v="226"/>
  </r>
  <r>
    <n v="2011"/>
    <n v="6"/>
    <n v="25"/>
    <x v="19"/>
    <n v="16.5"/>
    <n v="14.684613445378151"/>
    <n v="-1.8153865546218491"/>
    <x v="226"/>
  </r>
  <r>
    <n v="2011"/>
    <n v="6"/>
    <n v="25"/>
    <x v="15"/>
    <n v="16.3"/>
    <n v="14.72663025210084"/>
    <n v="-1.5733697478991608"/>
    <x v="226"/>
  </r>
  <r>
    <n v="2011"/>
    <n v="6"/>
    <n v="25"/>
    <x v="14"/>
    <n v="16.5"/>
    <n v="14.684613445378151"/>
    <n v="-1.8153865546218491"/>
    <x v="226"/>
  </r>
  <r>
    <n v="2011"/>
    <n v="6"/>
    <n v="25"/>
    <x v="12"/>
    <n v="16.600000000000001"/>
    <n v="14.663605042016806"/>
    <n v="-1.9363949579831949"/>
    <x v="226"/>
  </r>
  <r>
    <n v="2011"/>
    <n v="6"/>
    <n v="25"/>
    <x v="11"/>
    <n v="16.7"/>
    <n v="14.642596638655462"/>
    <n v="-2.0574033613445373"/>
    <x v="226"/>
  </r>
  <r>
    <n v="2011"/>
    <n v="6"/>
    <n v="25"/>
    <x v="9"/>
    <n v="16.5"/>
    <n v="14.684613445378151"/>
    <n v="-1.8153865546218491"/>
    <x v="226"/>
  </r>
  <r>
    <n v="2011"/>
    <n v="6"/>
    <n v="25"/>
    <x v="7"/>
    <n v="16.3"/>
    <n v="14.72663025210084"/>
    <n v="-1.5733697478991608"/>
    <x v="226"/>
  </r>
  <r>
    <n v="2011"/>
    <n v="6"/>
    <n v="26"/>
    <x v="5"/>
    <n v="16.400000000000002"/>
    <n v="14.705621848739495"/>
    <n v="-1.6943781512605067"/>
    <x v="226"/>
  </r>
  <r>
    <n v="2011"/>
    <n v="6"/>
    <n v="26"/>
    <x v="4"/>
    <n v="16.3"/>
    <n v="14.72663025210084"/>
    <n v="-1.5733697478991608"/>
    <x v="226"/>
  </r>
  <r>
    <n v="2011"/>
    <n v="6"/>
    <n v="26"/>
    <x v="2"/>
    <n v="16.3"/>
    <n v="14.72663025210084"/>
    <n v="-1.5733697478991608"/>
    <x v="226"/>
  </r>
  <r>
    <n v="2011"/>
    <n v="6"/>
    <n v="26"/>
    <x v="8"/>
    <n v="16.5"/>
    <n v="14.684613445378151"/>
    <n v="-1.8153865546218491"/>
    <x v="226"/>
  </r>
  <r>
    <n v="2011"/>
    <n v="6"/>
    <n v="26"/>
    <x v="6"/>
    <n v="16.7"/>
    <n v="14.642596638655462"/>
    <n v="-2.0574033613445373"/>
    <x v="226"/>
  </r>
  <r>
    <n v="2011"/>
    <n v="6"/>
    <n v="26"/>
    <x v="3"/>
    <n v="17.100000000000001"/>
    <n v="14.558563025210084"/>
    <n v="-2.5414369747899173"/>
    <x v="226"/>
  </r>
  <r>
    <n v="2011"/>
    <n v="6"/>
    <n v="26"/>
    <x v="1"/>
    <n v="17.900000000000002"/>
    <n v="14.390495798319327"/>
    <n v="-3.5095042016806755"/>
    <x v="226"/>
  </r>
  <r>
    <n v="2011"/>
    <n v="6"/>
    <n v="26"/>
    <x v="0"/>
    <n v="18.8"/>
    <n v="14.201420168067227"/>
    <n v="-4.5985798319327742"/>
    <x v="226"/>
  </r>
  <r>
    <n v="2011"/>
    <n v="6"/>
    <n v="26"/>
    <x v="10"/>
    <n v="19.400000000000002"/>
    <n v="14.07536974789916"/>
    <n v="-5.3246302521008424"/>
    <x v="226"/>
  </r>
  <r>
    <n v="2011"/>
    <n v="6"/>
    <n v="26"/>
    <x v="13"/>
    <n v="20.400000000000002"/>
    <n v="13.865285714285713"/>
    <n v="-6.5347142857142888"/>
    <x v="226"/>
  </r>
  <r>
    <n v="2011"/>
    <n v="6"/>
    <n v="26"/>
    <x v="16"/>
    <n v="20.5"/>
    <n v="13.844277310924369"/>
    <n v="-6.6557226890756311"/>
    <x v="226"/>
  </r>
  <r>
    <n v="2011"/>
    <n v="6"/>
    <n v="26"/>
    <x v="18"/>
    <n v="22"/>
    <n v="13.5291512605042"/>
    <n v="-8.4708487394957999"/>
    <x v="226"/>
  </r>
  <r>
    <n v="2011"/>
    <n v="6"/>
    <n v="26"/>
    <x v="20"/>
    <n v="22"/>
    <n v="13.5291512605042"/>
    <n v="-8.4708487394957999"/>
    <x v="226"/>
  </r>
  <r>
    <n v="2011"/>
    <n v="6"/>
    <n v="26"/>
    <x v="21"/>
    <n v="22.5"/>
    <n v="13.42410924369748"/>
    <n v="-9.0758907563025204"/>
    <x v="226"/>
  </r>
  <r>
    <n v="2011"/>
    <n v="6"/>
    <n v="26"/>
    <x v="22"/>
    <n v="23.400000000000002"/>
    <n v="13.235033613445378"/>
    <n v="-10.164966386554624"/>
    <x v="226"/>
  </r>
  <r>
    <n v="2011"/>
    <n v="6"/>
    <n v="26"/>
    <x v="23"/>
    <n v="23.6"/>
    <n v="13.193016806722689"/>
    <n v="-10.406983193277313"/>
    <x v="226"/>
  </r>
  <r>
    <n v="2011"/>
    <n v="6"/>
    <n v="26"/>
    <x v="17"/>
    <n v="23.5"/>
    <n v="13.214025210084033"/>
    <n v="-10.285974789915967"/>
    <x v="226"/>
  </r>
  <r>
    <n v="2011"/>
    <n v="6"/>
    <n v="26"/>
    <x v="19"/>
    <n v="23.200000000000003"/>
    <n v="13.277050420168067"/>
    <n v="-9.9229495798319363"/>
    <x v="226"/>
  </r>
  <r>
    <n v="2011"/>
    <n v="6"/>
    <n v="26"/>
    <x v="15"/>
    <n v="22.5"/>
    <n v="13.42410924369748"/>
    <n v="-9.0758907563025204"/>
    <x v="226"/>
  </r>
  <r>
    <n v="2011"/>
    <n v="6"/>
    <n v="26"/>
    <x v="14"/>
    <n v="19.8"/>
    <n v="13.991336134453782"/>
    <n v="-5.8086638655462188"/>
    <x v="226"/>
  </r>
  <r>
    <n v="2011"/>
    <n v="6"/>
    <n v="26"/>
    <x v="12"/>
    <n v="17.3"/>
    <n v="14.516546218487395"/>
    <n v="-2.7834537815126055"/>
    <x v="226"/>
  </r>
  <r>
    <n v="2011"/>
    <n v="6"/>
    <n v="26"/>
    <x v="11"/>
    <n v="16.5"/>
    <n v="14.684613445378151"/>
    <n v="-1.8153865546218491"/>
    <x v="226"/>
  </r>
  <r>
    <n v="2011"/>
    <n v="6"/>
    <n v="26"/>
    <x v="9"/>
    <n v="16.3"/>
    <n v="14.72663025210084"/>
    <n v="-1.5733697478991608"/>
    <x v="226"/>
  </r>
  <r>
    <n v="2011"/>
    <n v="6"/>
    <n v="26"/>
    <x v="7"/>
    <n v="16.5"/>
    <n v="14.684613445378151"/>
    <n v="-1.8153865546218491"/>
    <x v="226"/>
  </r>
  <r>
    <n v="2011"/>
    <n v="6"/>
    <n v="27"/>
    <x v="5"/>
    <n v="16"/>
    <n v="14.789655462184873"/>
    <n v="-1.2103445378151267"/>
    <x v="226"/>
  </r>
  <r>
    <n v="2011"/>
    <n v="6"/>
    <n v="27"/>
    <x v="4"/>
    <n v="15.9"/>
    <n v="14.810663865546218"/>
    <n v="-1.0893361344537826"/>
    <x v="226"/>
  </r>
  <r>
    <n v="2011"/>
    <n v="6"/>
    <n v="27"/>
    <x v="2"/>
    <n v="16.3"/>
    <n v="14.72663025210084"/>
    <n v="-1.5733697478991608"/>
    <x v="226"/>
  </r>
  <r>
    <n v="2011"/>
    <n v="6"/>
    <n v="27"/>
    <x v="8"/>
    <n v="17"/>
    <n v="14.579571428571429"/>
    <n v="-2.4204285714285714"/>
    <x v="226"/>
  </r>
  <r>
    <n v="2011"/>
    <n v="6"/>
    <n v="27"/>
    <x v="6"/>
    <n v="18.7"/>
    <n v="14.222428571428571"/>
    <n v="-4.4775714285714283"/>
    <x v="226"/>
  </r>
  <r>
    <n v="2011"/>
    <n v="6"/>
    <n v="27"/>
    <x v="3"/>
    <n v="19.900000000000002"/>
    <n v="13.970327731092436"/>
    <n v="-5.9296722689075665"/>
    <x v="226"/>
  </r>
  <r>
    <n v="2011"/>
    <n v="6"/>
    <n v="27"/>
    <x v="1"/>
    <n v="22"/>
    <n v="13.5291512605042"/>
    <n v="-8.4708487394957999"/>
    <x v="226"/>
  </r>
  <r>
    <n v="2011"/>
    <n v="6"/>
    <n v="27"/>
    <x v="0"/>
    <n v="23.400000000000002"/>
    <n v="13.235033613445378"/>
    <n v="-10.164966386554624"/>
    <x v="226"/>
  </r>
  <r>
    <n v="2011"/>
    <n v="6"/>
    <n v="27"/>
    <x v="10"/>
    <n v="25"/>
    <n v="12.898899159663866"/>
    <n v="-12.101100840336134"/>
    <x v="226"/>
  </r>
  <r>
    <n v="2011"/>
    <n v="6"/>
    <n v="27"/>
    <x v="13"/>
    <n v="26.700000000000003"/>
    <n v="12.541756302521009"/>
    <n v="-14.158243697478994"/>
    <x v="226"/>
  </r>
  <r>
    <n v="2011"/>
    <n v="6"/>
    <n v="27"/>
    <x v="16"/>
    <n v="27.8"/>
    <n v="12.310663865546218"/>
    <n v="-15.489336134453783"/>
    <x v="226"/>
  </r>
  <r>
    <n v="2011"/>
    <n v="6"/>
    <n v="27"/>
    <x v="18"/>
    <n v="28.3"/>
    <n v="12.205621848739495"/>
    <n v="-16.094378151260507"/>
    <x v="226"/>
  </r>
  <r>
    <n v="2011"/>
    <n v="6"/>
    <n v="27"/>
    <x v="20"/>
    <n v="28.8"/>
    <n v="12.100579831932773"/>
    <n v="-16.699420168067228"/>
    <x v="226"/>
  </r>
  <r>
    <n v="2011"/>
    <n v="6"/>
    <n v="27"/>
    <x v="21"/>
    <n v="29.3"/>
    <n v="11.995537815126049"/>
    <n v="-17.304462184873952"/>
    <x v="226"/>
  </r>
  <r>
    <n v="2011"/>
    <n v="6"/>
    <n v="27"/>
    <x v="22"/>
    <n v="29.700000000000003"/>
    <n v="11.911504201680671"/>
    <n v="-17.788495798319332"/>
    <x v="226"/>
  </r>
  <r>
    <n v="2011"/>
    <n v="6"/>
    <n v="27"/>
    <x v="23"/>
    <n v="30.1"/>
    <n v="11.827470588235293"/>
    <n v="-18.272529411764708"/>
    <x v="226"/>
  </r>
  <r>
    <n v="2011"/>
    <n v="6"/>
    <n v="27"/>
    <x v="17"/>
    <n v="30"/>
    <n v="11.84847899159664"/>
    <n v="-18.15152100840336"/>
    <x v="226"/>
  </r>
  <r>
    <n v="2011"/>
    <n v="6"/>
    <n v="27"/>
    <x v="19"/>
    <n v="29.1"/>
    <n v="12.037554621848738"/>
    <n v="-17.062445378151263"/>
    <x v="226"/>
  </r>
  <r>
    <n v="2011"/>
    <n v="6"/>
    <n v="27"/>
    <x v="15"/>
    <n v="27.900000000000002"/>
    <n v="12.289655462184873"/>
    <n v="-15.610344537815129"/>
    <x v="226"/>
  </r>
  <r>
    <n v="2011"/>
    <n v="6"/>
    <n v="27"/>
    <x v="14"/>
    <n v="24.5"/>
    <n v="13.003941176470587"/>
    <n v="-11.496058823529413"/>
    <x v="226"/>
  </r>
  <r>
    <n v="2011"/>
    <n v="6"/>
    <n v="27"/>
    <x v="12"/>
    <n v="22.900000000000002"/>
    <n v="13.3400756302521"/>
    <n v="-9.5599243697479022"/>
    <x v="226"/>
  </r>
  <r>
    <n v="2011"/>
    <n v="6"/>
    <n v="27"/>
    <x v="11"/>
    <n v="21.1"/>
    <n v="13.718226890756302"/>
    <n v="-7.3817731092436993"/>
    <x v="226"/>
  </r>
  <r>
    <n v="2011"/>
    <n v="6"/>
    <n v="27"/>
    <x v="9"/>
    <n v="20.400000000000002"/>
    <n v="13.865285714285713"/>
    <n v="-6.5347142857142888"/>
    <x v="226"/>
  </r>
  <r>
    <n v="2011"/>
    <n v="6"/>
    <n v="27"/>
    <x v="7"/>
    <n v="21.1"/>
    <n v="13.718226890756302"/>
    <n v="-7.3817731092436993"/>
    <x v="226"/>
  </r>
  <r>
    <n v="2011"/>
    <n v="6"/>
    <n v="28"/>
    <x v="5"/>
    <n v="22.3"/>
    <n v="13.466126050420169"/>
    <n v="-8.8338739495798322"/>
    <x v="226"/>
  </r>
  <r>
    <n v="2011"/>
    <n v="6"/>
    <n v="28"/>
    <x v="4"/>
    <n v="21.5"/>
    <n v="13.634193277310924"/>
    <n v="-7.8658067226890758"/>
    <x v="226"/>
  </r>
  <r>
    <n v="2011"/>
    <n v="6"/>
    <n v="28"/>
    <x v="2"/>
    <n v="21.6"/>
    <n v="13.613184873949578"/>
    <n v="-7.9868151260504234"/>
    <x v="226"/>
  </r>
  <r>
    <n v="2011"/>
    <n v="6"/>
    <n v="28"/>
    <x v="8"/>
    <n v="21.900000000000002"/>
    <n v="13.550159663865546"/>
    <n v="-8.3498403361344558"/>
    <x v="226"/>
  </r>
  <r>
    <n v="2011"/>
    <n v="6"/>
    <n v="28"/>
    <x v="6"/>
    <n v="22.1"/>
    <n v="13.508142857142857"/>
    <n v="-8.591857142857144"/>
    <x v="226"/>
  </r>
  <r>
    <n v="2011"/>
    <n v="6"/>
    <n v="28"/>
    <x v="3"/>
    <n v="23.1"/>
    <n v="13.298058823529411"/>
    <n v="-9.8019411764705904"/>
    <x v="226"/>
  </r>
  <r>
    <n v="2011"/>
    <n v="6"/>
    <n v="28"/>
    <x v="1"/>
    <n v="24.900000000000002"/>
    <n v="12.919907563025209"/>
    <n v="-11.980092436974793"/>
    <x v="226"/>
  </r>
  <r>
    <n v="2011"/>
    <n v="6"/>
    <n v="28"/>
    <x v="0"/>
    <n v="25.900000000000002"/>
    <n v="12.709823529411764"/>
    <n v="-13.190176470588238"/>
    <x v="226"/>
  </r>
  <r>
    <n v="2011"/>
    <n v="6"/>
    <n v="28"/>
    <x v="10"/>
    <n v="27"/>
    <n v="12.478731092436973"/>
    <n v="-14.521268907563027"/>
    <x v="226"/>
  </r>
  <r>
    <n v="2011"/>
    <n v="6"/>
    <n v="28"/>
    <x v="13"/>
    <n v="26.3"/>
    <n v="12.625789915966386"/>
    <n v="-13.674210084033614"/>
    <x v="226"/>
  </r>
  <r>
    <n v="2011"/>
    <n v="6"/>
    <n v="28"/>
    <x v="16"/>
    <n v="26.200000000000003"/>
    <n v="12.646798319327729"/>
    <n v="-13.553201680672274"/>
    <x v="226"/>
  </r>
  <r>
    <n v="2011"/>
    <n v="6"/>
    <n v="28"/>
    <x v="18"/>
    <n v="27.1"/>
    <n v="12.457722689075631"/>
    <n v="-14.642277310924371"/>
    <x v="226"/>
  </r>
  <r>
    <n v="2011"/>
    <n v="6"/>
    <n v="28"/>
    <x v="20"/>
    <n v="29.900000000000002"/>
    <n v="11.869487394957982"/>
    <n v="-18.03051260504202"/>
    <x v="226"/>
  </r>
  <r>
    <n v="2011"/>
    <n v="6"/>
    <n v="28"/>
    <x v="21"/>
    <n v="31.8"/>
    <n v="11.470327731092436"/>
    <n v="-20.329672268907565"/>
    <x v="226"/>
  </r>
  <r>
    <n v="2011"/>
    <n v="6"/>
    <n v="28"/>
    <x v="22"/>
    <n v="32"/>
    <n v="11.428310924369747"/>
    <n v="-20.571689075630253"/>
    <x v="226"/>
  </r>
  <r>
    <n v="2011"/>
    <n v="6"/>
    <n v="28"/>
    <x v="23"/>
    <n v="32"/>
    <n v="11.428310924369747"/>
    <n v="-20.571689075630253"/>
    <x v="226"/>
  </r>
  <r>
    <n v="2011"/>
    <n v="6"/>
    <n v="28"/>
    <x v="17"/>
    <n v="31.3"/>
    <n v="11.57536974789916"/>
    <n v="-19.724630252100841"/>
    <x v="226"/>
  </r>
  <r>
    <n v="2011"/>
    <n v="6"/>
    <n v="28"/>
    <x v="19"/>
    <n v="29.700000000000003"/>
    <n v="11.911504201680671"/>
    <n v="-17.788495798319332"/>
    <x v="226"/>
  </r>
  <r>
    <n v="2011"/>
    <n v="6"/>
    <n v="28"/>
    <x v="15"/>
    <n v="20.5"/>
    <n v="13.844277310924369"/>
    <n v="-6.6557226890756311"/>
    <x v="226"/>
  </r>
  <r>
    <n v="2011"/>
    <n v="6"/>
    <n v="28"/>
    <x v="14"/>
    <n v="20.3"/>
    <n v="13.886294117647058"/>
    <n v="-6.4137058823529429"/>
    <x v="226"/>
  </r>
  <r>
    <n v="2011"/>
    <n v="6"/>
    <n v="28"/>
    <x v="12"/>
    <n v="20.200000000000003"/>
    <n v="13.907302521008402"/>
    <n v="-6.2926974789916006"/>
    <x v="226"/>
  </r>
  <r>
    <n v="2011"/>
    <n v="6"/>
    <n v="28"/>
    <x v="11"/>
    <n v="19.700000000000003"/>
    <n v="14.012344537815125"/>
    <n v="-5.6876554621848783"/>
    <x v="226"/>
  </r>
  <r>
    <n v="2011"/>
    <n v="6"/>
    <n v="28"/>
    <x v="9"/>
    <n v="20.200000000000003"/>
    <n v="13.907302521008402"/>
    <n v="-6.2926974789916006"/>
    <x v="226"/>
  </r>
  <r>
    <n v="2011"/>
    <n v="6"/>
    <n v="28"/>
    <x v="7"/>
    <n v="19.600000000000001"/>
    <n v="14.033352941176471"/>
    <n v="-5.5666470588235306"/>
    <x v="226"/>
  </r>
  <r>
    <n v="2011"/>
    <n v="6"/>
    <n v="29"/>
    <x v="5"/>
    <n v="19"/>
    <n v="14.159403361344538"/>
    <n v="-4.8405966386554624"/>
    <x v="226"/>
  </r>
  <r>
    <n v="2011"/>
    <n v="6"/>
    <n v="29"/>
    <x v="4"/>
    <n v="18.400000000000002"/>
    <n v="14.285453781512604"/>
    <n v="-4.1145462184873978"/>
    <x v="226"/>
  </r>
  <r>
    <n v="2011"/>
    <n v="6"/>
    <n v="29"/>
    <x v="2"/>
    <n v="18.7"/>
    <n v="14.222428571428571"/>
    <n v="-4.4775714285714283"/>
    <x v="226"/>
  </r>
  <r>
    <n v="2011"/>
    <n v="6"/>
    <n v="29"/>
    <x v="8"/>
    <n v="18.7"/>
    <n v="14.222428571428571"/>
    <n v="-4.4775714285714283"/>
    <x v="226"/>
  </r>
  <r>
    <n v="2011"/>
    <n v="6"/>
    <n v="29"/>
    <x v="6"/>
    <n v="17.7"/>
    <n v="14.432512605042017"/>
    <n v="-3.2674873949579819"/>
    <x v="226"/>
  </r>
  <r>
    <n v="2011"/>
    <n v="6"/>
    <n v="29"/>
    <x v="3"/>
    <n v="17.2"/>
    <n v="14.53755462184874"/>
    <n v="-2.6624453781512596"/>
    <x v="226"/>
  </r>
  <r>
    <n v="2011"/>
    <n v="6"/>
    <n v="29"/>
    <x v="1"/>
    <n v="16.8"/>
    <n v="14.621588235294118"/>
    <n v="-2.1784117647058832"/>
    <x v="226"/>
  </r>
  <r>
    <n v="2011"/>
    <n v="6"/>
    <n v="29"/>
    <x v="0"/>
    <n v="16.5"/>
    <n v="14.684613445378151"/>
    <n v="-1.8153865546218491"/>
    <x v="226"/>
  </r>
  <r>
    <n v="2011"/>
    <n v="6"/>
    <n v="29"/>
    <x v="10"/>
    <n v="16.2"/>
    <n v="14.747638655462184"/>
    <n v="-1.452361344537815"/>
    <x v="226"/>
  </r>
  <r>
    <n v="2011"/>
    <n v="6"/>
    <n v="29"/>
    <x v="13"/>
    <n v="16.2"/>
    <n v="14.747638655462184"/>
    <n v="-1.452361344537815"/>
    <x v="226"/>
  </r>
  <r>
    <n v="2011"/>
    <n v="6"/>
    <n v="29"/>
    <x v="16"/>
    <n v="16.900000000000002"/>
    <n v="14.600579831932773"/>
    <n v="-2.299420168067229"/>
    <x v="226"/>
  </r>
  <r>
    <n v="2011"/>
    <n v="6"/>
    <n v="29"/>
    <x v="18"/>
    <n v="18"/>
    <n v="14.369487394957982"/>
    <n v="-3.6305126050420178"/>
    <x v="226"/>
  </r>
  <r>
    <n v="2011"/>
    <n v="6"/>
    <n v="29"/>
    <x v="20"/>
    <n v="18.400000000000002"/>
    <n v="14.285453781512604"/>
    <n v="-4.1145462184873978"/>
    <x v="226"/>
  </r>
  <r>
    <n v="2011"/>
    <n v="6"/>
    <n v="29"/>
    <x v="21"/>
    <n v="19.200000000000003"/>
    <n v="14.117386554621849"/>
    <n v="-5.0826134453781542"/>
    <x v="226"/>
  </r>
  <r>
    <n v="2011"/>
    <n v="6"/>
    <n v="29"/>
    <x v="22"/>
    <n v="18.8"/>
    <n v="14.201420168067227"/>
    <n v="-4.5985798319327742"/>
    <x v="226"/>
  </r>
  <r>
    <n v="2011"/>
    <n v="6"/>
    <n v="29"/>
    <x v="23"/>
    <n v="18.8"/>
    <n v="14.201420168067227"/>
    <n v="-4.5985798319327742"/>
    <x v="226"/>
  </r>
  <r>
    <n v="2011"/>
    <n v="6"/>
    <n v="29"/>
    <x v="17"/>
    <n v="17.900000000000002"/>
    <n v="14.390495798319327"/>
    <n v="-3.5095042016806755"/>
    <x v="226"/>
  </r>
  <r>
    <n v="2011"/>
    <n v="6"/>
    <n v="29"/>
    <x v="19"/>
    <n v="17.600000000000001"/>
    <n v="14.45352100840336"/>
    <n v="-3.1464789915966414"/>
    <x v="226"/>
  </r>
  <r>
    <n v="2011"/>
    <n v="6"/>
    <n v="29"/>
    <x v="15"/>
    <n v="16.8"/>
    <n v="14.621588235294118"/>
    <n v="-2.1784117647058832"/>
    <x v="226"/>
  </r>
  <r>
    <n v="2011"/>
    <n v="6"/>
    <n v="29"/>
    <x v="14"/>
    <n v="15.200000000000001"/>
    <n v="14.957722689075631"/>
    <n v="-0.24227731092437033"/>
    <x v="226"/>
  </r>
  <r>
    <n v="2011"/>
    <n v="6"/>
    <n v="30"/>
    <x v="1"/>
    <n v="15.9"/>
    <n v="14.810663865546218"/>
    <n v="-1.0893361344537826"/>
    <x v="226"/>
  </r>
  <r>
    <n v="2011"/>
    <n v="6"/>
    <n v="30"/>
    <x v="0"/>
    <n v="16.900000000000002"/>
    <n v="14.600579831932773"/>
    <n v="-2.299420168067229"/>
    <x v="226"/>
  </r>
  <r>
    <n v="2011"/>
    <n v="6"/>
    <n v="30"/>
    <x v="10"/>
    <n v="17.400000000000002"/>
    <n v="14.495537815126049"/>
    <n v="-2.9044621848739531"/>
    <x v="226"/>
  </r>
  <r>
    <n v="2011"/>
    <n v="6"/>
    <n v="30"/>
    <x v="13"/>
    <n v="18.600000000000001"/>
    <n v="14.243436974789915"/>
    <n v="-4.356563025210086"/>
    <x v="226"/>
  </r>
  <r>
    <n v="2011"/>
    <n v="6"/>
    <n v="30"/>
    <x v="16"/>
    <n v="18.100000000000001"/>
    <n v="14.348478991596638"/>
    <n v="-3.7515210084033637"/>
    <x v="226"/>
  </r>
  <r>
    <n v="2011"/>
    <n v="6"/>
    <n v="30"/>
    <x v="18"/>
    <n v="19.3"/>
    <n v="14.096378151260504"/>
    <n v="-5.2036218487394965"/>
    <x v="226"/>
  </r>
  <r>
    <n v="2011"/>
    <n v="6"/>
    <n v="30"/>
    <x v="20"/>
    <n v="18.8"/>
    <n v="14.201420168067227"/>
    <n v="-4.5985798319327742"/>
    <x v="226"/>
  </r>
  <r>
    <n v="2011"/>
    <n v="6"/>
    <n v="30"/>
    <x v="21"/>
    <n v="18.600000000000001"/>
    <n v="14.243436974789915"/>
    <n v="-4.356563025210086"/>
    <x v="226"/>
  </r>
  <r>
    <n v="2011"/>
    <n v="6"/>
    <n v="30"/>
    <x v="22"/>
    <n v="18.3"/>
    <n v="14.306462184873949"/>
    <n v="-3.9935378151260519"/>
    <x v="226"/>
  </r>
  <r>
    <n v="2011"/>
    <n v="6"/>
    <n v="30"/>
    <x v="23"/>
    <n v="18.600000000000001"/>
    <n v="14.243436974789915"/>
    <n v="-4.356563025210086"/>
    <x v="226"/>
  </r>
  <r>
    <n v="2011"/>
    <n v="6"/>
    <n v="30"/>
    <x v="17"/>
    <n v="17.100000000000001"/>
    <n v="14.558563025210084"/>
    <n v="-2.5414369747899173"/>
    <x v="226"/>
  </r>
  <r>
    <n v="2011"/>
    <n v="6"/>
    <n v="30"/>
    <x v="19"/>
    <n v="16.3"/>
    <n v="14.72663025210084"/>
    <n v="-1.5733697478991608"/>
    <x v="226"/>
  </r>
  <r>
    <n v="2008"/>
    <n v="7"/>
    <n v="1"/>
    <x v="3"/>
    <n v="17.3"/>
    <n v="14.516546218487395"/>
    <n v="-2.7834537815126055"/>
    <x v="226"/>
  </r>
  <r>
    <n v="2008"/>
    <n v="7"/>
    <n v="1"/>
    <x v="1"/>
    <n v="20.100000000000001"/>
    <n v="13.928310924369747"/>
    <n v="-6.1716890756302547"/>
    <x v="226"/>
  </r>
  <r>
    <n v="2008"/>
    <n v="7"/>
    <n v="1"/>
    <x v="0"/>
    <n v="21.200000000000003"/>
    <n v="13.697218487394956"/>
    <n v="-7.502781512605047"/>
    <x v="226"/>
  </r>
  <r>
    <n v="2008"/>
    <n v="7"/>
    <n v="1"/>
    <x v="10"/>
    <n v="22.200000000000003"/>
    <n v="13.487134453781511"/>
    <n v="-8.7128655462184916"/>
    <x v="226"/>
  </r>
  <r>
    <n v="2008"/>
    <n v="7"/>
    <n v="1"/>
    <x v="13"/>
    <n v="22.900000000000002"/>
    <n v="13.3400756302521"/>
    <n v="-9.5599243697479022"/>
    <x v="226"/>
  </r>
  <r>
    <n v="2008"/>
    <n v="7"/>
    <n v="1"/>
    <x v="16"/>
    <n v="24.1"/>
    <n v="13.087974789915965"/>
    <n v="-11.012025210084037"/>
    <x v="226"/>
  </r>
  <r>
    <n v="2008"/>
    <n v="7"/>
    <n v="1"/>
    <x v="18"/>
    <n v="24.6"/>
    <n v="12.982932773109244"/>
    <n v="-11.617067226890757"/>
    <x v="226"/>
  </r>
  <r>
    <n v="2008"/>
    <n v="7"/>
    <n v="1"/>
    <x v="20"/>
    <n v="25.900000000000002"/>
    <n v="12.709823529411764"/>
    <n v="-13.190176470588238"/>
    <x v="226"/>
  </r>
  <r>
    <n v="2008"/>
    <n v="7"/>
    <n v="1"/>
    <x v="21"/>
    <n v="26.400000000000002"/>
    <n v="12.60478151260504"/>
    <n v="-13.795218487394962"/>
    <x v="226"/>
  </r>
  <r>
    <n v="2008"/>
    <n v="7"/>
    <n v="1"/>
    <x v="22"/>
    <n v="27"/>
    <n v="12.478731092436973"/>
    <n v="-14.521268907563027"/>
    <x v="226"/>
  </r>
  <r>
    <n v="2008"/>
    <n v="7"/>
    <n v="1"/>
    <x v="23"/>
    <n v="27.200000000000003"/>
    <n v="12.436714285714285"/>
    <n v="-14.763285714285718"/>
    <x v="226"/>
  </r>
  <r>
    <n v="2008"/>
    <n v="7"/>
    <n v="1"/>
    <x v="17"/>
    <n v="27"/>
    <n v="12.478731092436973"/>
    <n v="-14.521268907563027"/>
    <x v="226"/>
  </r>
  <r>
    <n v="2008"/>
    <n v="7"/>
    <n v="1"/>
    <x v="19"/>
    <n v="26.700000000000003"/>
    <n v="12.541756302521009"/>
    <n v="-14.158243697478994"/>
    <x v="226"/>
  </r>
  <r>
    <n v="2008"/>
    <n v="7"/>
    <n v="1"/>
    <x v="15"/>
    <n v="24.400000000000002"/>
    <n v="13.024949579831933"/>
    <n v="-11.375050420168069"/>
    <x v="226"/>
  </r>
  <r>
    <n v="2008"/>
    <n v="7"/>
    <n v="1"/>
    <x v="14"/>
    <n v="20.700000000000003"/>
    <n v="13.80226050420168"/>
    <n v="-6.8977394957983229"/>
    <x v="226"/>
  </r>
  <r>
    <n v="2008"/>
    <n v="7"/>
    <n v="1"/>
    <x v="12"/>
    <n v="18.7"/>
    <n v="14.222428571428571"/>
    <n v="-4.4775714285714283"/>
    <x v="226"/>
  </r>
  <r>
    <n v="2008"/>
    <n v="7"/>
    <n v="1"/>
    <x v="11"/>
    <n v="19"/>
    <n v="14.159403361344538"/>
    <n v="-4.8405966386554624"/>
    <x v="226"/>
  </r>
  <r>
    <n v="2008"/>
    <n v="7"/>
    <n v="1"/>
    <x v="9"/>
    <n v="18.3"/>
    <n v="14.306462184873949"/>
    <n v="-3.9935378151260519"/>
    <x v="226"/>
  </r>
  <r>
    <n v="2008"/>
    <n v="7"/>
    <n v="1"/>
    <x v="7"/>
    <n v="17.5"/>
    <n v="14.474529411764706"/>
    <n v="-3.0254705882352937"/>
    <x v="226"/>
  </r>
  <r>
    <n v="2008"/>
    <n v="7"/>
    <n v="2"/>
    <x v="5"/>
    <n v="17"/>
    <n v="14.579571428571429"/>
    <n v="-2.4204285714285714"/>
    <x v="226"/>
  </r>
  <r>
    <n v="2008"/>
    <n v="7"/>
    <n v="2"/>
    <x v="4"/>
    <n v="16.5"/>
    <n v="14.684613445378151"/>
    <n v="-1.8153865546218491"/>
    <x v="226"/>
  </r>
  <r>
    <n v="2008"/>
    <n v="7"/>
    <n v="2"/>
    <x v="8"/>
    <n v="15.3"/>
    <n v="14.936714285714285"/>
    <n v="-0.36328571428571621"/>
    <x v="226"/>
  </r>
  <r>
    <n v="2008"/>
    <n v="7"/>
    <n v="2"/>
    <x v="6"/>
    <n v="18.8"/>
    <n v="14.201420168067227"/>
    <n v="-4.5985798319327742"/>
    <x v="226"/>
  </r>
  <r>
    <n v="2008"/>
    <n v="7"/>
    <n v="2"/>
    <x v="3"/>
    <n v="20.700000000000003"/>
    <n v="13.80226050420168"/>
    <n v="-6.8977394957983229"/>
    <x v="226"/>
  </r>
  <r>
    <n v="2008"/>
    <n v="7"/>
    <n v="2"/>
    <x v="1"/>
    <n v="23.200000000000003"/>
    <n v="13.277050420168067"/>
    <n v="-9.9229495798319363"/>
    <x v="226"/>
  </r>
  <r>
    <n v="2008"/>
    <n v="7"/>
    <n v="2"/>
    <x v="0"/>
    <n v="26"/>
    <n v="12.68881512605042"/>
    <n v="-13.31118487394958"/>
    <x v="226"/>
  </r>
  <r>
    <n v="2008"/>
    <n v="7"/>
    <n v="2"/>
    <x v="10"/>
    <n v="27.6"/>
    <n v="12.352680672268907"/>
    <n v="-15.247319327731095"/>
    <x v="226"/>
  </r>
  <r>
    <n v="2008"/>
    <n v="7"/>
    <n v="2"/>
    <x v="13"/>
    <n v="29.5"/>
    <n v="11.95352100840336"/>
    <n v="-17.54647899159664"/>
    <x v="226"/>
  </r>
  <r>
    <n v="2008"/>
    <n v="7"/>
    <n v="2"/>
    <x v="16"/>
    <n v="30.700000000000003"/>
    <n v="11.701420168067227"/>
    <n v="-18.998579831932776"/>
    <x v="226"/>
  </r>
  <r>
    <n v="2008"/>
    <n v="7"/>
    <n v="2"/>
    <x v="18"/>
    <n v="25.400000000000002"/>
    <n v="12.814865546218487"/>
    <n v="-12.585134453781516"/>
    <x v="226"/>
  </r>
  <r>
    <n v="2008"/>
    <n v="7"/>
    <n v="2"/>
    <x v="20"/>
    <n v="26.200000000000003"/>
    <n v="12.646798319327729"/>
    <n v="-13.553201680672274"/>
    <x v="226"/>
  </r>
  <r>
    <n v="2008"/>
    <n v="7"/>
    <n v="2"/>
    <x v="21"/>
    <n v="27.1"/>
    <n v="12.457722689075631"/>
    <n v="-14.642277310924371"/>
    <x v="226"/>
  </r>
  <r>
    <n v="2008"/>
    <n v="7"/>
    <n v="2"/>
    <x v="22"/>
    <n v="24.6"/>
    <n v="12.982932773109244"/>
    <n v="-11.617067226890757"/>
    <x v="226"/>
  </r>
  <r>
    <n v="2008"/>
    <n v="7"/>
    <n v="2"/>
    <x v="23"/>
    <n v="24"/>
    <n v="13.108983193277311"/>
    <n v="-10.891016806722689"/>
    <x v="226"/>
  </r>
  <r>
    <n v="2008"/>
    <n v="7"/>
    <n v="2"/>
    <x v="17"/>
    <n v="21.8"/>
    <n v="13.571168067226889"/>
    <n v="-8.2288319327731116"/>
    <x v="226"/>
  </r>
  <r>
    <n v="2008"/>
    <n v="7"/>
    <n v="2"/>
    <x v="19"/>
    <n v="20.5"/>
    <n v="13.844277310924369"/>
    <n v="-6.6557226890756311"/>
    <x v="226"/>
  </r>
  <r>
    <n v="2008"/>
    <n v="7"/>
    <n v="2"/>
    <x v="15"/>
    <n v="20.5"/>
    <n v="13.844277310924369"/>
    <n v="-6.6557226890756311"/>
    <x v="226"/>
  </r>
  <r>
    <n v="2008"/>
    <n v="7"/>
    <n v="2"/>
    <x v="14"/>
    <n v="20"/>
    <n v="13.949319327731093"/>
    <n v="-6.050680672268907"/>
    <x v="226"/>
  </r>
  <r>
    <n v="2008"/>
    <n v="7"/>
    <n v="2"/>
    <x v="12"/>
    <n v="19.400000000000002"/>
    <n v="14.07536974789916"/>
    <n v="-5.3246302521008424"/>
    <x v="226"/>
  </r>
  <r>
    <n v="2008"/>
    <n v="7"/>
    <n v="2"/>
    <x v="11"/>
    <n v="18.900000000000002"/>
    <n v="14.180411764705882"/>
    <n v="-4.7195882352941201"/>
    <x v="226"/>
  </r>
  <r>
    <n v="2008"/>
    <n v="7"/>
    <n v="2"/>
    <x v="9"/>
    <n v="18.400000000000002"/>
    <n v="14.285453781512604"/>
    <n v="-4.1145462184873978"/>
    <x v="226"/>
  </r>
  <r>
    <n v="2008"/>
    <n v="7"/>
    <n v="2"/>
    <x v="7"/>
    <n v="18.100000000000001"/>
    <n v="14.348478991596638"/>
    <n v="-3.7515210084033637"/>
    <x v="226"/>
  </r>
  <r>
    <n v="2008"/>
    <n v="7"/>
    <n v="3"/>
    <x v="5"/>
    <n v="18.100000000000001"/>
    <n v="14.348478991596638"/>
    <n v="-3.7515210084033637"/>
    <x v="226"/>
  </r>
  <r>
    <n v="2008"/>
    <n v="7"/>
    <n v="3"/>
    <x v="4"/>
    <n v="18.600000000000001"/>
    <n v="14.243436974789915"/>
    <n v="-4.356563025210086"/>
    <x v="226"/>
  </r>
  <r>
    <n v="2008"/>
    <n v="7"/>
    <n v="3"/>
    <x v="2"/>
    <n v="18.3"/>
    <n v="14.306462184873949"/>
    <n v="-3.9935378151260519"/>
    <x v="226"/>
  </r>
  <r>
    <n v="2008"/>
    <n v="7"/>
    <n v="3"/>
    <x v="8"/>
    <n v="18.400000000000002"/>
    <n v="14.285453781512604"/>
    <n v="-4.1145462184873978"/>
    <x v="226"/>
  </r>
  <r>
    <n v="2008"/>
    <n v="7"/>
    <n v="3"/>
    <x v="6"/>
    <n v="19.3"/>
    <n v="14.096378151260504"/>
    <n v="-5.2036218487394965"/>
    <x v="226"/>
  </r>
  <r>
    <n v="2008"/>
    <n v="7"/>
    <n v="3"/>
    <x v="3"/>
    <n v="19.600000000000001"/>
    <n v="14.033352941176471"/>
    <n v="-5.5666470588235306"/>
    <x v="226"/>
  </r>
  <r>
    <n v="2008"/>
    <n v="7"/>
    <n v="3"/>
    <x v="1"/>
    <n v="19.200000000000003"/>
    <n v="14.117386554621849"/>
    <n v="-5.0826134453781542"/>
    <x v="226"/>
  </r>
  <r>
    <n v="2008"/>
    <n v="7"/>
    <n v="3"/>
    <x v="0"/>
    <n v="18.600000000000001"/>
    <n v="14.243436974789915"/>
    <n v="-4.356563025210086"/>
    <x v="226"/>
  </r>
  <r>
    <n v="2008"/>
    <n v="7"/>
    <n v="3"/>
    <x v="10"/>
    <n v="18.7"/>
    <n v="14.222428571428571"/>
    <n v="-4.4775714285714283"/>
    <x v="226"/>
  </r>
  <r>
    <n v="2008"/>
    <n v="7"/>
    <n v="3"/>
    <x v="13"/>
    <n v="18.5"/>
    <n v="14.26444537815126"/>
    <n v="-4.2355546218487401"/>
    <x v="226"/>
  </r>
  <r>
    <n v="2008"/>
    <n v="7"/>
    <n v="3"/>
    <x v="16"/>
    <n v="19"/>
    <n v="14.159403361344538"/>
    <n v="-4.8405966386554624"/>
    <x v="226"/>
  </r>
  <r>
    <n v="2008"/>
    <n v="7"/>
    <n v="3"/>
    <x v="18"/>
    <n v="19.100000000000001"/>
    <n v="14.138394957983193"/>
    <n v="-4.9616050420168083"/>
    <x v="226"/>
  </r>
  <r>
    <n v="2008"/>
    <n v="7"/>
    <n v="3"/>
    <x v="20"/>
    <n v="18"/>
    <n v="14.369487394957982"/>
    <n v="-3.6305126050420178"/>
    <x v="226"/>
  </r>
  <r>
    <n v="2008"/>
    <n v="7"/>
    <n v="3"/>
    <x v="21"/>
    <n v="17.8"/>
    <n v="14.411504201680671"/>
    <n v="-3.3884957983193296"/>
    <x v="226"/>
  </r>
  <r>
    <n v="2008"/>
    <n v="7"/>
    <n v="3"/>
    <x v="22"/>
    <n v="18"/>
    <n v="14.369487394957982"/>
    <n v="-3.6305126050420178"/>
    <x v="226"/>
  </r>
  <r>
    <n v="2008"/>
    <n v="7"/>
    <n v="3"/>
    <x v="23"/>
    <n v="18.600000000000001"/>
    <n v="14.243436974789915"/>
    <n v="-4.356563025210086"/>
    <x v="226"/>
  </r>
  <r>
    <n v="2008"/>
    <n v="7"/>
    <n v="3"/>
    <x v="17"/>
    <n v="18.900000000000002"/>
    <n v="14.180411764705882"/>
    <n v="-4.7195882352941201"/>
    <x v="226"/>
  </r>
  <r>
    <n v="2008"/>
    <n v="7"/>
    <n v="3"/>
    <x v="19"/>
    <n v="18.5"/>
    <n v="14.26444537815126"/>
    <n v="-4.2355546218487401"/>
    <x v="226"/>
  </r>
  <r>
    <n v="2008"/>
    <n v="7"/>
    <n v="3"/>
    <x v="15"/>
    <n v="18.100000000000001"/>
    <n v="14.348478991596638"/>
    <n v="-3.7515210084033637"/>
    <x v="226"/>
  </r>
  <r>
    <n v="2008"/>
    <n v="7"/>
    <n v="3"/>
    <x v="14"/>
    <n v="17.2"/>
    <n v="14.53755462184874"/>
    <n v="-2.6624453781512596"/>
    <x v="226"/>
  </r>
  <r>
    <n v="2008"/>
    <n v="7"/>
    <n v="3"/>
    <x v="12"/>
    <n v="16.5"/>
    <n v="14.684613445378151"/>
    <n v="-1.8153865546218491"/>
    <x v="226"/>
  </r>
  <r>
    <n v="2008"/>
    <n v="7"/>
    <n v="3"/>
    <x v="11"/>
    <n v="16.100000000000001"/>
    <n v="14.768647058823529"/>
    <n v="-1.3313529411764726"/>
    <x v="226"/>
  </r>
  <r>
    <n v="2008"/>
    <n v="7"/>
    <n v="3"/>
    <x v="9"/>
    <n v="16.100000000000001"/>
    <n v="14.768647058823529"/>
    <n v="-1.3313529411764726"/>
    <x v="226"/>
  </r>
  <r>
    <n v="2008"/>
    <n v="7"/>
    <n v="3"/>
    <x v="7"/>
    <n v="15.600000000000001"/>
    <n v="14.873689075630251"/>
    <n v="-0.72631092436975031"/>
    <x v="226"/>
  </r>
  <r>
    <n v="2008"/>
    <n v="7"/>
    <n v="4"/>
    <x v="5"/>
    <n v="15"/>
    <n v="14.99973949579832"/>
    <n v="-2.6050420168033384E-4"/>
    <x v="226"/>
  </r>
  <r>
    <n v="2008"/>
    <n v="7"/>
    <n v="4"/>
    <x v="3"/>
    <n v="16.600000000000001"/>
    <n v="14.663605042016806"/>
    <n v="-1.9363949579831949"/>
    <x v="226"/>
  </r>
  <r>
    <n v="2008"/>
    <n v="7"/>
    <n v="4"/>
    <x v="1"/>
    <n v="18"/>
    <n v="14.369487394957982"/>
    <n v="-3.6305126050420178"/>
    <x v="226"/>
  </r>
  <r>
    <n v="2008"/>
    <n v="7"/>
    <n v="4"/>
    <x v="0"/>
    <n v="19.600000000000001"/>
    <n v="14.033352941176471"/>
    <n v="-5.5666470588235306"/>
    <x v="226"/>
  </r>
  <r>
    <n v="2008"/>
    <n v="7"/>
    <n v="4"/>
    <x v="10"/>
    <n v="20.100000000000001"/>
    <n v="13.928310924369747"/>
    <n v="-6.1716890756302547"/>
    <x v="226"/>
  </r>
  <r>
    <n v="2008"/>
    <n v="7"/>
    <n v="4"/>
    <x v="13"/>
    <n v="21"/>
    <n v="13.739235294117647"/>
    <n v="-7.2607647058823535"/>
    <x v="226"/>
  </r>
  <r>
    <n v="2008"/>
    <n v="7"/>
    <n v="4"/>
    <x v="16"/>
    <n v="20.6"/>
    <n v="13.823268907563024"/>
    <n v="-6.776731092436977"/>
    <x v="226"/>
  </r>
  <r>
    <n v="2008"/>
    <n v="7"/>
    <n v="4"/>
    <x v="18"/>
    <n v="21.200000000000003"/>
    <n v="13.697218487394956"/>
    <n v="-7.502781512605047"/>
    <x v="226"/>
  </r>
  <r>
    <n v="2008"/>
    <n v="7"/>
    <n v="4"/>
    <x v="20"/>
    <n v="21.3"/>
    <n v="13.676210084033613"/>
    <n v="-7.6237899159663876"/>
    <x v="226"/>
  </r>
  <r>
    <n v="2008"/>
    <n v="7"/>
    <n v="4"/>
    <x v="21"/>
    <n v="21.3"/>
    <n v="13.676210084033613"/>
    <n v="-7.6237899159663876"/>
    <x v="226"/>
  </r>
  <r>
    <n v="2008"/>
    <n v="7"/>
    <n v="4"/>
    <x v="22"/>
    <n v="21.5"/>
    <n v="13.634193277310924"/>
    <n v="-7.8658067226890758"/>
    <x v="226"/>
  </r>
  <r>
    <n v="2008"/>
    <n v="7"/>
    <n v="4"/>
    <x v="23"/>
    <n v="20.5"/>
    <n v="13.844277310924369"/>
    <n v="-6.6557226890756311"/>
    <x v="226"/>
  </r>
  <r>
    <n v="2008"/>
    <n v="7"/>
    <n v="4"/>
    <x v="17"/>
    <n v="20.400000000000002"/>
    <n v="13.865285714285713"/>
    <n v="-6.5347142857142888"/>
    <x v="226"/>
  </r>
  <r>
    <n v="2008"/>
    <n v="7"/>
    <n v="4"/>
    <x v="19"/>
    <n v="19.400000000000002"/>
    <n v="14.07536974789916"/>
    <n v="-5.3246302521008424"/>
    <x v="226"/>
  </r>
  <r>
    <n v="2008"/>
    <n v="7"/>
    <n v="4"/>
    <x v="15"/>
    <n v="18.2"/>
    <n v="14.327470588235293"/>
    <n v="-3.872529411764706"/>
    <x v="226"/>
  </r>
  <r>
    <n v="2008"/>
    <n v="7"/>
    <n v="4"/>
    <x v="14"/>
    <n v="16.2"/>
    <n v="14.747638655462184"/>
    <n v="-1.452361344537815"/>
    <x v="226"/>
  </r>
  <r>
    <n v="2008"/>
    <n v="7"/>
    <n v="5"/>
    <x v="3"/>
    <n v="15.100000000000001"/>
    <n v="14.978731092436973"/>
    <n v="-0.12126890756302799"/>
    <x v="226"/>
  </r>
  <r>
    <n v="2008"/>
    <n v="7"/>
    <n v="5"/>
    <x v="1"/>
    <n v="17.600000000000001"/>
    <n v="14.45352100840336"/>
    <n v="-3.1464789915966414"/>
    <x v="226"/>
  </r>
  <r>
    <n v="2008"/>
    <n v="7"/>
    <n v="5"/>
    <x v="0"/>
    <n v="19.8"/>
    <n v="13.991336134453782"/>
    <n v="-5.8086638655462188"/>
    <x v="226"/>
  </r>
  <r>
    <n v="2008"/>
    <n v="7"/>
    <n v="5"/>
    <x v="10"/>
    <n v="21.900000000000002"/>
    <n v="13.550159663865546"/>
    <n v="-8.3498403361344558"/>
    <x v="226"/>
  </r>
  <r>
    <n v="2008"/>
    <n v="7"/>
    <n v="5"/>
    <x v="13"/>
    <n v="22.6"/>
    <n v="13.403100840336133"/>
    <n v="-9.1968991596638681"/>
    <x v="226"/>
  </r>
  <r>
    <n v="2008"/>
    <n v="7"/>
    <n v="5"/>
    <x v="16"/>
    <n v="23.5"/>
    <n v="13.214025210084033"/>
    <n v="-10.285974789915967"/>
    <x v="226"/>
  </r>
  <r>
    <n v="2008"/>
    <n v="7"/>
    <n v="5"/>
    <x v="18"/>
    <n v="23.700000000000003"/>
    <n v="13.172008403361342"/>
    <n v="-10.52799159663866"/>
    <x v="226"/>
  </r>
  <r>
    <n v="2008"/>
    <n v="7"/>
    <n v="5"/>
    <x v="20"/>
    <n v="23.900000000000002"/>
    <n v="13.129991596638654"/>
    <n v="-10.770008403361349"/>
    <x v="226"/>
  </r>
  <r>
    <n v="2008"/>
    <n v="7"/>
    <n v="5"/>
    <x v="21"/>
    <n v="23.700000000000003"/>
    <n v="13.172008403361342"/>
    <n v="-10.52799159663866"/>
    <x v="226"/>
  </r>
  <r>
    <n v="2008"/>
    <n v="7"/>
    <n v="5"/>
    <x v="22"/>
    <n v="22.6"/>
    <n v="13.403100840336133"/>
    <n v="-9.1968991596638681"/>
    <x v="226"/>
  </r>
  <r>
    <n v="2008"/>
    <n v="7"/>
    <n v="5"/>
    <x v="23"/>
    <n v="19.900000000000002"/>
    <n v="13.970327731092436"/>
    <n v="-5.9296722689075665"/>
    <x v="226"/>
  </r>
  <r>
    <n v="2008"/>
    <n v="7"/>
    <n v="5"/>
    <x v="17"/>
    <n v="18.600000000000001"/>
    <n v="14.243436974789915"/>
    <n v="-4.356563025210086"/>
    <x v="226"/>
  </r>
  <r>
    <n v="2008"/>
    <n v="7"/>
    <n v="5"/>
    <x v="19"/>
    <n v="18.600000000000001"/>
    <n v="14.243436974789915"/>
    <n v="-4.356563025210086"/>
    <x v="226"/>
  </r>
  <r>
    <n v="2008"/>
    <n v="7"/>
    <n v="5"/>
    <x v="15"/>
    <n v="18.600000000000001"/>
    <n v="14.243436974789915"/>
    <n v="-4.356563025210086"/>
    <x v="226"/>
  </r>
  <r>
    <n v="2008"/>
    <n v="7"/>
    <n v="5"/>
    <x v="14"/>
    <n v="16.600000000000001"/>
    <n v="14.663605042016806"/>
    <n v="-1.9363949579831949"/>
    <x v="226"/>
  </r>
  <r>
    <n v="2008"/>
    <n v="7"/>
    <n v="5"/>
    <x v="12"/>
    <n v="16.2"/>
    <n v="14.747638655462184"/>
    <n v="-1.452361344537815"/>
    <x v="226"/>
  </r>
  <r>
    <n v="2008"/>
    <n v="7"/>
    <n v="5"/>
    <x v="11"/>
    <n v="16.400000000000002"/>
    <n v="14.705621848739495"/>
    <n v="-1.6943781512605067"/>
    <x v="226"/>
  </r>
  <r>
    <n v="2008"/>
    <n v="7"/>
    <n v="5"/>
    <x v="9"/>
    <n v="15"/>
    <n v="14.99973949579832"/>
    <n v="-2.6050420168033384E-4"/>
    <x v="226"/>
  </r>
  <r>
    <n v="2008"/>
    <n v="7"/>
    <n v="5"/>
    <x v="7"/>
    <n v="15.100000000000001"/>
    <n v="14.978731092436973"/>
    <n v="-0.12126890756302799"/>
    <x v="226"/>
  </r>
  <r>
    <n v="2008"/>
    <n v="7"/>
    <n v="6"/>
    <x v="5"/>
    <n v="15.3"/>
    <n v="14.936714285714285"/>
    <n v="-0.36328571428571621"/>
    <x v="226"/>
  </r>
  <r>
    <n v="2008"/>
    <n v="7"/>
    <n v="6"/>
    <x v="4"/>
    <n v="15.200000000000001"/>
    <n v="14.957722689075631"/>
    <n v="-0.24227731092437033"/>
    <x v="226"/>
  </r>
  <r>
    <n v="2008"/>
    <n v="7"/>
    <n v="6"/>
    <x v="6"/>
    <n v="16.3"/>
    <n v="14.72663025210084"/>
    <n v="-1.5733697478991608"/>
    <x v="226"/>
  </r>
  <r>
    <n v="2008"/>
    <n v="7"/>
    <n v="6"/>
    <x v="3"/>
    <n v="17.3"/>
    <n v="14.516546218487395"/>
    <n v="-2.7834537815126055"/>
    <x v="226"/>
  </r>
  <r>
    <n v="2008"/>
    <n v="7"/>
    <n v="6"/>
    <x v="1"/>
    <n v="17.600000000000001"/>
    <n v="14.45352100840336"/>
    <n v="-3.1464789915966414"/>
    <x v="226"/>
  </r>
  <r>
    <n v="2008"/>
    <n v="7"/>
    <n v="6"/>
    <x v="0"/>
    <n v="19.3"/>
    <n v="14.096378151260504"/>
    <n v="-5.2036218487394965"/>
    <x v="226"/>
  </r>
  <r>
    <n v="2008"/>
    <n v="7"/>
    <n v="6"/>
    <x v="10"/>
    <n v="19.900000000000002"/>
    <n v="13.970327731092436"/>
    <n v="-5.9296722689075665"/>
    <x v="226"/>
  </r>
  <r>
    <n v="2008"/>
    <n v="7"/>
    <n v="6"/>
    <x v="13"/>
    <n v="21"/>
    <n v="13.739235294117647"/>
    <n v="-7.2607647058823535"/>
    <x v="226"/>
  </r>
  <r>
    <n v="2008"/>
    <n v="7"/>
    <n v="6"/>
    <x v="16"/>
    <n v="20.100000000000001"/>
    <n v="13.928310924369747"/>
    <n v="-6.1716890756302547"/>
    <x v="226"/>
  </r>
  <r>
    <n v="2008"/>
    <n v="7"/>
    <n v="6"/>
    <x v="18"/>
    <n v="21.8"/>
    <n v="13.571168067226889"/>
    <n v="-8.2288319327731116"/>
    <x v="226"/>
  </r>
  <r>
    <n v="2008"/>
    <n v="7"/>
    <n v="6"/>
    <x v="20"/>
    <n v="21.5"/>
    <n v="13.634193277310924"/>
    <n v="-7.8658067226890758"/>
    <x v="226"/>
  </r>
  <r>
    <n v="2008"/>
    <n v="7"/>
    <n v="6"/>
    <x v="21"/>
    <n v="22.400000000000002"/>
    <n v="13.445117647058822"/>
    <n v="-8.9548823529411798"/>
    <x v="226"/>
  </r>
  <r>
    <n v="2008"/>
    <n v="7"/>
    <n v="6"/>
    <x v="22"/>
    <n v="23.1"/>
    <n v="13.298058823529411"/>
    <n v="-9.8019411764705904"/>
    <x v="226"/>
  </r>
  <r>
    <n v="2008"/>
    <n v="7"/>
    <n v="6"/>
    <x v="23"/>
    <n v="19.900000000000002"/>
    <n v="13.970327731092436"/>
    <n v="-5.9296722689075665"/>
    <x v="226"/>
  </r>
  <r>
    <n v="2008"/>
    <n v="7"/>
    <n v="6"/>
    <x v="17"/>
    <n v="17.900000000000002"/>
    <n v="14.390495798319327"/>
    <n v="-3.5095042016806755"/>
    <x v="226"/>
  </r>
  <r>
    <n v="2008"/>
    <n v="7"/>
    <n v="6"/>
    <x v="19"/>
    <n v="17"/>
    <n v="14.579571428571429"/>
    <n v="-2.4204285714285714"/>
    <x v="226"/>
  </r>
  <r>
    <n v="2008"/>
    <n v="7"/>
    <n v="6"/>
    <x v="15"/>
    <n v="17.900000000000002"/>
    <n v="14.390495798319327"/>
    <n v="-3.5095042016806755"/>
    <x v="226"/>
  </r>
  <r>
    <n v="2008"/>
    <n v="7"/>
    <n v="6"/>
    <x v="14"/>
    <n v="17.900000000000002"/>
    <n v="14.390495798319327"/>
    <n v="-3.5095042016806755"/>
    <x v="226"/>
  </r>
  <r>
    <n v="2008"/>
    <n v="7"/>
    <n v="6"/>
    <x v="12"/>
    <n v="15.8"/>
    <n v="14.831672268907562"/>
    <n v="-0.96832773109243853"/>
    <x v="226"/>
  </r>
  <r>
    <n v="2008"/>
    <n v="7"/>
    <n v="7"/>
    <x v="3"/>
    <n v="15.200000000000001"/>
    <n v="14.957722689075631"/>
    <n v="-0.24227731092437033"/>
    <x v="226"/>
  </r>
  <r>
    <n v="2008"/>
    <n v="7"/>
    <n v="7"/>
    <x v="1"/>
    <n v="15.5"/>
    <n v="14.894697478991596"/>
    <n v="-0.60530252100840443"/>
    <x v="226"/>
  </r>
  <r>
    <n v="2008"/>
    <n v="7"/>
    <n v="7"/>
    <x v="0"/>
    <n v="16.8"/>
    <n v="14.621588235294118"/>
    <n v="-2.1784117647058832"/>
    <x v="226"/>
  </r>
  <r>
    <n v="2008"/>
    <n v="7"/>
    <n v="7"/>
    <x v="10"/>
    <n v="18.3"/>
    <n v="14.306462184873949"/>
    <n v="-3.9935378151260519"/>
    <x v="226"/>
  </r>
  <r>
    <n v="2008"/>
    <n v="7"/>
    <n v="7"/>
    <x v="13"/>
    <n v="18.2"/>
    <n v="14.327470588235293"/>
    <n v="-3.872529411764706"/>
    <x v="226"/>
  </r>
  <r>
    <n v="2008"/>
    <n v="7"/>
    <n v="7"/>
    <x v="16"/>
    <n v="18.5"/>
    <n v="14.26444537815126"/>
    <n v="-4.2355546218487401"/>
    <x v="226"/>
  </r>
  <r>
    <n v="2008"/>
    <n v="7"/>
    <n v="7"/>
    <x v="18"/>
    <n v="15.9"/>
    <n v="14.810663865546218"/>
    <n v="-1.0893361344537826"/>
    <x v="226"/>
  </r>
  <r>
    <n v="2008"/>
    <n v="7"/>
    <n v="7"/>
    <x v="20"/>
    <n v="17.3"/>
    <n v="14.516546218487395"/>
    <n v="-2.7834537815126055"/>
    <x v="226"/>
  </r>
  <r>
    <n v="2008"/>
    <n v="7"/>
    <n v="7"/>
    <x v="21"/>
    <n v="16.8"/>
    <n v="14.621588235294118"/>
    <n v="-2.1784117647058832"/>
    <x v="226"/>
  </r>
  <r>
    <n v="2008"/>
    <n v="7"/>
    <n v="7"/>
    <x v="22"/>
    <n v="17.900000000000002"/>
    <n v="14.390495798319327"/>
    <n v="-3.5095042016806755"/>
    <x v="226"/>
  </r>
  <r>
    <n v="2008"/>
    <n v="7"/>
    <n v="7"/>
    <x v="23"/>
    <n v="15.8"/>
    <n v="14.831672268907562"/>
    <n v="-0.96832773109243853"/>
    <x v="226"/>
  </r>
  <r>
    <n v="2008"/>
    <n v="7"/>
    <n v="7"/>
    <x v="17"/>
    <n v="16.5"/>
    <n v="14.684613445378151"/>
    <n v="-1.8153865546218491"/>
    <x v="226"/>
  </r>
  <r>
    <n v="2008"/>
    <n v="7"/>
    <n v="7"/>
    <x v="19"/>
    <n v="15.100000000000001"/>
    <n v="14.978731092436973"/>
    <n v="-0.12126890756302799"/>
    <x v="226"/>
  </r>
  <r>
    <n v="2008"/>
    <n v="7"/>
    <n v="7"/>
    <x v="15"/>
    <n v="15.200000000000001"/>
    <n v="14.957722689075631"/>
    <n v="-0.24227731092437033"/>
    <x v="226"/>
  </r>
  <r>
    <n v="2008"/>
    <n v="7"/>
    <n v="7"/>
    <x v="14"/>
    <n v="15.600000000000001"/>
    <n v="14.873689075630251"/>
    <n v="-0.72631092436975031"/>
    <x v="226"/>
  </r>
  <r>
    <n v="2008"/>
    <n v="7"/>
    <n v="7"/>
    <x v="12"/>
    <n v="15.600000000000001"/>
    <n v="14.873689075630251"/>
    <n v="-0.72631092436975031"/>
    <x v="226"/>
  </r>
  <r>
    <n v="2008"/>
    <n v="7"/>
    <n v="7"/>
    <x v="11"/>
    <n v="15.8"/>
    <n v="14.831672268907562"/>
    <n v="-0.96832773109243853"/>
    <x v="226"/>
  </r>
  <r>
    <n v="2008"/>
    <n v="7"/>
    <n v="7"/>
    <x v="9"/>
    <n v="15.5"/>
    <n v="14.894697478991596"/>
    <n v="-0.60530252100840443"/>
    <x v="226"/>
  </r>
  <r>
    <n v="2008"/>
    <n v="7"/>
    <n v="8"/>
    <x v="1"/>
    <n v="15.600000000000001"/>
    <n v="14.873689075630251"/>
    <n v="-0.72631092436975031"/>
    <x v="226"/>
  </r>
  <r>
    <n v="2008"/>
    <n v="7"/>
    <n v="8"/>
    <x v="0"/>
    <n v="16.600000000000001"/>
    <n v="14.663605042016806"/>
    <n v="-1.9363949579831949"/>
    <x v="226"/>
  </r>
  <r>
    <n v="2008"/>
    <n v="7"/>
    <n v="8"/>
    <x v="10"/>
    <n v="16.8"/>
    <n v="14.621588235294118"/>
    <n v="-2.1784117647058832"/>
    <x v="226"/>
  </r>
  <r>
    <n v="2008"/>
    <n v="7"/>
    <n v="8"/>
    <x v="16"/>
    <n v="16.600000000000001"/>
    <n v="14.663605042016806"/>
    <n v="-1.9363949579831949"/>
    <x v="226"/>
  </r>
  <r>
    <n v="2008"/>
    <n v="7"/>
    <n v="8"/>
    <x v="18"/>
    <n v="15.9"/>
    <n v="14.810663865546218"/>
    <n v="-1.0893361344537826"/>
    <x v="226"/>
  </r>
  <r>
    <n v="2008"/>
    <n v="7"/>
    <n v="8"/>
    <x v="20"/>
    <n v="17.600000000000001"/>
    <n v="14.45352100840336"/>
    <n v="-3.1464789915966414"/>
    <x v="226"/>
  </r>
  <r>
    <n v="2008"/>
    <n v="7"/>
    <n v="8"/>
    <x v="21"/>
    <n v="17.2"/>
    <n v="14.53755462184874"/>
    <n v="-2.6624453781512596"/>
    <x v="226"/>
  </r>
  <r>
    <n v="2008"/>
    <n v="7"/>
    <n v="8"/>
    <x v="17"/>
    <n v="16.400000000000002"/>
    <n v="14.705621848739495"/>
    <n v="-1.6943781512605067"/>
    <x v="226"/>
  </r>
  <r>
    <n v="2008"/>
    <n v="7"/>
    <n v="8"/>
    <x v="19"/>
    <n v="15.9"/>
    <n v="14.810663865546218"/>
    <n v="-1.0893361344537826"/>
    <x v="226"/>
  </r>
  <r>
    <n v="2008"/>
    <n v="7"/>
    <n v="8"/>
    <x v="15"/>
    <n v="15"/>
    <n v="14.99973949579832"/>
    <n v="-2.6050420168033384E-4"/>
    <x v="226"/>
  </r>
  <r>
    <n v="2008"/>
    <n v="7"/>
    <n v="9"/>
    <x v="3"/>
    <n v="15.5"/>
    <n v="14.894697478991596"/>
    <n v="-0.60530252100840443"/>
    <x v="226"/>
  </r>
  <r>
    <n v="2008"/>
    <n v="7"/>
    <n v="9"/>
    <x v="1"/>
    <n v="16.5"/>
    <n v="14.684613445378151"/>
    <n v="-1.8153865546218491"/>
    <x v="226"/>
  </r>
  <r>
    <n v="2008"/>
    <n v="7"/>
    <n v="9"/>
    <x v="0"/>
    <n v="16.8"/>
    <n v="14.621588235294118"/>
    <n v="-2.1784117647058832"/>
    <x v="226"/>
  </r>
  <r>
    <n v="2008"/>
    <n v="7"/>
    <n v="9"/>
    <x v="10"/>
    <n v="17.5"/>
    <n v="14.474529411764706"/>
    <n v="-3.0254705882352937"/>
    <x v="226"/>
  </r>
  <r>
    <n v="2008"/>
    <n v="7"/>
    <n v="9"/>
    <x v="13"/>
    <n v="18.100000000000001"/>
    <n v="14.348478991596638"/>
    <n v="-3.7515210084033637"/>
    <x v="226"/>
  </r>
  <r>
    <n v="2008"/>
    <n v="7"/>
    <n v="9"/>
    <x v="16"/>
    <n v="18.2"/>
    <n v="14.327470588235293"/>
    <n v="-3.872529411764706"/>
    <x v="226"/>
  </r>
  <r>
    <n v="2008"/>
    <n v="7"/>
    <n v="9"/>
    <x v="18"/>
    <n v="18.600000000000001"/>
    <n v="14.243436974789915"/>
    <n v="-4.356563025210086"/>
    <x v="226"/>
  </r>
  <r>
    <n v="2008"/>
    <n v="7"/>
    <n v="9"/>
    <x v="20"/>
    <n v="18.600000000000001"/>
    <n v="14.243436974789915"/>
    <n v="-4.356563025210086"/>
    <x v="226"/>
  </r>
  <r>
    <n v="2008"/>
    <n v="7"/>
    <n v="9"/>
    <x v="21"/>
    <n v="17.7"/>
    <n v="14.432512605042017"/>
    <n v="-3.2674873949579819"/>
    <x v="226"/>
  </r>
  <r>
    <n v="2008"/>
    <n v="7"/>
    <n v="9"/>
    <x v="22"/>
    <n v="16.2"/>
    <n v="14.747638655462184"/>
    <n v="-1.452361344537815"/>
    <x v="226"/>
  </r>
  <r>
    <n v="2008"/>
    <n v="7"/>
    <n v="9"/>
    <x v="23"/>
    <n v="15.600000000000001"/>
    <n v="14.873689075630251"/>
    <n v="-0.72631092436975031"/>
    <x v="226"/>
  </r>
  <r>
    <n v="2008"/>
    <n v="7"/>
    <n v="9"/>
    <x v="17"/>
    <n v="15.100000000000001"/>
    <n v="14.978731092436973"/>
    <n v="-0.12126890756302799"/>
    <x v="226"/>
  </r>
  <r>
    <n v="2008"/>
    <n v="7"/>
    <n v="9"/>
    <x v="11"/>
    <n v="15.4"/>
    <n v="14.915705882352942"/>
    <n v="-0.48429411764705854"/>
    <x v="226"/>
  </r>
  <r>
    <n v="2008"/>
    <n v="7"/>
    <n v="9"/>
    <x v="9"/>
    <n v="16"/>
    <n v="14.789655462184873"/>
    <n v="-1.2103445378151267"/>
    <x v="226"/>
  </r>
  <r>
    <n v="2008"/>
    <n v="7"/>
    <n v="9"/>
    <x v="7"/>
    <n v="16"/>
    <n v="14.789655462184873"/>
    <n v="-1.2103445378151267"/>
    <x v="226"/>
  </r>
  <r>
    <n v="2008"/>
    <n v="7"/>
    <n v="10"/>
    <x v="5"/>
    <n v="16.2"/>
    <n v="14.747638655462184"/>
    <n v="-1.452361344537815"/>
    <x v="226"/>
  </r>
  <r>
    <n v="2008"/>
    <n v="7"/>
    <n v="10"/>
    <x v="4"/>
    <n v="16.3"/>
    <n v="14.72663025210084"/>
    <n v="-1.5733697478991608"/>
    <x v="226"/>
  </r>
  <r>
    <n v="2008"/>
    <n v="7"/>
    <n v="10"/>
    <x v="2"/>
    <n v="16.2"/>
    <n v="14.747638655462184"/>
    <n v="-1.452361344537815"/>
    <x v="226"/>
  </r>
  <r>
    <n v="2008"/>
    <n v="7"/>
    <n v="10"/>
    <x v="8"/>
    <n v="16.100000000000001"/>
    <n v="14.768647058823529"/>
    <n v="-1.3313529411764726"/>
    <x v="226"/>
  </r>
  <r>
    <n v="2008"/>
    <n v="7"/>
    <n v="10"/>
    <x v="6"/>
    <n v="16.5"/>
    <n v="14.684613445378151"/>
    <n v="-1.8153865546218491"/>
    <x v="226"/>
  </r>
  <r>
    <n v="2008"/>
    <n v="7"/>
    <n v="10"/>
    <x v="3"/>
    <n v="17.2"/>
    <n v="14.53755462184874"/>
    <n v="-2.6624453781512596"/>
    <x v="226"/>
  </r>
  <r>
    <n v="2008"/>
    <n v="7"/>
    <n v="10"/>
    <x v="1"/>
    <n v="17"/>
    <n v="14.579571428571429"/>
    <n v="-2.4204285714285714"/>
    <x v="226"/>
  </r>
  <r>
    <n v="2008"/>
    <n v="7"/>
    <n v="10"/>
    <x v="0"/>
    <n v="17.100000000000001"/>
    <n v="14.558563025210084"/>
    <n v="-2.5414369747899173"/>
    <x v="226"/>
  </r>
  <r>
    <n v="2008"/>
    <n v="7"/>
    <n v="10"/>
    <x v="10"/>
    <n v="17"/>
    <n v="14.579571428571429"/>
    <n v="-2.4204285714285714"/>
    <x v="226"/>
  </r>
  <r>
    <n v="2008"/>
    <n v="7"/>
    <n v="10"/>
    <x v="13"/>
    <n v="17.3"/>
    <n v="14.516546218487395"/>
    <n v="-2.7834537815126055"/>
    <x v="226"/>
  </r>
  <r>
    <n v="2008"/>
    <n v="7"/>
    <n v="10"/>
    <x v="16"/>
    <n v="17.7"/>
    <n v="14.432512605042017"/>
    <n v="-3.2674873949579819"/>
    <x v="226"/>
  </r>
  <r>
    <n v="2008"/>
    <n v="7"/>
    <n v="10"/>
    <x v="18"/>
    <n v="18.100000000000001"/>
    <n v="14.348478991596638"/>
    <n v="-3.7515210084033637"/>
    <x v="226"/>
  </r>
  <r>
    <n v="2008"/>
    <n v="7"/>
    <n v="10"/>
    <x v="20"/>
    <n v="17.900000000000002"/>
    <n v="14.390495798319327"/>
    <n v="-3.5095042016806755"/>
    <x v="226"/>
  </r>
  <r>
    <n v="2008"/>
    <n v="7"/>
    <n v="10"/>
    <x v="21"/>
    <n v="18.2"/>
    <n v="14.327470588235293"/>
    <n v="-3.872529411764706"/>
    <x v="226"/>
  </r>
  <r>
    <n v="2008"/>
    <n v="7"/>
    <n v="10"/>
    <x v="22"/>
    <n v="19.5"/>
    <n v="14.054361344537815"/>
    <n v="-5.4456386554621847"/>
    <x v="226"/>
  </r>
  <r>
    <n v="2008"/>
    <n v="7"/>
    <n v="10"/>
    <x v="23"/>
    <n v="18.7"/>
    <n v="14.222428571428571"/>
    <n v="-4.4775714285714283"/>
    <x v="226"/>
  </r>
  <r>
    <n v="2008"/>
    <n v="7"/>
    <n v="10"/>
    <x v="17"/>
    <n v="18.3"/>
    <n v="14.306462184873949"/>
    <n v="-3.9935378151260519"/>
    <x v="226"/>
  </r>
  <r>
    <n v="2008"/>
    <n v="7"/>
    <n v="10"/>
    <x v="19"/>
    <n v="17.8"/>
    <n v="14.411504201680671"/>
    <n v="-3.3884957983193296"/>
    <x v="226"/>
  </r>
  <r>
    <n v="2008"/>
    <n v="7"/>
    <n v="10"/>
    <x v="15"/>
    <n v="17.100000000000001"/>
    <n v="14.558563025210084"/>
    <n v="-2.5414369747899173"/>
    <x v="226"/>
  </r>
  <r>
    <n v="2008"/>
    <n v="7"/>
    <n v="10"/>
    <x v="14"/>
    <n v="16.100000000000001"/>
    <n v="14.768647058823529"/>
    <n v="-1.3313529411764726"/>
    <x v="226"/>
  </r>
  <r>
    <n v="2008"/>
    <n v="7"/>
    <n v="10"/>
    <x v="12"/>
    <n v="15.700000000000001"/>
    <n v="14.852680672268907"/>
    <n v="-0.84731932773109442"/>
    <x v="226"/>
  </r>
  <r>
    <n v="2008"/>
    <n v="7"/>
    <n v="10"/>
    <x v="11"/>
    <n v="15.100000000000001"/>
    <n v="14.978731092436973"/>
    <n v="-0.12126890756302799"/>
    <x v="226"/>
  </r>
  <r>
    <n v="2008"/>
    <n v="7"/>
    <n v="11"/>
    <x v="3"/>
    <n v="15.200000000000001"/>
    <n v="14.957722689075631"/>
    <n v="-0.24227731092437033"/>
    <x v="226"/>
  </r>
  <r>
    <n v="2008"/>
    <n v="7"/>
    <n v="11"/>
    <x v="1"/>
    <n v="16.900000000000002"/>
    <n v="14.600579831932773"/>
    <n v="-2.299420168067229"/>
    <x v="226"/>
  </r>
  <r>
    <n v="2008"/>
    <n v="7"/>
    <n v="11"/>
    <x v="0"/>
    <n v="17.400000000000002"/>
    <n v="14.495537815126049"/>
    <n v="-2.9044621848739531"/>
    <x v="226"/>
  </r>
  <r>
    <n v="2008"/>
    <n v="7"/>
    <n v="11"/>
    <x v="10"/>
    <n v="17.8"/>
    <n v="14.411504201680671"/>
    <n v="-3.3884957983193296"/>
    <x v="226"/>
  </r>
  <r>
    <n v="2008"/>
    <n v="7"/>
    <n v="11"/>
    <x v="13"/>
    <n v="19.200000000000003"/>
    <n v="14.117386554621849"/>
    <n v="-5.0826134453781542"/>
    <x v="226"/>
  </r>
  <r>
    <n v="2008"/>
    <n v="7"/>
    <n v="11"/>
    <x v="16"/>
    <n v="20.400000000000002"/>
    <n v="13.865285714285713"/>
    <n v="-6.5347142857142888"/>
    <x v="226"/>
  </r>
  <r>
    <n v="2008"/>
    <n v="7"/>
    <n v="11"/>
    <x v="18"/>
    <n v="19.200000000000003"/>
    <n v="14.117386554621849"/>
    <n v="-5.0826134453781542"/>
    <x v="226"/>
  </r>
  <r>
    <n v="2008"/>
    <n v="7"/>
    <n v="11"/>
    <x v="20"/>
    <n v="17.600000000000001"/>
    <n v="14.45352100840336"/>
    <n v="-3.1464789915966414"/>
    <x v="226"/>
  </r>
  <r>
    <n v="2008"/>
    <n v="7"/>
    <n v="11"/>
    <x v="21"/>
    <n v="18.100000000000001"/>
    <n v="14.348478991596638"/>
    <n v="-3.7515210084033637"/>
    <x v="226"/>
  </r>
  <r>
    <n v="2008"/>
    <n v="7"/>
    <n v="11"/>
    <x v="22"/>
    <n v="16.600000000000001"/>
    <n v="14.663605042016806"/>
    <n v="-1.9363949579831949"/>
    <x v="226"/>
  </r>
  <r>
    <n v="2008"/>
    <n v="7"/>
    <n v="11"/>
    <x v="23"/>
    <n v="17.7"/>
    <n v="14.432512605042017"/>
    <n v="-3.2674873949579819"/>
    <x v="226"/>
  </r>
  <r>
    <n v="2008"/>
    <n v="7"/>
    <n v="11"/>
    <x v="17"/>
    <n v="20"/>
    <n v="13.949319327731093"/>
    <n v="-6.050680672268907"/>
    <x v="226"/>
  </r>
  <r>
    <n v="2008"/>
    <n v="7"/>
    <n v="11"/>
    <x v="19"/>
    <n v="19.3"/>
    <n v="14.096378151260504"/>
    <n v="-5.2036218487394965"/>
    <x v="226"/>
  </r>
  <r>
    <n v="2008"/>
    <n v="7"/>
    <n v="11"/>
    <x v="15"/>
    <n v="17.8"/>
    <n v="14.411504201680671"/>
    <n v="-3.3884957983193296"/>
    <x v="226"/>
  </r>
  <r>
    <n v="2008"/>
    <n v="7"/>
    <n v="11"/>
    <x v="14"/>
    <n v="16.600000000000001"/>
    <n v="14.663605042016806"/>
    <n v="-1.9363949579831949"/>
    <x v="226"/>
  </r>
  <r>
    <n v="2008"/>
    <n v="7"/>
    <n v="12"/>
    <x v="10"/>
    <n v="15.700000000000001"/>
    <n v="14.852680672268907"/>
    <n v="-0.84731932773109442"/>
    <x v="226"/>
  </r>
  <r>
    <n v="2008"/>
    <n v="7"/>
    <n v="12"/>
    <x v="13"/>
    <n v="16.600000000000001"/>
    <n v="14.663605042016806"/>
    <n v="-1.9363949579831949"/>
    <x v="226"/>
  </r>
  <r>
    <n v="2008"/>
    <n v="7"/>
    <n v="12"/>
    <x v="16"/>
    <n v="17.900000000000002"/>
    <n v="14.390495798319327"/>
    <n v="-3.5095042016806755"/>
    <x v="226"/>
  </r>
  <r>
    <n v="2008"/>
    <n v="7"/>
    <n v="12"/>
    <x v="18"/>
    <n v="16.900000000000002"/>
    <n v="14.600579831932773"/>
    <n v="-2.299420168067229"/>
    <x v="226"/>
  </r>
  <r>
    <n v="2008"/>
    <n v="7"/>
    <n v="12"/>
    <x v="20"/>
    <n v="18.600000000000001"/>
    <n v="14.243436974789915"/>
    <n v="-4.356563025210086"/>
    <x v="226"/>
  </r>
  <r>
    <n v="2008"/>
    <n v="7"/>
    <n v="12"/>
    <x v="21"/>
    <n v="17.600000000000001"/>
    <n v="14.45352100840336"/>
    <n v="-3.1464789915966414"/>
    <x v="226"/>
  </r>
  <r>
    <n v="2008"/>
    <n v="7"/>
    <n v="12"/>
    <x v="22"/>
    <n v="17.600000000000001"/>
    <n v="14.45352100840336"/>
    <n v="-3.1464789915966414"/>
    <x v="226"/>
  </r>
  <r>
    <n v="2008"/>
    <n v="7"/>
    <n v="12"/>
    <x v="23"/>
    <n v="17.400000000000002"/>
    <n v="14.495537815126049"/>
    <n v="-2.9044621848739531"/>
    <x v="226"/>
  </r>
  <r>
    <n v="2008"/>
    <n v="7"/>
    <n v="12"/>
    <x v="17"/>
    <n v="16.2"/>
    <n v="14.747638655462184"/>
    <n v="-1.452361344537815"/>
    <x v="226"/>
  </r>
  <r>
    <n v="2008"/>
    <n v="7"/>
    <n v="12"/>
    <x v="19"/>
    <n v="15.9"/>
    <n v="14.810663865546218"/>
    <n v="-1.0893361344537826"/>
    <x v="226"/>
  </r>
  <r>
    <n v="2008"/>
    <n v="7"/>
    <n v="12"/>
    <x v="15"/>
    <n v="15.3"/>
    <n v="14.936714285714285"/>
    <n v="-0.36328571428571621"/>
    <x v="226"/>
  </r>
  <r>
    <n v="2008"/>
    <n v="7"/>
    <n v="13"/>
    <x v="1"/>
    <n v="16"/>
    <n v="14.789655462184873"/>
    <n v="-1.2103445378151267"/>
    <x v="226"/>
  </r>
  <r>
    <n v="2008"/>
    <n v="7"/>
    <n v="13"/>
    <x v="0"/>
    <n v="16.2"/>
    <n v="14.747638655462184"/>
    <n v="-1.452361344537815"/>
    <x v="226"/>
  </r>
  <r>
    <n v="2008"/>
    <n v="7"/>
    <n v="13"/>
    <x v="10"/>
    <n v="16.2"/>
    <n v="14.747638655462184"/>
    <n v="-1.452361344537815"/>
    <x v="226"/>
  </r>
  <r>
    <n v="2008"/>
    <n v="7"/>
    <n v="13"/>
    <x v="13"/>
    <n v="18.2"/>
    <n v="14.327470588235293"/>
    <n v="-3.872529411764706"/>
    <x v="226"/>
  </r>
  <r>
    <n v="2008"/>
    <n v="7"/>
    <n v="13"/>
    <x v="16"/>
    <n v="18.8"/>
    <n v="14.201420168067227"/>
    <n v="-4.5985798319327742"/>
    <x v="226"/>
  </r>
  <r>
    <n v="2008"/>
    <n v="7"/>
    <n v="13"/>
    <x v="18"/>
    <n v="19.600000000000001"/>
    <n v="14.033352941176471"/>
    <n v="-5.5666470588235306"/>
    <x v="226"/>
  </r>
  <r>
    <n v="2008"/>
    <n v="7"/>
    <n v="13"/>
    <x v="20"/>
    <n v="18.400000000000002"/>
    <n v="14.285453781512604"/>
    <n v="-4.1145462184873978"/>
    <x v="226"/>
  </r>
  <r>
    <n v="2008"/>
    <n v="7"/>
    <n v="13"/>
    <x v="21"/>
    <n v="18"/>
    <n v="14.369487394957982"/>
    <n v="-3.6305126050420178"/>
    <x v="226"/>
  </r>
  <r>
    <n v="2008"/>
    <n v="7"/>
    <n v="13"/>
    <x v="22"/>
    <n v="17"/>
    <n v="14.579571428571429"/>
    <n v="-2.4204285714285714"/>
    <x v="226"/>
  </r>
  <r>
    <n v="2008"/>
    <n v="7"/>
    <n v="13"/>
    <x v="23"/>
    <n v="17.600000000000001"/>
    <n v="14.45352100840336"/>
    <n v="-3.1464789915966414"/>
    <x v="226"/>
  </r>
  <r>
    <n v="2008"/>
    <n v="7"/>
    <n v="13"/>
    <x v="17"/>
    <n v="17.900000000000002"/>
    <n v="14.390495798319327"/>
    <n v="-3.5095042016806755"/>
    <x v="226"/>
  </r>
  <r>
    <n v="2008"/>
    <n v="7"/>
    <n v="13"/>
    <x v="19"/>
    <n v="17.7"/>
    <n v="14.432512605042017"/>
    <n v="-3.2674873949579819"/>
    <x v="226"/>
  </r>
  <r>
    <n v="2008"/>
    <n v="7"/>
    <n v="13"/>
    <x v="15"/>
    <n v="16.600000000000001"/>
    <n v="14.663605042016806"/>
    <n v="-1.9363949579831949"/>
    <x v="226"/>
  </r>
  <r>
    <n v="2008"/>
    <n v="7"/>
    <n v="13"/>
    <x v="14"/>
    <n v="15.100000000000001"/>
    <n v="14.978731092436973"/>
    <n v="-0.12126890756302799"/>
    <x v="226"/>
  </r>
  <r>
    <n v="2008"/>
    <n v="7"/>
    <n v="14"/>
    <x v="1"/>
    <n v="17.2"/>
    <n v="14.53755462184874"/>
    <n v="-2.6624453781512596"/>
    <x v="226"/>
  </r>
  <r>
    <n v="2008"/>
    <n v="7"/>
    <n v="14"/>
    <x v="0"/>
    <n v="18.5"/>
    <n v="14.26444537815126"/>
    <n v="-4.2355546218487401"/>
    <x v="226"/>
  </r>
  <r>
    <n v="2008"/>
    <n v="7"/>
    <n v="14"/>
    <x v="10"/>
    <n v="19.900000000000002"/>
    <n v="13.970327731092436"/>
    <n v="-5.9296722689075665"/>
    <x v="226"/>
  </r>
  <r>
    <n v="2008"/>
    <n v="7"/>
    <n v="14"/>
    <x v="13"/>
    <n v="21.200000000000003"/>
    <n v="13.697218487394956"/>
    <n v="-7.502781512605047"/>
    <x v="226"/>
  </r>
  <r>
    <n v="2008"/>
    <n v="7"/>
    <n v="14"/>
    <x v="16"/>
    <n v="21.6"/>
    <n v="13.613184873949578"/>
    <n v="-7.9868151260504234"/>
    <x v="226"/>
  </r>
  <r>
    <n v="2008"/>
    <n v="7"/>
    <n v="14"/>
    <x v="18"/>
    <n v="20.400000000000002"/>
    <n v="13.865285714285713"/>
    <n v="-6.5347142857142888"/>
    <x v="226"/>
  </r>
  <r>
    <n v="2008"/>
    <n v="7"/>
    <n v="14"/>
    <x v="20"/>
    <n v="22.400000000000002"/>
    <n v="13.445117647058822"/>
    <n v="-8.9548823529411798"/>
    <x v="226"/>
  </r>
  <r>
    <n v="2008"/>
    <n v="7"/>
    <n v="14"/>
    <x v="21"/>
    <n v="22.900000000000002"/>
    <n v="13.3400756302521"/>
    <n v="-9.5599243697479022"/>
    <x v="226"/>
  </r>
  <r>
    <n v="2008"/>
    <n v="7"/>
    <n v="14"/>
    <x v="22"/>
    <n v="23"/>
    <n v="13.319067226890756"/>
    <n v="-9.6809327731092445"/>
    <x v="226"/>
  </r>
  <r>
    <n v="2008"/>
    <n v="7"/>
    <n v="14"/>
    <x v="23"/>
    <n v="21.900000000000002"/>
    <n v="13.550159663865546"/>
    <n v="-8.3498403361344558"/>
    <x v="226"/>
  </r>
  <r>
    <n v="2008"/>
    <n v="7"/>
    <n v="14"/>
    <x v="17"/>
    <n v="21.400000000000002"/>
    <n v="13.655201680672267"/>
    <n v="-7.7447983193277352"/>
    <x v="226"/>
  </r>
  <r>
    <n v="2008"/>
    <n v="7"/>
    <n v="14"/>
    <x v="19"/>
    <n v="20.6"/>
    <n v="13.823268907563024"/>
    <n v="-6.776731092436977"/>
    <x v="226"/>
  </r>
  <r>
    <n v="2008"/>
    <n v="7"/>
    <n v="14"/>
    <x v="15"/>
    <n v="19.3"/>
    <n v="14.096378151260504"/>
    <n v="-5.2036218487394965"/>
    <x v="226"/>
  </r>
  <r>
    <n v="2008"/>
    <n v="7"/>
    <n v="14"/>
    <x v="14"/>
    <n v="17.7"/>
    <n v="14.432512605042017"/>
    <n v="-3.2674873949579819"/>
    <x v="226"/>
  </r>
  <r>
    <n v="2008"/>
    <n v="7"/>
    <n v="14"/>
    <x v="12"/>
    <n v="16.2"/>
    <n v="14.747638655462184"/>
    <n v="-1.452361344537815"/>
    <x v="226"/>
  </r>
  <r>
    <n v="2008"/>
    <n v="7"/>
    <n v="14"/>
    <x v="9"/>
    <n v="16.100000000000001"/>
    <n v="14.768647058823529"/>
    <n v="-1.3313529411764726"/>
    <x v="226"/>
  </r>
  <r>
    <n v="2008"/>
    <n v="7"/>
    <n v="14"/>
    <x v="7"/>
    <n v="16.600000000000001"/>
    <n v="14.663605042016806"/>
    <n v="-1.9363949579831949"/>
    <x v="226"/>
  </r>
  <r>
    <n v="2008"/>
    <n v="7"/>
    <n v="15"/>
    <x v="5"/>
    <n v="16.7"/>
    <n v="14.642596638655462"/>
    <n v="-2.0574033613445373"/>
    <x v="226"/>
  </r>
  <r>
    <n v="2008"/>
    <n v="7"/>
    <n v="15"/>
    <x v="4"/>
    <n v="16.5"/>
    <n v="14.684613445378151"/>
    <n v="-1.8153865546218491"/>
    <x v="226"/>
  </r>
  <r>
    <n v="2008"/>
    <n v="7"/>
    <n v="15"/>
    <x v="2"/>
    <n v="15.9"/>
    <n v="14.810663865546218"/>
    <n v="-1.0893361344537826"/>
    <x v="226"/>
  </r>
  <r>
    <n v="2008"/>
    <n v="7"/>
    <n v="15"/>
    <x v="6"/>
    <n v="15"/>
    <n v="14.99973949579832"/>
    <n v="-2.6050420168033384E-4"/>
    <x v="226"/>
  </r>
  <r>
    <n v="2008"/>
    <n v="7"/>
    <n v="15"/>
    <x v="3"/>
    <n v="15.700000000000001"/>
    <n v="14.852680672268907"/>
    <n v="-0.84731932773109442"/>
    <x v="226"/>
  </r>
  <r>
    <n v="2008"/>
    <n v="7"/>
    <n v="15"/>
    <x v="1"/>
    <n v="16.100000000000001"/>
    <n v="14.768647058823529"/>
    <n v="-1.3313529411764726"/>
    <x v="226"/>
  </r>
  <r>
    <n v="2008"/>
    <n v="7"/>
    <n v="15"/>
    <x v="0"/>
    <n v="17"/>
    <n v="14.579571428571429"/>
    <n v="-2.4204285714285714"/>
    <x v="226"/>
  </r>
  <r>
    <n v="2008"/>
    <n v="7"/>
    <n v="15"/>
    <x v="10"/>
    <n v="18.8"/>
    <n v="14.201420168067227"/>
    <n v="-4.5985798319327742"/>
    <x v="226"/>
  </r>
  <r>
    <n v="2008"/>
    <n v="7"/>
    <n v="15"/>
    <x v="13"/>
    <n v="17.7"/>
    <n v="14.432512605042017"/>
    <n v="-3.2674873949579819"/>
    <x v="226"/>
  </r>
  <r>
    <n v="2008"/>
    <n v="7"/>
    <n v="15"/>
    <x v="16"/>
    <n v="18.3"/>
    <n v="14.306462184873949"/>
    <n v="-3.9935378151260519"/>
    <x v="226"/>
  </r>
  <r>
    <n v="2008"/>
    <n v="7"/>
    <n v="15"/>
    <x v="18"/>
    <n v="18.100000000000001"/>
    <n v="14.348478991596638"/>
    <n v="-3.7515210084033637"/>
    <x v="226"/>
  </r>
  <r>
    <n v="2008"/>
    <n v="7"/>
    <n v="15"/>
    <x v="20"/>
    <n v="18.5"/>
    <n v="14.26444537815126"/>
    <n v="-4.2355546218487401"/>
    <x v="226"/>
  </r>
  <r>
    <n v="2008"/>
    <n v="7"/>
    <n v="15"/>
    <x v="21"/>
    <n v="18.900000000000002"/>
    <n v="14.180411764705882"/>
    <n v="-4.7195882352941201"/>
    <x v="226"/>
  </r>
  <r>
    <n v="2008"/>
    <n v="7"/>
    <n v="15"/>
    <x v="22"/>
    <n v="20.3"/>
    <n v="13.886294117647058"/>
    <n v="-6.4137058823529429"/>
    <x v="226"/>
  </r>
  <r>
    <n v="2008"/>
    <n v="7"/>
    <n v="15"/>
    <x v="23"/>
    <n v="19.600000000000001"/>
    <n v="14.033352941176471"/>
    <n v="-5.5666470588235306"/>
    <x v="226"/>
  </r>
  <r>
    <n v="2008"/>
    <n v="7"/>
    <n v="15"/>
    <x v="17"/>
    <n v="19.400000000000002"/>
    <n v="14.07536974789916"/>
    <n v="-5.3246302521008424"/>
    <x v="226"/>
  </r>
  <r>
    <n v="2008"/>
    <n v="7"/>
    <n v="15"/>
    <x v="19"/>
    <n v="19.600000000000001"/>
    <n v="14.033352941176471"/>
    <n v="-5.5666470588235306"/>
    <x v="226"/>
  </r>
  <r>
    <n v="2008"/>
    <n v="7"/>
    <n v="15"/>
    <x v="15"/>
    <n v="19.100000000000001"/>
    <n v="14.138394957983193"/>
    <n v="-4.9616050420168083"/>
    <x v="226"/>
  </r>
  <r>
    <n v="2008"/>
    <n v="7"/>
    <n v="15"/>
    <x v="14"/>
    <n v="17.900000000000002"/>
    <n v="14.390495798319327"/>
    <n v="-3.5095042016806755"/>
    <x v="226"/>
  </r>
  <r>
    <n v="2008"/>
    <n v="7"/>
    <n v="15"/>
    <x v="12"/>
    <n v="17.100000000000001"/>
    <n v="14.558563025210084"/>
    <n v="-2.5414369747899173"/>
    <x v="226"/>
  </r>
  <r>
    <n v="2008"/>
    <n v="7"/>
    <n v="15"/>
    <x v="11"/>
    <n v="17.5"/>
    <n v="14.474529411764706"/>
    <n v="-3.0254705882352937"/>
    <x v="226"/>
  </r>
  <r>
    <n v="2008"/>
    <n v="7"/>
    <n v="15"/>
    <x v="9"/>
    <n v="17.7"/>
    <n v="14.432512605042017"/>
    <n v="-3.2674873949579819"/>
    <x v="226"/>
  </r>
  <r>
    <n v="2008"/>
    <n v="7"/>
    <n v="15"/>
    <x v="7"/>
    <n v="17.5"/>
    <n v="14.474529411764706"/>
    <n v="-3.0254705882352937"/>
    <x v="226"/>
  </r>
  <r>
    <n v="2008"/>
    <n v="7"/>
    <n v="16"/>
    <x v="5"/>
    <n v="17.600000000000001"/>
    <n v="14.45352100840336"/>
    <n v="-3.1464789915966414"/>
    <x v="226"/>
  </r>
  <r>
    <n v="2008"/>
    <n v="7"/>
    <n v="16"/>
    <x v="4"/>
    <n v="16.600000000000001"/>
    <n v="14.663605042016806"/>
    <n v="-1.9363949579831949"/>
    <x v="226"/>
  </r>
  <r>
    <n v="2008"/>
    <n v="7"/>
    <n v="16"/>
    <x v="2"/>
    <n v="16.100000000000001"/>
    <n v="14.768647058823529"/>
    <n v="-1.3313529411764726"/>
    <x v="226"/>
  </r>
  <r>
    <n v="2008"/>
    <n v="7"/>
    <n v="16"/>
    <x v="8"/>
    <n v="15.600000000000001"/>
    <n v="14.873689075630251"/>
    <n v="-0.72631092436975031"/>
    <x v="226"/>
  </r>
  <r>
    <n v="2008"/>
    <n v="7"/>
    <n v="16"/>
    <x v="6"/>
    <n v="15.3"/>
    <n v="14.936714285714285"/>
    <n v="-0.36328571428571621"/>
    <x v="226"/>
  </r>
  <r>
    <n v="2008"/>
    <n v="7"/>
    <n v="16"/>
    <x v="3"/>
    <n v="15.200000000000001"/>
    <n v="14.957722689075631"/>
    <n v="-0.24227731092437033"/>
    <x v="226"/>
  </r>
  <r>
    <n v="2008"/>
    <n v="7"/>
    <n v="16"/>
    <x v="1"/>
    <n v="15.4"/>
    <n v="14.915705882352942"/>
    <n v="-0.48429411764705854"/>
    <x v="226"/>
  </r>
  <r>
    <n v="2008"/>
    <n v="7"/>
    <n v="16"/>
    <x v="0"/>
    <n v="16.600000000000001"/>
    <n v="14.663605042016806"/>
    <n v="-1.9363949579831949"/>
    <x v="226"/>
  </r>
  <r>
    <n v="2008"/>
    <n v="7"/>
    <n v="16"/>
    <x v="10"/>
    <n v="19"/>
    <n v="14.159403361344538"/>
    <n v="-4.8405966386554624"/>
    <x v="226"/>
  </r>
  <r>
    <n v="2008"/>
    <n v="7"/>
    <n v="16"/>
    <x v="13"/>
    <n v="19.400000000000002"/>
    <n v="14.07536974789916"/>
    <n v="-5.3246302521008424"/>
    <x v="226"/>
  </r>
  <r>
    <n v="2008"/>
    <n v="7"/>
    <n v="16"/>
    <x v="16"/>
    <n v="17.900000000000002"/>
    <n v="14.390495798319327"/>
    <n v="-3.5095042016806755"/>
    <x v="226"/>
  </r>
  <r>
    <n v="2008"/>
    <n v="7"/>
    <n v="16"/>
    <x v="18"/>
    <n v="18.8"/>
    <n v="14.201420168067227"/>
    <n v="-4.5985798319327742"/>
    <x v="226"/>
  </r>
  <r>
    <n v="2008"/>
    <n v="7"/>
    <n v="16"/>
    <x v="20"/>
    <n v="19.400000000000002"/>
    <n v="14.07536974789916"/>
    <n v="-5.3246302521008424"/>
    <x v="226"/>
  </r>
  <r>
    <n v="2008"/>
    <n v="7"/>
    <n v="16"/>
    <x v="21"/>
    <n v="19.400000000000002"/>
    <n v="14.07536974789916"/>
    <n v="-5.3246302521008424"/>
    <x v="226"/>
  </r>
  <r>
    <n v="2008"/>
    <n v="7"/>
    <n v="16"/>
    <x v="22"/>
    <n v="18.7"/>
    <n v="14.222428571428571"/>
    <n v="-4.4775714285714283"/>
    <x v="226"/>
  </r>
  <r>
    <n v="2008"/>
    <n v="7"/>
    <n v="16"/>
    <x v="23"/>
    <n v="18.400000000000002"/>
    <n v="14.285453781512604"/>
    <n v="-4.1145462184873978"/>
    <x v="226"/>
  </r>
  <r>
    <n v="2008"/>
    <n v="7"/>
    <n v="16"/>
    <x v="17"/>
    <n v="17.600000000000001"/>
    <n v="14.45352100840336"/>
    <n v="-3.1464789915966414"/>
    <x v="226"/>
  </r>
  <r>
    <n v="2008"/>
    <n v="7"/>
    <n v="16"/>
    <x v="19"/>
    <n v="17.2"/>
    <n v="14.53755462184874"/>
    <n v="-2.6624453781512596"/>
    <x v="226"/>
  </r>
  <r>
    <n v="2008"/>
    <n v="7"/>
    <n v="16"/>
    <x v="15"/>
    <n v="16.400000000000002"/>
    <n v="14.705621848739495"/>
    <n v="-1.6943781512605067"/>
    <x v="226"/>
  </r>
  <r>
    <n v="2008"/>
    <n v="7"/>
    <n v="16"/>
    <x v="14"/>
    <n v="15.100000000000001"/>
    <n v="14.978731092436973"/>
    <n v="-0.12126890756302799"/>
    <x v="226"/>
  </r>
  <r>
    <n v="2008"/>
    <n v="7"/>
    <n v="16"/>
    <x v="12"/>
    <n v="15.100000000000001"/>
    <n v="14.978731092436973"/>
    <n v="-0.12126890756302799"/>
    <x v="226"/>
  </r>
  <r>
    <n v="2008"/>
    <n v="7"/>
    <n v="16"/>
    <x v="11"/>
    <n v="15.200000000000001"/>
    <n v="14.957722689075631"/>
    <n v="-0.24227731092437033"/>
    <x v="226"/>
  </r>
  <r>
    <n v="2008"/>
    <n v="7"/>
    <n v="17"/>
    <x v="3"/>
    <n v="15.8"/>
    <n v="14.831672268907562"/>
    <n v="-0.96832773109243853"/>
    <x v="226"/>
  </r>
  <r>
    <n v="2008"/>
    <n v="7"/>
    <n v="17"/>
    <x v="1"/>
    <n v="16.400000000000002"/>
    <n v="14.705621848739495"/>
    <n v="-1.6943781512605067"/>
    <x v="226"/>
  </r>
  <r>
    <n v="2008"/>
    <n v="7"/>
    <n v="17"/>
    <x v="0"/>
    <n v="16.600000000000001"/>
    <n v="14.663605042016806"/>
    <n v="-1.9363949579831949"/>
    <x v="226"/>
  </r>
  <r>
    <n v="2008"/>
    <n v="7"/>
    <n v="17"/>
    <x v="10"/>
    <n v="16.900000000000002"/>
    <n v="14.600579831932773"/>
    <n v="-2.299420168067229"/>
    <x v="226"/>
  </r>
  <r>
    <n v="2008"/>
    <n v="7"/>
    <n v="17"/>
    <x v="13"/>
    <n v="16.600000000000001"/>
    <n v="14.663605042016806"/>
    <n v="-1.9363949579831949"/>
    <x v="226"/>
  </r>
  <r>
    <n v="2008"/>
    <n v="7"/>
    <n v="17"/>
    <x v="16"/>
    <n v="16.8"/>
    <n v="14.621588235294118"/>
    <n v="-2.1784117647058832"/>
    <x v="226"/>
  </r>
  <r>
    <n v="2008"/>
    <n v="7"/>
    <n v="17"/>
    <x v="18"/>
    <n v="16.2"/>
    <n v="14.747638655462184"/>
    <n v="-1.452361344537815"/>
    <x v="226"/>
  </r>
  <r>
    <n v="2008"/>
    <n v="7"/>
    <n v="17"/>
    <x v="21"/>
    <n v="15.600000000000001"/>
    <n v="14.873689075630251"/>
    <n v="-0.72631092436975031"/>
    <x v="226"/>
  </r>
  <r>
    <n v="2008"/>
    <n v="7"/>
    <n v="17"/>
    <x v="23"/>
    <n v="15"/>
    <n v="14.99973949579832"/>
    <n v="-2.6050420168033384E-4"/>
    <x v="226"/>
  </r>
  <r>
    <n v="2008"/>
    <n v="7"/>
    <n v="18"/>
    <x v="1"/>
    <n v="15.100000000000001"/>
    <n v="14.978731092436973"/>
    <n v="-0.12126890756302799"/>
    <x v="226"/>
  </r>
  <r>
    <n v="2008"/>
    <n v="7"/>
    <n v="18"/>
    <x v="0"/>
    <n v="16.900000000000002"/>
    <n v="14.600579831932773"/>
    <n v="-2.299420168067229"/>
    <x v="226"/>
  </r>
  <r>
    <n v="2008"/>
    <n v="7"/>
    <n v="18"/>
    <x v="10"/>
    <n v="17.100000000000001"/>
    <n v="14.558563025210084"/>
    <n v="-2.5414369747899173"/>
    <x v="226"/>
  </r>
  <r>
    <n v="2008"/>
    <n v="7"/>
    <n v="18"/>
    <x v="13"/>
    <n v="16.900000000000002"/>
    <n v="14.600579831932773"/>
    <n v="-2.299420168067229"/>
    <x v="226"/>
  </r>
  <r>
    <n v="2008"/>
    <n v="7"/>
    <n v="18"/>
    <x v="16"/>
    <n v="16.900000000000002"/>
    <n v="14.600579831932773"/>
    <n v="-2.299420168067229"/>
    <x v="226"/>
  </r>
  <r>
    <n v="2008"/>
    <n v="7"/>
    <n v="18"/>
    <x v="18"/>
    <n v="17.5"/>
    <n v="14.474529411764706"/>
    <n v="-3.0254705882352937"/>
    <x v="226"/>
  </r>
  <r>
    <n v="2008"/>
    <n v="7"/>
    <n v="18"/>
    <x v="20"/>
    <n v="19.3"/>
    <n v="14.096378151260504"/>
    <n v="-5.2036218487394965"/>
    <x v="226"/>
  </r>
  <r>
    <n v="2008"/>
    <n v="7"/>
    <n v="18"/>
    <x v="21"/>
    <n v="19.600000000000001"/>
    <n v="14.033352941176471"/>
    <n v="-5.5666470588235306"/>
    <x v="226"/>
  </r>
  <r>
    <n v="2008"/>
    <n v="7"/>
    <n v="18"/>
    <x v="22"/>
    <n v="19.100000000000001"/>
    <n v="14.138394957983193"/>
    <n v="-4.9616050420168083"/>
    <x v="226"/>
  </r>
  <r>
    <n v="2008"/>
    <n v="7"/>
    <n v="18"/>
    <x v="23"/>
    <n v="18.5"/>
    <n v="14.26444537815126"/>
    <n v="-4.2355546218487401"/>
    <x v="226"/>
  </r>
  <r>
    <n v="2008"/>
    <n v="7"/>
    <n v="18"/>
    <x v="17"/>
    <n v="18.100000000000001"/>
    <n v="14.348478991596638"/>
    <n v="-3.7515210084033637"/>
    <x v="226"/>
  </r>
  <r>
    <n v="2008"/>
    <n v="7"/>
    <n v="18"/>
    <x v="19"/>
    <n v="17.3"/>
    <n v="14.516546218487395"/>
    <n v="-2.7834537815126055"/>
    <x v="226"/>
  </r>
  <r>
    <n v="2008"/>
    <n v="7"/>
    <n v="18"/>
    <x v="15"/>
    <n v="16.3"/>
    <n v="14.72663025210084"/>
    <n v="-1.5733697478991608"/>
    <x v="226"/>
  </r>
  <r>
    <n v="2008"/>
    <n v="7"/>
    <n v="18"/>
    <x v="14"/>
    <n v="16.2"/>
    <n v="14.747638655462184"/>
    <n v="-1.452361344537815"/>
    <x v="226"/>
  </r>
  <r>
    <n v="2008"/>
    <n v="7"/>
    <n v="18"/>
    <x v="12"/>
    <n v="15.8"/>
    <n v="14.831672268907562"/>
    <n v="-0.96832773109243853"/>
    <x v="226"/>
  </r>
  <r>
    <n v="2008"/>
    <n v="7"/>
    <n v="18"/>
    <x v="11"/>
    <n v="15.3"/>
    <n v="14.936714285714285"/>
    <n v="-0.36328571428571621"/>
    <x v="226"/>
  </r>
  <r>
    <n v="2008"/>
    <n v="7"/>
    <n v="18"/>
    <x v="9"/>
    <n v="15.5"/>
    <n v="14.894697478991596"/>
    <n v="-0.60530252100840443"/>
    <x v="226"/>
  </r>
  <r>
    <n v="2008"/>
    <n v="7"/>
    <n v="18"/>
    <x v="7"/>
    <n v="15.200000000000001"/>
    <n v="14.957722689075631"/>
    <n v="-0.24227731092437033"/>
    <x v="226"/>
  </r>
  <r>
    <n v="2008"/>
    <n v="7"/>
    <n v="19"/>
    <x v="5"/>
    <n v="15.8"/>
    <n v="14.831672268907562"/>
    <n v="-0.96832773109243853"/>
    <x v="226"/>
  </r>
  <r>
    <n v="2008"/>
    <n v="7"/>
    <n v="19"/>
    <x v="4"/>
    <n v="16.100000000000001"/>
    <n v="14.768647058823529"/>
    <n v="-1.3313529411764726"/>
    <x v="226"/>
  </r>
  <r>
    <n v="2008"/>
    <n v="7"/>
    <n v="19"/>
    <x v="2"/>
    <n v="16"/>
    <n v="14.789655462184873"/>
    <n v="-1.2103445378151267"/>
    <x v="226"/>
  </r>
  <r>
    <n v="2008"/>
    <n v="7"/>
    <n v="19"/>
    <x v="8"/>
    <n v="15.9"/>
    <n v="14.810663865546218"/>
    <n v="-1.0893361344537826"/>
    <x v="226"/>
  </r>
  <r>
    <n v="2008"/>
    <n v="7"/>
    <n v="19"/>
    <x v="6"/>
    <n v="16.2"/>
    <n v="14.747638655462184"/>
    <n v="-1.452361344537815"/>
    <x v="226"/>
  </r>
  <r>
    <n v="2008"/>
    <n v="7"/>
    <n v="19"/>
    <x v="3"/>
    <n v="16"/>
    <n v="14.789655462184873"/>
    <n v="-1.2103445378151267"/>
    <x v="226"/>
  </r>
  <r>
    <n v="2008"/>
    <n v="7"/>
    <n v="19"/>
    <x v="1"/>
    <n v="16.3"/>
    <n v="14.72663025210084"/>
    <n v="-1.5733697478991608"/>
    <x v="226"/>
  </r>
  <r>
    <n v="2008"/>
    <n v="7"/>
    <n v="19"/>
    <x v="0"/>
    <n v="16.600000000000001"/>
    <n v="14.663605042016806"/>
    <n v="-1.9363949579831949"/>
    <x v="226"/>
  </r>
  <r>
    <n v="2008"/>
    <n v="7"/>
    <n v="19"/>
    <x v="10"/>
    <n v="16.100000000000001"/>
    <n v="14.768647058823529"/>
    <n v="-1.3313529411764726"/>
    <x v="226"/>
  </r>
  <r>
    <n v="2008"/>
    <n v="7"/>
    <n v="19"/>
    <x v="13"/>
    <n v="16.8"/>
    <n v="14.621588235294118"/>
    <n v="-2.1784117647058832"/>
    <x v="226"/>
  </r>
  <r>
    <n v="2008"/>
    <n v="7"/>
    <n v="19"/>
    <x v="16"/>
    <n v="18.600000000000001"/>
    <n v="14.243436974789915"/>
    <n v="-4.356563025210086"/>
    <x v="226"/>
  </r>
  <r>
    <n v="2008"/>
    <n v="7"/>
    <n v="19"/>
    <x v="18"/>
    <n v="16.900000000000002"/>
    <n v="14.600579831932773"/>
    <n v="-2.299420168067229"/>
    <x v="226"/>
  </r>
  <r>
    <n v="2008"/>
    <n v="7"/>
    <n v="19"/>
    <x v="20"/>
    <n v="16"/>
    <n v="14.789655462184873"/>
    <n v="-1.2103445378151267"/>
    <x v="226"/>
  </r>
  <r>
    <n v="2008"/>
    <n v="7"/>
    <n v="19"/>
    <x v="21"/>
    <n v="17.400000000000002"/>
    <n v="14.495537815126049"/>
    <n v="-2.9044621848739531"/>
    <x v="226"/>
  </r>
  <r>
    <n v="2008"/>
    <n v="7"/>
    <n v="19"/>
    <x v="22"/>
    <n v="16.3"/>
    <n v="14.72663025210084"/>
    <n v="-1.5733697478991608"/>
    <x v="226"/>
  </r>
  <r>
    <n v="2008"/>
    <n v="7"/>
    <n v="19"/>
    <x v="23"/>
    <n v="17.900000000000002"/>
    <n v="14.390495798319327"/>
    <n v="-3.5095042016806755"/>
    <x v="226"/>
  </r>
  <r>
    <n v="2008"/>
    <n v="7"/>
    <n v="19"/>
    <x v="17"/>
    <n v="18.100000000000001"/>
    <n v="14.348478991596638"/>
    <n v="-3.7515210084033637"/>
    <x v="226"/>
  </r>
  <r>
    <n v="2008"/>
    <n v="7"/>
    <n v="19"/>
    <x v="19"/>
    <n v="18.400000000000002"/>
    <n v="14.285453781512604"/>
    <n v="-4.1145462184873978"/>
    <x v="226"/>
  </r>
  <r>
    <n v="2008"/>
    <n v="7"/>
    <n v="20"/>
    <x v="1"/>
    <n v="15.100000000000001"/>
    <n v="14.978731092436973"/>
    <n v="-0.12126890756302799"/>
    <x v="226"/>
  </r>
  <r>
    <n v="2008"/>
    <n v="7"/>
    <n v="20"/>
    <x v="0"/>
    <n v="16.3"/>
    <n v="14.72663025210084"/>
    <n v="-1.5733697478991608"/>
    <x v="226"/>
  </r>
  <r>
    <n v="2008"/>
    <n v="7"/>
    <n v="20"/>
    <x v="16"/>
    <n v="16"/>
    <n v="14.789655462184873"/>
    <n v="-1.2103445378151267"/>
    <x v="226"/>
  </r>
  <r>
    <n v="2008"/>
    <n v="7"/>
    <n v="20"/>
    <x v="23"/>
    <n v="16.5"/>
    <n v="14.684613445378151"/>
    <n v="-1.8153865546218491"/>
    <x v="226"/>
  </r>
  <r>
    <n v="2008"/>
    <n v="7"/>
    <n v="20"/>
    <x v="17"/>
    <n v="15.600000000000001"/>
    <n v="14.873689075630251"/>
    <n v="-0.72631092436975031"/>
    <x v="226"/>
  </r>
  <r>
    <n v="2008"/>
    <n v="7"/>
    <n v="20"/>
    <x v="19"/>
    <n v="15.200000000000001"/>
    <n v="14.957722689075631"/>
    <n v="-0.24227731092437033"/>
    <x v="226"/>
  </r>
  <r>
    <n v="2008"/>
    <n v="7"/>
    <n v="21"/>
    <x v="23"/>
    <n v="15.4"/>
    <n v="14.915705882352942"/>
    <n v="-0.48429411764705854"/>
    <x v="226"/>
  </r>
  <r>
    <n v="2008"/>
    <n v="7"/>
    <n v="21"/>
    <x v="17"/>
    <n v="15.700000000000001"/>
    <n v="14.852680672268907"/>
    <n v="-0.84731932773109442"/>
    <x v="226"/>
  </r>
  <r>
    <n v="2008"/>
    <n v="7"/>
    <n v="21"/>
    <x v="19"/>
    <n v="15.5"/>
    <n v="14.894697478991596"/>
    <n v="-0.60530252100840443"/>
    <x v="226"/>
  </r>
  <r>
    <n v="2008"/>
    <n v="7"/>
    <n v="22"/>
    <x v="0"/>
    <n v="16"/>
    <n v="14.789655462184873"/>
    <n v="-1.2103445378151267"/>
    <x v="226"/>
  </r>
  <r>
    <n v="2008"/>
    <n v="7"/>
    <n v="22"/>
    <x v="10"/>
    <n v="16.600000000000001"/>
    <n v="14.663605042016806"/>
    <n v="-1.9363949579831949"/>
    <x v="226"/>
  </r>
  <r>
    <n v="2008"/>
    <n v="7"/>
    <n v="22"/>
    <x v="13"/>
    <n v="17.3"/>
    <n v="14.516546218487395"/>
    <n v="-2.7834537815126055"/>
    <x v="226"/>
  </r>
  <r>
    <n v="2008"/>
    <n v="7"/>
    <n v="22"/>
    <x v="16"/>
    <n v="18.5"/>
    <n v="14.26444537815126"/>
    <n v="-4.2355546218487401"/>
    <x v="226"/>
  </r>
  <r>
    <n v="2008"/>
    <n v="7"/>
    <n v="22"/>
    <x v="18"/>
    <n v="19.200000000000003"/>
    <n v="14.117386554621849"/>
    <n v="-5.0826134453781542"/>
    <x v="226"/>
  </r>
  <r>
    <n v="2008"/>
    <n v="7"/>
    <n v="22"/>
    <x v="20"/>
    <n v="19.600000000000001"/>
    <n v="14.033352941176471"/>
    <n v="-5.5666470588235306"/>
    <x v="226"/>
  </r>
  <r>
    <n v="2008"/>
    <n v="7"/>
    <n v="22"/>
    <x v="21"/>
    <n v="20.200000000000003"/>
    <n v="13.907302521008402"/>
    <n v="-6.2926974789916006"/>
    <x v="226"/>
  </r>
  <r>
    <n v="2008"/>
    <n v="7"/>
    <n v="22"/>
    <x v="22"/>
    <n v="19.700000000000003"/>
    <n v="14.012344537815125"/>
    <n v="-5.6876554621848783"/>
    <x v="226"/>
  </r>
  <r>
    <n v="2008"/>
    <n v="7"/>
    <n v="22"/>
    <x v="23"/>
    <n v="18.900000000000002"/>
    <n v="14.180411764705882"/>
    <n v="-4.7195882352941201"/>
    <x v="226"/>
  </r>
  <r>
    <n v="2008"/>
    <n v="7"/>
    <n v="22"/>
    <x v="17"/>
    <n v="18.100000000000001"/>
    <n v="14.348478991596638"/>
    <n v="-3.7515210084033637"/>
    <x v="226"/>
  </r>
  <r>
    <n v="2008"/>
    <n v="7"/>
    <n v="22"/>
    <x v="19"/>
    <n v="18"/>
    <n v="14.369487394957982"/>
    <n v="-3.6305126050420178"/>
    <x v="226"/>
  </r>
  <r>
    <n v="2008"/>
    <n v="7"/>
    <n v="22"/>
    <x v="15"/>
    <n v="17"/>
    <n v="14.579571428571429"/>
    <n v="-2.4204285714285714"/>
    <x v="226"/>
  </r>
  <r>
    <n v="2008"/>
    <n v="7"/>
    <n v="22"/>
    <x v="14"/>
    <n v="16.5"/>
    <n v="14.684613445378151"/>
    <n v="-1.8153865546218491"/>
    <x v="226"/>
  </r>
  <r>
    <n v="2008"/>
    <n v="7"/>
    <n v="22"/>
    <x v="12"/>
    <n v="16.100000000000001"/>
    <n v="14.768647058823529"/>
    <n v="-1.3313529411764726"/>
    <x v="226"/>
  </r>
  <r>
    <n v="2008"/>
    <n v="7"/>
    <n v="22"/>
    <x v="11"/>
    <n v="16.2"/>
    <n v="14.747638655462184"/>
    <n v="-1.452361344537815"/>
    <x v="226"/>
  </r>
  <r>
    <n v="2008"/>
    <n v="7"/>
    <n v="22"/>
    <x v="9"/>
    <n v="15.200000000000001"/>
    <n v="14.957722689075631"/>
    <n v="-0.24227731092437033"/>
    <x v="226"/>
  </r>
  <r>
    <n v="2008"/>
    <n v="7"/>
    <n v="23"/>
    <x v="4"/>
    <n v="15.200000000000001"/>
    <n v="14.957722689075631"/>
    <n v="-0.24227731092437033"/>
    <x v="226"/>
  </r>
  <r>
    <n v="2008"/>
    <n v="7"/>
    <n v="23"/>
    <x v="2"/>
    <n v="15.3"/>
    <n v="14.936714285714285"/>
    <n v="-0.36328571428571621"/>
    <x v="226"/>
  </r>
  <r>
    <n v="2008"/>
    <n v="7"/>
    <n v="23"/>
    <x v="8"/>
    <n v="15.3"/>
    <n v="14.936714285714285"/>
    <n v="-0.36328571428571621"/>
    <x v="226"/>
  </r>
  <r>
    <n v="2008"/>
    <n v="7"/>
    <n v="23"/>
    <x v="6"/>
    <n v="15.700000000000001"/>
    <n v="14.852680672268907"/>
    <n v="-0.84731932773109442"/>
    <x v="226"/>
  </r>
  <r>
    <n v="2008"/>
    <n v="7"/>
    <n v="23"/>
    <x v="3"/>
    <n v="16.7"/>
    <n v="14.642596638655462"/>
    <n v="-2.0574033613445373"/>
    <x v="226"/>
  </r>
  <r>
    <n v="2008"/>
    <n v="7"/>
    <n v="23"/>
    <x v="1"/>
    <n v="17.900000000000002"/>
    <n v="14.390495798319327"/>
    <n v="-3.5095042016806755"/>
    <x v="226"/>
  </r>
  <r>
    <n v="2008"/>
    <n v="7"/>
    <n v="23"/>
    <x v="0"/>
    <n v="19.5"/>
    <n v="14.054361344537815"/>
    <n v="-5.4456386554621847"/>
    <x v="226"/>
  </r>
  <r>
    <n v="2008"/>
    <n v="7"/>
    <n v="23"/>
    <x v="10"/>
    <n v="20.200000000000003"/>
    <n v="13.907302521008402"/>
    <n v="-6.2926974789916006"/>
    <x v="226"/>
  </r>
  <r>
    <n v="2008"/>
    <n v="7"/>
    <n v="23"/>
    <x v="13"/>
    <n v="21.1"/>
    <n v="13.718226890756302"/>
    <n v="-7.3817731092436993"/>
    <x v="226"/>
  </r>
  <r>
    <n v="2008"/>
    <n v="7"/>
    <n v="23"/>
    <x v="16"/>
    <n v="21.1"/>
    <n v="13.718226890756302"/>
    <n v="-7.3817731092436993"/>
    <x v="226"/>
  </r>
  <r>
    <n v="2008"/>
    <n v="7"/>
    <n v="23"/>
    <x v="18"/>
    <n v="21.1"/>
    <n v="13.718226890756302"/>
    <n v="-7.3817731092436993"/>
    <x v="226"/>
  </r>
  <r>
    <n v="2008"/>
    <n v="7"/>
    <n v="23"/>
    <x v="20"/>
    <n v="21.200000000000003"/>
    <n v="13.697218487394956"/>
    <n v="-7.502781512605047"/>
    <x v="226"/>
  </r>
  <r>
    <n v="2008"/>
    <n v="7"/>
    <n v="23"/>
    <x v="21"/>
    <n v="22.400000000000002"/>
    <n v="13.445117647058822"/>
    <n v="-8.9548823529411798"/>
    <x v="226"/>
  </r>
  <r>
    <n v="2008"/>
    <n v="7"/>
    <n v="23"/>
    <x v="22"/>
    <n v="23"/>
    <n v="13.319067226890756"/>
    <n v="-9.6809327731092445"/>
    <x v="226"/>
  </r>
  <r>
    <n v="2008"/>
    <n v="7"/>
    <n v="23"/>
    <x v="23"/>
    <n v="22.900000000000002"/>
    <n v="13.3400756302521"/>
    <n v="-9.5599243697479022"/>
    <x v="226"/>
  </r>
  <r>
    <n v="2008"/>
    <n v="7"/>
    <n v="23"/>
    <x v="17"/>
    <n v="21.400000000000002"/>
    <n v="13.655201680672267"/>
    <n v="-7.7447983193277352"/>
    <x v="226"/>
  </r>
  <r>
    <n v="2008"/>
    <n v="7"/>
    <n v="23"/>
    <x v="19"/>
    <n v="20.5"/>
    <n v="13.844277310924369"/>
    <n v="-6.6557226890756311"/>
    <x v="226"/>
  </r>
  <r>
    <n v="2008"/>
    <n v="7"/>
    <n v="23"/>
    <x v="15"/>
    <n v="19.100000000000001"/>
    <n v="14.138394957983193"/>
    <n v="-4.9616050420168083"/>
    <x v="226"/>
  </r>
  <r>
    <n v="2008"/>
    <n v="7"/>
    <n v="23"/>
    <x v="14"/>
    <n v="16.600000000000001"/>
    <n v="14.663605042016806"/>
    <n v="-1.9363949579831949"/>
    <x v="226"/>
  </r>
  <r>
    <n v="2008"/>
    <n v="7"/>
    <n v="23"/>
    <x v="12"/>
    <n v="15.3"/>
    <n v="14.936714285714285"/>
    <n v="-0.36328571428571621"/>
    <x v="226"/>
  </r>
  <r>
    <n v="2008"/>
    <n v="7"/>
    <n v="24"/>
    <x v="3"/>
    <n v="16.7"/>
    <n v="14.642596638655462"/>
    <n v="-2.0574033613445373"/>
    <x v="226"/>
  </r>
  <r>
    <n v="2008"/>
    <n v="7"/>
    <n v="24"/>
    <x v="1"/>
    <n v="18.400000000000002"/>
    <n v="14.285453781512604"/>
    <n v="-4.1145462184873978"/>
    <x v="226"/>
  </r>
  <r>
    <n v="2008"/>
    <n v="7"/>
    <n v="24"/>
    <x v="0"/>
    <n v="20.700000000000003"/>
    <n v="13.80226050420168"/>
    <n v="-6.8977394957983229"/>
    <x v="226"/>
  </r>
  <r>
    <n v="2008"/>
    <n v="7"/>
    <n v="24"/>
    <x v="10"/>
    <n v="22.1"/>
    <n v="13.508142857142857"/>
    <n v="-8.591857142857144"/>
    <x v="226"/>
  </r>
  <r>
    <n v="2008"/>
    <n v="7"/>
    <n v="24"/>
    <x v="13"/>
    <n v="23.3"/>
    <n v="13.256042016806722"/>
    <n v="-10.043957983193279"/>
    <x v="226"/>
  </r>
  <r>
    <n v="2008"/>
    <n v="7"/>
    <n v="24"/>
    <x v="16"/>
    <n v="24"/>
    <n v="13.108983193277311"/>
    <n v="-10.891016806722689"/>
    <x v="226"/>
  </r>
  <r>
    <n v="2008"/>
    <n v="7"/>
    <n v="24"/>
    <x v="18"/>
    <n v="24.5"/>
    <n v="13.003941176470587"/>
    <n v="-11.496058823529413"/>
    <x v="226"/>
  </r>
  <r>
    <n v="2008"/>
    <n v="7"/>
    <n v="24"/>
    <x v="20"/>
    <n v="25.400000000000002"/>
    <n v="12.814865546218487"/>
    <n v="-12.585134453781516"/>
    <x v="226"/>
  </r>
  <r>
    <n v="2008"/>
    <n v="7"/>
    <n v="24"/>
    <x v="21"/>
    <n v="25.1"/>
    <n v="12.87789075630252"/>
    <n v="-12.222109243697481"/>
    <x v="226"/>
  </r>
  <r>
    <n v="2008"/>
    <n v="7"/>
    <n v="24"/>
    <x v="22"/>
    <n v="25.8"/>
    <n v="12.730831932773109"/>
    <n v="-13.069168067226892"/>
    <x v="226"/>
  </r>
  <r>
    <n v="2008"/>
    <n v="7"/>
    <n v="24"/>
    <x v="23"/>
    <n v="24.8"/>
    <n v="12.940915966386555"/>
    <n v="-11.859084033613446"/>
    <x v="226"/>
  </r>
  <r>
    <n v="2008"/>
    <n v="7"/>
    <n v="24"/>
    <x v="17"/>
    <n v="25.200000000000003"/>
    <n v="12.856882352941176"/>
    <n v="-12.343117647058827"/>
    <x v="226"/>
  </r>
  <r>
    <n v="2008"/>
    <n v="7"/>
    <n v="24"/>
    <x v="19"/>
    <n v="24.400000000000002"/>
    <n v="13.024949579831933"/>
    <n v="-11.375050420168069"/>
    <x v="226"/>
  </r>
  <r>
    <n v="2008"/>
    <n v="7"/>
    <n v="24"/>
    <x v="15"/>
    <n v="23"/>
    <n v="13.319067226890756"/>
    <n v="-9.6809327731092445"/>
    <x v="226"/>
  </r>
  <r>
    <n v="2008"/>
    <n v="7"/>
    <n v="24"/>
    <x v="14"/>
    <n v="20.100000000000001"/>
    <n v="13.928310924369747"/>
    <n v="-6.1716890756302547"/>
    <x v="226"/>
  </r>
  <r>
    <n v="2008"/>
    <n v="7"/>
    <n v="24"/>
    <x v="12"/>
    <n v="20.100000000000001"/>
    <n v="13.928310924369747"/>
    <n v="-6.1716890756302547"/>
    <x v="226"/>
  </r>
  <r>
    <n v="2008"/>
    <n v="7"/>
    <n v="24"/>
    <x v="11"/>
    <n v="20.100000000000001"/>
    <n v="13.928310924369747"/>
    <n v="-6.1716890756302547"/>
    <x v="226"/>
  </r>
  <r>
    <n v="2008"/>
    <n v="7"/>
    <n v="24"/>
    <x v="9"/>
    <n v="19.400000000000002"/>
    <n v="14.07536974789916"/>
    <n v="-5.3246302521008424"/>
    <x v="226"/>
  </r>
  <r>
    <n v="2008"/>
    <n v="7"/>
    <n v="24"/>
    <x v="7"/>
    <n v="18.7"/>
    <n v="14.222428571428571"/>
    <n v="-4.4775714285714283"/>
    <x v="226"/>
  </r>
  <r>
    <n v="2008"/>
    <n v="7"/>
    <n v="25"/>
    <x v="5"/>
    <n v="17.5"/>
    <n v="14.474529411764706"/>
    <n v="-3.0254705882352937"/>
    <x v="226"/>
  </r>
  <r>
    <n v="2008"/>
    <n v="7"/>
    <n v="25"/>
    <x v="4"/>
    <n v="16.600000000000001"/>
    <n v="14.663605042016806"/>
    <n v="-1.9363949579831949"/>
    <x v="226"/>
  </r>
  <r>
    <n v="2008"/>
    <n v="7"/>
    <n v="25"/>
    <x v="2"/>
    <n v="15.8"/>
    <n v="14.831672268907562"/>
    <n v="-0.96832773109243853"/>
    <x v="226"/>
  </r>
  <r>
    <n v="2008"/>
    <n v="7"/>
    <n v="25"/>
    <x v="8"/>
    <n v="16"/>
    <n v="14.789655462184873"/>
    <n v="-1.2103445378151267"/>
    <x v="226"/>
  </r>
  <r>
    <n v="2008"/>
    <n v="7"/>
    <n v="25"/>
    <x v="6"/>
    <n v="16.8"/>
    <n v="14.621588235294118"/>
    <n v="-2.1784117647058832"/>
    <x v="226"/>
  </r>
  <r>
    <n v="2008"/>
    <n v="7"/>
    <n v="25"/>
    <x v="3"/>
    <n v="18.600000000000001"/>
    <n v="14.243436974789915"/>
    <n v="-4.356563025210086"/>
    <x v="226"/>
  </r>
  <r>
    <n v="2008"/>
    <n v="7"/>
    <n v="25"/>
    <x v="1"/>
    <n v="20.200000000000003"/>
    <n v="13.907302521008402"/>
    <n v="-6.2926974789916006"/>
    <x v="226"/>
  </r>
  <r>
    <n v="2008"/>
    <n v="7"/>
    <n v="25"/>
    <x v="0"/>
    <n v="19.400000000000002"/>
    <n v="14.07536974789916"/>
    <n v="-5.3246302521008424"/>
    <x v="226"/>
  </r>
  <r>
    <n v="2008"/>
    <n v="7"/>
    <n v="25"/>
    <x v="10"/>
    <n v="21.900000000000002"/>
    <n v="13.550159663865546"/>
    <n v="-8.3498403361344558"/>
    <x v="226"/>
  </r>
  <r>
    <n v="2008"/>
    <n v="7"/>
    <n v="25"/>
    <x v="13"/>
    <n v="23.900000000000002"/>
    <n v="13.129991596638654"/>
    <n v="-10.770008403361349"/>
    <x v="226"/>
  </r>
  <r>
    <n v="2008"/>
    <n v="7"/>
    <n v="25"/>
    <x v="16"/>
    <n v="26"/>
    <n v="12.68881512605042"/>
    <n v="-13.31118487394958"/>
    <x v="226"/>
  </r>
  <r>
    <n v="2008"/>
    <n v="7"/>
    <n v="25"/>
    <x v="18"/>
    <n v="25.5"/>
    <n v="12.793857142857142"/>
    <n v="-12.706142857142858"/>
    <x v="226"/>
  </r>
  <r>
    <n v="2008"/>
    <n v="7"/>
    <n v="25"/>
    <x v="20"/>
    <n v="28"/>
    <n v="12.268647058823529"/>
    <n v="-15.731352941176471"/>
    <x v="226"/>
  </r>
  <r>
    <n v="2008"/>
    <n v="7"/>
    <n v="25"/>
    <x v="21"/>
    <n v="27.700000000000003"/>
    <n v="12.331672268907562"/>
    <n v="-15.368327731092441"/>
    <x v="226"/>
  </r>
  <r>
    <n v="2008"/>
    <n v="7"/>
    <n v="25"/>
    <x v="22"/>
    <n v="27.400000000000002"/>
    <n v="12.394697478991596"/>
    <n v="-15.005302521008407"/>
    <x v="226"/>
  </r>
  <r>
    <n v="2008"/>
    <n v="7"/>
    <n v="25"/>
    <x v="23"/>
    <n v="27.5"/>
    <n v="12.373689075630253"/>
    <n v="-15.126310924369747"/>
    <x v="226"/>
  </r>
  <r>
    <n v="2008"/>
    <n v="7"/>
    <n v="25"/>
    <x v="17"/>
    <n v="27.5"/>
    <n v="12.373689075630253"/>
    <n v="-15.126310924369747"/>
    <x v="226"/>
  </r>
  <r>
    <n v="2008"/>
    <n v="7"/>
    <n v="25"/>
    <x v="19"/>
    <n v="26.700000000000003"/>
    <n v="12.541756302521009"/>
    <n v="-14.158243697478994"/>
    <x v="226"/>
  </r>
  <r>
    <n v="2008"/>
    <n v="7"/>
    <n v="25"/>
    <x v="15"/>
    <n v="25.200000000000003"/>
    <n v="12.856882352941176"/>
    <n v="-12.343117647058827"/>
    <x v="226"/>
  </r>
  <r>
    <n v="2008"/>
    <n v="7"/>
    <n v="25"/>
    <x v="14"/>
    <n v="24.1"/>
    <n v="13.087974789915965"/>
    <n v="-11.012025210084037"/>
    <x v="226"/>
  </r>
  <r>
    <n v="2008"/>
    <n v="7"/>
    <n v="25"/>
    <x v="12"/>
    <n v="20.700000000000003"/>
    <n v="13.80226050420168"/>
    <n v="-6.8977394957983229"/>
    <x v="226"/>
  </r>
  <r>
    <n v="2008"/>
    <n v="7"/>
    <n v="25"/>
    <x v="11"/>
    <n v="19.8"/>
    <n v="13.991336134453782"/>
    <n v="-5.8086638655462188"/>
    <x v="226"/>
  </r>
  <r>
    <n v="2008"/>
    <n v="7"/>
    <n v="25"/>
    <x v="9"/>
    <n v="19.700000000000003"/>
    <n v="14.012344537815125"/>
    <n v="-5.6876554621848783"/>
    <x v="226"/>
  </r>
  <r>
    <n v="2008"/>
    <n v="7"/>
    <n v="25"/>
    <x v="7"/>
    <n v="18.5"/>
    <n v="14.26444537815126"/>
    <n v="-4.2355546218487401"/>
    <x v="226"/>
  </r>
  <r>
    <n v="2008"/>
    <n v="7"/>
    <n v="26"/>
    <x v="5"/>
    <n v="18.100000000000001"/>
    <n v="14.348478991596638"/>
    <n v="-3.7515210084033637"/>
    <x v="226"/>
  </r>
  <r>
    <n v="2008"/>
    <n v="7"/>
    <n v="26"/>
    <x v="4"/>
    <n v="18.5"/>
    <n v="14.26444537815126"/>
    <n v="-4.2355546218487401"/>
    <x v="226"/>
  </r>
  <r>
    <n v="2008"/>
    <n v="7"/>
    <n v="26"/>
    <x v="2"/>
    <n v="19.900000000000002"/>
    <n v="13.970327731092436"/>
    <n v="-5.9296722689075665"/>
    <x v="226"/>
  </r>
  <r>
    <n v="2008"/>
    <n v="7"/>
    <n v="26"/>
    <x v="8"/>
    <n v="18.100000000000001"/>
    <n v="14.348478991596638"/>
    <n v="-3.7515210084033637"/>
    <x v="226"/>
  </r>
  <r>
    <n v="2008"/>
    <n v="7"/>
    <n v="26"/>
    <x v="6"/>
    <n v="18.400000000000002"/>
    <n v="14.285453781512604"/>
    <n v="-4.1145462184873978"/>
    <x v="226"/>
  </r>
  <r>
    <n v="2008"/>
    <n v="7"/>
    <n v="26"/>
    <x v="3"/>
    <n v="20"/>
    <n v="13.949319327731093"/>
    <n v="-6.050680672268907"/>
    <x v="226"/>
  </r>
  <r>
    <n v="2008"/>
    <n v="7"/>
    <n v="26"/>
    <x v="1"/>
    <n v="22.3"/>
    <n v="13.466126050420169"/>
    <n v="-8.8338739495798322"/>
    <x v="226"/>
  </r>
  <r>
    <n v="2008"/>
    <n v="7"/>
    <n v="26"/>
    <x v="0"/>
    <n v="24.3"/>
    <n v="13.045957983193276"/>
    <n v="-11.254042016806725"/>
    <x v="226"/>
  </r>
  <r>
    <n v="2008"/>
    <n v="7"/>
    <n v="26"/>
    <x v="10"/>
    <n v="25.6"/>
    <n v="12.772848739495798"/>
    <n v="-12.827151260504204"/>
    <x v="226"/>
  </r>
  <r>
    <n v="2008"/>
    <n v="7"/>
    <n v="26"/>
    <x v="13"/>
    <n v="26"/>
    <n v="12.68881512605042"/>
    <n v="-13.31118487394958"/>
    <x v="226"/>
  </r>
  <r>
    <n v="2008"/>
    <n v="7"/>
    <n v="26"/>
    <x v="16"/>
    <n v="27.700000000000003"/>
    <n v="12.331672268907562"/>
    <n v="-15.368327731092441"/>
    <x v="226"/>
  </r>
  <r>
    <n v="2008"/>
    <n v="7"/>
    <n v="26"/>
    <x v="18"/>
    <n v="28.400000000000002"/>
    <n v="12.184613445378151"/>
    <n v="-16.215386554621851"/>
    <x v="226"/>
  </r>
  <r>
    <n v="2008"/>
    <n v="7"/>
    <n v="26"/>
    <x v="20"/>
    <n v="27.5"/>
    <n v="12.373689075630253"/>
    <n v="-15.126310924369747"/>
    <x v="226"/>
  </r>
  <r>
    <n v="2008"/>
    <n v="7"/>
    <n v="26"/>
    <x v="21"/>
    <n v="28.1"/>
    <n v="12.247638655462184"/>
    <n v="-15.852361344537817"/>
    <x v="226"/>
  </r>
  <r>
    <n v="2008"/>
    <n v="7"/>
    <n v="26"/>
    <x v="22"/>
    <n v="21.6"/>
    <n v="13.613184873949578"/>
    <n v="-7.9868151260504234"/>
    <x v="226"/>
  </r>
  <r>
    <n v="2008"/>
    <n v="7"/>
    <n v="26"/>
    <x v="23"/>
    <n v="18.3"/>
    <n v="14.306462184873949"/>
    <n v="-3.9935378151260519"/>
    <x v="226"/>
  </r>
  <r>
    <n v="2008"/>
    <n v="7"/>
    <n v="26"/>
    <x v="17"/>
    <n v="19.600000000000001"/>
    <n v="14.033352941176471"/>
    <n v="-5.5666470588235306"/>
    <x v="226"/>
  </r>
  <r>
    <n v="2008"/>
    <n v="7"/>
    <n v="26"/>
    <x v="19"/>
    <n v="19.600000000000001"/>
    <n v="14.033352941176471"/>
    <n v="-5.5666470588235306"/>
    <x v="226"/>
  </r>
  <r>
    <n v="2008"/>
    <n v="7"/>
    <n v="26"/>
    <x v="15"/>
    <n v="19.400000000000002"/>
    <n v="14.07536974789916"/>
    <n v="-5.3246302521008424"/>
    <x v="226"/>
  </r>
  <r>
    <n v="2008"/>
    <n v="7"/>
    <n v="26"/>
    <x v="14"/>
    <n v="19.5"/>
    <n v="14.054361344537815"/>
    <n v="-5.4456386554621847"/>
    <x v="226"/>
  </r>
  <r>
    <n v="2008"/>
    <n v="7"/>
    <n v="26"/>
    <x v="12"/>
    <n v="18.8"/>
    <n v="14.201420168067227"/>
    <n v="-4.5985798319327742"/>
    <x v="226"/>
  </r>
  <r>
    <n v="2008"/>
    <n v="7"/>
    <n v="26"/>
    <x v="11"/>
    <n v="18.600000000000001"/>
    <n v="14.243436974789915"/>
    <n v="-4.356563025210086"/>
    <x v="226"/>
  </r>
  <r>
    <n v="2008"/>
    <n v="7"/>
    <n v="26"/>
    <x v="9"/>
    <n v="17.8"/>
    <n v="14.411504201680671"/>
    <n v="-3.3884957983193296"/>
    <x v="226"/>
  </r>
  <r>
    <n v="2008"/>
    <n v="7"/>
    <n v="26"/>
    <x v="7"/>
    <n v="17.8"/>
    <n v="14.411504201680671"/>
    <n v="-3.3884957983193296"/>
    <x v="226"/>
  </r>
  <r>
    <n v="2008"/>
    <n v="7"/>
    <n v="27"/>
    <x v="5"/>
    <n v="17.400000000000002"/>
    <n v="14.495537815126049"/>
    <n v="-2.9044621848739531"/>
    <x v="226"/>
  </r>
  <r>
    <n v="2008"/>
    <n v="7"/>
    <n v="27"/>
    <x v="4"/>
    <n v="17.2"/>
    <n v="14.53755462184874"/>
    <n v="-2.6624453781512596"/>
    <x v="226"/>
  </r>
  <r>
    <n v="2008"/>
    <n v="7"/>
    <n v="27"/>
    <x v="2"/>
    <n v="17.600000000000001"/>
    <n v="14.45352100840336"/>
    <n v="-3.1464789915966414"/>
    <x v="226"/>
  </r>
  <r>
    <n v="2008"/>
    <n v="7"/>
    <n v="27"/>
    <x v="8"/>
    <n v="17.400000000000002"/>
    <n v="14.495537815126049"/>
    <n v="-2.9044621848739531"/>
    <x v="226"/>
  </r>
  <r>
    <n v="2008"/>
    <n v="7"/>
    <n v="27"/>
    <x v="6"/>
    <n v="17.900000000000002"/>
    <n v="14.390495798319327"/>
    <n v="-3.5095042016806755"/>
    <x v="226"/>
  </r>
  <r>
    <n v="2008"/>
    <n v="7"/>
    <n v="27"/>
    <x v="3"/>
    <n v="18.8"/>
    <n v="14.201420168067227"/>
    <n v="-4.5985798319327742"/>
    <x v="226"/>
  </r>
  <r>
    <n v="2008"/>
    <n v="7"/>
    <n v="27"/>
    <x v="1"/>
    <n v="21.200000000000003"/>
    <n v="13.697218487394956"/>
    <n v="-7.502781512605047"/>
    <x v="226"/>
  </r>
  <r>
    <n v="2008"/>
    <n v="7"/>
    <n v="27"/>
    <x v="0"/>
    <n v="22"/>
    <n v="13.5291512605042"/>
    <n v="-8.4708487394957999"/>
    <x v="226"/>
  </r>
  <r>
    <n v="2008"/>
    <n v="7"/>
    <n v="27"/>
    <x v="10"/>
    <n v="23.3"/>
    <n v="13.256042016806722"/>
    <n v="-10.043957983193279"/>
    <x v="226"/>
  </r>
  <r>
    <n v="2008"/>
    <n v="7"/>
    <n v="27"/>
    <x v="13"/>
    <n v="24.200000000000003"/>
    <n v="13.066966386554622"/>
    <n v="-11.133033613445381"/>
    <x v="226"/>
  </r>
  <r>
    <n v="2008"/>
    <n v="7"/>
    <n v="27"/>
    <x v="16"/>
    <n v="26.200000000000003"/>
    <n v="12.646798319327729"/>
    <n v="-13.553201680672274"/>
    <x v="226"/>
  </r>
  <r>
    <n v="2008"/>
    <n v="7"/>
    <n v="27"/>
    <x v="18"/>
    <n v="26.200000000000003"/>
    <n v="12.646798319327729"/>
    <n v="-13.553201680672274"/>
    <x v="226"/>
  </r>
  <r>
    <n v="2008"/>
    <n v="7"/>
    <n v="27"/>
    <x v="20"/>
    <n v="27.900000000000002"/>
    <n v="12.289655462184873"/>
    <n v="-15.610344537815129"/>
    <x v="226"/>
  </r>
  <r>
    <n v="2008"/>
    <n v="7"/>
    <n v="27"/>
    <x v="21"/>
    <n v="27.400000000000002"/>
    <n v="12.394697478991596"/>
    <n v="-15.005302521008407"/>
    <x v="226"/>
  </r>
  <r>
    <n v="2008"/>
    <n v="7"/>
    <n v="27"/>
    <x v="22"/>
    <n v="27.8"/>
    <n v="12.310663865546218"/>
    <n v="-15.489336134453783"/>
    <x v="226"/>
  </r>
  <r>
    <n v="2008"/>
    <n v="7"/>
    <n v="27"/>
    <x v="23"/>
    <n v="26.8"/>
    <n v="12.520747899159662"/>
    <n v="-14.279252100840338"/>
    <x v="226"/>
  </r>
  <r>
    <n v="2008"/>
    <n v="7"/>
    <n v="27"/>
    <x v="17"/>
    <n v="26.5"/>
    <n v="12.583773109243698"/>
    <n v="-13.916226890756302"/>
    <x v="226"/>
  </r>
  <r>
    <n v="2008"/>
    <n v="7"/>
    <n v="27"/>
    <x v="19"/>
    <n v="25.700000000000003"/>
    <n v="12.751840336134453"/>
    <n v="-12.94815966386555"/>
    <x v="226"/>
  </r>
  <r>
    <n v="2008"/>
    <n v="7"/>
    <n v="27"/>
    <x v="15"/>
    <n v="24.700000000000003"/>
    <n v="12.961924369747898"/>
    <n v="-11.738075630252105"/>
    <x v="226"/>
  </r>
  <r>
    <n v="2008"/>
    <n v="7"/>
    <n v="27"/>
    <x v="14"/>
    <n v="23.200000000000003"/>
    <n v="13.277050420168067"/>
    <n v="-9.9229495798319363"/>
    <x v="226"/>
  </r>
  <r>
    <n v="2008"/>
    <n v="7"/>
    <n v="27"/>
    <x v="12"/>
    <n v="22.3"/>
    <n v="13.466126050420169"/>
    <n v="-8.8338739495798322"/>
    <x v="226"/>
  </r>
  <r>
    <n v="2008"/>
    <n v="7"/>
    <n v="27"/>
    <x v="11"/>
    <n v="21.3"/>
    <n v="13.676210084033613"/>
    <n v="-7.6237899159663876"/>
    <x v="226"/>
  </r>
  <r>
    <n v="2008"/>
    <n v="7"/>
    <n v="27"/>
    <x v="9"/>
    <n v="20.8"/>
    <n v="13.781252100840335"/>
    <n v="-7.0187478991596652"/>
    <x v="226"/>
  </r>
  <r>
    <n v="2008"/>
    <n v="7"/>
    <n v="27"/>
    <x v="7"/>
    <n v="21"/>
    <n v="13.739235294117647"/>
    <n v="-7.2607647058823535"/>
    <x v="226"/>
  </r>
  <r>
    <n v="2008"/>
    <n v="7"/>
    <n v="28"/>
    <x v="5"/>
    <n v="20.900000000000002"/>
    <n v="13.760243697478991"/>
    <n v="-7.1397563025210111"/>
    <x v="226"/>
  </r>
  <r>
    <n v="2008"/>
    <n v="7"/>
    <n v="28"/>
    <x v="4"/>
    <n v="20.8"/>
    <n v="13.781252100840335"/>
    <n v="-7.0187478991596652"/>
    <x v="226"/>
  </r>
  <r>
    <n v="2008"/>
    <n v="7"/>
    <n v="28"/>
    <x v="2"/>
    <n v="20.8"/>
    <n v="13.781252100840335"/>
    <n v="-7.0187478991596652"/>
    <x v="226"/>
  </r>
  <r>
    <n v="2008"/>
    <n v="7"/>
    <n v="28"/>
    <x v="8"/>
    <n v="20.200000000000003"/>
    <n v="13.907302521008402"/>
    <n v="-6.2926974789916006"/>
    <x v="226"/>
  </r>
  <r>
    <n v="2008"/>
    <n v="7"/>
    <n v="28"/>
    <x v="6"/>
    <n v="20.3"/>
    <n v="13.886294117647058"/>
    <n v="-6.4137058823529429"/>
    <x v="226"/>
  </r>
  <r>
    <n v="2008"/>
    <n v="7"/>
    <n v="28"/>
    <x v="3"/>
    <n v="20.5"/>
    <n v="13.844277310924369"/>
    <n v="-6.6557226890756311"/>
    <x v="226"/>
  </r>
  <r>
    <n v="2008"/>
    <n v="7"/>
    <n v="28"/>
    <x v="1"/>
    <n v="21"/>
    <n v="13.739235294117647"/>
    <n v="-7.2607647058823535"/>
    <x v="226"/>
  </r>
  <r>
    <n v="2008"/>
    <n v="7"/>
    <n v="28"/>
    <x v="0"/>
    <n v="21.1"/>
    <n v="13.718226890756302"/>
    <n v="-7.3817731092436993"/>
    <x v="226"/>
  </r>
  <r>
    <n v="2008"/>
    <n v="7"/>
    <n v="28"/>
    <x v="10"/>
    <n v="22.3"/>
    <n v="13.466126050420169"/>
    <n v="-8.8338739495798322"/>
    <x v="226"/>
  </r>
  <r>
    <n v="2008"/>
    <n v="7"/>
    <n v="28"/>
    <x v="13"/>
    <n v="23.400000000000002"/>
    <n v="13.235033613445378"/>
    <n v="-10.164966386554624"/>
    <x v="226"/>
  </r>
  <r>
    <n v="2008"/>
    <n v="7"/>
    <n v="28"/>
    <x v="16"/>
    <n v="24.5"/>
    <n v="13.003941176470587"/>
    <n v="-11.496058823529413"/>
    <x v="226"/>
  </r>
  <r>
    <n v="2008"/>
    <n v="7"/>
    <n v="28"/>
    <x v="18"/>
    <n v="26"/>
    <n v="12.68881512605042"/>
    <n v="-13.31118487394958"/>
    <x v="226"/>
  </r>
  <r>
    <n v="2008"/>
    <n v="7"/>
    <n v="28"/>
    <x v="20"/>
    <n v="27.1"/>
    <n v="12.457722689075631"/>
    <n v="-14.642277310924371"/>
    <x v="226"/>
  </r>
  <r>
    <n v="2008"/>
    <n v="7"/>
    <n v="28"/>
    <x v="21"/>
    <n v="26.8"/>
    <n v="12.520747899159662"/>
    <n v="-14.279252100840338"/>
    <x v="226"/>
  </r>
  <r>
    <n v="2008"/>
    <n v="7"/>
    <n v="28"/>
    <x v="22"/>
    <n v="27.200000000000003"/>
    <n v="12.436714285714285"/>
    <n v="-14.763285714285718"/>
    <x v="226"/>
  </r>
  <r>
    <n v="2008"/>
    <n v="7"/>
    <n v="28"/>
    <x v="23"/>
    <n v="27.3"/>
    <n v="12.415705882352942"/>
    <n v="-14.884294117647059"/>
    <x v="226"/>
  </r>
  <r>
    <n v="2008"/>
    <n v="7"/>
    <n v="28"/>
    <x v="17"/>
    <n v="26.3"/>
    <n v="12.625789915966386"/>
    <n v="-13.674210084033614"/>
    <x v="226"/>
  </r>
  <r>
    <n v="2008"/>
    <n v="7"/>
    <n v="28"/>
    <x v="19"/>
    <n v="25.5"/>
    <n v="12.793857142857142"/>
    <n v="-12.706142857142858"/>
    <x v="226"/>
  </r>
  <r>
    <n v="2008"/>
    <n v="7"/>
    <n v="28"/>
    <x v="15"/>
    <n v="24.3"/>
    <n v="13.045957983193276"/>
    <n v="-11.254042016806725"/>
    <x v="226"/>
  </r>
  <r>
    <n v="2008"/>
    <n v="7"/>
    <n v="28"/>
    <x v="14"/>
    <n v="23.200000000000003"/>
    <n v="13.277050420168067"/>
    <n v="-9.9229495798319363"/>
    <x v="226"/>
  </r>
  <r>
    <n v="2008"/>
    <n v="7"/>
    <n v="28"/>
    <x v="12"/>
    <n v="22.6"/>
    <n v="13.403100840336133"/>
    <n v="-9.1968991596638681"/>
    <x v="226"/>
  </r>
  <r>
    <n v="2008"/>
    <n v="7"/>
    <n v="28"/>
    <x v="11"/>
    <n v="22"/>
    <n v="13.5291512605042"/>
    <n v="-8.4708487394957999"/>
    <x v="226"/>
  </r>
  <r>
    <n v="2008"/>
    <n v="7"/>
    <n v="28"/>
    <x v="9"/>
    <n v="21.900000000000002"/>
    <n v="13.550159663865546"/>
    <n v="-8.3498403361344558"/>
    <x v="226"/>
  </r>
  <r>
    <n v="2008"/>
    <n v="7"/>
    <n v="28"/>
    <x v="7"/>
    <n v="21.6"/>
    <n v="13.613184873949578"/>
    <n v="-7.9868151260504234"/>
    <x v="226"/>
  </r>
  <r>
    <n v="2008"/>
    <n v="7"/>
    <n v="29"/>
    <x v="5"/>
    <n v="21.400000000000002"/>
    <n v="13.655201680672267"/>
    <n v="-7.7447983193277352"/>
    <x v="226"/>
  </r>
  <r>
    <n v="2008"/>
    <n v="7"/>
    <n v="29"/>
    <x v="4"/>
    <n v="20.3"/>
    <n v="13.886294117647058"/>
    <n v="-6.4137058823529429"/>
    <x v="226"/>
  </r>
  <r>
    <n v="2008"/>
    <n v="7"/>
    <n v="29"/>
    <x v="2"/>
    <n v="18.900000000000002"/>
    <n v="14.180411764705882"/>
    <n v="-4.7195882352941201"/>
    <x v="226"/>
  </r>
  <r>
    <n v="2008"/>
    <n v="7"/>
    <n v="29"/>
    <x v="8"/>
    <n v="18.2"/>
    <n v="14.327470588235293"/>
    <n v="-3.872529411764706"/>
    <x v="226"/>
  </r>
  <r>
    <n v="2008"/>
    <n v="7"/>
    <n v="29"/>
    <x v="6"/>
    <n v="20.100000000000001"/>
    <n v="13.928310924369747"/>
    <n v="-6.1716890756302547"/>
    <x v="226"/>
  </r>
  <r>
    <n v="2008"/>
    <n v="7"/>
    <n v="29"/>
    <x v="3"/>
    <n v="21.400000000000002"/>
    <n v="13.655201680672267"/>
    <n v="-7.7447983193277352"/>
    <x v="226"/>
  </r>
  <r>
    <n v="2008"/>
    <n v="7"/>
    <n v="29"/>
    <x v="1"/>
    <n v="22.3"/>
    <n v="13.466126050420169"/>
    <n v="-8.8338739495798322"/>
    <x v="226"/>
  </r>
  <r>
    <n v="2008"/>
    <n v="7"/>
    <n v="29"/>
    <x v="0"/>
    <n v="22.6"/>
    <n v="13.403100840336133"/>
    <n v="-9.1968991596638681"/>
    <x v="226"/>
  </r>
  <r>
    <n v="2008"/>
    <n v="7"/>
    <n v="29"/>
    <x v="10"/>
    <n v="22.400000000000002"/>
    <n v="13.445117647058822"/>
    <n v="-8.9548823529411798"/>
    <x v="226"/>
  </r>
  <r>
    <n v="2008"/>
    <n v="7"/>
    <n v="29"/>
    <x v="13"/>
    <n v="21.5"/>
    <n v="13.634193277310924"/>
    <n v="-7.8658067226890758"/>
    <x v="226"/>
  </r>
  <r>
    <n v="2008"/>
    <n v="7"/>
    <n v="29"/>
    <x v="16"/>
    <n v="21.200000000000003"/>
    <n v="13.697218487394956"/>
    <n v="-7.502781512605047"/>
    <x v="226"/>
  </r>
  <r>
    <n v="2008"/>
    <n v="7"/>
    <n v="29"/>
    <x v="18"/>
    <n v="21.700000000000003"/>
    <n v="13.592176470588235"/>
    <n v="-8.1078235294117675"/>
    <x v="226"/>
  </r>
  <r>
    <n v="2008"/>
    <n v="7"/>
    <n v="29"/>
    <x v="20"/>
    <n v="22.400000000000002"/>
    <n v="13.445117647058822"/>
    <n v="-8.9548823529411798"/>
    <x v="226"/>
  </r>
  <r>
    <n v="2008"/>
    <n v="7"/>
    <n v="29"/>
    <x v="21"/>
    <n v="23.5"/>
    <n v="13.214025210084033"/>
    <n v="-10.285974789915967"/>
    <x v="226"/>
  </r>
  <r>
    <n v="2008"/>
    <n v="7"/>
    <n v="29"/>
    <x v="22"/>
    <n v="24"/>
    <n v="13.108983193277311"/>
    <n v="-10.891016806722689"/>
    <x v="226"/>
  </r>
  <r>
    <n v="2008"/>
    <n v="7"/>
    <n v="29"/>
    <x v="23"/>
    <n v="24.3"/>
    <n v="13.045957983193276"/>
    <n v="-11.254042016806725"/>
    <x v="226"/>
  </r>
  <r>
    <n v="2008"/>
    <n v="7"/>
    <n v="29"/>
    <x v="17"/>
    <n v="23.3"/>
    <n v="13.256042016806722"/>
    <n v="-10.043957983193279"/>
    <x v="226"/>
  </r>
  <r>
    <n v="2008"/>
    <n v="7"/>
    <n v="29"/>
    <x v="19"/>
    <n v="21.8"/>
    <n v="13.571168067226889"/>
    <n v="-8.2288319327731116"/>
    <x v="226"/>
  </r>
  <r>
    <n v="2008"/>
    <n v="7"/>
    <n v="29"/>
    <x v="15"/>
    <n v="21"/>
    <n v="13.739235294117647"/>
    <n v="-7.2607647058823535"/>
    <x v="226"/>
  </r>
  <r>
    <n v="2008"/>
    <n v="7"/>
    <n v="29"/>
    <x v="14"/>
    <n v="19.400000000000002"/>
    <n v="14.07536974789916"/>
    <n v="-5.3246302521008424"/>
    <x v="226"/>
  </r>
  <r>
    <n v="2008"/>
    <n v="7"/>
    <n v="29"/>
    <x v="12"/>
    <n v="17.900000000000002"/>
    <n v="14.390495798319327"/>
    <n v="-3.5095042016806755"/>
    <x v="226"/>
  </r>
  <r>
    <n v="2008"/>
    <n v="7"/>
    <n v="29"/>
    <x v="11"/>
    <n v="16.2"/>
    <n v="14.747638655462184"/>
    <n v="-1.452361344537815"/>
    <x v="226"/>
  </r>
  <r>
    <n v="2008"/>
    <n v="7"/>
    <n v="29"/>
    <x v="9"/>
    <n v="15.4"/>
    <n v="14.915705882352942"/>
    <n v="-0.48429411764705854"/>
    <x v="226"/>
  </r>
  <r>
    <n v="2008"/>
    <n v="7"/>
    <n v="29"/>
    <x v="7"/>
    <n v="15.4"/>
    <n v="14.915705882352942"/>
    <n v="-0.48429411764705854"/>
    <x v="226"/>
  </r>
  <r>
    <n v="2008"/>
    <n v="7"/>
    <n v="30"/>
    <x v="4"/>
    <n v="15.8"/>
    <n v="14.831672268907562"/>
    <n v="-0.96832773109243853"/>
    <x v="226"/>
  </r>
  <r>
    <n v="2008"/>
    <n v="7"/>
    <n v="30"/>
    <x v="2"/>
    <n v="16.100000000000001"/>
    <n v="14.768647058823529"/>
    <n v="-1.3313529411764726"/>
    <x v="226"/>
  </r>
  <r>
    <n v="2008"/>
    <n v="7"/>
    <n v="30"/>
    <x v="8"/>
    <n v="16.600000000000001"/>
    <n v="14.663605042016806"/>
    <n v="-1.9363949579831949"/>
    <x v="226"/>
  </r>
  <r>
    <n v="2008"/>
    <n v="7"/>
    <n v="30"/>
    <x v="6"/>
    <n v="16.7"/>
    <n v="14.642596638655462"/>
    <n v="-2.0574033613445373"/>
    <x v="226"/>
  </r>
  <r>
    <n v="2008"/>
    <n v="7"/>
    <n v="30"/>
    <x v="3"/>
    <n v="19.100000000000001"/>
    <n v="14.138394957983193"/>
    <n v="-4.9616050420168083"/>
    <x v="226"/>
  </r>
  <r>
    <n v="2008"/>
    <n v="7"/>
    <n v="30"/>
    <x v="1"/>
    <n v="20"/>
    <n v="13.949319327731093"/>
    <n v="-6.050680672268907"/>
    <x v="226"/>
  </r>
  <r>
    <n v="2008"/>
    <n v="7"/>
    <n v="30"/>
    <x v="0"/>
    <n v="21.6"/>
    <n v="13.613184873949578"/>
    <n v="-7.9868151260504234"/>
    <x v="226"/>
  </r>
  <r>
    <n v="2008"/>
    <n v="7"/>
    <n v="30"/>
    <x v="10"/>
    <n v="22.200000000000003"/>
    <n v="13.487134453781511"/>
    <n v="-8.7128655462184916"/>
    <x v="226"/>
  </r>
  <r>
    <n v="2008"/>
    <n v="7"/>
    <n v="30"/>
    <x v="13"/>
    <n v="23.1"/>
    <n v="13.298058823529411"/>
    <n v="-9.8019411764705904"/>
    <x v="226"/>
  </r>
  <r>
    <n v="2008"/>
    <n v="7"/>
    <n v="30"/>
    <x v="16"/>
    <n v="25.400000000000002"/>
    <n v="12.814865546218487"/>
    <n v="-12.585134453781516"/>
    <x v="226"/>
  </r>
  <r>
    <n v="2008"/>
    <n v="7"/>
    <n v="30"/>
    <x v="18"/>
    <n v="25.6"/>
    <n v="12.772848739495798"/>
    <n v="-12.827151260504204"/>
    <x v="226"/>
  </r>
  <r>
    <n v="2008"/>
    <n v="7"/>
    <n v="30"/>
    <x v="20"/>
    <n v="26.5"/>
    <n v="12.583773109243698"/>
    <n v="-13.916226890756302"/>
    <x v="226"/>
  </r>
  <r>
    <n v="2008"/>
    <n v="7"/>
    <n v="30"/>
    <x v="21"/>
    <n v="26.3"/>
    <n v="12.625789915966386"/>
    <n v="-13.674210084033614"/>
    <x v="226"/>
  </r>
  <r>
    <n v="2008"/>
    <n v="7"/>
    <n v="30"/>
    <x v="22"/>
    <n v="26.6"/>
    <n v="12.562764705882351"/>
    <n v="-14.03723529411765"/>
    <x v="226"/>
  </r>
  <r>
    <n v="2008"/>
    <n v="7"/>
    <n v="30"/>
    <x v="23"/>
    <n v="26.400000000000002"/>
    <n v="12.60478151260504"/>
    <n v="-13.795218487394962"/>
    <x v="226"/>
  </r>
  <r>
    <n v="2008"/>
    <n v="7"/>
    <n v="30"/>
    <x v="17"/>
    <n v="26.400000000000002"/>
    <n v="12.60478151260504"/>
    <n v="-13.795218487394962"/>
    <x v="226"/>
  </r>
  <r>
    <n v="2008"/>
    <n v="7"/>
    <n v="30"/>
    <x v="19"/>
    <n v="25.8"/>
    <n v="12.730831932773109"/>
    <n v="-13.069168067226892"/>
    <x v="226"/>
  </r>
  <r>
    <n v="2008"/>
    <n v="7"/>
    <n v="30"/>
    <x v="15"/>
    <n v="23.700000000000003"/>
    <n v="13.172008403361342"/>
    <n v="-10.52799159663866"/>
    <x v="226"/>
  </r>
  <r>
    <n v="2008"/>
    <n v="7"/>
    <n v="30"/>
    <x v="14"/>
    <n v="22.5"/>
    <n v="13.42410924369748"/>
    <n v="-9.0758907563025204"/>
    <x v="226"/>
  </r>
  <r>
    <n v="2008"/>
    <n v="7"/>
    <n v="30"/>
    <x v="12"/>
    <n v="21.700000000000003"/>
    <n v="13.592176470588235"/>
    <n v="-8.1078235294117675"/>
    <x v="226"/>
  </r>
  <r>
    <n v="2008"/>
    <n v="7"/>
    <n v="30"/>
    <x v="11"/>
    <n v="21.200000000000003"/>
    <n v="13.697218487394956"/>
    <n v="-7.502781512605047"/>
    <x v="226"/>
  </r>
  <r>
    <n v="2008"/>
    <n v="7"/>
    <n v="30"/>
    <x v="9"/>
    <n v="20.5"/>
    <n v="13.844277310924369"/>
    <n v="-6.6557226890756311"/>
    <x v="226"/>
  </r>
  <r>
    <n v="2008"/>
    <n v="7"/>
    <n v="30"/>
    <x v="7"/>
    <n v="20"/>
    <n v="13.949319327731093"/>
    <n v="-6.050680672268907"/>
    <x v="226"/>
  </r>
  <r>
    <n v="2008"/>
    <n v="7"/>
    <n v="31"/>
    <x v="5"/>
    <n v="19.200000000000003"/>
    <n v="14.117386554621849"/>
    <n v="-5.0826134453781542"/>
    <x v="226"/>
  </r>
  <r>
    <n v="2008"/>
    <n v="7"/>
    <n v="31"/>
    <x v="4"/>
    <n v="18.400000000000002"/>
    <n v="14.285453781512604"/>
    <n v="-4.1145462184873978"/>
    <x v="226"/>
  </r>
  <r>
    <n v="2008"/>
    <n v="7"/>
    <n v="31"/>
    <x v="2"/>
    <n v="17.600000000000001"/>
    <n v="14.45352100840336"/>
    <n v="-3.1464789915966414"/>
    <x v="226"/>
  </r>
  <r>
    <n v="2008"/>
    <n v="7"/>
    <n v="31"/>
    <x v="8"/>
    <n v="17.2"/>
    <n v="14.53755462184874"/>
    <n v="-2.6624453781512596"/>
    <x v="226"/>
  </r>
  <r>
    <n v="2008"/>
    <n v="7"/>
    <n v="31"/>
    <x v="6"/>
    <n v="17.7"/>
    <n v="14.432512605042017"/>
    <n v="-3.2674873949579819"/>
    <x v="226"/>
  </r>
  <r>
    <n v="2008"/>
    <n v="7"/>
    <n v="31"/>
    <x v="3"/>
    <n v="20"/>
    <n v="13.949319327731093"/>
    <n v="-6.050680672268907"/>
    <x v="226"/>
  </r>
  <r>
    <n v="2008"/>
    <n v="7"/>
    <n v="31"/>
    <x v="1"/>
    <n v="21.900000000000002"/>
    <n v="13.550159663865546"/>
    <n v="-8.3498403361344558"/>
    <x v="226"/>
  </r>
  <r>
    <n v="2008"/>
    <n v="7"/>
    <n v="31"/>
    <x v="0"/>
    <n v="24"/>
    <n v="13.108983193277311"/>
    <n v="-10.891016806722689"/>
    <x v="226"/>
  </r>
  <r>
    <n v="2008"/>
    <n v="7"/>
    <n v="31"/>
    <x v="10"/>
    <n v="25.5"/>
    <n v="12.793857142857142"/>
    <n v="-12.706142857142858"/>
    <x v="226"/>
  </r>
  <r>
    <n v="2008"/>
    <n v="7"/>
    <n v="31"/>
    <x v="13"/>
    <n v="27"/>
    <n v="12.478731092436973"/>
    <n v="-14.521268907563027"/>
    <x v="226"/>
  </r>
  <r>
    <n v="2008"/>
    <n v="7"/>
    <n v="31"/>
    <x v="16"/>
    <n v="28.1"/>
    <n v="12.247638655462184"/>
    <n v="-15.852361344537817"/>
    <x v="226"/>
  </r>
  <r>
    <n v="2008"/>
    <n v="7"/>
    <n v="31"/>
    <x v="18"/>
    <n v="27.3"/>
    <n v="12.415705882352942"/>
    <n v="-14.884294117647059"/>
    <x v="226"/>
  </r>
  <r>
    <n v="2008"/>
    <n v="7"/>
    <n v="31"/>
    <x v="20"/>
    <n v="28"/>
    <n v="12.268647058823529"/>
    <n v="-15.731352941176471"/>
    <x v="226"/>
  </r>
  <r>
    <n v="2008"/>
    <n v="7"/>
    <n v="31"/>
    <x v="21"/>
    <n v="28.700000000000003"/>
    <n v="12.121588235294116"/>
    <n v="-16.578411764705887"/>
    <x v="226"/>
  </r>
  <r>
    <n v="2008"/>
    <n v="7"/>
    <n v="31"/>
    <x v="22"/>
    <n v="29.6"/>
    <n v="11.932512605042017"/>
    <n v="-17.667487394957984"/>
    <x v="226"/>
  </r>
  <r>
    <n v="2008"/>
    <n v="7"/>
    <n v="31"/>
    <x v="23"/>
    <n v="29.3"/>
    <n v="11.995537815126049"/>
    <n v="-17.304462184873952"/>
    <x v="226"/>
  </r>
  <r>
    <n v="2008"/>
    <n v="7"/>
    <n v="31"/>
    <x v="17"/>
    <n v="28.700000000000003"/>
    <n v="12.121588235294116"/>
    <n v="-16.578411764705887"/>
    <x v="226"/>
  </r>
  <r>
    <n v="2008"/>
    <n v="7"/>
    <n v="31"/>
    <x v="19"/>
    <n v="27.3"/>
    <n v="12.415705882352942"/>
    <n v="-14.884294117647059"/>
    <x v="226"/>
  </r>
  <r>
    <n v="2008"/>
    <n v="7"/>
    <n v="31"/>
    <x v="15"/>
    <n v="23.900000000000002"/>
    <n v="13.129991596638654"/>
    <n v="-10.770008403361349"/>
    <x v="226"/>
  </r>
  <r>
    <n v="2008"/>
    <n v="7"/>
    <n v="31"/>
    <x v="14"/>
    <n v="22.200000000000003"/>
    <n v="13.487134453781511"/>
    <n v="-8.7128655462184916"/>
    <x v="226"/>
  </r>
  <r>
    <n v="2008"/>
    <n v="7"/>
    <n v="31"/>
    <x v="12"/>
    <n v="21.3"/>
    <n v="13.676210084033613"/>
    <n v="-7.6237899159663876"/>
    <x v="226"/>
  </r>
  <r>
    <n v="2008"/>
    <n v="7"/>
    <n v="31"/>
    <x v="11"/>
    <n v="19.900000000000002"/>
    <n v="13.970327731092436"/>
    <n v="-5.9296722689075665"/>
    <x v="226"/>
  </r>
  <r>
    <n v="2008"/>
    <n v="7"/>
    <n v="31"/>
    <x v="9"/>
    <n v="19.900000000000002"/>
    <n v="13.970327731092436"/>
    <n v="-5.9296722689075665"/>
    <x v="226"/>
  </r>
  <r>
    <n v="2008"/>
    <n v="7"/>
    <n v="31"/>
    <x v="7"/>
    <n v="18.600000000000001"/>
    <n v="14.243436974789915"/>
    <n v="-4.356563025210086"/>
    <x v="226"/>
  </r>
  <r>
    <n v="2001"/>
    <n v="8"/>
    <n v="1"/>
    <x v="5"/>
    <n v="18.600000000000001"/>
    <n v="14.243436974789915"/>
    <n v="-4.356563025210086"/>
    <x v="226"/>
  </r>
  <r>
    <n v="2001"/>
    <n v="8"/>
    <n v="1"/>
    <x v="4"/>
    <n v="17.8"/>
    <n v="14.411504201680671"/>
    <n v="-3.3884957983193296"/>
    <x v="226"/>
  </r>
  <r>
    <n v="2001"/>
    <n v="8"/>
    <n v="1"/>
    <x v="2"/>
    <n v="17.600000000000001"/>
    <n v="14.45352100840336"/>
    <n v="-3.1464789915966414"/>
    <x v="226"/>
  </r>
  <r>
    <n v="2001"/>
    <n v="8"/>
    <n v="1"/>
    <x v="8"/>
    <n v="16.5"/>
    <n v="14.684613445378151"/>
    <n v="-1.8153865546218491"/>
    <x v="226"/>
  </r>
  <r>
    <n v="2001"/>
    <n v="8"/>
    <n v="1"/>
    <x v="6"/>
    <n v="15.4"/>
    <n v="14.915705882352942"/>
    <n v="-0.48429411764705854"/>
    <x v="226"/>
  </r>
  <r>
    <n v="2001"/>
    <n v="8"/>
    <n v="1"/>
    <x v="3"/>
    <n v="16.400000000000002"/>
    <n v="14.705621848739495"/>
    <n v="-1.6943781512605067"/>
    <x v="226"/>
  </r>
  <r>
    <n v="2001"/>
    <n v="8"/>
    <n v="1"/>
    <x v="1"/>
    <n v="17.600000000000001"/>
    <n v="14.45352100840336"/>
    <n v="-3.1464789915966414"/>
    <x v="226"/>
  </r>
  <r>
    <n v="2001"/>
    <n v="8"/>
    <n v="1"/>
    <x v="0"/>
    <n v="18.3"/>
    <n v="14.306462184873949"/>
    <n v="-3.9935378151260519"/>
    <x v="226"/>
  </r>
  <r>
    <n v="2001"/>
    <n v="8"/>
    <n v="1"/>
    <x v="10"/>
    <n v="18.3"/>
    <n v="14.306462184873949"/>
    <n v="-3.9935378151260519"/>
    <x v="226"/>
  </r>
  <r>
    <n v="2001"/>
    <n v="8"/>
    <n v="1"/>
    <x v="13"/>
    <n v="18.8"/>
    <n v="14.201420168067227"/>
    <n v="-4.5985798319327742"/>
    <x v="226"/>
  </r>
  <r>
    <n v="2001"/>
    <n v="8"/>
    <n v="1"/>
    <x v="16"/>
    <n v="20"/>
    <n v="13.949319327731093"/>
    <n v="-6.050680672268907"/>
    <x v="226"/>
  </r>
  <r>
    <n v="2001"/>
    <n v="8"/>
    <n v="1"/>
    <x v="18"/>
    <n v="19.900000000000002"/>
    <n v="13.970327731092436"/>
    <n v="-5.9296722689075665"/>
    <x v="226"/>
  </r>
  <r>
    <n v="2001"/>
    <n v="8"/>
    <n v="1"/>
    <x v="20"/>
    <n v="19.700000000000003"/>
    <n v="14.012344537815125"/>
    <n v="-5.6876554621848783"/>
    <x v="226"/>
  </r>
  <r>
    <n v="2001"/>
    <n v="8"/>
    <n v="1"/>
    <x v="21"/>
    <n v="20.6"/>
    <n v="13.823268907563024"/>
    <n v="-6.776731092436977"/>
    <x v="226"/>
  </r>
  <r>
    <n v="2001"/>
    <n v="8"/>
    <n v="1"/>
    <x v="22"/>
    <n v="21.8"/>
    <n v="13.571168067226889"/>
    <n v="-8.2288319327731116"/>
    <x v="226"/>
  </r>
  <r>
    <n v="2001"/>
    <n v="8"/>
    <n v="1"/>
    <x v="23"/>
    <n v="21.1"/>
    <n v="13.718226890756302"/>
    <n v="-7.3817731092436993"/>
    <x v="226"/>
  </r>
  <r>
    <n v="2001"/>
    <n v="8"/>
    <n v="1"/>
    <x v="17"/>
    <n v="20.700000000000003"/>
    <n v="13.80226050420168"/>
    <n v="-6.8977394957983229"/>
    <x v="226"/>
  </r>
  <r>
    <n v="2001"/>
    <n v="8"/>
    <n v="1"/>
    <x v="19"/>
    <n v="20"/>
    <n v="13.949319327731093"/>
    <n v="-6.050680672268907"/>
    <x v="226"/>
  </r>
  <r>
    <n v="2001"/>
    <n v="8"/>
    <n v="1"/>
    <x v="15"/>
    <n v="18.600000000000001"/>
    <n v="14.243436974789915"/>
    <n v="-4.356563025210086"/>
    <x v="226"/>
  </r>
  <r>
    <n v="2001"/>
    <n v="8"/>
    <n v="1"/>
    <x v="14"/>
    <n v="17.400000000000002"/>
    <n v="14.495537815126049"/>
    <n v="-2.9044621848739531"/>
    <x v="226"/>
  </r>
  <r>
    <n v="2001"/>
    <n v="8"/>
    <n v="1"/>
    <x v="12"/>
    <n v="15.3"/>
    <n v="14.936714285714285"/>
    <n v="-0.36328571428571621"/>
    <x v="226"/>
  </r>
  <r>
    <n v="2001"/>
    <n v="8"/>
    <n v="2"/>
    <x v="1"/>
    <n v="15.700000000000001"/>
    <n v="14.852680672268907"/>
    <n v="-0.84731932773109442"/>
    <x v="226"/>
  </r>
  <r>
    <n v="2001"/>
    <n v="8"/>
    <n v="2"/>
    <x v="0"/>
    <n v="17.8"/>
    <n v="14.411504201680671"/>
    <n v="-3.3884957983193296"/>
    <x v="226"/>
  </r>
  <r>
    <n v="2001"/>
    <n v="8"/>
    <n v="2"/>
    <x v="10"/>
    <n v="18.600000000000001"/>
    <n v="14.243436974789915"/>
    <n v="-4.356563025210086"/>
    <x v="226"/>
  </r>
  <r>
    <n v="2001"/>
    <n v="8"/>
    <n v="2"/>
    <x v="13"/>
    <n v="20.400000000000002"/>
    <n v="13.865285714285713"/>
    <n v="-6.5347142857142888"/>
    <x v="226"/>
  </r>
  <r>
    <n v="2001"/>
    <n v="8"/>
    <n v="2"/>
    <x v="16"/>
    <n v="22.900000000000002"/>
    <n v="13.3400756302521"/>
    <n v="-9.5599243697479022"/>
    <x v="226"/>
  </r>
  <r>
    <n v="2001"/>
    <n v="8"/>
    <n v="2"/>
    <x v="18"/>
    <n v="25.200000000000003"/>
    <n v="12.856882352941176"/>
    <n v="-12.343117647058827"/>
    <x v="226"/>
  </r>
  <r>
    <n v="2001"/>
    <n v="8"/>
    <n v="2"/>
    <x v="20"/>
    <n v="25.900000000000002"/>
    <n v="12.709823529411764"/>
    <n v="-13.190176470588238"/>
    <x v="226"/>
  </r>
  <r>
    <n v="2001"/>
    <n v="8"/>
    <n v="2"/>
    <x v="21"/>
    <n v="26.3"/>
    <n v="12.625789915966386"/>
    <n v="-13.674210084033614"/>
    <x v="226"/>
  </r>
  <r>
    <n v="2001"/>
    <n v="8"/>
    <n v="2"/>
    <x v="22"/>
    <n v="27.200000000000003"/>
    <n v="12.436714285714285"/>
    <n v="-14.763285714285718"/>
    <x v="226"/>
  </r>
  <r>
    <n v="2001"/>
    <n v="8"/>
    <n v="2"/>
    <x v="23"/>
    <n v="26.3"/>
    <n v="12.625789915966386"/>
    <n v="-13.674210084033614"/>
    <x v="226"/>
  </r>
  <r>
    <n v="2001"/>
    <n v="8"/>
    <n v="2"/>
    <x v="17"/>
    <n v="26.8"/>
    <n v="12.520747899159662"/>
    <n v="-14.279252100840338"/>
    <x v="226"/>
  </r>
  <r>
    <n v="2001"/>
    <n v="8"/>
    <n v="2"/>
    <x v="19"/>
    <n v="25.200000000000003"/>
    <n v="12.856882352941176"/>
    <n v="-12.343117647058827"/>
    <x v="226"/>
  </r>
  <r>
    <n v="2001"/>
    <n v="8"/>
    <n v="2"/>
    <x v="15"/>
    <n v="24.3"/>
    <n v="13.045957983193276"/>
    <n v="-11.254042016806725"/>
    <x v="226"/>
  </r>
  <r>
    <n v="2001"/>
    <n v="8"/>
    <n v="2"/>
    <x v="14"/>
    <n v="22.6"/>
    <n v="13.403100840336133"/>
    <n v="-9.1968991596638681"/>
    <x v="226"/>
  </r>
  <r>
    <n v="2001"/>
    <n v="8"/>
    <n v="2"/>
    <x v="12"/>
    <n v="20.3"/>
    <n v="13.886294117647058"/>
    <n v="-6.4137058823529429"/>
    <x v="226"/>
  </r>
  <r>
    <n v="2001"/>
    <n v="8"/>
    <n v="2"/>
    <x v="11"/>
    <n v="20"/>
    <n v="13.949319327731093"/>
    <n v="-6.050680672268907"/>
    <x v="226"/>
  </r>
  <r>
    <n v="2001"/>
    <n v="8"/>
    <n v="2"/>
    <x v="9"/>
    <n v="19.200000000000003"/>
    <n v="14.117386554621849"/>
    <n v="-5.0826134453781542"/>
    <x v="226"/>
  </r>
  <r>
    <n v="2001"/>
    <n v="8"/>
    <n v="2"/>
    <x v="7"/>
    <n v="19.5"/>
    <n v="14.054361344537815"/>
    <n v="-5.4456386554621847"/>
    <x v="226"/>
  </r>
  <r>
    <n v="2001"/>
    <n v="8"/>
    <n v="3"/>
    <x v="5"/>
    <n v="18.8"/>
    <n v="14.201420168067227"/>
    <n v="-4.5985798319327742"/>
    <x v="226"/>
  </r>
  <r>
    <n v="2001"/>
    <n v="8"/>
    <n v="3"/>
    <x v="4"/>
    <n v="18.2"/>
    <n v="14.327470588235293"/>
    <n v="-3.872529411764706"/>
    <x v="226"/>
  </r>
  <r>
    <n v="2001"/>
    <n v="8"/>
    <n v="3"/>
    <x v="2"/>
    <n v="18.7"/>
    <n v="14.222428571428571"/>
    <n v="-4.4775714285714283"/>
    <x v="226"/>
  </r>
  <r>
    <n v="2001"/>
    <n v="8"/>
    <n v="3"/>
    <x v="8"/>
    <n v="18.7"/>
    <n v="14.222428571428571"/>
    <n v="-4.4775714285714283"/>
    <x v="226"/>
  </r>
  <r>
    <n v="2001"/>
    <n v="8"/>
    <n v="3"/>
    <x v="6"/>
    <n v="19.200000000000003"/>
    <n v="14.117386554621849"/>
    <n v="-5.0826134453781542"/>
    <x v="226"/>
  </r>
  <r>
    <n v="2001"/>
    <n v="8"/>
    <n v="3"/>
    <x v="3"/>
    <n v="18.5"/>
    <n v="14.26444537815126"/>
    <n v="-4.2355546218487401"/>
    <x v="226"/>
  </r>
  <r>
    <n v="2001"/>
    <n v="8"/>
    <n v="3"/>
    <x v="1"/>
    <n v="18.3"/>
    <n v="14.306462184873949"/>
    <n v="-3.9935378151260519"/>
    <x v="226"/>
  </r>
  <r>
    <n v="2001"/>
    <n v="8"/>
    <n v="3"/>
    <x v="0"/>
    <n v="18.3"/>
    <n v="14.306462184873949"/>
    <n v="-3.9935378151260519"/>
    <x v="226"/>
  </r>
  <r>
    <n v="2001"/>
    <n v="8"/>
    <n v="3"/>
    <x v="10"/>
    <n v="17.5"/>
    <n v="14.474529411764706"/>
    <n v="-3.0254705882352937"/>
    <x v="226"/>
  </r>
  <r>
    <n v="2001"/>
    <n v="8"/>
    <n v="3"/>
    <x v="13"/>
    <n v="17.7"/>
    <n v="14.432512605042017"/>
    <n v="-3.2674873949579819"/>
    <x v="226"/>
  </r>
  <r>
    <n v="2001"/>
    <n v="8"/>
    <n v="3"/>
    <x v="16"/>
    <n v="19.3"/>
    <n v="14.096378151260504"/>
    <n v="-5.2036218487394965"/>
    <x v="226"/>
  </r>
  <r>
    <n v="2001"/>
    <n v="8"/>
    <n v="3"/>
    <x v="18"/>
    <n v="20.900000000000002"/>
    <n v="13.760243697478991"/>
    <n v="-7.1397563025210111"/>
    <x v="226"/>
  </r>
  <r>
    <n v="2001"/>
    <n v="8"/>
    <n v="3"/>
    <x v="20"/>
    <n v="21.8"/>
    <n v="13.571168067226889"/>
    <n v="-8.2288319327731116"/>
    <x v="226"/>
  </r>
  <r>
    <n v="2001"/>
    <n v="8"/>
    <n v="3"/>
    <x v="21"/>
    <n v="22.900000000000002"/>
    <n v="13.3400756302521"/>
    <n v="-9.5599243697479022"/>
    <x v="226"/>
  </r>
  <r>
    <n v="2001"/>
    <n v="8"/>
    <n v="3"/>
    <x v="22"/>
    <n v="21.5"/>
    <n v="13.634193277310924"/>
    <n v="-7.8658067226890758"/>
    <x v="226"/>
  </r>
  <r>
    <n v="2001"/>
    <n v="8"/>
    <n v="3"/>
    <x v="23"/>
    <n v="21.5"/>
    <n v="13.634193277310924"/>
    <n v="-7.8658067226890758"/>
    <x v="226"/>
  </r>
  <r>
    <n v="2001"/>
    <n v="8"/>
    <n v="3"/>
    <x v="17"/>
    <n v="21.6"/>
    <n v="13.613184873949578"/>
    <n v="-7.9868151260504234"/>
    <x v="226"/>
  </r>
  <r>
    <n v="2001"/>
    <n v="8"/>
    <n v="3"/>
    <x v="19"/>
    <n v="20.700000000000003"/>
    <n v="13.80226050420168"/>
    <n v="-6.8977394957983229"/>
    <x v="226"/>
  </r>
  <r>
    <n v="2001"/>
    <n v="8"/>
    <n v="3"/>
    <x v="15"/>
    <n v="19.700000000000003"/>
    <n v="14.012344537815125"/>
    <n v="-5.6876554621848783"/>
    <x v="226"/>
  </r>
  <r>
    <n v="2001"/>
    <n v="8"/>
    <n v="3"/>
    <x v="14"/>
    <n v="16.900000000000002"/>
    <n v="14.600579831932773"/>
    <n v="-2.299420168067229"/>
    <x v="226"/>
  </r>
  <r>
    <n v="2001"/>
    <n v="8"/>
    <n v="3"/>
    <x v="9"/>
    <n v="15.200000000000001"/>
    <n v="14.957722689075631"/>
    <n v="-0.24227731092437033"/>
    <x v="226"/>
  </r>
  <r>
    <n v="2001"/>
    <n v="8"/>
    <n v="3"/>
    <x v="7"/>
    <n v="16"/>
    <n v="14.789655462184873"/>
    <n v="-1.2103445378151267"/>
    <x v="226"/>
  </r>
  <r>
    <n v="2001"/>
    <n v="8"/>
    <n v="4"/>
    <x v="5"/>
    <n v="16.400000000000002"/>
    <n v="14.705621848739495"/>
    <n v="-1.6943781512605067"/>
    <x v="226"/>
  </r>
  <r>
    <n v="2001"/>
    <n v="8"/>
    <n v="4"/>
    <x v="4"/>
    <n v="17.100000000000001"/>
    <n v="14.558563025210084"/>
    <n v="-2.5414369747899173"/>
    <x v="226"/>
  </r>
  <r>
    <n v="2001"/>
    <n v="8"/>
    <n v="4"/>
    <x v="2"/>
    <n v="16.5"/>
    <n v="14.684613445378151"/>
    <n v="-1.8153865546218491"/>
    <x v="226"/>
  </r>
  <r>
    <n v="2001"/>
    <n v="8"/>
    <n v="4"/>
    <x v="8"/>
    <n v="16.2"/>
    <n v="14.747638655462184"/>
    <n v="-1.452361344537815"/>
    <x v="226"/>
  </r>
  <r>
    <n v="2001"/>
    <n v="8"/>
    <n v="4"/>
    <x v="6"/>
    <n v="15.9"/>
    <n v="14.810663865546218"/>
    <n v="-1.0893361344537826"/>
    <x v="226"/>
  </r>
  <r>
    <n v="2001"/>
    <n v="8"/>
    <n v="4"/>
    <x v="3"/>
    <n v="15.700000000000001"/>
    <n v="14.852680672268907"/>
    <n v="-0.84731932773109442"/>
    <x v="226"/>
  </r>
  <r>
    <n v="2001"/>
    <n v="8"/>
    <n v="4"/>
    <x v="1"/>
    <n v="16.3"/>
    <n v="14.72663025210084"/>
    <n v="-1.5733697478991608"/>
    <x v="226"/>
  </r>
  <r>
    <n v="2001"/>
    <n v="8"/>
    <n v="4"/>
    <x v="0"/>
    <n v="16.7"/>
    <n v="14.642596638655462"/>
    <n v="-2.0574033613445373"/>
    <x v="226"/>
  </r>
  <r>
    <n v="2001"/>
    <n v="8"/>
    <n v="4"/>
    <x v="10"/>
    <n v="17.5"/>
    <n v="14.474529411764706"/>
    <n v="-3.0254705882352937"/>
    <x v="226"/>
  </r>
  <r>
    <n v="2001"/>
    <n v="8"/>
    <n v="4"/>
    <x v="13"/>
    <n v="18.2"/>
    <n v="14.327470588235293"/>
    <n v="-3.872529411764706"/>
    <x v="226"/>
  </r>
  <r>
    <n v="2001"/>
    <n v="8"/>
    <n v="4"/>
    <x v="16"/>
    <n v="20"/>
    <n v="13.949319327731093"/>
    <n v="-6.050680672268907"/>
    <x v="226"/>
  </r>
  <r>
    <n v="2001"/>
    <n v="8"/>
    <n v="4"/>
    <x v="18"/>
    <n v="19.900000000000002"/>
    <n v="13.970327731092436"/>
    <n v="-5.9296722689075665"/>
    <x v="226"/>
  </r>
  <r>
    <n v="2001"/>
    <n v="8"/>
    <n v="4"/>
    <x v="20"/>
    <n v="21.200000000000003"/>
    <n v="13.697218487394956"/>
    <n v="-7.502781512605047"/>
    <x v="226"/>
  </r>
  <r>
    <n v="2001"/>
    <n v="8"/>
    <n v="4"/>
    <x v="21"/>
    <n v="21"/>
    <n v="13.739235294117647"/>
    <n v="-7.2607647058823535"/>
    <x v="226"/>
  </r>
  <r>
    <n v="2001"/>
    <n v="8"/>
    <n v="4"/>
    <x v="22"/>
    <n v="20.700000000000003"/>
    <n v="13.80226050420168"/>
    <n v="-6.8977394957983229"/>
    <x v="226"/>
  </r>
  <r>
    <n v="2001"/>
    <n v="8"/>
    <n v="4"/>
    <x v="23"/>
    <n v="20.6"/>
    <n v="13.823268907563024"/>
    <n v="-6.776731092436977"/>
    <x v="226"/>
  </r>
  <r>
    <n v="2001"/>
    <n v="8"/>
    <n v="4"/>
    <x v="17"/>
    <n v="20.200000000000003"/>
    <n v="13.907302521008402"/>
    <n v="-6.2926974789916006"/>
    <x v="226"/>
  </r>
  <r>
    <n v="2001"/>
    <n v="8"/>
    <n v="4"/>
    <x v="19"/>
    <n v="19.5"/>
    <n v="14.054361344537815"/>
    <n v="-5.4456386554621847"/>
    <x v="226"/>
  </r>
  <r>
    <n v="2001"/>
    <n v="8"/>
    <n v="4"/>
    <x v="15"/>
    <n v="17.900000000000002"/>
    <n v="14.390495798319327"/>
    <n v="-3.5095042016806755"/>
    <x v="226"/>
  </r>
  <r>
    <n v="2001"/>
    <n v="8"/>
    <n v="4"/>
    <x v="14"/>
    <n v="16.2"/>
    <n v="14.747638655462184"/>
    <n v="-1.452361344537815"/>
    <x v="226"/>
  </r>
  <r>
    <n v="2001"/>
    <n v="8"/>
    <n v="5"/>
    <x v="0"/>
    <n v="15.8"/>
    <n v="14.831672268907562"/>
    <n v="-0.96832773109243853"/>
    <x v="226"/>
  </r>
  <r>
    <n v="2001"/>
    <n v="8"/>
    <n v="5"/>
    <x v="10"/>
    <n v="17.2"/>
    <n v="14.53755462184874"/>
    <n v="-2.6624453781512596"/>
    <x v="226"/>
  </r>
  <r>
    <n v="2001"/>
    <n v="8"/>
    <n v="5"/>
    <x v="13"/>
    <n v="19.100000000000001"/>
    <n v="14.138394957983193"/>
    <n v="-4.9616050420168083"/>
    <x v="226"/>
  </r>
  <r>
    <n v="2001"/>
    <n v="8"/>
    <n v="5"/>
    <x v="16"/>
    <n v="18.2"/>
    <n v="14.327470588235293"/>
    <n v="-3.872529411764706"/>
    <x v="226"/>
  </r>
  <r>
    <n v="2001"/>
    <n v="8"/>
    <n v="5"/>
    <x v="18"/>
    <n v="19.3"/>
    <n v="14.096378151260504"/>
    <n v="-5.2036218487394965"/>
    <x v="226"/>
  </r>
  <r>
    <n v="2001"/>
    <n v="8"/>
    <n v="5"/>
    <x v="20"/>
    <n v="19.200000000000003"/>
    <n v="14.117386554621849"/>
    <n v="-5.0826134453781542"/>
    <x v="226"/>
  </r>
  <r>
    <n v="2001"/>
    <n v="8"/>
    <n v="5"/>
    <x v="21"/>
    <n v="17.600000000000001"/>
    <n v="14.45352100840336"/>
    <n v="-3.1464789915966414"/>
    <x v="226"/>
  </r>
  <r>
    <n v="2001"/>
    <n v="8"/>
    <n v="5"/>
    <x v="22"/>
    <n v="19"/>
    <n v="14.159403361344538"/>
    <n v="-4.8405966386554624"/>
    <x v="226"/>
  </r>
  <r>
    <n v="2001"/>
    <n v="8"/>
    <n v="5"/>
    <x v="23"/>
    <n v="18.5"/>
    <n v="14.26444537815126"/>
    <n v="-4.2355546218487401"/>
    <x v="226"/>
  </r>
  <r>
    <n v="2001"/>
    <n v="8"/>
    <n v="5"/>
    <x v="17"/>
    <n v="19.200000000000003"/>
    <n v="14.117386554621849"/>
    <n v="-5.0826134453781542"/>
    <x v="226"/>
  </r>
  <r>
    <n v="2001"/>
    <n v="8"/>
    <n v="5"/>
    <x v="19"/>
    <n v="18.100000000000001"/>
    <n v="14.348478991596638"/>
    <n v="-3.7515210084033637"/>
    <x v="226"/>
  </r>
  <r>
    <n v="2001"/>
    <n v="8"/>
    <n v="5"/>
    <x v="15"/>
    <n v="16.5"/>
    <n v="14.684613445378151"/>
    <n v="-1.8153865546218491"/>
    <x v="226"/>
  </r>
  <r>
    <n v="2001"/>
    <n v="8"/>
    <n v="6"/>
    <x v="1"/>
    <n v="17.3"/>
    <n v="14.516546218487395"/>
    <n v="-2.7834537815126055"/>
    <x v="226"/>
  </r>
  <r>
    <n v="2001"/>
    <n v="8"/>
    <n v="6"/>
    <x v="0"/>
    <n v="17.900000000000002"/>
    <n v="14.390495798319327"/>
    <n v="-3.5095042016806755"/>
    <x v="226"/>
  </r>
  <r>
    <n v="2001"/>
    <n v="8"/>
    <n v="6"/>
    <x v="10"/>
    <n v="18.7"/>
    <n v="14.222428571428571"/>
    <n v="-4.4775714285714283"/>
    <x v="226"/>
  </r>
  <r>
    <n v="2001"/>
    <n v="8"/>
    <n v="6"/>
    <x v="13"/>
    <n v="20.100000000000001"/>
    <n v="13.928310924369747"/>
    <n v="-6.1716890756302547"/>
    <x v="226"/>
  </r>
  <r>
    <n v="2001"/>
    <n v="8"/>
    <n v="6"/>
    <x v="16"/>
    <n v="21.3"/>
    <n v="13.676210084033613"/>
    <n v="-7.6237899159663876"/>
    <x v="226"/>
  </r>
  <r>
    <n v="2001"/>
    <n v="8"/>
    <n v="6"/>
    <x v="18"/>
    <n v="20.100000000000001"/>
    <n v="13.928310924369747"/>
    <n v="-6.1716890756302547"/>
    <x v="226"/>
  </r>
  <r>
    <n v="2001"/>
    <n v="8"/>
    <n v="6"/>
    <x v="20"/>
    <n v="20.6"/>
    <n v="13.823268907563024"/>
    <n v="-6.776731092436977"/>
    <x v="226"/>
  </r>
  <r>
    <n v="2001"/>
    <n v="8"/>
    <n v="6"/>
    <x v="21"/>
    <n v="20.400000000000002"/>
    <n v="13.865285714285713"/>
    <n v="-6.5347142857142888"/>
    <x v="226"/>
  </r>
  <r>
    <n v="2001"/>
    <n v="8"/>
    <n v="6"/>
    <x v="22"/>
    <n v="19.3"/>
    <n v="14.096378151260504"/>
    <n v="-5.2036218487394965"/>
    <x v="226"/>
  </r>
  <r>
    <n v="2001"/>
    <n v="8"/>
    <n v="6"/>
    <x v="23"/>
    <n v="18.7"/>
    <n v="14.222428571428571"/>
    <n v="-4.4775714285714283"/>
    <x v="226"/>
  </r>
  <r>
    <n v="2001"/>
    <n v="8"/>
    <n v="6"/>
    <x v="17"/>
    <n v="18.600000000000001"/>
    <n v="14.243436974789915"/>
    <n v="-4.356563025210086"/>
    <x v="226"/>
  </r>
  <r>
    <n v="2001"/>
    <n v="8"/>
    <n v="6"/>
    <x v="19"/>
    <n v="18.900000000000002"/>
    <n v="14.180411764705882"/>
    <n v="-4.7195882352941201"/>
    <x v="226"/>
  </r>
  <r>
    <n v="2001"/>
    <n v="8"/>
    <n v="6"/>
    <x v="15"/>
    <n v="18.900000000000002"/>
    <n v="14.180411764705882"/>
    <n v="-4.7195882352941201"/>
    <x v="226"/>
  </r>
  <r>
    <n v="2001"/>
    <n v="8"/>
    <n v="6"/>
    <x v="14"/>
    <n v="18.900000000000002"/>
    <n v="14.180411764705882"/>
    <n v="-4.7195882352941201"/>
    <x v="226"/>
  </r>
  <r>
    <n v="2001"/>
    <n v="8"/>
    <n v="6"/>
    <x v="12"/>
    <n v="18.8"/>
    <n v="14.201420168067227"/>
    <n v="-4.5985798319327742"/>
    <x v="226"/>
  </r>
  <r>
    <n v="2001"/>
    <n v="8"/>
    <n v="6"/>
    <x v="11"/>
    <n v="18.7"/>
    <n v="14.222428571428571"/>
    <n v="-4.4775714285714283"/>
    <x v="226"/>
  </r>
  <r>
    <n v="2001"/>
    <n v="8"/>
    <n v="6"/>
    <x v="9"/>
    <n v="18.3"/>
    <n v="14.306462184873949"/>
    <n v="-3.9935378151260519"/>
    <x v="226"/>
  </r>
  <r>
    <n v="2001"/>
    <n v="8"/>
    <n v="6"/>
    <x v="7"/>
    <n v="17.3"/>
    <n v="14.516546218487395"/>
    <n v="-2.7834537815126055"/>
    <x v="226"/>
  </r>
  <r>
    <n v="2001"/>
    <n v="8"/>
    <n v="7"/>
    <x v="5"/>
    <n v="17.600000000000001"/>
    <n v="14.45352100840336"/>
    <n v="-3.1464789915966414"/>
    <x v="226"/>
  </r>
  <r>
    <n v="2001"/>
    <n v="8"/>
    <n v="7"/>
    <x v="4"/>
    <n v="17.600000000000001"/>
    <n v="14.45352100840336"/>
    <n v="-3.1464789915966414"/>
    <x v="226"/>
  </r>
  <r>
    <n v="2001"/>
    <n v="8"/>
    <n v="7"/>
    <x v="2"/>
    <n v="17.5"/>
    <n v="14.474529411764706"/>
    <n v="-3.0254705882352937"/>
    <x v="226"/>
  </r>
  <r>
    <n v="2001"/>
    <n v="8"/>
    <n v="7"/>
    <x v="8"/>
    <n v="17.2"/>
    <n v="14.53755462184874"/>
    <n v="-2.6624453781512596"/>
    <x v="226"/>
  </r>
  <r>
    <n v="2001"/>
    <n v="8"/>
    <n v="7"/>
    <x v="6"/>
    <n v="16.7"/>
    <n v="14.642596638655462"/>
    <n v="-2.0574033613445373"/>
    <x v="226"/>
  </r>
  <r>
    <n v="2001"/>
    <n v="8"/>
    <n v="7"/>
    <x v="3"/>
    <n v="16.8"/>
    <n v="14.621588235294118"/>
    <n v="-2.1784117647058832"/>
    <x v="226"/>
  </r>
  <r>
    <n v="2001"/>
    <n v="8"/>
    <n v="7"/>
    <x v="1"/>
    <n v="17.100000000000001"/>
    <n v="14.558563025210084"/>
    <n v="-2.5414369747899173"/>
    <x v="226"/>
  </r>
  <r>
    <n v="2001"/>
    <n v="8"/>
    <n v="7"/>
    <x v="0"/>
    <n v="17.5"/>
    <n v="14.474529411764706"/>
    <n v="-3.0254705882352937"/>
    <x v="226"/>
  </r>
  <r>
    <n v="2001"/>
    <n v="8"/>
    <n v="7"/>
    <x v="10"/>
    <n v="18.400000000000002"/>
    <n v="14.285453781512604"/>
    <n v="-4.1145462184873978"/>
    <x v="226"/>
  </r>
  <r>
    <n v="2001"/>
    <n v="8"/>
    <n v="7"/>
    <x v="13"/>
    <n v="18.8"/>
    <n v="14.201420168067227"/>
    <n v="-4.5985798319327742"/>
    <x v="226"/>
  </r>
  <r>
    <n v="2001"/>
    <n v="8"/>
    <n v="7"/>
    <x v="16"/>
    <n v="18.900000000000002"/>
    <n v="14.180411764705882"/>
    <n v="-4.7195882352941201"/>
    <x v="226"/>
  </r>
  <r>
    <n v="2001"/>
    <n v="8"/>
    <n v="7"/>
    <x v="18"/>
    <n v="21.900000000000002"/>
    <n v="13.550159663865546"/>
    <n v="-8.3498403361344558"/>
    <x v="226"/>
  </r>
  <r>
    <n v="2001"/>
    <n v="8"/>
    <n v="7"/>
    <x v="20"/>
    <n v="21.400000000000002"/>
    <n v="13.655201680672267"/>
    <n v="-7.7447983193277352"/>
    <x v="226"/>
  </r>
  <r>
    <n v="2001"/>
    <n v="8"/>
    <n v="7"/>
    <x v="21"/>
    <n v="20.400000000000002"/>
    <n v="13.865285714285713"/>
    <n v="-6.5347142857142888"/>
    <x v="226"/>
  </r>
  <r>
    <n v="2001"/>
    <n v="8"/>
    <n v="7"/>
    <x v="22"/>
    <n v="19.200000000000003"/>
    <n v="14.117386554621849"/>
    <n v="-5.0826134453781542"/>
    <x v="226"/>
  </r>
  <r>
    <n v="2001"/>
    <n v="8"/>
    <n v="7"/>
    <x v="23"/>
    <n v="18.3"/>
    <n v="14.306462184873949"/>
    <n v="-3.9935378151260519"/>
    <x v="226"/>
  </r>
  <r>
    <n v="2001"/>
    <n v="8"/>
    <n v="7"/>
    <x v="17"/>
    <n v="18.3"/>
    <n v="14.306462184873949"/>
    <n v="-3.9935378151260519"/>
    <x v="226"/>
  </r>
  <r>
    <n v="2001"/>
    <n v="8"/>
    <n v="7"/>
    <x v="19"/>
    <n v="18.100000000000001"/>
    <n v="14.348478991596638"/>
    <n v="-3.7515210084033637"/>
    <x v="226"/>
  </r>
  <r>
    <n v="2001"/>
    <n v="8"/>
    <n v="7"/>
    <x v="15"/>
    <n v="17.8"/>
    <n v="14.411504201680671"/>
    <n v="-3.3884957983193296"/>
    <x v="226"/>
  </r>
  <r>
    <n v="2001"/>
    <n v="8"/>
    <n v="7"/>
    <x v="14"/>
    <n v="17.8"/>
    <n v="14.411504201680671"/>
    <n v="-3.3884957983193296"/>
    <x v="226"/>
  </r>
  <r>
    <n v="2001"/>
    <n v="8"/>
    <n v="7"/>
    <x v="12"/>
    <n v="18"/>
    <n v="14.369487394957982"/>
    <n v="-3.6305126050420178"/>
    <x v="226"/>
  </r>
  <r>
    <n v="2001"/>
    <n v="8"/>
    <n v="7"/>
    <x v="11"/>
    <n v="18.100000000000001"/>
    <n v="14.348478991596638"/>
    <n v="-3.7515210084033637"/>
    <x v="226"/>
  </r>
  <r>
    <n v="2001"/>
    <n v="8"/>
    <n v="7"/>
    <x v="9"/>
    <n v="18"/>
    <n v="14.369487394957982"/>
    <n v="-3.6305126050420178"/>
    <x v="226"/>
  </r>
  <r>
    <n v="2001"/>
    <n v="8"/>
    <n v="7"/>
    <x v="7"/>
    <n v="15.100000000000001"/>
    <n v="14.978731092436973"/>
    <n v="-0.12126890756302799"/>
    <x v="226"/>
  </r>
  <r>
    <n v="2001"/>
    <n v="8"/>
    <n v="8"/>
    <x v="5"/>
    <n v="15.200000000000001"/>
    <n v="14.957722689075631"/>
    <n v="-0.24227731092437033"/>
    <x v="226"/>
  </r>
  <r>
    <n v="2001"/>
    <n v="8"/>
    <n v="8"/>
    <x v="3"/>
    <n v="15.100000000000001"/>
    <n v="14.978731092436973"/>
    <n v="-0.12126890756302799"/>
    <x v="226"/>
  </r>
  <r>
    <n v="2001"/>
    <n v="8"/>
    <n v="8"/>
    <x v="1"/>
    <n v="15.9"/>
    <n v="14.810663865546218"/>
    <n v="-1.0893361344537826"/>
    <x v="226"/>
  </r>
  <r>
    <n v="2001"/>
    <n v="8"/>
    <n v="8"/>
    <x v="0"/>
    <n v="16.600000000000001"/>
    <n v="14.663605042016806"/>
    <n v="-1.9363949579831949"/>
    <x v="226"/>
  </r>
  <r>
    <n v="2001"/>
    <n v="8"/>
    <n v="8"/>
    <x v="10"/>
    <n v="17.400000000000002"/>
    <n v="14.495537815126049"/>
    <n v="-2.9044621848739531"/>
    <x v="226"/>
  </r>
  <r>
    <n v="2001"/>
    <n v="8"/>
    <n v="8"/>
    <x v="13"/>
    <n v="18.100000000000001"/>
    <n v="14.348478991596638"/>
    <n v="-3.7515210084033637"/>
    <x v="226"/>
  </r>
  <r>
    <n v="2001"/>
    <n v="8"/>
    <n v="8"/>
    <x v="16"/>
    <n v="19.100000000000001"/>
    <n v="14.138394957983193"/>
    <n v="-4.9616050420168083"/>
    <x v="226"/>
  </r>
  <r>
    <n v="2001"/>
    <n v="8"/>
    <n v="8"/>
    <x v="21"/>
    <n v="16.600000000000001"/>
    <n v="14.663605042016806"/>
    <n v="-1.9363949579831949"/>
    <x v="226"/>
  </r>
  <r>
    <n v="2001"/>
    <n v="8"/>
    <n v="8"/>
    <x v="22"/>
    <n v="16.900000000000002"/>
    <n v="14.600579831932773"/>
    <n v="-2.299420168067229"/>
    <x v="226"/>
  </r>
  <r>
    <n v="2001"/>
    <n v="8"/>
    <n v="8"/>
    <x v="23"/>
    <n v="18.100000000000001"/>
    <n v="14.348478991596638"/>
    <n v="-3.7515210084033637"/>
    <x v="226"/>
  </r>
  <r>
    <n v="2001"/>
    <n v="8"/>
    <n v="8"/>
    <x v="17"/>
    <n v="19"/>
    <n v="14.159403361344538"/>
    <n v="-4.8405966386554624"/>
    <x v="226"/>
  </r>
  <r>
    <n v="2001"/>
    <n v="8"/>
    <n v="8"/>
    <x v="19"/>
    <n v="18.100000000000001"/>
    <n v="14.348478991596638"/>
    <n v="-3.7515210084033637"/>
    <x v="226"/>
  </r>
  <r>
    <n v="2001"/>
    <n v="8"/>
    <n v="8"/>
    <x v="15"/>
    <n v="16.900000000000002"/>
    <n v="14.600579831932773"/>
    <n v="-2.299420168067229"/>
    <x v="226"/>
  </r>
  <r>
    <n v="2001"/>
    <n v="8"/>
    <n v="8"/>
    <x v="14"/>
    <n v="15.9"/>
    <n v="14.810663865546218"/>
    <n v="-1.0893361344537826"/>
    <x v="226"/>
  </r>
  <r>
    <n v="2001"/>
    <n v="8"/>
    <n v="8"/>
    <x v="12"/>
    <n v="15.5"/>
    <n v="14.894697478991596"/>
    <n v="-0.60530252100840443"/>
    <x v="226"/>
  </r>
  <r>
    <n v="2001"/>
    <n v="8"/>
    <n v="8"/>
    <x v="11"/>
    <n v="15.200000000000001"/>
    <n v="14.957722689075631"/>
    <n v="-0.24227731092437033"/>
    <x v="226"/>
  </r>
  <r>
    <n v="2001"/>
    <n v="8"/>
    <n v="9"/>
    <x v="10"/>
    <n v="17.100000000000001"/>
    <n v="14.558563025210084"/>
    <n v="-2.5414369747899173"/>
    <x v="226"/>
  </r>
  <r>
    <n v="2001"/>
    <n v="8"/>
    <n v="9"/>
    <x v="13"/>
    <n v="15.5"/>
    <n v="14.894697478991596"/>
    <n v="-0.60530252100840443"/>
    <x v="226"/>
  </r>
  <r>
    <n v="2001"/>
    <n v="8"/>
    <n v="9"/>
    <x v="16"/>
    <n v="17.7"/>
    <n v="14.432512605042017"/>
    <n v="-3.2674873949579819"/>
    <x v="226"/>
  </r>
  <r>
    <n v="2001"/>
    <n v="8"/>
    <n v="9"/>
    <x v="18"/>
    <n v="18.3"/>
    <n v="14.306462184873949"/>
    <n v="-3.9935378151260519"/>
    <x v="226"/>
  </r>
  <r>
    <n v="2001"/>
    <n v="8"/>
    <n v="9"/>
    <x v="20"/>
    <n v="18.3"/>
    <n v="14.306462184873949"/>
    <n v="-3.9935378151260519"/>
    <x v="226"/>
  </r>
  <r>
    <n v="2001"/>
    <n v="8"/>
    <n v="9"/>
    <x v="21"/>
    <n v="19.600000000000001"/>
    <n v="14.033352941176471"/>
    <n v="-5.5666470588235306"/>
    <x v="226"/>
  </r>
  <r>
    <n v="2001"/>
    <n v="8"/>
    <n v="9"/>
    <x v="22"/>
    <n v="17.900000000000002"/>
    <n v="14.390495798319327"/>
    <n v="-3.5095042016806755"/>
    <x v="226"/>
  </r>
  <r>
    <n v="2001"/>
    <n v="8"/>
    <n v="9"/>
    <x v="23"/>
    <n v="15"/>
    <n v="14.99973949579832"/>
    <n v="-2.6050420168033384E-4"/>
    <x v="226"/>
  </r>
  <r>
    <n v="2001"/>
    <n v="8"/>
    <n v="9"/>
    <x v="17"/>
    <n v="15.700000000000001"/>
    <n v="14.852680672268907"/>
    <n v="-0.84731932773109442"/>
    <x v="226"/>
  </r>
  <r>
    <n v="2001"/>
    <n v="8"/>
    <n v="9"/>
    <x v="19"/>
    <n v="15.700000000000001"/>
    <n v="14.852680672268907"/>
    <n v="-0.84731932773109442"/>
    <x v="226"/>
  </r>
  <r>
    <n v="2001"/>
    <n v="8"/>
    <n v="10"/>
    <x v="13"/>
    <n v="17.3"/>
    <n v="14.516546218487395"/>
    <n v="-2.7834537815126055"/>
    <x v="226"/>
  </r>
  <r>
    <n v="2001"/>
    <n v="8"/>
    <n v="10"/>
    <x v="16"/>
    <n v="16.900000000000002"/>
    <n v="14.600579831932773"/>
    <n v="-2.299420168067229"/>
    <x v="226"/>
  </r>
  <r>
    <n v="2001"/>
    <n v="8"/>
    <n v="10"/>
    <x v="18"/>
    <n v="17.2"/>
    <n v="14.53755462184874"/>
    <n v="-2.6624453781512596"/>
    <x v="226"/>
  </r>
  <r>
    <n v="2001"/>
    <n v="8"/>
    <n v="10"/>
    <x v="20"/>
    <n v="16.900000000000002"/>
    <n v="14.600579831932773"/>
    <n v="-2.299420168067229"/>
    <x v="226"/>
  </r>
  <r>
    <n v="2001"/>
    <n v="8"/>
    <n v="10"/>
    <x v="21"/>
    <n v="16.7"/>
    <n v="14.642596638655462"/>
    <n v="-2.0574033613445373"/>
    <x v="226"/>
  </r>
  <r>
    <n v="2001"/>
    <n v="8"/>
    <n v="10"/>
    <x v="22"/>
    <n v="17.2"/>
    <n v="14.53755462184874"/>
    <n v="-2.6624453781512596"/>
    <x v="226"/>
  </r>
  <r>
    <n v="2001"/>
    <n v="8"/>
    <n v="10"/>
    <x v="23"/>
    <n v="16.600000000000001"/>
    <n v="14.663605042016806"/>
    <n v="-1.9363949579831949"/>
    <x v="226"/>
  </r>
  <r>
    <n v="2001"/>
    <n v="8"/>
    <n v="10"/>
    <x v="17"/>
    <n v="17.8"/>
    <n v="14.411504201680671"/>
    <n v="-3.3884957983193296"/>
    <x v="226"/>
  </r>
  <r>
    <n v="2001"/>
    <n v="8"/>
    <n v="10"/>
    <x v="19"/>
    <n v="16.100000000000001"/>
    <n v="14.768647058823529"/>
    <n v="-1.3313529411764726"/>
    <x v="226"/>
  </r>
  <r>
    <n v="2001"/>
    <n v="8"/>
    <n v="10"/>
    <x v="15"/>
    <n v="15.3"/>
    <n v="14.936714285714285"/>
    <n v="-0.36328571428571621"/>
    <x v="226"/>
  </r>
  <r>
    <n v="2001"/>
    <n v="8"/>
    <n v="11"/>
    <x v="1"/>
    <n v="16.2"/>
    <n v="14.747638655462184"/>
    <n v="-1.452361344537815"/>
    <x v="226"/>
  </r>
  <r>
    <n v="2001"/>
    <n v="8"/>
    <n v="11"/>
    <x v="0"/>
    <n v="18.2"/>
    <n v="14.327470588235293"/>
    <n v="-3.872529411764706"/>
    <x v="226"/>
  </r>
  <r>
    <n v="2001"/>
    <n v="8"/>
    <n v="11"/>
    <x v="10"/>
    <n v="19.3"/>
    <n v="14.096378151260504"/>
    <n v="-5.2036218487394965"/>
    <x v="226"/>
  </r>
  <r>
    <n v="2001"/>
    <n v="8"/>
    <n v="11"/>
    <x v="13"/>
    <n v="19.3"/>
    <n v="14.096378151260504"/>
    <n v="-5.2036218487394965"/>
    <x v="226"/>
  </r>
  <r>
    <n v="2001"/>
    <n v="8"/>
    <n v="11"/>
    <x v="16"/>
    <n v="19"/>
    <n v="14.159403361344538"/>
    <n v="-4.8405966386554624"/>
    <x v="226"/>
  </r>
  <r>
    <n v="2001"/>
    <n v="8"/>
    <n v="11"/>
    <x v="18"/>
    <n v="20.700000000000003"/>
    <n v="13.80226050420168"/>
    <n v="-6.8977394957983229"/>
    <x v="226"/>
  </r>
  <r>
    <n v="2001"/>
    <n v="8"/>
    <n v="11"/>
    <x v="20"/>
    <n v="19.3"/>
    <n v="14.096378151260504"/>
    <n v="-5.2036218487394965"/>
    <x v="226"/>
  </r>
  <r>
    <n v="2001"/>
    <n v="8"/>
    <n v="11"/>
    <x v="21"/>
    <n v="21.1"/>
    <n v="13.718226890756302"/>
    <n v="-7.3817731092436993"/>
    <x v="226"/>
  </r>
  <r>
    <n v="2001"/>
    <n v="8"/>
    <n v="11"/>
    <x v="22"/>
    <n v="19.3"/>
    <n v="14.096378151260504"/>
    <n v="-5.2036218487394965"/>
    <x v="226"/>
  </r>
  <r>
    <n v="2001"/>
    <n v="8"/>
    <n v="11"/>
    <x v="23"/>
    <n v="20.200000000000003"/>
    <n v="13.907302521008402"/>
    <n v="-6.2926974789916006"/>
    <x v="226"/>
  </r>
  <r>
    <n v="2001"/>
    <n v="8"/>
    <n v="11"/>
    <x v="17"/>
    <n v="19.600000000000001"/>
    <n v="14.033352941176471"/>
    <n v="-5.5666470588235306"/>
    <x v="226"/>
  </r>
  <r>
    <n v="2001"/>
    <n v="8"/>
    <n v="11"/>
    <x v="19"/>
    <n v="18.2"/>
    <n v="14.327470588235293"/>
    <n v="-3.872529411764706"/>
    <x v="226"/>
  </r>
  <r>
    <n v="2001"/>
    <n v="8"/>
    <n v="11"/>
    <x v="15"/>
    <n v="17"/>
    <n v="14.579571428571429"/>
    <n v="-2.4204285714285714"/>
    <x v="226"/>
  </r>
  <r>
    <n v="2001"/>
    <n v="8"/>
    <n v="11"/>
    <x v="14"/>
    <n v="16.8"/>
    <n v="14.621588235294118"/>
    <n v="-2.1784117647058832"/>
    <x v="226"/>
  </r>
  <r>
    <n v="2001"/>
    <n v="8"/>
    <n v="11"/>
    <x v="12"/>
    <n v="16.900000000000002"/>
    <n v="14.600579831932773"/>
    <n v="-2.299420168067229"/>
    <x v="226"/>
  </r>
  <r>
    <n v="2001"/>
    <n v="8"/>
    <n v="11"/>
    <x v="11"/>
    <n v="16.400000000000002"/>
    <n v="14.705621848739495"/>
    <n v="-1.6943781512605067"/>
    <x v="226"/>
  </r>
  <r>
    <n v="2001"/>
    <n v="8"/>
    <n v="11"/>
    <x v="9"/>
    <n v="16.3"/>
    <n v="14.72663025210084"/>
    <n v="-1.5733697478991608"/>
    <x v="226"/>
  </r>
  <r>
    <n v="2001"/>
    <n v="8"/>
    <n v="11"/>
    <x v="7"/>
    <n v="15.700000000000001"/>
    <n v="14.852680672268907"/>
    <n v="-0.84731932773109442"/>
    <x v="226"/>
  </r>
  <r>
    <n v="2001"/>
    <n v="8"/>
    <n v="12"/>
    <x v="5"/>
    <n v="15.3"/>
    <n v="14.936714285714285"/>
    <n v="-0.36328571428571621"/>
    <x v="226"/>
  </r>
  <r>
    <n v="2001"/>
    <n v="8"/>
    <n v="12"/>
    <x v="4"/>
    <n v="15.600000000000001"/>
    <n v="14.873689075630251"/>
    <n v="-0.72631092436975031"/>
    <x v="226"/>
  </r>
  <r>
    <n v="2001"/>
    <n v="8"/>
    <n v="12"/>
    <x v="2"/>
    <n v="15.100000000000001"/>
    <n v="14.978731092436973"/>
    <n v="-0.12126890756302799"/>
    <x v="226"/>
  </r>
  <r>
    <n v="2001"/>
    <n v="8"/>
    <n v="12"/>
    <x v="6"/>
    <n v="15"/>
    <n v="14.99973949579832"/>
    <n v="-2.6050420168033384E-4"/>
    <x v="226"/>
  </r>
  <r>
    <n v="2001"/>
    <n v="8"/>
    <n v="12"/>
    <x v="3"/>
    <n v="15.4"/>
    <n v="14.915705882352942"/>
    <n v="-0.48429411764705854"/>
    <x v="226"/>
  </r>
  <r>
    <n v="2001"/>
    <n v="8"/>
    <n v="12"/>
    <x v="1"/>
    <n v="16"/>
    <n v="14.789655462184873"/>
    <n v="-1.2103445378151267"/>
    <x v="226"/>
  </r>
  <r>
    <n v="2001"/>
    <n v="8"/>
    <n v="12"/>
    <x v="0"/>
    <n v="15.600000000000001"/>
    <n v="14.873689075630251"/>
    <n v="-0.72631092436975031"/>
    <x v="226"/>
  </r>
  <r>
    <n v="2001"/>
    <n v="8"/>
    <n v="12"/>
    <x v="10"/>
    <n v="15.8"/>
    <n v="14.831672268907562"/>
    <n v="-0.96832773109243853"/>
    <x v="226"/>
  </r>
  <r>
    <n v="2001"/>
    <n v="8"/>
    <n v="12"/>
    <x v="13"/>
    <n v="15.3"/>
    <n v="14.936714285714285"/>
    <n v="-0.36328571428571621"/>
    <x v="226"/>
  </r>
  <r>
    <n v="2001"/>
    <n v="8"/>
    <n v="12"/>
    <x v="18"/>
    <n v="15.600000000000001"/>
    <n v="14.873689075630251"/>
    <n v="-0.72631092436975031"/>
    <x v="226"/>
  </r>
  <r>
    <n v="2001"/>
    <n v="8"/>
    <n v="12"/>
    <x v="20"/>
    <n v="16.400000000000002"/>
    <n v="14.705621848739495"/>
    <n v="-1.6943781512605067"/>
    <x v="226"/>
  </r>
  <r>
    <n v="2001"/>
    <n v="8"/>
    <n v="12"/>
    <x v="21"/>
    <n v="17.100000000000001"/>
    <n v="14.558563025210084"/>
    <n v="-2.5414369747899173"/>
    <x v="226"/>
  </r>
  <r>
    <n v="2001"/>
    <n v="8"/>
    <n v="12"/>
    <x v="22"/>
    <n v="17.5"/>
    <n v="14.474529411764706"/>
    <n v="-3.0254705882352937"/>
    <x v="226"/>
  </r>
  <r>
    <n v="2001"/>
    <n v="8"/>
    <n v="12"/>
    <x v="23"/>
    <n v="18.3"/>
    <n v="14.306462184873949"/>
    <n v="-3.9935378151260519"/>
    <x v="226"/>
  </r>
  <r>
    <n v="2001"/>
    <n v="8"/>
    <n v="12"/>
    <x v="17"/>
    <n v="18.400000000000002"/>
    <n v="14.285453781512604"/>
    <n v="-4.1145462184873978"/>
    <x v="226"/>
  </r>
  <r>
    <n v="2001"/>
    <n v="8"/>
    <n v="12"/>
    <x v="19"/>
    <n v="18.2"/>
    <n v="14.327470588235293"/>
    <n v="-3.872529411764706"/>
    <x v="226"/>
  </r>
  <r>
    <n v="2001"/>
    <n v="8"/>
    <n v="12"/>
    <x v="15"/>
    <n v="18.400000000000002"/>
    <n v="14.285453781512604"/>
    <n v="-4.1145462184873978"/>
    <x v="226"/>
  </r>
  <r>
    <n v="2001"/>
    <n v="8"/>
    <n v="12"/>
    <x v="14"/>
    <n v="17.100000000000001"/>
    <n v="14.558563025210084"/>
    <n v="-2.5414369747899173"/>
    <x v="226"/>
  </r>
  <r>
    <n v="2001"/>
    <n v="8"/>
    <n v="12"/>
    <x v="12"/>
    <n v="16.100000000000001"/>
    <n v="14.768647058823529"/>
    <n v="-1.3313529411764726"/>
    <x v="226"/>
  </r>
  <r>
    <n v="2001"/>
    <n v="8"/>
    <n v="12"/>
    <x v="11"/>
    <n v="16.5"/>
    <n v="14.684613445378151"/>
    <n v="-1.8153865546218491"/>
    <x v="226"/>
  </r>
  <r>
    <n v="2001"/>
    <n v="8"/>
    <n v="12"/>
    <x v="9"/>
    <n v="17.2"/>
    <n v="14.53755462184874"/>
    <n v="-2.6624453781512596"/>
    <x v="226"/>
  </r>
  <r>
    <n v="2001"/>
    <n v="8"/>
    <n v="12"/>
    <x v="7"/>
    <n v="17.2"/>
    <n v="14.53755462184874"/>
    <n v="-2.6624453781512596"/>
    <x v="226"/>
  </r>
  <r>
    <n v="2001"/>
    <n v="8"/>
    <n v="13"/>
    <x v="5"/>
    <n v="17"/>
    <n v="14.579571428571429"/>
    <n v="-2.4204285714285714"/>
    <x v="226"/>
  </r>
  <r>
    <n v="2001"/>
    <n v="8"/>
    <n v="13"/>
    <x v="4"/>
    <n v="17.100000000000001"/>
    <n v="14.558563025210084"/>
    <n v="-2.5414369747899173"/>
    <x v="226"/>
  </r>
  <r>
    <n v="2001"/>
    <n v="8"/>
    <n v="13"/>
    <x v="2"/>
    <n v="17.3"/>
    <n v="14.516546218487395"/>
    <n v="-2.7834537815126055"/>
    <x v="226"/>
  </r>
  <r>
    <n v="2001"/>
    <n v="8"/>
    <n v="13"/>
    <x v="8"/>
    <n v="17.5"/>
    <n v="14.474529411764706"/>
    <n v="-3.0254705882352937"/>
    <x v="226"/>
  </r>
  <r>
    <n v="2001"/>
    <n v="8"/>
    <n v="13"/>
    <x v="6"/>
    <n v="17.7"/>
    <n v="14.432512605042017"/>
    <n v="-3.2674873949579819"/>
    <x v="226"/>
  </r>
  <r>
    <n v="2001"/>
    <n v="8"/>
    <n v="13"/>
    <x v="3"/>
    <n v="17.600000000000001"/>
    <n v="14.45352100840336"/>
    <n v="-3.1464789915966414"/>
    <x v="226"/>
  </r>
  <r>
    <n v="2001"/>
    <n v="8"/>
    <n v="13"/>
    <x v="1"/>
    <n v="17.7"/>
    <n v="14.432512605042017"/>
    <n v="-3.2674873949579819"/>
    <x v="226"/>
  </r>
  <r>
    <n v="2001"/>
    <n v="8"/>
    <n v="13"/>
    <x v="0"/>
    <n v="18"/>
    <n v="14.369487394957982"/>
    <n v="-3.6305126050420178"/>
    <x v="226"/>
  </r>
  <r>
    <n v="2001"/>
    <n v="8"/>
    <n v="13"/>
    <x v="10"/>
    <n v="17.900000000000002"/>
    <n v="14.390495798319327"/>
    <n v="-3.5095042016806755"/>
    <x v="226"/>
  </r>
  <r>
    <n v="2001"/>
    <n v="8"/>
    <n v="13"/>
    <x v="13"/>
    <n v="18.2"/>
    <n v="14.327470588235293"/>
    <n v="-3.872529411764706"/>
    <x v="226"/>
  </r>
  <r>
    <n v="2001"/>
    <n v="8"/>
    <n v="13"/>
    <x v="16"/>
    <n v="18.600000000000001"/>
    <n v="14.243436974789915"/>
    <n v="-4.356563025210086"/>
    <x v="226"/>
  </r>
  <r>
    <n v="2001"/>
    <n v="8"/>
    <n v="13"/>
    <x v="18"/>
    <n v="19.5"/>
    <n v="14.054361344537815"/>
    <n v="-5.4456386554621847"/>
    <x v="226"/>
  </r>
  <r>
    <n v="2001"/>
    <n v="8"/>
    <n v="13"/>
    <x v="20"/>
    <n v="19.100000000000001"/>
    <n v="14.138394957983193"/>
    <n v="-4.9616050420168083"/>
    <x v="226"/>
  </r>
  <r>
    <n v="2001"/>
    <n v="8"/>
    <n v="13"/>
    <x v="21"/>
    <n v="19.700000000000003"/>
    <n v="14.012344537815125"/>
    <n v="-5.6876554621848783"/>
    <x v="226"/>
  </r>
  <r>
    <n v="2001"/>
    <n v="8"/>
    <n v="13"/>
    <x v="22"/>
    <n v="19.700000000000003"/>
    <n v="14.012344537815125"/>
    <n v="-5.6876554621848783"/>
    <x v="226"/>
  </r>
  <r>
    <n v="2001"/>
    <n v="8"/>
    <n v="13"/>
    <x v="23"/>
    <n v="20.700000000000003"/>
    <n v="13.80226050420168"/>
    <n v="-6.8977394957983229"/>
    <x v="226"/>
  </r>
  <r>
    <n v="2001"/>
    <n v="8"/>
    <n v="13"/>
    <x v="17"/>
    <n v="20.5"/>
    <n v="13.844277310924369"/>
    <n v="-6.6557226890756311"/>
    <x v="226"/>
  </r>
  <r>
    <n v="2001"/>
    <n v="8"/>
    <n v="13"/>
    <x v="19"/>
    <n v="20.400000000000002"/>
    <n v="13.865285714285713"/>
    <n v="-6.5347142857142888"/>
    <x v="226"/>
  </r>
  <r>
    <n v="2001"/>
    <n v="8"/>
    <n v="13"/>
    <x v="15"/>
    <n v="19.900000000000002"/>
    <n v="13.970327731092436"/>
    <n v="-5.9296722689075665"/>
    <x v="226"/>
  </r>
  <r>
    <n v="2001"/>
    <n v="8"/>
    <n v="13"/>
    <x v="14"/>
    <n v="19.700000000000003"/>
    <n v="14.012344537815125"/>
    <n v="-5.6876554621848783"/>
    <x v="226"/>
  </r>
  <r>
    <n v="2001"/>
    <n v="8"/>
    <n v="13"/>
    <x v="12"/>
    <n v="18.8"/>
    <n v="14.201420168067227"/>
    <n v="-4.5985798319327742"/>
    <x v="226"/>
  </r>
  <r>
    <n v="2001"/>
    <n v="8"/>
    <n v="13"/>
    <x v="11"/>
    <n v="19.200000000000003"/>
    <n v="14.117386554621849"/>
    <n v="-5.0826134453781542"/>
    <x v="226"/>
  </r>
  <r>
    <n v="2001"/>
    <n v="8"/>
    <n v="13"/>
    <x v="9"/>
    <n v="19"/>
    <n v="14.159403361344538"/>
    <n v="-4.8405966386554624"/>
    <x v="226"/>
  </r>
  <r>
    <n v="2001"/>
    <n v="8"/>
    <n v="13"/>
    <x v="7"/>
    <n v="18.8"/>
    <n v="14.201420168067227"/>
    <n v="-4.5985798319327742"/>
    <x v="226"/>
  </r>
  <r>
    <n v="2001"/>
    <n v="8"/>
    <n v="14"/>
    <x v="5"/>
    <n v="17.100000000000001"/>
    <n v="14.558563025210084"/>
    <n v="-2.5414369747899173"/>
    <x v="226"/>
  </r>
  <r>
    <n v="2001"/>
    <n v="8"/>
    <n v="14"/>
    <x v="4"/>
    <n v="16.100000000000001"/>
    <n v="14.768647058823529"/>
    <n v="-1.3313529411764726"/>
    <x v="226"/>
  </r>
  <r>
    <n v="2001"/>
    <n v="8"/>
    <n v="14"/>
    <x v="2"/>
    <n v="15.700000000000001"/>
    <n v="14.852680672268907"/>
    <n v="-0.84731932773109442"/>
    <x v="226"/>
  </r>
  <r>
    <n v="2001"/>
    <n v="8"/>
    <n v="14"/>
    <x v="3"/>
    <n v="16"/>
    <n v="14.789655462184873"/>
    <n v="-1.2103445378151267"/>
    <x v="226"/>
  </r>
  <r>
    <n v="2001"/>
    <n v="8"/>
    <n v="14"/>
    <x v="1"/>
    <n v="18.2"/>
    <n v="14.327470588235293"/>
    <n v="-3.872529411764706"/>
    <x v="226"/>
  </r>
  <r>
    <n v="2001"/>
    <n v="8"/>
    <n v="14"/>
    <x v="0"/>
    <n v="20"/>
    <n v="13.949319327731093"/>
    <n v="-6.050680672268907"/>
    <x v="226"/>
  </r>
  <r>
    <n v="2001"/>
    <n v="8"/>
    <n v="14"/>
    <x v="10"/>
    <n v="21.6"/>
    <n v="13.613184873949578"/>
    <n v="-7.9868151260504234"/>
    <x v="226"/>
  </r>
  <r>
    <n v="2001"/>
    <n v="8"/>
    <n v="14"/>
    <x v="13"/>
    <n v="23.3"/>
    <n v="13.256042016806722"/>
    <n v="-10.043957983193279"/>
    <x v="226"/>
  </r>
  <r>
    <n v="2001"/>
    <n v="8"/>
    <n v="14"/>
    <x v="16"/>
    <n v="25.5"/>
    <n v="12.793857142857142"/>
    <n v="-12.706142857142858"/>
    <x v="226"/>
  </r>
  <r>
    <n v="2001"/>
    <n v="8"/>
    <n v="14"/>
    <x v="18"/>
    <n v="25.900000000000002"/>
    <n v="12.709823529411764"/>
    <n v="-13.190176470588238"/>
    <x v="226"/>
  </r>
  <r>
    <n v="2001"/>
    <n v="8"/>
    <n v="14"/>
    <x v="20"/>
    <n v="26.900000000000002"/>
    <n v="12.49973949579832"/>
    <n v="-14.400260504201682"/>
    <x v="226"/>
  </r>
  <r>
    <n v="2001"/>
    <n v="8"/>
    <n v="14"/>
    <x v="21"/>
    <n v="27.8"/>
    <n v="12.310663865546218"/>
    <n v="-15.489336134453783"/>
    <x v="226"/>
  </r>
  <r>
    <n v="2001"/>
    <n v="8"/>
    <n v="14"/>
    <x v="22"/>
    <n v="27.900000000000002"/>
    <n v="12.289655462184873"/>
    <n v="-15.610344537815129"/>
    <x v="226"/>
  </r>
  <r>
    <n v="2001"/>
    <n v="8"/>
    <n v="14"/>
    <x v="23"/>
    <n v="28.1"/>
    <n v="12.247638655462184"/>
    <n v="-15.852361344537817"/>
    <x v="226"/>
  </r>
  <r>
    <n v="2001"/>
    <n v="8"/>
    <n v="14"/>
    <x v="17"/>
    <n v="27.400000000000002"/>
    <n v="12.394697478991596"/>
    <n v="-15.005302521008407"/>
    <x v="226"/>
  </r>
  <r>
    <n v="2001"/>
    <n v="8"/>
    <n v="14"/>
    <x v="19"/>
    <n v="26.900000000000002"/>
    <n v="12.49973949579832"/>
    <n v="-14.400260504201682"/>
    <x v="226"/>
  </r>
  <r>
    <n v="2001"/>
    <n v="8"/>
    <n v="14"/>
    <x v="15"/>
    <n v="23.400000000000002"/>
    <n v="13.235033613445378"/>
    <n v="-10.164966386554624"/>
    <x v="226"/>
  </r>
  <r>
    <n v="2001"/>
    <n v="8"/>
    <n v="14"/>
    <x v="14"/>
    <n v="20.700000000000003"/>
    <n v="13.80226050420168"/>
    <n v="-6.8977394957983229"/>
    <x v="226"/>
  </r>
  <r>
    <n v="2001"/>
    <n v="8"/>
    <n v="14"/>
    <x v="12"/>
    <n v="21"/>
    <n v="13.739235294117647"/>
    <n v="-7.2607647058823535"/>
    <x v="226"/>
  </r>
  <r>
    <n v="2001"/>
    <n v="8"/>
    <n v="14"/>
    <x v="11"/>
    <n v="20.100000000000001"/>
    <n v="13.928310924369747"/>
    <n v="-6.1716890756302547"/>
    <x v="226"/>
  </r>
  <r>
    <n v="2001"/>
    <n v="8"/>
    <n v="14"/>
    <x v="9"/>
    <n v="19.900000000000002"/>
    <n v="13.970327731092436"/>
    <n v="-5.9296722689075665"/>
    <x v="226"/>
  </r>
  <r>
    <n v="2001"/>
    <n v="8"/>
    <n v="14"/>
    <x v="7"/>
    <n v="19"/>
    <n v="14.159403361344538"/>
    <n v="-4.8405966386554624"/>
    <x v="226"/>
  </r>
  <r>
    <n v="2001"/>
    <n v="8"/>
    <n v="15"/>
    <x v="5"/>
    <n v="19.100000000000001"/>
    <n v="14.138394957983193"/>
    <n v="-4.9616050420168083"/>
    <x v="226"/>
  </r>
  <r>
    <n v="2001"/>
    <n v="8"/>
    <n v="15"/>
    <x v="4"/>
    <n v="18.600000000000001"/>
    <n v="14.243436974789915"/>
    <n v="-4.356563025210086"/>
    <x v="226"/>
  </r>
  <r>
    <n v="2001"/>
    <n v="8"/>
    <n v="15"/>
    <x v="2"/>
    <n v="18.7"/>
    <n v="14.222428571428571"/>
    <n v="-4.4775714285714283"/>
    <x v="226"/>
  </r>
  <r>
    <n v="2001"/>
    <n v="8"/>
    <n v="15"/>
    <x v="8"/>
    <n v="17.7"/>
    <n v="14.432512605042017"/>
    <n v="-3.2674873949579819"/>
    <x v="226"/>
  </r>
  <r>
    <n v="2001"/>
    <n v="8"/>
    <n v="15"/>
    <x v="6"/>
    <n v="17.8"/>
    <n v="14.411504201680671"/>
    <n v="-3.3884957983193296"/>
    <x v="226"/>
  </r>
  <r>
    <n v="2001"/>
    <n v="8"/>
    <n v="15"/>
    <x v="3"/>
    <n v="20.3"/>
    <n v="13.886294117647058"/>
    <n v="-6.4137058823529429"/>
    <x v="226"/>
  </r>
  <r>
    <n v="2001"/>
    <n v="8"/>
    <n v="15"/>
    <x v="1"/>
    <n v="22.6"/>
    <n v="13.403100840336133"/>
    <n v="-9.1968991596638681"/>
    <x v="226"/>
  </r>
  <r>
    <n v="2001"/>
    <n v="8"/>
    <n v="15"/>
    <x v="0"/>
    <n v="24.8"/>
    <n v="12.940915966386555"/>
    <n v="-11.859084033613446"/>
    <x v="226"/>
  </r>
  <r>
    <n v="2001"/>
    <n v="8"/>
    <n v="15"/>
    <x v="10"/>
    <n v="26.3"/>
    <n v="12.625789915966386"/>
    <n v="-13.674210084033614"/>
    <x v="226"/>
  </r>
  <r>
    <n v="2001"/>
    <n v="8"/>
    <n v="15"/>
    <x v="13"/>
    <n v="28.1"/>
    <n v="12.247638655462184"/>
    <n v="-15.852361344537817"/>
    <x v="226"/>
  </r>
  <r>
    <n v="2001"/>
    <n v="8"/>
    <n v="15"/>
    <x v="16"/>
    <n v="29.200000000000003"/>
    <n v="12.016546218487395"/>
    <n v="-17.183453781512608"/>
    <x v="226"/>
  </r>
  <r>
    <n v="2001"/>
    <n v="8"/>
    <n v="15"/>
    <x v="18"/>
    <n v="30.200000000000003"/>
    <n v="11.806462184873949"/>
    <n v="-18.393537815126052"/>
    <x v="226"/>
  </r>
  <r>
    <n v="2001"/>
    <n v="8"/>
    <n v="15"/>
    <x v="20"/>
    <n v="30.5"/>
    <n v="11.743436974789915"/>
    <n v="-18.756563025210085"/>
    <x v="226"/>
  </r>
  <r>
    <n v="2001"/>
    <n v="8"/>
    <n v="15"/>
    <x v="21"/>
    <n v="31.200000000000003"/>
    <n v="11.596378151260502"/>
    <n v="-19.6036218487395"/>
    <x v="226"/>
  </r>
  <r>
    <n v="2001"/>
    <n v="8"/>
    <n v="15"/>
    <x v="22"/>
    <n v="30.1"/>
    <n v="11.827470588235293"/>
    <n v="-18.272529411764708"/>
    <x v="226"/>
  </r>
  <r>
    <n v="2001"/>
    <n v="8"/>
    <n v="15"/>
    <x v="23"/>
    <n v="31.400000000000002"/>
    <n v="11.554361344537813"/>
    <n v="-19.845638655462189"/>
    <x v="226"/>
  </r>
  <r>
    <n v="2001"/>
    <n v="8"/>
    <n v="15"/>
    <x v="17"/>
    <n v="29.900000000000002"/>
    <n v="11.869487394957982"/>
    <n v="-18.03051260504202"/>
    <x v="226"/>
  </r>
  <r>
    <n v="2001"/>
    <n v="8"/>
    <n v="15"/>
    <x v="19"/>
    <n v="27.200000000000003"/>
    <n v="12.436714285714285"/>
    <n v="-14.763285714285718"/>
    <x v="226"/>
  </r>
  <r>
    <n v="2001"/>
    <n v="8"/>
    <n v="15"/>
    <x v="15"/>
    <n v="24.900000000000002"/>
    <n v="12.919907563025209"/>
    <n v="-11.980092436974793"/>
    <x v="226"/>
  </r>
  <r>
    <n v="2001"/>
    <n v="8"/>
    <n v="15"/>
    <x v="14"/>
    <n v="25.1"/>
    <n v="12.87789075630252"/>
    <n v="-12.222109243697481"/>
    <x v="226"/>
  </r>
  <r>
    <n v="2001"/>
    <n v="8"/>
    <n v="15"/>
    <x v="12"/>
    <n v="21.5"/>
    <n v="13.634193277310924"/>
    <n v="-7.8658067226890758"/>
    <x v="226"/>
  </r>
  <r>
    <n v="2001"/>
    <n v="8"/>
    <n v="15"/>
    <x v="11"/>
    <n v="20.100000000000001"/>
    <n v="13.928310924369747"/>
    <n v="-6.1716890756302547"/>
    <x v="226"/>
  </r>
  <r>
    <n v="2001"/>
    <n v="8"/>
    <n v="15"/>
    <x v="9"/>
    <n v="20.400000000000002"/>
    <n v="13.865285714285713"/>
    <n v="-6.5347142857142888"/>
    <x v="226"/>
  </r>
  <r>
    <n v="2001"/>
    <n v="8"/>
    <n v="15"/>
    <x v="7"/>
    <n v="20.5"/>
    <n v="13.844277310924369"/>
    <n v="-6.6557226890756311"/>
    <x v="226"/>
  </r>
  <r>
    <n v="2001"/>
    <n v="8"/>
    <n v="16"/>
    <x v="5"/>
    <n v="20.100000000000001"/>
    <n v="13.928310924369747"/>
    <n v="-6.1716890756302547"/>
    <x v="226"/>
  </r>
  <r>
    <n v="2001"/>
    <n v="8"/>
    <n v="16"/>
    <x v="4"/>
    <n v="21.700000000000003"/>
    <n v="13.592176470588235"/>
    <n v="-8.1078235294117675"/>
    <x v="226"/>
  </r>
  <r>
    <n v="2001"/>
    <n v="8"/>
    <n v="16"/>
    <x v="2"/>
    <n v="22.3"/>
    <n v="13.466126050420169"/>
    <n v="-8.8338739495798322"/>
    <x v="226"/>
  </r>
  <r>
    <n v="2001"/>
    <n v="8"/>
    <n v="16"/>
    <x v="8"/>
    <n v="21.5"/>
    <n v="13.634193277310924"/>
    <n v="-7.8658067226890758"/>
    <x v="226"/>
  </r>
  <r>
    <n v="2001"/>
    <n v="8"/>
    <n v="16"/>
    <x v="6"/>
    <n v="20.8"/>
    <n v="13.781252100840335"/>
    <n v="-7.0187478991596652"/>
    <x v="226"/>
  </r>
  <r>
    <n v="2001"/>
    <n v="8"/>
    <n v="16"/>
    <x v="3"/>
    <n v="19"/>
    <n v="14.159403361344538"/>
    <n v="-4.8405966386554624"/>
    <x v="226"/>
  </r>
  <r>
    <n v="2001"/>
    <n v="8"/>
    <n v="16"/>
    <x v="1"/>
    <n v="20.6"/>
    <n v="13.823268907563024"/>
    <n v="-6.776731092436977"/>
    <x v="226"/>
  </r>
  <r>
    <n v="2001"/>
    <n v="8"/>
    <n v="16"/>
    <x v="0"/>
    <n v="21.200000000000003"/>
    <n v="13.697218487394956"/>
    <n v="-7.502781512605047"/>
    <x v="226"/>
  </r>
  <r>
    <n v="2001"/>
    <n v="8"/>
    <n v="16"/>
    <x v="10"/>
    <n v="20.400000000000002"/>
    <n v="13.865285714285713"/>
    <n v="-6.5347142857142888"/>
    <x v="226"/>
  </r>
  <r>
    <n v="2001"/>
    <n v="8"/>
    <n v="16"/>
    <x v="13"/>
    <n v="21.700000000000003"/>
    <n v="13.592176470588235"/>
    <n v="-8.1078235294117675"/>
    <x v="226"/>
  </r>
  <r>
    <n v="2001"/>
    <n v="8"/>
    <n v="16"/>
    <x v="16"/>
    <n v="20.700000000000003"/>
    <n v="13.80226050420168"/>
    <n v="-6.8977394957983229"/>
    <x v="226"/>
  </r>
  <r>
    <n v="2001"/>
    <n v="8"/>
    <n v="16"/>
    <x v="18"/>
    <n v="20.900000000000002"/>
    <n v="13.760243697478991"/>
    <n v="-7.1397563025210111"/>
    <x v="226"/>
  </r>
  <r>
    <n v="2001"/>
    <n v="8"/>
    <n v="16"/>
    <x v="20"/>
    <n v="22.3"/>
    <n v="13.466126050420169"/>
    <n v="-8.8338739495798322"/>
    <x v="226"/>
  </r>
  <r>
    <n v="2001"/>
    <n v="8"/>
    <n v="16"/>
    <x v="21"/>
    <n v="22.5"/>
    <n v="13.42410924369748"/>
    <n v="-9.0758907563025204"/>
    <x v="226"/>
  </r>
  <r>
    <n v="2001"/>
    <n v="8"/>
    <n v="16"/>
    <x v="22"/>
    <n v="21.5"/>
    <n v="13.634193277310924"/>
    <n v="-7.8658067226890758"/>
    <x v="226"/>
  </r>
  <r>
    <n v="2001"/>
    <n v="8"/>
    <n v="16"/>
    <x v="23"/>
    <n v="20.900000000000002"/>
    <n v="13.760243697478991"/>
    <n v="-7.1397563025210111"/>
    <x v="226"/>
  </r>
  <r>
    <n v="2001"/>
    <n v="8"/>
    <n v="16"/>
    <x v="17"/>
    <n v="21"/>
    <n v="13.739235294117647"/>
    <n v="-7.2607647058823535"/>
    <x v="226"/>
  </r>
  <r>
    <n v="2001"/>
    <n v="8"/>
    <n v="16"/>
    <x v="19"/>
    <n v="20.400000000000002"/>
    <n v="13.865285714285713"/>
    <n v="-6.5347142857142888"/>
    <x v="226"/>
  </r>
  <r>
    <n v="2001"/>
    <n v="8"/>
    <n v="16"/>
    <x v="15"/>
    <n v="18.400000000000002"/>
    <n v="14.285453781512604"/>
    <n v="-4.1145462184873978"/>
    <x v="226"/>
  </r>
  <r>
    <n v="2001"/>
    <n v="8"/>
    <n v="16"/>
    <x v="14"/>
    <n v="16.7"/>
    <n v="14.642596638655462"/>
    <n v="-2.0574033613445373"/>
    <x v="226"/>
  </r>
  <r>
    <n v="2001"/>
    <n v="8"/>
    <n v="17"/>
    <x v="1"/>
    <n v="16"/>
    <n v="14.789655462184873"/>
    <n v="-1.2103445378151267"/>
    <x v="226"/>
  </r>
  <r>
    <n v="2001"/>
    <n v="8"/>
    <n v="17"/>
    <x v="0"/>
    <n v="18.100000000000001"/>
    <n v="14.348478991596638"/>
    <n v="-3.7515210084033637"/>
    <x v="226"/>
  </r>
  <r>
    <n v="2001"/>
    <n v="8"/>
    <n v="17"/>
    <x v="10"/>
    <n v="19.600000000000001"/>
    <n v="14.033352941176471"/>
    <n v="-5.5666470588235306"/>
    <x v="226"/>
  </r>
  <r>
    <n v="2001"/>
    <n v="8"/>
    <n v="17"/>
    <x v="13"/>
    <n v="20.400000000000002"/>
    <n v="13.865285714285713"/>
    <n v="-6.5347142857142888"/>
    <x v="226"/>
  </r>
  <r>
    <n v="2001"/>
    <n v="8"/>
    <n v="17"/>
    <x v="16"/>
    <n v="21.400000000000002"/>
    <n v="13.655201680672267"/>
    <n v="-7.7447983193277352"/>
    <x v="226"/>
  </r>
  <r>
    <n v="2001"/>
    <n v="8"/>
    <n v="17"/>
    <x v="18"/>
    <n v="21.8"/>
    <n v="13.571168067226889"/>
    <n v="-8.2288319327731116"/>
    <x v="226"/>
  </r>
  <r>
    <n v="2001"/>
    <n v="8"/>
    <n v="17"/>
    <x v="20"/>
    <n v="22.700000000000003"/>
    <n v="13.382092436974789"/>
    <n v="-9.3179075630252139"/>
    <x v="226"/>
  </r>
  <r>
    <n v="2001"/>
    <n v="8"/>
    <n v="17"/>
    <x v="21"/>
    <n v="22.900000000000002"/>
    <n v="13.3400756302521"/>
    <n v="-9.5599243697479022"/>
    <x v="226"/>
  </r>
  <r>
    <n v="2001"/>
    <n v="8"/>
    <n v="17"/>
    <x v="22"/>
    <n v="22.3"/>
    <n v="13.466126050420169"/>
    <n v="-8.8338739495798322"/>
    <x v="226"/>
  </r>
  <r>
    <n v="2001"/>
    <n v="8"/>
    <n v="17"/>
    <x v="23"/>
    <n v="23.700000000000003"/>
    <n v="13.172008403361342"/>
    <n v="-10.52799159663866"/>
    <x v="226"/>
  </r>
  <r>
    <n v="2001"/>
    <n v="8"/>
    <n v="17"/>
    <x v="17"/>
    <n v="22.3"/>
    <n v="13.466126050420169"/>
    <n v="-8.8338739495798322"/>
    <x v="226"/>
  </r>
  <r>
    <n v="2001"/>
    <n v="8"/>
    <n v="17"/>
    <x v="19"/>
    <n v="21.400000000000002"/>
    <n v="13.655201680672267"/>
    <n v="-7.7447983193277352"/>
    <x v="226"/>
  </r>
  <r>
    <n v="2001"/>
    <n v="8"/>
    <n v="17"/>
    <x v="15"/>
    <n v="19.5"/>
    <n v="14.054361344537815"/>
    <n v="-5.4456386554621847"/>
    <x v="226"/>
  </r>
  <r>
    <n v="2001"/>
    <n v="8"/>
    <n v="17"/>
    <x v="14"/>
    <n v="18.2"/>
    <n v="14.327470588235293"/>
    <n v="-3.872529411764706"/>
    <x v="226"/>
  </r>
  <r>
    <n v="2001"/>
    <n v="8"/>
    <n v="17"/>
    <x v="12"/>
    <n v="17.2"/>
    <n v="14.53755462184874"/>
    <n v="-2.6624453781512596"/>
    <x v="226"/>
  </r>
  <r>
    <n v="2001"/>
    <n v="8"/>
    <n v="17"/>
    <x v="11"/>
    <n v="16.400000000000002"/>
    <n v="14.705621848739495"/>
    <n v="-1.6943781512605067"/>
    <x v="226"/>
  </r>
  <r>
    <n v="2001"/>
    <n v="8"/>
    <n v="17"/>
    <x v="9"/>
    <n v="15.8"/>
    <n v="14.831672268907562"/>
    <n v="-0.96832773109243853"/>
    <x v="226"/>
  </r>
  <r>
    <n v="2001"/>
    <n v="8"/>
    <n v="17"/>
    <x v="7"/>
    <n v="15.3"/>
    <n v="14.936714285714285"/>
    <n v="-0.36328571428571621"/>
    <x v="226"/>
  </r>
  <r>
    <n v="2001"/>
    <n v="8"/>
    <n v="18"/>
    <x v="5"/>
    <n v="15.9"/>
    <n v="14.810663865546218"/>
    <n v="-1.0893361344537826"/>
    <x v="226"/>
  </r>
  <r>
    <n v="2001"/>
    <n v="8"/>
    <n v="18"/>
    <x v="4"/>
    <n v="16"/>
    <n v="14.789655462184873"/>
    <n v="-1.2103445378151267"/>
    <x v="226"/>
  </r>
  <r>
    <n v="2001"/>
    <n v="8"/>
    <n v="18"/>
    <x v="2"/>
    <n v="15.700000000000001"/>
    <n v="14.852680672268907"/>
    <n v="-0.84731932773109442"/>
    <x v="226"/>
  </r>
  <r>
    <n v="2001"/>
    <n v="8"/>
    <n v="18"/>
    <x v="8"/>
    <n v="15.700000000000001"/>
    <n v="14.852680672268907"/>
    <n v="-0.84731932773109442"/>
    <x v="226"/>
  </r>
  <r>
    <n v="2001"/>
    <n v="8"/>
    <n v="18"/>
    <x v="6"/>
    <n v="16.5"/>
    <n v="14.684613445378151"/>
    <n v="-1.8153865546218491"/>
    <x v="226"/>
  </r>
  <r>
    <n v="2001"/>
    <n v="8"/>
    <n v="18"/>
    <x v="3"/>
    <n v="16.5"/>
    <n v="14.684613445378151"/>
    <n v="-1.8153865546218491"/>
    <x v="226"/>
  </r>
  <r>
    <n v="2001"/>
    <n v="8"/>
    <n v="18"/>
    <x v="1"/>
    <n v="16.400000000000002"/>
    <n v="14.705621848739495"/>
    <n v="-1.6943781512605067"/>
    <x v="226"/>
  </r>
  <r>
    <n v="2001"/>
    <n v="8"/>
    <n v="18"/>
    <x v="0"/>
    <n v="16.600000000000001"/>
    <n v="14.663605042016806"/>
    <n v="-1.9363949579831949"/>
    <x v="226"/>
  </r>
  <r>
    <n v="2001"/>
    <n v="8"/>
    <n v="18"/>
    <x v="10"/>
    <n v="17.7"/>
    <n v="14.432512605042017"/>
    <n v="-3.2674873949579819"/>
    <x v="226"/>
  </r>
  <r>
    <n v="2001"/>
    <n v="8"/>
    <n v="18"/>
    <x v="13"/>
    <n v="20.700000000000003"/>
    <n v="13.80226050420168"/>
    <n v="-6.8977394957983229"/>
    <x v="226"/>
  </r>
  <r>
    <n v="2001"/>
    <n v="8"/>
    <n v="18"/>
    <x v="16"/>
    <n v="22"/>
    <n v="13.5291512605042"/>
    <n v="-8.4708487394957999"/>
    <x v="226"/>
  </r>
  <r>
    <n v="2001"/>
    <n v="8"/>
    <n v="18"/>
    <x v="18"/>
    <n v="22.200000000000003"/>
    <n v="13.487134453781511"/>
    <n v="-8.7128655462184916"/>
    <x v="226"/>
  </r>
  <r>
    <n v="2001"/>
    <n v="8"/>
    <n v="18"/>
    <x v="20"/>
    <n v="23.5"/>
    <n v="13.214025210084033"/>
    <n v="-10.285974789915967"/>
    <x v="226"/>
  </r>
  <r>
    <n v="2001"/>
    <n v="8"/>
    <n v="18"/>
    <x v="21"/>
    <n v="24.200000000000003"/>
    <n v="13.066966386554622"/>
    <n v="-11.133033613445381"/>
    <x v="226"/>
  </r>
  <r>
    <n v="2001"/>
    <n v="8"/>
    <n v="18"/>
    <x v="22"/>
    <n v="24.200000000000003"/>
    <n v="13.066966386554622"/>
    <n v="-11.133033613445381"/>
    <x v="226"/>
  </r>
  <r>
    <n v="2001"/>
    <n v="8"/>
    <n v="18"/>
    <x v="23"/>
    <n v="24.400000000000002"/>
    <n v="13.024949579831933"/>
    <n v="-11.375050420168069"/>
    <x v="226"/>
  </r>
  <r>
    <n v="2001"/>
    <n v="8"/>
    <n v="18"/>
    <x v="17"/>
    <n v="24.6"/>
    <n v="12.982932773109244"/>
    <n v="-11.617067226890757"/>
    <x v="226"/>
  </r>
  <r>
    <n v="2001"/>
    <n v="8"/>
    <n v="18"/>
    <x v="19"/>
    <n v="23.400000000000002"/>
    <n v="13.235033613445378"/>
    <n v="-10.164966386554624"/>
    <x v="226"/>
  </r>
  <r>
    <n v="2001"/>
    <n v="8"/>
    <n v="18"/>
    <x v="15"/>
    <n v="22.400000000000002"/>
    <n v="13.445117647058822"/>
    <n v="-8.9548823529411798"/>
    <x v="226"/>
  </r>
  <r>
    <n v="2001"/>
    <n v="8"/>
    <n v="18"/>
    <x v="14"/>
    <n v="22.1"/>
    <n v="13.508142857142857"/>
    <n v="-8.591857142857144"/>
    <x v="226"/>
  </r>
  <r>
    <n v="2001"/>
    <n v="8"/>
    <n v="18"/>
    <x v="12"/>
    <n v="21.400000000000002"/>
    <n v="13.655201680672267"/>
    <n v="-7.7447983193277352"/>
    <x v="226"/>
  </r>
  <r>
    <n v="2001"/>
    <n v="8"/>
    <n v="18"/>
    <x v="11"/>
    <n v="20.400000000000002"/>
    <n v="13.865285714285713"/>
    <n v="-6.5347142857142888"/>
    <x v="226"/>
  </r>
  <r>
    <n v="2001"/>
    <n v="8"/>
    <n v="18"/>
    <x v="9"/>
    <n v="19.200000000000003"/>
    <n v="14.117386554621849"/>
    <n v="-5.0826134453781542"/>
    <x v="226"/>
  </r>
  <r>
    <n v="2001"/>
    <n v="8"/>
    <n v="18"/>
    <x v="7"/>
    <n v="17.2"/>
    <n v="14.53755462184874"/>
    <n v="-2.6624453781512596"/>
    <x v="226"/>
  </r>
  <r>
    <n v="2001"/>
    <n v="8"/>
    <n v="19"/>
    <x v="5"/>
    <n v="17.900000000000002"/>
    <n v="14.390495798319327"/>
    <n v="-3.5095042016806755"/>
    <x v="226"/>
  </r>
  <r>
    <n v="2001"/>
    <n v="8"/>
    <n v="19"/>
    <x v="4"/>
    <n v="19.5"/>
    <n v="14.054361344537815"/>
    <n v="-5.4456386554621847"/>
    <x v="226"/>
  </r>
  <r>
    <n v="2001"/>
    <n v="8"/>
    <n v="19"/>
    <x v="2"/>
    <n v="18.900000000000002"/>
    <n v="14.180411764705882"/>
    <n v="-4.7195882352941201"/>
    <x v="226"/>
  </r>
  <r>
    <n v="2001"/>
    <n v="8"/>
    <n v="19"/>
    <x v="8"/>
    <n v="19.100000000000001"/>
    <n v="14.138394957983193"/>
    <n v="-4.9616050420168083"/>
    <x v="226"/>
  </r>
  <r>
    <n v="2001"/>
    <n v="8"/>
    <n v="19"/>
    <x v="6"/>
    <n v="18.2"/>
    <n v="14.327470588235293"/>
    <n v="-3.872529411764706"/>
    <x v="226"/>
  </r>
  <r>
    <n v="2001"/>
    <n v="8"/>
    <n v="19"/>
    <x v="3"/>
    <n v="18.600000000000001"/>
    <n v="14.243436974789915"/>
    <n v="-4.356563025210086"/>
    <x v="226"/>
  </r>
  <r>
    <n v="2001"/>
    <n v="8"/>
    <n v="19"/>
    <x v="1"/>
    <n v="19.600000000000001"/>
    <n v="14.033352941176471"/>
    <n v="-5.5666470588235306"/>
    <x v="226"/>
  </r>
  <r>
    <n v="2001"/>
    <n v="8"/>
    <n v="19"/>
    <x v="0"/>
    <n v="20.100000000000001"/>
    <n v="13.928310924369747"/>
    <n v="-6.1716890756302547"/>
    <x v="226"/>
  </r>
  <r>
    <n v="2001"/>
    <n v="8"/>
    <n v="19"/>
    <x v="10"/>
    <n v="20.8"/>
    <n v="13.781252100840335"/>
    <n v="-7.0187478991596652"/>
    <x v="226"/>
  </r>
  <r>
    <n v="2001"/>
    <n v="8"/>
    <n v="19"/>
    <x v="13"/>
    <n v="21.700000000000003"/>
    <n v="13.592176470588235"/>
    <n v="-8.1078235294117675"/>
    <x v="226"/>
  </r>
  <r>
    <n v="2001"/>
    <n v="8"/>
    <n v="19"/>
    <x v="16"/>
    <n v="21.1"/>
    <n v="13.718226890756302"/>
    <n v="-7.3817731092436993"/>
    <x v="226"/>
  </r>
  <r>
    <n v="2001"/>
    <n v="8"/>
    <n v="19"/>
    <x v="18"/>
    <n v="21.8"/>
    <n v="13.571168067226889"/>
    <n v="-8.2288319327731116"/>
    <x v="226"/>
  </r>
  <r>
    <n v="2001"/>
    <n v="8"/>
    <n v="19"/>
    <x v="20"/>
    <n v="21.900000000000002"/>
    <n v="13.550159663865546"/>
    <n v="-8.3498403361344558"/>
    <x v="226"/>
  </r>
  <r>
    <n v="2001"/>
    <n v="8"/>
    <n v="19"/>
    <x v="21"/>
    <n v="23.3"/>
    <n v="13.256042016806722"/>
    <n v="-10.043957983193279"/>
    <x v="226"/>
  </r>
  <r>
    <n v="2001"/>
    <n v="8"/>
    <n v="19"/>
    <x v="22"/>
    <n v="23.400000000000002"/>
    <n v="13.235033613445378"/>
    <n v="-10.164966386554624"/>
    <x v="226"/>
  </r>
  <r>
    <n v="2001"/>
    <n v="8"/>
    <n v="19"/>
    <x v="23"/>
    <n v="20.900000000000002"/>
    <n v="13.760243697478991"/>
    <n v="-7.1397563025210111"/>
    <x v="226"/>
  </r>
  <r>
    <n v="2001"/>
    <n v="8"/>
    <n v="19"/>
    <x v="17"/>
    <n v="22"/>
    <n v="13.5291512605042"/>
    <n v="-8.4708487394957999"/>
    <x v="226"/>
  </r>
  <r>
    <n v="2001"/>
    <n v="8"/>
    <n v="19"/>
    <x v="19"/>
    <n v="21.700000000000003"/>
    <n v="13.592176470588235"/>
    <n v="-8.1078235294117675"/>
    <x v="226"/>
  </r>
  <r>
    <n v="2001"/>
    <n v="8"/>
    <n v="19"/>
    <x v="15"/>
    <n v="20.400000000000002"/>
    <n v="13.865285714285713"/>
    <n v="-6.5347142857142888"/>
    <x v="226"/>
  </r>
  <r>
    <n v="2001"/>
    <n v="8"/>
    <n v="19"/>
    <x v="14"/>
    <n v="17.900000000000002"/>
    <n v="14.390495798319327"/>
    <n v="-3.5095042016806755"/>
    <x v="226"/>
  </r>
  <r>
    <n v="2001"/>
    <n v="8"/>
    <n v="19"/>
    <x v="12"/>
    <n v="17.8"/>
    <n v="14.411504201680671"/>
    <n v="-3.3884957983193296"/>
    <x v="226"/>
  </r>
  <r>
    <n v="2001"/>
    <n v="8"/>
    <n v="19"/>
    <x v="11"/>
    <n v="17.7"/>
    <n v="14.432512605042017"/>
    <n v="-3.2674873949579819"/>
    <x v="226"/>
  </r>
  <r>
    <n v="2001"/>
    <n v="8"/>
    <n v="19"/>
    <x v="9"/>
    <n v="17"/>
    <n v="14.579571428571429"/>
    <n v="-2.4204285714285714"/>
    <x v="226"/>
  </r>
  <r>
    <n v="2001"/>
    <n v="8"/>
    <n v="19"/>
    <x v="7"/>
    <n v="16.8"/>
    <n v="14.621588235294118"/>
    <n v="-2.1784117647058832"/>
    <x v="226"/>
  </r>
  <r>
    <n v="2001"/>
    <n v="8"/>
    <n v="20"/>
    <x v="5"/>
    <n v="16.2"/>
    <n v="14.747638655462184"/>
    <n v="-1.452361344537815"/>
    <x v="226"/>
  </r>
  <r>
    <n v="2001"/>
    <n v="8"/>
    <n v="20"/>
    <x v="4"/>
    <n v="16.900000000000002"/>
    <n v="14.600579831932773"/>
    <n v="-2.299420168067229"/>
    <x v="226"/>
  </r>
  <r>
    <n v="2001"/>
    <n v="8"/>
    <n v="20"/>
    <x v="2"/>
    <n v="16"/>
    <n v="14.789655462184873"/>
    <n v="-1.2103445378151267"/>
    <x v="226"/>
  </r>
  <r>
    <n v="2001"/>
    <n v="8"/>
    <n v="20"/>
    <x v="8"/>
    <n v="15.4"/>
    <n v="14.915705882352942"/>
    <n v="-0.48429411764705854"/>
    <x v="226"/>
  </r>
  <r>
    <n v="2001"/>
    <n v="8"/>
    <n v="20"/>
    <x v="6"/>
    <n v="15.4"/>
    <n v="14.915705882352942"/>
    <n v="-0.48429411764705854"/>
    <x v="226"/>
  </r>
  <r>
    <n v="2001"/>
    <n v="8"/>
    <n v="20"/>
    <x v="3"/>
    <n v="15.8"/>
    <n v="14.831672268907562"/>
    <n v="-0.96832773109243853"/>
    <x v="226"/>
  </r>
  <r>
    <n v="2001"/>
    <n v="8"/>
    <n v="20"/>
    <x v="1"/>
    <n v="16.3"/>
    <n v="14.72663025210084"/>
    <n v="-1.5733697478991608"/>
    <x v="226"/>
  </r>
  <r>
    <n v="2001"/>
    <n v="8"/>
    <n v="20"/>
    <x v="0"/>
    <n v="17.600000000000001"/>
    <n v="14.45352100840336"/>
    <n v="-3.1464789915966414"/>
    <x v="226"/>
  </r>
  <r>
    <n v="2001"/>
    <n v="8"/>
    <n v="20"/>
    <x v="10"/>
    <n v="20.100000000000001"/>
    <n v="13.928310924369747"/>
    <n v="-6.1716890756302547"/>
    <x v="226"/>
  </r>
  <r>
    <n v="2001"/>
    <n v="8"/>
    <n v="20"/>
    <x v="13"/>
    <n v="20.200000000000003"/>
    <n v="13.907302521008402"/>
    <n v="-6.2926974789916006"/>
    <x v="226"/>
  </r>
  <r>
    <n v="2001"/>
    <n v="8"/>
    <n v="20"/>
    <x v="16"/>
    <n v="21.8"/>
    <n v="13.571168067226889"/>
    <n v="-8.2288319327731116"/>
    <x v="226"/>
  </r>
  <r>
    <n v="2001"/>
    <n v="8"/>
    <n v="20"/>
    <x v="18"/>
    <n v="20.900000000000002"/>
    <n v="13.760243697478991"/>
    <n v="-7.1397563025210111"/>
    <x v="226"/>
  </r>
  <r>
    <n v="2001"/>
    <n v="8"/>
    <n v="20"/>
    <x v="20"/>
    <n v="22.900000000000002"/>
    <n v="13.3400756302521"/>
    <n v="-9.5599243697479022"/>
    <x v="226"/>
  </r>
  <r>
    <n v="2001"/>
    <n v="8"/>
    <n v="20"/>
    <x v="21"/>
    <n v="22.200000000000003"/>
    <n v="13.487134453781511"/>
    <n v="-8.7128655462184916"/>
    <x v="226"/>
  </r>
  <r>
    <n v="2001"/>
    <n v="8"/>
    <n v="20"/>
    <x v="22"/>
    <n v="21.700000000000003"/>
    <n v="13.592176470588235"/>
    <n v="-8.1078235294117675"/>
    <x v="226"/>
  </r>
  <r>
    <n v="2001"/>
    <n v="8"/>
    <n v="20"/>
    <x v="23"/>
    <n v="21.3"/>
    <n v="13.676210084033613"/>
    <n v="-7.6237899159663876"/>
    <x v="226"/>
  </r>
  <r>
    <n v="2001"/>
    <n v="8"/>
    <n v="20"/>
    <x v="17"/>
    <n v="21.1"/>
    <n v="13.718226890756302"/>
    <n v="-7.3817731092436993"/>
    <x v="226"/>
  </r>
  <r>
    <n v="2001"/>
    <n v="8"/>
    <n v="20"/>
    <x v="19"/>
    <n v="20"/>
    <n v="13.949319327731093"/>
    <n v="-6.050680672268907"/>
    <x v="226"/>
  </r>
  <r>
    <n v="2001"/>
    <n v="8"/>
    <n v="20"/>
    <x v="15"/>
    <n v="16.400000000000002"/>
    <n v="14.705621848739495"/>
    <n v="-1.6943781512605067"/>
    <x v="226"/>
  </r>
  <r>
    <n v="2001"/>
    <n v="8"/>
    <n v="20"/>
    <x v="12"/>
    <n v="15.200000000000001"/>
    <n v="14.957722689075631"/>
    <n v="-0.24227731092437033"/>
    <x v="226"/>
  </r>
  <r>
    <n v="2001"/>
    <n v="8"/>
    <n v="21"/>
    <x v="1"/>
    <n v="16.3"/>
    <n v="14.72663025210084"/>
    <n v="-1.5733697478991608"/>
    <x v="226"/>
  </r>
  <r>
    <n v="2001"/>
    <n v="8"/>
    <n v="21"/>
    <x v="0"/>
    <n v="19.400000000000002"/>
    <n v="14.07536974789916"/>
    <n v="-5.3246302521008424"/>
    <x v="226"/>
  </r>
  <r>
    <n v="2001"/>
    <n v="8"/>
    <n v="21"/>
    <x v="10"/>
    <n v="21.1"/>
    <n v="13.718226890756302"/>
    <n v="-7.3817731092436993"/>
    <x v="226"/>
  </r>
  <r>
    <n v="2001"/>
    <n v="8"/>
    <n v="21"/>
    <x v="13"/>
    <n v="22"/>
    <n v="13.5291512605042"/>
    <n v="-8.4708487394957999"/>
    <x v="226"/>
  </r>
  <r>
    <n v="2001"/>
    <n v="8"/>
    <n v="21"/>
    <x v="16"/>
    <n v="22.5"/>
    <n v="13.42410924369748"/>
    <n v="-9.0758907563025204"/>
    <x v="226"/>
  </r>
  <r>
    <n v="2001"/>
    <n v="8"/>
    <n v="21"/>
    <x v="18"/>
    <n v="23.3"/>
    <n v="13.256042016806722"/>
    <n v="-10.043957983193279"/>
    <x v="226"/>
  </r>
  <r>
    <n v="2001"/>
    <n v="8"/>
    <n v="21"/>
    <x v="20"/>
    <n v="23.8"/>
    <n v="13.151"/>
    <n v="-10.649000000000001"/>
    <x v="226"/>
  </r>
  <r>
    <n v="2001"/>
    <n v="8"/>
    <n v="21"/>
    <x v="21"/>
    <n v="24.5"/>
    <n v="13.003941176470587"/>
    <n v="-11.496058823529413"/>
    <x v="226"/>
  </r>
  <r>
    <n v="2001"/>
    <n v="8"/>
    <n v="21"/>
    <x v="22"/>
    <n v="24.5"/>
    <n v="13.003941176470587"/>
    <n v="-11.496058823529413"/>
    <x v="226"/>
  </r>
  <r>
    <n v="2001"/>
    <n v="8"/>
    <n v="21"/>
    <x v="23"/>
    <n v="24.5"/>
    <n v="13.003941176470587"/>
    <n v="-11.496058823529413"/>
    <x v="226"/>
  </r>
  <r>
    <n v="2001"/>
    <n v="8"/>
    <n v="21"/>
    <x v="17"/>
    <n v="23.900000000000002"/>
    <n v="13.129991596638654"/>
    <n v="-10.770008403361349"/>
    <x v="226"/>
  </r>
  <r>
    <n v="2001"/>
    <n v="8"/>
    <n v="21"/>
    <x v="19"/>
    <n v="21.700000000000003"/>
    <n v="13.592176470588235"/>
    <n v="-8.1078235294117675"/>
    <x v="226"/>
  </r>
  <r>
    <n v="2001"/>
    <n v="8"/>
    <n v="21"/>
    <x v="15"/>
    <n v="20.3"/>
    <n v="13.886294117647058"/>
    <n v="-6.4137058823529429"/>
    <x v="226"/>
  </r>
  <r>
    <n v="2001"/>
    <n v="8"/>
    <n v="21"/>
    <x v="14"/>
    <n v="19.600000000000001"/>
    <n v="14.033352941176471"/>
    <n v="-5.5666470588235306"/>
    <x v="226"/>
  </r>
  <r>
    <n v="2001"/>
    <n v="8"/>
    <n v="21"/>
    <x v="12"/>
    <n v="18.100000000000001"/>
    <n v="14.348478991596638"/>
    <n v="-3.7515210084033637"/>
    <x v="226"/>
  </r>
  <r>
    <n v="2001"/>
    <n v="8"/>
    <n v="21"/>
    <x v="11"/>
    <n v="18"/>
    <n v="14.369487394957982"/>
    <n v="-3.6305126050420178"/>
    <x v="226"/>
  </r>
  <r>
    <n v="2001"/>
    <n v="8"/>
    <n v="21"/>
    <x v="9"/>
    <n v="17.5"/>
    <n v="14.474529411764706"/>
    <n v="-3.0254705882352937"/>
    <x v="226"/>
  </r>
  <r>
    <n v="2001"/>
    <n v="8"/>
    <n v="21"/>
    <x v="7"/>
    <n v="16.100000000000001"/>
    <n v="14.768647058823529"/>
    <n v="-1.3313529411764726"/>
    <x v="226"/>
  </r>
  <r>
    <n v="2001"/>
    <n v="8"/>
    <n v="22"/>
    <x v="5"/>
    <n v="15.5"/>
    <n v="14.894697478991596"/>
    <n v="-0.60530252100840443"/>
    <x v="226"/>
  </r>
  <r>
    <n v="2001"/>
    <n v="8"/>
    <n v="22"/>
    <x v="4"/>
    <n v="15.3"/>
    <n v="14.936714285714285"/>
    <n v="-0.36328571428571621"/>
    <x v="226"/>
  </r>
  <r>
    <n v="2001"/>
    <n v="8"/>
    <n v="22"/>
    <x v="2"/>
    <n v="15"/>
    <n v="14.99973949579832"/>
    <n v="-2.6050420168033384E-4"/>
    <x v="226"/>
  </r>
  <r>
    <n v="2001"/>
    <n v="8"/>
    <n v="22"/>
    <x v="8"/>
    <n v="15.100000000000001"/>
    <n v="14.978731092436973"/>
    <n v="-0.12126890756302799"/>
    <x v="226"/>
  </r>
  <r>
    <n v="2001"/>
    <n v="8"/>
    <n v="22"/>
    <x v="6"/>
    <n v="15.200000000000001"/>
    <n v="14.957722689075631"/>
    <n v="-0.24227731092437033"/>
    <x v="226"/>
  </r>
  <r>
    <n v="2001"/>
    <n v="8"/>
    <n v="22"/>
    <x v="3"/>
    <n v="15.9"/>
    <n v="14.810663865546218"/>
    <n v="-1.0893361344537826"/>
    <x v="226"/>
  </r>
  <r>
    <n v="2001"/>
    <n v="8"/>
    <n v="22"/>
    <x v="1"/>
    <n v="19.3"/>
    <n v="14.096378151260504"/>
    <n v="-5.2036218487394965"/>
    <x v="226"/>
  </r>
  <r>
    <n v="2001"/>
    <n v="8"/>
    <n v="22"/>
    <x v="0"/>
    <n v="21.700000000000003"/>
    <n v="13.592176470588235"/>
    <n v="-8.1078235294117675"/>
    <x v="226"/>
  </r>
  <r>
    <n v="2001"/>
    <n v="8"/>
    <n v="22"/>
    <x v="10"/>
    <n v="22.6"/>
    <n v="13.403100840336133"/>
    <n v="-9.1968991596638681"/>
    <x v="226"/>
  </r>
  <r>
    <n v="2001"/>
    <n v="8"/>
    <n v="22"/>
    <x v="13"/>
    <n v="24"/>
    <n v="13.108983193277311"/>
    <n v="-10.891016806722689"/>
    <x v="226"/>
  </r>
  <r>
    <n v="2001"/>
    <n v="8"/>
    <n v="22"/>
    <x v="16"/>
    <n v="25.200000000000003"/>
    <n v="12.856882352941176"/>
    <n v="-12.343117647058827"/>
    <x v="226"/>
  </r>
  <r>
    <n v="2001"/>
    <n v="8"/>
    <n v="22"/>
    <x v="18"/>
    <n v="26.3"/>
    <n v="12.625789915966386"/>
    <n v="-13.674210084033614"/>
    <x v="226"/>
  </r>
  <r>
    <n v="2001"/>
    <n v="8"/>
    <n v="22"/>
    <x v="20"/>
    <n v="27.400000000000002"/>
    <n v="12.394697478991596"/>
    <n v="-15.005302521008407"/>
    <x v="226"/>
  </r>
  <r>
    <n v="2001"/>
    <n v="8"/>
    <n v="22"/>
    <x v="21"/>
    <n v="27.700000000000003"/>
    <n v="12.331672268907562"/>
    <n v="-15.368327731092441"/>
    <x v="226"/>
  </r>
  <r>
    <n v="2001"/>
    <n v="8"/>
    <n v="22"/>
    <x v="22"/>
    <n v="27"/>
    <n v="12.478731092436973"/>
    <n v="-14.521268907563027"/>
    <x v="226"/>
  </r>
  <r>
    <n v="2001"/>
    <n v="8"/>
    <n v="22"/>
    <x v="23"/>
    <n v="25.200000000000003"/>
    <n v="12.856882352941176"/>
    <n v="-12.343117647058827"/>
    <x v="226"/>
  </r>
  <r>
    <n v="2001"/>
    <n v="8"/>
    <n v="22"/>
    <x v="17"/>
    <n v="23.3"/>
    <n v="13.256042016806722"/>
    <n v="-10.043957983193279"/>
    <x v="226"/>
  </r>
  <r>
    <n v="2001"/>
    <n v="8"/>
    <n v="22"/>
    <x v="19"/>
    <n v="22.5"/>
    <n v="13.42410924369748"/>
    <n v="-9.0758907563025204"/>
    <x v="226"/>
  </r>
  <r>
    <n v="2001"/>
    <n v="8"/>
    <n v="22"/>
    <x v="15"/>
    <n v="21.5"/>
    <n v="13.634193277310924"/>
    <n v="-7.8658067226890758"/>
    <x v="226"/>
  </r>
  <r>
    <n v="2001"/>
    <n v="8"/>
    <n v="22"/>
    <x v="14"/>
    <n v="21.400000000000002"/>
    <n v="13.655201680672267"/>
    <n v="-7.7447983193277352"/>
    <x v="226"/>
  </r>
  <r>
    <n v="2001"/>
    <n v="8"/>
    <n v="22"/>
    <x v="12"/>
    <n v="20.900000000000002"/>
    <n v="13.760243697478991"/>
    <n v="-7.1397563025210111"/>
    <x v="226"/>
  </r>
  <r>
    <n v="2001"/>
    <n v="8"/>
    <n v="22"/>
    <x v="11"/>
    <n v="20.5"/>
    <n v="13.844277310924369"/>
    <n v="-6.6557226890756311"/>
    <x v="226"/>
  </r>
  <r>
    <n v="2001"/>
    <n v="8"/>
    <n v="22"/>
    <x v="9"/>
    <n v="19.8"/>
    <n v="13.991336134453782"/>
    <n v="-5.8086638655462188"/>
    <x v="226"/>
  </r>
  <r>
    <n v="2001"/>
    <n v="8"/>
    <n v="22"/>
    <x v="7"/>
    <n v="19.900000000000002"/>
    <n v="13.970327731092436"/>
    <n v="-5.9296722689075665"/>
    <x v="226"/>
  </r>
  <r>
    <n v="2001"/>
    <n v="8"/>
    <n v="23"/>
    <x v="5"/>
    <n v="18.7"/>
    <n v="14.222428571428571"/>
    <n v="-4.4775714285714283"/>
    <x v="226"/>
  </r>
  <r>
    <n v="2001"/>
    <n v="8"/>
    <n v="23"/>
    <x v="4"/>
    <n v="18.100000000000001"/>
    <n v="14.348478991596638"/>
    <n v="-3.7515210084033637"/>
    <x v="226"/>
  </r>
  <r>
    <n v="2001"/>
    <n v="8"/>
    <n v="23"/>
    <x v="2"/>
    <n v="18.2"/>
    <n v="14.327470588235293"/>
    <n v="-3.872529411764706"/>
    <x v="226"/>
  </r>
  <r>
    <n v="2001"/>
    <n v="8"/>
    <n v="23"/>
    <x v="8"/>
    <n v="18.400000000000002"/>
    <n v="14.285453781512604"/>
    <n v="-4.1145462184873978"/>
    <x v="226"/>
  </r>
  <r>
    <n v="2001"/>
    <n v="8"/>
    <n v="23"/>
    <x v="6"/>
    <n v="18.2"/>
    <n v="14.327470588235293"/>
    <n v="-3.872529411764706"/>
    <x v="226"/>
  </r>
  <r>
    <n v="2001"/>
    <n v="8"/>
    <n v="23"/>
    <x v="3"/>
    <n v="19.100000000000001"/>
    <n v="14.138394957983193"/>
    <n v="-4.9616050420168083"/>
    <x v="226"/>
  </r>
  <r>
    <n v="2001"/>
    <n v="8"/>
    <n v="23"/>
    <x v="1"/>
    <n v="20.3"/>
    <n v="13.886294117647058"/>
    <n v="-6.4137058823529429"/>
    <x v="226"/>
  </r>
  <r>
    <n v="2001"/>
    <n v="8"/>
    <n v="23"/>
    <x v="0"/>
    <n v="22.200000000000003"/>
    <n v="13.487134453781511"/>
    <n v="-8.7128655462184916"/>
    <x v="226"/>
  </r>
  <r>
    <n v="2001"/>
    <n v="8"/>
    <n v="23"/>
    <x v="10"/>
    <n v="23.400000000000002"/>
    <n v="13.235033613445378"/>
    <n v="-10.164966386554624"/>
    <x v="226"/>
  </r>
  <r>
    <n v="2001"/>
    <n v="8"/>
    <n v="23"/>
    <x v="13"/>
    <n v="24.900000000000002"/>
    <n v="12.919907563025209"/>
    <n v="-11.980092436974793"/>
    <x v="226"/>
  </r>
  <r>
    <n v="2001"/>
    <n v="8"/>
    <n v="23"/>
    <x v="16"/>
    <n v="26.1"/>
    <n v="12.667806722689075"/>
    <n v="-13.432193277310926"/>
    <x v="226"/>
  </r>
  <r>
    <n v="2001"/>
    <n v="8"/>
    <n v="23"/>
    <x v="18"/>
    <n v="27.1"/>
    <n v="12.457722689075631"/>
    <n v="-14.642277310924371"/>
    <x v="226"/>
  </r>
  <r>
    <n v="2001"/>
    <n v="8"/>
    <n v="23"/>
    <x v="20"/>
    <n v="28"/>
    <n v="12.268647058823529"/>
    <n v="-15.731352941176471"/>
    <x v="226"/>
  </r>
  <r>
    <n v="2001"/>
    <n v="8"/>
    <n v="23"/>
    <x v="21"/>
    <n v="28.700000000000003"/>
    <n v="12.121588235294116"/>
    <n v="-16.578411764705887"/>
    <x v="226"/>
  </r>
  <r>
    <n v="2001"/>
    <n v="8"/>
    <n v="23"/>
    <x v="22"/>
    <n v="27.6"/>
    <n v="12.352680672268907"/>
    <n v="-15.247319327731095"/>
    <x v="226"/>
  </r>
  <r>
    <n v="2001"/>
    <n v="8"/>
    <n v="23"/>
    <x v="23"/>
    <n v="27.3"/>
    <n v="12.415705882352942"/>
    <n v="-14.884294117647059"/>
    <x v="226"/>
  </r>
  <r>
    <n v="2001"/>
    <n v="8"/>
    <n v="23"/>
    <x v="17"/>
    <n v="25.8"/>
    <n v="12.730831932773109"/>
    <n v="-13.069168067226892"/>
    <x v="226"/>
  </r>
  <r>
    <n v="2001"/>
    <n v="8"/>
    <n v="23"/>
    <x v="19"/>
    <n v="23.8"/>
    <n v="13.151"/>
    <n v="-10.649000000000001"/>
    <x v="226"/>
  </r>
  <r>
    <n v="2001"/>
    <n v="8"/>
    <n v="23"/>
    <x v="15"/>
    <n v="22.700000000000003"/>
    <n v="13.382092436974789"/>
    <n v="-9.3179075630252139"/>
    <x v="226"/>
  </r>
  <r>
    <n v="2001"/>
    <n v="8"/>
    <n v="23"/>
    <x v="14"/>
    <n v="22"/>
    <n v="13.5291512605042"/>
    <n v="-8.4708487394957999"/>
    <x v="226"/>
  </r>
  <r>
    <n v="2001"/>
    <n v="8"/>
    <n v="23"/>
    <x v="12"/>
    <n v="21.1"/>
    <n v="13.718226890756302"/>
    <n v="-7.3817731092436993"/>
    <x v="226"/>
  </r>
  <r>
    <n v="2001"/>
    <n v="8"/>
    <n v="23"/>
    <x v="11"/>
    <n v="20.700000000000003"/>
    <n v="13.80226050420168"/>
    <n v="-6.8977394957983229"/>
    <x v="226"/>
  </r>
  <r>
    <n v="2001"/>
    <n v="8"/>
    <n v="23"/>
    <x v="9"/>
    <n v="19.8"/>
    <n v="13.991336134453782"/>
    <n v="-5.8086638655462188"/>
    <x v="226"/>
  </r>
  <r>
    <n v="2001"/>
    <n v="8"/>
    <n v="23"/>
    <x v="7"/>
    <n v="19.3"/>
    <n v="14.096378151260504"/>
    <n v="-5.2036218487394965"/>
    <x v="226"/>
  </r>
  <r>
    <n v="2001"/>
    <n v="8"/>
    <n v="24"/>
    <x v="5"/>
    <n v="19.700000000000003"/>
    <n v="14.012344537815125"/>
    <n v="-5.6876554621848783"/>
    <x v="226"/>
  </r>
  <r>
    <n v="2001"/>
    <n v="8"/>
    <n v="24"/>
    <x v="4"/>
    <n v="19.600000000000001"/>
    <n v="14.033352941176471"/>
    <n v="-5.5666470588235306"/>
    <x v="226"/>
  </r>
  <r>
    <n v="2001"/>
    <n v="8"/>
    <n v="24"/>
    <x v="2"/>
    <n v="18.7"/>
    <n v="14.222428571428571"/>
    <n v="-4.4775714285714283"/>
    <x v="226"/>
  </r>
  <r>
    <n v="2001"/>
    <n v="8"/>
    <n v="24"/>
    <x v="8"/>
    <n v="18.2"/>
    <n v="14.327470588235293"/>
    <n v="-3.872529411764706"/>
    <x v="226"/>
  </r>
  <r>
    <n v="2001"/>
    <n v="8"/>
    <n v="24"/>
    <x v="6"/>
    <n v="18.2"/>
    <n v="14.327470588235293"/>
    <n v="-3.872529411764706"/>
    <x v="226"/>
  </r>
  <r>
    <n v="2001"/>
    <n v="8"/>
    <n v="24"/>
    <x v="3"/>
    <n v="19.200000000000003"/>
    <n v="14.117386554621849"/>
    <n v="-5.0826134453781542"/>
    <x v="226"/>
  </r>
  <r>
    <n v="2001"/>
    <n v="8"/>
    <n v="24"/>
    <x v="1"/>
    <n v="20.8"/>
    <n v="13.781252100840335"/>
    <n v="-7.0187478991596652"/>
    <x v="226"/>
  </r>
  <r>
    <n v="2001"/>
    <n v="8"/>
    <n v="24"/>
    <x v="0"/>
    <n v="22.900000000000002"/>
    <n v="13.3400756302521"/>
    <n v="-9.5599243697479022"/>
    <x v="226"/>
  </r>
  <r>
    <n v="2001"/>
    <n v="8"/>
    <n v="24"/>
    <x v="10"/>
    <n v="24.900000000000002"/>
    <n v="12.919907563025209"/>
    <n v="-11.980092436974793"/>
    <x v="226"/>
  </r>
  <r>
    <n v="2001"/>
    <n v="8"/>
    <n v="24"/>
    <x v="13"/>
    <n v="26.900000000000002"/>
    <n v="12.49973949579832"/>
    <n v="-14.400260504201682"/>
    <x v="226"/>
  </r>
  <r>
    <n v="2001"/>
    <n v="8"/>
    <n v="24"/>
    <x v="16"/>
    <n v="28.200000000000003"/>
    <n v="12.22663025210084"/>
    <n v="-15.973369747899163"/>
    <x v="226"/>
  </r>
  <r>
    <n v="2001"/>
    <n v="8"/>
    <n v="24"/>
    <x v="18"/>
    <n v="28.6"/>
    <n v="12.142596638655462"/>
    <n v="-16.457403361344539"/>
    <x v="226"/>
  </r>
  <r>
    <n v="2001"/>
    <n v="8"/>
    <n v="24"/>
    <x v="20"/>
    <n v="29.6"/>
    <n v="11.932512605042017"/>
    <n v="-17.667487394957984"/>
    <x v="226"/>
  </r>
  <r>
    <n v="2001"/>
    <n v="8"/>
    <n v="24"/>
    <x v="21"/>
    <n v="29.6"/>
    <n v="11.932512605042017"/>
    <n v="-17.667487394957984"/>
    <x v="226"/>
  </r>
  <r>
    <n v="2001"/>
    <n v="8"/>
    <n v="24"/>
    <x v="22"/>
    <n v="29.200000000000003"/>
    <n v="12.016546218487395"/>
    <n v="-17.183453781512608"/>
    <x v="226"/>
  </r>
  <r>
    <n v="2001"/>
    <n v="8"/>
    <n v="24"/>
    <x v="23"/>
    <n v="29.200000000000003"/>
    <n v="12.016546218487395"/>
    <n v="-17.183453781512608"/>
    <x v="226"/>
  </r>
  <r>
    <n v="2001"/>
    <n v="8"/>
    <n v="24"/>
    <x v="17"/>
    <n v="28.6"/>
    <n v="12.142596638655462"/>
    <n v="-16.457403361344539"/>
    <x v="226"/>
  </r>
  <r>
    <n v="2001"/>
    <n v="8"/>
    <n v="24"/>
    <x v="19"/>
    <n v="26.1"/>
    <n v="12.667806722689075"/>
    <n v="-13.432193277310926"/>
    <x v="226"/>
  </r>
  <r>
    <n v="2001"/>
    <n v="8"/>
    <n v="24"/>
    <x v="15"/>
    <n v="21.8"/>
    <n v="13.571168067226889"/>
    <n v="-8.2288319327731116"/>
    <x v="226"/>
  </r>
  <r>
    <n v="2001"/>
    <n v="8"/>
    <n v="24"/>
    <x v="14"/>
    <n v="19.8"/>
    <n v="13.991336134453782"/>
    <n v="-5.8086638655462188"/>
    <x v="226"/>
  </r>
  <r>
    <n v="2001"/>
    <n v="8"/>
    <n v="24"/>
    <x v="12"/>
    <n v="18.7"/>
    <n v="14.222428571428571"/>
    <n v="-4.4775714285714283"/>
    <x v="226"/>
  </r>
  <r>
    <n v="2001"/>
    <n v="8"/>
    <n v="24"/>
    <x v="11"/>
    <n v="18.2"/>
    <n v="14.327470588235293"/>
    <n v="-3.872529411764706"/>
    <x v="226"/>
  </r>
  <r>
    <n v="2001"/>
    <n v="8"/>
    <n v="24"/>
    <x v="9"/>
    <n v="17.7"/>
    <n v="14.432512605042017"/>
    <n v="-3.2674873949579819"/>
    <x v="226"/>
  </r>
  <r>
    <n v="2001"/>
    <n v="8"/>
    <n v="24"/>
    <x v="7"/>
    <n v="17.8"/>
    <n v="14.411504201680671"/>
    <n v="-3.3884957983193296"/>
    <x v="226"/>
  </r>
  <r>
    <n v="2001"/>
    <n v="8"/>
    <n v="25"/>
    <x v="5"/>
    <n v="18"/>
    <n v="14.369487394957982"/>
    <n v="-3.6305126050420178"/>
    <x v="226"/>
  </r>
  <r>
    <n v="2001"/>
    <n v="8"/>
    <n v="25"/>
    <x v="4"/>
    <n v="17.5"/>
    <n v="14.474529411764706"/>
    <n v="-3.0254705882352937"/>
    <x v="226"/>
  </r>
  <r>
    <n v="2001"/>
    <n v="8"/>
    <n v="25"/>
    <x v="2"/>
    <n v="17.900000000000002"/>
    <n v="14.390495798319327"/>
    <n v="-3.5095042016806755"/>
    <x v="226"/>
  </r>
  <r>
    <n v="2001"/>
    <n v="8"/>
    <n v="25"/>
    <x v="8"/>
    <n v="17.100000000000001"/>
    <n v="14.558563025210084"/>
    <n v="-2.5414369747899173"/>
    <x v="226"/>
  </r>
  <r>
    <n v="2001"/>
    <n v="8"/>
    <n v="25"/>
    <x v="6"/>
    <n v="16.2"/>
    <n v="14.747638655462184"/>
    <n v="-1.452361344537815"/>
    <x v="226"/>
  </r>
  <r>
    <n v="2001"/>
    <n v="8"/>
    <n v="25"/>
    <x v="3"/>
    <n v="18.3"/>
    <n v="14.306462184873949"/>
    <n v="-3.9935378151260519"/>
    <x v="226"/>
  </r>
  <r>
    <n v="2001"/>
    <n v="8"/>
    <n v="25"/>
    <x v="1"/>
    <n v="22.1"/>
    <n v="13.508142857142857"/>
    <n v="-8.591857142857144"/>
    <x v="226"/>
  </r>
  <r>
    <n v="2001"/>
    <n v="8"/>
    <n v="25"/>
    <x v="0"/>
    <n v="24.6"/>
    <n v="12.982932773109244"/>
    <n v="-11.617067226890757"/>
    <x v="226"/>
  </r>
  <r>
    <n v="2001"/>
    <n v="8"/>
    <n v="25"/>
    <x v="10"/>
    <n v="26.8"/>
    <n v="12.520747899159662"/>
    <n v="-14.279252100840338"/>
    <x v="226"/>
  </r>
  <r>
    <n v="2001"/>
    <n v="8"/>
    <n v="25"/>
    <x v="13"/>
    <n v="28.700000000000003"/>
    <n v="12.121588235294116"/>
    <n v="-16.578411764705887"/>
    <x v="226"/>
  </r>
  <r>
    <n v="2001"/>
    <n v="8"/>
    <n v="25"/>
    <x v="16"/>
    <n v="30"/>
    <n v="11.84847899159664"/>
    <n v="-18.15152100840336"/>
    <x v="226"/>
  </r>
  <r>
    <n v="2001"/>
    <n v="8"/>
    <n v="25"/>
    <x v="18"/>
    <n v="30.3"/>
    <n v="11.785453781512604"/>
    <n v="-18.514546218487396"/>
    <x v="226"/>
  </r>
  <r>
    <n v="2001"/>
    <n v="8"/>
    <n v="25"/>
    <x v="20"/>
    <n v="30.900000000000002"/>
    <n v="11.659403361344538"/>
    <n v="-19.240596638655465"/>
    <x v="226"/>
  </r>
  <r>
    <n v="2001"/>
    <n v="8"/>
    <n v="25"/>
    <x v="21"/>
    <n v="30.8"/>
    <n v="11.680411764705882"/>
    <n v="-19.119588235294117"/>
    <x v="226"/>
  </r>
  <r>
    <n v="2001"/>
    <n v="8"/>
    <n v="25"/>
    <x v="22"/>
    <n v="30.8"/>
    <n v="11.680411764705882"/>
    <n v="-19.119588235294117"/>
    <x v="226"/>
  </r>
  <r>
    <n v="2001"/>
    <n v="8"/>
    <n v="25"/>
    <x v="23"/>
    <n v="30.6"/>
    <n v="11.722428571428571"/>
    <n v="-18.877571428571429"/>
    <x v="226"/>
  </r>
  <r>
    <n v="2001"/>
    <n v="8"/>
    <n v="25"/>
    <x v="17"/>
    <n v="29.400000000000002"/>
    <n v="11.974529411764706"/>
    <n v="-17.425470588235296"/>
    <x v="226"/>
  </r>
  <r>
    <n v="2001"/>
    <n v="8"/>
    <n v="25"/>
    <x v="19"/>
    <n v="27"/>
    <n v="12.478731092436973"/>
    <n v="-14.521268907563027"/>
    <x v="226"/>
  </r>
  <r>
    <n v="2001"/>
    <n v="8"/>
    <n v="25"/>
    <x v="15"/>
    <n v="24.1"/>
    <n v="13.087974789915965"/>
    <n v="-11.012025210084037"/>
    <x v="226"/>
  </r>
  <r>
    <n v="2001"/>
    <n v="8"/>
    <n v="25"/>
    <x v="14"/>
    <n v="23.6"/>
    <n v="13.193016806722689"/>
    <n v="-10.406983193277313"/>
    <x v="226"/>
  </r>
  <r>
    <n v="2001"/>
    <n v="8"/>
    <n v="25"/>
    <x v="12"/>
    <n v="22.200000000000003"/>
    <n v="13.487134453781511"/>
    <n v="-8.7128655462184916"/>
    <x v="226"/>
  </r>
  <r>
    <n v="2001"/>
    <n v="8"/>
    <n v="25"/>
    <x v="11"/>
    <n v="20.400000000000002"/>
    <n v="13.865285714285713"/>
    <n v="-6.5347142857142888"/>
    <x v="226"/>
  </r>
  <r>
    <n v="2001"/>
    <n v="8"/>
    <n v="25"/>
    <x v="9"/>
    <n v="18.8"/>
    <n v="14.201420168067227"/>
    <n v="-4.5985798319327742"/>
    <x v="226"/>
  </r>
  <r>
    <n v="2001"/>
    <n v="8"/>
    <n v="25"/>
    <x v="7"/>
    <n v="19.600000000000001"/>
    <n v="14.033352941176471"/>
    <n v="-5.5666470588235306"/>
    <x v="226"/>
  </r>
  <r>
    <n v="2001"/>
    <n v="8"/>
    <n v="26"/>
    <x v="5"/>
    <n v="18.7"/>
    <n v="14.222428571428571"/>
    <n v="-4.4775714285714283"/>
    <x v="226"/>
  </r>
  <r>
    <n v="2001"/>
    <n v="8"/>
    <n v="26"/>
    <x v="4"/>
    <n v="19.700000000000003"/>
    <n v="14.012344537815125"/>
    <n v="-5.6876554621848783"/>
    <x v="226"/>
  </r>
  <r>
    <n v="2001"/>
    <n v="8"/>
    <n v="26"/>
    <x v="2"/>
    <n v="20.200000000000003"/>
    <n v="13.907302521008402"/>
    <n v="-6.2926974789916006"/>
    <x v="226"/>
  </r>
  <r>
    <n v="2001"/>
    <n v="8"/>
    <n v="26"/>
    <x v="8"/>
    <n v="18.7"/>
    <n v="14.222428571428571"/>
    <n v="-4.4775714285714283"/>
    <x v="226"/>
  </r>
  <r>
    <n v="2001"/>
    <n v="8"/>
    <n v="26"/>
    <x v="6"/>
    <n v="18.900000000000002"/>
    <n v="14.180411764705882"/>
    <n v="-4.7195882352941201"/>
    <x v="226"/>
  </r>
  <r>
    <n v="2001"/>
    <n v="8"/>
    <n v="26"/>
    <x v="3"/>
    <n v="19.400000000000002"/>
    <n v="14.07536974789916"/>
    <n v="-5.3246302521008424"/>
    <x v="226"/>
  </r>
  <r>
    <n v="2001"/>
    <n v="8"/>
    <n v="26"/>
    <x v="1"/>
    <n v="21.200000000000003"/>
    <n v="13.697218487394956"/>
    <n v="-7.502781512605047"/>
    <x v="226"/>
  </r>
  <r>
    <n v="2001"/>
    <n v="8"/>
    <n v="26"/>
    <x v="0"/>
    <n v="23.1"/>
    <n v="13.298058823529411"/>
    <n v="-9.8019411764705904"/>
    <x v="226"/>
  </r>
  <r>
    <n v="2001"/>
    <n v="8"/>
    <n v="26"/>
    <x v="10"/>
    <n v="26.400000000000002"/>
    <n v="12.60478151260504"/>
    <n v="-13.795218487394962"/>
    <x v="226"/>
  </r>
  <r>
    <n v="2001"/>
    <n v="8"/>
    <n v="26"/>
    <x v="13"/>
    <n v="26.400000000000002"/>
    <n v="12.60478151260504"/>
    <n v="-13.795218487394962"/>
    <x v="226"/>
  </r>
  <r>
    <n v="2001"/>
    <n v="8"/>
    <n v="26"/>
    <x v="16"/>
    <n v="28.1"/>
    <n v="12.247638655462184"/>
    <n v="-15.852361344537817"/>
    <x v="226"/>
  </r>
  <r>
    <n v="2001"/>
    <n v="8"/>
    <n v="26"/>
    <x v="18"/>
    <n v="29.8"/>
    <n v="11.890495798319328"/>
    <n v="-17.909504201680672"/>
    <x v="226"/>
  </r>
  <r>
    <n v="2001"/>
    <n v="8"/>
    <n v="26"/>
    <x v="20"/>
    <n v="29.400000000000002"/>
    <n v="11.974529411764706"/>
    <n v="-17.425470588235296"/>
    <x v="226"/>
  </r>
  <r>
    <n v="2001"/>
    <n v="8"/>
    <n v="26"/>
    <x v="21"/>
    <n v="29"/>
    <n v="12.058563025210084"/>
    <n v="-16.941436974789916"/>
    <x v="226"/>
  </r>
  <r>
    <n v="2001"/>
    <n v="8"/>
    <n v="26"/>
    <x v="22"/>
    <n v="27.1"/>
    <n v="12.457722689075631"/>
    <n v="-14.642277310924371"/>
    <x v="226"/>
  </r>
  <r>
    <n v="2001"/>
    <n v="8"/>
    <n v="26"/>
    <x v="23"/>
    <n v="23.700000000000003"/>
    <n v="13.172008403361342"/>
    <n v="-10.52799159663866"/>
    <x v="226"/>
  </r>
  <r>
    <n v="2001"/>
    <n v="8"/>
    <n v="26"/>
    <x v="17"/>
    <n v="21.5"/>
    <n v="13.634193277310924"/>
    <n v="-7.8658067226890758"/>
    <x v="226"/>
  </r>
  <r>
    <n v="2001"/>
    <n v="8"/>
    <n v="26"/>
    <x v="19"/>
    <n v="21.5"/>
    <n v="13.634193277310924"/>
    <n v="-7.8658067226890758"/>
    <x v="226"/>
  </r>
  <r>
    <n v="2001"/>
    <n v="8"/>
    <n v="26"/>
    <x v="15"/>
    <n v="21"/>
    <n v="13.739235294117647"/>
    <n v="-7.2607647058823535"/>
    <x v="226"/>
  </r>
  <r>
    <n v="2001"/>
    <n v="8"/>
    <n v="26"/>
    <x v="14"/>
    <n v="20.6"/>
    <n v="13.823268907563024"/>
    <n v="-6.776731092436977"/>
    <x v="226"/>
  </r>
  <r>
    <n v="2001"/>
    <n v="8"/>
    <n v="26"/>
    <x v="12"/>
    <n v="19.700000000000003"/>
    <n v="14.012344537815125"/>
    <n v="-5.6876554621848783"/>
    <x v="226"/>
  </r>
  <r>
    <n v="2001"/>
    <n v="8"/>
    <n v="26"/>
    <x v="11"/>
    <n v="18.900000000000002"/>
    <n v="14.180411764705882"/>
    <n v="-4.7195882352941201"/>
    <x v="226"/>
  </r>
  <r>
    <n v="2001"/>
    <n v="8"/>
    <n v="26"/>
    <x v="9"/>
    <n v="18.600000000000001"/>
    <n v="14.243436974789915"/>
    <n v="-4.356563025210086"/>
    <x v="226"/>
  </r>
  <r>
    <n v="2001"/>
    <n v="8"/>
    <n v="26"/>
    <x v="7"/>
    <n v="18.5"/>
    <n v="14.26444537815126"/>
    <n v="-4.2355546218487401"/>
    <x v="226"/>
  </r>
  <r>
    <n v="2001"/>
    <n v="8"/>
    <n v="27"/>
    <x v="5"/>
    <n v="18.5"/>
    <n v="14.26444537815126"/>
    <n v="-4.2355546218487401"/>
    <x v="226"/>
  </r>
  <r>
    <n v="2001"/>
    <n v="8"/>
    <n v="27"/>
    <x v="4"/>
    <n v="18.5"/>
    <n v="14.26444537815126"/>
    <n v="-4.2355546218487401"/>
    <x v="226"/>
  </r>
  <r>
    <n v="2001"/>
    <n v="8"/>
    <n v="27"/>
    <x v="2"/>
    <n v="18.400000000000002"/>
    <n v="14.285453781512604"/>
    <n v="-4.1145462184873978"/>
    <x v="226"/>
  </r>
  <r>
    <n v="2001"/>
    <n v="8"/>
    <n v="27"/>
    <x v="8"/>
    <n v="17.8"/>
    <n v="14.411504201680671"/>
    <n v="-3.3884957983193296"/>
    <x v="226"/>
  </r>
  <r>
    <n v="2001"/>
    <n v="8"/>
    <n v="27"/>
    <x v="6"/>
    <n v="17"/>
    <n v="14.579571428571429"/>
    <n v="-2.4204285714285714"/>
    <x v="226"/>
  </r>
  <r>
    <n v="2001"/>
    <n v="8"/>
    <n v="27"/>
    <x v="3"/>
    <n v="16.600000000000001"/>
    <n v="14.663605042016806"/>
    <n v="-1.9363949579831949"/>
    <x v="226"/>
  </r>
  <r>
    <n v="2001"/>
    <n v="8"/>
    <n v="27"/>
    <x v="1"/>
    <n v="17.2"/>
    <n v="14.53755462184874"/>
    <n v="-2.6624453781512596"/>
    <x v="226"/>
  </r>
  <r>
    <n v="2001"/>
    <n v="8"/>
    <n v="27"/>
    <x v="0"/>
    <n v="17.900000000000002"/>
    <n v="14.390495798319327"/>
    <n v="-3.5095042016806755"/>
    <x v="226"/>
  </r>
  <r>
    <n v="2001"/>
    <n v="8"/>
    <n v="27"/>
    <x v="10"/>
    <n v="18.2"/>
    <n v="14.327470588235293"/>
    <n v="-3.872529411764706"/>
    <x v="226"/>
  </r>
  <r>
    <n v="2001"/>
    <n v="8"/>
    <n v="27"/>
    <x v="13"/>
    <n v="19.3"/>
    <n v="14.096378151260504"/>
    <n v="-5.2036218487394965"/>
    <x v="226"/>
  </r>
  <r>
    <n v="2001"/>
    <n v="8"/>
    <n v="27"/>
    <x v="16"/>
    <n v="19.5"/>
    <n v="14.054361344537815"/>
    <n v="-5.4456386554621847"/>
    <x v="226"/>
  </r>
  <r>
    <n v="2001"/>
    <n v="8"/>
    <n v="27"/>
    <x v="18"/>
    <n v="20.100000000000001"/>
    <n v="13.928310924369747"/>
    <n v="-6.1716890756302547"/>
    <x v="226"/>
  </r>
  <r>
    <n v="2001"/>
    <n v="8"/>
    <n v="27"/>
    <x v="20"/>
    <n v="19.100000000000001"/>
    <n v="14.138394957983193"/>
    <n v="-4.9616050420168083"/>
    <x v="226"/>
  </r>
  <r>
    <n v="2001"/>
    <n v="8"/>
    <n v="27"/>
    <x v="21"/>
    <n v="19.8"/>
    <n v="13.991336134453782"/>
    <n v="-5.8086638655462188"/>
    <x v="226"/>
  </r>
  <r>
    <n v="2001"/>
    <n v="8"/>
    <n v="27"/>
    <x v="22"/>
    <n v="19.200000000000003"/>
    <n v="14.117386554621849"/>
    <n v="-5.0826134453781542"/>
    <x v="226"/>
  </r>
  <r>
    <n v="2001"/>
    <n v="8"/>
    <n v="27"/>
    <x v="23"/>
    <n v="19.400000000000002"/>
    <n v="14.07536974789916"/>
    <n v="-5.3246302521008424"/>
    <x v="226"/>
  </r>
  <r>
    <n v="2001"/>
    <n v="8"/>
    <n v="27"/>
    <x v="17"/>
    <n v="18.3"/>
    <n v="14.306462184873949"/>
    <n v="-3.9935378151260519"/>
    <x v="226"/>
  </r>
  <r>
    <n v="2001"/>
    <n v="8"/>
    <n v="27"/>
    <x v="19"/>
    <n v="17.3"/>
    <n v="14.516546218487395"/>
    <n v="-2.7834537815126055"/>
    <x v="226"/>
  </r>
  <r>
    <n v="2001"/>
    <n v="8"/>
    <n v="28"/>
    <x v="1"/>
    <n v="15.100000000000001"/>
    <n v="14.978731092436973"/>
    <n v="-0.12126890756302799"/>
    <x v="226"/>
  </r>
  <r>
    <n v="2001"/>
    <n v="8"/>
    <n v="28"/>
    <x v="0"/>
    <n v="16.7"/>
    <n v="14.642596638655462"/>
    <n v="-2.0574033613445373"/>
    <x v="226"/>
  </r>
  <r>
    <n v="2001"/>
    <n v="8"/>
    <n v="28"/>
    <x v="10"/>
    <n v="17.3"/>
    <n v="14.516546218487395"/>
    <n v="-2.7834537815126055"/>
    <x v="226"/>
  </r>
  <r>
    <n v="2001"/>
    <n v="8"/>
    <n v="28"/>
    <x v="13"/>
    <n v="17.2"/>
    <n v="14.53755462184874"/>
    <n v="-2.6624453781512596"/>
    <x v="226"/>
  </r>
  <r>
    <n v="2001"/>
    <n v="8"/>
    <n v="28"/>
    <x v="16"/>
    <n v="18.3"/>
    <n v="14.306462184873949"/>
    <n v="-3.9935378151260519"/>
    <x v="226"/>
  </r>
  <r>
    <n v="2001"/>
    <n v="8"/>
    <n v="28"/>
    <x v="18"/>
    <n v="19"/>
    <n v="14.159403361344538"/>
    <n v="-4.8405966386554624"/>
    <x v="226"/>
  </r>
  <r>
    <n v="2001"/>
    <n v="8"/>
    <n v="28"/>
    <x v="20"/>
    <n v="19.100000000000001"/>
    <n v="14.138394957983193"/>
    <n v="-4.9616050420168083"/>
    <x v="226"/>
  </r>
  <r>
    <n v="2001"/>
    <n v="8"/>
    <n v="28"/>
    <x v="21"/>
    <n v="18.900000000000002"/>
    <n v="14.180411764705882"/>
    <n v="-4.7195882352941201"/>
    <x v="226"/>
  </r>
  <r>
    <n v="2001"/>
    <n v="8"/>
    <n v="28"/>
    <x v="22"/>
    <n v="19.700000000000003"/>
    <n v="14.012344537815125"/>
    <n v="-5.6876554621848783"/>
    <x v="226"/>
  </r>
  <r>
    <n v="2001"/>
    <n v="8"/>
    <n v="28"/>
    <x v="23"/>
    <n v="19.100000000000001"/>
    <n v="14.138394957983193"/>
    <n v="-4.9616050420168083"/>
    <x v="226"/>
  </r>
  <r>
    <n v="2001"/>
    <n v="8"/>
    <n v="28"/>
    <x v="17"/>
    <n v="18.7"/>
    <n v="14.222428571428571"/>
    <n v="-4.4775714285714283"/>
    <x v="226"/>
  </r>
  <r>
    <n v="2001"/>
    <n v="8"/>
    <n v="28"/>
    <x v="19"/>
    <n v="17.2"/>
    <n v="14.53755462184874"/>
    <n v="-2.6624453781512596"/>
    <x v="226"/>
  </r>
  <r>
    <n v="2001"/>
    <n v="8"/>
    <n v="29"/>
    <x v="0"/>
    <n v="15.5"/>
    <n v="14.894697478991596"/>
    <n v="-0.60530252100840443"/>
    <x v="226"/>
  </r>
  <r>
    <n v="2001"/>
    <n v="8"/>
    <n v="29"/>
    <x v="10"/>
    <n v="17"/>
    <n v="14.579571428571429"/>
    <n v="-2.4204285714285714"/>
    <x v="226"/>
  </r>
  <r>
    <n v="2001"/>
    <n v="8"/>
    <n v="29"/>
    <x v="13"/>
    <n v="18"/>
    <n v="14.369487394957982"/>
    <n v="-3.6305126050420178"/>
    <x v="226"/>
  </r>
  <r>
    <n v="2001"/>
    <n v="8"/>
    <n v="29"/>
    <x v="16"/>
    <n v="18.8"/>
    <n v="14.201420168067227"/>
    <n v="-4.5985798319327742"/>
    <x v="226"/>
  </r>
  <r>
    <n v="2001"/>
    <n v="8"/>
    <n v="29"/>
    <x v="18"/>
    <n v="19.600000000000001"/>
    <n v="14.033352941176471"/>
    <n v="-5.5666470588235306"/>
    <x v="226"/>
  </r>
  <r>
    <n v="2001"/>
    <n v="8"/>
    <n v="29"/>
    <x v="20"/>
    <n v="20.6"/>
    <n v="13.823268907563024"/>
    <n v="-6.776731092436977"/>
    <x v="226"/>
  </r>
  <r>
    <n v="2001"/>
    <n v="8"/>
    <n v="29"/>
    <x v="21"/>
    <n v="20.5"/>
    <n v="13.844277310924369"/>
    <n v="-6.6557226890756311"/>
    <x v="226"/>
  </r>
  <r>
    <n v="2001"/>
    <n v="8"/>
    <n v="29"/>
    <x v="22"/>
    <n v="20.5"/>
    <n v="13.844277310924369"/>
    <n v="-6.6557226890756311"/>
    <x v="226"/>
  </r>
  <r>
    <n v="2001"/>
    <n v="8"/>
    <n v="29"/>
    <x v="23"/>
    <n v="20"/>
    <n v="13.949319327731093"/>
    <n v="-6.050680672268907"/>
    <x v="226"/>
  </r>
  <r>
    <n v="2001"/>
    <n v="8"/>
    <n v="29"/>
    <x v="17"/>
    <n v="19.3"/>
    <n v="14.096378151260504"/>
    <n v="-5.2036218487394965"/>
    <x v="226"/>
  </r>
  <r>
    <n v="2001"/>
    <n v="8"/>
    <n v="29"/>
    <x v="19"/>
    <n v="17.900000000000002"/>
    <n v="14.390495798319327"/>
    <n v="-3.5095042016806755"/>
    <x v="226"/>
  </r>
  <r>
    <n v="2001"/>
    <n v="8"/>
    <n v="29"/>
    <x v="15"/>
    <n v="16.2"/>
    <n v="14.747638655462184"/>
    <n v="-1.452361344537815"/>
    <x v="226"/>
  </r>
  <r>
    <n v="2001"/>
    <n v="8"/>
    <n v="30"/>
    <x v="0"/>
    <n v="17.100000000000001"/>
    <n v="14.558563025210084"/>
    <n v="-2.5414369747899173"/>
    <x v="226"/>
  </r>
  <r>
    <n v="2001"/>
    <n v="8"/>
    <n v="30"/>
    <x v="10"/>
    <n v="18.2"/>
    <n v="14.327470588235293"/>
    <n v="-3.872529411764706"/>
    <x v="226"/>
  </r>
  <r>
    <n v="2001"/>
    <n v="8"/>
    <n v="30"/>
    <x v="13"/>
    <n v="19.5"/>
    <n v="14.054361344537815"/>
    <n v="-5.4456386554621847"/>
    <x v="226"/>
  </r>
  <r>
    <n v="2001"/>
    <n v="8"/>
    <n v="30"/>
    <x v="16"/>
    <n v="19.900000000000002"/>
    <n v="13.970327731092436"/>
    <n v="-5.9296722689075665"/>
    <x v="226"/>
  </r>
  <r>
    <n v="2001"/>
    <n v="8"/>
    <n v="30"/>
    <x v="18"/>
    <n v="20.100000000000001"/>
    <n v="13.928310924369747"/>
    <n v="-6.1716890756302547"/>
    <x v="226"/>
  </r>
  <r>
    <n v="2001"/>
    <n v="8"/>
    <n v="30"/>
    <x v="20"/>
    <n v="19.900000000000002"/>
    <n v="13.970327731092436"/>
    <n v="-5.9296722689075665"/>
    <x v="226"/>
  </r>
  <r>
    <n v="2001"/>
    <n v="8"/>
    <n v="30"/>
    <x v="21"/>
    <n v="19.3"/>
    <n v="14.096378151260504"/>
    <n v="-5.2036218487394965"/>
    <x v="226"/>
  </r>
  <r>
    <n v="2001"/>
    <n v="8"/>
    <n v="30"/>
    <x v="22"/>
    <n v="20.5"/>
    <n v="13.844277310924369"/>
    <n v="-6.6557226890756311"/>
    <x v="226"/>
  </r>
  <r>
    <n v="2001"/>
    <n v="8"/>
    <n v="30"/>
    <x v="23"/>
    <n v="19.400000000000002"/>
    <n v="14.07536974789916"/>
    <n v="-5.3246302521008424"/>
    <x v="226"/>
  </r>
  <r>
    <n v="2001"/>
    <n v="8"/>
    <n v="30"/>
    <x v="17"/>
    <n v="18.400000000000002"/>
    <n v="14.285453781512604"/>
    <n v="-4.1145462184873978"/>
    <x v="226"/>
  </r>
  <r>
    <n v="2001"/>
    <n v="8"/>
    <n v="30"/>
    <x v="19"/>
    <n v="17.7"/>
    <n v="14.432512605042017"/>
    <n v="-3.2674873949579819"/>
    <x v="226"/>
  </r>
  <r>
    <n v="2001"/>
    <n v="8"/>
    <n v="30"/>
    <x v="15"/>
    <n v="17"/>
    <n v="14.579571428571429"/>
    <n v="-2.4204285714285714"/>
    <x v="226"/>
  </r>
  <r>
    <n v="2001"/>
    <n v="8"/>
    <n v="30"/>
    <x v="14"/>
    <n v="16.600000000000001"/>
    <n v="14.663605042016806"/>
    <n v="-1.9363949579831949"/>
    <x v="226"/>
  </r>
  <r>
    <n v="2001"/>
    <n v="8"/>
    <n v="30"/>
    <x v="12"/>
    <n v="16.100000000000001"/>
    <n v="14.768647058823529"/>
    <n v="-1.3313529411764726"/>
    <x v="226"/>
  </r>
  <r>
    <n v="2001"/>
    <n v="8"/>
    <n v="30"/>
    <x v="11"/>
    <n v="16.3"/>
    <n v="14.72663025210084"/>
    <n v="-1.5733697478991608"/>
    <x v="226"/>
  </r>
  <r>
    <n v="2001"/>
    <n v="8"/>
    <n v="30"/>
    <x v="9"/>
    <n v="16.2"/>
    <n v="14.747638655462184"/>
    <n v="-1.452361344537815"/>
    <x v="226"/>
  </r>
  <r>
    <n v="2001"/>
    <n v="8"/>
    <n v="30"/>
    <x v="7"/>
    <n v="15.600000000000001"/>
    <n v="14.873689075630251"/>
    <n v="-0.72631092436975031"/>
    <x v="226"/>
  </r>
  <r>
    <n v="2001"/>
    <n v="8"/>
    <n v="31"/>
    <x v="1"/>
    <n v="15.4"/>
    <n v="14.915705882352942"/>
    <n v="-0.48429411764705854"/>
    <x v="226"/>
  </r>
  <r>
    <n v="2001"/>
    <n v="8"/>
    <n v="31"/>
    <x v="0"/>
    <n v="15.9"/>
    <n v="14.810663865546218"/>
    <n v="-1.0893361344537826"/>
    <x v="226"/>
  </r>
  <r>
    <n v="2001"/>
    <n v="8"/>
    <n v="31"/>
    <x v="10"/>
    <n v="17.100000000000001"/>
    <n v="14.558563025210084"/>
    <n v="-2.5414369747899173"/>
    <x v="226"/>
  </r>
  <r>
    <n v="2001"/>
    <n v="8"/>
    <n v="31"/>
    <x v="13"/>
    <n v="18.400000000000002"/>
    <n v="14.285453781512604"/>
    <n v="-4.1145462184873978"/>
    <x v="226"/>
  </r>
  <r>
    <n v="2001"/>
    <n v="8"/>
    <n v="31"/>
    <x v="16"/>
    <n v="19.100000000000001"/>
    <n v="14.138394957983193"/>
    <n v="-4.9616050420168083"/>
    <x v="226"/>
  </r>
  <r>
    <n v="2001"/>
    <n v="8"/>
    <n v="31"/>
    <x v="18"/>
    <n v="18.5"/>
    <n v="14.26444537815126"/>
    <n v="-4.2355546218487401"/>
    <x v="226"/>
  </r>
  <r>
    <n v="2001"/>
    <n v="8"/>
    <n v="31"/>
    <x v="20"/>
    <n v="17.600000000000001"/>
    <n v="14.45352100840336"/>
    <n v="-3.1464789915966414"/>
    <x v="226"/>
  </r>
  <r>
    <n v="2001"/>
    <n v="8"/>
    <n v="31"/>
    <x v="21"/>
    <n v="17.400000000000002"/>
    <n v="14.495537815126049"/>
    <n v="-2.9044621848739531"/>
    <x v="226"/>
  </r>
  <r>
    <n v="2001"/>
    <n v="8"/>
    <n v="31"/>
    <x v="22"/>
    <n v="17.8"/>
    <n v="14.411504201680671"/>
    <n v="-3.3884957983193296"/>
    <x v="226"/>
  </r>
  <r>
    <n v="2001"/>
    <n v="8"/>
    <n v="31"/>
    <x v="23"/>
    <n v="17.3"/>
    <n v="14.516546218487395"/>
    <n v="-2.7834537815126055"/>
    <x v="226"/>
  </r>
  <r>
    <n v="2001"/>
    <n v="8"/>
    <n v="31"/>
    <x v="17"/>
    <n v="16.3"/>
    <n v="14.72663025210084"/>
    <n v="-1.5733697478991608"/>
    <x v="226"/>
  </r>
  <r>
    <n v="2001"/>
    <n v="8"/>
    <n v="31"/>
    <x v="19"/>
    <n v="15.5"/>
    <n v="14.894697478991596"/>
    <n v="-0.60530252100840443"/>
    <x v="226"/>
  </r>
  <r>
    <n v="2001"/>
    <n v="8"/>
    <n v="31"/>
    <x v="15"/>
    <n v="15"/>
    <n v="14.99973949579832"/>
    <n v="-2.6050420168033384E-4"/>
    <x v="226"/>
  </r>
  <r>
    <n v="2011"/>
    <n v="9"/>
    <n v="1"/>
    <x v="0"/>
    <n v="16.2"/>
    <n v="14.747638655462184"/>
    <n v="-1.452361344537815"/>
    <x v="226"/>
  </r>
  <r>
    <n v="2011"/>
    <n v="9"/>
    <n v="1"/>
    <x v="10"/>
    <n v="15.200000000000001"/>
    <n v="14.957722689075631"/>
    <n v="-0.24227731092437033"/>
    <x v="226"/>
  </r>
  <r>
    <n v="2011"/>
    <n v="9"/>
    <n v="1"/>
    <x v="13"/>
    <n v="15.9"/>
    <n v="14.810663865546218"/>
    <n v="-1.0893361344537826"/>
    <x v="226"/>
  </r>
  <r>
    <n v="2011"/>
    <n v="9"/>
    <n v="1"/>
    <x v="16"/>
    <n v="17.5"/>
    <n v="14.474529411764706"/>
    <n v="-3.0254705882352937"/>
    <x v="226"/>
  </r>
  <r>
    <n v="2011"/>
    <n v="9"/>
    <n v="1"/>
    <x v="18"/>
    <n v="16.8"/>
    <n v="14.621588235294118"/>
    <n v="-2.1784117647058832"/>
    <x v="226"/>
  </r>
  <r>
    <n v="2011"/>
    <n v="9"/>
    <n v="1"/>
    <x v="20"/>
    <n v="17.100000000000001"/>
    <n v="14.558563025210084"/>
    <n v="-2.5414369747899173"/>
    <x v="226"/>
  </r>
  <r>
    <n v="2011"/>
    <n v="9"/>
    <n v="1"/>
    <x v="21"/>
    <n v="17.7"/>
    <n v="14.432512605042017"/>
    <n v="-3.2674873949579819"/>
    <x v="226"/>
  </r>
  <r>
    <n v="2011"/>
    <n v="9"/>
    <n v="1"/>
    <x v="22"/>
    <n v="17.7"/>
    <n v="14.432512605042017"/>
    <n v="-3.2674873949579819"/>
    <x v="226"/>
  </r>
  <r>
    <n v="2011"/>
    <n v="9"/>
    <n v="1"/>
    <x v="23"/>
    <n v="17.600000000000001"/>
    <n v="14.45352100840336"/>
    <n v="-3.1464789915966414"/>
    <x v="226"/>
  </r>
  <r>
    <n v="2011"/>
    <n v="9"/>
    <n v="1"/>
    <x v="17"/>
    <n v="17"/>
    <n v="14.579571428571429"/>
    <n v="-2.4204285714285714"/>
    <x v="226"/>
  </r>
  <r>
    <n v="2011"/>
    <n v="9"/>
    <n v="1"/>
    <x v="19"/>
    <n v="15.700000000000001"/>
    <n v="14.852680672268907"/>
    <n v="-0.84731932773109442"/>
    <x v="226"/>
  </r>
  <r>
    <n v="2011"/>
    <n v="9"/>
    <n v="2"/>
    <x v="0"/>
    <n v="16.100000000000001"/>
    <n v="14.768647058823529"/>
    <n v="-1.3313529411764726"/>
    <x v="226"/>
  </r>
  <r>
    <n v="2011"/>
    <n v="9"/>
    <n v="2"/>
    <x v="10"/>
    <n v="18.600000000000001"/>
    <n v="14.243436974789915"/>
    <n v="-4.356563025210086"/>
    <x v="226"/>
  </r>
  <r>
    <n v="2011"/>
    <n v="9"/>
    <n v="2"/>
    <x v="13"/>
    <n v="20.6"/>
    <n v="13.823268907563024"/>
    <n v="-6.776731092436977"/>
    <x v="226"/>
  </r>
  <r>
    <n v="2011"/>
    <n v="9"/>
    <n v="2"/>
    <x v="16"/>
    <n v="21.6"/>
    <n v="13.613184873949578"/>
    <n v="-7.9868151260504234"/>
    <x v="226"/>
  </r>
  <r>
    <n v="2011"/>
    <n v="9"/>
    <n v="2"/>
    <x v="18"/>
    <n v="22.3"/>
    <n v="13.466126050420169"/>
    <n v="-8.8338739495798322"/>
    <x v="226"/>
  </r>
  <r>
    <n v="2011"/>
    <n v="9"/>
    <n v="2"/>
    <x v="20"/>
    <n v="23.3"/>
    <n v="13.256042016806722"/>
    <n v="-10.043957983193279"/>
    <x v="226"/>
  </r>
  <r>
    <n v="2011"/>
    <n v="9"/>
    <n v="2"/>
    <x v="21"/>
    <n v="23.5"/>
    <n v="13.214025210084033"/>
    <n v="-10.285974789915967"/>
    <x v="226"/>
  </r>
  <r>
    <n v="2011"/>
    <n v="9"/>
    <n v="2"/>
    <x v="22"/>
    <n v="24.8"/>
    <n v="12.940915966386555"/>
    <n v="-11.859084033613446"/>
    <x v="226"/>
  </r>
  <r>
    <n v="2011"/>
    <n v="9"/>
    <n v="2"/>
    <x v="23"/>
    <n v="24.6"/>
    <n v="12.982932773109244"/>
    <n v="-11.617067226890757"/>
    <x v="226"/>
  </r>
  <r>
    <n v="2011"/>
    <n v="9"/>
    <n v="2"/>
    <x v="17"/>
    <n v="23.8"/>
    <n v="13.151"/>
    <n v="-10.649000000000001"/>
    <x v="226"/>
  </r>
  <r>
    <n v="2011"/>
    <n v="9"/>
    <n v="2"/>
    <x v="19"/>
    <n v="22"/>
    <n v="13.5291512605042"/>
    <n v="-8.4708487394957999"/>
    <x v="226"/>
  </r>
  <r>
    <n v="2011"/>
    <n v="9"/>
    <n v="2"/>
    <x v="15"/>
    <n v="19.900000000000002"/>
    <n v="13.970327731092436"/>
    <n v="-5.9296722689075665"/>
    <x v="226"/>
  </r>
  <r>
    <n v="2011"/>
    <n v="9"/>
    <n v="2"/>
    <x v="14"/>
    <n v="20.200000000000003"/>
    <n v="13.907302521008402"/>
    <n v="-6.2926974789916006"/>
    <x v="226"/>
  </r>
  <r>
    <n v="2011"/>
    <n v="9"/>
    <n v="2"/>
    <x v="12"/>
    <n v="17.2"/>
    <n v="14.53755462184874"/>
    <n v="-2.6624453781512596"/>
    <x v="226"/>
  </r>
  <r>
    <n v="2011"/>
    <n v="9"/>
    <n v="2"/>
    <x v="11"/>
    <n v="16"/>
    <n v="14.789655462184873"/>
    <n v="-1.2103445378151267"/>
    <x v="226"/>
  </r>
  <r>
    <n v="2011"/>
    <n v="9"/>
    <n v="3"/>
    <x v="1"/>
    <n v="16.2"/>
    <n v="14.747638655462184"/>
    <n v="-1.452361344537815"/>
    <x v="226"/>
  </r>
  <r>
    <n v="2011"/>
    <n v="9"/>
    <n v="3"/>
    <x v="0"/>
    <n v="19.100000000000001"/>
    <n v="14.138394957983193"/>
    <n v="-4.9616050420168083"/>
    <x v="226"/>
  </r>
  <r>
    <n v="2011"/>
    <n v="9"/>
    <n v="3"/>
    <x v="10"/>
    <n v="22.400000000000002"/>
    <n v="13.445117647058822"/>
    <n v="-8.9548823529411798"/>
    <x v="226"/>
  </r>
  <r>
    <n v="2011"/>
    <n v="9"/>
    <n v="3"/>
    <x v="13"/>
    <n v="24.200000000000003"/>
    <n v="13.066966386554622"/>
    <n v="-11.133033613445381"/>
    <x v="226"/>
  </r>
  <r>
    <n v="2011"/>
    <n v="9"/>
    <n v="3"/>
    <x v="16"/>
    <n v="25.400000000000002"/>
    <n v="12.814865546218487"/>
    <n v="-12.585134453781516"/>
    <x v="226"/>
  </r>
  <r>
    <n v="2011"/>
    <n v="9"/>
    <n v="3"/>
    <x v="18"/>
    <n v="26.400000000000002"/>
    <n v="12.60478151260504"/>
    <n v="-13.795218487394962"/>
    <x v="226"/>
  </r>
  <r>
    <n v="2011"/>
    <n v="9"/>
    <n v="3"/>
    <x v="20"/>
    <n v="26.900000000000002"/>
    <n v="12.49973949579832"/>
    <n v="-14.400260504201682"/>
    <x v="226"/>
  </r>
  <r>
    <n v="2011"/>
    <n v="9"/>
    <n v="3"/>
    <x v="21"/>
    <n v="27.3"/>
    <n v="12.415705882352942"/>
    <n v="-14.884294117647059"/>
    <x v="226"/>
  </r>
  <r>
    <n v="2011"/>
    <n v="9"/>
    <n v="3"/>
    <x v="22"/>
    <n v="27.700000000000003"/>
    <n v="12.331672268907562"/>
    <n v="-15.368327731092441"/>
    <x v="226"/>
  </r>
  <r>
    <n v="2011"/>
    <n v="9"/>
    <n v="3"/>
    <x v="23"/>
    <n v="27.400000000000002"/>
    <n v="12.394697478991596"/>
    <n v="-15.005302521008407"/>
    <x v="226"/>
  </r>
  <r>
    <n v="2011"/>
    <n v="9"/>
    <n v="3"/>
    <x v="17"/>
    <n v="26.200000000000003"/>
    <n v="12.646798319327729"/>
    <n v="-13.553201680672274"/>
    <x v="226"/>
  </r>
  <r>
    <n v="2011"/>
    <n v="9"/>
    <n v="3"/>
    <x v="19"/>
    <n v="23.900000000000002"/>
    <n v="13.129991596638654"/>
    <n v="-10.770008403361349"/>
    <x v="226"/>
  </r>
  <r>
    <n v="2011"/>
    <n v="9"/>
    <n v="3"/>
    <x v="15"/>
    <n v="20.6"/>
    <n v="13.823268907563024"/>
    <n v="-6.776731092436977"/>
    <x v="226"/>
  </r>
  <r>
    <n v="2011"/>
    <n v="9"/>
    <n v="3"/>
    <x v="14"/>
    <n v="21.200000000000003"/>
    <n v="13.697218487394956"/>
    <n v="-7.502781512605047"/>
    <x v="226"/>
  </r>
  <r>
    <n v="2011"/>
    <n v="9"/>
    <n v="3"/>
    <x v="12"/>
    <n v="22.1"/>
    <n v="13.508142857142857"/>
    <n v="-8.591857142857144"/>
    <x v="226"/>
  </r>
  <r>
    <n v="2011"/>
    <n v="9"/>
    <n v="3"/>
    <x v="11"/>
    <n v="22"/>
    <n v="13.5291512605042"/>
    <n v="-8.4708487394957999"/>
    <x v="226"/>
  </r>
  <r>
    <n v="2011"/>
    <n v="9"/>
    <n v="3"/>
    <x v="9"/>
    <n v="22.3"/>
    <n v="13.466126050420169"/>
    <n v="-8.8338739495798322"/>
    <x v="226"/>
  </r>
  <r>
    <n v="2011"/>
    <n v="9"/>
    <n v="3"/>
    <x v="7"/>
    <n v="22"/>
    <n v="13.5291512605042"/>
    <n v="-8.4708487394957999"/>
    <x v="226"/>
  </r>
  <r>
    <n v="2011"/>
    <n v="9"/>
    <n v="4"/>
    <x v="5"/>
    <n v="18.900000000000002"/>
    <n v="14.180411764705882"/>
    <n v="-4.7195882352941201"/>
    <x v="226"/>
  </r>
  <r>
    <n v="2011"/>
    <n v="9"/>
    <n v="4"/>
    <x v="4"/>
    <n v="18.5"/>
    <n v="14.26444537815126"/>
    <n v="-4.2355546218487401"/>
    <x v="226"/>
  </r>
  <r>
    <n v="2011"/>
    <n v="9"/>
    <n v="4"/>
    <x v="2"/>
    <n v="18.5"/>
    <n v="14.26444537815126"/>
    <n v="-4.2355546218487401"/>
    <x v="226"/>
  </r>
  <r>
    <n v="2011"/>
    <n v="9"/>
    <n v="4"/>
    <x v="8"/>
    <n v="18.2"/>
    <n v="14.327470588235293"/>
    <n v="-3.872529411764706"/>
    <x v="226"/>
  </r>
  <r>
    <n v="2011"/>
    <n v="9"/>
    <n v="4"/>
    <x v="6"/>
    <n v="17.7"/>
    <n v="14.432512605042017"/>
    <n v="-3.2674873949579819"/>
    <x v="226"/>
  </r>
  <r>
    <n v="2011"/>
    <n v="9"/>
    <n v="4"/>
    <x v="3"/>
    <n v="18"/>
    <n v="14.369487394957982"/>
    <n v="-3.6305126050420178"/>
    <x v="226"/>
  </r>
  <r>
    <n v="2011"/>
    <n v="9"/>
    <n v="4"/>
    <x v="1"/>
    <n v="18.3"/>
    <n v="14.306462184873949"/>
    <n v="-3.9935378151260519"/>
    <x v="226"/>
  </r>
  <r>
    <n v="2011"/>
    <n v="9"/>
    <n v="4"/>
    <x v="0"/>
    <n v="18.2"/>
    <n v="14.327470588235293"/>
    <n v="-3.872529411764706"/>
    <x v="226"/>
  </r>
  <r>
    <n v="2011"/>
    <n v="9"/>
    <n v="4"/>
    <x v="10"/>
    <n v="18.600000000000001"/>
    <n v="14.243436974789915"/>
    <n v="-4.356563025210086"/>
    <x v="226"/>
  </r>
  <r>
    <n v="2011"/>
    <n v="9"/>
    <n v="4"/>
    <x v="13"/>
    <n v="19.600000000000001"/>
    <n v="14.033352941176471"/>
    <n v="-5.5666470588235306"/>
    <x v="226"/>
  </r>
  <r>
    <n v="2011"/>
    <n v="9"/>
    <n v="4"/>
    <x v="16"/>
    <n v="20.3"/>
    <n v="13.886294117647058"/>
    <n v="-6.4137058823529429"/>
    <x v="226"/>
  </r>
  <r>
    <n v="2011"/>
    <n v="9"/>
    <n v="4"/>
    <x v="18"/>
    <n v="20.700000000000003"/>
    <n v="13.80226050420168"/>
    <n v="-6.8977394957983229"/>
    <x v="226"/>
  </r>
  <r>
    <n v="2011"/>
    <n v="9"/>
    <n v="4"/>
    <x v="20"/>
    <n v="20.5"/>
    <n v="13.844277310924369"/>
    <n v="-6.6557226890756311"/>
    <x v="226"/>
  </r>
  <r>
    <n v="2011"/>
    <n v="9"/>
    <n v="4"/>
    <x v="21"/>
    <n v="20.6"/>
    <n v="13.823268907563024"/>
    <n v="-6.776731092436977"/>
    <x v="226"/>
  </r>
  <r>
    <n v="2011"/>
    <n v="9"/>
    <n v="4"/>
    <x v="22"/>
    <n v="20.900000000000002"/>
    <n v="13.760243697478991"/>
    <n v="-7.1397563025210111"/>
    <x v="226"/>
  </r>
  <r>
    <n v="2011"/>
    <n v="9"/>
    <n v="4"/>
    <x v="23"/>
    <n v="20.8"/>
    <n v="13.781252100840335"/>
    <n v="-7.0187478991596652"/>
    <x v="226"/>
  </r>
  <r>
    <n v="2011"/>
    <n v="9"/>
    <n v="4"/>
    <x v="17"/>
    <n v="20.3"/>
    <n v="13.886294117647058"/>
    <n v="-6.4137058823529429"/>
    <x v="226"/>
  </r>
  <r>
    <n v="2011"/>
    <n v="9"/>
    <n v="4"/>
    <x v="19"/>
    <n v="17.900000000000002"/>
    <n v="14.390495798319327"/>
    <n v="-3.5095042016806755"/>
    <x v="226"/>
  </r>
  <r>
    <n v="2011"/>
    <n v="9"/>
    <n v="4"/>
    <x v="15"/>
    <n v="17"/>
    <n v="14.579571428571429"/>
    <n v="-2.4204285714285714"/>
    <x v="226"/>
  </r>
  <r>
    <n v="2011"/>
    <n v="9"/>
    <n v="4"/>
    <x v="14"/>
    <n v="16.3"/>
    <n v="14.72663025210084"/>
    <n v="-1.5733697478991608"/>
    <x v="226"/>
  </r>
  <r>
    <n v="2011"/>
    <n v="9"/>
    <n v="4"/>
    <x v="12"/>
    <n v="16.2"/>
    <n v="14.747638655462184"/>
    <n v="-1.452361344537815"/>
    <x v="226"/>
  </r>
  <r>
    <n v="2011"/>
    <n v="9"/>
    <n v="4"/>
    <x v="11"/>
    <n v="16.3"/>
    <n v="14.72663025210084"/>
    <n v="-1.5733697478991608"/>
    <x v="226"/>
  </r>
  <r>
    <n v="2011"/>
    <n v="9"/>
    <n v="4"/>
    <x v="9"/>
    <n v="16.400000000000002"/>
    <n v="14.705621848739495"/>
    <n v="-1.6943781512605067"/>
    <x v="226"/>
  </r>
  <r>
    <n v="2011"/>
    <n v="9"/>
    <n v="5"/>
    <x v="10"/>
    <n v="15.700000000000001"/>
    <n v="14.852680672268907"/>
    <n v="-0.84731932773109442"/>
    <x v="226"/>
  </r>
  <r>
    <n v="2011"/>
    <n v="9"/>
    <n v="5"/>
    <x v="13"/>
    <n v="16.7"/>
    <n v="14.642596638655462"/>
    <n v="-2.0574033613445373"/>
    <x v="226"/>
  </r>
  <r>
    <n v="2011"/>
    <n v="9"/>
    <n v="5"/>
    <x v="16"/>
    <n v="16"/>
    <n v="14.789655462184873"/>
    <n v="-1.2103445378151267"/>
    <x v="226"/>
  </r>
  <r>
    <n v="2011"/>
    <n v="9"/>
    <n v="5"/>
    <x v="18"/>
    <n v="17.900000000000002"/>
    <n v="14.390495798319327"/>
    <n v="-3.5095042016806755"/>
    <x v="226"/>
  </r>
  <r>
    <n v="2011"/>
    <n v="9"/>
    <n v="5"/>
    <x v="21"/>
    <n v="17.5"/>
    <n v="14.474529411764706"/>
    <n v="-3.0254705882352937"/>
    <x v="226"/>
  </r>
  <r>
    <n v="2011"/>
    <n v="9"/>
    <n v="5"/>
    <x v="22"/>
    <n v="18.100000000000001"/>
    <n v="14.348478991596638"/>
    <n v="-3.7515210084033637"/>
    <x v="226"/>
  </r>
  <r>
    <n v="2011"/>
    <n v="9"/>
    <n v="5"/>
    <x v="23"/>
    <n v="18.2"/>
    <n v="14.327470588235293"/>
    <n v="-3.872529411764706"/>
    <x v="226"/>
  </r>
  <r>
    <n v="2011"/>
    <n v="9"/>
    <n v="5"/>
    <x v="17"/>
    <n v="17.400000000000002"/>
    <n v="14.495537815126049"/>
    <n v="-2.9044621848739531"/>
    <x v="226"/>
  </r>
  <r>
    <n v="2011"/>
    <n v="9"/>
    <n v="5"/>
    <x v="19"/>
    <n v="16.8"/>
    <n v="14.621588235294118"/>
    <n v="-2.1784117647058832"/>
    <x v="226"/>
  </r>
  <r>
    <n v="2011"/>
    <n v="9"/>
    <n v="5"/>
    <x v="15"/>
    <n v="16.2"/>
    <n v="14.747638655462184"/>
    <n v="-1.452361344537815"/>
    <x v="226"/>
  </r>
  <r>
    <n v="2011"/>
    <n v="9"/>
    <n v="5"/>
    <x v="14"/>
    <n v="15.8"/>
    <n v="14.831672268907562"/>
    <n v="-0.96832773109243853"/>
    <x v="226"/>
  </r>
  <r>
    <n v="2011"/>
    <n v="9"/>
    <n v="5"/>
    <x v="12"/>
    <n v="15.8"/>
    <n v="14.831672268907562"/>
    <n v="-0.96832773109243853"/>
    <x v="226"/>
  </r>
  <r>
    <n v="2011"/>
    <n v="9"/>
    <n v="5"/>
    <x v="11"/>
    <n v="15.3"/>
    <n v="14.936714285714285"/>
    <n v="-0.36328571428571621"/>
    <x v="226"/>
  </r>
  <r>
    <n v="2011"/>
    <n v="9"/>
    <n v="5"/>
    <x v="9"/>
    <n v="15.200000000000001"/>
    <n v="14.957722689075631"/>
    <n v="-0.24227731092437033"/>
    <x v="226"/>
  </r>
  <r>
    <n v="2011"/>
    <n v="9"/>
    <n v="6"/>
    <x v="0"/>
    <n v="15.100000000000001"/>
    <n v="14.978731092436973"/>
    <n v="-0.12126890756302799"/>
    <x v="226"/>
  </r>
  <r>
    <n v="2011"/>
    <n v="9"/>
    <n v="6"/>
    <x v="10"/>
    <n v="15.600000000000001"/>
    <n v="14.873689075630251"/>
    <n v="-0.72631092436975031"/>
    <x v="226"/>
  </r>
  <r>
    <n v="2011"/>
    <n v="9"/>
    <n v="6"/>
    <x v="13"/>
    <n v="16.600000000000001"/>
    <n v="14.663605042016806"/>
    <n v="-1.9363949579831949"/>
    <x v="226"/>
  </r>
  <r>
    <n v="2011"/>
    <n v="9"/>
    <n v="6"/>
    <x v="16"/>
    <n v="16.3"/>
    <n v="14.72663025210084"/>
    <n v="-1.5733697478991608"/>
    <x v="226"/>
  </r>
  <r>
    <n v="2011"/>
    <n v="9"/>
    <n v="6"/>
    <x v="18"/>
    <n v="15.100000000000001"/>
    <n v="14.978731092436973"/>
    <n v="-0.12126890756302799"/>
    <x v="226"/>
  </r>
  <r>
    <n v="2011"/>
    <n v="9"/>
    <n v="6"/>
    <x v="20"/>
    <n v="15.600000000000001"/>
    <n v="14.873689075630251"/>
    <n v="-0.72631092436975031"/>
    <x v="226"/>
  </r>
  <r>
    <n v="2011"/>
    <n v="9"/>
    <n v="6"/>
    <x v="21"/>
    <n v="15.3"/>
    <n v="14.936714285714285"/>
    <n v="-0.36328571428571621"/>
    <x v="226"/>
  </r>
  <r>
    <n v="2011"/>
    <n v="9"/>
    <n v="6"/>
    <x v="22"/>
    <n v="15.8"/>
    <n v="14.831672268907562"/>
    <n v="-0.96832773109243853"/>
    <x v="226"/>
  </r>
  <r>
    <n v="2011"/>
    <n v="9"/>
    <n v="6"/>
    <x v="23"/>
    <n v="15.600000000000001"/>
    <n v="14.873689075630251"/>
    <n v="-0.72631092436975031"/>
    <x v="226"/>
  </r>
  <r>
    <n v="2011"/>
    <n v="9"/>
    <n v="6"/>
    <x v="17"/>
    <n v="15.4"/>
    <n v="14.915705882352942"/>
    <n v="-0.48429411764705854"/>
    <x v="226"/>
  </r>
  <r>
    <n v="2011"/>
    <n v="9"/>
    <n v="6"/>
    <x v="19"/>
    <n v="15.600000000000001"/>
    <n v="14.873689075630251"/>
    <n v="-0.72631092436975031"/>
    <x v="226"/>
  </r>
  <r>
    <n v="2011"/>
    <n v="9"/>
    <n v="6"/>
    <x v="15"/>
    <n v="15.9"/>
    <n v="14.810663865546218"/>
    <n v="-1.0893361344537826"/>
    <x v="226"/>
  </r>
  <r>
    <n v="2011"/>
    <n v="9"/>
    <n v="6"/>
    <x v="14"/>
    <n v="15.8"/>
    <n v="14.831672268907562"/>
    <n v="-0.96832773109243853"/>
    <x v="226"/>
  </r>
  <r>
    <n v="2011"/>
    <n v="9"/>
    <n v="6"/>
    <x v="12"/>
    <n v="15.700000000000001"/>
    <n v="14.852680672268907"/>
    <n v="-0.84731932773109442"/>
    <x v="226"/>
  </r>
  <r>
    <n v="2011"/>
    <n v="9"/>
    <n v="6"/>
    <x v="11"/>
    <n v="15.700000000000001"/>
    <n v="14.852680672268907"/>
    <n v="-0.84731932773109442"/>
    <x v="226"/>
  </r>
  <r>
    <n v="2011"/>
    <n v="9"/>
    <n v="6"/>
    <x v="9"/>
    <n v="15.200000000000001"/>
    <n v="14.957722689075631"/>
    <n v="-0.24227731092437033"/>
    <x v="226"/>
  </r>
  <r>
    <n v="2011"/>
    <n v="9"/>
    <n v="7"/>
    <x v="0"/>
    <n v="15.3"/>
    <n v="14.936714285714285"/>
    <n v="-0.36328571428571621"/>
    <x v="226"/>
  </r>
  <r>
    <n v="2011"/>
    <n v="9"/>
    <n v="7"/>
    <x v="10"/>
    <n v="16.600000000000001"/>
    <n v="14.663605042016806"/>
    <n v="-1.9363949579831949"/>
    <x v="226"/>
  </r>
  <r>
    <n v="2011"/>
    <n v="9"/>
    <n v="7"/>
    <x v="13"/>
    <n v="16.7"/>
    <n v="14.642596638655462"/>
    <n v="-2.0574033613445373"/>
    <x v="226"/>
  </r>
  <r>
    <n v="2011"/>
    <n v="9"/>
    <n v="7"/>
    <x v="16"/>
    <n v="16.7"/>
    <n v="14.642596638655462"/>
    <n v="-2.0574033613445373"/>
    <x v="226"/>
  </r>
  <r>
    <n v="2011"/>
    <n v="9"/>
    <n v="7"/>
    <x v="18"/>
    <n v="15.200000000000001"/>
    <n v="14.957722689075631"/>
    <n v="-0.24227731092437033"/>
    <x v="226"/>
  </r>
  <r>
    <n v="2011"/>
    <n v="9"/>
    <n v="7"/>
    <x v="20"/>
    <n v="15.9"/>
    <n v="14.810663865546218"/>
    <n v="-1.0893361344537826"/>
    <x v="226"/>
  </r>
  <r>
    <n v="2011"/>
    <n v="9"/>
    <n v="7"/>
    <x v="21"/>
    <n v="15.100000000000001"/>
    <n v="14.978731092436973"/>
    <n v="-0.12126890756302799"/>
    <x v="226"/>
  </r>
  <r>
    <n v="2011"/>
    <n v="9"/>
    <n v="7"/>
    <x v="22"/>
    <n v="15.200000000000001"/>
    <n v="14.957722689075631"/>
    <n v="-0.24227731092437033"/>
    <x v="226"/>
  </r>
  <r>
    <n v="2011"/>
    <n v="9"/>
    <n v="7"/>
    <x v="23"/>
    <n v="15.4"/>
    <n v="14.915705882352942"/>
    <n v="-0.48429411764705854"/>
    <x v="226"/>
  </r>
  <r>
    <n v="2011"/>
    <n v="9"/>
    <n v="7"/>
    <x v="17"/>
    <n v="15.9"/>
    <n v="14.810663865546218"/>
    <n v="-1.0893361344537826"/>
    <x v="226"/>
  </r>
  <r>
    <n v="2011"/>
    <n v="9"/>
    <n v="7"/>
    <x v="19"/>
    <n v="15.600000000000001"/>
    <n v="14.873689075630251"/>
    <n v="-0.72631092436975031"/>
    <x v="226"/>
  </r>
  <r>
    <n v="2011"/>
    <n v="9"/>
    <n v="7"/>
    <x v="15"/>
    <n v="15.100000000000001"/>
    <n v="14.978731092436973"/>
    <n v="-0.12126890756302799"/>
    <x v="226"/>
  </r>
  <r>
    <n v="2011"/>
    <n v="9"/>
    <n v="8"/>
    <x v="13"/>
    <n v="15"/>
    <n v="14.99973949579832"/>
    <n v="-2.6050420168033384E-4"/>
    <x v="226"/>
  </r>
  <r>
    <n v="2011"/>
    <n v="9"/>
    <n v="8"/>
    <x v="21"/>
    <n v="15.100000000000001"/>
    <n v="14.978731092436973"/>
    <n v="-0.12126890756302799"/>
    <x v="226"/>
  </r>
  <r>
    <n v="2011"/>
    <n v="9"/>
    <n v="8"/>
    <x v="22"/>
    <n v="15.9"/>
    <n v="14.810663865546218"/>
    <n v="-1.0893361344537826"/>
    <x v="226"/>
  </r>
  <r>
    <n v="2011"/>
    <n v="9"/>
    <n v="8"/>
    <x v="23"/>
    <n v="16.5"/>
    <n v="14.684613445378151"/>
    <n v="-1.8153865546218491"/>
    <x v="226"/>
  </r>
  <r>
    <n v="2011"/>
    <n v="9"/>
    <n v="8"/>
    <x v="17"/>
    <n v="16.100000000000001"/>
    <n v="14.768647058823529"/>
    <n v="-1.3313529411764726"/>
    <x v="226"/>
  </r>
  <r>
    <n v="2011"/>
    <n v="9"/>
    <n v="8"/>
    <x v="19"/>
    <n v="15"/>
    <n v="14.99973949579832"/>
    <n v="-2.6050420168033384E-4"/>
    <x v="226"/>
  </r>
  <r>
    <n v="2011"/>
    <n v="9"/>
    <n v="8"/>
    <x v="15"/>
    <n v="15"/>
    <n v="14.99973949579832"/>
    <n v="-2.6050420168033384E-4"/>
    <x v="226"/>
  </r>
  <r>
    <n v="2011"/>
    <n v="9"/>
    <n v="8"/>
    <x v="11"/>
    <n v="15.100000000000001"/>
    <n v="14.978731092436973"/>
    <n v="-0.12126890756302799"/>
    <x v="226"/>
  </r>
  <r>
    <n v="2011"/>
    <n v="9"/>
    <n v="8"/>
    <x v="9"/>
    <n v="15.5"/>
    <n v="14.894697478991596"/>
    <n v="-0.60530252100840443"/>
    <x v="226"/>
  </r>
  <r>
    <n v="2011"/>
    <n v="9"/>
    <n v="8"/>
    <x v="7"/>
    <n v="15.600000000000001"/>
    <n v="14.873689075630251"/>
    <n v="-0.72631092436975031"/>
    <x v="226"/>
  </r>
  <r>
    <n v="2011"/>
    <n v="9"/>
    <n v="9"/>
    <x v="5"/>
    <n v="15.600000000000001"/>
    <n v="14.873689075630251"/>
    <n v="-0.72631092436975031"/>
    <x v="226"/>
  </r>
  <r>
    <n v="2011"/>
    <n v="9"/>
    <n v="9"/>
    <x v="4"/>
    <n v="15.700000000000001"/>
    <n v="14.852680672268907"/>
    <n v="-0.84731932773109442"/>
    <x v="226"/>
  </r>
  <r>
    <n v="2011"/>
    <n v="9"/>
    <n v="9"/>
    <x v="2"/>
    <n v="15.8"/>
    <n v="14.831672268907562"/>
    <n v="-0.96832773109243853"/>
    <x v="226"/>
  </r>
  <r>
    <n v="2011"/>
    <n v="9"/>
    <n v="9"/>
    <x v="8"/>
    <n v="16.100000000000001"/>
    <n v="14.768647058823529"/>
    <n v="-1.3313529411764726"/>
    <x v="226"/>
  </r>
  <r>
    <n v="2011"/>
    <n v="9"/>
    <n v="9"/>
    <x v="6"/>
    <n v="16.2"/>
    <n v="14.747638655462184"/>
    <n v="-1.452361344537815"/>
    <x v="226"/>
  </r>
  <r>
    <n v="2011"/>
    <n v="9"/>
    <n v="9"/>
    <x v="3"/>
    <n v="16.400000000000002"/>
    <n v="14.705621848739495"/>
    <n v="-1.6943781512605067"/>
    <x v="226"/>
  </r>
  <r>
    <n v="2011"/>
    <n v="9"/>
    <n v="9"/>
    <x v="1"/>
    <n v="16.600000000000001"/>
    <n v="14.663605042016806"/>
    <n v="-1.9363949579831949"/>
    <x v="226"/>
  </r>
  <r>
    <n v="2011"/>
    <n v="9"/>
    <n v="9"/>
    <x v="0"/>
    <n v="17.3"/>
    <n v="14.516546218487395"/>
    <n v="-2.7834537815126055"/>
    <x v="226"/>
  </r>
  <r>
    <n v="2011"/>
    <n v="9"/>
    <n v="9"/>
    <x v="10"/>
    <n v="17.3"/>
    <n v="14.516546218487395"/>
    <n v="-2.7834537815126055"/>
    <x v="226"/>
  </r>
  <r>
    <n v="2011"/>
    <n v="9"/>
    <n v="9"/>
    <x v="13"/>
    <n v="17.2"/>
    <n v="14.53755462184874"/>
    <n v="-2.6624453781512596"/>
    <x v="226"/>
  </r>
  <r>
    <n v="2011"/>
    <n v="9"/>
    <n v="9"/>
    <x v="16"/>
    <n v="18.100000000000001"/>
    <n v="14.348478991596638"/>
    <n v="-3.7515210084033637"/>
    <x v="226"/>
  </r>
  <r>
    <n v="2011"/>
    <n v="9"/>
    <n v="9"/>
    <x v="18"/>
    <n v="18.7"/>
    <n v="14.222428571428571"/>
    <n v="-4.4775714285714283"/>
    <x v="226"/>
  </r>
  <r>
    <n v="2011"/>
    <n v="9"/>
    <n v="9"/>
    <x v="20"/>
    <n v="18.7"/>
    <n v="14.222428571428571"/>
    <n v="-4.4775714285714283"/>
    <x v="226"/>
  </r>
  <r>
    <n v="2011"/>
    <n v="9"/>
    <n v="9"/>
    <x v="21"/>
    <n v="19.5"/>
    <n v="14.054361344537815"/>
    <n v="-5.4456386554621847"/>
    <x v="226"/>
  </r>
  <r>
    <n v="2011"/>
    <n v="9"/>
    <n v="9"/>
    <x v="22"/>
    <n v="19.100000000000001"/>
    <n v="14.138394957983193"/>
    <n v="-4.9616050420168083"/>
    <x v="226"/>
  </r>
  <r>
    <n v="2011"/>
    <n v="9"/>
    <n v="9"/>
    <x v="23"/>
    <n v="18.900000000000002"/>
    <n v="14.180411764705882"/>
    <n v="-4.7195882352941201"/>
    <x v="226"/>
  </r>
  <r>
    <n v="2011"/>
    <n v="9"/>
    <n v="9"/>
    <x v="17"/>
    <n v="18.600000000000001"/>
    <n v="14.243436974789915"/>
    <n v="-4.356563025210086"/>
    <x v="226"/>
  </r>
  <r>
    <n v="2011"/>
    <n v="9"/>
    <n v="9"/>
    <x v="19"/>
    <n v="18.2"/>
    <n v="14.327470588235293"/>
    <n v="-3.872529411764706"/>
    <x v="226"/>
  </r>
  <r>
    <n v="2011"/>
    <n v="9"/>
    <n v="9"/>
    <x v="15"/>
    <n v="17.7"/>
    <n v="14.432512605042017"/>
    <n v="-3.2674873949579819"/>
    <x v="226"/>
  </r>
  <r>
    <n v="2011"/>
    <n v="9"/>
    <n v="9"/>
    <x v="14"/>
    <n v="17.7"/>
    <n v="14.432512605042017"/>
    <n v="-3.2674873949579819"/>
    <x v="226"/>
  </r>
  <r>
    <n v="2011"/>
    <n v="9"/>
    <n v="9"/>
    <x v="12"/>
    <n v="17.7"/>
    <n v="14.432512605042017"/>
    <n v="-3.2674873949579819"/>
    <x v="226"/>
  </r>
  <r>
    <n v="2011"/>
    <n v="9"/>
    <n v="9"/>
    <x v="11"/>
    <n v="17.900000000000002"/>
    <n v="14.390495798319327"/>
    <n v="-3.5095042016806755"/>
    <x v="226"/>
  </r>
  <r>
    <n v="2011"/>
    <n v="9"/>
    <n v="9"/>
    <x v="9"/>
    <n v="17.7"/>
    <n v="14.432512605042017"/>
    <n v="-3.2674873949579819"/>
    <x v="226"/>
  </r>
  <r>
    <n v="2011"/>
    <n v="9"/>
    <n v="9"/>
    <x v="7"/>
    <n v="16.7"/>
    <n v="14.642596638655462"/>
    <n v="-2.0574033613445373"/>
    <x v="226"/>
  </r>
  <r>
    <n v="2011"/>
    <n v="9"/>
    <n v="10"/>
    <x v="5"/>
    <n v="16.100000000000001"/>
    <n v="14.768647058823529"/>
    <n v="-1.3313529411764726"/>
    <x v="226"/>
  </r>
  <r>
    <n v="2011"/>
    <n v="9"/>
    <n v="10"/>
    <x v="4"/>
    <n v="16"/>
    <n v="14.789655462184873"/>
    <n v="-1.2103445378151267"/>
    <x v="226"/>
  </r>
  <r>
    <n v="2011"/>
    <n v="9"/>
    <n v="10"/>
    <x v="2"/>
    <n v="16.100000000000001"/>
    <n v="14.768647058823529"/>
    <n v="-1.3313529411764726"/>
    <x v="226"/>
  </r>
  <r>
    <n v="2011"/>
    <n v="9"/>
    <n v="10"/>
    <x v="8"/>
    <n v="16.7"/>
    <n v="14.642596638655462"/>
    <n v="-2.0574033613445373"/>
    <x v="226"/>
  </r>
  <r>
    <n v="2011"/>
    <n v="9"/>
    <n v="10"/>
    <x v="6"/>
    <n v="17.100000000000001"/>
    <n v="14.558563025210084"/>
    <n v="-2.5414369747899173"/>
    <x v="226"/>
  </r>
  <r>
    <n v="2011"/>
    <n v="9"/>
    <n v="10"/>
    <x v="3"/>
    <n v="17.600000000000001"/>
    <n v="14.45352100840336"/>
    <n v="-3.1464789915966414"/>
    <x v="226"/>
  </r>
  <r>
    <n v="2011"/>
    <n v="9"/>
    <n v="10"/>
    <x v="1"/>
    <n v="18.600000000000001"/>
    <n v="14.243436974789915"/>
    <n v="-4.356563025210086"/>
    <x v="226"/>
  </r>
  <r>
    <n v="2011"/>
    <n v="9"/>
    <n v="10"/>
    <x v="0"/>
    <n v="19.8"/>
    <n v="13.991336134453782"/>
    <n v="-5.8086638655462188"/>
    <x v="226"/>
  </r>
  <r>
    <n v="2011"/>
    <n v="9"/>
    <n v="10"/>
    <x v="10"/>
    <n v="21.5"/>
    <n v="13.634193277310924"/>
    <n v="-7.8658067226890758"/>
    <x v="226"/>
  </r>
  <r>
    <n v="2011"/>
    <n v="9"/>
    <n v="10"/>
    <x v="13"/>
    <n v="22.5"/>
    <n v="13.42410924369748"/>
    <n v="-9.0758907563025204"/>
    <x v="226"/>
  </r>
  <r>
    <n v="2011"/>
    <n v="9"/>
    <n v="10"/>
    <x v="16"/>
    <n v="23.3"/>
    <n v="13.256042016806722"/>
    <n v="-10.043957983193279"/>
    <x v="226"/>
  </r>
  <r>
    <n v="2011"/>
    <n v="9"/>
    <n v="10"/>
    <x v="18"/>
    <n v="24"/>
    <n v="13.108983193277311"/>
    <n v="-10.891016806722689"/>
    <x v="226"/>
  </r>
  <r>
    <n v="2011"/>
    <n v="9"/>
    <n v="10"/>
    <x v="20"/>
    <n v="24.700000000000003"/>
    <n v="12.961924369747898"/>
    <n v="-11.738075630252105"/>
    <x v="226"/>
  </r>
  <r>
    <n v="2011"/>
    <n v="9"/>
    <n v="10"/>
    <x v="21"/>
    <n v="24.900000000000002"/>
    <n v="12.919907563025209"/>
    <n v="-11.980092436974793"/>
    <x v="226"/>
  </r>
  <r>
    <n v="2011"/>
    <n v="9"/>
    <n v="10"/>
    <x v="22"/>
    <n v="24.700000000000003"/>
    <n v="12.961924369747898"/>
    <n v="-11.738075630252105"/>
    <x v="226"/>
  </r>
  <r>
    <n v="2011"/>
    <n v="9"/>
    <n v="10"/>
    <x v="23"/>
    <n v="24.5"/>
    <n v="13.003941176470587"/>
    <n v="-11.496058823529413"/>
    <x v="226"/>
  </r>
  <r>
    <n v="2011"/>
    <n v="9"/>
    <n v="10"/>
    <x v="17"/>
    <n v="24"/>
    <n v="13.108983193277311"/>
    <n v="-10.891016806722689"/>
    <x v="226"/>
  </r>
  <r>
    <n v="2011"/>
    <n v="9"/>
    <n v="10"/>
    <x v="19"/>
    <n v="23.400000000000002"/>
    <n v="13.235033613445378"/>
    <n v="-10.164966386554624"/>
    <x v="226"/>
  </r>
  <r>
    <n v="2011"/>
    <n v="9"/>
    <n v="10"/>
    <x v="15"/>
    <n v="23.1"/>
    <n v="13.298058823529411"/>
    <n v="-9.8019411764705904"/>
    <x v="226"/>
  </r>
  <r>
    <n v="2011"/>
    <n v="9"/>
    <n v="10"/>
    <x v="14"/>
    <n v="22.3"/>
    <n v="13.466126050420169"/>
    <n v="-8.8338739495798322"/>
    <x v="226"/>
  </r>
  <r>
    <n v="2011"/>
    <n v="9"/>
    <n v="10"/>
    <x v="12"/>
    <n v="19"/>
    <n v="14.159403361344538"/>
    <n v="-4.8405966386554624"/>
    <x v="226"/>
  </r>
  <r>
    <n v="2011"/>
    <n v="9"/>
    <n v="10"/>
    <x v="11"/>
    <n v="19"/>
    <n v="14.159403361344538"/>
    <n v="-4.8405966386554624"/>
    <x v="226"/>
  </r>
  <r>
    <n v="2011"/>
    <n v="9"/>
    <n v="10"/>
    <x v="9"/>
    <n v="18.8"/>
    <n v="14.201420168067227"/>
    <n v="-4.5985798319327742"/>
    <x v="226"/>
  </r>
  <r>
    <n v="2011"/>
    <n v="9"/>
    <n v="10"/>
    <x v="7"/>
    <n v="18.3"/>
    <n v="14.306462184873949"/>
    <n v="-3.9935378151260519"/>
    <x v="226"/>
  </r>
  <r>
    <n v="2011"/>
    <n v="9"/>
    <n v="11"/>
    <x v="5"/>
    <n v="18"/>
    <n v="14.369487394957982"/>
    <n v="-3.6305126050420178"/>
    <x v="226"/>
  </r>
  <r>
    <n v="2011"/>
    <n v="9"/>
    <n v="11"/>
    <x v="4"/>
    <n v="17.7"/>
    <n v="14.432512605042017"/>
    <n v="-3.2674873949579819"/>
    <x v="226"/>
  </r>
  <r>
    <n v="2011"/>
    <n v="9"/>
    <n v="11"/>
    <x v="2"/>
    <n v="17.3"/>
    <n v="14.516546218487395"/>
    <n v="-2.7834537815126055"/>
    <x v="226"/>
  </r>
  <r>
    <n v="2011"/>
    <n v="9"/>
    <n v="11"/>
    <x v="8"/>
    <n v="16.8"/>
    <n v="14.621588235294118"/>
    <n v="-2.1784117647058832"/>
    <x v="226"/>
  </r>
  <r>
    <n v="2011"/>
    <n v="9"/>
    <n v="11"/>
    <x v="6"/>
    <n v="16.2"/>
    <n v="14.747638655462184"/>
    <n v="-1.452361344537815"/>
    <x v="226"/>
  </r>
  <r>
    <n v="2011"/>
    <n v="9"/>
    <n v="11"/>
    <x v="3"/>
    <n v="16.7"/>
    <n v="14.642596638655462"/>
    <n v="-2.0574033613445373"/>
    <x v="226"/>
  </r>
  <r>
    <n v="2011"/>
    <n v="9"/>
    <n v="11"/>
    <x v="1"/>
    <n v="17.7"/>
    <n v="14.432512605042017"/>
    <n v="-3.2674873949579819"/>
    <x v="226"/>
  </r>
  <r>
    <n v="2011"/>
    <n v="9"/>
    <n v="11"/>
    <x v="0"/>
    <n v="18.100000000000001"/>
    <n v="14.348478991596638"/>
    <n v="-3.7515210084033637"/>
    <x v="226"/>
  </r>
  <r>
    <n v="2011"/>
    <n v="9"/>
    <n v="11"/>
    <x v="10"/>
    <n v="19.400000000000002"/>
    <n v="14.07536974789916"/>
    <n v="-5.3246302521008424"/>
    <x v="226"/>
  </r>
  <r>
    <n v="2011"/>
    <n v="9"/>
    <n v="11"/>
    <x v="13"/>
    <n v="19.3"/>
    <n v="14.096378151260504"/>
    <n v="-5.2036218487394965"/>
    <x v="226"/>
  </r>
  <r>
    <n v="2011"/>
    <n v="9"/>
    <n v="11"/>
    <x v="16"/>
    <n v="19"/>
    <n v="14.159403361344538"/>
    <n v="-4.8405966386554624"/>
    <x v="226"/>
  </r>
  <r>
    <n v="2011"/>
    <n v="9"/>
    <n v="11"/>
    <x v="18"/>
    <n v="18.900000000000002"/>
    <n v="14.180411764705882"/>
    <n v="-4.7195882352941201"/>
    <x v="226"/>
  </r>
  <r>
    <n v="2011"/>
    <n v="9"/>
    <n v="11"/>
    <x v="20"/>
    <n v="18.7"/>
    <n v="14.222428571428571"/>
    <n v="-4.4775714285714283"/>
    <x v="226"/>
  </r>
  <r>
    <n v="2011"/>
    <n v="9"/>
    <n v="11"/>
    <x v="21"/>
    <n v="18.900000000000002"/>
    <n v="14.180411764705882"/>
    <n v="-4.7195882352941201"/>
    <x v="226"/>
  </r>
  <r>
    <n v="2011"/>
    <n v="9"/>
    <n v="11"/>
    <x v="22"/>
    <n v="19.200000000000003"/>
    <n v="14.117386554621849"/>
    <n v="-5.0826134453781542"/>
    <x v="226"/>
  </r>
  <r>
    <n v="2011"/>
    <n v="9"/>
    <n v="11"/>
    <x v="23"/>
    <n v="17.100000000000001"/>
    <n v="14.558563025210084"/>
    <n v="-2.5414369747899173"/>
    <x v="226"/>
  </r>
  <r>
    <n v="2011"/>
    <n v="9"/>
    <n v="11"/>
    <x v="17"/>
    <n v="17.400000000000002"/>
    <n v="14.495537815126049"/>
    <n v="-2.9044621848739531"/>
    <x v="226"/>
  </r>
  <r>
    <n v="2011"/>
    <n v="9"/>
    <n v="11"/>
    <x v="19"/>
    <n v="15.100000000000001"/>
    <n v="14.978731092436973"/>
    <n v="-0.12126890756302799"/>
    <x v="226"/>
  </r>
  <r>
    <n v="2011"/>
    <n v="9"/>
    <n v="11"/>
    <x v="15"/>
    <n v="15.200000000000001"/>
    <n v="14.957722689075631"/>
    <n v="-0.24227731092437033"/>
    <x v="226"/>
  </r>
  <r>
    <n v="2011"/>
    <n v="9"/>
    <n v="11"/>
    <x v="14"/>
    <n v="15.3"/>
    <n v="14.936714285714285"/>
    <n v="-0.36328571428571621"/>
    <x v="226"/>
  </r>
  <r>
    <n v="2011"/>
    <n v="9"/>
    <n v="11"/>
    <x v="12"/>
    <n v="15"/>
    <n v="14.99973949579832"/>
    <n v="-2.6050420168033384E-4"/>
    <x v="226"/>
  </r>
  <r>
    <n v="2011"/>
    <n v="9"/>
    <n v="11"/>
    <x v="11"/>
    <n v="15"/>
    <n v="14.99973949579832"/>
    <n v="-2.6050420168033384E-4"/>
    <x v="226"/>
  </r>
  <r>
    <n v="2011"/>
    <n v="9"/>
    <n v="12"/>
    <x v="3"/>
    <n v="15.100000000000001"/>
    <n v="14.978731092436973"/>
    <n v="-0.12126890756302799"/>
    <x v="226"/>
  </r>
  <r>
    <n v="2011"/>
    <n v="9"/>
    <n v="12"/>
    <x v="1"/>
    <n v="15.600000000000001"/>
    <n v="14.873689075630251"/>
    <n v="-0.72631092436975031"/>
    <x v="226"/>
  </r>
  <r>
    <n v="2011"/>
    <n v="9"/>
    <n v="12"/>
    <x v="0"/>
    <n v="16.3"/>
    <n v="14.72663025210084"/>
    <n v="-1.5733697478991608"/>
    <x v="226"/>
  </r>
  <r>
    <n v="2011"/>
    <n v="9"/>
    <n v="12"/>
    <x v="10"/>
    <n v="16.5"/>
    <n v="14.684613445378151"/>
    <n v="-1.8153865546218491"/>
    <x v="226"/>
  </r>
  <r>
    <n v="2011"/>
    <n v="9"/>
    <n v="12"/>
    <x v="13"/>
    <n v="17.3"/>
    <n v="14.516546218487395"/>
    <n v="-2.7834537815126055"/>
    <x v="226"/>
  </r>
  <r>
    <n v="2011"/>
    <n v="9"/>
    <n v="12"/>
    <x v="16"/>
    <n v="17.8"/>
    <n v="14.411504201680671"/>
    <n v="-3.3884957983193296"/>
    <x v="226"/>
  </r>
  <r>
    <n v="2011"/>
    <n v="9"/>
    <n v="12"/>
    <x v="18"/>
    <n v="18.3"/>
    <n v="14.306462184873949"/>
    <n v="-3.9935378151260519"/>
    <x v="226"/>
  </r>
  <r>
    <n v="2011"/>
    <n v="9"/>
    <n v="12"/>
    <x v="20"/>
    <n v="18.7"/>
    <n v="14.222428571428571"/>
    <n v="-4.4775714285714283"/>
    <x v="226"/>
  </r>
  <r>
    <n v="2011"/>
    <n v="9"/>
    <n v="12"/>
    <x v="21"/>
    <n v="17.8"/>
    <n v="14.411504201680671"/>
    <n v="-3.3884957983193296"/>
    <x v="226"/>
  </r>
  <r>
    <n v="2011"/>
    <n v="9"/>
    <n v="12"/>
    <x v="22"/>
    <n v="20.3"/>
    <n v="13.886294117647058"/>
    <n v="-6.4137058823529429"/>
    <x v="226"/>
  </r>
  <r>
    <n v="2011"/>
    <n v="9"/>
    <n v="12"/>
    <x v="23"/>
    <n v="20.8"/>
    <n v="13.781252100840335"/>
    <n v="-7.0187478991596652"/>
    <x v="226"/>
  </r>
  <r>
    <n v="2011"/>
    <n v="9"/>
    <n v="12"/>
    <x v="17"/>
    <n v="20.100000000000001"/>
    <n v="13.928310924369747"/>
    <n v="-6.1716890756302547"/>
    <x v="226"/>
  </r>
  <r>
    <n v="2011"/>
    <n v="9"/>
    <n v="12"/>
    <x v="19"/>
    <n v="19.100000000000001"/>
    <n v="14.138394957983193"/>
    <n v="-4.9616050420168083"/>
    <x v="226"/>
  </r>
  <r>
    <n v="2011"/>
    <n v="9"/>
    <n v="12"/>
    <x v="15"/>
    <n v="17.100000000000001"/>
    <n v="14.558563025210084"/>
    <n v="-2.5414369747899173"/>
    <x v="226"/>
  </r>
  <r>
    <n v="2011"/>
    <n v="9"/>
    <n v="12"/>
    <x v="14"/>
    <n v="16.7"/>
    <n v="14.642596638655462"/>
    <n v="-2.0574033613445373"/>
    <x v="226"/>
  </r>
  <r>
    <n v="2011"/>
    <n v="9"/>
    <n v="12"/>
    <x v="12"/>
    <n v="16.3"/>
    <n v="14.72663025210084"/>
    <n v="-1.5733697478991608"/>
    <x v="226"/>
  </r>
  <r>
    <n v="2011"/>
    <n v="9"/>
    <n v="12"/>
    <x v="11"/>
    <n v="15.600000000000001"/>
    <n v="14.873689075630251"/>
    <n v="-0.72631092436975031"/>
    <x v="226"/>
  </r>
  <r>
    <n v="2011"/>
    <n v="9"/>
    <n v="12"/>
    <x v="9"/>
    <n v="15.8"/>
    <n v="14.831672268907562"/>
    <n v="-0.96832773109243853"/>
    <x v="226"/>
  </r>
  <r>
    <n v="2011"/>
    <n v="9"/>
    <n v="12"/>
    <x v="7"/>
    <n v="15.700000000000001"/>
    <n v="14.852680672268907"/>
    <n v="-0.84731932773109442"/>
    <x v="226"/>
  </r>
  <r>
    <n v="2011"/>
    <n v="9"/>
    <n v="13"/>
    <x v="5"/>
    <n v="15.3"/>
    <n v="14.936714285714285"/>
    <n v="-0.36328571428571621"/>
    <x v="226"/>
  </r>
  <r>
    <n v="2011"/>
    <n v="9"/>
    <n v="13"/>
    <x v="4"/>
    <n v="15.100000000000001"/>
    <n v="14.978731092436973"/>
    <n v="-0.12126890756302799"/>
    <x v="226"/>
  </r>
  <r>
    <n v="2011"/>
    <n v="9"/>
    <n v="13"/>
    <x v="1"/>
    <n v="15.3"/>
    <n v="14.936714285714285"/>
    <n v="-0.36328571428571621"/>
    <x v="226"/>
  </r>
  <r>
    <n v="2011"/>
    <n v="9"/>
    <n v="13"/>
    <x v="0"/>
    <n v="16.2"/>
    <n v="14.747638655462184"/>
    <n v="-1.452361344537815"/>
    <x v="226"/>
  </r>
  <r>
    <n v="2011"/>
    <n v="9"/>
    <n v="13"/>
    <x v="10"/>
    <n v="16.7"/>
    <n v="14.642596638655462"/>
    <n v="-2.0574033613445373"/>
    <x v="226"/>
  </r>
  <r>
    <n v="2011"/>
    <n v="9"/>
    <n v="13"/>
    <x v="13"/>
    <n v="17.100000000000001"/>
    <n v="14.558563025210084"/>
    <n v="-2.5414369747899173"/>
    <x v="226"/>
  </r>
  <r>
    <n v="2011"/>
    <n v="9"/>
    <n v="13"/>
    <x v="16"/>
    <n v="17.2"/>
    <n v="14.53755462184874"/>
    <n v="-2.6624453781512596"/>
    <x v="226"/>
  </r>
  <r>
    <n v="2011"/>
    <n v="9"/>
    <n v="13"/>
    <x v="18"/>
    <n v="17.2"/>
    <n v="14.53755462184874"/>
    <n v="-2.6624453781512596"/>
    <x v="226"/>
  </r>
  <r>
    <n v="2011"/>
    <n v="9"/>
    <n v="13"/>
    <x v="20"/>
    <n v="17.5"/>
    <n v="14.474529411764706"/>
    <n v="-3.0254705882352937"/>
    <x v="226"/>
  </r>
  <r>
    <n v="2011"/>
    <n v="9"/>
    <n v="13"/>
    <x v="21"/>
    <n v="18.400000000000002"/>
    <n v="14.285453781512604"/>
    <n v="-4.1145462184873978"/>
    <x v="226"/>
  </r>
  <r>
    <n v="2011"/>
    <n v="9"/>
    <n v="13"/>
    <x v="22"/>
    <n v="18.5"/>
    <n v="14.26444537815126"/>
    <n v="-4.2355546218487401"/>
    <x v="226"/>
  </r>
  <r>
    <n v="2011"/>
    <n v="9"/>
    <n v="13"/>
    <x v="23"/>
    <n v="18.2"/>
    <n v="14.327470588235293"/>
    <n v="-3.872529411764706"/>
    <x v="226"/>
  </r>
  <r>
    <n v="2011"/>
    <n v="9"/>
    <n v="13"/>
    <x v="17"/>
    <n v="17.2"/>
    <n v="14.53755462184874"/>
    <n v="-2.6624453781512596"/>
    <x v="226"/>
  </r>
  <r>
    <n v="2011"/>
    <n v="9"/>
    <n v="13"/>
    <x v="19"/>
    <n v="16.3"/>
    <n v="14.72663025210084"/>
    <n v="-1.5733697478991608"/>
    <x v="226"/>
  </r>
  <r>
    <n v="2011"/>
    <n v="9"/>
    <n v="14"/>
    <x v="0"/>
    <n v="15.3"/>
    <n v="14.936714285714285"/>
    <n v="-0.36328571428571621"/>
    <x v="226"/>
  </r>
  <r>
    <n v="2011"/>
    <n v="9"/>
    <n v="14"/>
    <x v="10"/>
    <n v="16.3"/>
    <n v="14.72663025210084"/>
    <n v="-1.5733697478991608"/>
    <x v="226"/>
  </r>
  <r>
    <n v="2011"/>
    <n v="9"/>
    <n v="14"/>
    <x v="13"/>
    <n v="15.600000000000001"/>
    <n v="14.873689075630251"/>
    <n v="-0.72631092436975031"/>
    <x v="226"/>
  </r>
  <r>
    <n v="2011"/>
    <n v="9"/>
    <n v="14"/>
    <x v="16"/>
    <n v="16.7"/>
    <n v="14.642596638655462"/>
    <n v="-2.0574033613445373"/>
    <x v="226"/>
  </r>
  <r>
    <n v="2011"/>
    <n v="9"/>
    <n v="14"/>
    <x v="18"/>
    <n v="16.3"/>
    <n v="14.72663025210084"/>
    <n v="-1.5733697478991608"/>
    <x v="226"/>
  </r>
  <r>
    <n v="2011"/>
    <n v="9"/>
    <n v="14"/>
    <x v="20"/>
    <n v="16.100000000000001"/>
    <n v="14.768647058823529"/>
    <n v="-1.3313529411764726"/>
    <x v="226"/>
  </r>
  <r>
    <n v="2011"/>
    <n v="9"/>
    <n v="14"/>
    <x v="21"/>
    <n v="16.2"/>
    <n v="14.747638655462184"/>
    <n v="-1.452361344537815"/>
    <x v="226"/>
  </r>
  <r>
    <n v="2011"/>
    <n v="9"/>
    <n v="14"/>
    <x v="22"/>
    <n v="15.8"/>
    <n v="14.831672268907562"/>
    <n v="-0.96832773109243853"/>
    <x v="226"/>
  </r>
  <r>
    <n v="2011"/>
    <n v="9"/>
    <n v="14"/>
    <x v="23"/>
    <n v="15.8"/>
    <n v="14.831672268907562"/>
    <n v="-0.96832773109243853"/>
    <x v="226"/>
  </r>
  <r>
    <n v="2011"/>
    <n v="9"/>
    <n v="14"/>
    <x v="17"/>
    <n v="16"/>
    <n v="14.789655462184873"/>
    <n v="-1.2103445378151267"/>
    <x v="226"/>
  </r>
  <r>
    <n v="2011"/>
    <n v="9"/>
    <n v="15"/>
    <x v="0"/>
    <n v="15.600000000000001"/>
    <n v="14.873689075630251"/>
    <n v="-0.72631092436975031"/>
    <x v="226"/>
  </r>
  <r>
    <n v="2011"/>
    <n v="9"/>
    <n v="15"/>
    <x v="10"/>
    <n v="16.7"/>
    <n v="14.642596638655462"/>
    <n v="-2.0574033613445373"/>
    <x v="226"/>
  </r>
  <r>
    <n v="2011"/>
    <n v="9"/>
    <n v="15"/>
    <x v="13"/>
    <n v="17.2"/>
    <n v="14.53755462184874"/>
    <n v="-2.6624453781512596"/>
    <x v="226"/>
  </r>
  <r>
    <n v="2011"/>
    <n v="9"/>
    <n v="15"/>
    <x v="16"/>
    <n v="17.400000000000002"/>
    <n v="14.495537815126049"/>
    <n v="-2.9044621848739531"/>
    <x v="226"/>
  </r>
  <r>
    <n v="2011"/>
    <n v="9"/>
    <n v="15"/>
    <x v="18"/>
    <n v="17.5"/>
    <n v="14.474529411764706"/>
    <n v="-3.0254705882352937"/>
    <x v="226"/>
  </r>
  <r>
    <n v="2011"/>
    <n v="9"/>
    <n v="15"/>
    <x v="20"/>
    <n v="18.400000000000002"/>
    <n v="14.285453781512604"/>
    <n v="-4.1145462184873978"/>
    <x v="226"/>
  </r>
  <r>
    <n v="2011"/>
    <n v="9"/>
    <n v="15"/>
    <x v="21"/>
    <n v="17.3"/>
    <n v="14.516546218487395"/>
    <n v="-2.7834537815126055"/>
    <x v="226"/>
  </r>
  <r>
    <n v="2011"/>
    <n v="9"/>
    <n v="15"/>
    <x v="22"/>
    <n v="17.7"/>
    <n v="14.432512605042017"/>
    <n v="-3.2674873949579819"/>
    <x v="226"/>
  </r>
  <r>
    <n v="2011"/>
    <n v="9"/>
    <n v="15"/>
    <x v="23"/>
    <n v="17.2"/>
    <n v="14.53755462184874"/>
    <n v="-2.6624453781512596"/>
    <x v="226"/>
  </r>
  <r>
    <n v="2011"/>
    <n v="9"/>
    <n v="15"/>
    <x v="17"/>
    <n v="16.400000000000002"/>
    <n v="14.705621848739495"/>
    <n v="-1.6943781512605067"/>
    <x v="226"/>
  </r>
  <r>
    <n v="2011"/>
    <n v="9"/>
    <n v="16"/>
    <x v="13"/>
    <n v="15.600000000000001"/>
    <n v="14.873689075630251"/>
    <n v="-0.72631092436975031"/>
    <x v="226"/>
  </r>
  <r>
    <n v="2011"/>
    <n v="9"/>
    <n v="16"/>
    <x v="16"/>
    <n v="16.8"/>
    <n v="14.621588235294118"/>
    <n v="-2.1784117647058832"/>
    <x v="226"/>
  </r>
  <r>
    <n v="2011"/>
    <n v="9"/>
    <n v="16"/>
    <x v="18"/>
    <n v="17.5"/>
    <n v="14.474529411764706"/>
    <n v="-3.0254705882352937"/>
    <x v="226"/>
  </r>
  <r>
    <n v="2011"/>
    <n v="9"/>
    <n v="16"/>
    <x v="20"/>
    <n v="18.5"/>
    <n v="14.26444537815126"/>
    <n v="-4.2355546218487401"/>
    <x v="226"/>
  </r>
  <r>
    <n v="2011"/>
    <n v="9"/>
    <n v="16"/>
    <x v="21"/>
    <n v="18.900000000000002"/>
    <n v="14.180411764705882"/>
    <n v="-4.7195882352941201"/>
    <x v="226"/>
  </r>
  <r>
    <n v="2011"/>
    <n v="9"/>
    <n v="16"/>
    <x v="22"/>
    <n v="18.2"/>
    <n v="14.327470588235293"/>
    <n v="-3.872529411764706"/>
    <x v="226"/>
  </r>
  <r>
    <n v="2011"/>
    <n v="9"/>
    <n v="16"/>
    <x v="23"/>
    <n v="18.600000000000001"/>
    <n v="14.243436974789915"/>
    <n v="-4.356563025210086"/>
    <x v="226"/>
  </r>
  <r>
    <n v="2011"/>
    <n v="9"/>
    <n v="16"/>
    <x v="17"/>
    <n v="16.900000000000002"/>
    <n v="14.600579831932773"/>
    <n v="-2.299420168067229"/>
    <x v="226"/>
  </r>
  <r>
    <n v="2011"/>
    <n v="9"/>
    <n v="16"/>
    <x v="19"/>
    <n v="16.3"/>
    <n v="14.72663025210084"/>
    <n v="-1.5733697478991608"/>
    <x v="226"/>
  </r>
  <r>
    <n v="2011"/>
    <n v="9"/>
    <n v="16"/>
    <x v="15"/>
    <n v="15.5"/>
    <n v="14.894697478991596"/>
    <n v="-0.60530252100840443"/>
    <x v="226"/>
  </r>
  <r>
    <n v="2011"/>
    <n v="9"/>
    <n v="16"/>
    <x v="14"/>
    <n v="15.700000000000001"/>
    <n v="14.852680672268907"/>
    <n v="-0.84731932773109442"/>
    <x v="226"/>
  </r>
  <r>
    <n v="2011"/>
    <n v="9"/>
    <n v="16"/>
    <x v="12"/>
    <n v="16.100000000000001"/>
    <n v="14.768647058823529"/>
    <n v="-1.3313529411764726"/>
    <x v="226"/>
  </r>
  <r>
    <n v="2011"/>
    <n v="9"/>
    <n v="16"/>
    <x v="11"/>
    <n v="15.100000000000001"/>
    <n v="14.978731092436973"/>
    <n v="-0.12126890756302799"/>
    <x v="226"/>
  </r>
  <r>
    <n v="2011"/>
    <n v="9"/>
    <n v="16"/>
    <x v="9"/>
    <n v="15.3"/>
    <n v="14.936714285714285"/>
    <n v="-0.36328571428571621"/>
    <x v="226"/>
  </r>
  <r>
    <n v="2011"/>
    <n v="9"/>
    <n v="16"/>
    <x v="7"/>
    <n v="15.700000000000001"/>
    <n v="14.852680672268907"/>
    <n v="-0.84731932773109442"/>
    <x v="226"/>
  </r>
  <r>
    <n v="2011"/>
    <n v="9"/>
    <n v="17"/>
    <x v="5"/>
    <n v="15.600000000000001"/>
    <n v="14.873689075630251"/>
    <n v="-0.72631092436975031"/>
    <x v="226"/>
  </r>
  <r>
    <n v="2011"/>
    <n v="9"/>
    <n v="17"/>
    <x v="4"/>
    <n v="15.4"/>
    <n v="14.915705882352942"/>
    <n v="-0.48429411764705854"/>
    <x v="226"/>
  </r>
  <r>
    <n v="2011"/>
    <n v="9"/>
    <n v="17"/>
    <x v="2"/>
    <n v="15.200000000000001"/>
    <n v="14.957722689075631"/>
    <n v="-0.24227731092437033"/>
    <x v="226"/>
  </r>
  <r>
    <n v="2011"/>
    <n v="9"/>
    <n v="17"/>
    <x v="10"/>
    <n v="15.700000000000001"/>
    <n v="14.852680672268907"/>
    <n v="-0.84731932773109442"/>
    <x v="226"/>
  </r>
  <r>
    <n v="2011"/>
    <n v="9"/>
    <n v="17"/>
    <x v="13"/>
    <n v="16.400000000000002"/>
    <n v="14.705621848739495"/>
    <n v="-1.6943781512605067"/>
    <x v="226"/>
  </r>
  <r>
    <n v="2011"/>
    <n v="9"/>
    <n v="17"/>
    <x v="16"/>
    <n v="16.8"/>
    <n v="14.621588235294118"/>
    <n v="-2.1784117647058832"/>
    <x v="226"/>
  </r>
  <r>
    <n v="2011"/>
    <n v="9"/>
    <n v="17"/>
    <x v="18"/>
    <n v="16.3"/>
    <n v="14.72663025210084"/>
    <n v="-1.5733697478991608"/>
    <x v="226"/>
  </r>
  <r>
    <n v="2011"/>
    <n v="9"/>
    <n v="17"/>
    <x v="20"/>
    <n v="16.400000000000002"/>
    <n v="14.705621848739495"/>
    <n v="-1.6943781512605067"/>
    <x v="226"/>
  </r>
  <r>
    <n v="2011"/>
    <n v="9"/>
    <n v="17"/>
    <x v="21"/>
    <n v="16.900000000000002"/>
    <n v="14.600579831932773"/>
    <n v="-2.299420168067229"/>
    <x v="226"/>
  </r>
  <r>
    <n v="2011"/>
    <n v="9"/>
    <n v="17"/>
    <x v="22"/>
    <n v="15.9"/>
    <n v="14.810663865546218"/>
    <n v="-1.0893361344537826"/>
    <x v="226"/>
  </r>
  <r>
    <n v="2011"/>
    <n v="9"/>
    <n v="17"/>
    <x v="23"/>
    <n v="15.8"/>
    <n v="14.831672268907562"/>
    <n v="-0.96832773109243853"/>
    <x v="226"/>
  </r>
  <r>
    <n v="2011"/>
    <n v="9"/>
    <n v="17"/>
    <x v="17"/>
    <n v="15"/>
    <n v="14.99973949579832"/>
    <n v="-2.6050420168033384E-4"/>
    <x v="226"/>
  </r>
  <r>
    <n v="2011"/>
    <n v="9"/>
    <n v="17"/>
    <x v="19"/>
    <n v="15"/>
    <n v="14.99973949579832"/>
    <n v="-2.6050420168033384E-4"/>
    <x v="226"/>
  </r>
  <r>
    <n v="2011"/>
    <n v="9"/>
    <n v="18"/>
    <x v="18"/>
    <n v="16"/>
    <n v="14.789655462184873"/>
    <n v="-1.2103445378151267"/>
    <x v="226"/>
  </r>
  <r>
    <n v="2011"/>
    <n v="9"/>
    <n v="19"/>
    <x v="10"/>
    <n v="15.100000000000001"/>
    <n v="14.978731092436973"/>
    <n v="-0.12126890756302799"/>
    <x v="226"/>
  </r>
  <r>
    <n v="2011"/>
    <n v="9"/>
    <n v="19"/>
    <x v="13"/>
    <n v="15.4"/>
    <n v="14.915705882352942"/>
    <n v="-0.48429411764705854"/>
    <x v="226"/>
  </r>
  <r>
    <n v="2011"/>
    <n v="9"/>
    <n v="19"/>
    <x v="16"/>
    <n v="16.5"/>
    <n v="14.684613445378151"/>
    <n v="-1.8153865546218491"/>
    <x v="226"/>
  </r>
  <r>
    <n v="2011"/>
    <n v="9"/>
    <n v="19"/>
    <x v="18"/>
    <n v="16.900000000000002"/>
    <n v="14.600579831932773"/>
    <n v="-2.299420168067229"/>
    <x v="226"/>
  </r>
  <r>
    <n v="2011"/>
    <n v="9"/>
    <n v="19"/>
    <x v="20"/>
    <n v="17"/>
    <n v="14.579571428571429"/>
    <n v="-2.4204285714285714"/>
    <x v="226"/>
  </r>
  <r>
    <n v="2011"/>
    <n v="9"/>
    <n v="19"/>
    <x v="21"/>
    <n v="16.5"/>
    <n v="14.684613445378151"/>
    <n v="-1.8153865546218491"/>
    <x v="226"/>
  </r>
  <r>
    <n v="2011"/>
    <n v="9"/>
    <n v="19"/>
    <x v="22"/>
    <n v="16.400000000000002"/>
    <n v="14.705621848739495"/>
    <n v="-1.6943781512605067"/>
    <x v="226"/>
  </r>
  <r>
    <n v="2011"/>
    <n v="9"/>
    <n v="19"/>
    <x v="23"/>
    <n v="16.100000000000001"/>
    <n v="14.768647058823529"/>
    <n v="-1.3313529411764726"/>
    <x v="226"/>
  </r>
  <r>
    <n v="2011"/>
    <n v="9"/>
    <n v="19"/>
    <x v="17"/>
    <n v="15.700000000000001"/>
    <n v="14.852680672268907"/>
    <n v="-0.84731932773109442"/>
    <x v="226"/>
  </r>
  <r>
    <n v="2011"/>
    <n v="9"/>
    <n v="20"/>
    <x v="0"/>
    <n v="16.2"/>
    <n v="14.747638655462184"/>
    <n v="-1.452361344537815"/>
    <x v="226"/>
  </r>
  <r>
    <n v="2011"/>
    <n v="9"/>
    <n v="20"/>
    <x v="10"/>
    <n v="16.600000000000001"/>
    <n v="14.663605042016806"/>
    <n v="-1.9363949579831949"/>
    <x v="226"/>
  </r>
  <r>
    <n v="2011"/>
    <n v="9"/>
    <n v="20"/>
    <x v="13"/>
    <n v="17.600000000000001"/>
    <n v="14.45352100840336"/>
    <n v="-3.1464789915966414"/>
    <x v="226"/>
  </r>
  <r>
    <n v="2011"/>
    <n v="9"/>
    <n v="20"/>
    <x v="16"/>
    <n v="17.5"/>
    <n v="14.474529411764706"/>
    <n v="-3.0254705882352937"/>
    <x v="226"/>
  </r>
  <r>
    <n v="2011"/>
    <n v="9"/>
    <n v="20"/>
    <x v="18"/>
    <n v="17.7"/>
    <n v="14.432512605042017"/>
    <n v="-3.2674873949579819"/>
    <x v="226"/>
  </r>
  <r>
    <n v="2011"/>
    <n v="9"/>
    <n v="20"/>
    <x v="20"/>
    <n v="18.100000000000001"/>
    <n v="14.348478991596638"/>
    <n v="-3.7515210084033637"/>
    <x v="226"/>
  </r>
  <r>
    <n v="2011"/>
    <n v="9"/>
    <n v="20"/>
    <x v="21"/>
    <n v="18.3"/>
    <n v="14.306462184873949"/>
    <n v="-3.9935378151260519"/>
    <x v="226"/>
  </r>
  <r>
    <n v="2011"/>
    <n v="9"/>
    <n v="20"/>
    <x v="22"/>
    <n v="18.3"/>
    <n v="14.306462184873949"/>
    <n v="-3.9935378151260519"/>
    <x v="226"/>
  </r>
  <r>
    <n v="2011"/>
    <n v="9"/>
    <n v="20"/>
    <x v="23"/>
    <n v="18"/>
    <n v="14.369487394957982"/>
    <n v="-3.6305126050420178"/>
    <x v="226"/>
  </r>
  <r>
    <n v="2011"/>
    <n v="9"/>
    <n v="20"/>
    <x v="17"/>
    <n v="17.600000000000001"/>
    <n v="14.45352100840336"/>
    <n v="-3.1464789915966414"/>
    <x v="226"/>
  </r>
  <r>
    <n v="2011"/>
    <n v="9"/>
    <n v="20"/>
    <x v="19"/>
    <n v="17.100000000000001"/>
    <n v="14.558563025210084"/>
    <n v="-2.5414369747899173"/>
    <x v="226"/>
  </r>
  <r>
    <n v="2011"/>
    <n v="9"/>
    <n v="20"/>
    <x v="15"/>
    <n v="16.8"/>
    <n v="14.621588235294118"/>
    <n v="-2.1784117647058832"/>
    <x v="226"/>
  </r>
  <r>
    <n v="2011"/>
    <n v="9"/>
    <n v="20"/>
    <x v="14"/>
    <n v="16.400000000000002"/>
    <n v="14.705621848739495"/>
    <n v="-1.6943781512605067"/>
    <x v="226"/>
  </r>
  <r>
    <n v="2011"/>
    <n v="9"/>
    <n v="20"/>
    <x v="12"/>
    <n v="16.100000000000001"/>
    <n v="14.768647058823529"/>
    <n v="-1.3313529411764726"/>
    <x v="226"/>
  </r>
  <r>
    <n v="2011"/>
    <n v="9"/>
    <n v="20"/>
    <x v="11"/>
    <n v="15.700000000000001"/>
    <n v="14.852680672268907"/>
    <n v="-0.84731932773109442"/>
    <x v="226"/>
  </r>
  <r>
    <n v="2011"/>
    <n v="9"/>
    <n v="20"/>
    <x v="9"/>
    <n v="15.5"/>
    <n v="14.894697478991596"/>
    <n v="-0.60530252100840443"/>
    <x v="226"/>
  </r>
  <r>
    <n v="2011"/>
    <n v="9"/>
    <n v="20"/>
    <x v="7"/>
    <n v="15.5"/>
    <n v="14.894697478991596"/>
    <n v="-0.60530252100840443"/>
    <x v="226"/>
  </r>
  <r>
    <n v="2011"/>
    <n v="9"/>
    <n v="21"/>
    <x v="5"/>
    <n v="15.3"/>
    <n v="14.936714285714285"/>
    <n v="-0.36328571428571621"/>
    <x v="226"/>
  </r>
  <r>
    <n v="2011"/>
    <n v="9"/>
    <n v="21"/>
    <x v="0"/>
    <n v="15.3"/>
    <n v="14.936714285714285"/>
    <n v="-0.36328571428571621"/>
    <x v="226"/>
  </r>
  <r>
    <n v="2011"/>
    <n v="9"/>
    <n v="21"/>
    <x v="10"/>
    <n v="15.700000000000001"/>
    <n v="14.852680672268907"/>
    <n v="-0.84731932773109442"/>
    <x v="226"/>
  </r>
  <r>
    <n v="2011"/>
    <n v="9"/>
    <n v="21"/>
    <x v="13"/>
    <n v="16.7"/>
    <n v="14.642596638655462"/>
    <n v="-2.0574033613445373"/>
    <x v="226"/>
  </r>
  <r>
    <n v="2011"/>
    <n v="9"/>
    <n v="21"/>
    <x v="16"/>
    <n v="17.100000000000001"/>
    <n v="14.558563025210084"/>
    <n v="-2.5414369747899173"/>
    <x v="226"/>
  </r>
  <r>
    <n v="2011"/>
    <n v="9"/>
    <n v="21"/>
    <x v="18"/>
    <n v="17.8"/>
    <n v="14.411504201680671"/>
    <n v="-3.3884957983193296"/>
    <x v="226"/>
  </r>
  <r>
    <n v="2011"/>
    <n v="9"/>
    <n v="21"/>
    <x v="20"/>
    <n v="17.8"/>
    <n v="14.411504201680671"/>
    <n v="-3.3884957983193296"/>
    <x v="226"/>
  </r>
  <r>
    <n v="2011"/>
    <n v="9"/>
    <n v="21"/>
    <x v="21"/>
    <n v="18.3"/>
    <n v="14.306462184873949"/>
    <n v="-3.9935378151260519"/>
    <x v="226"/>
  </r>
  <r>
    <n v="2011"/>
    <n v="9"/>
    <n v="21"/>
    <x v="22"/>
    <n v="18.400000000000002"/>
    <n v="14.285453781512604"/>
    <n v="-4.1145462184873978"/>
    <x v="226"/>
  </r>
  <r>
    <n v="2011"/>
    <n v="9"/>
    <n v="21"/>
    <x v="23"/>
    <n v="17.5"/>
    <n v="14.474529411764706"/>
    <n v="-3.0254705882352937"/>
    <x v="226"/>
  </r>
  <r>
    <n v="2011"/>
    <n v="9"/>
    <n v="21"/>
    <x v="17"/>
    <n v="17.100000000000001"/>
    <n v="14.558563025210084"/>
    <n v="-2.5414369747899173"/>
    <x v="226"/>
  </r>
  <r>
    <n v="2011"/>
    <n v="9"/>
    <n v="21"/>
    <x v="19"/>
    <n v="17"/>
    <n v="14.579571428571429"/>
    <n v="-2.4204285714285714"/>
    <x v="226"/>
  </r>
  <r>
    <n v="2011"/>
    <n v="9"/>
    <n v="21"/>
    <x v="15"/>
    <n v="16.8"/>
    <n v="14.621588235294118"/>
    <n v="-2.1784117647058832"/>
    <x v="226"/>
  </r>
  <r>
    <n v="2011"/>
    <n v="9"/>
    <n v="21"/>
    <x v="14"/>
    <n v="16.5"/>
    <n v="14.684613445378151"/>
    <n v="-1.8153865546218491"/>
    <x v="226"/>
  </r>
  <r>
    <n v="2011"/>
    <n v="9"/>
    <n v="21"/>
    <x v="12"/>
    <n v="16.100000000000001"/>
    <n v="14.768647058823529"/>
    <n v="-1.3313529411764726"/>
    <x v="226"/>
  </r>
  <r>
    <n v="2011"/>
    <n v="9"/>
    <n v="22"/>
    <x v="0"/>
    <n v="15.100000000000001"/>
    <n v="14.978731092436973"/>
    <n v="-0.12126890756302799"/>
    <x v="226"/>
  </r>
  <r>
    <n v="2011"/>
    <n v="9"/>
    <n v="22"/>
    <x v="10"/>
    <n v="16.3"/>
    <n v="14.72663025210084"/>
    <n v="-1.5733697478991608"/>
    <x v="226"/>
  </r>
  <r>
    <n v="2011"/>
    <n v="9"/>
    <n v="22"/>
    <x v="13"/>
    <n v="17"/>
    <n v="14.579571428571429"/>
    <n v="-2.4204285714285714"/>
    <x v="226"/>
  </r>
  <r>
    <n v="2011"/>
    <n v="9"/>
    <n v="22"/>
    <x v="16"/>
    <n v="17.3"/>
    <n v="14.516546218487395"/>
    <n v="-2.7834537815126055"/>
    <x v="226"/>
  </r>
  <r>
    <n v="2011"/>
    <n v="9"/>
    <n v="22"/>
    <x v="18"/>
    <n v="16.7"/>
    <n v="14.642596638655462"/>
    <n v="-2.0574033613445373"/>
    <x v="226"/>
  </r>
  <r>
    <n v="2011"/>
    <n v="9"/>
    <n v="22"/>
    <x v="20"/>
    <n v="16.5"/>
    <n v="14.684613445378151"/>
    <n v="-1.8153865546218491"/>
    <x v="226"/>
  </r>
  <r>
    <n v="2011"/>
    <n v="9"/>
    <n v="22"/>
    <x v="21"/>
    <n v="16.600000000000001"/>
    <n v="14.663605042016806"/>
    <n v="-1.9363949579831949"/>
    <x v="226"/>
  </r>
  <r>
    <n v="2011"/>
    <n v="9"/>
    <n v="22"/>
    <x v="22"/>
    <n v="16.600000000000001"/>
    <n v="14.663605042016806"/>
    <n v="-1.9363949579831949"/>
    <x v="226"/>
  </r>
  <r>
    <n v="2011"/>
    <n v="9"/>
    <n v="22"/>
    <x v="23"/>
    <n v="16.600000000000001"/>
    <n v="14.663605042016806"/>
    <n v="-1.9363949579831949"/>
    <x v="226"/>
  </r>
  <r>
    <n v="2011"/>
    <n v="9"/>
    <n v="23"/>
    <x v="0"/>
    <n v="15.200000000000001"/>
    <n v="14.957722689075631"/>
    <n v="-0.24227731092437033"/>
    <x v="226"/>
  </r>
  <r>
    <n v="2011"/>
    <n v="9"/>
    <n v="23"/>
    <x v="10"/>
    <n v="16.400000000000002"/>
    <n v="14.705621848739495"/>
    <n v="-1.6943781512605067"/>
    <x v="226"/>
  </r>
  <r>
    <n v="2011"/>
    <n v="9"/>
    <n v="23"/>
    <x v="13"/>
    <n v="16.8"/>
    <n v="14.621588235294118"/>
    <n v="-2.1784117647058832"/>
    <x v="226"/>
  </r>
  <r>
    <n v="2011"/>
    <n v="9"/>
    <n v="23"/>
    <x v="16"/>
    <n v="17.3"/>
    <n v="14.516546218487395"/>
    <n v="-2.7834537815126055"/>
    <x v="226"/>
  </r>
  <r>
    <n v="2011"/>
    <n v="9"/>
    <n v="23"/>
    <x v="18"/>
    <n v="17.100000000000001"/>
    <n v="14.558563025210084"/>
    <n v="-2.5414369747899173"/>
    <x v="226"/>
  </r>
  <r>
    <n v="2011"/>
    <n v="9"/>
    <n v="23"/>
    <x v="20"/>
    <n v="17.600000000000001"/>
    <n v="14.45352100840336"/>
    <n v="-3.1464789915966414"/>
    <x v="226"/>
  </r>
  <r>
    <n v="2011"/>
    <n v="9"/>
    <n v="23"/>
    <x v="21"/>
    <n v="17.900000000000002"/>
    <n v="14.390495798319327"/>
    <n v="-3.5095042016806755"/>
    <x v="226"/>
  </r>
  <r>
    <n v="2011"/>
    <n v="9"/>
    <n v="23"/>
    <x v="22"/>
    <n v="18.400000000000002"/>
    <n v="14.285453781512604"/>
    <n v="-4.1145462184873978"/>
    <x v="226"/>
  </r>
  <r>
    <n v="2011"/>
    <n v="9"/>
    <n v="23"/>
    <x v="23"/>
    <n v="18"/>
    <n v="14.369487394957982"/>
    <n v="-3.6305126050420178"/>
    <x v="226"/>
  </r>
  <r>
    <n v="2011"/>
    <n v="9"/>
    <n v="23"/>
    <x v="17"/>
    <n v="16.8"/>
    <n v="14.621588235294118"/>
    <n v="-2.1784117647058832"/>
    <x v="226"/>
  </r>
  <r>
    <n v="2011"/>
    <n v="9"/>
    <n v="24"/>
    <x v="13"/>
    <n v="16.5"/>
    <n v="14.684613445378151"/>
    <n v="-1.8153865546218491"/>
    <x v="226"/>
  </r>
  <r>
    <n v="2011"/>
    <n v="9"/>
    <n v="24"/>
    <x v="16"/>
    <n v="17.7"/>
    <n v="14.432512605042017"/>
    <n v="-3.2674873949579819"/>
    <x v="226"/>
  </r>
  <r>
    <n v="2011"/>
    <n v="9"/>
    <n v="24"/>
    <x v="18"/>
    <n v="19"/>
    <n v="14.159403361344538"/>
    <n v="-4.8405966386554624"/>
    <x v="226"/>
  </r>
  <r>
    <n v="2011"/>
    <n v="9"/>
    <n v="24"/>
    <x v="20"/>
    <n v="19.900000000000002"/>
    <n v="13.970327731092436"/>
    <n v="-5.9296722689075665"/>
    <x v="226"/>
  </r>
  <r>
    <n v="2011"/>
    <n v="9"/>
    <n v="24"/>
    <x v="21"/>
    <n v="20.100000000000001"/>
    <n v="13.928310924369747"/>
    <n v="-6.1716890756302547"/>
    <x v="226"/>
  </r>
  <r>
    <n v="2011"/>
    <n v="9"/>
    <n v="24"/>
    <x v="22"/>
    <n v="20.3"/>
    <n v="13.886294117647058"/>
    <n v="-6.4137058823529429"/>
    <x v="226"/>
  </r>
  <r>
    <n v="2011"/>
    <n v="9"/>
    <n v="24"/>
    <x v="23"/>
    <n v="20.3"/>
    <n v="13.886294117647058"/>
    <n v="-6.4137058823529429"/>
    <x v="226"/>
  </r>
  <r>
    <n v="2011"/>
    <n v="9"/>
    <n v="24"/>
    <x v="17"/>
    <n v="17.600000000000001"/>
    <n v="14.45352100840336"/>
    <n v="-3.1464789915966414"/>
    <x v="226"/>
  </r>
  <r>
    <n v="2011"/>
    <n v="9"/>
    <n v="25"/>
    <x v="10"/>
    <n v="17"/>
    <n v="14.579571428571429"/>
    <n v="-2.4204285714285714"/>
    <x v="226"/>
  </r>
  <r>
    <n v="2011"/>
    <n v="9"/>
    <n v="25"/>
    <x v="13"/>
    <n v="19"/>
    <n v="14.159403361344538"/>
    <n v="-4.8405966386554624"/>
    <x v="226"/>
  </r>
  <r>
    <n v="2011"/>
    <n v="9"/>
    <n v="25"/>
    <x v="16"/>
    <n v="20.6"/>
    <n v="13.823268907563024"/>
    <n v="-6.776731092436977"/>
    <x v="226"/>
  </r>
  <r>
    <n v="2011"/>
    <n v="9"/>
    <n v="25"/>
    <x v="18"/>
    <n v="21.6"/>
    <n v="13.613184873949578"/>
    <n v="-7.9868151260504234"/>
    <x v="226"/>
  </r>
  <r>
    <n v="2011"/>
    <n v="9"/>
    <n v="25"/>
    <x v="20"/>
    <n v="21.900000000000002"/>
    <n v="13.550159663865546"/>
    <n v="-8.3498403361344558"/>
    <x v="226"/>
  </r>
  <r>
    <n v="2011"/>
    <n v="9"/>
    <n v="25"/>
    <x v="21"/>
    <n v="22.200000000000003"/>
    <n v="13.487134453781511"/>
    <n v="-8.7128655462184916"/>
    <x v="226"/>
  </r>
  <r>
    <n v="2011"/>
    <n v="9"/>
    <n v="25"/>
    <x v="22"/>
    <n v="22.3"/>
    <n v="13.466126050420169"/>
    <n v="-8.8338739495798322"/>
    <x v="226"/>
  </r>
  <r>
    <n v="2011"/>
    <n v="9"/>
    <n v="25"/>
    <x v="23"/>
    <n v="21.5"/>
    <n v="13.634193277310924"/>
    <n v="-7.8658067226890758"/>
    <x v="226"/>
  </r>
  <r>
    <n v="2011"/>
    <n v="9"/>
    <n v="25"/>
    <x v="17"/>
    <n v="20"/>
    <n v="13.949319327731093"/>
    <n v="-6.050680672268907"/>
    <x v="226"/>
  </r>
  <r>
    <n v="2011"/>
    <n v="9"/>
    <n v="25"/>
    <x v="19"/>
    <n v="17.600000000000001"/>
    <n v="14.45352100840336"/>
    <n v="-3.1464789915966414"/>
    <x v="226"/>
  </r>
  <r>
    <n v="2011"/>
    <n v="9"/>
    <n v="25"/>
    <x v="15"/>
    <n v="18"/>
    <n v="14.369487394957982"/>
    <n v="-3.6305126050420178"/>
    <x v="226"/>
  </r>
  <r>
    <n v="2011"/>
    <n v="9"/>
    <n v="25"/>
    <x v="14"/>
    <n v="17"/>
    <n v="14.579571428571429"/>
    <n v="-2.4204285714285714"/>
    <x v="226"/>
  </r>
  <r>
    <n v="2011"/>
    <n v="9"/>
    <n v="25"/>
    <x v="12"/>
    <n v="16.8"/>
    <n v="14.621588235294118"/>
    <n v="-2.1784117647058832"/>
    <x v="226"/>
  </r>
  <r>
    <n v="2011"/>
    <n v="9"/>
    <n v="26"/>
    <x v="0"/>
    <n v="17.100000000000001"/>
    <n v="14.558563025210084"/>
    <n v="-2.5414369747899173"/>
    <x v="226"/>
  </r>
  <r>
    <n v="2011"/>
    <n v="9"/>
    <n v="26"/>
    <x v="10"/>
    <n v="19.200000000000003"/>
    <n v="14.117386554621849"/>
    <n v="-5.0826134453781542"/>
    <x v="226"/>
  </r>
  <r>
    <n v="2011"/>
    <n v="9"/>
    <n v="26"/>
    <x v="13"/>
    <n v="21.3"/>
    <n v="13.676210084033613"/>
    <n v="-7.6237899159663876"/>
    <x v="226"/>
  </r>
  <r>
    <n v="2011"/>
    <n v="9"/>
    <n v="26"/>
    <x v="16"/>
    <n v="22.3"/>
    <n v="13.466126050420169"/>
    <n v="-8.8338739495798322"/>
    <x v="226"/>
  </r>
  <r>
    <n v="2011"/>
    <n v="9"/>
    <n v="26"/>
    <x v="18"/>
    <n v="22.3"/>
    <n v="13.466126050420169"/>
    <n v="-8.8338739495798322"/>
    <x v="226"/>
  </r>
  <r>
    <n v="2011"/>
    <n v="9"/>
    <n v="26"/>
    <x v="20"/>
    <n v="22"/>
    <n v="13.5291512605042"/>
    <n v="-8.4708487394957999"/>
    <x v="226"/>
  </r>
  <r>
    <n v="2011"/>
    <n v="9"/>
    <n v="26"/>
    <x v="21"/>
    <n v="21.5"/>
    <n v="13.634193277310924"/>
    <n v="-7.8658067226890758"/>
    <x v="226"/>
  </r>
  <r>
    <n v="2011"/>
    <n v="9"/>
    <n v="26"/>
    <x v="22"/>
    <n v="20.8"/>
    <n v="13.781252100840335"/>
    <n v="-7.0187478991596652"/>
    <x v="226"/>
  </r>
  <r>
    <n v="2011"/>
    <n v="9"/>
    <n v="26"/>
    <x v="23"/>
    <n v="19.100000000000001"/>
    <n v="14.138394957983193"/>
    <n v="-4.9616050420168083"/>
    <x v="226"/>
  </r>
  <r>
    <n v="2011"/>
    <n v="9"/>
    <n v="26"/>
    <x v="17"/>
    <n v="18.100000000000001"/>
    <n v="14.348478991596638"/>
    <n v="-3.7515210084033637"/>
    <x v="226"/>
  </r>
  <r>
    <n v="2011"/>
    <n v="9"/>
    <n v="26"/>
    <x v="19"/>
    <n v="17.100000000000001"/>
    <n v="14.558563025210084"/>
    <n v="-2.5414369747899173"/>
    <x v="226"/>
  </r>
  <r>
    <n v="2011"/>
    <n v="9"/>
    <n v="26"/>
    <x v="15"/>
    <n v="16.8"/>
    <n v="14.621588235294118"/>
    <n v="-2.1784117647058832"/>
    <x v="226"/>
  </r>
  <r>
    <n v="2011"/>
    <n v="9"/>
    <n v="26"/>
    <x v="14"/>
    <n v="15.700000000000001"/>
    <n v="14.852680672268907"/>
    <n v="-0.84731932773109442"/>
    <x v="226"/>
  </r>
  <r>
    <n v="2011"/>
    <n v="9"/>
    <n v="27"/>
    <x v="6"/>
    <n v="15.100000000000001"/>
    <n v="14.978731092436973"/>
    <n v="-0.12126890756302799"/>
    <x v="226"/>
  </r>
  <r>
    <n v="2011"/>
    <n v="9"/>
    <n v="27"/>
    <x v="3"/>
    <n v="15.200000000000001"/>
    <n v="14.957722689075631"/>
    <n v="-0.24227731092437033"/>
    <x v="226"/>
  </r>
  <r>
    <n v="2011"/>
    <n v="9"/>
    <n v="27"/>
    <x v="1"/>
    <n v="15.700000000000001"/>
    <n v="14.852680672268907"/>
    <n v="-0.84731932773109442"/>
    <x v="226"/>
  </r>
  <r>
    <n v="2011"/>
    <n v="9"/>
    <n v="27"/>
    <x v="0"/>
    <n v="16.2"/>
    <n v="14.747638655462184"/>
    <n v="-1.452361344537815"/>
    <x v="226"/>
  </r>
  <r>
    <n v="2011"/>
    <n v="9"/>
    <n v="27"/>
    <x v="10"/>
    <n v="17.600000000000001"/>
    <n v="14.45352100840336"/>
    <n v="-3.1464789915966414"/>
    <x v="226"/>
  </r>
  <r>
    <n v="2011"/>
    <n v="9"/>
    <n v="27"/>
    <x v="13"/>
    <n v="18.3"/>
    <n v="14.306462184873949"/>
    <n v="-3.9935378151260519"/>
    <x v="226"/>
  </r>
  <r>
    <n v="2011"/>
    <n v="9"/>
    <n v="27"/>
    <x v="16"/>
    <n v="18.7"/>
    <n v="14.222428571428571"/>
    <n v="-4.4775714285714283"/>
    <x v="226"/>
  </r>
  <r>
    <n v="2011"/>
    <n v="9"/>
    <n v="27"/>
    <x v="18"/>
    <n v="19"/>
    <n v="14.159403361344538"/>
    <n v="-4.8405966386554624"/>
    <x v="226"/>
  </r>
  <r>
    <n v="2011"/>
    <n v="9"/>
    <n v="27"/>
    <x v="20"/>
    <n v="19.400000000000002"/>
    <n v="14.07536974789916"/>
    <n v="-5.3246302521008424"/>
    <x v="226"/>
  </r>
  <r>
    <n v="2011"/>
    <n v="9"/>
    <n v="27"/>
    <x v="21"/>
    <n v="20.200000000000003"/>
    <n v="13.907302521008402"/>
    <n v="-6.2926974789916006"/>
    <x v="226"/>
  </r>
  <r>
    <n v="2011"/>
    <n v="9"/>
    <n v="27"/>
    <x v="22"/>
    <n v="20"/>
    <n v="13.949319327731093"/>
    <n v="-6.050680672268907"/>
    <x v="226"/>
  </r>
  <r>
    <n v="2011"/>
    <n v="9"/>
    <n v="27"/>
    <x v="23"/>
    <n v="20.5"/>
    <n v="13.844277310924369"/>
    <n v="-6.6557226890756311"/>
    <x v="226"/>
  </r>
  <r>
    <n v="2011"/>
    <n v="9"/>
    <n v="27"/>
    <x v="17"/>
    <n v="18"/>
    <n v="14.369487394957982"/>
    <n v="-3.6305126050420178"/>
    <x v="226"/>
  </r>
  <r>
    <n v="2011"/>
    <n v="9"/>
    <n v="28"/>
    <x v="0"/>
    <n v="16.400000000000002"/>
    <n v="14.705621848739495"/>
    <n v="-1.6943781512605067"/>
    <x v="226"/>
  </r>
  <r>
    <n v="2011"/>
    <n v="9"/>
    <n v="28"/>
    <x v="10"/>
    <n v="19.100000000000001"/>
    <n v="14.138394957983193"/>
    <n v="-4.9616050420168083"/>
    <x v="226"/>
  </r>
  <r>
    <n v="2011"/>
    <n v="9"/>
    <n v="28"/>
    <x v="13"/>
    <n v="20.400000000000002"/>
    <n v="13.865285714285713"/>
    <n v="-6.5347142857142888"/>
    <x v="226"/>
  </r>
  <r>
    <n v="2011"/>
    <n v="9"/>
    <n v="28"/>
    <x v="16"/>
    <n v="21.700000000000003"/>
    <n v="13.592176470588235"/>
    <n v="-8.1078235294117675"/>
    <x v="226"/>
  </r>
  <r>
    <n v="2011"/>
    <n v="9"/>
    <n v="28"/>
    <x v="18"/>
    <n v="22.700000000000003"/>
    <n v="13.382092436974789"/>
    <n v="-9.3179075630252139"/>
    <x v="226"/>
  </r>
  <r>
    <n v="2011"/>
    <n v="9"/>
    <n v="28"/>
    <x v="20"/>
    <n v="22.900000000000002"/>
    <n v="13.3400756302521"/>
    <n v="-9.5599243697479022"/>
    <x v="226"/>
  </r>
  <r>
    <n v="2011"/>
    <n v="9"/>
    <n v="28"/>
    <x v="21"/>
    <n v="23.400000000000002"/>
    <n v="13.235033613445378"/>
    <n v="-10.164966386554624"/>
    <x v="226"/>
  </r>
  <r>
    <n v="2011"/>
    <n v="9"/>
    <n v="28"/>
    <x v="22"/>
    <n v="23.700000000000003"/>
    <n v="13.172008403361342"/>
    <n v="-10.52799159663866"/>
    <x v="226"/>
  </r>
  <r>
    <n v="2011"/>
    <n v="9"/>
    <n v="28"/>
    <x v="23"/>
    <n v="22.900000000000002"/>
    <n v="13.3400756302521"/>
    <n v="-9.5599243697479022"/>
    <x v="226"/>
  </r>
  <r>
    <n v="2011"/>
    <n v="9"/>
    <n v="28"/>
    <x v="17"/>
    <n v="20.400000000000002"/>
    <n v="13.865285714285713"/>
    <n v="-6.5347142857142888"/>
    <x v="226"/>
  </r>
  <r>
    <n v="2011"/>
    <n v="9"/>
    <n v="28"/>
    <x v="19"/>
    <n v="16.8"/>
    <n v="14.621588235294118"/>
    <n v="-2.1784117647058832"/>
    <x v="226"/>
  </r>
  <r>
    <n v="2011"/>
    <n v="9"/>
    <n v="28"/>
    <x v="15"/>
    <n v="15.3"/>
    <n v="14.936714285714285"/>
    <n v="-0.36328571428571621"/>
    <x v="226"/>
  </r>
  <r>
    <n v="2011"/>
    <n v="9"/>
    <n v="28"/>
    <x v="14"/>
    <n v="15"/>
    <n v="14.99973949579832"/>
    <n v="-2.6050420168033384E-4"/>
    <x v="226"/>
  </r>
  <r>
    <n v="2011"/>
    <n v="9"/>
    <n v="29"/>
    <x v="4"/>
    <n v="15.100000000000001"/>
    <n v="14.978731092436973"/>
    <n v="-0.12126890756302799"/>
    <x v="226"/>
  </r>
  <r>
    <n v="2011"/>
    <n v="9"/>
    <n v="29"/>
    <x v="2"/>
    <n v="15.3"/>
    <n v="14.936714285714285"/>
    <n v="-0.36328571428571621"/>
    <x v="226"/>
  </r>
  <r>
    <n v="2011"/>
    <n v="9"/>
    <n v="29"/>
    <x v="1"/>
    <n v="15.700000000000001"/>
    <n v="14.852680672268907"/>
    <n v="-0.84731932773109442"/>
    <x v="226"/>
  </r>
  <r>
    <n v="2011"/>
    <n v="9"/>
    <n v="29"/>
    <x v="0"/>
    <n v="17.7"/>
    <n v="14.432512605042017"/>
    <n v="-3.2674873949579819"/>
    <x v="226"/>
  </r>
  <r>
    <n v="2011"/>
    <n v="9"/>
    <n v="29"/>
    <x v="10"/>
    <n v="19.8"/>
    <n v="13.991336134453782"/>
    <n v="-5.8086638655462188"/>
    <x v="226"/>
  </r>
  <r>
    <n v="2011"/>
    <n v="9"/>
    <n v="29"/>
    <x v="13"/>
    <n v="21.900000000000002"/>
    <n v="13.550159663865546"/>
    <n v="-8.3498403361344558"/>
    <x v="226"/>
  </r>
  <r>
    <n v="2011"/>
    <n v="9"/>
    <n v="29"/>
    <x v="16"/>
    <n v="23.400000000000002"/>
    <n v="13.235033613445378"/>
    <n v="-10.164966386554624"/>
    <x v="226"/>
  </r>
  <r>
    <n v="2011"/>
    <n v="9"/>
    <n v="29"/>
    <x v="18"/>
    <n v="24.8"/>
    <n v="12.940915966386555"/>
    <n v="-11.859084033613446"/>
    <x v="226"/>
  </r>
  <r>
    <n v="2011"/>
    <n v="9"/>
    <n v="29"/>
    <x v="20"/>
    <n v="24.900000000000002"/>
    <n v="12.919907563025209"/>
    <n v="-11.980092436974793"/>
    <x v="226"/>
  </r>
  <r>
    <n v="2011"/>
    <n v="9"/>
    <n v="29"/>
    <x v="21"/>
    <n v="25.1"/>
    <n v="12.87789075630252"/>
    <n v="-12.222109243697481"/>
    <x v="226"/>
  </r>
  <r>
    <n v="2011"/>
    <n v="9"/>
    <n v="29"/>
    <x v="22"/>
    <n v="24.8"/>
    <n v="12.940915966386555"/>
    <n v="-11.859084033613446"/>
    <x v="226"/>
  </r>
  <r>
    <n v="2011"/>
    <n v="9"/>
    <n v="29"/>
    <x v="23"/>
    <n v="24"/>
    <n v="13.108983193277311"/>
    <n v="-10.891016806722689"/>
    <x v="226"/>
  </r>
  <r>
    <n v="2011"/>
    <n v="9"/>
    <n v="29"/>
    <x v="17"/>
    <n v="21.5"/>
    <n v="13.634193277310924"/>
    <n v="-7.8658067226890758"/>
    <x v="226"/>
  </r>
  <r>
    <n v="2011"/>
    <n v="9"/>
    <n v="29"/>
    <x v="19"/>
    <n v="16.8"/>
    <n v="14.621588235294118"/>
    <n v="-2.1784117647058832"/>
    <x v="226"/>
  </r>
  <r>
    <n v="2011"/>
    <n v="9"/>
    <n v="29"/>
    <x v="15"/>
    <n v="15.600000000000001"/>
    <n v="14.873689075630251"/>
    <n v="-0.72631092436975031"/>
    <x v="226"/>
  </r>
  <r>
    <n v="2011"/>
    <n v="9"/>
    <n v="30"/>
    <x v="1"/>
    <n v="15.200000000000001"/>
    <n v="14.957722689075631"/>
    <n v="-0.24227731092437033"/>
    <x v="226"/>
  </r>
  <r>
    <n v="2011"/>
    <n v="9"/>
    <n v="30"/>
    <x v="0"/>
    <n v="17.2"/>
    <n v="14.53755462184874"/>
    <n v="-2.6624453781512596"/>
    <x v="226"/>
  </r>
  <r>
    <n v="2011"/>
    <n v="9"/>
    <n v="30"/>
    <x v="10"/>
    <n v="18.8"/>
    <n v="14.201420168067227"/>
    <n v="-4.5985798319327742"/>
    <x v="226"/>
  </r>
  <r>
    <n v="2011"/>
    <n v="9"/>
    <n v="30"/>
    <x v="13"/>
    <n v="21.1"/>
    <n v="13.718226890756302"/>
    <n v="-7.3817731092436993"/>
    <x v="226"/>
  </r>
  <r>
    <n v="2011"/>
    <n v="9"/>
    <n v="30"/>
    <x v="16"/>
    <n v="22.200000000000003"/>
    <n v="13.487134453781511"/>
    <n v="-8.7128655462184916"/>
    <x v="226"/>
  </r>
  <r>
    <n v="2011"/>
    <n v="9"/>
    <n v="30"/>
    <x v="18"/>
    <n v="23.900000000000002"/>
    <n v="13.129991596638654"/>
    <n v="-10.770008403361349"/>
    <x v="226"/>
  </r>
  <r>
    <n v="2011"/>
    <n v="9"/>
    <n v="30"/>
    <x v="20"/>
    <n v="23.8"/>
    <n v="13.151"/>
    <n v="-10.649000000000001"/>
    <x v="226"/>
  </r>
  <r>
    <n v="2011"/>
    <n v="9"/>
    <n v="30"/>
    <x v="21"/>
    <n v="23.8"/>
    <n v="13.151"/>
    <n v="-10.649000000000001"/>
    <x v="226"/>
  </r>
  <r>
    <n v="2011"/>
    <n v="9"/>
    <n v="30"/>
    <x v="22"/>
    <n v="23.6"/>
    <n v="13.193016806722689"/>
    <n v="-10.406983193277313"/>
    <x v="226"/>
  </r>
  <r>
    <n v="2011"/>
    <n v="9"/>
    <n v="30"/>
    <x v="23"/>
    <n v="23.1"/>
    <n v="13.298058823529411"/>
    <n v="-9.8019411764705904"/>
    <x v="226"/>
  </r>
  <r>
    <n v="2011"/>
    <n v="9"/>
    <n v="30"/>
    <x v="17"/>
    <n v="20"/>
    <n v="13.949319327731093"/>
    <n v="-6.050680672268907"/>
    <x v="226"/>
  </r>
  <r>
    <n v="2011"/>
    <n v="9"/>
    <n v="30"/>
    <x v="19"/>
    <n v="15.4"/>
    <n v="14.915705882352942"/>
    <n v="-0.48429411764705854"/>
    <x v="226"/>
  </r>
  <r>
    <n v="2010"/>
    <n v="10"/>
    <n v="1"/>
    <x v="16"/>
    <n v="15.8"/>
    <n v="14.831672268907562"/>
    <n v="-0.96832773109243853"/>
    <x v="226"/>
  </r>
  <r>
    <n v="2010"/>
    <n v="10"/>
    <n v="1"/>
    <x v="18"/>
    <n v="16.600000000000001"/>
    <n v="14.663605042016806"/>
    <n v="-1.9363949579831949"/>
    <x v="226"/>
  </r>
  <r>
    <n v="2010"/>
    <n v="10"/>
    <n v="1"/>
    <x v="20"/>
    <n v="16.8"/>
    <n v="14.621588235294118"/>
    <n v="-2.1784117647058832"/>
    <x v="226"/>
  </r>
  <r>
    <n v="2010"/>
    <n v="10"/>
    <n v="1"/>
    <x v="21"/>
    <n v="16.8"/>
    <n v="14.621588235294118"/>
    <n v="-2.1784117647058832"/>
    <x v="226"/>
  </r>
  <r>
    <n v="2010"/>
    <n v="10"/>
    <n v="1"/>
    <x v="22"/>
    <n v="15.9"/>
    <n v="14.810663865546218"/>
    <n v="-1.0893361344537826"/>
    <x v="226"/>
  </r>
  <r>
    <n v="2010"/>
    <n v="10"/>
    <n v="1"/>
    <x v="23"/>
    <n v="15.200000000000001"/>
    <n v="14.957722689075631"/>
    <n v="-0.24227731092437033"/>
    <x v="226"/>
  </r>
  <r>
    <n v="2010"/>
    <n v="10"/>
    <n v="2"/>
    <x v="10"/>
    <n v="15.600000000000001"/>
    <n v="14.873689075630251"/>
    <n v="-0.72631092436975031"/>
    <x v="226"/>
  </r>
  <r>
    <n v="2010"/>
    <n v="10"/>
    <n v="2"/>
    <x v="13"/>
    <n v="16.7"/>
    <n v="14.642596638655462"/>
    <n v="-2.0574033613445373"/>
    <x v="226"/>
  </r>
  <r>
    <n v="2010"/>
    <n v="10"/>
    <n v="2"/>
    <x v="16"/>
    <n v="17"/>
    <n v="14.579571428571429"/>
    <n v="-2.4204285714285714"/>
    <x v="226"/>
  </r>
  <r>
    <n v="2010"/>
    <n v="10"/>
    <n v="2"/>
    <x v="18"/>
    <n v="17.900000000000002"/>
    <n v="14.390495798319327"/>
    <n v="-3.5095042016806755"/>
    <x v="226"/>
  </r>
  <r>
    <n v="2010"/>
    <n v="10"/>
    <n v="2"/>
    <x v="20"/>
    <n v="17.7"/>
    <n v="14.432512605042017"/>
    <n v="-3.2674873949579819"/>
    <x v="226"/>
  </r>
  <r>
    <n v="2010"/>
    <n v="10"/>
    <n v="2"/>
    <x v="21"/>
    <n v="16.900000000000002"/>
    <n v="14.600579831932773"/>
    <n v="-2.299420168067229"/>
    <x v="226"/>
  </r>
  <r>
    <n v="2010"/>
    <n v="10"/>
    <n v="2"/>
    <x v="22"/>
    <n v="16.2"/>
    <n v="14.747638655462184"/>
    <n v="-1.452361344537815"/>
    <x v="226"/>
  </r>
  <r>
    <n v="2010"/>
    <n v="10"/>
    <n v="2"/>
    <x v="23"/>
    <n v="15.9"/>
    <n v="14.810663865546218"/>
    <n v="-1.0893361344537826"/>
    <x v="226"/>
  </r>
  <r>
    <n v="2010"/>
    <n v="10"/>
    <n v="2"/>
    <x v="17"/>
    <n v="16"/>
    <n v="14.789655462184873"/>
    <n v="-1.2103445378151267"/>
    <x v="226"/>
  </r>
  <r>
    <n v="2010"/>
    <n v="10"/>
    <n v="2"/>
    <x v="19"/>
    <n v="16"/>
    <n v="14.789655462184873"/>
    <n v="-1.2103445378151267"/>
    <x v="226"/>
  </r>
  <r>
    <n v="2010"/>
    <n v="10"/>
    <n v="2"/>
    <x v="15"/>
    <n v="16.100000000000001"/>
    <n v="14.768647058823529"/>
    <n v="-1.3313529411764726"/>
    <x v="226"/>
  </r>
  <r>
    <n v="2010"/>
    <n v="10"/>
    <n v="2"/>
    <x v="14"/>
    <n v="16.2"/>
    <n v="14.747638655462184"/>
    <n v="-1.452361344537815"/>
    <x v="226"/>
  </r>
  <r>
    <n v="2010"/>
    <n v="10"/>
    <n v="2"/>
    <x v="12"/>
    <n v="16.100000000000001"/>
    <n v="14.768647058823529"/>
    <n v="-1.3313529411764726"/>
    <x v="226"/>
  </r>
  <r>
    <n v="2010"/>
    <n v="10"/>
    <n v="2"/>
    <x v="11"/>
    <n v="16.2"/>
    <n v="14.747638655462184"/>
    <n v="-1.452361344537815"/>
    <x v="226"/>
  </r>
  <r>
    <n v="2010"/>
    <n v="10"/>
    <n v="2"/>
    <x v="9"/>
    <n v="16.100000000000001"/>
    <n v="14.768647058823529"/>
    <n v="-1.3313529411764726"/>
    <x v="226"/>
  </r>
  <r>
    <n v="2010"/>
    <n v="10"/>
    <n v="2"/>
    <x v="7"/>
    <n v="16.3"/>
    <n v="14.72663025210084"/>
    <n v="-1.5733697478991608"/>
    <x v="226"/>
  </r>
  <r>
    <n v="2010"/>
    <n v="10"/>
    <n v="3"/>
    <x v="5"/>
    <n v="16.2"/>
    <n v="14.747638655462184"/>
    <n v="-1.452361344537815"/>
    <x v="226"/>
  </r>
  <r>
    <n v="2010"/>
    <n v="10"/>
    <n v="3"/>
    <x v="4"/>
    <n v="16.100000000000001"/>
    <n v="14.768647058823529"/>
    <n v="-1.3313529411764726"/>
    <x v="226"/>
  </r>
  <r>
    <n v="2010"/>
    <n v="10"/>
    <n v="3"/>
    <x v="2"/>
    <n v="15.700000000000001"/>
    <n v="14.852680672268907"/>
    <n v="-0.84731932773109442"/>
    <x v="226"/>
  </r>
  <r>
    <n v="2010"/>
    <n v="10"/>
    <n v="3"/>
    <x v="8"/>
    <n v="15.5"/>
    <n v="14.894697478991596"/>
    <n v="-0.60530252100840443"/>
    <x v="226"/>
  </r>
  <r>
    <n v="2010"/>
    <n v="10"/>
    <n v="3"/>
    <x v="6"/>
    <n v="15.200000000000001"/>
    <n v="14.957722689075631"/>
    <n v="-0.24227731092437033"/>
    <x v="226"/>
  </r>
  <r>
    <n v="2010"/>
    <n v="10"/>
    <n v="3"/>
    <x v="1"/>
    <n v="15.5"/>
    <n v="14.894697478991596"/>
    <n v="-0.60530252100840443"/>
    <x v="226"/>
  </r>
  <r>
    <n v="2010"/>
    <n v="10"/>
    <n v="3"/>
    <x v="0"/>
    <n v="16.600000000000001"/>
    <n v="14.663605042016806"/>
    <n v="-1.9363949579831949"/>
    <x v="226"/>
  </r>
  <r>
    <n v="2010"/>
    <n v="10"/>
    <n v="3"/>
    <x v="10"/>
    <n v="18.100000000000001"/>
    <n v="14.348478991596638"/>
    <n v="-3.7515210084033637"/>
    <x v="226"/>
  </r>
  <r>
    <n v="2010"/>
    <n v="10"/>
    <n v="3"/>
    <x v="13"/>
    <n v="19.5"/>
    <n v="14.054361344537815"/>
    <n v="-5.4456386554621847"/>
    <x v="226"/>
  </r>
  <r>
    <n v="2010"/>
    <n v="10"/>
    <n v="3"/>
    <x v="16"/>
    <n v="20.5"/>
    <n v="13.844277310924369"/>
    <n v="-6.6557226890756311"/>
    <x v="226"/>
  </r>
  <r>
    <n v="2010"/>
    <n v="10"/>
    <n v="3"/>
    <x v="18"/>
    <n v="21.200000000000003"/>
    <n v="13.697218487394956"/>
    <n v="-7.502781512605047"/>
    <x v="226"/>
  </r>
  <r>
    <n v="2010"/>
    <n v="10"/>
    <n v="3"/>
    <x v="20"/>
    <n v="21.8"/>
    <n v="13.571168067226889"/>
    <n v="-8.2288319327731116"/>
    <x v="226"/>
  </r>
  <r>
    <n v="2010"/>
    <n v="10"/>
    <n v="3"/>
    <x v="21"/>
    <n v="21.6"/>
    <n v="13.613184873949578"/>
    <n v="-7.9868151260504234"/>
    <x v="226"/>
  </r>
  <r>
    <n v="2010"/>
    <n v="10"/>
    <n v="3"/>
    <x v="22"/>
    <n v="22"/>
    <n v="13.5291512605042"/>
    <n v="-8.4708487394957999"/>
    <x v="226"/>
  </r>
  <r>
    <n v="2010"/>
    <n v="10"/>
    <n v="3"/>
    <x v="23"/>
    <n v="21.400000000000002"/>
    <n v="13.655201680672267"/>
    <n v="-7.7447983193277352"/>
    <x v="226"/>
  </r>
  <r>
    <n v="2010"/>
    <n v="10"/>
    <n v="3"/>
    <x v="17"/>
    <n v="20.200000000000003"/>
    <n v="13.907302521008402"/>
    <n v="-6.2926974789916006"/>
    <x v="226"/>
  </r>
  <r>
    <n v="2010"/>
    <n v="10"/>
    <n v="3"/>
    <x v="19"/>
    <n v="19.3"/>
    <n v="14.096378151260504"/>
    <n v="-5.2036218487394965"/>
    <x v="226"/>
  </r>
  <r>
    <n v="2010"/>
    <n v="10"/>
    <n v="3"/>
    <x v="15"/>
    <n v="18.8"/>
    <n v="14.201420168067227"/>
    <n v="-4.5985798319327742"/>
    <x v="226"/>
  </r>
  <r>
    <n v="2010"/>
    <n v="10"/>
    <n v="3"/>
    <x v="14"/>
    <n v="18.100000000000001"/>
    <n v="14.348478991596638"/>
    <n v="-3.7515210084033637"/>
    <x v="226"/>
  </r>
  <r>
    <n v="2010"/>
    <n v="10"/>
    <n v="3"/>
    <x v="12"/>
    <n v="17.600000000000001"/>
    <n v="14.45352100840336"/>
    <n v="-3.1464789915966414"/>
    <x v="226"/>
  </r>
  <r>
    <n v="2010"/>
    <n v="10"/>
    <n v="3"/>
    <x v="11"/>
    <n v="17.5"/>
    <n v="14.474529411764706"/>
    <n v="-3.0254705882352937"/>
    <x v="226"/>
  </r>
  <r>
    <n v="2010"/>
    <n v="10"/>
    <n v="3"/>
    <x v="9"/>
    <n v="17"/>
    <n v="14.579571428571429"/>
    <n v="-2.4204285714285714"/>
    <x v="226"/>
  </r>
  <r>
    <n v="2010"/>
    <n v="10"/>
    <n v="3"/>
    <x v="7"/>
    <n v="15.9"/>
    <n v="14.810663865546218"/>
    <n v="-1.0893361344537826"/>
    <x v="226"/>
  </r>
  <r>
    <n v="2010"/>
    <n v="10"/>
    <n v="4"/>
    <x v="1"/>
    <n v="15.9"/>
    <n v="14.810663865546218"/>
    <n v="-1.0893361344537826"/>
    <x v="226"/>
  </r>
  <r>
    <n v="2010"/>
    <n v="10"/>
    <n v="4"/>
    <x v="0"/>
    <n v="16.8"/>
    <n v="14.621588235294118"/>
    <n v="-2.1784117647058832"/>
    <x v="226"/>
  </r>
  <r>
    <n v="2010"/>
    <n v="10"/>
    <n v="4"/>
    <x v="10"/>
    <n v="18.5"/>
    <n v="14.26444537815126"/>
    <n v="-4.2355546218487401"/>
    <x v="226"/>
  </r>
  <r>
    <n v="2010"/>
    <n v="10"/>
    <n v="4"/>
    <x v="13"/>
    <n v="18.7"/>
    <n v="14.222428571428571"/>
    <n v="-4.4775714285714283"/>
    <x v="226"/>
  </r>
  <r>
    <n v="2010"/>
    <n v="10"/>
    <n v="4"/>
    <x v="16"/>
    <n v="20.200000000000003"/>
    <n v="13.907302521008402"/>
    <n v="-6.2926974789916006"/>
    <x v="226"/>
  </r>
  <r>
    <n v="2010"/>
    <n v="10"/>
    <n v="4"/>
    <x v="18"/>
    <n v="21.200000000000003"/>
    <n v="13.697218487394956"/>
    <n v="-7.502781512605047"/>
    <x v="226"/>
  </r>
  <r>
    <n v="2010"/>
    <n v="10"/>
    <n v="4"/>
    <x v="20"/>
    <n v="21"/>
    <n v="13.739235294117647"/>
    <n v="-7.2607647058823535"/>
    <x v="226"/>
  </r>
  <r>
    <n v="2010"/>
    <n v="10"/>
    <n v="4"/>
    <x v="21"/>
    <n v="20.400000000000002"/>
    <n v="13.865285714285713"/>
    <n v="-6.5347142857142888"/>
    <x v="226"/>
  </r>
  <r>
    <n v="2010"/>
    <n v="10"/>
    <n v="4"/>
    <x v="22"/>
    <n v="20.5"/>
    <n v="13.844277310924369"/>
    <n v="-6.6557226890756311"/>
    <x v="226"/>
  </r>
  <r>
    <n v="2010"/>
    <n v="10"/>
    <n v="4"/>
    <x v="23"/>
    <n v="19.700000000000003"/>
    <n v="14.012344537815125"/>
    <n v="-5.6876554621848783"/>
    <x v="226"/>
  </r>
  <r>
    <n v="2010"/>
    <n v="10"/>
    <n v="4"/>
    <x v="17"/>
    <n v="18.8"/>
    <n v="14.201420168067227"/>
    <n v="-4.5985798319327742"/>
    <x v="226"/>
  </r>
  <r>
    <n v="2010"/>
    <n v="10"/>
    <n v="4"/>
    <x v="19"/>
    <n v="18.400000000000002"/>
    <n v="14.285453781512604"/>
    <n v="-4.1145462184873978"/>
    <x v="226"/>
  </r>
  <r>
    <n v="2010"/>
    <n v="10"/>
    <n v="4"/>
    <x v="15"/>
    <n v="18.100000000000001"/>
    <n v="14.348478991596638"/>
    <n v="-3.7515210084033637"/>
    <x v="226"/>
  </r>
  <r>
    <n v="2010"/>
    <n v="10"/>
    <n v="4"/>
    <x v="14"/>
    <n v="17.7"/>
    <n v="14.432512605042017"/>
    <n v="-3.2674873949579819"/>
    <x v="226"/>
  </r>
  <r>
    <n v="2010"/>
    <n v="10"/>
    <n v="4"/>
    <x v="12"/>
    <n v="16.400000000000002"/>
    <n v="14.705621848739495"/>
    <n v="-1.6943781512605067"/>
    <x v="226"/>
  </r>
  <r>
    <n v="2010"/>
    <n v="10"/>
    <n v="4"/>
    <x v="11"/>
    <n v="16.7"/>
    <n v="14.642596638655462"/>
    <n v="-2.0574033613445373"/>
    <x v="226"/>
  </r>
  <r>
    <n v="2010"/>
    <n v="10"/>
    <n v="4"/>
    <x v="9"/>
    <n v="15.200000000000001"/>
    <n v="14.957722689075631"/>
    <n v="-0.24227731092437033"/>
    <x v="226"/>
  </r>
  <r>
    <n v="2010"/>
    <n v="10"/>
    <n v="5"/>
    <x v="8"/>
    <n v="15.100000000000001"/>
    <n v="14.978731092436973"/>
    <n v="-0.12126890756302799"/>
    <x v="226"/>
  </r>
  <r>
    <n v="2010"/>
    <n v="10"/>
    <n v="5"/>
    <x v="6"/>
    <n v="15.100000000000001"/>
    <n v="14.978731092436973"/>
    <n v="-0.12126890756302799"/>
    <x v="226"/>
  </r>
  <r>
    <n v="2010"/>
    <n v="10"/>
    <n v="5"/>
    <x v="3"/>
    <n v="15.200000000000001"/>
    <n v="14.957722689075631"/>
    <n v="-0.24227731092437033"/>
    <x v="226"/>
  </r>
  <r>
    <n v="2010"/>
    <n v="10"/>
    <n v="5"/>
    <x v="1"/>
    <n v="15.8"/>
    <n v="14.831672268907562"/>
    <n v="-0.96832773109243853"/>
    <x v="226"/>
  </r>
  <r>
    <n v="2010"/>
    <n v="10"/>
    <n v="5"/>
    <x v="0"/>
    <n v="16"/>
    <n v="14.789655462184873"/>
    <n v="-1.2103445378151267"/>
    <x v="226"/>
  </r>
  <r>
    <n v="2010"/>
    <n v="10"/>
    <n v="5"/>
    <x v="10"/>
    <n v="16.600000000000001"/>
    <n v="14.663605042016806"/>
    <n v="-1.9363949579831949"/>
    <x v="226"/>
  </r>
  <r>
    <n v="2010"/>
    <n v="10"/>
    <n v="5"/>
    <x v="13"/>
    <n v="17.3"/>
    <n v="14.516546218487395"/>
    <n v="-2.7834537815126055"/>
    <x v="226"/>
  </r>
  <r>
    <n v="2010"/>
    <n v="10"/>
    <n v="5"/>
    <x v="16"/>
    <n v="17.7"/>
    <n v="14.432512605042017"/>
    <n v="-3.2674873949579819"/>
    <x v="226"/>
  </r>
  <r>
    <n v="2010"/>
    <n v="10"/>
    <n v="5"/>
    <x v="18"/>
    <n v="17.600000000000001"/>
    <n v="14.45352100840336"/>
    <n v="-3.1464789915966414"/>
    <x v="226"/>
  </r>
  <r>
    <n v="2010"/>
    <n v="10"/>
    <n v="5"/>
    <x v="20"/>
    <n v="17.600000000000001"/>
    <n v="14.45352100840336"/>
    <n v="-3.1464789915966414"/>
    <x v="226"/>
  </r>
  <r>
    <n v="2010"/>
    <n v="10"/>
    <n v="5"/>
    <x v="21"/>
    <n v="19.400000000000002"/>
    <n v="14.07536974789916"/>
    <n v="-5.3246302521008424"/>
    <x v="226"/>
  </r>
  <r>
    <n v="2010"/>
    <n v="10"/>
    <n v="5"/>
    <x v="22"/>
    <n v="18.900000000000002"/>
    <n v="14.180411764705882"/>
    <n v="-4.7195882352941201"/>
    <x v="226"/>
  </r>
  <r>
    <n v="2010"/>
    <n v="10"/>
    <n v="5"/>
    <x v="23"/>
    <n v="18.5"/>
    <n v="14.26444537815126"/>
    <n v="-4.2355546218487401"/>
    <x v="226"/>
  </r>
  <r>
    <n v="2010"/>
    <n v="10"/>
    <n v="5"/>
    <x v="17"/>
    <n v="17.8"/>
    <n v="14.411504201680671"/>
    <n v="-3.3884957983193296"/>
    <x v="226"/>
  </r>
  <r>
    <n v="2010"/>
    <n v="10"/>
    <n v="5"/>
    <x v="19"/>
    <n v="17.5"/>
    <n v="14.474529411764706"/>
    <n v="-3.0254705882352937"/>
    <x v="226"/>
  </r>
  <r>
    <n v="2010"/>
    <n v="10"/>
    <n v="5"/>
    <x v="15"/>
    <n v="17.7"/>
    <n v="14.432512605042017"/>
    <n v="-3.2674873949579819"/>
    <x v="226"/>
  </r>
  <r>
    <n v="2010"/>
    <n v="10"/>
    <n v="5"/>
    <x v="14"/>
    <n v="17.3"/>
    <n v="14.516546218487395"/>
    <n v="-2.7834537815126055"/>
    <x v="226"/>
  </r>
  <r>
    <n v="2010"/>
    <n v="10"/>
    <n v="5"/>
    <x v="12"/>
    <n v="17"/>
    <n v="14.579571428571429"/>
    <n v="-2.4204285714285714"/>
    <x v="226"/>
  </r>
  <r>
    <n v="2010"/>
    <n v="10"/>
    <n v="5"/>
    <x v="11"/>
    <n v="16.8"/>
    <n v="14.621588235294118"/>
    <n v="-2.1784117647058832"/>
    <x v="226"/>
  </r>
  <r>
    <n v="2010"/>
    <n v="10"/>
    <n v="5"/>
    <x v="9"/>
    <n v="16.5"/>
    <n v="14.684613445378151"/>
    <n v="-1.8153865546218491"/>
    <x v="226"/>
  </r>
  <r>
    <n v="2010"/>
    <n v="10"/>
    <n v="5"/>
    <x v="7"/>
    <n v="16.2"/>
    <n v="14.747638655462184"/>
    <n v="-1.452361344537815"/>
    <x v="226"/>
  </r>
  <r>
    <n v="2010"/>
    <n v="10"/>
    <n v="6"/>
    <x v="5"/>
    <n v="16.100000000000001"/>
    <n v="14.768647058823529"/>
    <n v="-1.3313529411764726"/>
    <x v="226"/>
  </r>
  <r>
    <n v="2010"/>
    <n v="10"/>
    <n v="6"/>
    <x v="4"/>
    <n v="16.100000000000001"/>
    <n v="14.768647058823529"/>
    <n v="-1.3313529411764726"/>
    <x v="226"/>
  </r>
  <r>
    <n v="2010"/>
    <n v="10"/>
    <n v="6"/>
    <x v="2"/>
    <n v="16.100000000000001"/>
    <n v="14.768647058823529"/>
    <n v="-1.3313529411764726"/>
    <x v="226"/>
  </r>
  <r>
    <n v="2010"/>
    <n v="10"/>
    <n v="6"/>
    <x v="8"/>
    <n v="15.9"/>
    <n v="14.810663865546218"/>
    <n v="-1.0893361344537826"/>
    <x v="226"/>
  </r>
  <r>
    <n v="2010"/>
    <n v="10"/>
    <n v="6"/>
    <x v="6"/>
    <n v="15.8"/>
    <n v="14.831672268907562"/>
    <n v="-0.96832773109243853"/>
    <x v="226"/>
  </r>
  <r>
    <n v="2010"/>
    <n v="10"/>
    <n v="6"/>
    <x v="3"/>
    <n v="16.2"/>
    <n v="14.747638655462184"/>
    <n v="-1.452361344537815"/>
    <x v="226"/>
  </r>
  <r>
    <n v="2010"/>
    <n v="10"/>
    <n v="6"/>
    <x v="1"/>
    <n v="16.5"/>
    <n v="14.684613445378151"/>
    <n v="-1.8153865546218491"/>
    <x v="226"/>
  </r>
  <r>
    <n v="2010"/>
    <n v="10"/>
    <n v="6"/>
    <x v="0"/>
    <n v="16.600000000000001"/>
    <n v="14.663605042016806"/>
    <n v="-1.9363949579831949"/>
    <x v="226"/>
  </r>
  <r>
    <n v="2010"/>
    <n v="10"/>
    <n v="6"/>
    <x v="10"/>
    <n v="17.5"/>
    <n v="14.474529411764706"/>
    <n v="-3.0254705882352937"/>
    <x v="226"/>
  </r>
  <r>
    <n v="2010"/>
    <n v="10"/>
    <n v="6"/>
    <x v="13"/>
    <n v="17.7"/>
    <n v="14.432512605042017"/>
    <n v="-3.2674873949579819"/>
    <x v="226"/>
  </r>
  <r>
    <n v="2010"/>
    <n v="10"/>
    <n v="6"/>
    <x v="16"/>
    <n v="18.100000000000001"/>
    <n v="14.348478991596638"/>
    <n v="-3.7515210084033637"/>
    <x v="226"/>
  </r>
  <r>
    <n v="2010"/>
    <n v="10"/>
    <n v="6"/>
    <x v="18"/>
    <n v="19.100000000000001"/>
    <n v="14.138394957983193"/>
    <n v="-4.9616050420168083"/>
    <x v="226"/>
  </r>
  <r>
    <n v="2010"/>
    <n v="10"/>
    <n v="6"/>
    <x v="20"/>
    <n v="18.5"/>
    <n v="14.26444537815126"/>
    <n v="-4.2355546218487401"/>
    <x v="226"/>
  </r>
  <r>
    <n v="2010"/>
    <n v="10"/>
    <n v="6"/>
    <x v="21"/>
    <n v="18.100000000000001"/>
    <n v="14.348478991596638"/>
    <n v="-3.7515210084033637"/>
    <x v="226"/>
  </r>
  <r>
    <n v="2010"/>
    <n v="10"/>
    <n v="6"/>
    <x v="22"/>
    <n v="17.3"/>
    <n v="14.516546218487395"/>
    <n v="-2.7834537815126055"/>
    <x v="226"/>
  </r>
  <r>
    <n v="2010"/>
    <n v="10"/>
    <n v="6"/>
    <x v="23"/>
    <n v="15.4"/>
    <n v="14.915705882352942"/>
    <n v="-0.48429411764705854"/>
    <x v="226"/>
  </r>
  <r>
    <n v="2010"/>
    <n v="10"/>
    <n v="6"/>
    <x v="17"/>
    <n v="15.3"/>
    <n v="14.936714285714285"/>
    <n v="-0.36328571428571621"/>
    <x v="226"/>
  </r>
  <r>
    <n v="2010"/>
    <n v="10"/>
    <n v="6"/>
    <x v="19"/>
    <n v="15.3"/>
    <n v="14.936714285714285"/>
    <n v="-0.36328571428571621"/>
    <x v="226"/>
  </r>
  <r>
    <n v="2010"/>
    <n v="10"/>
    <n v="7"/>
    <x v="16"/>
    <n v="15.600000000000001"/>
    <n v="14.873689075630251"/>
    <n v="-0.72631092436975031"/>
    <x v="226"/>
  </r>
  <r>
    <n v="2010"/>
    <n v="10"/>
    <n v="7"/>
    <x v="18"/>
    <n v="16.100000000000001"/>
    <n v="14.768647058823529"/>
    <n v="-1.3313529411764726"/>
    <x v="226"/>
  </r>
  <r>
    <n v="2010"/>
    <n v="10"/>
    <n v="7"/>
    <x v="20"/>
    <n v="16.7"/>
    <n v="14.642596638655462"/>
    <n v="-2.0574033613445373"/>
    <x v="226"/>
  </r>
  <r>
    <n v="2010"/>
    <n v="10"/>
    <n v="7"/>
    <x v="21"/>
    <n v="16.5"/>
    <n v="14.684613445378151"/>
    <n v="-1.8153865546218491"/>
    <x v="226"/>
  </r>
  <r>
    <n v="2010"/>
    <n v="10"/>
    <n v="7"/>
    <x v="22"/>
    <n v="16.600000000000001"/>
    <n v="14.663605042016806"/>
    <n v="-1.9363949579831949"/>
    <x v="226"/>
  </r>
  <r>
    <n v="2010"/>
    <n v="10"/>
    <n v="7"/>
    <x v="23"/>
    <n v="16.400000000000002"/>
    <n v="14.705621848739495"/>
    <n v="-1.6943781512605067"/>
    <x v="226"/>
  </r>
  <r>
    <n v="2010"/>
    <n v="10"/>
    <n v="7"/>
    <x v="17"/>
    <n v="16.2"/>
    <n v="14.747638655462184"/>
    <n v="-1.452361344537815"/>
    <x v="226"/>
  </r>
  <r>
    <n v="2010"/>
    <n v="10"/>
    <n v="7"/>
    <x v="19"/>
    <n v="16"/>
    <n v="14.789655462184873"/>
    <n v="-1.2103445378151267"/>
    <x v="226"/>
  </r>
  <r>
    <n v="2010"/>
    <n v="10"/>
    <n v="7"/>
    <x v="15"/>
    <n v="15.9"/>
    <n v="14.810663865546218"/>
    <n v="-1.0893361344537826"/>
    <x v="226"/>
  </r>
  <r>
    <n v="2010"/>
    <n v="10"/>
    <n v="7"/>
    <x v="14"/>
    <n v="16.100000000000001"/>
    <n v="14.768647058823529"/>
    <n v="-1.3313529411764726"/>
    <x v="226"/>
  </r>
  <r>
    <n v="2010"/>
    <n v="10"/>
    <n v="7"/>
    <x v="12"/>
    <n v="15.9"/>
    <n v="14.810663865546218"/>
    <n v="-1.0893361344537826"/>
    <x v="226"/>
  </r>
  <r>
    <n v="2010"/>
    <n v="10"/>
    <n v="7"/>
    <x v="11"/>
    <n v="15.8"/>
    <n v="14.831672268907562"/>
    <n v="-0.96832773109243853"/>
    <x v="226"/>
  </r>
  <r>
    <n v="2010"/>
    <n v="10"/>
    <n v="7"/>
    <x v="9"/>
    <n v="15.600000000000001"/>
    <n v="14.873689075630251"/>
    <n v="-0.72631092436975031"/>
    <x v="226"/>
  </r>
  <r>
    <n v="2010"/>
    <n v="10"/>
    <n v="7"/>
    <x v="7"/>
    <n v="15.200000000000001"/>
    <n v="14.957722689075631"/>
    <n v="-0.24227731092437033"/>
    <x v="226"/>
  </r>
  <r>
    <n v="2010"/>
    <n v="10"/>
    <n v="8"/>
    <x v="10"/>
    <n v="15"/>
    <n v="14.99973949579832"/>
    <n v="-2.6050420168033384E-4"/>
    <x v="226"/>
  </r>
  <r>
    <n v="2010"/>
    <n v="10"/>
    <n v="8"/>
    <x v="13"/>
    <n v="15.3"/>
    <n v="14.936714285714285"/>
    <n v="-0.36328571428571621"/>
    <x v="226"/>
  </r>
  <r>
    <n v="2010"/>
    <n v="10"/>
    <n v="8"/>
    <x v="16"/>
    <n v="15.5"/>
    <n v="14.894697478991596"/>
    <n v="-0.60530252100840443"/>
    <x v="226"/>
  </r>
  <r>
    <n v="2010"/>
    <n v="10"/>
    <n v="8"/>
    <x v="18"/>
    <n v="16.2"/>
    <n v="14.747638655462184"/>
    <n v="-1.452361344537815"/>
    <x v="226"/>
  </r>
  <r>
    <n v="2010"/>
    <n v="10"/>
    <n v="8"/>
    <x v="20"/>
    <n v="16.100000000000001"/>
    <n v="14.768647058823529"/>
    <n v="-1.3313529411764726"/>
    <x v="226"/>
  </r>
  <r>
    <n v="2010"/>
    <n v="10"/>
    <n v="8"/>
    <x v="21"/>
    <n v="16.100000000000001"/>
    <n v="14.768647058823529"/>
    <n v="-1.3313529411764726"/>
    <x v="226"/>
  </r>
  <r>
    <n v="2010"/>
    <n v="10"/>
    <n v="8"/>
    <x v="22"/>
    <n v="15.700000000000001"/>
    <n v="14.852680672268907"/>
    <n v="-0.84731932773109442"/>
    <x v="226"/>
  </r>
  <r>
    <n v="2010"/>
    <n v="10"/>
    <n v="8"/>
    <x v="23"/>
    <n v="15.3"/>
    <n v="14.936714285714285"/>
    <n v="-0.36328571428571621"/>
    <x v="226"/>
  </r>
  <r>
    <n v="2010"/>
    <n v="10"/>
    <n v="8"/>
    <x v="17"/>
    <n v="15.100000000000001"/>
    <n v="14.978731092436973"/>
    <n v="-0.12126890756302799"/>
    <x v="226"/>
  </r>
  <r>
    <n v="2010"/>
    <n v="10"/>
    <n v="8"/>
    <x v="19"/>
    <n v="15.100000000000001"/>
    <n v="14.978731092436973"/>
    <n v="-0.12126890756302799"/>
    <x v="226"/>
  </r>
  <r>
    <n v="2010"/>
    <n v="10"/>
    <n v="9"/>
    <x v="13"/>
    <n v="16.3"/>
    <n v="14.72663025210084"/>
    <n v="-1.5733697478991608"/>
    <x v="226"/>
  </r>
  <r>
    <n v="2010"/>
    <n v="10"/>
    <n v="9"/>
    <x v="16"/>
    <n v="17.900000000000002"/>
    <n v="14.390495798319327"/>
    <n v="-3.5095042016806755"/>
    <x v="226"/>
  </r>
  <r>
    <n v="2010"/>
    <n v="10"/>
    <n v="9"/>
    <x v="18"/>
    <n v="18.7"/>
    <n v="14.222428571428571"/>
    <n v="-4.4775714285714283"/>
    <x v="226"/>
  </r>
  <r>
    <n v="2010"/>
    <n v="10"/>
    <n v="9"/>
    <x v="20"/>
    <n v="19"/>
    <n v="14.159403361344538"/>
    <n v="-4.8405966386554624"/>
    <x v="226"/>
  </r>
  <r>
    <n v="2010"/>
    <n v="10"/>
    <n v="9"/>
    <x v="21"/>
    <n v="19.100000000000001"/>
    <n v="14.138394957983193"/>
    <n v="-4.9616050420168083"/>
    <x v="226"/>
  </r>
  <r>
    <n v="2010"/>
    <n v="10"/>
    <n v="9"/>
    <x v="22"/>
    <n v="18.900000000000002"/>
    <n v="14.180411764705882"/>
    <n v="-4.7195882352941201"/>
    <x v="226"/>
  </r>
  <r>
    <n v="2010"/>
    <n v="10"/>
    <n v="9"/>
    <x v="23"/>
    <n v="17.8"/>
    <n v="14.411504201680671"/>
    <n v="-3.3884957983193296"/>
    <x v="226"/>
  </r>
  <r>
    <n v="2010"/>
    <n v="10"/>
    <n v="9"/>
    <x v="17"/>
    <n v="15.600000000000001"/>
    <n v="14.873689075630251"/>
    <n v="-0.72631092436975031"/>
    <x v="226"/>
  </r>
  <r>
    <n v="2010"/>
    <n v="10"/>
    <n v="10"/>
    <x v="16"/>
    <n v="15.100000000000001"/>
    <n v="14.978731092436973"/>
    <n v="-0.12126890756302799"/>
    <x v="226"/>
  </r>
  <r>
    <n v="2010"/>
    <n v="10"/>
    <n v="10"/>
    <x v="18"/>
    <n v="16.3"/>
    <n v="14.72663025210084"/>
    <n v="-1.5733697478991608"/>
    <x v="226"/>
  </r>
  <r>
    <n v="2010"/>
    <n v="10"/>
    <n v="10"/>
    <x v="20"/>
    <n v="17.5"/>
    <n v="14.474529411764706"/>
    <n v="-3.0254705882352937"/>
    <x v="226"/>
  </r>
  <r>
    <n v="2010"/>
    <n v="10"/>
    <n v="10"/>
    <x v="21"/>
    <n v="17.600000000000001"/>
    <n v="14.45352100840336"/>
    <n v="-3.1464789915966414"/>
    <x v="226"/>
  </r>
  <r>
    <n v="2010"/>
    <n v="10"/>
    <n v="10"/>
    <x v="22"/>
    <n v="17"/>
    <n v="14.579571428571429"/>
    <n v="-2.4204285714285714"/>
    <x v="226"/>
  </r>
  <r>
    <n v="2010"/>
    <n v="10"/>
    <n v="10"/>
    <x v="23"/>
    <n v="15.600000000000001"/>
    <n v="14.873689075630251"/>
    <n v="-0.72631092436975031"/>
    <x v="226"/>
  </r>
  <r>
    <n v="2010"/>
    <n v="10"/>
    <n v="11"/>
    <x v="20"/>
    <n v="15.700000000000001"/>
    <n v="14.852680672268907"/>
    <n v="-0.84731932773109442"/>
    <x v="226"/>
  </r>
  <r>
    <n v="2010"/>
    <n v="10"/>
    <n v="11"/>
    <x v="21"/>
    <n v="15.9"/>
    <n v="14.810663865546218"/>
    <n v="-1.0893361344537826"/>
    <x v="226"/>
  </r>
  <r>
    <n v="2010"/>
    <n v="10"/>
    <n v="11"/>
    <x v="22"/>
    <n v="15.700000000000001"/>
    <n v="14.852680672268907"/>
    <n v="-0.84731932773109442"/>
    <x v="22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1" cacheId="8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 chartFormat="1">
  <location ref="A3:B231" firstHeaderRow="1" firstDataRow="1" firstDataCol="1" rowPageCount="1" colPageCount="1"/>
  <pivotFields count="8">
    <pivotField showAll="0"/>
    <pivotField showAll="0"/>
    <pivotField showAll="0"/>
    <pivotField axis="axisPage" multipleItemSelectionAllowed="1" showAll="0">
      <items count="25">
        <item x="5"/>
        <item x="4"/>
        <item x="2"/>
        <item x="8"/>
        <item x="6"/>
        <item x="3"/>
        <item x="1"/>
        <item x="0"/>
        <item x="10"/>
        <item x="13"/>
        <item x="16"/>
        <item x="18"/>
        <item x="20"/>
        <item x="21"/>
        <item x="22"/>
        <item x="23"/>
        <item x="17"/>
        <item x="19"/>
        <item x="15"/>
        <item x="14"/>
        <item x="12"/>
        <item x="11"/>
        <item x="9"/>
        <item x="7"/>
        <item t="default"/>
      </items>
    </pivotField>
    <pivotField showAll="0"/>
    <pivotField numFmtId="164" showAll="0"/>
    <pivotField numFmtId="164" showAll="0"/>
    <pivotField axis="axisRow" dataField="1" numFmtId="1" showAll="0" sortType="descending">
      <items count="1103">
        <item m="1" x="332"/>
        <item m="1" x="635"/>
        <item m="1" x="922"/>
        <item m="1" x="336"/>
        <item m="1" x="339"/>
        <item m="1" x="344"/>
        <item m="1" x="933"/>
        <item m="1" x="647"/>
        <item m="1" x="937"/>
        <item m="1" x="348"/>
        <item m="1" x="650"/>
        <item m="1" x="945"/>
        <item m="1" x="652"/>
        <item m="1" x="947"/>
        <item m="1" x="354"/>
        <item m="1" x="951"/>
        <item m="1" x="359"/>
        <item m="1" x="663"/>
        <item m="1" x="955"/>
        <item m="1" x="961"/>
        <item m="1" x="364"/>
        <item m="1" x="665"/>
        <item m="1" x="368"/>
        <item m="1" x="671"/>
        <item m="1" x="968"/>
        <item m="1" x="371"/>
        <item m="1" x="675"/>
        <item m="1" x="972"/>
        <item m="1" x="377"/>
        <item m="1" x="975"/>
        <item m="1" x="381"/>
        <item m="1" x="680"/>
        <item m="1" x="507"/>
        <item m="1" x="1098"/>
        <item m="1" x="810"/>
        <item m="1" x="516"/>
        <item m="1" x="229"/>
        <item m="1" x="820"/>
        <item m="1" x="523"/>
        <item m="1" x="236"/>
        <item m="1" x="826"/>
        <item m="1" x="533"/>
        <item m="1" x="241"/>
        <item m="1" x="708"/>
        <item m="1" x="407"/>
        <item m="1" x="1006"/>
        <item m="1" x="716"/>
        <item m="1" x="415"/>
        <item m="1" x="1014"/>
        <item m="1" x="721"/>
        <item m="1" x="424"/>
        <item m="1" x="1020"/>
        <item m="1" x="728"/>
        <item m="1" x="432"/>
        <item m="1" x="1028"/>
        <item m="1" x="736"/>
        <item m="1" x="440"/>
        <item m="1" x="1037"/>
        <item m="1" x="745"/>
        <item m="1" x="448"/>
        <item m="1" x="1046"/>
        <item m="1" x="753"/>
        <item m="1" x="456"/>
        <item m="1" x="1056"/>
        <item m="1" x="760"/>
        <item m="1" x="463"/>
        <item m="1" x="1061"/>
        <item m="1" x="771"/>
        <item m="1" x="470"/>
        <item m="1" x="1069"/>
        <item m="1" x="776"/>
        <item m="1" x="478"/>
        <item m="1" x="1075"/>
        <item m="1" x="785"/>
        <item m="1" x="486"/>
        <item m="1" x="1085"/>
        <item m="1" x="791"/>
        <item m="1" x="498"/>
        <item m="1" x="1090"/>
        <item m="1" x="798"/>
        <item m="1" x="506"/>
        <item m="1" x="1097"/>
        <item m="1" x="809"/>
        <item m="1" x="515"/>
        <item m="1" x="228"/>
        <item m="1" x="819"/>
        <item m="1" x="522"/>
        <item m="1" x="235"/>
        <item m="1" x="825"/>
        <item m="1" x="532"/>
        <item m="1" x="240"/>
        <item m="1" x="834"/>
        <item m="1" x="539"/>
        <item m="1" x="247"/>
        <item m="1" x="841"/>
        <item m="1" x="546"/>
        <item m="1" x="251"/>
        <item m="1" x="847"/>
        <item m="1" x="553"/>
        <item m="1" x="259"/>
        <item m="1" x="851"/>
        <item m="1" x="563"/>
        <item m="1" x="1027"/>
        <item m="1" x="735"/>
        <item m="1" x="439"/>
        <item m="1" x="1036"/>
        <item m="1" x="744"/>
        <item m="1" x="447"/>
        <item m="1" x="1045"/>
        <item m="1" x="752"/>
        <item m="1" x="455"/>
        <item m="1" x="1055"/>
        <item m="1" x="759"/>
        <item m="1" x="462"/>
        <item m="1" x="1060"/>
        <item m="1" x="770"/>
        <item m="1" x="469"/>
        <item m="1" x="1068"/>
        <item m="1" x="775"/>
        <item m="1" x="477"/>
        <item m="1" x="1074"/>
        <item m="1" x="784"/>
        <item m="1" x="485"/>
        <item m="1" x="1084"/>
        <item m="1" x="790"/>
        <item m="1" x="497"/>
        <item m="1" x="1089"/>
        <item m="1" x="797"/>
        <item m="1" x="505"/>
        <item m="1" x="622"/>
        <item m="1" x="917"/>
        <item m="1" x="326"/>
        <item m="1" x="634"/>
        <item m="1" x="926"/>
        <item m="1" x="342"/>
        <item m="1" x="645"/>
        <item m="1" x="943"/>
        <item m="1" x="353"/>
        <item m="1" x="660"/>
        <item m="1" x="958"/>
        <item m="1" x="367"/>
        <item m="1" x="673"/>
        <item m="1" x="973"/>
        <item m="1" x="383"/>
        <item m="1" x="687"/>
        <item m="1" x="988"/>
        <item m="1" x="399"/>
        <item m="1" x="699"/>
        <item m="1" x="1000"/>
        <item m="1" x="406"/>
        <item m="1" x="715"/>
        <item m="1" x="1011"/>
        <item m="1" x="421"/>
        <item m="1" x="727"/>
        <item m="1" x="1025"/>
        <item m="1" x="501"/>
        <item m="1" x="452"/>
        <item m="1" x="436"/>
        <item m="1" x="1081"/>
        <item m="1" x="1035"/>
        <item m="1" x="743"/>
        <item m="1" x="460"/>
        <item m="1" x="1042"/>
        <item m="1" x="782"/>
        <item m="1" x="467"/>
        <item m="1" x="453"/>
        <item m="1" x="1054"/>
        <item m="1" x="788"/>
        <item m="1" x="757"/>
        <item m="1" x="530"/>
        <item m="1" x="475"/>
        <item m="1" x="1100"/>
        <item m="1" x="1059"/>
        <item m="1" x="795"/>
        <item m="1" x="535"/>
        <item m="1" x="484"/>
        <item m="1" x="468"/>
        <item m="1" x="1067"/>
        <item m="1" x="805"/>
        <item m="1" x="558"/>
        <item m="1" x="543"/>
        <item m="1" x="495"/>
        <item m="1" x="857"/>
        <item m="1" x="817"/>
        <item m="1" x="549"/>
        <item m="1" x="502"/>
        <item m="1" x="265"/>
        <item m="1" x="1082"/>
        <item m="1" x="822"/>
        <item m="1" x="570"/>
        <item m="1" x="560"/>
        <item m="1" x="512"/>
        <item m="1" x="249"/>
        <item m="1" x="869"/>
        <item m="1" x="831"/>
        <item m="1" x="521"/>
        <item m="1" x="278"/>
        <item m="1" x="256"/>
        <item m="1" x="875"/>
        <item m="1" x="837"/>
        <item m="1" x="584"/>
        <item m="1" x="571"/>
        <item m="1" x="531"/>
        <item m="1" x="262"/>
        <item m="1" x="883"/>
        <item m="1" x="845"/>
        <item m="1" x="579"/>
        <item m="1" x="537"/>
        <item m="1" x="291"/>
        <item m="1" x="267"/>
        <item m="1" x="888"/>
        <item m="1" x="849"/>
        <item m="1" x="595"/>
        <item m="1" x="586"/>
        <item m="1" x="544"/>
        <item m="1" x="271"/>
        <item m="1" x="891"/>
        <item m="1" x="860"/>
        <item m="1" x="590"/>
        <item m="1" x="551"/>
        <item m="1" x="304"/>
        <item m="1" x="279"/>
        <item m="1" x="897"/>
        <item m="1" x="865"/>
        <item m="1" x="610"/>
        <item m="1" x="597"/>
        <item m="1" x="561"/>
        <item m="1" x="283"/>
        <item m="1" x="905"/>
        <item m="1" x="872"/>
        <item m="1" x="603"/>
        <item m="1" x="566"/>
        <item m="1" x="317"/>
        <item m="1" x="293"/>
        <item m="1" x="910"/>
        <item m="1" x="878"/>
        <item m="1" x="621"/>
        <item m="1" x="611"/>
        <item m="1" x="764"/>
        <item m="1" x="678"/>
        <item m="1" x="1031"/>
        <item m="1" x="948"/>
        <item m="1" x="472"/>
        <item m="1" x="411"/>
        <item m="1" x="360"/>
        <item m="1" x="778"/>
        <item m="1" x="747"/>
        <item m="1" x="690"/>
        <item m="1" x="1050"/>
        <item m="1" x="1016"/>
        <item m="1" x="965"/>
        <item m="1" x="457"/>
        <item m="1" x="427"/>
        <item m="1" x="401"/>
        <item m="1" x="792"/>
        <item m="1" x="731"/>
        <item m="1" x="705"/>
        <item m="1" x="1064"/>
        <item m="1" x="1003"/>
        <item m="1" x="980"/>
        <item m="1" x="509"/>
        <item m="1" x="441"/>
        <item m="1" x="391"/>
        <item m="1" x="812"/>
        <item m="1" x="779"/>
        <item m="1" x="720"/>
        <item m="1" x="230"/>
        <item m="1" x="1077"/>
        <item m="1" x="1051"/>
        <item m="1" x="993"/>
        <item m="1" x="489"/>
        <item m="1" x="458"/>
        <item m="1" x="428"/>
        <item m="1" x="827"/>
        <item m="1" x="765"/>
        <item m="1" x="733"/>
        <item m="1" x="1091"/>
        <item m="1" x="1033"/>
        <item m="1" x="1005"/>
        <item m="1" x="540"/>
        <item m="1" x="473"/>
        <item m="1" x="842"/>
        <item m="1" x="813"/>
        <item m="1" x="749"/>
        <item m="1" x="252"/>
        <item m="1" x="231"/>
        <item m="1" x="1079"/>
        <item m="1" x="1018"/>
        <item m="1" x="526"/>
        <item m="1" x="491"/>
        <item m="1" x="459"/>
        <item m="1" x="854"/>
        <item m="1" x="793"/>
        <item m="1" x="768"/>
        <item m="1" x="734"/>
        <item m="1" x="242"/>
        <item m="1" x="1066"/>
        <item m="1" x="1034"/>
        <item m="1" x="567"/>
        <item m="1" x="510"/>
        <item m="1" x="444"/>
        <item m="1" x="867"/>
        <item m="1" x="843"/>
        <item m="1" x="781"/>
        <item m="1" x="275"/>
        <item m="1" x="253"/>
        <item m="1" x="232"/>
        <item m="1" x="1052"/>
        <item m="1" x="606"/>
        <item m="1" x="555"/>
        <item m="1" x="528"/>
        <item m="1" x="492"/>
        <item m="1" x="880"/>
        <item m="1" x="828"/>
        <item m="1" x="794"/>
        <item m="1" x="314"/>
        <item m="1" x="264"/>
        <item m="1" x="1095"/>
        <item m="1" x="617"/>
        <item m="1" x="592"/>
        <item m="1" x="542"/>
        <item m="1" x="913"/>
        <item m="1" x="889"/>
        <item m="1" x="868"/>
        <item m="1" x="815"/>
        <item m="1" x="300"/>
        <item m="1" x="276"/>
        <item m="1" x="254"/>
        <item m="1" x="631"/>
        <item m="1" x="581"/>
        <item m="1" x="557"/>
        <item m="1" x="529"/>
        <item m="1" x="902"/>
        <item m="1" x="856"/>
        <item m="1" x="829"/>
        <item m="1" x="338"/>
        <item m="1" x="290"/>
        <item m="1" x="244"/>
        <item m="1" x="642"/>
        <item m="1" x="618"/>
        <item m="1" x="569"/>
        <item m="1" x="935"/>
        <item m="1" x="915"/>
        <item m="1" x="890"/>
        <item m="1" x="844"/>
        <item m="1" x="322"/>
        <item m="1" x="301"/>
        <item m="1" x="277"/>
        <item m="1" x="656"/>
        <item m="1" x="608"/>
        <item m="1" x="582"/>
        <item m="1" x="559"/>
        <item m="1" x="921"/>
        <item m="1" x="881"/>
        <item m="1" x="858"/>
        <item m="1" x="363"/>
        <item m="1" x="315"/>
        <item m="1" x="266"/>
        <item m="1" x="669"/>
        <item m="1" x="644"/>
        <item m="1" x="594"/>
        <item m="1" x="970"/>
        <item m="1" x="936"/>
        <item m="1" x="916"/>
        <item m="1" x="870"/>
        <item m="1" x="349"/>
        <item m="1" x="323"/>
        <item m="1" x="302"/>
        <item m="1" x="685"/>
        <item m="1" x="632"/>
        <item m="1" x="609"/>
        <item m="1" x="585"/>
        <item m="1" x="954"/>
        <item m="1" x="904"/>
        <item m="1" x="884"/>
        <item m="1" x="394"/>
        <item m="1" x="340"/>
        <item m="1" x="292"/>
        <item m="1" x="696"/>
        <item m="1" x="670"/>
        <item m="1" x="619"/>
        <item m="1" x="997"/>
        <item m="1" x="971"/>
        <item m="1" x="940"/>
        <item m="1" x="893"/>
        <item m="1" x="380"/>
        <item m="1" x="351"/>
        <item m="1" x="325"/>
        <item m="1" x="712"/>
        <item m="1" x="658"/>
        <item m="1" x="633"/>
        <item m="1" x="1040"/>
        <item m="1" x="985"/>
        <item m="1" x="925"/>
        <item m="1" x="885"/>
        <item m="1" x="833"/>
        <item m="1" x="713"/>
        <item m="1" x="598"/>
        <item m="1" x="545"/>
        <item m="1" x="480"/>
        <item m="1" x="366"/>
        <item m="1" x="258"/>
        <item m="1" x="1086"/>
        <item m="1" x="1023"/>
        <item m="1" x="906"/>
        <item m="1" x="799"/>
        <item m="1" x="737"/>
        <item m="1" x="686"/>
        <item m="1" x="573"/>
        <item m="1" x="449"/>
        <item m="1" x="398"/>
        <item m="1" x="327"/>
        <item m="1" x="238"/>
        <item m="1" x="999"/>
        <item m="1" x="927"/>
        <item m="1" x="886"/>
        <item m="1" x="772"/>
        <item m="1" x="646"/>
        <item m="1" x="599"/>
        <item m="1" x="547"/>
        <item m="1" x="418"/>
        <item m="1" x="306"/>
        <item m="1" x="260"/>
        <item m="1" x="1087"/>
        <item m="1" x="960"/>
        <item m="1" x="861"/>
        <item m="1" x="802"/>
        <item m="1" x="742"/>
        <item m="1" x="624"/>
        <item m="1" x="518"/>
        <item m="1" x="451"/>
        <item m="1" x="385"/>
        <item m="1" x="282"/>
        <item m="1" x="1058"/>
        <item m="1" x="989"/>
        <item m="1" x="928"/>
        <item m="1" x="835"/>
        <item m="1" x="701"/>
        <item m="1" x="648"/>
        <item m="1" x="601"/>
        <item m="1" x="483"/>
        <item m="1" x="356"/>
        <item m="1" x="308"/>
        <item m="1" x="261"/>
        <item m="1" x="1013"/>
        <item m="1" x="908"/>
        <item m="1" x="863"/>
        <item m="1" x="804"/>
        <item m="1" x="676"/>
        <item m="1" x="576"/>
        <item m="1" x="520"/>
        <item m="1" x="438"/>
        <item m="1" x="331"/>
        <item m="1" x="239"/>
        <item m="1" x="1044"/>
        <item m="1" x="991"/>
        <item m="1" x="887"/>
        <item m="1" x="758"/>
        <item m="1" x="702"/>
        <item m="1" x="649"/>
        <item m="1" x="550"/>
        <item m="1" x="410"/>
        <item m="1" x="358"/>
        <item m="1" x="310"/>
        <item m="1" x="1073"/>
        <item m="1" x="964"/>
        <item m="1" x="909"/>
        <item m="1" x="864"/>
        <item m="1" x="729"/>
        <item m="1" x="626"/>
        <item m="1" x="565"/>
        <item m="1" x="504"/>
        <item m="1" x="388"/>
        <item m="1" x="272"/>
        <item m="1" x="227"/>
        <item m="1" x="1048"/>
        <item m="1" x="850"/>
        <item m="1" x="605"/>
        <item m="1" x="488"/>
        <item m="1" x="375"/>
        <item m="1" x="1017"/>
        <item m="1" x="811"/>
        <item m="1" x="691"/>
        <item m="1" x="591"/>
        <item m="1" x="335"/>
        <item m="1" x="1004"/>
        <item m="1" x="900"/>
        <item m="1" x="767"/>
        <item m="1" x="554"/>
        <item m="1" x="319"/>
        <item m="1" x="1080"/>
        <item m="1" x="967"/>
        <item m="1" x="751"/>
        <item m="1" x="511"/>
        <item m="1" x="393"/>
        <item m="1" x="288"/>
        <item m="1" x="953"/>
        <item m="1" x="707"/>
        <item m="1" x="607"/>
        <item m="1" x="493"/>
        <item m="1" x="255"/>
        <item m="1" x="914"/>
        <item m="1" x="816"/>
        <item m="1" x="692"/>
        <item m="1" x="446"/>
        <item m="1" x="246"/>
        <item m="1" x="1009"/>
        <item m="1" x="882"/>
        <item m="1" x="657"/>
        <item m="1" x="433"/>
        <item m="1" x="303"/>
        <item m="1" x="1083"/>
        <item m="1" x="871"/>
        <item m="1" x="620"/>
        <item m="1" x="514"/>
        <item m="1" x="396"/>
        <item m="1" x="986"/>
        <item m="1" x="500"/>
        <item m="1" x="281"/>
        <item m="1" x="944"/>
        <item m="1" x="450"/>
        <item m="1" x="907"/>
        <item m="1" x="688"/>
        <item m="1" x="465"/>
        <item m="1" x="405"/>
        <item m="1" x="873"/>
        <item m="1" x="422"/>
        <item m="1" x="1099"/>
        <item m="1" x="836"/>
        <item m="1" x="386"/>
        <item m="1" x="848"/>
        <item m="1" x="789"/>
        <item m="1" x="578"/>
        <item m="1" x="346"/>
        <item m="1" x="808"/>
        <item m="1" x="311"/>
        <item m="1" x="979"/>
        <item m="1" x="877"/>
        <item m="1" x="824"/>
        <item m="1" x="763"/>
        <item m="1" x="704"/>
        <item m="1" x="604"/>
        <item m="1" x="552"/>
        <item m="1" x="487"/>
        <item m="1" x="426"/>
        <item m="1" x="373"/>
        <item m="1" x="273"/>
        <item m="1" x="1049"/>
        <item m="1" x="931"/>
        <item m="1" x="840"/>
        <item m="1" x="719"/>
        <item m="1" x="508"/>
        <item m="1" x="390"/>
        <item m="1" x="287"/>
        <item m="1" x="1065"/>
        <item m="1" x="950"/>
        <item m="1" x="852"/>
        <item m="1" x="732"/>
        <item m="1" x="628"/>
        <item m="1" x="525"/>
        <item m="1" x="403"/>
        <item m="1" x="299"/>
        <item m="1" x="1078"/>
        <item m="1" x="966"/>
        <item m="1" x="866"/>
        <item m="1" x="750"/>
        <item m="1" x="640"/>
        <item m="1" x="541"/>
        <item m="1" x="414"/>
        <item m="1" x="313"/>
        <item m="1" x="1094"/>
        <item m="1" x="983"/>
        <item x="0"/>
        <item m="1" x="423"/>
        <item x="1"/>
        <item m="1" x="1010"/>
        <item x="2"/>
        <item m="1" x="710"/>
        <item m="1" x="769"/>
        <item m="1" x="402"/>
        <item x="3"/>
        <item m="1" x="654"/>
        <item x="4"/>
        <item m="1" x="379"/>
        <item m="1" x="556"/>
        <item m="1" x="355"/>
        <item x="5"/>
        <item m="1" x="431"/>
        <item x="6"/>
        <item m="1" x="641"/>
        <item m="1" x="320"/>
        <item m="1" x="830"/>
        <item x="7"/>
        <item m="1" x="524"/>
        <item x="8"/>
        <item m="1" x="234"/>
        <item x="9"/>
        <item m="1" x="1101"/>
        <item x="10"/>
        <item m="1" x="801"/>
        <item m="1" x="995"/>
        <item x="11"/>
        <item m="1" x="496"/>
        <item m="1" x="777"/>
        <item x="12"/>
        <item x="13"/>
        <item m="1" x="466"/>
        <item x="14"/>
        <item m="1" x="1057"/>
        <item m="1" x="783"/>
        <item m="1" x="442"/>
        <item x="15"/>
        <item m="1" x="668"/>
        <item m="1" x="1029"/>
        <item x="16"/>
        <item x="17"/>
        <item m="1" x="726"/>
        <item x="18"/>
        <item m="1" x="417"/>
        <item m="1" x="568"/>
        <item m="1" x="445"/>
        <item m="1" x="400"/>
        <item x="19"/>
        <item x="20"/>
        <item m="1" x="987"/>
        <item x="21"/>
        <item m="1" x="683"/>
        <item m="1" x="963"/>
        <item x="22"/>
        <item m="1" x="245"/>
        <item m="1" x="662"/>
        <item x="23"/>
        <item x="24"/>
        <item m="1" x="350"/>
        <item m="1" x="1008"/>
        <item x="25"/>
        <item m="1" x="934"/>
        <item x="26"/>
        <item m="1" x="638"/>
        <item m="1" x="329"/>
        <item x="27"/>
        <item m="1" x="918"/>
        <item x="28"/>
        <item m="1" x="796"/>
        <item x="29"/>
        <item m="1" x="312"/>
        <item x="30"/>
        <item m="1" x="896"/>
        <item m="1" x="684"/>
        <item m="1" x="490"/>
        <item x="31"/>
        <item m="1" x="1072"/>
        <item x="32"/>
        <item x="33"/>
        <item m="1" x="773"/>
        <item m="1" x="583"/>
        <item x="34"/>
        <item m="1" x="464"/>
        <item x="35"/>
        <item m="1" x="1053"/>
        <item m="1" x="461"/>
        <item m="1" x="746"/>
        <item x="36"/>
        <item m="1" x="437"/>
        <item x="37"/>
        <item x="38"/>
        <item m="1" x="1024"/>
        <item x="39"/>
        <item m="1" x="722"/>
        <item x="40"/>
        <item m="1" x="413"/>
        <item m="1" x="257"/>
        <item m="1" x="1002"/>
        <item x="41"/>
        <item m="1" x="700"/>
        <item x="42"/>
        <item m="1" x="1021"/>
        <item x="43"/>
        <item m="1" x="395"/>
        <item x="44"/>
        <item m="1" x="982"/>
        <item m="1" x="679"/>
        <item x="45"/>
        <item m="1" x="370"/>
        <item x="46"/>
        <item m="1" x="957"/>
        <item x="47"/>
        <item m="1" x="818"/>
        <item x="48"/>
        <item m="1" x="655"/>
        <item x="49"/>
        <item m="1" x="347"/>
        <item m="1" x="695"/>
        <item m="1" x="930"/>
        <item x="50"/>
        <item m="1" x="636"/>
        <item x="51"/>
        <item m="1" x="324"/>
        <item x="52"/>
        <item m="1" x="596"/>
        <item x="53"/>
        <item m="1" x="912"/>
        <item x="54"/>
        <item m="1" x="614"/>
        <item m="1" x="479"/>
        <item m="1" x="307"/>
        <item x="55"/>
        <item m="1" x="894"/>
        <item x="56"/>
        <item m="1" x="593"/>
        <item x="57"/>
        <item x="58"/>
        <item m="1" x="286"/>
        <item x="59"/>
        <item m="1" x="874"/>
        <item m="1" x="269"/>
        <item m="1" x="574"/>
        <item x="60"/>
        <item m="1" x="1047"/>
        <item x="61"/>
        <item m="1" x="1039"/>
        <item m="1" x="741"/>
        <item x="62"/>
        <item x="63"/>
        <item m="1" x="434"/>
        <item x="64"/>
        <item m="1" x="1019"/>
        <item m="1" x="924"/>
        <item m="1" x="718"/>
        <item x="65"/>
        <item m="1" x="408"/>
        <item x="66"/>
        <item m="1" x="832"/>
        <item m="1" x="998"/>
        <item x="67"/>
        <item x="68"/>
        <item m="1" x="693"/>
        <item x="69"/>
        <item m="1" x="392"/>
        <item m="1" x="978"/>
        <item x="70"/>
        <item m="1" x="674"/>
        <item x="71"/>
        <item m="1" x="612"/>
        <item m="1" x="365"/>
        <item x="72"/>
        <item x="73"/>
        <item m="1" x="952"/>
        <item m="1" x="499"/>
        <item x="74"/>
        <item m="1" x="821"/>
        <item m="1" x="1092"/>
        <item x="75"/>
        <item m="1" x="481"/>
        <item x="76"/>
        <item m="1" x="766"/>
        <item x="77"/>
        <item x="78"/>
        <item m="1" x="1041"/>
        <item m="1" x="942"/>
        <item x="79"/>
        <item m="1" x="430"/>
        <item m="1" x="717"/>
        <item x="80"/>
        <item m="1" x="725"/>
        <item m="1" x="996"/>
        <item x="81"/>
        <item m="1" x="387"/>
        <item x="82"/>
        <item x="83"/>
        <item m="1" x="672"/>
        <item m="1" x="517"/>
        <item x="84"/>
        <item m="1" x="949"/>
        <item m="1" x="343"/>
        <item x="85"/>
        <item m="1" x="296"/>
        <item m="1" x="629"/>
        <item x="86"/>
        <item m="1" x="814"/>
        <item x="87"/>
        <item x="88"/>
        <item m="1" x="1088"/>
        <item x="89"/>
        <item m="1" x="474"/>
        <item m="1" x="761"/>
        <item x="90"/>
        <item m="1" x="739"/>
        <item m="1" x="1038"/>
        <item x="91"/>
        <item m="1" x="425"/>
        <item x="92"/>
        <item m="1" x="534"/>
        <item x="93"/>
        <item m="1" x="714"/>
        <item x="94"/>
        <item m="1" x="992"/>
        <item m="1" x="384"/>
        <item x="95"/>
        <item m="1" x="666"/>
        <item x="96"/>
        <item m="1" x="946"/>
        <item x="97"/>
        <item m="1" x="974"/>
        <item x="98"/>
        <item m="1" x="337"/>
        <item x="99"/>
        <item m="1" x="625"/>
        <item m="1" x="756"/>
        <item m="1" x="903"/>
        <item x="100"/>
        <item m="1" x="298"/>
        <item x="101"/>
        <item x="102"/>
        <item m="1" x="471"/>
        <item m="1" x="548"/>
        <item x="103"/>
        <item m="1" x="754"/>
        <item x="104"/>
        <item m="1" x="1032"/>
        <item m="1" x="318"/>
        <item m="1" x="420"/>
        <item x="105"/>
        <item m="1" x="706"/>
        <item x="106"/>
        <item x="107"/>
        <item m="1" x="990"/>
        <item x="108"/>
        <item m="1" x="378"/>
        <item x="109"/>
        <item m="1" x="664"/>
        <item m="1" x="774"/>
        <item m="1" x="938"/>
        <item x="110"/>
        <item m="1" x="333"/>
        <item x="111"/>
        <item m="1" x="564"/>
        <item x="112"/>
        <item m="1" x="623"/>
        <item x="113"/>
        <item m="1" x="899"/>
        <item x="114"/>
        <item m="1" x="295"/>
        <item m="1" x="330"/>
        <item m="1" x="580"/>
        <item x="115"/>
        <item m="1" x="862"/>
        <item x="116"/>
        <item m="1" x="1001"/>
        <item x="117"/>
        <item m="1" x="1026"/>
        <item x="118"/>
        <item m="1" x="416"/>
        <item x="119"/>
        <item m="1" x="703"/>
        <item m="1" x="984"/>
        <item x="120"/>
        <item m="1" x="374"/>
        <item x="121"/>
        <item m="1" x="575"/>
        <item x="122"/>
        <item m="1" x="659"/>
        <item x="123"/>
        <item m="1" x="932"/>
        <item m="1" x="345"/>
        <item x="124"/>
        <item m="1" x="328"/>
        <item m="1" x="616"/>
        <item x="125"/>
        <item m="1" x="895"/>
        <item x="126"/>
        <item x="127"/>
        <item m="1" x="289"/>
        <item x="128"/>
        <item m="1" x="577"/>
        <item m="1" x="807"/>
        <item x="129"/>
        <item m="1" x="859"/>
        <item m="1" x="250"/>
        <item x="130"/>
        <item m="1" x="589"/>
        <item m="1" x="412"/>
        <item x="131"/>
        <item x="132"/>
        <item m="1" x="697"/>
        <item x="133"/>
        <item m="1" x="981"/>
        <item m="1" x="357"/>
        <item x="134"/>
        <item m="1" x="369"/>
        <item m="1" x="653"/>
        <item x="135"/>
        <item m="1" x="1030"/>
        <item m="1" x="929"/>
        <item x="136"/>
        <item x="137"/>
        <item m="1" x="321"/>
        <item x="138"/>
        <item m="1" x="613"/>
        <item x="139"/>
        <item m="1" x="892"/>
        <item m="1" x="285"/>
        <item x="140"/>
        <item m="1" x="602"/>
        <item m="1" x="572"/>
        <item x="141"/>
        <item x="142"/>
        <item m="1" x="853"/>
        <item m="1" x="372"/>
        <item x="143"/>
        <item m="1" x="248"/>
        <item x="144"/>
        <item m="1" x="527"/>
        <item m="1" x="803"/>
        <item x="145"/>
        <item m="1" x="976"/>
        <item x="146"/>
        <item x="147"/>
        <item m="1" x="362"/>
        <item m="1" x="839"/>
        <item x="148"/>
        <item m="1" x="651"/>
        <item x="149"/>
        <item m="1" x="923"/>
        <item m="1" x="615"/>
        <item m="1" x="1022"/>
        <item x="150"/>
        <item m="1" x="698"/>
        <item x="151"/>
        <item x="152"/>
        <item m="1" x="274"/>
        <item m="1" x="1063"/>
        <item x="153"/>
        <item m="1" x="846"/>
        <item x="154"/>
        <item m="1" x="513"/>
        <item m="1" x="627"/>
        <item m="1" x="1070"/>
        <item x="155"/>
        <item m="1" x="740"/>
        <item x="156"/>
        <item x="157"/>
        <item m="1" x="409"/>
        <item x="158"/>
        <item m="1" x="977"/>
        <item x="159"/>
        <item m="1" x="562"/>
        <item m="1" x="639"/>
        <item m="1" x="237"/>
        <item x="160"/>
        <item m="1" x="787"/>
        <item x="161"/>
        <item m="1" x="1093"/>
        <item x="162"/>
        <item m="1" x="454"/>
        <item x="163"/>
        <item m="1" x="1015"/>
        <item m="1" x="689"/>
        <item x="164"/>
        <item m="1" x="361"/>
        <item x="165"/>
        <item m="1" x="920"/>
        <item x="166"/>
        <item m="1" x="233"/>
        <item x="167"/>
        <item m="1" x="503"/>
        <item x="168"/>
        <item m="1" x="1062"/>
        <item m="1" x="667"/>
        <item m="1" x="730"/>
        <item x="169"/>
        <item m="1" x="404"/>
        <item x="170"/>
        <item m="1" x="969"/>
        <item x="171"/>
        <item m="1" x="243"/>
        <item x="172"/>
        <item m="1" x="643"/>
        <item x="173"/>
        <item m="1" x="316"/>
        <item m="1" x="682"/>
        <item m="1" x="780"/>
        <item x="174"/>
        <item m="1" x="443"/>
        <item x="175"/>
        <item m="1" x="1007"/>
        <item x="176"/>
        <item x="177"/>
        <item m="1" x="681"/>
        <item x="178"/>
        <item m="1" x="352"/>
        <item m="1" x="694"/>
        <item m="1" x="919"/>
        <item x="179"/>
        <item m="1" x="600"/>
        <item x="180"/>
        <item m="1" x="268"/>
        <item m="1" x="270"/>
        <item x="181"/>
        <item x="182"/>
        <item m="1" x="723"/>
        <item x="183"/>
        <item m="1" x="397"/>
        <item m="1" x="711"/>
        <item m="1" x="959"/>
        <item x="184"/>
        <item m="1" x="637"/>
        <item x="185"/>
        <item m="1" x="280"/>
        <item m="1" x="309"/>
        <item x="186"/>
        <item x="187"/>
        <item m="1" x="876"/>
        <item x="188"/>
        <item m="1" x="263"/>
        <item m="1" x="494"/>
        <item x="189"/>
        <item m="1" x="724"/>
        <item x="190"/>
        <item m="1" x="738"/>
        <item m="1" x="962"/>
        <item x="191"/>
        <item x="192"/>
        <item m="1" x="1096"/>
        <item m="1" x="755"/>
        <item x="193"/>
        <item m="1" x="435"/>
        <item m="1" x="677"/>
        <item x="194"/>
        <item m="1" x="911"/>
        <item x="195"/>
        <item m="1" x="1043"/>
        <item x="196"/>
        <item x="197"/>
        <item m="1" x="389"/>
        <item m="1" x="786"/>
        <item x="198"/>
        <item m="1" x="630"/>
        <item m="1" x="762"/>
        <item x="199"/>
        <item m="1" x="806"/>
        <item m="1" x="994"/>
        <item x="200"/>
        <item m="1" x="341"/>
        <item x="201"/>
        <item x="202"/>
        <item m="1" x="587"/>
        <item m="1" x="823"/>
        <item x="203"/>
        <item m="1" x="709"/>
        <item m="1" x="939"/>
        <item x="204"/>
        <item m="1" x="838"/>
        <item m="1" x="297"/>
        <item x="205"/>
        <item m="1" x="536"/>
        <item x="206"/>
        <item x="207"/>
        <item m="1" x="588"/>
        <item x="208"/>
        <item m="1" x="941"/>
        <item m="1" x="538"/>
        <item x="209"/>
        <item m="1" x="879"/>
        <item m="1" x="898"/>
        <item x="210"/>
        <item m="1" x="476"/>
        <item x="211"/>
        <item m="1" x="901"/>
        <item x="212"/>
        <item m="1" x="855"/>
        <item x="213"/>
        <item m="1" x="419"/>
        <item m="1" x="800"/>
        <item x="214"/>
        <item m="1" x="376"/>
        <item x="215"/>
        <item m="1" x="748"/>
        <item x="216"/>
        <item m="1" x="956"/>
        <item x="217"/>
        <item m="1" x="482"/>
        <item x="218"/>
        <item m="1" x="429"/>
        <item m="1" x="1012"/>
        <item m="1" x="382"/>
        <item x="219"/>
        <item m="1" x="334"/>
        <item x="220"/>
        <item x="221"/>
        <item m="1" x="294"/>
        <item m="1" x="1076"/>
        <item x="222"/>
        <item m="1" x="284"/>
        <item x="223"/>
        <item m="1" x="1071"/>
        <item m="1" x="305"/>
        <item m="1" x="661"/>
        <item x="224"/>
        <item m="1" x="519"/>
        <item x="225"/>
        <item x="226"/>
        <item t="default"/>
      </items>
    </pivotField>
  </pivotFields>
  <rowFields count="1">
    <field x="7"/>
  </rowFields>
  <rowItems count="228">
    <i>
      <x v="572"/>
    </i>
    <i>
      <x v="574"/>
    </i>
    <i>
      <x v="576"/>
    </i>
    <i>
      <x v="580"/>
    </i>
    <i>
      <x v="582"/>
    </i>
    <i>
      <x v="586"/>
    </i>
    <i>
      <x v="588"/>
    </i>
    <i>
      <x v="592"/>
    </i>
    <i>
      <x v="594"/>
    </i>
    <i>
      <x v="596"/>
    </i>
    <i>
      <x v="598"/>
    </i>
    <i>
      <x v="601"/>
    </i>
    <i>
      <x v="604"/>
    </i>
    <i>
      <x v="605"/>
    </i>
    <i>
      <x v="607"/>
    </i>
    <i>
      <x v="611"/>
    </i>
    <i>
      <x v="614"/>
    </i>
    <i>
      <x v="615"/>
    </i>
    <i>
      <x v="617"/>
    </i>
    <i>
      <x v="622"/>
    </i>
    <i>
      <x v="623"/>
    </i>
    <i>
      <x v="625"/>
    </i>
    <i>
      <x v="628"/>
    </i>
    <i>
      <x v="631"/>
    </i>
    <i>
      <x v="632"/>
    </i>
    <i>
      <x v="635"/>
    </i>
    <i>
      <x v="637"/>
    </i>
    <i>
      <x v="640"/>
    </i>
    <i>
      <x v="642"/>
    </i>
    <i>
      <x v="644"/>
    </i>
    <i>
      <x v="646"/>
    </i>
    <i>
      <x v="650"/>
    </i>
    <i>
      <x v="652"/>
    </i>
    <i>
      <x v="653"/>
    </i>
    <i>
      <x v="656"/>
    </i>
    <i>
      <x v="658"/>
    </i>
    <i>
      <x v="662"/>
    </i>
    <i>
      <x v="664"/>
    </i>
    <i>
      <x v="665"/>
    </i>
    <i>
      <x v="667"/>
    </i>
    <i>
      <x v="669"/>
    </i>
    <i>
      <x v="673"/>
    </i>
    <i>
      <x v="675"/>
    </i>
    <i>
      <x v="677"/>
    </i>
    <i>
      <x v="679"/>
    </i>
    <i>
      <x v="682"/>
    </i>
    <i>
      <x v="684"/>
    </i>
    <i>
      <x v="686"/>
    </i>
    <i>
      <x v="688"/>
    </i>
    <i>
      <x v="690"/>
    </i>
    <i>
      <x v="694"/>
    </i>
    <i>
      <x v="696"/>
    </i>
    <i>
      <x v="698"/>
    </i>
    <i>
      <x v="700"/>
    </i>
    <i>
      <x v="702"/>
    </i>
    <i>
      <x v="706"/>
    </i>
    <i>
      <x v="708"/>
    </i>
    <i>
      <x v="710"/>
    </i>
    <i>
      <x v="711"/>
    </i>
    <i>
      <x v="713"/>
    </i>
    <i>
      <x v="717"/>
    </i>
    <i>
      <x v="719"/>
    </i>
    <i>
      <x v="722"/>
    </i>
    <i>
      <x v="723"/>
    </i>
    <i>
      <x v="725"/>
    </i>
    <i>
      <x v="729"/>
    </i>
    <i>
      <x v="731"/>
    </i>
    <i>
      <x v="734"/>
    </i>
    <i>
      <x v="735"/>
    </i>
    <i>
      <x v="737"/>
    </i>
    <i>
      <x v="740"/>
    </i>
    <i>
      <x v="742"/>
    </i>
    <i>
      <x v="745"/>
    </i>
    <i>
      <x v="746"/>
    </i>
    <i>
      <x v="749"/>
    </i>
    <i>
      <x v="752"/>
    </i>
    <i>
      <x v="754"/>
    </i>
    <i>
      <x v="756"/>
    </i>
    <i>
      <x v="757"/>
    </i>
    <i>
      <x v="760"/>
    </i>
    <i>
      <x v="763"/>
    </i>
    <i>
      <x v="766"/>
    </i>
    <i>
      <x v="768"/>
    </i>
    <i>
      <x v="769"/>
    </i>
    <i>
      <x v="772"/>
    </i>
    <i>
      <x v="775"/>
    </i>
    <i>
      <x v="778"/>
    </i>
    <i>
      <x v="780"/>
    </i>
    <i>
      <x v="781"/>
    </i>
    <i>
      <x v="783"/>
    </i>
    <i>
      <x v="786"/>
    </i>
    <i>
      <x v="789"/>
    </i>
    <i>
      <x v="791"/>
    </i>
    <i>
      <x v="793"/>
    </i>
    <i>
      <x v="795"/>
    </i>
    <i>
      <x v="798"/>
    </i>
    <i>
      <x v="800"/>
    </i>
    <i>
      <x v="802"/>
    </i>
    <i>
      <x v="804"/>
    </i>
    <i>
      <x v="806"/>
    </i>
    <i>
      <x v="810"/>
    </i>
    <i>
      <x v="812"/>
    </i>
    <i>
      <x v="813"/>
    </i>
    <i>
      <x v="816"/>
    </i>
    <i>
      <x v="818"/>
    </i>
    <i>
      <x v="822"/>
    </i>
    <i>
      <x v="824"/>
    </i>
    <i>
      <x v="825"/>
    </i>
    <i>
      <x v="827"/>
    </i>
    <i>
      <x v="829"/>
    </i>
    <i>
      <x v="833"/>
    </i>
    <i>
      <x v="835"/>
    </i>
    <i>
      <x v="837"/>
    </i>
    <i>
      <x v="839"/>
    </i>
    <i>
      <x v="841"/>
    </i>
    <i>
      <x v="845"/>
    </i>
    <i>
      <x v="847"/>
    </i>
    <i>
      <x v="849"/>
    </i>
    <i>
      <x v="851"/>
    </i>
    <i>
      <x v="853"/>
    </i>
    <i>
      <x v="856"/>
    </i>
    <i>
      <x v="858"/>
    </i>
    <i>
      <x v="860"/>
    </i>
    <i>
      <x v="862"/>
    </i>
    <i>
      <x v="865"/>
    </i>
    <i>
      <x v="868"/>
    </i>
    <i>
      <x v="870"/>
    </i>
    <i>
      <x v="871"/>
    </i>
    <i>
      <x v="873"/>
    </i>
    <i>
      <x v="876"/>
    </i>
    <i>
      <x v="879"/>
    </i>
    <i>
      <x v="882"/>
    </i>
    <i>
      <x v="883"/>
    </i>
    <i>
      <x v="885"/>
    </i>
    <i>
      <x v="888"/>
    </i>
    <i>
      <x v="891"/>
    </i>
    <i>
      <x v="894"/>
    </i>
    <i>
      <x v="895"/>
    </i>
    <i>
      <x v="897"/>
    </i>
    <i>
      <x v="899"/>
    </i>
    <i>
      <x v="902"/>
    </i>
    <i>
      <x v="905"/>
    </i>
    <i>
      <x v="906"/>
    </i>
    <i>
      <x v="909"/>
    </i>
    <i>
      <x v="911"/>
    </i>
    <i>
      <x v="914"/>
    </i>
    <i>
      <x v="916"/>
    </i>
    <i>
      <x v="917"/>
    </i>
    <i>
      <x v="920"/>
    </i>
    <i>
      <x v="922"/>
    </i>
    <i>
      <x v="926"/>
    </i>
    <i>
      <x v="928"/>
    </i>
    <i>
      <x v="929"/>
    </i>
    <i>
      <x v="932"/>
    </i>
    <i>
      <x v="934"/>
    </i>
    <i>
      <x v="938"/>
    </i>
    <i>
      <x v="940"/>
    </i>
    <i>
      <x v="941"/>
    </i>
    <i>
      <x v="943"/>
    </i>
    <i>
      <x v="945"/>
    </i>
    <i>
      <x v="949"/>
    </i>
    <i>
      <x v="951"/>
    </i>
    <i>
      <x v="953"/>
    </i>
    <i>
      <x v="955"/>
    </i>
    <i>
      <x v="958"/>
    </i>
    <i>
      <x v="960"/>
    </i>
    <i>
      <x v="962"/>
    </i>
    <i>
      <x v="964"/>
    </i>
    <i>
      <x v="966"/>
    </i>
    <i>
      <x v="970"/>
    </i>
    <i>
      <x v="972"/>
    </i>
    <i>
      <x v="974"/>
    </i>
    <i>
      <x v="976"/>
    </i>
    <i>
      <x v="978"/>
    </i>
    <i>
      <x v="982"/>
    </i>
    <i>
      <x v="984"/>
    </i>
    <i>
      <x v="986"/>
    </i>
    <i>
      <x v="987"/>
    </i>
    <i>
      <x v="989"/>
    </i>
    <i>
      <x v="993"/>
    </i>
    <i>
      <x v="995"/>
    </i>
    <i>
      <x v="998"/>
    </i>
    <i>
      <x v="999"/>
    </i>
    <i>
      <x v="1001"/>
    </i>
    <i>
      <x v="1005"/>
    </i>
    <i>
      <x v="1007"/>
    </i>
    <i>
      <x v="1010"/>
    </i>
    <i>
      <x v="1011"/>
    </i>
    <i>
      <x v="1013"/>
    </i>
    <i>
      <x v="1016"/>
    </i>
    <i>
      <x v="1018"/>
    </i>
    <i>
      <x v="1021"/>
    </i>
    <i>
      <x v="1022"/>
    </i>
    <i>
      <x v="1025"/>
    </i>
    <i>
      <x v="1028"/>
    </i>
    <i>
      <x v="1030"/>
    </i>
    <i>
      <x v="1032"/>
    </i>
    <i>
      <x v="1033"/>
    </i>
    <i>
      <x v="1036"/>
    </i>
    <i>
      <x v="1039"/>
    </i>
    <i>
      <x v="1042"/>
    </i>
    <i>
      <x v="1044"/>
    </i>
    <i>
      <x v="1045"/>
    </i>
    <i>
      <x v="1048"/>
    </i>
    <i>
      <x v="1051"/>
    </i>
    <i>
      <x v="1054"/>
    </i>
    <i>
      <x v="1056"/>
    </i>
    <i>
      <x v="1057"/>
    </i>
    <i>
      <x v="1059"/>
    </i>
    <i>
      <x v="1062"/>
    </i>
    <i>
      <x v="1065"/>
    </i>
    <i>
      <x v="1067"/>
    </i>
    <i>
      <x v="1069"/>
    </i>
    <i>
      <x v="1071"/>
    </i>
    <i>
      <x v="1074"/>
    </i>
    <i>
      <x v="1076"/>
    </i>
    <i>
      <x v="1078"/>
    </i>
    <i>
      <x v="1080"/>
    </i>
    <i>
      <x v="1082"/>
    </i>
    <i>
      <x v="1086"/>
    </i>
    <i>
      <x v="1088"/>
    </i>
    <i>
      <x v="1089"/>
    </i>
    <i>
      <x v="1092"/>
    </i>
    <i>
      <x v="1094"/>
    </i>
    <i>
      <x v="1098"/>
    </i>
    <i>
      <x v="1100"/>
    </i>
    <i>
      <x v="1101"/>
    </i>
    <i t="grand">
      <x/>
    </i>
  </rowItems>
  <colItems count="1">
    <i/>
  </colItems>
  <pageFields count="1">
    <pageField fld="3" hier="-1"/>
  </pageFields>
  <dataFields count="1">
    <dataField name="Aantal van Vermogen" fld="7" subtotal="count" showDataAs="runTotal" baseField="7" baseItem="0"/>
  </dataFields>
  <chartFormats count="1">
    <chartFormat chart="0" format="236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4" name="Data" displayName="Data" ref="A1:H8761" totalsRowShown="0" headerRowDxfId="4">
  <autoFilter ref="A1:H8761"/>
  <tableColumns count="8">
    <tableColumn id="1" name="jaar"/>
    <tableColumn id="2" name="MONTH(datum)"/>
    <tableColumn id="3" name="DAY(datum)"/>
    <tableColumn id="4" name="HOUR(uur)"/>
    <tableColumn id="9" name="temperatuur" dataDxfId="3"/>
    <tableColumn id="11" name="Tintern " dataDxfId="2"/>
    <tableColumn id="15" name="deltaT" dataDxfId="1"/>
    <tableColumn id="12" name="Vermogen" dataDxfId="0">
      <calculatedColumnFormula>ROUND(IF(Data[[#This Row],[deltaT]]&gt;0,(Data[[#This Row],[Tintern ]]-Data[[#This Row],[temperatuur]])*Uitgangspunten!$B$9,0),1)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62"/>
  <sheetViews>
    <sheetView tabSelected="1" workbookViewId="0">
      <selection activeCell="H1" sqref="H1"/>
    </sheetView>
  </sheetViews>
  <sheetFormatPr defaultRowHeight="15" x14ac:dyDescent="0.25"/>
  <cols>
    <col min="1" max="1" width="6.7109375" customWidth="1"/>
    <col min="2" max="2" width="17.28515625" customWidth="1"/>
    <col min="3" max="3" width="14" customWidth="1"/>
    <col min="4" max="4" width="12.85546875" customWidth="1"/>
    <col min="5" max="5" width="22.7109375" style="1" customWidth="1"/>
    <col min="6" max="6" width="22.42578125" style="2" customWidth="1"/>
    <col min="7" max="7" width="22.42578125" style="1" customWidth="1"/>
    <col min="8" max="8" width="30.85546875" style="1" customWidth="1"/>
    <col min="9" max="9" width="14.42578125" style="1" customWidth="1"/>
    <col min="10" max="10" width="11.7109375" style="4" customWidth="1"/>
    <col min="11" max="11" width="11.140625" customWidth="1"/>
    <col min="12" max="12" width="15.7109375" bestFit="1" customWidth="1"/>
    <col min="13" max="13" width="8.7109375" customWidth="1"/>
    <col min="14" max="14" width="16.5703125" bestFit="1" customWidth="1"/>
    <col min="15" max="16" width="16.5703125" customWidth="1"/>
    <col min="17" max="17" width="10.5703125" bestFit="1" customWidth="1"/>
    <col min="21" max="21" width="10.42578125" style="3" bestFit="1" customWidth="1"/>
    <col min="22" max="22" width="8.140625" style="8" bestFit="1" customWidth="1"/>
  </cols>
  <sheetData>
    <row r="1" spans="1:22" s="9" customFormat="1" x14ac:dyDescent="0.25">
      <c r="A1" s="9" t="s">
        <v>1</v>
      </c>
      <c r="B1" s="9" t="s">
        <v>2</v>
      </c>
      <c r="C1" s="9" t="s">
        <v>3</v>
      </c>
      <c r="D1" s="9" t="s">
        <v>4</v>
      </c>
      <c r="E1" s="10" t="s">
        <v>0</v>
      </c>
      <c r="F1" s="17" t="s">
        <v>9</v>
      </c>
      <c r="G1" s="17" t="s">
        <v>13</v>
      </c>
      <c r="H1" s="17" t="s">
        <v>11</v>
      </c>
      <c r="K1" s="10"/>
      <c r="O1" s="11"/>
      <c r="P1" s="12"/>
    </row>
    <row r="2" spans="1:22" s="9" customFormat="1" x14ac:dyDescent="0.25">
      <c r="A2">
        <v>2001</v>
      </c>
      <c r="B2">
        <v>1</v>
      </c>
      <c r="C2">
        <v>17</v>
      </c>
      <c r="D2">
        <v>8</v>
      </c>
      <c r="E2" s="13">
        <v>-8.8000000000000007</v>
      </c>
      <c r="F2" s="7">
        <f>(((20-15)/(MIN($E$2:$E$8761)-15))*Data[[#This Row],[temperatuur]])+18.151</f>
        <v>19.99973949579832</v>
      </c>
      <c r="G2" s="7">
        <f>Data[[#This Row],[Tintern ]]-Data[[#This Row],[temperatuur]]</f>
        <v>28.79973949579832</v>
      </c>
      <c r="H2" s="7">
        <f>ROUND(IF(Data[[#This Row],[deltaT]]&gt;0,(Data[[#This Row],[Tintern ]]-Data[[#This Row],[temperatuur]])*Uitgangspunten!$B$9,0),1)</f>
        <v>100</v>
      </c>
      <c r="K2" s="10"/>
      <c r="O2" s="11"/>
      <c r="P2" s="12"/>
    </row>
    <row r="3" spans="1:22" x14ac:dyDescent="0.25">
      <c r="A3">
        <v>2001</v>
      </c>
      <c r="B3">
        <v>1</v>
      </c>
      <c r="C3">
        <v>17</v>
      </c>
      <c r="D3">
        <v>7</v>
      </c>
      <c r="E3" s="13">
        <v>-8.7000000000000011</v>
      </c>
      <c r="F3" s="7">
        <f>(((20-15)/(MIN($E$2:$E$8761)-15))*Data[[#This Row],[temperatuur]])+18.151</f>
        <v>19.978731092436973</v>
      </c>
      <c r="G3" s="7">
        <f>Data[[#This Row],[Tintern ]]-Data[[#This Row],[temperatuur]]</f>
        <v>28.678731092436976</v>
      </c>
      <c r="H3" s="7">
        <f>ROUND(IF(Data[[#This Row],[deltaT]]&gt;0,(Data[[#This Row],[Tintern ]]-Data[[#This Row],[temperatuur]])*Uitgangspunten!$B$9,0),1)</f>
        <v>99.6</v>
      </c>
      <c r="I3">
        <f>COUNTIF($H$2:$H$8761,MAX(H2:H8761))</f>
        <v>1</v>
      </c>
      <c r="J3"/>
      <c r="K3" s="6"/>
      <c r="O3" s="5"/>
      <c r="P3" s="8"/>
      <c r="U3"/>
      <c r="V3"/>
    </row>
    <row r="4" spans="1:22" x14ac:dyDescent="0.25">
      <c r="A4">
        <v>2001</v>
      </c>
      <c r="B4">
        <v>1</v>
      </c>
      <c r="C4">
        <v>18</v>
      </c>
      <c r="D4">
        <v>3</v>
      </c>
      <c r="E4" s="13">
        <v>-8.6</v>
      </c>
      <c r="F4" s="7">
        <f>(((20-15)/(MIN($E$2:$E$8761)-15))*Data[[#This Row],[temperatuur]])+18.151</f>
        <v>19.957722689075631</v>
      </c>
      <c r="G4" s="7">
        <f>Data[[#This Row],[Tintern ]]-Data[[#This Row],[temperatuur]]</f>
        <v>28.557722689075632</v>
      </c>
      <c r="H4" s="7">
        <f>ROUND(IF(Data[[#This Row],[deltaT]]&gt;0,(Data[[#This Row],[Tintern ]]-Data[[#This Row],[temperatuur]])*Uitgangspunten!$B$9,0),1)</f>
        <v>99.2</v>
      </c>
      <c r="I4">
        <f>COUNTIF($H$2:$H$8761,MAX(H2:H8761))</f>
        <v>1</v>
      </c>
      <c r="J4"/>
      <c r="K4" s="6"/>
      <c r="O4" s="5"/>
      <c r="P4" s="8"/>
      <c r="U4"/>
      <c r="V4"/>
    </row>
    <row r="5" spans="1:22" x14ac:dyDescent="0.25">
      <c r="A5">
        <v>2001</v>
      </c>
      <c r="B5">
        <v>1</v>
      </c>
      <c r="C5">
        <v>17</v>
      </c>
      <c r="D5">
        <v>6</v>
      </c>
      <c r="E5" s="13">
        <v>-8.5</v>
      </c>
      <c r="F5" s="7">
        <f>(((20-15)/(MIN($E$2:$E$8761)-15))*Data[[#This Row],[temperatuur]])+18.151</f>
        <v>19.936714285714285</v>
      </c>
      <c r="G5" s="7">
        <f>Data[[#This Row],[Tintern ]]-Data[[#This Row],[temperatuur]]</f>
        <v>28.436714285714285</v>
      </c>
      <c r="H5" s="7">
        <f>ROUND(IF(Data[[#This Row],[deltaT]]&gt;0,(Data[[#This Row],[Tintern ]]-Data[[#This Row],[temperatuur]])*Uitgangspunten!$B$9,0),1)</f>
        <v>98.7</v>
      </c>
      <c r="I5">
        <f>COUNTIF($H$2:$H$8761," &lt; 1135 ")</f>
        <v>0</v>
      </c>
      <c r="J5"/>
      <c r="K5" s="6"/>
      <c r="O5" s="5"/>
      <c r="P5" s="8"/>
      <c r="U5"/>
      <c r="V5"/>
    </row>
    <row r="6" spans="1:22" x14ac:dyDescent="0.25">
      <c r="A6">
        <v>2001</v>
      </c>
      <c r="B6">
        <v>1</v>
      </c>
      <c r="C6">
        <v>18</v>
      </c>
      <c r="D6">
        <v>2</v>
      </c>
      <c r="E6" s="13">
        <v>-8.2000000000000011</v>
      </c>
      <c r="F6" s="7">
        <f>(((20-15)/(MIN($E$2:$E$8761)-15))*Data[[#This Row],[temperatuur]])+18.151</f>
        <v>19.873689075630253</v>
      </c>
      <c r="G6" s="7">
        <f>Data[[#This Row],[Tintern ]]-Data[[#This Row],[temperatuur]]</f>
        <v>28.073689075630256</v>
      </c>
      <c r="H6" s="7">
        <f>ROUND(IF(Data[[#This Row],[deltaT]]&gt;0,(Data[[#This Row],[Tintern ]]-Data[[#This Row],[temperatuur]])*Uitgangspunten!$B$9,0),1)</f>
        <v>97.5</v>
      </c>
      <c r="I6">
        <f>COUNTIF(H2:H20,"&lt; 1000")</f>
        <v>19</v>
      </c>
      <c r="J6"/>
      <c r="K6" s="6"/>
      <c r="O6" s="5"/>
      <c r="P6" s="8"/>
      <c r="U6"/>
      <c r="V6"/>
    </row>
    <row r="7" spans="1:22" x14ac:dyDescent="0.25">
      <c r="A7">
        <v>2001</v>
      </c>
      <c r="B7">
        <v>1</v>
      </c>
      <c r="C7">
        <v>18</v>
      </c>
      <c r="D7">
        <v>1</v>
      </c>
      <c r="E7" s="13">
        <v>-7.9</v>
      </c>
      <c r="F7" s="7">
        <f>(((20-15)/(MIN($E$2:$E$8761)-15))*Data[[#This Row],[temperatuur]])+18.151</f>
        <v>19.810663865546218</v>
      </c>
      <c r="G7" s="7">
        <f>Data[[#This Row],[Tintern ]]-Data[[#This Row],[temperatuur]]</f>
        <v>27.710663865546216</v>
      </c>
      <c r="H7" s="7">
        <f>ROUND(IF(Data[[#This Row],[deltaT]]&gt;0,(Data[[#This Row],[Tintern ]]-Data[[#This Row],[temperatuur]])*Uitgangspunten!$B$9,0),1)</f>
        <v>96.2</v>
      </c>
      <c r="I7"/>
      <c r="J7"/>
      <c r="K7" s="6"/>
      <c r="O7" s="5"/>
      <c r="P7" s="8"/>
      <c r="U7"/>
      <c r="V7"/>
    </row>
    <row r="8" spans="1:22" x14ac:dyDescent="0.25">
      <c r="A8">
        <v>2001</v>
      </c>
      <c r="B8">
        <v>1</v>
      </c>
      <c r="C8">
        <v>17</v>
      </c>
      <c r="D8">
        <v>5</v>
      </c>
      <c r="E8" s="13">
        <v>-7.7</v>
      </c>
      <c r="F8" s="7">
        <f>(((20-15)/(MIN($E$2:$E$8761)-15))*Data[[#This Row],[temperatuur]])+18.151</f>
        <v>19.768647058823529</v>
      </c>
      <c r="G8" s="7">
        <f>Data[[#This Row],[Tintern ]]-Data[[#This Row],[temperatuur]]</f>
        <v>27.468647058823528</v>
      </c>
      <c r="H8" s="7">
        <f>ROUND(IF(Data[[#This Row],[deltaT]]&gt;0,(Data[[#This Row],[Tintern ]]-Data[[#This Row],[temperatuur]])*Uitgangspunten!$B$9,0),1)</f>
        <v>95.4</v>
      </c>
      <c r="I8">
        <f>COUNTIF(H2:H8761,"&lt; 1000")</f>
        <v>8760</v>
      </c>
      <c r="J8"/>
      <c r="K8" s="6"/>
      <c r="O8" s="5"/>
      <c r="P8" s="8"/>
      <c r="U8"/>
      <c r="V8"/>
    </row>
    <row r="9" spans="1:22" x14ac:dyDescent="0.25">
      <c r="A9">
        <v>2001</v>
      </c>
      <c r="B9">
        <v>1</v>
      </c>
      <c r="C9">
        <v>17</v>
      </c>
      <c r="D9">
        <v>24</v>
      </c>
      <c r="E9" s="13">
        <v>-7.5</v>
      </c>
      <c r="F9" s="7">
        <f>(((20-15)/(MIN($E$2:$E$8761)-15))*Data[[#This Row],[temperatuur]])+18.151</f>
        <v>19.72663025210084</v>
      </c>
      <c r="G9" s="7">
        <f>Data[[#This Row],[Tintern ]]-Data[[#This Row],[temperatuur]]</f>
        <v>27.22663025210084</v>
      </c>
      <c r="H9" s="7">
        <f>ROUND(IF(Data[[#This Row],[deltaT]]&gt;0,(Data[[#This Row],[Tintern ]]-Data[[#This Row],[temperatuur]])*Uitgangspunten!$B$9,0),1)</f>
        <v>94.5</v>
      </c>
      <c r="I9"/>
      <c r="J9"/>
      <c r="K9" s="6"/>
      <c r="O9" s="5"/>
      <c r="P9" s="8"/>
      <c r="U9"/>
      <c r="V9"/>
    </row>
    <row r="10" spans="1:22" x14ac:dyDescent="0.25">
      <c r="A10">
        <v>2001</v>
      </c>
      <c r="B10">
        <v>1</v>
      </c>
      <c r="C10">
        <v>18</v>
      </c>
      <c r="D10">
        <v>5</v>
      </c>
      <c r="E10" s="13">
        <v>-7.5</v>
      </c>
      <c r="F10" s="7">
        <f>(((20-15)/(MIN($E$2:$E$8761)-15))*Data[[#This Row],[temperatuur]])+18.151</f>
        <v>19.72663025210084</v>
      </c>
      <c r="G10" s="7">
        <f>Data[[#This Row],[Tintern ]]-Data[[#This Row],[temperatuur]]</f>
        <v>27.22663025210084</v>
      </c>
      <c r="H10" s="7">
        <f>ROUND(IF(Data[[#This Row],[deltaT]]&gt;0,(Data[[#This Row],[Tintern ]]-Data[[#This Row],[temperatuur]])*Uitgangspunten!$B$9,0),1)</f>
        <v>94.5</v>
      </c>
      <c r="I10"/>
      <c r="J10"/>
      <c r="K10" s="6"/>
      <c r="O10" s="5"/>
      <c r="P10" s="8"/>
      <c r="U10"/>
      <c r="V10"/>
    </row>
    <row r="11" spans="1:22" x14ac:dyDescent="0.25">
      <c r="A11">
        <v>2001</v>
      </c>
      <c r="B11">
        <v>1</v>
      </c>
      <c r="C11">
        <v>17</v>
      </c>
      <c r="D11">
        <v>4</v>
      </c>
      <c r="E11" s="13">
        <v>-7.4</v>
      </c>
      <c r="F11" s="7">
        <f>(((20-15)/(MIN($E$2:$E$8761)-15))*Data[[#This Row],[temperatuur]])+18.151</f>
        <v>19.705621848739497</v>
      </c>
      <c r="G11" s="7">
        <f>Data[[#This Row],[Tintern ]]-Data[[#This Row],[temperatuur]]</f>
        <v>27.105621848739496</v>
      </c>
      <c r="H11" s="7">
        <f>ROUND(IF(Data[[#This Row],[deltaT]]&gt;0,(Data[[#This Row],[Tintern ]]-Data[[#This Row],[temperatuur]])*Uitgangspunten!$B$9,0),1)</f>
        <v>94.1</v>
      </c>
      <c r="I11"/>
      <c r="J11"/>
      <c r="K11" s="6"/>
      <c r="O11" s="5"/>
      <c r="P11" s="8"/>
      <c r="U11"/>
      <c r="V11"/>
    </row>
    <row r="12" spans="1:22" x14ac:dyDescent="0.25">
      <c r="A12">
        <v>2001</v>
      </c>
      <c r="B12">
        <v>1</v>
      </c>
      <c r="C12">
        <v>18</v>
      </c>
      <c r="D12">
        <v>4</v>
      </c>
      <c r="E12" s="13">
        <v>-7.4</v>
      </c>
      <c r="F12" s="7">
        <f>(((20-15)/(MIN($E$2:$E$8761)-15))*Data[[#This Row],[temperatuur]])+18.151</f>
        <v>19.705621848739497</v>
      </c>
      <c r="G12" s="7">
        <f>Data[[#This Row],[Tintern ]]-Data[[#This Row],[temperatuur]]</f>
        <v>27.105621848739496</v>
      </c>
      <c r="H12" s="7">
        <f>ROUND(IF(Data[[#This Row],[deltaT]]&gt;0,(Data[[#This Row],[Tintern ]]-Data[[#This Row],[temperatuur]])*Uitgangspunten!$B$9,0),1)</f>
        <v>94.1</v>
      </c>
      <c r="I12"/>
      <c r="J12"/>
      <c r="K12" s="6"/>
      <c r="O12" s="5"/>
      <c r="P12" s="8"/>
      <c r="U12"/>
      <c r="V12"/>
    </row>
    <row r="13" spans="1:22" x14ac:dyDescent="0.25">
      <c r="A13">
        <v>2004</v>
      </c>
      <c r="B13">
        <v>2</v>
      </c>
      <c r="C13" s="3">
        <v>28</v>
      </c>
      <c r="D13" s="3">
        <v>6</v>
      </c>
      <c r="E13" s="13">
        <v>-7.4</v>
      </c>
      <c r="F13" s="7">
        <f>(((20-15)/(MIN($E$2:$E$8761)-15))*Data[[#This Row],[temperatuur]])+18.151</f>
        <v>19.705621848739497</v>
      </c>
      <c r="G13" s="7">
        <f>Data[[#This Row],[Tintern ]]-Data[[#This Row],[temperatuur]]</f>
        <v>27.105621848739496</v>
      </c>
      <c r="H13" s="7">
        <f>ROUND(IF(Data[[#This Row],[deltaT]]&gt;0,(Data[[#This Row],[Tintern ]]-Data[[#This Row],[temperatuur]])*Uitgangspunten!$B$9,0),1)</f>
        <v>94.1</v>
      </c>
      <c r="I13"/>
      <c r="J13"/>
      <c r="K13" s="6"/>
      <c r="O13" s="5"/>
      <c r="P13" s="8"/>
      <c r="U13"/>
      <c r="V13"/>
    </row>
    <row r="14" spans="1:22" x14ac:dyDescent="0.25">
      <c r="A14">
        <v>2001</v>
      </c>
      <c r="B14">
        <v>1</v>
      </c>
      <c r="C14">
        <v>17</v>
      </c>
      <c r="D14">
        <v>23</v>
      </c>
      <c r="E14" s="13">
        <v>-7.3000000000000007</v>
      </c>
      <c r="F14" s="7">
        <f>(((20-15)/(MIN($E$2:$E$8761)-15))*Data[[#This Row],[temperatuur]])+18.151</f>
        <v>19.684613445378151</v>
      </c>
      <c r="G14" s="7">
        <f>Data[[#This Row],[Tintern ]]-Data[[#This Row],[temperatuur]]</f>
        <v>26.984613445378152</v>
      </c>
      <c r="H14" s="7">
        <f>ROUND(IF(Data[[#This Row],[deltaT]]&gt;0,(Data[[#This Row],[Tintern ]]-Data[[#This Row],[temperatuur]])*Uitgangspunten!$B$9,0),1)</f>
        <v>93.7</v>
      </c>
      <c r="I14"/>
      <c r="J14"/>
      <c r="K14" s="6"/>
      <c r="O14" s="5"/>
      <c r="P14" s="8"/>
      <c r="U14"/>
      <c r="V14"/>
    </row>
    <row r="15" spans="1:22" x14ac:dyDescent="0.25">
      <c r="A15">
        <v>2003</v>
      </c>
      <c r="B15">
        <v>12</v>
      </c>
      <c r="C15">
        <v>10</v>
      </c>
      <c r="D15">
        <v>6</v>
      </c>
      <c r="E15" s="13">
        <v>-7.2</v>
      </c>
      <c r="F15" s="7">
        <f>(((20-15)/(MIN($E$2:$E$8761)-15))*Data[[#This Row],[temperatuur]])+18.151</f>
        <v>19.663605042016805</v>
      </c>
      <c r="G15" s="7">
        <f>Data[[#This Row],[Tintern ]]-Data[[#This Row],[temperatuur]]</f>
        <v>26.863605042016804</v>
      </c>
      <c r="H15" s="7">
        <f>ROUND(IF(Data[[#This Row],[deltaT]]&gt;0,(Data[[#This Row],[Tintern ]]-Data[[#This Row],[temperatuur]])*Uitgangspunten!$B$9,0),1)</f>
        <v>93.3</v>
      </c>
      <c r="I15"/>
      <c r="J15"/>
      <c r="K15" s="6"/>
      <c r="O15" s="5"/>
      <c r="P15" s="8"/>
      <c r="U15"/>
      <c r="V15"/>
    </row>
    <row r="16" spans="1:22" x14ac:dyDescent="0.25">
      <c r="A16">
        <v>2004</v>
      </c>
      <c r="B16">
        <v>2</v>
      </c>
      <c r="C16" s="3">
        <v>28</v>
      </c>
      <c r="D16" s="3">
        <v>7</v>
      </c>
      <c r="E16" s="13">
        <v>-7.1000000000000005</v>
      </c>
      <c r="F16" s="7">
        <f>(((20-15)/(MIN($E$2:$E$8761)-15))*Data[[#This Row],[temperatuur]])+18.151</f>
        <v>19.642596638655462</v>
      </c>
      <c r="G16" s="7">
        <f>Data[[#This Row],[Tintern ]]-Data[[#This Row],[temperatuur]]</f>
        <v>26.742596638655463</v>
      </c>
      <c r="H16" s="7">
        <f>ROUND(IF(Data[[#This Row],[deltaT]]&gt;0,(Data[[#This Row],[Tintern ]]-Data[[#This Row],[temperatuur]])*Uitgangspunten!$B$9,0),1)</f>
        <v>92.9</v>
      </c>
      <c r="I16"/>
      <c r="J16"/>
      <c r="K16" s="6"/>
      <c r="O16" s="5"/>
      <c r="P16" s="8"/>
      <c r="U16"/>
      <c r="V16"/>
    </row>
    <row r="17" spans="1:22" x14ac:dyDescent="0.25">
      <c r="A17">
        <v>2004</v>
      </c>
      <c r="B17">
        <v>2</v>
      </c>
      <c r="C17" s="3">
        <v>28</v>
      </c>
      <c r="D17" s="3">
        <v>5</v>
      </c>
      <c r="E17" s="13">
        <v>-6.9</v>
      </c>
      <c r="F17" s="7">
        <f>(((20-15)/(MIN($E$2:$E$8761)-15))*Data[[#This Row],[temperatuur]])+18.151</f>
        <v>19.600579831932773</v>
      </c>
      <c r="G17" s="7">
        <f>Data[[#This Row],[Tintern ]]-Data[[#This Row],[temperatuur]]</f>
        <v>26.500579831932775</v>
      </c>
      <c r="H17" s="7">
        <f>ROUND(IF(Data[[#This Row],[deltaT]]&gt;0,(Data[[#This Row],[Tintern ]]-Data[[#This Row],[temperatuur]])*Uitgangspunten!$B$9,0),1)</f>
        <v>92</v>
      </c>
      <c r="I17"/>
      <c r="J17"/>
      <c r="K17" s="6"/>
      <c r="O17" s="5"/>
      <c r="P17" s="8"/>
      <c r="U17"/>
      <c r="V17"/>
    </row>
    <row r="18" spans="1:22" x14ac:dyDescent="0.25">
      <c r="A18">
        <v>2001</v>
      </c>
      <c r="B18">
        <v>1</v>
      </c>
      <c r="C18">
        <v>17</v>
      </c>
      <c r="D18">
        <v>3</v>
      </c>
      <c r="E18" s="13">
        <v>-6.8000000000000007</v>
      </c>
      <c r="F18" s="7">
        <f>(((20-15)/(MIN($E$2:$E$8761)-15))*Data[[#This Row],[temperatuur]])+18.151</f>
        <v>19.579571428571427</v>
      </c>
      <c r="G18" s="7">
        <f>Data[[#This Row],[Tintern ]]-Data[[#This Row],[temperatuur]]</f>
        <v>26.379571428571428</v>
      </c>
      <c r="H18" s="7">
        <f>ROUND(IF(Data[[#This Row],[deltaT]]&gt;0,(Data[[#This Row],[Tintern ]]-Data[[#This Row],[temperatuur]])*Uitgangspunten!$B$9,0),1)</f>
        <v>91.6</v>
      </c>
      <c r="I18"/>
      <c r="J18"/>
      <c r="K18" s="6"/>
      <c r="O18" s="5"/>
      <c r="P18" s="8"/>
      <c r="U18"/>
      <c r="V18"/>
    </row>
    <row r="19" spans="1:22" x14ac:dyDescent="0.25">
      <c r="A19">
        <v>2001</v>
      </c>
      <c r="B19">
        <v>1</v>
      </c>
      <c r="C19">
        <v>17</v>
      </c>
      <c r="D19">
        <v>9</v>
      </c>
      <c r="E19" s="13">
        <v>-6.8000000000000007</v>
      </c>
      <c r="F19" s="7">
        <f>(((20-15)/(MIN($E$2:$E$8761)-15))*Data[[#This Row],[temperatuur]])+18.151</f>
        <v>19.579571428571427</v>
      </c>
      <c r="G19" s="7">
        <f>Data[[#This Row],[Tintern ]]-Data[[#This Row],[temperatuur]]</f>
        <v>26.379571428571428</v>
      </c>
      <c r="H19" s="7">
        <f>ROUND(IF(Data[[#This Row],[deltaT]]&gt;0,(Data[[#This Row],[Tintern ]]-Data[[#This Row],[temperatuur]])*Uitgangspunten!$B$9,0),1)</f>
        <v>91.6</v>
      </c>
      <c r="I19"/>
      <c r="J19"/>
      <c r="K19" s="6"/>
      <c r="O19" s="5"/>
      <c r="P19" s="8"/>
      <c r="U19"/>
      <c r="V19"/>
    </row>
    <row r="20" spans="1:22" x14ac:dyDescent="0.25">
      <c r="A20">
        <v>2001</v>
      </c>
      <c r="B20">
        <v>1</v>
      </c>
      <c r="C20">
        <v>18</v>
      </c>
      <c r="D20">
        <v>6</v>
      </c>
      <c r="E20" s="13">
        <v>-6.8000000000000007</v>
      </c>
      <c r="F20" s="7">
        <f>(((20-15)/(MIN($E$2:$E$8761)-15))*Data[[#This Row],[temperatuur]])+18.151</f>
        <v>19.579571428571427</v>
      </c>
      <c r="G20" s="7">
        <f>Data[[#This Row],[Tintern ]]-Data[[#This Row],[temperatuur]]</f>
        <v>26.379571428571428</v>
      </c>
      <c r="H20" s="7">
        <f>ROUND(IF(Data[[#This Row],[deltaT]]&gt;0,(Data[[#This Row],[Tintern ]]-Data[[#This Row],[temperatuur]])*Uitgangspunten!$B$9,0),1)</f>
        <v>91.6</v>
      </c>
      <c r="I20"/>
      <c r="J20"/>
      <c r="K20" s="6"/>
      <c r="O20" s="5"/>
      <c r="P20" s="8"/>
      <c r="U20"/>
      <c r="V20"/>
    </row>
    <row r="21" spans="1:22" x14ac:dyDescent="0.25">
      <c r="A21">
        <v>2001</v>
      </c>
      <c r="B21">
        <v>1</v>
      </c>
      <c r="C21">
        <v>17</v>
      </c>
      <c r="D21">
        <v>1</v>
      </c>
      <c r="E21" s="13">
        <v>-6.7</v>
      </c>
      <c r="F21" s="7">
        <f>(((20-15)/(MIN($E$2:$E$8761)-15))*Data[[#This Row],[temperatuur]])+18.151</f>
        <v>19.558563025210084</v>
      </c>
      <c r="G21" s="7">
        <f>Data[[#This Row],[Tintern ]]-Data[[#This Row],[temperatuur]]</f>
        <v>26.258563025210083</v>
      </c>
      <c r="H21" s="7">
        <f>ROUND(IF(Data[[#This Row],[deltaT]]&gt;0,(Data[[#This Row],[Tintern ]]-Data[[#This Row],[temperatuur]])*Uitgangspunten!$B$9,0),1)</f>
        <v>91.2</v>
      </c>
      <c r="I21"/>
      <c r="J21"/>
      <c r="K21" s="6"/>
      <c r="O21" s="5"/>
      <c r="P21" s="8"/>
      <c r="U21"/>
      <c r="V21"/>
    </row>
    <row r="22" spans="1:22" x14ac:dyDescent="0.25">
      <c r="A22">
        <v>2003</v>
      </c>
      <c r="B22">
        <v>12</v>
      </c>
      <c r="C22">
        <v>10</v>
      </c>
      <c r="D22">
        <v>4</v>
      </c>
      <c r="E22" s="13">
        <v>-6.7</v>
      </c>
      <c r="F22" s="7">
        <f>(((20-15)/(MIN($E$2:$E$8761)-15))*Data[[#This Row],[temperatuur]])+18.151</f>
        <v>19.558563025210084</v>
      </c>
      <c r="G22" s="7">
        <f>Data[[#This Row],[Tintern ]]-Data[[#This Row],[temperatuur]]</f>
        <v>26.258563025210083</v>
      </c>
      <c r="H22" s="7">
        <f>ROUND(IF(Data[[#This Row],[deltaT]]&gt;0,(Data[[#This Row],[Tintern ]]-Data[[#This Row],[temperatuur]])*Uitgangspunten!$B$9,0),1)</f>
        <v>91.2</v>
      </c>
      <c r="I22"/>
      <c r="J22"/>
      <c r="K22" s="6"/>
      <c r="O22" s="5"/>
      <c r="P22" s="8"/>
      <c r="U22"/>
      <c r="V22"/>
    </row>
    <row r="23" spans="1:22" x14ac:dyDescent="0.25">
      <c r="A23">
        <v>2003</v>
      </c>
      <c r="B23">
        <v>12</v>
      </c>
      <c r="C23">
        <v>10</v>
      </c>
      <c r="D23">
        <v>5</v>
      </c>
      <c r="E23" s="13">
        <v>-6.7</v>
      </c>
      <c r="F23" s="7">
        <f>(((20-15)/(MIN($E$2:$E$8761)-15))*Data[[#This Row],[temperatuur]])+18.151</f>
        <v>19.558563025210084</v>
      </c>
      <c r="G23" s="7">
        <f>Data[[#This Row],[Tintern ]]-Data[[#This Row],[temperatuur]]</f>
        <v>26.258563025210083</v>
      </c>
      <c r="H23" s="7">
        <f>ROUND(IF(Data[[#This Row],[deltaT]]&gt;0,(Data[[#This Row],[Tintern ]]-Data[[#This Row],[temperatuur]])*Uitgangspunten!$B$9,0),1)</f>
        <v>91.2</v>
      </c>
      <c r="I23"/>
      <c r="J23"/>
      <c r="K23" s="6"/>
      <c r="O23" s="5"/>
      <c r="P23" s="8"/>
      <c r="U23"/>
      <c r="V23"/>
    </row>
    <row r="24" spans="1:22" x14ac:dyDescent="0.25">
      <c r="A24">
        <v>2004</v>
      </c>
      <c r="B24">
        <v>2</v>
      </c>
      <c r="C24" s="3">
        <v>28</v>
      </c>
      <c r="D24" s="3">
        <v>4</v>
      </c>
      <c r="E24" s="13">
        <v>-6.5</v>
      </c>
      <c r="F24" s="7">
        <f>(((20-15)/(MIN($E$2:$E$8761)-15))*Data[[#This Row],[temperatuur]])+18.151</f>
        <v>19.516546218487395</v>
      </c>
      <c r="G24" s="7">
        <f>Data[[#This Row],[Tintern ]]-Data[[#This Row],[temperatuur]]</f>
        <v>26.016546218487395</v>
      </c>
      <c r="H24" s="7">
        <f>ROUND(IF(Data[[#This Row],[deltaT]]&gt;0,(Data[[#This Row],[Tintern ]]-Data[[#This Row],[temperatuur]])*Uitgangspunten!$B$9,0),1)</f>
        <v>90.3</v>
      </c>
      <c r="I24"/>
      <c r="J24"/>
      <c r="K24" s="6"/>
      <c r="O24" s="5"/>
      <c r="P24" s="8"/>
      <c r="U24"/>
      <c r="V24"/>
    </row>
    <row r="25" spans="1:22" x14ac:dyDescent="0.25">
      <c r="A25">
        <v>2001</v>
      </c>
      <c r="B25">
        <v>1</v>
      </c>
      <c r="C25">
        <v>17</v>
      </c>
      <c r="D25">
        <v>2</v>
      </c>
      <c r="E25" s="13">
        <v>-6.4</v>
      </c>
      <c r="F25" s="7">
        <f>(((20-15)/(MIN($E$2:$E$8761)-15))*Data[[#This Row],[temperatuur]])+18.151</f>
        <v>19.495537815126049</v>
      </c>
      <c r="G25" s="7">
        <f>Data[[#This Row],[Tintern ]]-Data[[#This Row],[temperatuur]]</f>
        <v>25.895537815126048</v>
      </c>
      <c r="H25" s="7">
        <f>ROUND(IF(Data[[#This Row],[deltaT]]&gt;0,(Data[[#This Row],[Tintern ]]-Data[[#This Row],[temperatuur]])*Uitgangspunten!$B$9,0),1)</f>
        <v>89.9</v>
      </c>
      <c r="I25"/>
      <c r="J25"/>
      <c r="K25" s="6"/>
      <c r="O25" s="5"/>
      <c r="P25" s="8"/>
      <c r="U25"/>
      <c r="V25"/>
    </row>
    <row r="26" spans="1:22" x14ac:dyDescent="0.25">
      <c r="A26">
        <v>2001</v>
      </c>
      <c r="B26">
        <v>1</v>
      </c>
      <c r="C26">
        <v>16</v>
      </c>
      <c r="D26">
        <v>24</v>
      </c>
      <c r="E26" s="13">
        <v>-6.3000000000000007</v>
      </c>
      <c r="F26" s="7">
        <f>(((20-15)/(MIN($E$2:$E$8761)-15))*Data[[#This Row],[temperatuur]])+18.151</f>
        <v>19.474529411764706</v>
      </c>
      <c r="G26" s="7">
        <f>Data[[#This Row],[Tintern ]]-Data[[#This Row],[temperatuur]]</f>
        <v>25.774529411764707</v>
      </c>
      <c r="H26" s="7">
        <f>ROUND(IF(Data[[#This Row],[deltaT]]&gt;0,(Data[[#This Row],[Tintern ]]-Data[[#This Row],[temperatuur]])*Uitgangspunten!$B$9,0),1)</f>
        <v>89.5</v>
      </c>
      <c r="I26"/>
      <c r="J26"/>
      <c r="K26" s="6"/>
      <c r="O26" s="5"/>
      <c r="P26" s="8"/>
      <c r="U26"/>
      <c r="V26"/>
    </row>
    <row r="27" spans="1:22" x14ac:dyDescent="0.25">
      <c r="A27">
        <v>2001</v>
      </c>
      <c r="B27">
        <v>1</v>
      </c>
      <c r="C27">
        <v>17</v>
      </c>
      <c r="D27">
        <v>22</v>
      </c>
      <c r="E27" s="13">
        <v>-6.3000000000000007</v>
      </c>
      <c r="F27" s="7">
        <f>(((20-15)/(MIN($E$2:$E$8761)-15))*Data[[#This Row],[temperatuur]])+18.151</f>
        <v>19.474529411764706</v>
      </c>
      <c r="G27" s="7">
        <f>Data[[#This Row],[Tintern ]]-Data[[#This Row],[temperatuur]]</f>
        <v>25.774529411764707</v>
      </c>
      <c r="H27" s="7">
        <f>ROUND(IF(Data[[#This Row],[deltaT]]&gt;0,(Data[[#This Row],[Tintern ]]-Data[[#This Row],[temperatuur]])*Uitgangspunten!$B$9,0),1)</f>
        <v>89.5</v>
      </c>
      <c r="I27"/>
      <c r="J27"/>
      <c r="K27" s="6"/>
      <c r="O27" s="5"/>
      <c r="P27" s="8"/>
      <c r="U27"/>
      <c r="V27"/>
    </row>
    <row r="28" spans="1:22" x14ac:dyDescent="0.25">
      <c r="A28">
        <v>2001</v>
      </c>
      <c r="B28">
        <v>1</v>
      </c>
      <c r="C28">
        <v>16</v>
      </c>
      <c r="D28">
        <v>8</v>
      </c>
      <c r="E28" s="13">
        <v>-6.2</v>
      </c>
      <c r="F28" s="7">
        <f>(((20-15)/(MIN($E$2:$E$8761)-15))*Data[[#This Row],[temperatuur]])+18.151</f>
        <v>19.45352100840336</v>
      </c>
      <c r="G28" s="7">
        <f>Data[[#This Row],[Tintern ]]-Data[[#This Row],[temperatuur]]</f>
        <v>25.653521008403359</v>
      </c>
      <c r="H28" s="7">
        <f>ROUND(IF(Data[[#This Row],[deltaT]]&gt;0,(Data[[#This Row],[Tintern ]]-Data[[#This Row],[temperatuur]])*Uitgangspunten!$B$9,0),1)</f>
        <v>89.1</v>
      </c>
      <c r="I28"/>
      <c r="J28"/>
      <c r="K28" s="6"/>
      <c r="O28" s="5"/>
      <c r="P28" s="8"/>
      <c r="U28"/>
      <c r="V28"/>
    </row>
    <row r="29" spans="1:22" x14ac:dyDescent="0.25">
      <c r="A29">
        <v>2001</v>
      </c>
      <c r="B29">
        <v>1</v>
      </c>
      <c r="C29">
        <v>18</v>
      </c>
      <c r="D29">
        <v>7</v>
      </c>
      <c r="E29" s="13">
        <v>-6.2</v>
      </c>
      <c r="F29" s="7">
        <f>(((20-15)/(MIN($E$2:$E$8761)-15))*Data[[#This Row],[temperatuur]])+18.151</f>
        <v>19.45352100840336</v>
      </c>
      <c r="G29" s="7">
        <f>Data[[#This Row],[Tintern ]]-Data[[#This Row],[temperatuur]]</f>
        <v>25.653521008403359</v>
      </c>
      <c r="H29" s="7">
        <f>ROUND(IF(Data[[#This Row],[deltaT]]&gt;0,(Data[[#This Row],[Tintern ]]-Data[[#This Row],[temperatuur]])*Uitgangspunten!$B$9,0),1)</f>
        <v>89.1</v>
      </c>
      <c r="I29"/>
      <c r="J29"/>
      <c r="K29" s="6"/>
      <c r="O29" s="5"/>
      <c r="P29" s="8"/>
      <c r="U29"/>
      <c r="V29"/>
    </row>
    <row r="30" spans="1:22" x14ac:dyDescent="0.25">
      <c r="A30">
        <v>2001</v>
      </c>
      <c r="B30">
        <v>1</v>
      </c>
      <c r="C30">
        <v>18</v>
      </c>
      <c r="D30">
        <v>8</v>
      </c>
      <c r="E30" s="13">
        <v>-5.9</v>
      </c>
      <c r="F30" s="7">
        <f>(((20-15)/(MIN($E$2:$E$8761)-15))*Data[[#This Row],[temperatuur]])+18.151</f>
        <v>19.390495798319328</v>
      </c>
      <c r="G30" s="7">
        <f>Data[[#This Row],[Tintern ]]-Data[[#This Row],[temperatuur]]</f>
        <v>25.290495798319327</v>
      </c>
      <c r="H30" s="7">
        <f>ROUND(IF(Data[[#This Row],[deltaT]]&gt;0,(Data[[#This Row],[Tintern ]]-Data[[#This Row],[temperatuur]])*Uitgangspunten!$B$9,0),1)</f>
        <v>87.8</v>
      </c>
      <c r="I30"/>
      <c r="J30"/>
      <c r="K30" s="6"/>
      <c r="O30" s="5"/>
      <c r="P30" s="8"/>
      <c r="U30"/>
      <c r="V30"/>
    </row>
    <row r="31" spans="1:22" x14ac:dyDescent="0.25">
      <c r="A31">
        <v>2003</v>
      </c>
      <c r="B31">
        <v>12</v>
      </c>
      <c r="C31">
        <v>10</v>
      </c>
      <c r="D31">
        <v>7</v>
      </c>
      <c r="E31" s="13">
        <v>-5.9</v>
      </c>
      <c r="F31" s="7">
        <f>(((20-15)/(MIN($E$2:$E$8761)-15))*Data[[#This Row],[temperatuur]])+18.151</f>
        <v>19.390495798319328</v>
      </c>
      <c r="G31" s="7">
        <f>Data[[#This Row],[Tintern ]]-Data[[#This Row],[temperatuur]]</f>
        <v>25.290495798319327</v>
      </c>
      <c r="H31" s="7">
        <f>ROUND(IF(Data[[#This Row],[deltaT]]&gt;0,(Data[[#This Row],[Tintern ]]-Data[[#This Row],[temperatuur]])*Uitgangspunten!$B$9,0),1)</f>
        <v>87.8</v>
      </c>
      <c r="I31"/>
      <c r="J31"/>
      <c r="K31" s="6"/>
      <c r="O31" s="5"/>
      <c r="P31" s="8"/>
      <c r="U31"/>
      <c r="V31"/>
    </row>
    <row r="32" spans="1:22" x14ac:dyDescent="0.25">
      <c r="A32">
        <v>2003</v>
      </c>
      <c r="B32">
        <v>12</v>
      </c>
      <c r="C32">
        <v>10</v>
      </c>
      <c r="D32">
        <v>2</v>
      </c>
      <c r="E32" s="13">
        <v>-5.8000000000000007</v>
      </c>
      <c r="F32" s="7">
        <f>(((20-15)/(MIN($E$2:$E$8761)-15))*Data[[#This Row],[temperatuur]])+18.151</f>
        <v>19.369487394957982</v>
      </c>
      <c r="G32" s="7">
        <f>Data[[#This Row],[Tintern ]]-Data[[#This Row],[temperatuur]]</f>
        <v>25.169487394957983</v>
      </c>
      <c r="H32" s="7">
        <f>ROUND(IF(Data[[#This Row],[deltaT]]&gt;0,(Data[[#This Row],[Tintern ]]-Data[[#This Row],[temperatuur]])*Uitgangspunten!$B$9,0),1)</f>
        <v>87.4</v>
      </c>
      <c r="I32"/>
      <c r="J32"/>
      <c r="K32" s="6"/>
      <c r="O32" s="5"/>
      <c r="P32" s="8"/>
      <c r="U32"/>
      <c r="V32"/>
    </row>
    <row r="33" spans="1:22" x14ac:dyDescent="0.25">
      <c r="A33">
        <v>2003</v>
      </c>
      <c r="B33">
        <v>12</v>
      </c>
      <c r="C33">
        <v>10</v>
      </c>
      <c r="D33">
        <v>8</v>
      </c>
      <c r="E33" s="13">
        <v>-5.7</v>
      </c>
      <c r="F33" s="7">
        <f>(((20-15)/(MIN($E$2:$E$8761)-15))*Data[[#This Row],[temperatuur]])+18.151</f>
        <v>19.34847899159664</v>
      </c>
      <c r="G33" s="7">
        <f>Data[[#This Row],[Tintern ]]-Data[[#This Row],[temperatuur]]</f>
        <v>25.048478991596639</v>
      </c>
      <c r="H33" s="7">
        <f>ROUND(IF(Data[[#This Row],[deltaT]]&gt;0,(Data[[#This Row],[Tintern ]]-Data[[#This Row],[temperatuur]])*Uitgangspunten!$B$9,0),1)</f>
        <v>87</v>
      </c>
      <c r="I33"/>
      <c r="J33"/>
      <c r="K33" s="6"/>
      <c r="O33" s="5"/>
      <c r="P33" s="8"/>
      <c r="U33"/>
      <c r="V33"/>
    </row>
    <row r="34" spans="1:22" x14ac:dyDescent="0.25">
      <c r="A34">
        <v>2004</v>
      </c>
      <c r="B34" s="3">
        <v>3</v>
      </c>
      <c r="C34" s="3">
        <v>1</v>
      </c>
      <c r="D34" s="3">
        <v>5</v>
      </c>
      <c r="E34" s="13">
        <v>-5.5</v>
      </c>
      <c r="F34" s="7">
        <f>(((20-15)/(MIN($E$2:$E$8761)-15))*Data[[#This Row],[temperatuur]])+18.151</f>
        <v>19.306462184873951</v>
      </c>
      <c r="G34" s="7">
        <f>Data[[#This Row],[Tintern ]]-Data[[#This Row],[temperatuur]]</f>
        <v>24.806462184873951</v>
      </c>
      <c r="H34" s="7">
        <f>ROUND(IF(Data[[#This Row],[deltaT]]&gt;0,(Data[[#This Row],[Tintern ]]-Data[[#This Row],[temperatuur]])*Uitgangspunten!$B$9,0),1)</f>
        <v>86.1</v>
      </c>
      <c r="I34"/>
      <c r="J34"/>
      <c r="K34" s="6"/>
      <c r="O34" s="5"/>
      <c r="P34" s="8"/>
      <c r="U34"/>
      <c r="V34"/>
    </row>
    <row r="35" spans="1:22" x14ac:dyDescent="0.25">
      <c r="A35">
        <v>2003</v>
      </c>
      <c r="B35">
        <v>12</v>
      </c>
      <c r="C35">
        <v>8</v>
      </c>
      <c r="D35">
        <v>4</v>
      </c>
      <c r="E35" s="13">
        <v>-5.5</v>
      </c>
      <c r="F35" s="7">
        <f>(((20-15)/(MIN($E$2:$E$8761)-15))*Data[[#This Row],[temperatuur]])+18.151</f>
        <v>19.306462184873951</v>
      </c>
      <c r="G35" s="7">
        <f>Data[[#This Row],[Tintern ]]-Data[[#This Row],[temperatuur]]</f>
        <v>24.806462184873951</v>
      </c>
      <c r="H35" s="7">
        <f>ROUND(IF(Data[[#This Row],[deltaT]]&gt;0,(Data[[#This Row],[Tintern ]]-Data[[#This Row],[temperatuur]])*Uitgangspunten!$B$9,0),1)</f>
        <v>86.1</v>
      </c>
      <c r="I35"/>
      <c r="J35"/>
      <c r="K35" s="6"/>
      <c r="O35" s="5"/>
      <c r="P35" s="8"/>
      <c r="U35"/>
      <c r="V35"/>
    </row>
    <row r="36" spans="1:22" x14ac:dyDescent="0.25">
      <c r="A36">
        <v>2004</v>
      </c>
      <c r="B36">
        <v>2</v>
      </c>
      <c r="C36" s="3">
        <v>28</v>
      </c>
      <c r="D36" s="3">
        <v>3</v>
      </c>
      <c r="E36" s="13">
        <v>-5.4</v>
      </c>
      <c r="F36" s="7">
        <f>(((20-15)/(MIN($E$2:$E$8761)-15))*Data[[#This Row],[temperatuur]])+18.151</f>
        <v>19.285453781512604</v>
      </c>
      <c r="G36" s="7">
        <f>Data[[#This Row],[Tintern ]]-Data[[#This Row],[temperatuur]]</f>
        <v>24.685453781512606</v>
      </c>
      <c r="H36" s="7">
        <f>ROUND(IF(Data[[#This Row],[deltaT]]&gt;0,(Data[[#This Row],[Tintern ]]-Data[[#This Row],[temperatuur]])*Uitgangspunten!$B$9,0),1)</f>
        <v>85.7</v>
      </c>
      <c r="I36"/>
      <c r="J36"/>
      <c r="K36" s="6"/>
      <c r="O36" s="5"/>
      <c r="P36" s="8"/>
      <c r="U36"/>
      <c r="V36"/>
    </row>
    <row r="37" spans="1:22" x14ac:dyDescent="0.25">
      <c r="A37">
        <v>2003</v>
      </c>
      <c r="B37">
        <v>12</v>
      </c>
      <c r="C37">
        <v>8</v>
      </c>
      <c r="D37">
        <v>5</v>
      </c>
      <c r="E37" s="13">
        <v>-5.4</v>
      </c>
      <c r="F37" s="7">
        <f>(((20-15)/(MIN($E$2:$E$8761)-15))*Data[[#This Row],[temperatuur]])+18.151</f>
        <v>19.285453781512604</v>
      </c>
      <c r="G37" s="7">
        <f>Data[[#This Row],[Tintern ]]-Data[[#This Row],[temperatuur]]</f>
        <v>24.685453781512606</v>
      </c>
      <c r="H37" s="7">
        <f>ROUND(IF(Data[[#This Row],[deltaT]]&gt;0,(Data[[#This Row],[Tintern ]]-Data[[#This Row],[temperatuur]])*Uitgangspunten!$B$9,0),1)</f>
        <v>85.7</v>
      </c>
      <c r="I37"/>
      <c r="J37"/>
      <c r="K37" s="6"/>
      <c r="O37" s="5"/>
      <c r="P37" s="8"/>
      <c r="U37"/>
      <c r="V37"/>
    </row>
    <row r="38" spans="1:22" x14ac:dyDescent="0.25">
      <c r="A38">
        <v>2003</v>
      </c>
      <c r="B38">
        <v>12</v>
      </c>
      <c r="C38">
        <v>10</v>
      </c>
      <c r="D38">
        <v>3</v>
      </c>
      <c r="E38" s="13">
        <v>-5.4</v>
      </c>
      <c r="F38" s="7">
        <f>(((20-15)/(MIN($E$2:$E$8761)-15))*Data[[#This Row],[temperatuur]])+18.151</f>
        <v>19.285453781512604</v>
      </c>
      <c r="G38" s="7">
        <f>Data[[#This Row],[Tintern ]]-Data[[#This Row],[temperatuur]]</f>
        <v>24.685453781512606</v>
      </c>
      <c r="H38" s="7">
        <f>ROUND(IF(Data[[#This Row],[deltaT]]&gt;0,(Data[[#This Row],[Tintern ]]-Data[[#This Row],[temperatuur]])*Uitgangspunten!$B$9,0),1)</f>
        <v>85.7</v>
      </c>
      <c r="I38"/>
      <c r="J38"/>
      <c r="K38" s="6"/>
      <c r="O38" s="5"/>
      <c r="P38" s="8"/>
      <c r="U38"/>
      <c r="V38"/>
    </row>
    <row r="39" spans="1:22" x14ac:dyDescent="0.25">
      <c r="A39">
        <v>2001</v>
      </c>
      <c r="B39">
        <v>1</v>
      </c>
      <c r="C39">
        <v>16</v>
      </c>
      <c r="D39">
        <v>7</v>
      </c>
      <c r="E39" s="13">
        <v>-5.3000000000000007</v>
      </c>
      <c r="F39" s="7">
        <f>(((20-15)/(MIN($E$2:$E$8761)-15))*Data[[#This Row],[temperatuur]])+18.151</f>
        <v>19.264445378151262</v>
      </c>
      <c r="G39" s="7">
        <f>Data[[#This Row],[Tintern ]]-Data[[#This Row],[temperatuur]]</f>
        <v>24.564445378151262</v>
      </c>
      <c r="H39" s="7">
        <f>ROUND(IF(Data[[#This Row],[deltaT]]&gt;0,(Data[[#This Row],[Tintern ]]-Data[[#This Row],[temperatuur]])*Uitgangspunten!$B$9,0),1)</f>
        <v>85.3</v>
      </c>
      <c r="I39"/>
      <c r="J39"/>
      <c r="K39" s="6"/>
      <c r="O39" s="5"/>
      <c r="P39" s="8"/>
      <c r="U39"/>
      <c r="V39"/>
    </row>
    <row r="40" spans="1:22" x14ac:dyDescent="0.25">
      <c r="A40">
        <v>2001</v>
      </c>
      <c r="B40">
        <v>1</v>
      </c>
      <c r="C40">
        <v>16</v>
      </c>
      <c r="D40">
        <v>23</v>
      </c>
      <c r="E40" s="13">
        <v>-5.3000000000000007</v>
      </c>
      <c r="F40" s="7">
        <f>(((20-15)/(MIN($E$2:$E$8761)-15))*Data[[#This Row],[temperatuur]])+18.151</f>
        <v>19.264445378151262</v>
      </c>
      <c r="G40" s="7">
        <f>Data[[#This Row],[Tintern ]]-Data[[#This Row],[temperatuur]]</f>
        <v>24.564445378151262</v>
      </c>
      <c r="H40" s="7">
        <f>ROUND(IF(Data[[#This Row],[deltaT]]&gt;0,(Data[[#This Row],[Tintern ]]-Data[[#This Row],[temperatuur]])*Uitgangspunten!$B$9,0),1)</f>
        <v>85.3</v>
      </c>
      <c r="I40"/>
      <c r="J40"/>
      <c r="K40" s="6"/>
      <c r="O40" s="5"/>
      <c r="P40" s="8"/>
      <c r="U40"/>
      <c r="V40"/>
    </row>
    <row r="41" spans="1:22" x14ac:dyDescent="0.25">
      <c r="A41">
        <v>2001</v>
      </c>
      <c r="B41">
        <v>1</v>
      </c>
      <c r="C41">
        <v>17</v>
      </c>
      <c r="D41">
        <v>21</v>
      </c>
      <c r="E41" s="13">
        <v>-5.3000000000000007</v>
      </c>
      <c r="F41" s="7">
        <f>(((20-15)/(MIN($E$2:$E$8761)-15))*Data[[#This Row],[temperatuur]])+18.151</f>
        <v>19.264445378151262</v>
      </c>
      <c r="G41" s="7">
        <f>Data[[#This Row],[Tintern ]]-Data[[#This Row],[temperatuur]]</f>
        <v>24.564445378151262</v>
      </c>
      <c r="H41" s="7">
        <f>ROUND(IF(Data[[#This Row],[deltaT]]&gt;0,(Data[[#This Row],[Tintern ]]-Data[[#This Row],[temperatuur]])*Uitgangspunten!$B$9,0),1)</f>
        <v>85.3</v>
      </c>
      <c r="I41"/>
      <c r="J41"/>
      <c r="K41" s="6"/>
      <c r="O41" s="5"/>
      <c r="P41" s="8"/>
      <c r="U41"/>
      <c r="V41"/>
    </row>
    <row r="42" spans="1:22" x14ac:dyDescent="0.25">
      <c r="A42">
        <v>2004</v>
      </c>
      <c r="B42" s="3">
        <v>2</v>
      </c>
      <c r="C42">
        <v>28</v>
      </c>
      <c r="D42">
        <v>23</v>
      </c>
      <c r="E42" s="13">
        <v>-5.3000000000000007</v>
      </c>
      <c r="F42" s="7">
        <f>(((20-15)/(MIN($E$2:$E$8761)-15))*Data[[#This Row],[temperatuur]])+18.151</f>
        <v>19.264445378151262</v>
      </c>
      <c r="G42" s="7">
        <f>Data[[#This Row],[Tintern ]]-Data[[#This Row],[temperatuur]]</f>
        <v>24.564445378151262</v>
      </c>
      <c r="H42" s="7">
        <f>ROUND(IF(Data[[#This Row],[deltaT]]&gt;0,(Data[[#This Row],[Tintern ]]-Data[[#This Row],[temperatuur]])*Uitgangspunten!$B$9,0),1)</f>
        <v>85.3</v>
      </c>
      <c r="I42"/>
      <c r="J42"/>
      <c r="K42" s="6"/>
      <c r="O42" s="5"/>
      <c r="P42" s="8"/>
      <c r="U42"/>
      <c r="V42"/>
    </row>
    <row r="43" spans="1:22" x14ac:dyDescent="0.25">
      <c r="A43">
        <v>2003</v>
      </c>
      <c r="B43">
        <v>12</v>
      </c>
      <c r="C43">
        <v>9</v>
      </c>
      <c r="D43">
        <v>8</v>
      </c>
      <c r="E43" s="13">
        <v>-5.3000000000000007</v>
      </c>
      <c r="F43" s="7">
        <f>(((20-15)/(MIN($E$2:$E$8761)-15))*Data[[#This Row],[temperatuur]])+18.151</f>
        <v>19.264445378151262</v>
      </c>
      <c r="G43" s="7">
        <f>Data[[#This Row],[Tintern ]]-Data[[#This Row],[temperatuur]]</f>
        <v>24.564445378151262</v>
      </c>
      <c r="H43" s="7">
        <f>ROUND(IF(Data[[#This Row],[deltaT]]&gt;0,(Data[[#This Row],[Tintern ]]-Data[[#This Row],[temperatuur]])*Uitgangspunten!$B$9,0),1)</f>
        <v>85.3</v>
      </c>
      <c r="I43"/>
      <c r="J43"/>
      <c r="K43" s="6"/>
      <c r="O43" s="5"/>
      <c r="P43" s="8"/>
      <c r="U43"/>
      <c r="V43"/>
    </row>
    <row r="44" spans="1:22" x14ac:dyDescent="0.25">
      <c r="A44">
        <v>2001</v>
      </c>
      <c r="B44">
        <v>1</v>
      </c>
      <c r="C44">
        <v>18</v>
      </c>
      <c r="D44">
        <v>9</v>
      </c>
      <c r="E44" s="13">
        <v>-5.2</v>
      </c>
      <c r="F44" s="7">
        <f>(((20-15)/(MIN($E$2:$E$8761)-15))*Data[[#This Row],[temperatuur]])+18.151</f>
        <v>19.243436974789915</v>
      </c>
      <c r="G44" s="7">
        <f>Data[[#This Row],[Tintern ]]-Data[[#This Row],[temperatuur]]</f>
        <v>24.443436974789915</v>
      </c>
      <c r="H44" s="7">
        <f>ROUND(IF(Data[[#This Row],[deltaT]]&gt;0,(Data[[#This Row],[Tintern ]]-Data[[#This Row],[temperatuur]])*Uitgangspunten!$B$9,0),1)</f>
        <v>84.9</v>
      </c>
      <c r="I44"/>
      <c r="J44"/>
      <c r="K44" s="6"/>
      <c r="O44" s="5"/>
      <c r="P44" s="8"/>
      <c r="U44"/>
      <c r="V44"/>
    </row>
    <row r="45" spans="1:22" x14ac:dyDescent="0.25">
      <c r="A45">
        <v>2004</v>
      </c>
      <c r="B45" s="3">
        <v>2</v>
      </c>
      <c r="C45">
        <v>28</v>
      </c>
      <c r="D45">
        <v>24</v>
      </c>
      <c r="E45" s="13">
        <v>-5.1000000000000005</v>
      </c>
      <c r="F45" s="7">
        <f>(((20-15)/(MIN($E$2:$E$8761)-15))*Data[[#This Row],[temperatuur]])+18.151</f>
        <v>19.222428571428573</v>
      </c>
      <c r="G45" s="7">
        <f>Data[[#This Row],[Tintern ]]-Data[[#This Row],[temperatuur]]</f>
        <v>24.322428571428574</v>
      </c>
      <c r="H45" s="7">
        <f>ROUND(IF(Data[[#This Row],[deltaT]]&gt;0,(Data[[#This Row],[Tintern ]]-Data[[#This Row],[temperatuur]])*Uitgangspunten!$B$9,0),1)</f>
        <v>84.5</v>
      </c>
      <c r="I45"/>
      <c r="J45"/>
      <c r="K45" s="6"/>
      <c r="O45" s="5"/>
      <c r="P45" s="8"/>
      <c r="U45"/>
      <c r="V45"/>
    </row>
    <row r="46" spans="1:22" x14ac:dyDescent="0.25">
      <c r="A46">
        <v>2001</v>
      </c>
      <c r="B46">
        <v>1</v>
      </c>
      <c r="C46">
        <v>14</v>
      </c>
      <c r="D46">
        <v>7</v>
      </c>
      <c r="E46" s="13">
        <v>-5</v>
      </c>
      <c r="F46" s="7">
        <f>(((20-15)/(MIN($E$2:$E$8761)-15))*Data[[#This Row],[temperatuur]])+18.151</f>
        <v>19.201420168067227</v>
      </c>
      <c r="G46" s="7">
        <f>Data[[#This Row],[Tintern ]]-Data[[#This Row],[temperatuur]]</f>
        <v>24.201420168067227</v>
      </c>
      <c r="H46" s="7">
        <f>ROUND(IF(Data[[#This Row],[deltaT]]&gt;0,(Data[[#This Row],[Tintern ]]-Data[[#This Row],[temperatuur]])*Uitgangspunten!$B$9,0),1)</f>
        <v>84</v>
      </c>
      <c r="I46"/>
      <c r="J46"/>
      <c r="K46" s="6"/>
      <c r="O46" s="5"/>
      <c r="P46" s="8"/>
      <c r="U46"/>
      <c r="V46"/>
    </row>
    <row r="47" spans="1:22" x14ac:dyDescent="0.25">
      <c r="A47">
        <v>2001</v>
      </c>
      <c r="B47">
        <v>1</v>
      </c>
      <c r="C47">
        <v>17</v>
      </c>
      <c r="D47">
        <v>10</v>
      </c>
      <c r="E47" s="13">
        <v>-5</v>
      </c>
      <c r="F47" s="7">
        <f>(((20-15)/(MIN($E$2:$E$8761)-15))*Data[[#This Row],[temperatuur]])+18.151</f>
        <v>19.201420168067227</v>
      </c>
      <c r="G47" s="7">
        <f>Data[[#This Row],[Tintern ]]-Data[[#This Row],[temperatuur]]</f>
        <v>24.201420168067227</v>
      </c>
      <c r="H47" s="7">
        <f>ROUND(IF(Data[[#This Row],[deltaT]]&gt;0,(Data[[#This Row],[Tintern ]]-Data[[#This Row],[temperatuur]])*Uitgangspunten!$B$9,0),1)</f>
        <v>84</v>
      </c>
      <c r="I47"/>
      <c r="J47"/>
      <c r="K47" s="6"/>
      <c r="O47" s="5"/>
      <c r="P47" s="8"/>
      <c r="U47"/>
      <c r="V47"/>
    </row>
    <row r="48" spans="1:22" x14ac:dyDescent="0.25">
      <c r="A48">
        <v>2001</v>
      </c>
      <c r="B48">
        <v>1</v>
      </c>
      <c r="C48">
        <v>16</v>
      </c>
      <c r="D48">
        <v>4</v>
      </c>
      <c r="E48" s="13">
        <v>-4.9000000000000004</v>
      </c>
      <c r="F48" s="7">
        <f>(((20-15)/(MIN($E$2:$E$8761)-15))*Data[[#This Row],[temperatuur]])+18.151</f>
        <v>19.180411764705884</v>
      </c>
      <c r="G48" s="7">
        <f>Data[[#This Row],[Tintern ]]-Data[[#This Row],[temperatuur]]</f>
        <v>24.080411764705886</v>
      </c>
      <c r="H48" s="7">
        <f>ROUND(IF(Data[[#This Row],[deltaT]]&gt;0,(Data[[#This Row],[Tintern ]]-Data[[#This Row],[temperatuur]])*Uitgangspunten!$B$9,0),1)</f>
        <v>83.6</v>
      </c>
      <c r="I48"/>
      <c r="J48"/>
      <c r="K48" s="6"/>
      <c r="O48" s="5"/>
      <c r="P48" s="8"/>
      <c r="U48"/>
      <c r="V48"/>
    </row>
    <row r="49" spans="1:22" x14ac:dyDescent="0.25">
      <c r="A49">
        <v>2001</v>
      </c>
      <c r="B49">
        <v>1</v>
      </c>
      <c r="C49">
        <v>16</v>
      </c>
      <c r="D49">
        <v>5</v>
      </c>
      <c r="E49" s="13">
        <v>-4.9000000000000004</v>
      </c>
      <c r="F49" s="7">
        <f>(((20-15)/(MIN($E$2:$E$8761)-15))*Data[[#This Row],[temperatuur]])+18.151</f>
        <v>19.180411764705884</v>
      </c>
      <c r="G49" s="7">
        <f>Data[[#This Row],[Tintern ]]-Data[[#This Row],[temperatuur]]</f>
        <v>24.080411764705886</v>
      </c>
      <c r="H49" s="7">
        <f>ROUND(IF(Data[[#This Row],[deltaT]]&gt;0,(Data[[#This Row],[Tintern ]]-Data[[#This Row],[temperatuur]])*Uitgangspunten!$B$9,0),1)</f>
        <v>83.6</v>
      </c>
      <c r="I49"/>
      <c r="J49"/>
      <c r="K49" s="6"/>
      <c r="O49" s="5"/>
      <c r="P49" s="8"/>
      <c r="U49"/>
      <c r="V49"/>
    </row>
    <row r="50" spans="1:22" x14ac:dyDescent="0.25">
      <c r="A50">
        <v>2001</v>
      </c>
      <c r="B50">
        <v>1</v>
      </c>
      <c r="C50">
        <v>16</v>
      </c>
      <c r="D50">
        <v>6</v>
      </c>
      <c r="E50" s="13">
        <v>-4.9000000000000004</v>
      </c>
      <c r="F50" s="7">
        <f>(((20-15)/(MIN($E$2:$E$8761)-15))*Data[[#This Row],[temperatuur]])+18.151</f>
        <v>19.180411764705884</v>
      </c>
      <c r="G50" s="7">
        <f>Data[[#This Row],[Tintern ]]-Data[[#This Row],[temperatuur]]</f>
        <v>24.080411764705886</v>
      </c>
      <c r="H50" s="7">
        <f>ROUND(IF(Data[[#This Row],[deltaT]]&gt;0,(Data[[#This Row],[Tintern ]]-Data[[#This Row],[temperatuur]])*Uitgangspunten!$B$9,0),1)</f>
        <v>83.6</v>
      </c>
      <c r="I50"/>
      <c r="J50"/>
      <c r="K50" s="6"/>
      <c r="O50" s="5"/>
      <c r="P50" s="8"/>
      <c r="U50"/>
      <c r="V50"/>
    </row>
    <row r="51" spans="1:22" x14ac:dyDescent="0.25">
      <c r="A51">
        <v>2001</v>
      </c>
      <c r="B51">
        <v>1</v>
      </c>
      <c r="C51">
        <v>16</v>
      </c>
      <c r="D51">
        <v>21</v>
      </c>
      <c r="E51" s="13">
        <v>-4.9000000000000004</v>
      </c>
      <c r="F51" s="7">
        <f>(((20-15)/(MIN($E$2:$E$8761)-15))*Data[[#This Row],[temperatuur]])+18.151</f>
        <v>19.180411764705884</v>
      </c>
      <c r="G51" s="7">
        <f>Data[[#This Row],[Tintern ]]-Data[[#This Row],[temperatuur]]</f>
        <v>24.080411764705886</v>
      </c>
      <c r="H51" s="7">
        <f>ROUND(IF(Data[[#This Row],[deltaT]]&gt;0,(Data[[#This Row],[Tintern ]]-Data[[#This Row],[temperatuur]])*Uitgangspunten!$B$9,0),1)</f>
        <v>83.6</v>
      </c>
      <c r="I51"/>
      <c r="J51"/>
      <c r="K51" s="6"/>
      <c r="O51" s="5"/>
      <c r="P51" s="8"/>
      <c r="U51"/>
      <c r="V51"/>
    </row>
    <row r="52" spans="1:22" x14ac:dyDescent="0.25">
      <c r="A52">
        <v>2004</v>
      </c>
      <c r="B52">
        <v>2</v>
      </c>
      <c r="C52" s="3">
        <v>28</v>
      </c>
      <c r="D52" s="3">
        <v>2</v>
      </c>
      <c r="E52" s="13">
        <v>-4.9000000000000004</v>
      </c>
      <c r="F52" s="7">
        <f>(((20-15)/(MIN($E$2:$E$8761)-15))*Data[[#This Row],[temperatuur]])+18.151</f>
        <v>19.180411764705884</v>
      </c>
      <c r="G52" s="7">
        <f>Data[[#This Row],[Tintern ]]-Data[[#This Row],[temperatuur]]</f>
        <v>24.080411764705886</v>
      </c>
      <c r="H52" s="7">
        <f>ROUND(IF(Data[[#This Row],[deltaT]]&gt;0,(Data[[#This Row],[Tintern ]]-Data[[#This Row],[temperatuur]])*Uitgangspunten!$B$9,0),1)</f>
        <v>83.6</v>
      </c>
      <c r="I52"/>
      <c r="J52"/>
      <c r="K52" s="6"/>
      <c r="O52" s="5"/>
      <c r="P52" s="8"/>
      <c r="U52"/>
      <c r="V52"/>
    </row>
    <row r="53" spans="1:22" x14ac:dyDescent="0.25">
      <c r="A53">
        <v>2004</v>
      </c>
      <c r="B53" s="3">
        <v>3</v>
      </c>
      <c r="C53" s="3">
        <v>1</v>
      </c>
      <c r="D53" s="3">
        <v>4</v>
      </c>
      <c r="E53" s="13">
        <v>-4.9000000000000004</v>
      </c>
      <c r="F53" s="7">
        <f>(((20-15)/(MIN($E$2:$E$8761)-15))*Data[[#This Row],[temperatuur]])+18.151</f>
        <v>19.180411764705884</v>
      </c>
      <c r="G53" s="7">
        <f>Data[[#This Row],[Tintern ]]-Data[[#This Row],[temperatuur]]</f>
        <v>24.080411764705886</v>
      </c>
      <c r="H53" s="7">
        <f>ROUND(IF(Data[[#This Row],[deltaT]]&gt;0,(Data[[#This Row],[Tintern ]]-Data[[#This Row],[temperatuur]])*Uitgangspunten!$B$9,0),1)</f>
        <v>83.6</v>
      </c>
      <c r="I53"/>
      <c r="J53"/>
      <c r="K53" s="6"/>
      <c r="O53" s="5"/>
      <c r="P53" s="8"/>
      <c r="U53"/>
      <c r="V53"/>
    </row>
    <row r="54" spans="1:22" x14ac:dyDescent="0.25">
      <c r="A54">
        <v>2004</v>
      </c>
      <c r="B54" s="3">
        <v>3</v>
      </c>
      <c r="C54" s="3">
        <v>1</v>
      </c>
      <c r="D54" s="3">
        <v>7</v>
      </c>
      <c r="E54" s="13">
        <v>-4.9000000000000004</v>
      </c>
      <c r="F54" s="7">
        <f>(((20-15)/(MIN($E$2:$E$8761)-15))*Data[[#This Row],[temperatuur]])+18.151</f>
        <v>19.180411764705884</v>
      </c>
      <c r="G54" s="7">
        <f>Data[[#This Row],[Tintern ]]-Data[[#This Row],[temperatuur]]</f>
        <v>24.080411764705886</v>
      </c>
      <c r="H54" s="7">
        <f>ROUND(IF(Data[[#This Row],[deltaT]]&gt;0,(Data[[#This Row],[Tintern ]]-Data[[#This Row],[temperatuur]])*Uitgangspunten!$B$9,0),1)</f>
        <v>83.6</v>
      </c>
      <c r="I54"/>
      <c r="J54"/>
      <c r="K54" s="6"/>
      <c r="O54" s="5"/>
      <c r="P54" s="8"/>
      <c r="U54"/>
      <c r="V54"/>
    </row>
    <row r="55" spans="1:22" x14ac:dyDescent="0.25">
      <c r="A55">
        <v>2001</v>
      </c>
      <c r="B55">
        <v>1</v>
      </c>
      <c r="C55">
        <v>14</v>
      </c>
      <c r="D55">
        <v>4</v>
      </c>
      <c r="E55" s="13">
        <v>-4.7</v>
      </c>
      <c r="F55" s="7">
        <f>(((20-15)/(MIN($E$2:$E$8761)-15))*Data[[#This Row],[temperatuur]])+18.151</f>
        <v>19.138394957983195</v>
      </c>
      <c r="G55" s="7">
        <f>Data[[#This Row],[Tintern ]]-Data[[#This Row],[temperatuur]]</f>
        <v>23.838394957983194</v>
      </c>
      <c r="H55" s="7">
        <f>ROUND(IF(Data[[#This Row],[deltaT]]&gt;0,(Data[[#This Row],[Tintern ]]-Data[[#This Row],[temperatuur]])*Uitgangspunten!$B$9,0),1)</f>
        <v>82.8</v>
      </c>
      <c r="I55"/>
      <c r="J55"/>
      <c r="K55" s="6"/>
      <c r="O55" s="5"/>
      <c r="P55" s="8"/>
      <c r="U55"/>
      <c r="V55"/>
    </row>
    <row r="56" spans="1:22" x14ac:dyDescent="0.25">
      <c r="A56">
        <v>2001</v>
      </c>
      <c r="B56">
        <v>1</v>
      </c>
      <c r="C56">
        <v>14</v>
      </c>
      <c r="D56">
        <v>5</v>
      </c>
      <c r="E56" s="13">
        <v>-4.7</v>
      </c>
      <c r="F56" s="7">
        <f>(((20-15)/(MIN($E$2:$E$8761)-15))*Data[[#This Row],[temperatuur]])+18.151</f>
        <v>19.138394957983195</v>
      </c>
      <c r="G56" s="7">
        <f>Data[[#This Row],[Tintern ]]-Data[[#This Row],[temperatuur]]</f>
        <v>23.838394957983194</v>
      </c>
      <c r="H56" s="7">
        <f>ROUND(IF(Data[[#This Row],[deltaT]]&gt;0,(Data[[#This Row],[Tintern ]]-Data[[#This Row],[temperatuur]])*Uitgangspunten!$B$9,0),1)</f>
        <v>82.8</v>
      </c>
      <c r="I56"/>
      <c r="J56"/>
      <c r="K56" s="6"/>
      <c r="O56" s="5"/>
      <c r="P56" s="8"/>
      <c r="U56"/>
      <c r="V56"/>
    </row>
    <row r="57" spans="1:22" x14ac:dyDescent="0.25">
      <c r="A57">
        <v>2001</v>
      </c>
      <c r="B57">
        <v>1</v>
      </c>
      <c r="C57">
        <v>14</v>
      </c>
      <c r="D57">
        <v>6</v>
      </c>
      <c r="E57" s="13">
        <v>-4.7</v>
      </c>
      <c r="F57" s="7">
        <f>(((20-15)/(MIN($E$2:$E$8761)-15))*Data[[#This Row],[temperatuur]])+18.151</f>
        <v>19.138394957983195</v>
      </c>
      <c r="G57" s="7">
        <f>Data[[#This Row],[Tintern ]]-Data[[#This Row],[temperatuur]]</f>
        <v>23.838394957983194</v>
      </c>
      <c r="H57" s="7">
        <f>ROUND(IF(Data[[#This Row],[deltaT]]&gt;0,(Data[[#This Row],[Tintern ]]-Data[[#This Row],[temperatuur]])*Uitgangspunten!$B$9,0),1)</f>
        <v>82.8</v>
      </c>
      <c r="I57"/>
      <c r="J57"/>
      <c r="K57" s="6"/>
      <c r="O57" s="5"/>
      <c r="P57" s="8"/>
      <c r="U57"/>
      <c r="V57"/>
    </row>
    <row r="58" spans="1:22" x14ac:dyDescent="0.25">
      <c r="A58">
        <v>2001</v>
      </c>
      <c r="B58">
        <v>1</v>
      </c>
      <c r="C58">
        <v>16</v>
      </c>
      <c r="D58">
        <v>3</v>
      </c>
      <c r="E58" s="13">
        <v>-4.7</v>
      </c>
      <c r="F58" s="7">
        <f>(((20-15)/(MIN($E$2:$E$8761)-15))*Data[[#This Row],[temperatuur]])+18.151</f>
        <v>19.138394957983195</v>
      </c>
      <c r="G58" s="7">
        <f>Data[[#This Row],[Tintern ]]-Data[[#This Row],[temperatuur]]</f>
        <v>23.838394957983194</v>
      </c>
      <c r="H58" s="7">
        <f>ROUND(IF(Data[[#This Row],[deltaT]]&gt;0,(Data[[#This Row],[Tintern ]]-Data[[#This Row],[temperatuur]])*Uitgangspunten!$B$9,0),1)</f>
        <v>82.8</v>
      </c>
      <c r="I58"/>
      <c r="J58"/>
      <c r="K58" s="6"/>
      <c r="O58" s="5"/>
      <c r="P58" s="8"/>
      <c r="U58"/>
      <c r="V58"/>
    </row>
    <row r="59" spans="1:22" x14ac:dyDescent="0.25">
      <c r="A59">
        <v>2004</v>
      </c>
      <c r="B59" s="3">
        <v>2</v>
      </c>
      <c r="C59">
        <v>28</v>
      </c>
      <c r="D59">
        <v>22</v>
      </c>
      <c r="E59" s="13">
        <v>-4.7</v>
      </c>
      <c r="F59" s="7">
        <f>(((20-15)/(MIN($E$2:$E$8761)-15))*Data[[#This Row],[temperatuur]])+18.151</f>
        <v>19.138394957983195</v>
      </c>
      <c r="G59" s="7">
        <f>Data[[#This Row],[Tintern ]]-Data[[#This Row],[temperatuur]]</f>
        <v>23.838394957983194</v>
      </c>
      <c r="H59" s="7">
        <f>ROUND(IF(Data[[#This Row],[deltaT]]&gt;0,(Data[[#This Row],[Tintern ]]-Data[[#This Row],[temperatuur]])*Uitgangspunten!$B$9,0),1)</f>
        <v>82.8</v>
      </c>
      <c r="I59"/>
      <c r="J59"/>
      <c r="K59" s="6"/>
      <c r="O59" s="5"/>
      <c r="P59" s="8"/>
      <c r="U59"/>
      <c r="V59"/>
    </row>
    <row r="60" spans="1:22" x14ac:dyDescent="0.25">
      <c r="A60">
        <v>2001</v>
      </c>
      <c r="B60">
        <v>1</v>
      </c>
      <c r="C60">
        <v>17</v>
      </c>
      <c r="D60">
        <v>20</v>
      </c>
      <c r="E60" s="13">
        <v>-4.6000000000000005</v>
      </c>
      <c r="F60" s="7">
        <f>(((20-15)/(MIN($E$2:$E$8761)-15))*Data[[#This Row],[temperatuur]])+18.151</f>
        <v>19.117386554621849</v>
      </c>
      <c r="G60" s="7">
        <f>Data[[#This Row],[Tintern ]]-Data[[#This Row],[temperatuur]]</f>
        <v>23.71738655462185</v>
      </c>
      <c r="H60" s="7">
        <f>ROUND(IF(Data[[#This Row],[deltaT]]&gt;0,(Data[[#This Row],[Tintern ]]-Data[[#This Row],[temperatuur]])*Uitgangspunten!$B$9,0),1)</f>
        <v>82.4</v>
      </c>
      <c r="I60"/>
      <c r="J60"/>
      <c r="K60" s="6"/>
      <c r="O60" s="5"/>
      <c r="P60" s="8"/>
      <c r="U60"/>
      <c r="V60"/>
    </row>
    <row r="61" spans="1:22" x14ac:dyDescent="0.25">
      <c r="A61">
        <v>2004</v>
      </c>
      <c r="B61" s="3">
        <v>2</v>
      </c>
      <c r="C61">
        <v>28</v>
      </c>
      <c r="D61">
        <v>21</v>
      </c>
      <c r="E61" s="13">
        <v>-4.6000000000000005</v>
      </c>
      <c r="F61" s="7">
        <f>(((20-15)/(MIN($E$2:$E$8761)-15))*Data[[#This Row],[temperatuur]])+18.151</f>
        <v>19.117386554621849</v>
      </c>
      <c r="G61" s="7">
        <f>Data[[#This Row],[Tintern ]]-Data[[#This Row],[temperatuur]]</f>
        <v>23.71738655462185</v>
      </c>
      <c r="H61" s="7">
        <f>ROUND(IF(Data[[#This Row],[deltaT]]&gt;0,(Data[[#This Row],[Tintern ]]-Data[[#This Row],[temperatuur]])*Uitgangspunten!$B$9,0),1)</f>
        <v>82.4</v>
      </c>
      <c r="I61"/>
      <c r="J61"/>
      <c r="K61" s="6"/>
      <c r="O61" s="5"/>
      <c r="P61" s="8"/>
      <c r="U61"/>
      <c r="V61"/>
    </row>
    <row r="62" spans="1:22" x14ac:dyDescent="0.25">
      <c r="A62">
        <v>2004</v>
      </c>
      <c r="B62" s="3">
        <v>3</v>
      </c>
      <c r="C62" s="3">
        <v>1</v>
      </c>
      <c r="D62" s="3">
        <v>6</v>
      </c>
      <c r="E62" s="13">
        <v>-4.6000000000000005</v>
      </c>
      <c r="F62" s="7">
        <f>(((20-15)/(MIN($E$2:$E$8761)-15))*Data[[#This Row],[temperatuur]])+18.151</f>
        <v>19.117386554621849</v>
      </c>
      <c r="G62" s="7">
        <f>Data[[#This Row],[Tintern ]]-Data[[#This Row],[temperatuur]]</f>
        <v>23.71738655462185</v>
      </c>
      <c r="H62" s="7">
        <f>ROUND(IF(Data[[#This Row],[deltaT]]&gt;0,(Data[[#This Row],[Tintern ]]-Data[[#This Row],[temperatuur]])*Uitgangspunten!$B$9,0),1)</f>
        <v>82.4</v>
      </c>
      <c r="I62"/>
      <c r="J62"/>
      <c r="K62" s="6"/>
      <c r="O62" s="5"/>
      <c r="P62" s="8"/>
      <c r="U62"/>
      <c r="V62"/>
    </row>
    <row r="63" spans="1:22" x14ac:dyDescent="0.25">
      <c r="A63">
        <v>2004</v>
      </c>
      <c r="B63">
        <v>2</v>
      </c>
      <c r="C63" s="3">
        <v>28</v>
      </c>
      <c r="D63" s="3">
        <v>1</v>
      </c>
      <c r="E63" s="13">
        <v>-4.5</v>
      </c>
      <c r="F63" s="7">
        <f>(((20-15)/(MIN($E$2:$E$8761)-15))*Data[[#This Row],[temperatuur]])+18.151</f>
        <v>19.096378151260502</v>
      </c>
      <c r="G63" s="7">
        <f>Data[[#This Row],[Tintern ]]-Data[[#This Row],[temperatuur]]</f>
        <v>23.596378151260502</v>
      </c>
      <c r="H63" s="7">
        <f>ROUND(IF(Data[[#This Row],[deltaT]]&gt;0,(Data[[#This Row],[Tintern ]]-Data[[#This Row],[temperatuur]])*Uitgangspunten!$B$9,0),1)</f>
        <v>81.900000000000006</v>
      </c>
      <c r="I63"/>
      <c r="J63"/>
      <c r="K63" s="6"/>
      <c r="O63" s="5"/>
      <c r="P63" s="8"/>
      <c r="U63"/>
      <c r="V63"/>
    </row>
    <row r="64" spans="1:22" x14ac:dyDescent="0.25">
      <c r="A64">
        <v>2003</v>
      </c>
      <c r="B64">
        <v>12</v>
      </c>
      <c r="C64">
        <v>9</v>
      </c>
      <c r="D64">
        <v>5</v>
      </c>
      <c r="E64" s="13">
        <v>-4.5</v>
      </c>
      <c r="F64" s="7">
        <f>(((20-15)/(MIN($E$2:$E$8761)-15))*Data[[#This Row],[temperatuur]])+18.151</f>
        <v>19.096378151260502</v>
      </c>
      <c r="G64" s="7">
        <f>Data[[#This Row],[Tintern ]]-Data[[#This Row],[temperatuur]]</f>
        <v>23.596378151260502</v>
      </c>
      <c r="H64" s="7">
        <f>ROUND(IF(Data[[#This Row],[deltaT]]&gt;0,(Data[[#This Row],[Tintern ]]-Data[[#This Row],[temperatuur]])*Uitgangspunten!$B$9,0),1)</f>
        <v>81.900000000000006</v>
      </c>
      <c r="I64"/>
      <c r="J64"/>
      <c r="K64" s="6"/>
      <c r="O64" s="5"/>
      <c r="P64" s="8"/>
      <c r="U64"/>
      <c r="V64"/>
    </row>
    <row r="65" spans="1:22" x14ac:dyDescent="0.25">
      <c r="A65">
        <v>2001</v>
      </c>
      <c r="B65">
        <v>1</v>
      </c>
      <c r="C65">
        <v>16</v>
      </c>
      <c r="D65">
        <v>9</v>
      </c>
      <c r="E65" s="13">
        <v>-4.4000000000000004</v>
      </c>
      <c r="F65" s="7">
        <f>(((20-15)/(MIN($E$2:$E$8761)-15))*Data[[#This Row],[temperatuur]])+18.151</f>
        <v>19.07536974789916</v>
      </c>
      <c r="G65" s="7">
        <f>Data[[#This Row],[Tintern ]]-Data[[#This Row],[temperatuur]]</f>
        <v>23.475369747899158</v>
      </c>
      <c r="H65" s="7">
        <f>ROUND(IF(Data[[#This Row],[deltaT]]&gt;0,(Data[[#This Row],[Tintern ]]-Data[[#This Row],[temperatuur]])*Uitgangspunten!$B$9,0),1)</f>
        <v>81.5</v>
      </c>
      <c r="I65"/>
      <c r="J65"/>
      <c r="K65" s="6"/>
      <c r="O65" s="5"/>
      <c r="P65" s="8"/>
      <c r="U65"/>
      <c r="V65"/>
    </row>
    <row r="66" spans="1:22" x14ac:dyDescent="0.25">
      <c r="A66">
        <v>2003</v>
      </c>
      <c r="B66">
        <v>12</v>
      </c>
      <c r="C66">
        <v>8</v>
      </c>
      <c r="D66">
        <v>3</v>
      </c>
      <c r="E66" s="13">
        <v>-4.4000000000000004</v>
      </c>
      <c r="F66" s="7">
        <f>(((20-15)/(MIN($E$2:$E$8761)-15))*Data[[#This Row],[temperatuur]])+18.151</f>
        <v>19.07536974789916</v>
      </c>
      <c r="G66" s="7">
        <f>Data[[#This Row],[Tintern ]]-Data[[#This Row],[temperatuur]]</f>
        <v>23.475369747899158</v>
      </c>
      <c r="H66" s="7">
        <f>ROUND(IF(Data[[#This Row],[deltaT]]&gt;0,(Data[[#This Row],[Tintern ]]-Data[[#This Row],[temperatuur]])*Uitgangspunten!$B$9,0),1)</f>
        <v>81.5</v>
      </c>
      <c r="I66"/>
      <c r="J66"/>
      <c r="K66" s="6"/>
      <c r="O66" s="5"/>
      <c r="P66" s="8"/>
      <c r="U66"/>
      <c r="V66"/>
    </row>
    <row r="67" spans="1:22" x14ac:dyDescent="0.25">
      <c r="A67">
        <v>2001</v>
      </c>
      <c r="B67">
        <v>1</v>
      </c>
      <c r="C67">
        <v>16</v>
      </c>
      <c r="D67">
        <v>1</v>
      </c>
      <c r="E67" s="13">
        <v>-4.3</v>
      </c>
      <c r="F67" s="7">
        <f>(((20-15)/(MIN($E$2:$E$8761)-15))*Data[[#This Row],[temperatuur]])+18.151</f>
        <v>19.054361344537813</v>
      </c>
      <c r="G67" s="7">
        <f>Data[[#This Row],[Tintern ]]-Data[[#This Row],[temperatuur]]</f>
        <v>23.354361344537814</v>
      </c>
      <c r="H67" s="7">
        <f>ROUND(IF(Data[[#This Row],[deltaT]]&gt;0,(Data[[#This Row],[Tintern ]]-Data[[#This Row],[temperatuur]])*Uitgangspunten!$B$9,0),1)</f>
        <v>81.099999999999994</v>
      </c>
      <c r="I67"/>
      <c r="J67"/>
      <c r="K67" s="6"/>
      <c r="O67" s="5"/>
      <c r="P67" s="8"/>
      <c r="U67"/>
      <c r="V67"/>
    </row>
    <row r="68" spans="1:22" x14ac:dyDescent="0.25">
      <c r="A68">
        <v>2001</v>
      </c>
      <c r="B68">
        <v>1</v>
      </c>
      <c r="C68">
        <v>16</v>
      </c>
      <c r="D68">
        <v>2</v>
      </c>
      <c r="E68" s="13">
        <v>-4.3</v>
      </c>
      <c r="F68" s="7">
        <f>(((20-15)/(MIN($E$2:$E$8761)-15))*Data[[#This Row],[temperatuur]])+18.151</f>
        <v>19.054361344537813</v>
      </c>
      <c r="G68" s="7">
        <f>Data[[#This Row],[Tintern ]]-Data[[#This Row],[temperatuur]]</f>
        <v>23.354361344537814</v>
      </c>
      <c r="H68" s="7">
        <f>ROUND(IF(Data[[#This Row],[deltaT]]&gt;0,(Data[[#This Row],[Tintern ]]-Data[[#This Row],[temperatuur]])*Uitgangspunten!$B$9,0),1)</f>
        <v>81.099999999999994</v>
      </c>
      <c r="I68"/>
      <c r="J68"/>
      <c r="K68" s="6"/>
      <c r="O68" s="5"/>
      <c r="P68" s="8"/>
      <c r="U68"/>
      <c r="V68"/>
    </row>
    <row r="69" spans="1:22" x14ac:dyDescent="0.25">
      <c r="A69">
        <v>2001</v>
      </c>
      <c r="B69">
        <v>1</v>
      </c>
      <c r="C69">
        <v>14</v>
      </c>
      <c r="D69">
        <v>8</v>
      </c>
      <c r="E69" s="13">
        <v>-4.2</v>
      </c>
      <c r="F69" s="7">
        <f>(((20-15)/(MIN($E$2:$E$8761)-15))*Data[[#This Row],[temperatuur]])+18.151</f>
        <v>19.033352941176471</v>
      </c>
      <c r="G69" s="7">
        <f>Data[[#This Row],[Tintern ]]-Data[[#This Row],[temperatuur]]</f>
        <v>23.23335294117647</v>
      </c>
      <c r="H69" s="7">
        <f>ROUND(IF(Data[[#This Row],[deltaT]]&gt;0,(Data[[#This Row],[Tintern ]]-Data[[#This Row],[temperatuur]])*Uitgangspunten!$B$9,0),1)</f>
        <v>80.7</v>
      </c>
      <c r="I69"/>
      <c r="J69"/>
      <c r="K69" s="6"/>
      <c r="O69" s="5"/>
      <c r="P69" s="8"/>
      <c r="U69"/>
      <c r="V69"/>
    </row>
    <row r="70" spans="1:22" x14ac:dyDescent="0.25">
      <c r="A70">
        <v>2001</v>
      </c>
      <c r="B70">
        <v>1</v>
      </c>
      <c r="C70">
        <v>15</v>
      </c>
      <c r="D70">
        <v>23</v>
      </c>
      <c r="E70" s="13">
        <v>-4.2</v>
      </c>
      <c r="F70" s="7">
        <f>(((20-15)/(MIN($E$2:$E$8761)-15))*Data[[#This Row],[temperatuur]])+18.151</f>
        <v>19.033352941176471</v>
      </c>
      <c r="G70" s="7">
        <f>Data[[#This Row],[Tintern ]]-Data[[#This Row],[temperatuur]]</f>
        <v>23.23335294117647</v>
      </c>
      <c r="H70" s="7">
        <f>ROUND(IF(Data[[#This Row],[deltaT]]&gt;0,(Data[[#This Row],[Tintern ]]-Data[[#This Row],[temperatuur]])*Uitgangspunten!$B$9,0),1)</f>
        <v>80.7</v>
      </c>
      <c r="I70"/>
      <c r="J70"/>
      <c r="K70" s="6"/>
      <c r="O70" s="5"/>
      <c r="P70" s="8"/>
      <c r="U70"/>
      <c r="V70"/>
    </row>
    <row r="71" spans="1:22" x14ac:dyDescent="0.25">
      <c r="A71">
        <v>2001</v>
      </c>
      <c r="B71">
        <v>1</v>
      </c>
      <c r="C71">
        <v>16</v>
      </c>
      <c r="D71">
        <v>19</v>
      </c>
      <c r="E71" s="13">
        <v>-4.2</v>
      </c>
      <c r="F71" s="7">
        <f>(((20-15)/(MIN($E$2:$E$8761)-15))*Data[[#This Row],[temperatuur]])+18.151</f>
        <v>19.033352941176471</v>
      </c>
      <c r="G71" s="7">
        <f>Data[[#This Row],[Tintern ]]-Data[[#This Row],[temperatuur]]</f>
        <v>23.23335294117647</v>
      </c>
      <c r="H71" s="7">
        <f>ROUND(IF(Data[[#This Row],[deltaT]]&gt;0,(Data[[#This Row],[Tintern ]]-Data[[#This Row],[temperatuur]])*Uitgangspunten!$B$9,0),1)</f>
        <v>80.7</v>
      </c>
      <c r="I71"/>
      <c r="J71"/>
      <c r="K71" s="6"/>
      <c r="O71" s="5"/>
      <c r="P71" s="8"/>
      <c r="U71"/>
      <c r="V71"/>
    </row>
    <row r="72" spans="1:22" x14ac:dyDescent="0.25">
      <c r="A72">
        <v>2001</v>
      </c>
      <c r="B72">
        <v>1</v>
      </c>
      <c r="C72">
        <v>16</v>
      </c>
      <c r="D72">
        <v>22</v>
      </c>
      <c r="E72" s="13">
        <v>-4.2</v>
      </c>
      <c r="F72" s="7">
        <f>(((20-15)/(MIN($E$2:$E$8761)-15))*Data[[#This Row],[temperatuur]])+18.151</f>
        <v>19.033352941176471</v>
      </c>
      <c r="G72" s="7">
        <f>Data[[#This Row],[Tintern ]]-Data[[#This Row],[temperatuur]]</f>
        <v>23.23335294117647</v>
      </c>
      <c r="H72" s="7">
        <f>ROUND(IF(Data[[#This Row],[deltaT]]&gt;0,(Data[[#This Row],[Tintern ]]-Data[[#This Row],[temperatuur]])*Uitgangspunten!$B$9,0),1)</f>
        <v>80.7</v>
      </c>
      <c r="I72"/>
      <c r="J72"/>
      <c r="K72" s="6"/>
      <c r="O72" s="5"/>
      <c r="P72" s="8"/>
      <c r="U72"/>
      <c r="V72"/>
    </row>
    <row r="73" spans="1:22" x14ac:dyDescent="0.25">
      <c r="A73">
        <v>2003</v>
      </c>
      <c r="B73">
        <v>12</v>
      </c>
      <c r="C73">
        <v>9</v>
      </c>
      <c r="D73">
        <v>24</v>
      </c>
      <c r="E73" s="13">
        <v>-4.2</v>
      </c>
      <c r="F73" s="7">
        <f>(((20-15)/(MIN($E$2:$E$8761)-15))*Data[[#This Row],[temperatuur]])+18.151</f>
        <v>19.033352941176471</v>
      </c>
      <c r="G73" s="7">
        <f>Data[[#This Row],[Tintern ]]-Data[[#This Row],[temperatuur]]</f>
        <v>23.23335294117647</v>
      </c>
      <c r="H73" s="7">
        <f>ROUND(IF(Data[[#This Row],[deltaT]]&gt;0,(Data[[#This Row],[Tintern ]]-Data[[#This Row],[temperatuur]])*Uitgangspunten!$B$9,0),1)</f>
        <v>80.7</v>
      </c>
      <c r="I73"/>
      <c r="J73"/>
      <c r="K73" s="6"/>
      <c r="O73" s="5"/>
      <c r="P73" s="8"/>
      <c r="U73"/>
      <c r="V73"/>
    </row>
    <row r="74" spans="1:22" x14ac:dyDescent="0.25">
      <c r="A74">
        <v>2003</v>
      </c>
      <c r="B74">
        <v>12</v>
      </c>
      <c r="C74">
        <v>10</v>
      </c>
      <c r="D74">
        <v>1</v>
      </c>
      <c r="E74" s="13">
        <v>-4.2</v>
      </c>
      <c r="F74" s="7">
        <f>(((20-15)/(MIN($E$2:$E$8761)-15))*Data[[#This Row],[temperatuur]])+18.151</f>
        <v>19.033352941176471</v>
      </c>
      <c r="G74" s="7">
        <f>Data[[#This Row],[Tintern ]]-Data[[#This Row],[temperatuur]]</f>
        <v>23.23335294117647</v>
      </c>
      <c r="H74" s="7">
        <f>ROUND(IF(Data[[#This Row],[deltaT]]&gt;0,(Data[[#This Row],[Tintern ]]-Data[[#This Row],[temperatuur]])*Uitgangspunten!$B$9,0),1)</f>
        <v>80.7</v>
      </c>
      <c r="I74"/>
      <c r="J74"/>
      <c r="K74" s="6"/>
      <c r="O74" s="5"/>
      <c r="P74" s="8"/>
      <c r="U74"/>
      <c r="V74"/>
    </row>
    <row r="75" spans="1:22" x14ac:dyDescent="0.25">
      <c r="A75">
        <v>2001</v>
      </c>
      <c r="B75">
        <v>1</v>
      </c>
      <c r="C75">
        <v>15</v>
      </c>
      <c r="D75">
        <v>24</v>
      </c>
      <c r="E75" s="13">
        <v>-4.1000000000000005</v>
      </c>
      <c r="F75" s="7">
        <f>(((20-15)/(MIN($E$2:$E$8761)-15))*Data[[#This Row],[temperatuur]])+18.151</f>
        <v>19.012344537815125</v>
      </c>
      <c r="G75" s="7">
        <f>Data[[#This Row],[Tintern ]]-Data[[#This Row],[temperatuur]]</f>
        <v>23.112344537815126</v>
      </c>
      <c r="H75" s="7">
        <f>ROUND(IF(Data[[#This Row],[deltaT]]&gt;0,(Data[[#This Row],[Tintern ]]-Data[[#This Row],[temperatuur]])*Uitgangspunten!$B$9,0),1)</f>
        <v>80.3</v>
      </c>
      <c r="I75"/>
      <c r="J75"/>
      <c r="K75" s="6"/>
      <c r="O75" s="5"/>
      <c r="P75" s="8"/>
      <c r="U75"/>
      <c r="V75"/>
    </row>
    <row r="76" spans="1:22" x14ac:dyDescent="0.25">
      <c r="A76">
        <v>2001</v>
      </c>
      <c r="B76">
        <v>1</v>
      </c>
      <c r="C76">
        <v>16</v>
      </c>
      <c r="D76">
        <v>20</v>
      </c>
      <c r="E76" s="13">
        <v>-4.1000000000000005</v>
      </c>
      <c r="F76" s="7">
        <f>(((20-15)/(MIN($E$2:$E$8761)-15))*Data[[#This Row],[temperatuur]])+18.151</f>
        <v>19.012344537815125</v>
      </c>
      <c r="G76" s="7">
        <f>Data[[#This Row],[Tintern ]]-Data[[#This Row],[temperatuur]]</f>
        <v>23.112344537815126</v>
      </c>
      <c r="H76" s="7">
        <f>ROUND(IF(Data[[#This Row],[deltaT]]&gt;0,(Data[[#This Row],[Tintern ]]-Data[[#This Row],[temperatuur]])*Uitgangspunten!$B$9,0),1)</f>
        <v>80.3</v>
      </c>
      <c r="I76"/>
      <c r="J76"/>
      <c r="K76" s="6"/>
      <c r="O76" s="5"/>
      <c r="P76" s="8"/>
      <c r="U76"/>
      <c r="V76"/>
    </row>
    <row r="77" spans="1:22" x14ac:dyDescent="0.25">
      <c r="A77">
        <v>2004</v>
      </c>
      <c r="B77">
        <v>2</v>
      </c>
      <c r="C77">
        <v>27</v>
      </c>
      <c r="D77">
        <v>22</v>
      </c>
      <c r="E77" s="13">
        <v>-4.1000000000000005</v>
      </c>
      <c r="F77" s="7">
        <f>(((20-15)/(MIN($E$2:$E$8761)-15))*Data[[#This Row],[temperatuur]])+18.151</f>
        <v>19.012344537815125</v>
      </c>
      <c r="G77" s="7">
        <f>Data[[#This Row],[Tintern ]]-Data[[#This Row],[temperatuur]]</f>
        <v>23.112344537815126</v>
      </c>
      <c r="H77" s="7">
        <f>ROUND(IF(Data[[#This Row],[deltaT]]&gt;0,(Data[[#This Row],[Tintern ]]-Data[[#This Row],[temperatuur]])*Uitgangspunten!$B$9,0),1)</f>
        <v>80.3</v>
      </c>
      <c r="I77"/>
      <c r="J77"/>
      <c r="K77" s="6"/>
      <c r="O77" s="5"/>
      <c r="P77" s="8"/>
      <c r="U77"/>
      <c r="V77"/>
    </row>
    <row r="78" spans="1:22" x14ac:dyDescent="0.25">
      <c r="A78">
        <v>2004</v>
      </c>
      <c r="B78" s="3">
        <v>2</v>
      </c>
      <c r="C78">
        <v>28</v>
      </c>
      <c r="D78">
        <v>20</v>
      </c>
      <c r="E78" s="13">
        <v>-4.1000000000000005</v>
      </c>
      <c r="F78" s="7">
        <f>(((20-15)/(MIN($E$2:$E$8761)-15))*Data[[#This Row],[temperatuur]])+18.151</f>
        <v>19.012344537815125</v>
      </c>
      <c r="G78" s="7">
        <f>Data[[#This Row],[Tintern ]]-Data[[#This Row],[temperatuur]]</f>
        <v>23.112344537815126</v>
      </c>
      <c r="H78" s="7">
        <f>ROUND(IF(Data[[#This Row],[deltaT]]&gt;0,(Data[[#This Row],[Tintern ]]-Data[[#This Row],[temperatuur]])*Uitgangspunten!$B$9,0),1)</f>
        <v>80.3</v>
      </c>
      <c r="I78"/>
      <c r="J78"/>
      <c r="K78" s="6"/>
      <c r="O78" s="5"/>
      <c r="P78" s="8"/>
      <c r="U78"/>
      <c r="V78"/>
    </row>
    <row r="79" spans="1:22" x14ac:dyDescent="0.25">
      <c r="A79">
        <v>2003</v>
      </c>
      <c r="B79">
        <v>12</v>
      </c>
      <c r="C79">
        <v>8</v>
      </c>
      <c r="D79">
        <v>8</v>
      </c>
      <c r="E79" s="13">
        <v>-4.1000000000000005</v>
      </c>
      <c r="F79" s="7">
        <f>(((20-15)/(MIN($E$2:$E$8761)-15))*Data[[#This Row],[temperatuur]])+18.151</f>
        <v>19.012344537815125</v>
      </c>
      <c r="G79" s="7">
        <f>Data[[#This Row],[Tintern ]]-Data[[#This Row],[temperatuur]]</f>
        <v>23.112344537815126</v>
      </c>
      <c r="H79" s="7">
        <f>ROUND(IF(Data[[#This Row],[deltaT]]&gt;0,(Data[[#This Row],[Tintern ]]-Data[[#This Row],[temperatuur]])*Uitgangspunten!$B$9,0),1)</f>
        <v>80.3</v>
      </c>
      <c r="I79"/>
      <c r="J79"/>
      <c r="K79" s="6"/>
      <c r="O79" s="5"/>
      <c r="P79" s="8"/>
      <c r="U79"/>
      <c r="V79"/>
    </row>
    <row r="80" spans="1:22" x14ac:dyDescent="0.25">
      <c r="A80">
        <v>2001</v>
      </c>
      <c r="B80">
        <v>1</v>
      </c>
      <c r="C80">
        <v>15</v>
      </c>
      <c r="D80">
        <v>7</v>
      </c>
      <c r="E80" s="13">
        <v>-4</v>
      </c>
      <c r="F80" s="7">
        <f>(((20-15)/(MIN($E$2:$E$8761)-15))*Data[[#This Row],[temperatuur]])+18.151</f>
        <v>18.991336134453782</v>
      </c>
      <c r="G80" s="7">
        <f>Data[[#This Row],[Tintern ]]-Data[[#This Row],[temperatuur]]</f>
        <v>22.991336134453782</v>
      </c>
      <c r="H80" s="7">
        <f>ROUND(IF(Data[[#This Row],[deltaT]]&gt;0,(Data[[#This Row],[Tintern ]]-Data[[#This Row],[temperatuur]])*Uitgangspunten!$B$9,0),1)</f>
        <v>79.8</v>
      </c>
      <c r="I80"/>
      <c r="J80"/>
      <c r="K80" s="6"/>
      <c r="O80" s="5"/>
      <c r="P80" s="8"/>
      <c r="U80"/>
      <c r="V80"/>
    </row>
    <row r="81" spans="1:22" x14ac:dyDescent="0.25">
      <c r="A81">
        <v>2001</v>
      </c>
      <c r="B81">
        <v>1</v>
      </c>
      <c r="C81">
        <v>15</v>
      </c>
      <c r="D81">
        <v>8</v>
      </c>
      <c r="E81" s="13">
        <v>-4</v>
      </c>
      <c r="F81" s="7">
        <f>(((20-15)/(MIN($E$2:$E$8761)-15))*Data[[#This Row],[temperatuur]])+18.151</f>
        <v>18.991336134453782</v>
      </c>
      <c r="G81" s="7">
        <f>Data[[#This Row],[Tintern ]]-Data[[#This Row],[temperatuur]]</f>
        <v>22.991336134453782</v>
      </c>
      <c r="H81" s="7">
        <f>ROUND(IF(Data[[#This Row],[deltaT]]&gt;0,(Data[[#This Row],[Tintern ]]-Data[[#This Row],[temperatuur]])*Uitgangspunten!$B$9,0),1)</f>
        <v>79.8</v>
      </c>
      <c r="I81"/>
      <c r="J81"/>
      <c r="K81" s="6"/>
      <c r="O81" s="5"/>
      <c r="P81" s="8"/>
      <c r="U81"/>
      <c r="V81"/>
    </row>
    <row r="82" spans="1:22" x14ac:dyDescent="0.25">
      <c r="A82">
        <v>2001</v>
      </c>
      <c r="B82">
        <v>1</v>
      </c>
      <c r="C82">
        <v>18</v>
      </c>
      <c r="D82">
        <v>10</v>
      </c>
      <c r="E82" s="13">
        <v>-4</v>
      </c>
      <c r="F82" s="7">
        <f>(((20-15)/(MIN($E$2:$E$8761)-15))*Data[[#This Row],[temperatuur]])+18.151</f>
        <v>18.991336134453782</v>
      </c>
      <c r="G82" s="7">
        <f>Data[[#This Row],[Tintern ]]-Data[[#This Row],[temperatuur]]</f>
        <v>22.991336134453782</v>
      </c>
      <c r="H82" s="7">
        <f>ROUND(IF(Data[[#This Row],[deltaT]]&gt;0,(Data[[#This Row],[Tintern ]]-Data[[#This Row],[temperatuur]])*Uitgangspunten!$B$9,0),1)</f>
        <v>79.8</v>
      </c>
      <c r="I82"/>
      <c r="J82"/>
      <c r="K82" s="6"/>
      <c r="O82" s="5"/>
      <c r="P82" s="8"/>
      <c r="U82"/>
      <c r="V82"/>
    </row>
    <row r="83" spans="1:22" x14ac:dyDescent="0.25">
      <c r="A83">
        <v>2003</v>
      </c>
      <c r="B83">
        <v>12</v>
      </c>
      <c r="C83">
        <v>8</v>
      </c>
      <c r="D83">
        <v>1</v>
      </c>
      <c r="E83" s="13">
        <v>-4</v>
      </c>
      <c r="F83" s="7">
        <f>(((20-15)/(MIN($E$2:$E$8761)-15))*Data[[#This Row],[temperatuur]])+18.151</f>
        <v>18.991336134453782</v>
      </c>
      <c r="G83" s="7">
        <f>Data[[#This Row],[Tintern ]]-Data[[#This Row],[temperatuur]]</f>
        <v>22.991336134453782</v>
      </c>
      <c r="H83" s="7">
        <f>ROUND(IF(Data[[#This Row],[deltaT]]&gt;0,(Data[[#This Row],[Tintern ]]-Data[[#This Row],[temperatuur]])*Uitgangspunten!$B$9,0),1)</f>
        <v>79.8</v>
      </c>
      <c r="I83"/>
      <c r="J83"/>
      <c r="K83" s="6"/>
      <c r="O83" s="5"/>
      <c r="P83" s="8"/>
      <c r="U83"/>
      <c r="V83"/>
    </row>
    <row r="84" spans="1:22" x14ac:dyDescent="0.25">
      <c r="A84">
        <v>2003</v>
      </c>
      <c r="B84">
        <v>12</v>
      </c>
      <c r="C84">
        <v>9</v>
      </c>
      <c r="D84">
        <v>4</v>
      </c>
      <c r="E84" s="13">
        <v>-4</v>
      </c>
      <c r="F84" s="7">
        <f>(((20-15)/(MIN($E$2:$E$8761)-15))*Data[[#This Row],[temperatuur]])+18.151</f>
        <v>18.991336134453782</v>
      </c>
      <c r="G84" s="7">
        <f>Data[[#This Row],[Tintern ]]-Data[[#This Row],[temperatuur]]</f>
        <v>22.991336134453782</v>
      </c>
      <c r="H84" s="7">
        <f>ROUND(IF(Data[[#This Row],[deltaT]]&gt;0,(Data[[#This Row],[Tintern ]]-Data[[#This Row],[temperatuur]])*Uitgangspunten!$B$9,0),1)</f>
        <v>79.8</v>
      </c>
      <c r="I84"/>
      <c r="J84"/>
      <c r="K84" s="6"/>
      <c r="O84" s="5"/>
      <c r="P84" s="8"/>
      <c r="U84"/>
      <c r="V84"/>
    </row>
    <row r="85" spans="1:22" x14ac:dyDescent="0.25">
      <c r="A85">
        <v>2003</v>
      </c>
      <c r="B85">
        <v>12</v>
      </c>
      <c r="C85">
        <v>9</v>
      </c>
      <c r="D85">
        <v>7</v>
      </c>
      <c r="E85" s="13">
        <v>-4</v>
      </c>
      <c r="F85" s="7">
        <f>(((20-15)/(MIN($E$2:$E$8761)-15))*Data[[#This Row],[temperatuur]])+18.151</f>
        <v>18.991336134453782</v>
      </c>
      <c r="G85" s="7">
        <f>Data[[#This Row],[Tintern ]]-Data[[#This Row],[temperatuur]]</f>
        <v>22.991336134453782</v>
      </c>
      <c r="H85" s="7">
        <f>ROUND(IF(Data[[#This Row],[deltaT]]&gt;0,(Data[[#This Row],[Tintern ]]-Data[[#This Row],[temperatuur]])*Uitgangspunten!$B$9,0),1)</f>
        <v>79.8</v>
      </c>
      <c r="I85"/>
      <c r="J85"/>
      <c r="K85" s="6"/>
      <c r="O85" s="5"/>
      <c r="P85" s="8"/>
      <c r="U85"/>
      <c r="V85"/>
    </row>
    <row r="86" spans="1:22" x14ac:dyDescent="0.25">
      <c r="A86">
        <v>2001</v>
      </c>
      <c r="B86">
        <v>1</v>
      </c>
      <c r="C86">
        <v>15</v>
      </c>
      <c r="D86">
        <v>6</v>
      </c>
      <c r="E86" s="13">
        <v>-3.9000000000000004</v>
      </c>
      <c r="F86" s="7">
        <f>(((20-15)/(MIN($E$2:$E$8761)-15))*Data[[#This Row],[temperatuur]])+18.151</f>
        <v>18.970327731092436</v>
      </c>
      <c r="G86" s="7">
        <f>Data[[#This Row],[Tintern ]]-Data[[#This Row],[temperatuur]]</f>
        <v>22.870327731092438</v>
      </c>
      <c r="H86" s="7">
        <f>ROUND(IF(Data[[#This Row],[deltaT]]&gt;0,(Data[[#This Row],[Tintern ]]-Data[[#This Row],[temperatuur]])*Uitgangspunten!$B$9,0),1)</f>
        <v>79.400000000000006</v>
      </c>
      <c r="I86"/>
      <c r="J86"/>
      <c r="K86" s="6"/>
      <c r="O86" s="5"/>
      <c r="P86" s="8"/>
      <c r="U86"/>
      <c r="V86"/>
    </row>
    <row r="87" spans="1:22" x14ac:dyDescent="0.25">
      <c r="A87">
        <v>2001</v>
      </c>
      <c r="B87">
        <v>1</v>
      </c>
      <c r="C87">
        <v>17</v>
      </c>
      <c r="D87">
        <v>19</v>
      </c>
      <c r="E87" s="13">
        <v>-3.9000000000000004</v>
      </c>
      <c r="F87" s="7">
        <f>(((20-15)/(MIN($E$2:$E$8761)-15))*Data[[#This Row],[temperatuur]])+18.151</f>
        <v>18.970327731092436</v>
      </c>
      <c r="G87" s="7">
        <f>Data[[#This Row],[Tintern ]]-Data[[#This Row],[temperatuur]]</f>
        <v>22.870327731092438</v>
      </c>
      <c r="H87" s="7">
        <f>ROUND(IF(Data[[#This Row],[deltaT]]&gt;0,(Data[[#This Row],[Tintern ]]-Data[[#This Row],[temperatuur]])*Uitgangspunten!$B$9,0),1)</f>
        <v>79.400000000000006</v>
      </c>
      <c r="I87"/>
      <c r="J87"/>
      <c r="K87" s="6"/>
      <c r="O87" s="5"/>
      <c r="P87" s="8"/>
      <c r="U87"/>
      <c r="V87"/>
    </row>
    <row r="88" spans="1:22" x14ac:dyDescent="0.25">
      <c r="A88">
        <v>2004</v>
      </c>
      <c r="B88">
        <v>2</v>
      </c>
      <c r="C88">
        <v>27</v>
      </c>
      <c r="D88">
        <v>24</v>
      </c>
      <c r="E88" s="13">
        <v>-3.9000000000000004</v>
      </c>
      <c r="F88" s="7">
        <f>(((20-15)/(MIN($E$2:$E$8761)-15))*Data[[#This Row],[temperatuur]])+18.151</f>
        <v>18.970327731092436</v>
      </c>
      <c r="G88" s="7">
        <f>Data[[#This Row],[Tintern ]]-Data[[#This Row],[temperatuur]]</f>
        <v>22.870327731092438</v>
      </c>
      <c r="H88" s="7">
        <f>ROUND(IF(Data[[#This Row],[deltaT]]&gt;0,(Data[[#This Row],[Tintern ]]-Data[[#This Row],[temperatuur]])*Uitgangspunten!$B$9,0),1)</f>
        <v>79.400000000000006</v>
      </c>
      <c r="I88"/>
      <c r="J88"/>
      <c r="K88" s="6"/>
      <c r="O88" s="5"/>
      <c r="P88" s="8"/>
      <c r="U88"/>
      <c r="V88"/>
    </row>
    <row r="89" spans="1:22" x14ac:dyDescent="0.25">
      <c r="A89">
        <v>2003</v>
      </c>
      <c r="B89">
        <v>12</v>
      </c>
      <c r="C89">
        <v>8</v>
      </c>
      <c r="D89">
        <v>6</v>
      </c>
      <c r="E89" s="13">
        <v>-3.9000000000000004</v>
      </c>
      <c r="F89" s="7">
        <f>(((20-15)/(MIN($E$2:$E$8761)-15))*Data[[#This Row],[temperatuur]])+18.151</f>
        <v>18.970327731092436</v>
      </c>
      <c r="G89" s="7">
        <f>Data[[#This Row],[Tintern ]]-Data[[#This Row],[temperatuur]]</f>
        <v>22.870327731092438</v>
      </c>
      <c r="H89" s="7">
        <f>ROUND(IF(Data[[#This Row],[deltaT]]&gt;0,(Data[[#This Row],[Tintern ]]-Data[[#This Row],[temperatuur]])*Uitgangspunten!$B$9,0),1)</f>
        <v>79.400000000000006</v>
      </c>
      <c r="I89"/>
      <c r="J89"/>
      <c r="K89" s="6"/>
      <c r="O89" s="5"/>
      <c r="P89" s="8"/>
      <c r="U89"/>
      <c r="V89"/>
    </row>
    <row r="90" spans="1:22" x14ac:dyDescent="0.25">
      <c r="A90">
        <v>2003</v>
      </c>
      <c r="B90">
        <v>12</v>
      </c>
      <c r="C90">
        <v>8</v>
      </c>
      <c r="D90">
        <v>7</v>
      </c>
      <c r="E90" s="13">
        <v>-3.9000000000000004</v>
      </c>
      <c r="F90" s="7">
        <f>(((20-15)/(MIN($E$2:$E$8761)-15))*Data[[#This Row],[temperatuur]])+18.151</f>
        <v>18.970327731092436</v>
      </c>
      <c r="G90" s="7">
        <f>Data[[#This Row],[Tintern ]]-Data[[#This Row],[temperatuur]]</f>
        <v>22.870327731092438</v>
      </c>
      <c r="H90" s="7">
        <f>ROUND(IF(Data[[#This Row],[deltaT]]&gt;0,(Data[[#This Row],[Tintern ]]-Data[[#This Row],[temperatuur]])*Uitgangspunten!$B$9,0),1)</f>
        <v>79.400000000000006</v>
      </c>
      <c r="I90"/>
      <c r="J90"/>
      <c r="K90" s="6"/>
      <c r="O90" s="5"/>
      <c r="P90" s="8"/>
      <c r="U90"/>
      <c r="V90"/>
    </row>
    <row r="91" spans="1:22" x14ac:dyDescent="0.25">
      <c r="A91">
        <v>2001</v>
      </c>
      <c r="B91">
        <v>1</v>
      </c>
      <c r="C91">
        <v>14</v>
      </c>
      <c r="D91">
        <v>3</v>
      </c>
      <c r="E91" s="13">
        <v>-3.8000000000000003</v>
      </c>
      <c r="F91" s="7">
        <f>(((20-15)/(MIN($E$2:$E$8761)-15))*Data[[#This Row],[temperatuur]])+18.151</f>
        <v>18.949319327731093</v>
      </c>
      <c r="G91" s="7">
        <f>Data[[#This Row],[Tintern ]]-Data[[#This Row],[temperatuur]]</f>
        <v>22.749319327731094</v>
      </c>
      <c r="H91" s="7">
        <f>ROUND(IF(Data[[#This Row],[deltaT]]&gt;0,(Data[[#This Row],[Tintern ]]-Data[[#This Row],[temperatuur]])*Uitgangspunten!$B$9,0),1)</f>
        <v>79</v>
      </c>
      <c r="I91"/>
      <c r="J91"/>
      <c r="K91" s="6"/>
      <c r="O91" s="5"/>
      <c r="P91" s="8"/>
      <c r="U91"/>
      <c r="V91"/>
    </row>
    <row r="92" spans="1:22" x14ac:dyDescent="0.25">
      <c r="A92">
        <v>2003</v>
      </c>
      <c r="B92">
        <v>12</v>
      </c>
      <c r="C92">
        <v>7</v>
      </c>
      <c r="D92">
        <v>22</v>
      </c>
      <c r="E92" s="13">
        <v>-3.8000000000000003</v>
      </c>
      <c r="F92" s="7">
        <f>(((20-15)/(MIN($E$2:$E$8761)-15))*Data[[#This Row],[temperatuur]])+18.151</f>
        <v>18.949319327731093</v>
      </c>
      <c r="G92" s="7">
        <f>Data[[#This Row],[Tintern ]]-Data[[#This Row],[temperatuur]]</f>
        <v>22.749319327731094</v>
      </c>
      <c r="H92" s="7">
        <f>ROUND(IF(Data[[#This Row],[deltaT]]&gt;0,(Data[[#This Row],[Tintern ]]-Data[[#This Row],[temperatuur]])*Uitgangspunten!$B$9,0),1)</f>
        <v>79</v>
      </c>
      <c r="I92"/>
      <c r="J92"/>
      <c r="K92" s="6"/>
      <c r="O92" s="5"/>
      <c r="P92" s="8"/>
      <c r="U92"/>
      <c r="V92"/>
    </row>
    <row r="93" spans="1:22" x14ac:dyDescent="0.25">
      <c r="A93">
        <v>2003</v>
      </c>
      <c r="B93">
        <v>12</v>
      </c>
      <c r="C93">
        <v>8</v>
      </c>
      <c r="D93">
        <v>2</v>
      </c>
      <c r="E93" s="13">
        <v>-3.8000000000000003</v>
      </c>
      <c r="F93" s="7">
        <f>(((20-15)/(MIN($E$2:$E$8761)-15))*Data[[#This Row],[temperatuur]])+18.151</f>
        <v>18.949319327731093</v>
      </c>
      <c r="G93" s="7">
        <f>Data[[#This Row],[Tintern ]]-Data[[#This Row],[temperatuur]]</f>
        <v>22.749319327731094</v>
      </c>
      <c r="H93" s="7">
        <f>ROUND(IF(Data[[#This Row],[deltaT]]&gt;0,(Data[[#This Row],[Tintern ]]-Data[[#This Row],[temperatuur]])*Uitgangspunten!$B$9,0),1)</f>
        <v>79</v>
      </c>
      <c r="I93"/>
      <c r="J93"/>
      <c r="K93" s="6"/>
      <c r="O93" s="5"/>
      <c r="P93" s="8"/>
      <c r="U93"/>
      <c r="V93"/>
    </row>
    <row r="94" spans="1:22" x14ac:dyDescent="0.25">
      <c r="A94">
        <v>2003</v>
      </c>
      <c r="B94">
        <v>12</v>
      </c>
      <c r="C94">
        <v>9</v>
      </c>
      <c r="D94">
        <v>3</v>
      </c>
      <c r="E94" s="13">
        <v>-3.8000000000000003</v>
      </c>
      <c r="F94" s="7">
        <f>(((20-15)/(MIN($E$2:$E$8761)-15))*Data[[#This Row],[temperatuur]])+18.151</f>
        <v>18.949319327731093</v>
      </c>
      <c r="G94" s="7">
        <f>Data[[#This Row],[Tintern ]]-Data[[#This Row],[temperatuur]]</f>
        <v>22.749319327731094</v>
      </c>
      <c r="H94" s="7">
        <f>ROUND(IF(Data[[#This Row],[deltaT]]&gt;0,(Data[[#This Row],[Tintern ]]-Data[[#This Row],[temperatuur]])*Uitgangspunten!$B$9,0),1)</f>
        <v>79</v>
      </c>
      <c r="I94"/>
      <c r="J94"/>
      <c r="K94" s="6"/>
      <c r="O94" s="5"/>
      <c r="P94" s="8"/>
      <c r="U94"/>
      <c r="V94"/>
    </row>
    <row r="95" spans="1:22" x14ac:dyDescent="0.25">
      <c r="A95">
        <v>2004</v>
      </c>
      <c r="B95">
        <v>2</v>
      </c>
      <c r="C95" s="3">
        <v>28</v>
      </c>
      <c r="D95" s="3">
        <v>8</v>
      </c>
      <c r="E95" s="13">
        <v>-3.7</v>
      </c>
      <c r="F95" s="7">
        <f>(((20-15)/(MIN($E$2:$E$8761)-15))*Data[[#This Row],[temperatuur]])+18.151</f>
        <v>18.928310924369747</v>
      </c>
      <c r="G95" s="7">
        <f>Data[[#This Row],[Tintern ]]-Data[[#This Row],[temperatuur]]</f>
        <v>22.628310924369746</v>
      </c>
      <c r="H95" s="7">
        <f>ROUND(IF(Data[[#This Row],[deltaT]]&gt;0,(Data[[#This Row],[Tintern ]]-Data[[#This Row],[temperatuur]])*Uitgangspunten!$B$9,0),1)</f>
        <v>78.599999999999994</v>
      </c>
      <c r="I95"/>
      <c r="J95"/>
      <c r="K95" s="6"/>
      <c r="O95" s="5"/>
      <c r="P95" s="8"/>
      <c r="U95"/>
      <c r="V95"/>
    </row>
    <row r="96" spans="1:22" x14ac:dyDescent="0.25">
      <c r="A96">
        <v>2004</v>
      </c>
      <c r="B96">
        <v>3</v>
      </c>
      <c r="C96">
        <v>8</v>
      </c>
      <c r="D96">
        <v>6</v>
      </c>
      <c r="E96" s="13">
        <v>-3.7</v>
      </c>
      <c r="F96" s="7">
        <f>(((20-15)/(MIN($E$2:$E$8761)-15))*Data[[#This Row],[temperatuur]])+18.151</f>
        <v>18.928310924369747</v>
      </c>
      <c r="G96" s="7">
        <f>Data[[#This Row],[Tintern ]]-Data[[#This Row],[temperatuur]]</f>
        <v>22.628310924369746</v>
      </c>
      <c r="H96" s="7">
        <f>ROUND(IF(Data[[#This Row],[deltaT]]&gt;0,(Data[[#This Row],[Tintern ]]-Data[[#This Row],[temperatuur]])*Uitgangspunten!$B$9,0),1)</f>
        <v>78.599999999999994</v>
      </c>
      <c r="I96"/>
      <c r="J96"/>
      <c r="K96" s="6"/>
      <c r="O96" s="5"/>
      <c r="P96" s="8"/>
      <c r="U96"/>
      <c r="V96"/>
    </row>
    <row r="97" spans="1:22" x14ac:dyDescent="0.25">
      <c r="A97">
        <v>2003</v>
      </c>
      <c r="B97">
        <v>12</v>
      </c>
      <c r="C97">
        <v>7</v>
      </c>
      <c r="D97">
        <v>23</v>
      </c>
      <c r="E97" s="13">
        <v>-3.7</v>
      </c>
      <c r="F97" s="7">
        <f>(((20-15)/(MIN($E$2:$E$8761)-15))*Data[[#This Row],[temperatuur]])+18.151</f>
        <v>18.928310924369747</v>
      </c>
      <c r="G97" s="7">
        <f>Data[[#This Row],[Tintern ]]-Data[[#This Row],[temperatuur]]</f>
        <v>22.628310924369746</v>
      </c>
      <c r="H97" s="7">
        <f>ROUND(IF(Data[[#This Row],[deltaT]]&gt;0,(Data[[#This Row],[Tintern ]]-Data[[#This Row],[temperatuur]])*Uitgangspunten!$B$9,0),1)</f>
        <v>78.599999999999994</v>
      </c>
      <c r="I97"/>
      <c r="J97"/>
      <c r="K97" s="6"/>
      <c r="O97" s="5"/>
      <c r="P97" s="8"/>
      <c r="U97"/>
      <c r="V97"/>
    </row>
    <row r="98" spans="1:22" x14ac:dyDescent="0.25">
      <c r="A98">
        <v>2003</v>
      </c>
      <c r="B98">
        <v>12</v>
      </c>
      <c r="C98">
        <v>9</v>
      </c>
      <c r="D98">
        <v>6</v>
      </c>
      <c r="E98" s="13">
        <v>-3.7</v>
      </c>
      <c r="F98" s="7">
        <f>(((20-15)/(MIN($E$2:$E$8761)-15))*Data[[#This Row],[temperatuur]])+18.151</f>
        <v>18.928310924369747</v>
      </c>
      <c r="G98" s="7">
        <f>Data[[#This Row],[Tintern ]]-Data[[#This Row],[temperatuur]]</f>
        <v>22.628310924369746</v>
      </c>
      <c r="H98" s="7">
        <f>ROUND(IF(Data[[#This Row],[deltaT]]&gt;0,(Data[[#This Row],[Tintern ]]-Data[[#This Row],[temperatuur]])*Uitgangspunten!$B$9,0),1)</f>
        <v>78.599999999999994</v>
      </c>
      <c r="I98"/>
      <c r="J98"/>
      <c r="K98" s="6"/>
      <c r="O98" s="5"/>
      <c r="P98" s="8"/>
      <c r="U98"/>
      <c r="V98"/>
    </row>
    <row r="99" spans="1:22" x14ac:dyDescent="0.25">
      <c r="A99">
        <v>2001</v>
      </c>
      <c r="B99">
        <v>1</v>
      </c>
      <c r="C99">
        <v>12</v>
      </c>
      <c r="D99">
        <v>3</v>
      </c>
      <c r="E99" s="13">
        <v>-3.6</v>
      </c>
      <c r="F99" s="7">
        <f>(((20-15)/(MIN($E$2:$E$8761)-15))*Data[[#This Row],[temperatuur]])+18.151</f>
        <v>18.907302521008404</v>
      </c>
      <c r="G99" s="7">
        <f>Data[[#This Row],[Tintern ]]-Data[[#This Row],[temperatuur]]</f>
        <v>22.507302521008405</v>
      </c>
      <c r="H99" s="7">
        <f>ROUND(IF(Data[[#This Row],[deltaT]]&gt;0,(Data[[#This Row],[Tintern ]]-Data[[#This Row],[temperatuur]])*Uitgangspunten!$B$9,0),1)</f>
        <v>78.2</v>
      </c>
      <c r="I99"/>
      <c r="J99"/>
      <c r="K99" s="6"/>
      <c r="O99" s="5"/>
      <c r="P99" s="8"/>
      <c r="U99"/>
      <c r="V99"/>
    </row>
    <row r="100" spans="1:22" x14ac:dyDescent="0.25">
      <c r="A100">
        <v>2001</v>
      </c>
      <c r="B100">
        <v>1</v>
      </c>
      <c r="C100">
        <v>14</v>
      </c>
      <c r="D100">
        <v>2</v>
      </c>
      <c r="E100" s="13">
        <v>-3.6</v>
      </c>
      <c r="F100" s="7">
        <f>(((20-15)/(MIN($E$2:$E$8761)-15))*Data[[#This Row],[temperatuur]])+18.151</f>
        <v>18.907302521008404</v>
      </c>
      <c r="G100" s="7">
        <f>Data[[#This Row],[Tintern ]]-Data[[#This Row],[temperatuur]]</f>
        <v>22.507302521008405</v>
      </c>
      <c r="H100" s="7">
        <f>ROUND(IF(Data[[#This Row],[deltaT]]&gt;0,(Data[[#This Row],[Tintern ]]-Data[[#This Row],[temperatuur]])*Uitgangspunten!$B$9,0),1)</f>
        <v>78.2</v>
      </c>
      <c r="I100"/>
      <c r="J100"/>
      <c r="K100" s="6"/>
      <c r="O100" s="5"/>
      <c r="P100" s="8"/>
      <c r="U100"/>
      <c r="V100"/>
    </row>
    <row r="101" spans="1:22" x14ac:dyDescent="0.25">
      <c r="A101">
        <v>2004</v>
      </c>
      <c r="B101">
        <v>2</v>
      </c>
      <c r="C101">
        <v>27</v>
      </c>
      <c r="D101">
        <v>23</v>
      </c>
      <c r="E101" s="13">
        <v>-3.6</v>
      </c>
      <c r="F101" s="7">
        <f>(((20-15)/(MIN($E$2:$E$8761)-15))*Data[[#This Row],[temperatuur]])+18.151</f>
        <v>18.907302521008404</v>
      </c>
      <c r="G101" s="7">
        <f>Data[[#This Row],[Tintern ]]-Data[[#This Row],[temperatuur]]</f>
        <v>22.507302521008405</v>
      </c>
      <c r="H101" s="7">
        <f>ROUND(IF(Data[[#This Row],[deltaT]]&gt;0,(Data[[#This Row],[Tintern ]]-Data[[#This Row],[temperatuur]])*Uitgangspunten!$B$9,0),1)</f>
        <v>78.2</v>
      </c>
      <c r="I101"/>
      <c r="J101"/>
      <c r="K101" s="6"/>
      <c r="O101" s="5"/>
      <c r="P101" s="8"/>
      <c r="U101"/>
      <c r="V101"/>
    </row>
    <row r="102" spans="1:22" x14ac:dyDescent="0.25">
      <c r="A102">
        <v>2003</v>
      </c>
      <c r="B102">
        <v>12</v>
      </c>
      <c r="C102">
        <v>9</v>
      </c>
      <c r="D102">
        <v>1</v>
      </c>
      <c r="E102" s="13">
        <v>-3.6</v>
      </c>
      <c r="F102" s="7">
        <f>(((20-15)/(MIN($E$2:$E$8761)-15))*Data[[#This Row],[temperatuur]])+18.151</f>
        <v>18.907302521008404</v>
      </c>
      <c r="G102" s="7">
        <f>Data[[#This Row],[Tintern ]]-Data[[#This Row],[temperatuur]]</f>
        <v>22.507302521008405</v>
      </c>
      <c r="H102" s="7">
        <f>ROUND(IF(Data[[#This Row],[deltaT]]&gt;0,(Data[[#This Row],[Tintern ]]-Data[[#This Row],[temperatuur]])*Uitgangspunten!$B$9,0),1)</f>
        <v>78.2</v>
      </c>
      <c r="I102"/>
      <c r="J102"/>
      <c r="K102" s="6"/>
      <c r="O102" s="5"/>
      <c r="P102" s="8"/>
      <c r="U102"/>
      <c r="V102"/>
    </row>
    <row r="103" spans="1:22" x14ac:dyDescent="0.25">
      <c r="A103">
        <v>2003</v>
      </c>
      <c r="B103">
        <v>12</v>
      </c>
      <c r="C103">
        <v>9</v>
      </c>
      <c r="D103">
        <v>21</v>
      </c>
      <c r="E103" s="13">
        <v>-3.6</v>
      </c>
      <c r="F103" s="7">
        <f>(((20-15)/(MIN($E$2:$E$8761)-15))*Data[[#This Row],[temperatuur]])+18.151</f>
        <v>18.907302521008404</v>
      </c>
      <c r="G103" s="7">
        <f>Data[[#This Row],[Tintern ]]-Data[[#This Row],[temperatuur]]</f>
        <v>22.507302521008405</v>
      </c>
      <c r="H103" s="7">
        <f>ROUND(IF(Data[[#This Row],[deltaT]]&gt;0,(Data[[#This Row],[Tintern ]]-Data[[#This Row],[temperatuur]])*Uitgangspunten!$B$9,0),1)</f>
        <v>78.2</v>
      </c>
      <c r="I103"/>
      <c r="J103"/>
      <c r="K103" s="6"/>
      <c r="O103" s="5"/>
      <c r="P103" s="8"/>
      <c r="U103"/>
      <c r="V103"/>
    </row>
    <row r="104" spans="1:22" x14ac:dyDescent="0.25">
      <c r="A104">
        <v>2001</v>
      </c>
      <c r="B104">
        <v>1</v>
      </c>
      <c r="C104">
        <v>14</v>
      </c>
      <c r="D104">
        <v>1</v>
      </c>
      <c r="E104" s="13">
        <v>-3.5</v>
      </c>
      <c r="F104" s="7">
        <f>(((20-15)/(MIN($E$2:$E$8761)-15))*Data[[#This Row],[temperatuur]])+18.151</f>
        <v>18.886294117647058</v>
      </c>
      <c r="G104" s="7">
        <f>Data[[#This Row],[Tintern ]]-Data[[#This Row],[temperatuur]]</f>
        <v>22.386294117647058</v>
      </c>
      <c r="H104" s="7">
        <f>ROUND(IF(Data[[#This Row],[deltaT]]&gt;0,(Data[[#This Row],[Tintern ]]-Data[[#This Row],[temperatuur]])*Uitgangspunten!$B$9,0),1)</f>
        <v>77.7</v>
      </c>
      <c r="I104"/>
      <c r="J104"/>
      <c r="K104" s="6"/>
      <c r="O104" s="5"/>
      <c r="P104" s="8"/>
      <c r="U104"/>
      <c r="V104"/>
    </row>
    <row r="105" spans="1:22" x14ac:dyDescent="0.25">
      <c r="A105">
        <v>2001</v>
      </c>
      <c r="B105">
        <v>1</v>
      </c>
      <c r="C105">
        <v>15</v>
      </c>
      <c r="D105">
        <v>5</v>
      </c>
      <c r="E105" s="13">
        <v>-3.5</v>
      </c>
      <c r="F105" s="7">
        <f>(((20-15)/(MIN($E$2:$E$8761)-15))*Data[[#This Row],[temperatuur]])+18.151</f>
        <v>18.886294117647058</v>
      </c>
      <c r="G105" s="7">
        <f>Data[[#This Row],[Tintern ]]-Data[[#This Row],[temperatuur]]</f>
        <v>22.386294117647058</v>
      </c>
      <c r="H105" s="7">
        <f>ROUND(IF(Data[[#This Row],[deltaT]]&gt;0,(Data[[#This Row],[Tintern ]]-Data[[#This Row],[temperatuur]])*Uitgangspunten!$B$9,0),1)</f>
        <v>77.7</v>
      </c>
      <c r="I105"/>
      <c r="J105"/>
      <c r="K105" s="6"/>
      <c r="O105" s="5"/>
      <c r="P105" s="8"/>
      <c r="U105"/>
      <c r="V105"/>
    </row>
    <row r="106" spans="1:22" x14ac:dyDescent="0.25">
      <c r="A106">
        <v>2004</v>
      </c>
      <c r="B106" s="3">
        <v>3</v>
      </c>
      <c r="C106" s="3">
        <v>1</v>
      </c>
      <c r="D106" s="3">
        <v>1</v>
      </c>
      <c r="E106" s="13">
        <v>-3.5</v>
      </c>
      <c r="F106" s="7">
        <f>(((20-15)/(MIN($E$2:$E$8761)-15))*Data[[#This Row],[temperatuur]])+18.151</f>
        <v>18.886294117647058</v>
      </c>
      <c r="G106" s="7">
        <f>Data[[#This Row],[Tintern ]]-Data[[#This Row],[temperatuur]]</f>
        <v>22.386294117647058</v>
      </c>
      <c r="H106" s="7">
        <f>ROUND(IF(Data[[#This Row],[deltaT]]&gt;0,(Data[[#This Row],[Tintern ]]-Data[[#This Row],[temperatuur]])*Uitgangspunten!$B$9,0),1)</f>
        <v>77.7</v>
      </c>
      <c r="I106"/>
      <c r="J106"/>
      <c r="K106" s="6"/>
      <c r="O106" s="5"/>
      <c r="P106" s="8"/>
      <c r="U106"/>
      <c r="V106"/>
    </row>
    <row r="107" spans="1:22" x14ac:dyDescent="0.25">
      <c r="A107">
        <v>2003</v>
      </c>
      <c r="B107">
        <v>12</v>
      </c>
      <c r="C107">
        <v>7</v>
      </c>
      <c r="D107">
        <v>24</v>
      </c>
      <c r="E107" s="13">
        <v>-3.5</v>
      </c>
      <c r="F107" s="7">
        <f>(((20-15)/(MIN($E$2:$E$8761)-15))*Data[[#This Row],[temperatuur]])+18.151</f>
        <v>18.886294117647058</v>
      </c>
      <c r="G107" s="7">
        <f>Data[[#This Row],[Tintern ]]-Data[[#This Row],[temperatuur]]</f>
        <v>22.386294117647058</v>
      </c>
      <c r="H107" s="7">
        <f>ROUND(IF(Data[[#This Row],[deltaT]]&gt;0,(Data[[#This Row],[Tintern ]]-Data[[#This Row],[temperatuur]])*Uitgangspunten!$B$9,0),1)</f>
        <v>77.7</v>
      </c>
      <c r="I107"/>
      <c r="J107"/>
      <c r="K107" s="6"/>
      <c r="O107" s="5"/>
      <c r="P107" s="8"/>
      <c r="U107"/>
      <c r="V107"/>
    </row>
    <row r="108" spans="1:22" x14ac:dyDescent="0.25">
      <c r="A108">
        <v>2003</v>
      </c>
      <c r="B108">
        <v>12</v>
      </c>
      <c r="C108">
        <v>8</v>
      </c>
      <c r="D108">
        <v>22</v>
      </c>
      <c r="E108" s="13">
        <v>-3.5</v>
      </c>
      <c r="F108" s="7">
        <f>(((20-15)/(MIN($E$2:$E$8761)-15))*Data[[#This Row],[temperatuur]])+18.151</f>
        <v>18.886294117647058</v>
      </c>
      <c r="G108" s="7">
        <f>Data[[#This Row],[Tintern ]]-Data[[#This Row],[temperatuur]]</f>
        <v>22.386294117647058</v>
      </c>
      <c r="H108" s="7">
        <f>ROUND(IF(Data[[#This Row],[deltaT]]&gt;0,(Data[[#This Row],[Tintern ]]-Data[[#This Row],[temperatuur]])*Uitgangspunten!$B$9,0),1)</f>
        <v>77.7</v>
      </c>
      <c r="I108"/>
      <c r="J108"/>
      <c r="K108" s="6"/>
      <c r="O108" s="5"/>
      <c r="P108" s="8"/>
      <c r="U108"/>
      <c r="V108"/>
    </row>
    <row r="109" spans="1:22" x14ac:dyDescent="0.25">
      <c r="A109">
        <v>2003</v>
      </c>
      <c r="B109">
        <v>12</v>
      </c>
      <c r="C109">
        <v>9</v>
      </c>
      <c r="D109">
        <v>23</v>
      </c>
      <c r="E109" s="13">
        <v>-3.5</v>
      </c>
      <c r="F109" s="7">
        <f>(((20-15)/(MIN($E$2:$E$8761)-15))*Data[[#This Row],[temperatuur]])+18.151</f>
        <v>18.886294117647058</v>
      </c>
      <c r="G109" s="7">
        <f>Data[[#This Row],[Tintern ]]-Data[[#This Row],[temperatuur]]</f>
        <v>22.386294117647058</v>
      </c>
      <c r="H109" s="7">
        <f>ROUND(IF(Data[[#This Row],[deltaT]]&gt;0,(Data[[#This Row],[Tintern ]]-Data[[#This Row],[temperatuur]])*Uitgangspunten!$B$9,0),1)</f>
        <v>77.7</v>
      </c>
      <c r="I109"/>
      <c r="J109"/>
      <c r="K109" s="6"/>
      <c r="O109" s="5"/>
      <c r="P109" s="8"/>
      <c r="U109"/>
      <c r="V109"/>
    </row>
    <row r="110" spans="1:22" x14ac:dyDescent="0.25">
      <c r="A110">
        <v>2001</v>
      </c>
      <c r="B110">
        <v>1</v>
      </c>
      <c r="C110">
        <v>15</v>
      </c>
      <c r="D110">
        <v>4</v>
      </c>
      <c r="E110" s="13">
        <v>-3.4000000000000004</v>
      </c>
      <c r="F110" s="7">
        <f>(((20-15)/(MIN($E$2:$E$8761)-15))*Data[[#This Row],[temperatuur]])+18.151</f>
        <v>18.865285714285715</v>
      </c>
      <c r="G110" s="7">
        <f>Data[[#This Row],[Tintern ]]-Data[[#This Row],[temperatuur]]</f>
        <v>22.265285714285717</v>
      </c>
      <c r="H110" s="7">
        <f>ROUND(IF(Data[[#This Row],[deltaT]]&gt;0,(Data[[#This Row],[Tintern ]]-Data[[#This Row],[temperatuur]])*Uitgangspunten!$B$9,0),1)</f>
        <v>77.3</v>
      </c>
      <c r="I110"/>
      <c r="J110"/>
      <c r="K110" s="6"/>
      <c r="O110" s="5"/>
      <c r="P110" s="8"/>
      <c r="U110"/>
      <c r="V110"/>
    </row>
    <row r="111" spans="1:22" x14ac:dyDescent="0.25">
      <c r="A111">
        <v>2001</v>
      </c>
      <c r="B111">
        <v>1</v>
      </c>
      <c r="C111">
        <v>18</v>
      </c>
      <c r="D111">
        <v>11</v>
      </c>
      <c r="E111" s="13">
        <v>-3.4000000000000004</v>
      </c>
      <c r="F111" s="7">
        <f>(((20-15)/(MIN($E$2:$E$8761)-15))*Data[[#This Row],[temperatuur]])+18.151</f>
        <v>18.865285714285715</v>
      </c>
      <c r="G111" s="7">
        <f>Data[[#This Row],[Tintern ]]-Data[[#This Row],[temperatuur]]</f>
        <v>22.265285714285717</v>
      </c>
      <c r="H111" s="7">
        <f>ROUND(IF(Data[[#This Row],[deltaT]]&gt;0,(Data[[#This Row],[Tintern ]]-Data[[#This Row],[temperatuur]])*Uitgangspunten!$B$9,0),1)</f>
        <v>77.3</v>
      </c>
      <c r="I111"/>
      <c r="J111"/>
      <c r="K111" s="6"/>
      <c r="O111" s="5"/>
      <c r="P111" s="8"/>
      <c r="U111"/>
      <c r="V111"/>
    </row>
    <row r="112" spans="1:22" x14ac:dyDescent="0.25">
      <c r="A112">
        <v>2004</v>
      </c>
      <c r="B112">
        <v>3</v>
      </c>
      <c r="C112">
        <v>27</v>
      </c>
      <c r="D112">
        <v>5</v>
      </c>
      <c r="E112" s="13">
        <v>-3.4000000000000004</v>
      </c>
      <c r="F112" s="7">
        <f>(((20-15)/(MIN($E$2:$E$8761)-15))*Data[[#This Row],[temperatuur]])+18.151</f>
        <v>18.865285714285715</v>
      </c>
      <c r="G112" s="7">
        <f>Data[[#This Row],[Tintern ]]-Data[[#This Row],[temperatuur]]</f>
        <v>22.265285714285717</v>
      </c>
      <c r="H112" s="7">
        <f>ROUND(IF(Data[[#This Row],[deltaT]]&gt;0,(Data[[#This Row],[Tintern ]]-Data[[#This Row],[temperatuur]])*Uitgangspunten!$B$9,0),1)</f>
        <v>77.3</v>
      </c>
      <c r="I112"/>
      <c r="J112"/>
      <c r="K112" s="6"/>
      <c r="O112" s="5"/>
      <c r="P112" s="8"/>
      <c r="U112"/>
      <c r="V112"/>
    </row>
    <row r="113" spans="1:22" x14ac:dyDescent="0.25">
      <c r="A113">
        <v>2003</v>
      </c>
      <c r="B113">
        <v>12</v>
      </c>
      <c r="C113">
        <v>9</v>
      </c>
      <c r="D113">
        <v>2</v>
      </c>
      <c r="E113" s="13">
        <v>-3.4000000000000004</v>
      </c>
      <c r="F113" s="7">
        <f>(((20-15)/(MIN($E$2:$E$8761)-15))*Data[[#This Row],[temperatuur]])+18.151</f>
        <v>18.865285714285715</v>
      </c>
      <c r="G113" s="7">
        <f>Data[[#This Row],[Tintern ]]-Data[[#This Row],[temperatuur]]</f>
        <v>22.265285714285717</v>
      </c>
      <c r="H113" s="7">
        <f>ROUND(IF(Data[[#This Row],[deltaT]]&gt;0,(Data[[#This Row],[Tintern ]]-Data[[#This Row],[temperatuur]])*Uitgangspunten!$B$9,0),1)</f>
        <v>77.3</v>
      </c>
      <c r="I113"/>
      <c r="J113"/>
      <c r="K113" s="6"/>
      <c r="O113" s="5"/>
      <c r="P113" s="8"/>
      <c r="U113"/>
      <c r="V113"/>
    </row>
    <row r="114" spans="1:22" x14ac:dyDescent="0.25">
      <c r="A114">
        <v>2001</v>
      </c>
      <c r="B114">
        <v>1</v>
      </c>
      <c r="C114">
        <v>15</v>
      </c>
      <c r="D114">
        <v>9</v>
      </c>
      <c r="E114" s="13">
        <v>-3.3000000000000003</v>
      </c>
      <c r="F114" s="7">
        <f>(((20-15)/(MIN($E$2:$E$8761)-15))*Data[[#This Row],[temperatuur]])+18.151</f>
        <v>18.844277310924369</v>
      </c>
      <c r="G114" s="7">
        <f>Data[[#This Row],[Tintern ]]-Data[[#This Row],[temperatuur]]</f>
        <v>22.14427731092437</v>
      </c>
      <c r="H114" s="7">
        <f>ROUND(IF(Data[[#This Row],[deltaT]]&gt;0,(Data[[#This Row],[Tintern ]]-Data[[#This Row],[temperatuur]])*Uitgangspunten!$B$9,0),1)</f>
        <v>76.900000000000006</v>
      </c>
      <c r="I114"/>
      <c r="J114"/>
      <c r="K114" s="6"/>
      <c r="O114" s="5"/>
      <c r="P114" s="8"/>
      <c r="U114"/>
      <c r="V114"/>
    </row>
    <row r="115" spans="1:22" x14ac:dyDescent="0.25">
      <c r="A115">
        <v>2004</v>
      </c>
      <c r="B115">
        <v>3</v>
      </c>
      <c r="C115">
        <v>8</v>
      </c>
      <c r="D115">
        <v>5</v>
      </c>
      <c r="E115" s="13">
        <v>-3.3000000000000003</v>
      </c>
      <c r="F115" s="7">
        <f>(((20-15)/(MIN($E$2:$E$8761)-15))*Data[[#This Row],[temperatuur]])+18.151</f>
        <v>18.844277310924369</v>
      </c>
      <c r="G115" s="7">
        <f>Data[[#This Row],[Tintern ]]-Data[[#This Row],[temperatuur]]</f>
        <v>22.14427731092437</v>
      </c>
      <c r="H115" s="7">
        <f>ROUND(IF(Data[[#This Row],[deltaT]]&gt;0,(Data[[#This Row],[Tintern ]]-Data[[#This Row],[temperatuur]])*Uitgangspunten!$B$9,0),1)</f>
        <v>76.900000000000006</v>
      </c>
      <c r="I115"/>
      <c r="J115"/>
      <c r="K115" s="6"/>
      <c r="O115" s="5"/>
      <c r="P115" s="8"/>
      <c r="U115"/>
      <c r="V115"/>
    </row>
    <row r="116" spans="1:22" x14ac:dyDescent="0.25">
      <c r="A116">
        <v>2001</v>
      </c>
      <c r="B116">
        <v>1</v>
      </c>
      <c r="C116">
        <v>13</v>
      </c>
      <c r="D116">
        <v>7</v>
      </c>
      <c r="E116" s="13">
        <v>-3.2</v>
      </c>
      <c r="F116" s="7">
        <f>(((20-15)/(MIN($E$2:$E$8761)-15))*Data[[#This Row],[temperatuur]])+18.151</f>
        <v>18.823268907563026</v>
      </c>
      <c r="G116" s="7">
        <f>Data[[#This Row],[Tintern ]]-Data[[#This Row],[temperatuur]]</f>
        <v>22.023268907563025</v>
      </c>
      <c r="H116" s="7">
        <f>ROUND(IF(Data[[#This Row],[deltaT]]&gt;0,(Data[[#This Row],[Tintern ]]-Data[[#This Row],[temperatuur]])*Uitgangspunten!$B$9,0),1)</f>
        <v>76.5</v>
      </c>
      <c r="I116"/>
      <c r="J116"/>
      <c r="K116" s="6"/>
      <c r="O116" s="5"/>
      <c r="P116" s="8"/>
      <c r="U116"/>
      <c r="V116"/>
    </row>
    <row r="117" spans="1:22" x14ac:dyDescent="0.25">
      <c r="A117">
        <v>2001</v>
      </c>
      <c r="B117">
        <v>1</v>
      </c>
      <c r="C117">
        <v>13</v>
      </c>
      <c r="D117">
        <v>24</v>
      </c>
      <c r="E117" s="13">
        <v>-3.2</v>
      </c>
      <c r="F117" s="7">
        <f>(((20-15)/(MIN($E$2:$E$8761)-15))*Data[[#This Row],[temperatuur]])+18.151</f>
        <v>18.823268907563026</v>
      </c>
      <c r="G117" s="7">
        <f>Data[[#This Row],[Tintern ]]-Data[[#This Row],[temperatuur]]</f>
        <v>22.023268907563025</v>
      </c>
      <c r="H117" s="7">
        <f>ROUND(IF(Data[[#This Row],[deltaT]]&gt;0,(Data[[#This Row],[Tintern ]]-Data[[#This Row],[temperatuur]])*Uitgangspunten!$B$9,0),1)</f>
        <v>76.5</v>
      </c>
      <c r="I117"/>
      <c r="J117"/>
      <c r="K117" s="6"/>
      <c r="O117" s="5"/>
      <c r="P117" s="8"/>
      <c r="U117"/>
      <c r="V117"/>
    </row>
    <row r="118" spans="1:22" x14ac:dyDescent="0.25">
      <c r="A118">
        <v>2004</v>
      </c>
      <c r="B118">
        <v>3</v>
      </c>
      <c r="C118">
        <v>27</v>
      </c>
      <c r="D118">
        <v>4</v>
      </c>
      <c r="E118" s="13">
        <v>-3.2</v>
      </c>
      <c r="F118" s="7">
        <f>(((20-15)/(MIN($E$2:$E$8761)-15))*Data[[#This Row],[temperatuur]])+18.151</f>
        <v>18.823268907563026</v>
      </c>
      <c r="G118" s="7">
        <f>Data[[#This Row],[Tintern ]]-Data[[#This Row],[temperatuur]]</f>
        <v>22.023268907563025</v>
      </c>
      <c r="H118" s="7">
        <f>ROUND(IF(Data[[#This Row],[deltaT]]&gt;0,(Data[[#This Row],[Tintern ]]-Data[[#This Row],[temperatuur]])*Uitgangspunten!$B$9,0),1)</f>
        <v>76.5</v>
      </c>
      <c r="I118"/>
      <c r="J118"/>
      <c r="K118" s="6"/>
      <c r="O118" s="5"/>
      <c r="P118" s="8"/>
      <c r="U118"/>
      <c r="V118"/>
    </row>
    <row r="119" spans="1:22" x14ac:dyDescent="0.25">
      <c r="A119">
        <v>2003</v>
      </c>
      <c r="B119">
        <v>12</v>
      </c>
      <c r="C119">
        <v>7</v>
      </c>
      <c r="D119">
        <v>7</v>
      </c>
      <c r="E119" s="13">
        <v>-3.1</v>
      </c>
      <c r="F119" s="7">
        <f>(((20-15)/(MIN($E$2:$E$8761)-15))*Data[[#This Row],[temperatuur]])+18.151</f>
        <v>18.80226050420168</v>
      </c>
      <c r="G119" s="7">
        <f>Data[[#This Row],[Tintern ]]-Data[[#This Row],[temperatuur]]</f>
        <v>21.902260504201681</v>
      </c>
      <c r="H119" s="7">
        <f>ROUND(IF(Data[[#This Row],[deltaT]]&gt;0,(Data[[#This Row],[Tintern ]]-Data[[#This Row],[temperatuur]])*Uitgangspunten!$B$9,0),1)</f>
        <v>76</v>
      </c>
      <c r="I119"/>
      <c r="J119"/>
      <c r="K119" s="6"/>
      <c r="O119" s="5"/>
      <c r="P119" s="8"/>
      <c r="U119"/>
      <c r="V119"/>
    </row>
    <row r="120" spans="1:22" x14ac:dyDescent="0.25">
      <c r="A120">
        <v>2001</v>
      </c>
      <c r="B120">
        <v>1</v>
      </c>
      <c r="C120">
        <v>13</v>
      </c>
      <c r="D120">
        <v>6</v>
      </c>
      <c r="E120" s="13">
        <v>-3</v>
      </c>
      <c r="F120" s="7">
        <f>(((20-15)/(MIN($E$2:$E$8761)-15))*Data[[#This Row],[temperatuur]])+18.151</f>
        <v>18.781252100840337</v>
      </c>
      <c r="G120" s="7">
        <f>Data[[#This Row],[Tintern ]]-Data[[#This Row],[temperatuur]]</f>
        <v>21.781252100840337</v>
      </c>
      <c r="H120" s="7">
        <f>ROUND(IF(Data[[#This Row],[deltaT]]&gt;0,(Data[[#This Row],[Tintern ]]-Data[[#This Row],[temperatuur]])*Uitgangspunten!$B$9,0),1)</f>
        <v>75.599999999999994</v>
      </c>
      <c r="I120"/>
      <c r="J120"/>
      <c r="K120" s="6"/>
      <c r="O120" s="5"/>
      <c r="P120" s="8"/>
      <c r="U120"/>
      <c r="V120"/>
    </row>
    <row r="121" spans="1:22" x14ac:dyDescent="0.25">
      <c r="A121">
        <v>2001</v>
      </c>
      <c r="B121">
        <v>1</v>
      </c>
      <c r="C121">
        <v>15</v>
      </c>
      <c r="D121">
        <v>22</v>
      </c>
      <c r="E121" s="13">
        <v>-3</v>
      </c>
      <c r="F121" s="7">
        <f>(((20-15)/(MIN($E$2:$E$8761)-15))*Data[[#This Row],[temperatuur]])+18.151</f>
        <v>18.781252100840337</v>
      </c>
      <c r="G121" s="7">
        <f>Data[[#This Row],[Tintern ]]-Data[[#This Row],[temperatuur]]</f>
        <v>21.781252100840337</v>
      </c>
      <c r="H121" s="7">
        <f>ROUND(IF(Data[[#This Row],[deltaT]]&gt;0,(Data[[#This Row],[Tintern ]]-Data[[#This Row],[temperatuur]])*Uitgangspunten!$B$9,0),1)</f>
        <v>75.599999999999994</v>
      </c>
      <c r="I121"/>
      <c r="J121"/>
      <c r="K121" s="6"/>
      <c r="O121" s="5"/>
      <c r="P121" s="8"/>
      <c r="U121"/>
      <c r="V121"/>
    </row>
    <row r="122" spans="1:22" x14ac:dyDescent="0.25">
      <c r="A122">
        <v>2004</v>
      </c>
      <c r="B122" s="3">
        <v>2</v>
      </c>
      <c r="C122">
        <v>28</v>
      </c>
      <c r="D122">
        <v>19</v>
      </c>
      <c r="E122" s="13">
        <v>-3</v>
      </c>
      <c r="F122" s="7">
        <f>(((20-15)/(MIN($E$2:$E$8761)-15))*Data[[#This Row],[temperatuur]])+18.151</f>
        <v>18.781252100840337</v>
      </c>
      <c r="G122" s="7">
        <f>Data[[#This Row],[Tintern ]]-Data[[#This Row],[temperatuur]]</f>
        <v>21.781252100840337</v>
      </c>
      <c r="H122" s="7">
        <f>ROUND(IF(Data[[#This Row],[deltaT]]&gt;0,(Data[[#This Row],[Tintern ]]-Data[[#This Row],[temperatuur]])*Uitgangspunten!$B$9,0),1)</f>
        <v>75.599999999999994</v>
      </c>
      <c r="I122"/>
      <c r="J122"/>
      <c r="K122" s="6"/>
      <c r="O122" s="5"/>
      <c r="P122" s="8"/>
      <c r="U122"/>
      <c r="V122"/>
    </row>
    <row r="123" spans="1:22" x14ac:dyDescent="0.25">
      <c r="A123">
        <v>2004</v>
      </c>
      <c r="B123">
        <v>3</v>
      </c>
      <c r="C123">
        <v>26</v>
      </c>
      <c r="D123">
        <v>5</v>
      </c>
      <c r="E123" s="13">
        <v>-3</v>
      </c>
      <c r="F123" s="7">
        <f>(((20-15)/(MIN($E$2:$E$8761)-15))*Data[[#This Row],[temperatuur]])+18.151</f>
        <v>18.781252100840337</v>
      </c>
      <c r="G123" s="7">
        <f>Data[[#This Row],[Tintern ]]-Data[[#This Row],[temperatuur]]</f>
        <v>21.781252100840337</v>
      </c>
      <c r="H123" s="7">
        <f>ROUND(IF(Data[[#This Row],[deltaT]]&gt;0,(Data[[#This Row],[Tintern ]]-Data[[#This Row],[temperatuur]])*Uitgangspunten!$B$9,0),1)</f>
        <v>75.599999999999994</v>
      </c>
      <c r="I123"/>
      <c r="J123"/>
      <c r="K123" s="6"/>
      <c r="O123" s="5"/>
      <c r="P123" s="8"/>
      <c r="U123"/>
      <c r="V123"/>
    </row>
    <row r="124" spans="1:22" x14ac:dyDescent="0.25">
      <c r="A124">
        <v>2004</v>
      </c>
      <c r="B124" s="3">
        <v>3</v>
      </c>
      <c r="C124" s="3">
        <v>1</v>
      </c>
      <c r="D124" s="3">
        <v>3</v>
      </c>
      <c r="E124" s="13">
        <v>-2.9000000000000004</v>
      </c>
      <c r="F124" s="7">
        <f>(((20-15)/(MIN($E$2:$E$8761)-15))*Data[[#This Row],[temperatuur]])+18.151</f>
        <v>18.760243697478991</v>
      </c>
      <c r="G124" s="7">
        <f>Data[[#This Row],[Tintern ]]-Data[[#This Row],[temperatuur]]</f>
        <v>21.66024369747899</v>
      </c>
      <c r="H124" s="7">
        <f>ROUND(IF(Data[[#This Row],[deltaT]]&gt;0,(Data[[#This Row],[Tintern ]]-Data[[#This Row],[temperatuur]])*Uitgangspunten!$B$9,0),1)</f>
        <v>75.2</v>
      </c>
      <c r="I124"/>
      <c r="J124"/>
      <c r="K124" s="6"/>
      <c r="O124" s="5"/>
      <c r="P124" s="8"/>
      <c r="U124"/>
      <c r="V124"/>
    </row>
    <row r="125" spans="1:22" x14ac:dyDescent="0.25">
      <c r="A125">
        <v>2003</v>
      </c>
      <c r="B125">
        <v>12</v>
      </c>
      <c r="C125">
        <v>8</v>
      </c>
      <c r="D125">
        <v>23</v>
      </c>
      <c r="E125" s="13">
        <v>-2.9000000000000004</v>
      </c>
      <c r="F125" s="7">
        <f>(((20-15)/(MIN($E$2:$E$8761)-15))*Data[[#This Row],[temperatuur]])+18.151</f>
        <v>18.760243697478991</v>
      </c>
      <c r="G125" s="7">
        <f>Data[[#This Row],[Tintern ]]-Data[[#This Row],[temperatuur]]</f>
        <v>21.66024369747899</v>
      </c>
      <c r="H125" s="7">
        <f>ROUND(IF(Data[[#This Row],[deltaT]]&gt;0,(Data[[#This Row],[Tintern ]]-Data[[#This Row],[temperatuur]])*Uitgangspunten!$B$9,0),1)</f>
        <v>75.2</v>
      </c>
      <c r="I125"/>
      <c r="J125"/>
      <c r="K125" s="6"/>
      <c r="O125" s="5"/>
      <c r="P125" s="8"/>
      <c r="U125"/>
      <c r="V125"/>
    </row>
    <row r="126" spans="1:22" x14ac:dyDescent="0.25">
      <c r="A126">
        <v>2003</v>
      </c>
      <c r="B126">
        <v>12</v>
      </c>
      <c r="C126">
        <v>10</v>
      </c>
      <c r="D126">
        <v>17</v>
      </c>
      <c r="E126" s="13">
        <v>-2.9000000000000004</v>
      </c>
      <c r="F126" s="7">
        <f>(((20-15)/(MIN($E$2:$E$8761)-15))*Data[[#This Row],[temperatuur]])+18.151</f>
        <v>18.760243697478991</v>
      </c>
      <c r="G126" s="7">
        <f>Data[[#This Row],[Tintern ]]-Data[[#This Row],[temperatuur]]</f>
        <v>21.66024369747899</v>
      </c>
      <c r="H126" s="7">
        <f>ROUND(IF(Data[[#This Row],[deltaT]]&gt;0,(Data[[#This Row],[Tintern ]]-Data[[#This Row],[temperatuur]])*Uitgangspunten!$B$9,0),1)</f>
        <v>75.2</v>
      </c>
      <c r="I126"/>
      <c r="J126"/>
      <c r="K126" s="6"/>
      <c r="O126" s="5"/>
      <c r="P126" s="8"/>
      <c r="U126"/>
      <c r="V126"/>
    </row>
    <row r="127" spans="1:22" x14ac:dyDescent="0.25">
      <c r="A127">
        <v>2001</v>
      </c>
      <c r="B127">
        <v>1</v>
      </c>
      <c r="C127">
        <v>13</v>
      </c>
      <c r="D127">
        <v>8</v>
      </c>
      <c r="E127" s="13">
        <v>-2.8000000000000003</v>
      </c>
      <c r="F127" s="7">
        <f>(((20-15)/(MIN($E$2:$E$8761)-15))*Data[[#This Row],[temperatuur]])+18.151</f>
        <v>18.739235294117648</v>
      </c>
      <c r="G127" s="7">
        <f>Data[[#This Row],[Tintern ]]-Data[[#This Row],[temperatuur]]</f>
        <v>21.539235294117649</v>
      </c>
      <c r="H127" s="7">
        <f>ROUND(IF(Data[[#This Row],[deltaT]]&gt;0,(Data[[#This Row],[Tintern ]]-Data[[#This Row],[temperatuur]])*Uitgangspunten!$B$9,0),1)</f>
        <v>74.8</v>
      </c>
      <c r="I127"/>
      <c r="J127"/>
      <c r="K127" s="6"/>
      <c r="O127" s="5"/>
      <c r="P127" s="8"/>
      <c r="U127"/>
      <c r="V127"/>
    </row>
    <row r="128" spans="1:22" x14ac:dyDescent="0.25">
      <c r="A128">
        <v>2001</v>
      </c>
      <c r="B128">
        <v>1</v>
      </c>
      <c r="C128">
        <v>15</v>
      </c>
      <c r="D128">
        <v>2</v>
      </c>
      <c r="E128" s="13">
        <v>-2.8000000000000003</v>
      </c>
      <c r="F128" s="7">
        <f>(((20-15)/(MIN($E$2:$E$8761)-15))*Data[[#This Row],[temperatuur]])+18.151</f>
        <v>18.739235294117648</v>
      </c>
      <c r="G128" s="7">
        <f>Data[[#This Row],[Tintern ]]-Data[[#This Row],[temperatuur]]</f>
        <v>21.539235294117649</v>
      </c>
      <c r="H128" s="7">
        <f>ROUND(IF(Data[[#This Row],[deltaT]]&gt;0,(Data[[#This Row],[Tintern ]]-Data[[#This Row],[temperatuur]])*Uitgangspunten!$B$9,0),1)</f>
        <v>74.8</v>
      </c>
      <c r="I128"/>
      <c r="J128"/>
      <c r="K128" s="6"/>
      <c r="O128" s="5"/>
      <c r="P128" s="8"/>
      <c r="U128"/>
      <c r="V128"/>
    </row>
    <row r="129" spans="1:22" x14ac:dyDescent="0.25">
      <c r="A129">
        <v>2001</v>
      </c>
      <c r="B129">
        <v>1</v>
      </c>
      <c r="C129">
        <v>15</v>
      </c>
      <c r="D129">
        <v>3</v>
      </c>
      <c r="E129" s="13">
        <v>-2.8000000000000003</v>
      </c>
      <c r="F129" s="7">
        <f>(((20-15)/(MIN($E$2:$E$8761)-15))*Data[[#This Row],[temperatuur]])+18.151</f>
        <v>18.739235294117648</v>
      </c>
      <c r="G129" s="7">
        <f>Data[[#This Row],[Tintern ]]-Data[[#This Row],[temperatuur]]</f>
        <v>21.539235294117649</v>
      </c>
      <c r="H129" s="7">
        <f>ROUND(IF(Data[[#This Row],[deltaT]]&gt;0,(Data[[#This Row],[Tintern ]]-Data[[#This Row],[temperatuur]])*Uitgangspunten!$B$9,0),1)</f>
        <v>74.8</v>
      </c>
      <c r="I129"/>
      <c r="J129"/>
      <c r="K129" s="6"/>
      <c r="O129" s="5"/>
      <c r="P129" s="8"/>
      <c r="U129"/>
      <c r="V129"/>
    </row>
    <row r="130" spans="1:22" x14ac:dyDescent="0.25">
      <c r="A130">
        <v>2001</v>
      </c>
      <c r="B130">
        <v>1</v>
      </c>
      <c r="C130">
        <v>17</v>
      </c>
      <c r="D130">
        <v>11</v>
      </c>
      <c r="E130" s="13">
        <v>-2.8000000000000003</v>
      </c>
      <c r="F130" s="7">
        <f>(((20-15)/(MIN($E$2:$E$8761)-15))*Data[[#This Row],[temperatuur]])+18.151</f>
        <v>18.739235294117648</v>
      </c>
      <c r="G130" s="7">
        <f>Data[[#This Row],[Tintern ]]-Data[[#This Row],[temperatuur]]</f>
        <v>21.539235294117649</v>
      </c>
      <c r="H130" s="7">
        <f>ROUND(IF(Data[[#This Row],[deltaT]]&gt;0,(Data[[#This Row],[Tintern ]]-Data[[#This Row],[temperatuur]])*Uitgangspunten!$B$9,0),1)</f>
        <v>74.8</v>
      </c>
      <c r="I130"/>
      <c r="J130"/>
      <c r="K130" s="6"/>
      <c r="O130" s="5"/>
      <c r="P130" s="8"/>
      <c r="U130"/>
      <c r="V130"/>
    </row>
    <row r="131" spans="1:22" x14ac:dyDescent="0.25">
      <c r="A131">
        <v>2001</v>
      </c>
      <c r="B131">
        <v>1</v>
      </c>
      <c r="C131">
        <v>18</v>
      </c>
      <c r="D131">
        <v>12</v>
      </c>
      <c r="E131" s="13">
        <v>-2.8000000000000003</v>
      </c>
      <c r="F131" s="7">
        <f>(((20-15)/(MIN($E$2:$E$8761)-15))*Data[[#This Row],[temperatuur]])+18.151</f>
        <v>18.739235294117648</v>
      </c>
      <c r="G131" s="7">
        <f>Data[[#This Row],[Tintern ]]-Data[[#This Row],[temperatuur]]</f>
        <v>21.539235294117649</v>
      </c>
      <c r="H131" s="7">
        <f>ROUND(IF(Data[[#This Row],[deltaT]]&gt;0,(Data[[#This Row],[Tintern ]]-Data[[#This Row],[temperatuur]])*Uitgangspunten!$B$9,0),1)</f>
        <v>74.8</v>
      </c>
      <c r="I131"/>
      <c r="J131"/>
      <c r="K131" s="6"/>
      <c r="O131" s="5"/>
      <c r="P131" s="8"/>
      <c r="U131"/>
      <c r="V131"/>
    </row>
    <row r="132" spans="1:22" x14ac:dyDescent="0.25">
      <c r="A132">
        <v>2001</v>
      </c>
      <c r="B132">
        <v>1</v>
      </c>
      <c r="C132">
        <v>12</v>
      </c>
      <c r="D132">
        <v>2</v>
      </c>
      <c r="E132" s="13">
        <v>-2.7</v>
      </c>
      <c r="F132" s="7">
        <f>(((20-15)/(MIN($E$2:$E$8761)-15))*Data[[#This Row],[temperatuur]])+18.151</f>
        <v>18.718226890756302</v>
      </c>
      <c r="G132" s="7">
        <f>Data[[#This Row],[Tintern ]]-Data[[#This Row],[temperatuur]]</f>
        <v>21.418226890756301</v>
      </c>
      <c r="H132" s="7">
        <f>ROUND(IF(Data[[#This Row],[deltaT]]&gt;0,(Data[[#This Row],[Tintern ]]-Data[[#This Row],[temperatuur]])*Uitgangspunten!$B$9,0),1)</f>
        <v>74.400000000000006</v>
      </c>
      <c r="I132"/>
      <c r="J132"/>
      <c r="K132" s="6"/>
      <c r="O132" s="5"/>
      <c r="P132" s="8"/>
      <c r="U132"/>
      <c r="V132"/>
    </row>
    <row r="133" spans="1:22" x14ac:dyDescent="0.25">
      <c r="A133">
        <v>2001</v>
      </c>
      <c r="B133">
        <v>1</v>
      </c>
      <c r="C133">
        <v>14</v>
      </c>
      <c r="D133">
        <v>9</v>
      </c>
      <c r="E133" s="13">
        <v>-2.7</v>
      </c>
      <c r="F133" s="7">
        <f>(((20-15)/(MIN($E$2:$E$8761)-15))*Data[[#This Row],[temperatuur]])+18.151</f>
        <v>18.718226890756302</v>
      </c>
      <c r="G133" s="7">
        <f>Data[[#This Row],[Tintern ]]-Data[[#This Row],[temperatuur]]</f>
        <v>21.418226890756301</v>
      </c>
      <c r="H133" s="7">
        <f>ROUND(IF(Data[[#This Row],[deltaT]]&gt;0,(Data[[#This Row],[Tintern ]]-Data[[#This Row],[temperatuur]])*Uitgangspunten!$B$9,0),1)</f>
        <v>74.400000000000006</v>
      </c>
      <c r="I133"/>
      <c r="J133"/>
      <c r="K133" s="6"/>
      <c r="O133" s="5"/>
      <c r="P133" s="8"/>
      <c r="U133"/>
      <c r="V133"/>
    </row>
    <row r="134" spans="1:22" x14ac:dyDescent="0.25">
      <c r="A134">
        <v>2001</v>
      </c>
      <c r="B134">
        <v>1</v>
      </c>
      <c r="C134">
        <v>14</v>
      </c>
      <c r="D134">
        <v>24</v>
      </c>
      <c r="E134" s="13">
        <v>-2.7</v>
      </c>
      <c r="F134" s="7">
        <f>(((20-15)/(MIN($E$2:$E$8761)-15))*Data[[#This Row],[temperatuur]])+18.151</f>
        <v>18.718226890756302</v>
      </c>
      <c r="G134" s="7">
        <f>Data[[#This Row],[Tintern ]]-Data[[#This Row],[temperatuur]]</f>
        <v>21.418226890756301</v>
      </c>
      <c r="H134" s="7">
        <f>ROUND(IF(Data[[#This Row],[deltaT]]&gt;0,(Data[[#This Row],[Tintern ]]-Data[[#This Row],[temperatuur]])*Uitgangspunten!$B$9,0),1)</f>
        <v>74.400000000000006</v>
      </c>
      <c r="I134"/>
      <c r="J134"/>
      <c r="K134" s="6"/>
      <c r="O134" s="5"/>
      <c r="P134" s="8"/>
      <c r="U134"/>
      <c r="V134"/>
    </row>
    <row r="135" spans="1:22" x14ac:dyDescent="0.25">
      <c r="A135">
        <v>2001</v>
      </c>
      <c r="B135">
        <v>1</v>
      </c>
      <c r="C135">
        <v>15</v>
      </c>
      <c r="D135">
        <v>1</v>
      </c>
      <c r="E135" s="13">
        <v>-2.7</v>
      </c>
      <c r="F135" s="7">
        <f>(((20-15)/(MIN($E$2:$E$8761)-15))*Data[[#This Row],[temperatuur]])+18.151</f>
        <v>18.718226890756302</v>
      </c>
      <c r="G135" s="7">
        <f>Data[[#This Row],[Tintern ]]-Data[[#This Row],[temperatuur]]</f>
        <v>21.418226890756301</v>
      </c>
      <c r="H135" s="7">
        <f>ROUND(IF(Data[[#This Row],[deltaT]]&gt;0,(Data[[#This Row],[Tintern ]]-Data[[#This Row],[temperatuur]])*Uitgangspunten!$B$9,0),1)</f>
        <v>74.400000000000006</v>
      </c>
      <c r="I135"/>
      <c r="J135"/>
      <c r="K135" s="6"/>
      <c r="O135" s="5"/>
      <c r="P135" s="8"/>
      <c r="U135"/>
      <c r="V135"/>
    </row>
    <row r="136" spans="1:22" x14ac:dyDescent="0.25">
      <c r="A136">
        <v>2001</v>
      </c>
      <c r="B136">
        <v>1</v>
      </c>
      <c r="C136">
        <v>16</v>
      </c>
      <c r="D136">
        <v>18</v>
      </c>
      <c r="E136" s="13">
        <v>-2.7</v>
      </c>
      <c r="F136" s="7">
        <f>(((20-15)/(MIN($E$2:$E$8761)-15))*Data[[#This Row],[temperatuur]])+18.151</f>
        <v>18.718226890756302</v>
      </c>
      <c r="G136" s="7">
        <f>Data[[#This Row],[Tintern ]]-Data[[#This Row],[temperatuur]]</f>
        <v>21.418226890756301</v>
      </c>
      <c r="H136" s="7">
        <f>ROUND(IF(Data[[#This Row],[deltaT]]&gt;0,(Data[[#This Row],[Tintern ]]-Data[[#This Row],[temperatuur]])*Uitgangspunten!$B$9,0),1)</f>
        <v>74.400000000000006</v>
      </c>
      <c r="I136"/>
      <c r="J136"/>
      <c r="K136" s="6"/>
      <c r="O136" s="5"/>
      <c r="P136" s="8"/>
      <c r="U136"/>
      <c r="V136"/>
    </row>
    <row r="137" spans="1:22" x14ac:dyDescent="0.25">
      <c r="A137">
        <v>2004</v>
      </c>
      <c r="B137">
        <v>3</v>
      </c>
      <c r="C137">
        <v>26</v>
      </c>
      <c r="D137">
        <v>6</v>
      </c>
      <c r="E137" s="13">
        <v>-2.7</v>
      </c>
      <c r="F137" s="7">
        <f>(((20-15)/(MIN($E$2:$E$8761)-15))*Data[[#This Row],[temperatuur]])+18.151</f>
        <v>18.718226890756302</v>
      </c>
      <c r="G137" s="7">
        <f>Data[[#This Row],[Tintern ]]-Data[[#This Row],[temperatuur]]</f>
        <v>21.418226890756301</v>
      </c>
      <c r="H137" s="7">
        <f>ROUND(IF(Data[[#This Row],[deltaT]]&gt;0,(Data[[#This Row],[Tintern ]]-Data[[#This Row],[temperatuur]])*Uitgangspunten!$B$9,0),1)</f>
        <v>74.400000000000006</v>
      </c>
      <c r="I137"/>
      <c r="J137"/>
      <c r="K137" s="6"/>
      <c r="O137" s="5"/>
      <c r="P137" s="8"/>
      <c r="U137"/>
      <c r="V137"/>
    </row>
    <row r="138" spans="1:22" x14ac:dyDescent="0.25">
      <c r="A138">
        <v>2004</v>
      </c>
      <c r="B138">
        <v>3</v>
      </c>
      <c r="C138">
        <v>27</v>
      </c>
      <c r="D138">
        <v>6</v>
      </c>
      <c r="E138" s="13">
        <v>-2.7</v>
      </c>
      <c r="F138" s="7">
        <f>(((20-15)/(MIN($E$2:$E$8761)-15))*Data[[#This Row],[temperatuur]])+18.151</f>
        <v>18.718226890756302</v>
      </c>
      <c r="G138" s="7">
        <f>Data[[#This Row],[Tintern ]]-Data[[#This Row],[temperatuur]]</f>
        <v>21.418226890756301</v>
      </c>
      <c r="H138" s="7">
        <f>ROUND(IF(Data[[#This Row],[deltaT]]&gt;0,(Data[[#This Row],[Tintern ]]-Data[[#This Row],[temperatuur]])*Uitgangspunten!$B$9,0),1)</f>
        <v>74.400000000000006</v>
      </c>
      <c r="I138"/>
      <c r="J138"/>
      <c r="K138" s="6"/>
      <c r="O138" s="5"/>
      <c r="P138" s="8"/>
      <c r="U138"/>
      <c r="V138"/>
    </row>
    <row r="139" spans="1:22" x14ac:dyDescent="0.25">
      <c r="A139">
        <v>2003</v>
      </c>
      <c r="B139">
        <v>12</v>
      </c>
      <c r="C139">
        <v>7</v>
      </c>
      <c r="D139">
        <v>8</v>
      </c>
      <c r="E139" s="13">
        <v>-2.7</v>
      </c>
      <c r="F139" s="7">
        <f>(((20-15)/(MIN($E$2:$E$8761)-15))*Data[[#This Row],[temperatuur]])+18.151</f>
        <v>18.718226890756302</v>
      </c>
      <c r="G139" s="7">
        <f>Data[[#This Row],[Tintern ]]-Data[[#This Row],[temperatuur]]</f>
        <v>21.418226890756301</v>
      </c>
      <c r="H139" s="7">
        <f>ROUND(IF(Data[[#This Row],[deltaT]]&gt;0,(Data[[#This Row],[Tintern ]]-Data[[#This Row],[temperatuur]])*Uitgangspunten!$B$9,0),1)</f>
        <v>74.400000000000006</v>
      </c>
      <c r="I139"/>
      <c r="J139"/>
      <c r="K139" s="6"/>
      <c r="O139" s="5"/>
      <c r="P139" s="8"/>
      <c r="U139"/>
      <c r="V139"/>
    </row>
    <row r="140" spans="1:22" x14ac:dyDescent="0.25">
      <c r="A140">
        <v>2003</v>
      </c>
      <c r="B140">
        <v>12</v>
      </c>
      <c r="C140">
        <v>8</v>
      </c>
      <c r="D140">
        <v>24</v>
      </c>
      <c r="E140" s="13">
        <v>-2.7</v>
      </c>
      <c r="F140" s="7">
        <f>(((20-15)/(MIN($E$2:$E$8761)-15))*Data[[#This Row],[temperatuur]])+18.151</f>
        <v>18.718226890756302</v>
      </c>
      <c r="G140" s="7">
        <f>Data[[#This Row],[Tintern ]]-Data[[#This Row],[temperatuur]]</f>
        <v>21.418226890756301</v>
      </c>
      <c r="H140" s="7">
        <f>ROUND(IF(Data[[#This Row],[deltaT]]&gt;0,(Data[[#This Row],[Tintern ]]-Data[[#This Row],[temperatuur]])*Uitgangspunten!$B$9,0),1)</f>
        <v>74.400000000000006</v>
      </c>
      <c r="I140"/>
      <c r="J140"/>
      <c r="K140" s="6"/>
      <c r="O140" s="5"/>
      <c r="P140" s="8"/>
      <c r="U140"/>
      <c r="V140"/>
    </row>
    <row r="141" spans="1:22" x14ac:dyDescent="0.25">
      <c r="A141">
        <v>2003</v>
      </c>
      <c r="B141">
        <v>12</v>
      </c>
      <c r="C141">
        <v>9</v>
      </c>
      <c r="D141">
        <v>20</v>
      </c>
      <c r="E141" s="13">
        <v>-2.7</v>
      </c>
      <c r="F141" s="7">
        <f>(((20-15)/(MIN($E$2:$E$8761)-15))*Data[[#This Row],[temperatuur]])+18.151</f>
        <v>18.718226890756302</v>
      </c>
      <c r="G141" s="7">
        <f>Data[[#This Row],[Tintern ]]-Data[[#This Row],[temperatuur]]</f>
        <v>21.418226890756301</v>
      </c>
      <c r="H141" s="7">
        <f>ROUND(IF(Data[[#This Row],[deltaT]]&gt;0,(Data[[#This Row],[Tintern ]]-Data[[#This Row],[temperatuur]])*Uitgangspunten!$B$9,0),1)</f>
        <v>74.400000000000006</v>
      </c>
      <c r="I141"/>
      <c r="J141"/>
      <c r="K141" s="6"/>
      <c r="O141" s="5"/>
      <c r="P141" s="8"/>
      <c r="U141"/>
      <c r="V141"/>
    </row>
    <row r="142" spans="1:22" x14ac:dyDescent="0.25">
      <c r="A142">
        <v>2001</v>
      </c>
      <c r="B142">
        <v>1</v>
      </c>
      <c r="C142">
        <v>13</v>
      </c>
      <c r="D142">
        <v>22</v>
      </c>
      <c r="E142" s="13">
        <v>-2.6</v>
      </c>
      <c r="F142" s="7">
        <f>(((20-15)/(MIN($E$2:$E$8761)-15))*Data[[#This Row],[temperatuur]])+18.151</f>
        <v>18.697218487394959</v>
      </c>
      <c r="G142" s="7">
        <f>Data[[#This Row],[Tintern ]]-Data[[#This Row],[temperatuur]]</f>
        <v>21.297218487394961</v>
      </c>
      <c r="H142" s="7">
        <f>ROUND(IF(Data[[#This Row],[deltaT]]&gt;0,(Data[[#This Row],[Tintern ]]-Data[[#This Row],[temperatuur]])*Uitgangspunten!$B$9,0),1)</f>
        <v>73.900000000000006</v>
      </c>
      <c r="I142"/>
      <c r="J142"/>
      <c r="K142" s="6"/>
      <c r="O142" s="5"/>
      <c r="P142" s="8"/>
      <c r="U142"/>
      <c r="V142"/>
    </row>
    <row r="143" spans="1:22" x14ac:dyDescent="0.25">
      <c r="A143">
        <v>2001</v>
      </c>
      <c r="B143">
        <v>1</v>
      </c>
      <c r="C143">
        <v>13</v>
      </c>
      <c r="D143">
        <v>23</v>
      </c>
      <c r="E143" s="13">
        <v>-2.6</v>
      </c>
      <c r="F143" s="7">
        <f>(((20-15)/(MIN($E$2:$E$8761)-15))*Data[[#This Row],[temperatuur]])+18.151</f>
        <v>18.697218487394959</v>
      </c>
      <c r="G143" s="7">
        <f>Data[[#This Row],[Tintern ]]-Data[[#This Row],[temperatuur]]</f>
        <v>21.297218487394961</v>
      </c>
      <c r="H143" s="7">
        <f>ROUND(IF(Data[[#This Row],[deltaT]]&gt;0,(Data[[#This Row],[Tintern ]]-Data[[#This Row],[temperatuur]])*Uitgangspunten!$B$9,0),1)</f>
        <v>73.900000000000006</v>
      </c>
      <c r="I143"/>
      <c r="J143"/>
      <c r="K143" s="6"/>
      <c r="O143" s="5"/>
      <c r="P143" s="8"/>
      <c r="U143"/>
      <c r="V143"/>
    </row>
    <row r="144" spans="1:22" x14ac:dyDescent="0.25">
      <c r="A144">
        <v>2001</v>
      </c>
      <c r="B144">
        <v>1</v>
      </c>
      <c r="C144">
        <v>15</v>
      </c>
      <c r="D144">
        <v>21</v>
      </c>
      <c r="E144" s="13">
        <v>-2.6</v>
      </c>
      <c r="F144" s="7">
        <f>(((20-15)/(MIN($E$2:$E$8761)-15))*Data[[#This Row],[temperatuur]])+18.151</f>
        <v>18.697218487394959</v>
      </c>
      <c r="G144" s="7">
        <f>Data[[#This Row],[Tintern ]]-Data[[#This Row],[temperatuur]]</f>
        <v>21.297218487394961</v>
      </c>
      <c r="H144" s="7">
        <f>ROUND(IF(Data[[#This Row],[deltaT]]&gt;0,(Data[[#This Row],[Tintern ]]-Data[[#This Row],[temperatuur]])*Uitgangspunten!$B$9,0),1)</f>
        <v>73.900000000000006</v>
      </c>
      <c r="I144"/>
      <c r="J144"/>
      <c r="K144" s="6"/>
      <c r="O144" s="5"/>
      <c r="P144" s="8"/>
      <c r="U144"/>
      <c r="V144"/>
    </row>
    <row r="145" spans="1:22" x14ac:dyDescent="0.25">
      <c r="A145">
        <v>2001</v>
      </c>
      <c r="B145">
        <v>1</v>
      </c>
      <c r="C145">
        <v>17</v>
      </c>
      <c r="D145">
        <v>18</v>
      </c>
      <c r="E145" s="13">
        <v>-2.6</v>
      </c>
      <c r="F145" s="7">
        <f>(((20-15)/(MIN($E$2:$E$8761)-15))*Data[[#This Row],[temperatuur]])+18.151</f>
        <v>18.697218487394959</v>
      </c>
      <c r="G145" s="7">
        <f>Data[[#This Row],[Tintern ]]-Data[[#This Row],[temperatuur]]</f>
        <v>21.297218487394961</v>
      </c>
      <c r="H145" s="7">
        <f>ROUND(IF(Data[[#This Row],[deltaT]]&gt;0,(Data[[#This Row],[Tintern ]]-Data[[#This Row],[temperatuur]])*Uitgangspunten!$B$9,0),1)</f>
        <v>73.900000000000006</v>
      </c>
      <c r="I145"/>
      <c r="J145"/>
      <c r="K145" s="6"/>
      <c r="O145" s="5"/>
      <c r="P145" s="8"/>
      <c r="U145"/>
      <c r="V145"/>
    </row>
    <row r="146" spans="1:22" x14ac:dyDescent="0.25">
      <c r="A146">
        <v>2004</v>
      </c>
      <c r="B146">
        <v>2</v>
      </c>
      <c r="C146">
        <v>27</v>
      </c>
      <c r="D146">
        <v>21</v>
      </c>
      <c r="E146" s="13">
        <v>-2.6</v>
      </c>
      <c r="F146" s="7">
        <f>(((20-15)/(MIN($E$2:$E$8761)-15))*Data[[#This Row],[temperatuur]])+18.151</f>
        <v>18.697218487394959</v>
      </c>
      <c r="G146" s="7">
        <f>Data[[#This Row],[Tintern ]]-Data[[#This Row],[temperatuur]]</f>
        <v>21.297218487394961</v>
      </c>
      <c r="H146" s="7">
        <f>ROUND(IF(Data[[#This Row],[deltaT]]&gt;0,(Data[[#This Row],[Tintern ]]-Data[[#This Row],[temperatuur]])*Uitgangspunten!$B$9,0),1)</f>
        <v>73.900000000000006</v>
      </c>
      <c r="I146"/>
      <c r="J146"/>
      <c r="K146" s="6"/>
      <c r="O146" s="5"/>
      <c r="P146" s="8"/>
      <c r="U146"/>
      <c r="V146"/>
    </row>
    <row r="147" spans="1:22" x14ac:dyDescent="0.25">
      <c r="A147">
        <v>2004</v>
      </c>
      <c r="B147" s="3">
        <v>3</v>
      </c>
      <c r="C147" s="3">
        <v>1</v>
      </c>
      <c r="D147" s="3">
        <v>2</v>
      </c>
      <c r="E147" s="13">
        <v>-2.6</v>
      </c>
      <c r="F147" s="7">
        <f>(((20-15)/(MIN($E$2:$E$8761)-15))*Data[[#This Row],[temperatuur]])+18.151</f>
        <v>18.697218487394959</v>
      </c>
      <c r="G147" s="7">
        <f>Data[[#This Row],[Tintern ]]-Data[[#This Row],[temperatuur]]</f>
        <v>21.297218487394961</v>
      </c>
      <c r="H147" s="7">
        <f>ROUND(IF(Data[[#This Row],[deltaT]]&gt;0,(Data[[#This Row],[Tintern ]]-Data[[#This Row],[temperatuur]])*Uitgangspunten!$B$9,0),1)</f>
        <v>73.900000000000006</v>
      </c>
      <c r="I147"/>
      <c r="J147"/>
      <c r="K147" s="6"/>
      <c r="O147" s="5"/>
      <c r="P147" s="8"/>
      <c r="U147"/>
      <c r="V147"/>
    </row>
    <row r="148" spans="1:22" x14ac:dyDescent="0.25">
      <c r="A148">
        <v>2004</v>
      </c>
      <c r="B148">
        <v>3</v>
      </c>
      <c r="C148">
        <v>8</v>
      </c>
      <c r="D148">
        <v>7</v>
      </c>
      <c r="E148" s="13">
        <v>-2.6</v>
      </c>
      <c r="F148" s="7">
        <f>(((20-15)/(MIN($E$2:$E$8761)-15))*Data[[#This Row],[temperatuur]])+18.151</f>
        <v>18.697218487394959</v>
      </c>
      <c r="G148" s="7">
        <f>Data[[#This Row],[Tintern ]]-Data[[#This Row],[temperatuur]]</f>
        <v>21.297218487394961</v>
      </c>
      <c r="H148" s="7">
        <f>ROUND(IF(Data[[#This Row],[deltaT]]&gt;0,(Data[[#This Row],[Tintern ]]-Data[[#This Row],[temperatuur]])*Uitgangspunten!$B$9,0),1)</f>
        <v>73.900000000000006</v>
      </c>
      <c r="I148"/>
      <c r="J148"/>
      <c r="K148" s="6"/>
      <c r="O148" s="5"/>
      <c r="P148" s="8"/>
      <c r="U148"/>
      <c r="V148"/>
    </row>
    <row r="149" spans="1:22" x14ac:dyDescent="0.25">
      <c r="A149">
        <v>2003</v>
      </c>
      <c r="B149">
        <v>12</v>
      </c>
      <c r="C149">
        <v>7</v>
      </c>
      <c r="D149">
        <v>6</v>
      </c>
      <c r="E149" s="13">
        <v>-2.6</v>
      </c>
      <c r="F149" s="7">
        <f>(((20-15)/(MIN($E$2:$E$8761)-15))*Data[[#This Row],[temperatuur]])+18.151</f>
        <v>18.697218487394959</v>
      </c>
      <c r="G149" s="7">
        <f>Data[[#This Row],[Tintern ]]-Data[[#This Row],[temperatuur]]</f>
        <v>21.297218487394961</v>
      </c>
      <c r="H149" s="7">
        <f>ROUND(IF(Data[[#This Row],[deltaT]]&gt;0,(Data[[#This Row],[Tintern ]]-Data[[#This Row],[temperatuur]])*Uitgangspunten!$B$9,0),1)</f>
        <v>73.900000000000006</v>
      </c>
      <c r="I149"/>
      <c r="J149"/>
      <c r="K149" s="6"/>
      <c r="O149" s="5"/>
      <c r="P149" s="8"/>
      <c r="U149"/>
      <c r="V149"/>
    </row>
    <row r="150" spans="1:22" x14ac:dyDescent="0.25">
      <c r="A150">
        <v>2003</v>
      </c>
      <c r="B150">
        <v>12</v>
      </c>
      <c r="C150">
        <v>7</v>
      </c>
      <c r="D150">
        <v>21</v>
      </c>
      <c r="E150" s="13">
        <v>-2.6</v>
      </c>
      <c r="F150" s="7">
        <f>(((20-15)/(MIN($E$2:$E$8761)-15))*Data[[#This Row],[temperatuur]])+18.151</f>
        <v>18.697218487394959</v>
      </c>
      <c r="G150" s="7">
        <f>Data[[#This Row],[Tintern ]]-Data[[#This Row],[temperatuur]]</f>
        <v>21.297218487394961</v>
      </c>
      <c r="H150" s="7">
        <f>ROUND(IF(Data[[#This Row],[deltaT]]&gt;0,(Data[[#This Row],[Tintern ]]-Data[[#This Row],[temperatuur]])*Uitgangspunten!$B$9,0),1)</f>
        <v>73.900000000000006</v>
      </c>
      <c r="I150"/>
      <c r="J150"/>
      <c r="K150" s="6"/>
      <c r="O150" s="5"/>
      <c r="P150" s="8"/>
      <c r="U150"/>
      <c r="V150"/>
    </row>
    <row r="151" spans="1:22" x14ac:dyDescent="0.25">
      <c r="A151">
        <v>2001</v>
      </c>
      <c r="B151">
        <v>1</v>
      </c>
      <c r="C151">
        <v>13</v>
      </c>
      <c r="D151">
        <v>5</v>
      </c>
      <c r="E151" s="13">
        <v>-2.5</v>
      </c>
      <c r="F151" s="7">
        <f>(((20-15)/(MIN($E$2:$E$8761)-15))*Data[[#This Row],[temperatuur]])+18.151</f>
        <v>18.676210084033613</v>
      </c>
      <c r="G151" s="7">
        <f>Data[[#This Row],[Tintern ]]-Data[[#This Row],[temperatuur]]</f>
        <v>21.176210084033613</v>
      </c>
      <c r="H151" s="7">
        <f>ROUND(IF(Data[[#This Row],[deltaT]]&gt;0,(Data[[#This Row],[Tintern ]]-Data[[#This Row],[temperatuur]])*Uitgangspunten!$B$9,0),1)</f>
        <v>73.5</v>
      </c>
      <c r="I151"/>
      <c r="J151"/>
      <c r="K151" s="6"/>
      <c r="O151" s="5"/>
      <c r="P151" s="8"/>
      <c r="U151"/>
      <c r="V151"/>
    </row>
    <row r="152" spans="1:22" x14ac:dyDescent="0.25">
      <c r="A152">
        <v>2001</v>
      </c>
      <c r="B152">
        <v>1</v>
      </c>
      <c r="C152">
        <v>30</v>
      </c>
      <c r="D152">
        <v>6</v>
      </c>
      <c r="E152" s="13">
        <v>-2.5</v>
      </c>
      <c r="F152" s="7">
        <f>(((20-15)/(MIN($E$2:$E$8761)-15))*Data[[#This Row],[temperatuur]])+18.151</f>
        <v>18.676210084033613</v>
      </c>
      <c r="G152" s="7">
        <f>Data[[#This Row],[Tintern ]]-Data[[#This Row],[temperatuur]]</f>
        <v>21.176210084033613</v>
      </c>
      <c r="H152" s="7">
        <f>ROUND(IF(Data[[#This Row],[deltaT]]&gt;0,(Data[[#This Row],[Tintern ]]-Data[[#This Row],[temperatuur]])*Uitgangspunten!$B$9,0),1)</f>
        <v>73.5</v>
      </c>
      <c r="I152"/>
      <c r="J152"/>
      <c r="K152" s="6"/>
      <c r="O152" s="5"/>
      <c r="P152" s="8"/>
      <c r="U152"/>
      <c r="V152"/>
    </row>
    <row r="153" spans="1:22" x14ac:dyDescent="0.25">
      <c r="A153">
        <v>2001</v>
      </c>
      <c r="B153">
        <v>1</v>
      </c>
      <c r="C153">
        <v>30</v>
      </c>
      <c r="D153">
        <v>8</v>
      </c>
      <c r="E153" s="13">
        <v>-2.5</v>
      </c>
      <c r="F153" s="7">
        <f>(((20-15)/(MIN($E$2:$E$8761)-15))*Data[[#This Row],[temperatuur]])+18.151</f>
        <v>18.676210084033613</v>
      </c>
      <c r="G153" s="7">
        <f>Data[[#This Row],[Tintern ]]-Data[[#This Row],[temperatuur]]</f>
        <v>21.176210084033613</v>
      </c>
      <c r="H153" s="7">
        <f>ROUND(IF(Data[[#This Row],[deltaT]]&gt;0,(Data[[#This Row],[Tintern ]]-Data[[#This Row],[temperatuur]])*Uitgangspunten!$B$9,0),1)</f>
        <v>73.5</v>
      </c>
      <c r="I153"/>
      <c r="J153"/>
      <c r="K153" s="6"/>
      <c r="O153" s="5"/>
      <c r="P153" s="8"/>
      <c r="U153"/>
      <c r="V153"/>
    </row>
    <row r="154" spans="1:22" x14ac:dyDescent="0.25">
      <c r="A154">
        <v>2004</v>
      </c>
      <c r="B154">
        <v>2</v>
      </c>
      <c r="C154">
        <v>23</v>
      </c>
      <c r="D154">
        <v>21</v>
      </c>
      <c r="E154" s="13">
        <v>-2.5</v>
      </c>
      <c r="F154" s="7">
        <f>(((20-15)/(MIN($E$2:$E$8761)-15))*Data[[#This Row],[temperatuur]])+18.151</f>
        <v>18.676210084033613</v>
      </c>
      <c r="G154" s="7">
        <f>Data[[#This Row],[Tintern ]]-Data[[#This Row],[temperatuur]]</f>
        <v>21.176210084033613</v>
      </c>
      <c r="H154" s="7">
        <f>ROUND(IF(Data[[#This Row],[deltaT]]&gt;0,(Data[[#This Row],[Tintern ]]-Data[[#This Row],[temperatuur]])*Uitgangspunten!$B$9,0),1)</f>
        <v>73.5</v>
      </c>
      <c r="I154"/>
      <c r="J154"/>
      <c r="K154" s="6"/>
      <c r="O154" s="5"/>
      <c r="P154" s="8"/>
      <c r="U154"/>
      <c r="V154"/>
    </row>
    <row r="155" spans="1:22" x14ac:dyDescent="0.25">
      <c r="A155">
        <v>2004</v>
      </c>
      <c r="B155">
        <v>3</v>
      </c>
      <c r="C155">
        <v>3</v>
      </c>
      <c r="D155">
        <v>2</v>
      </c>
      <c r="E155" s="13">
        <v>-2.5</v>
      </c>
      <c r="F155" s="7">
        <f>(((20-15)/(MIN($E$2:$E$8761)-15))*Data[[#This Row],[temperatuur]])+18.151</f>
        <v>18.676210084033613</v>
      </c>
      <c r="G155" s="7">
        <f>Data[[#This Row],[Tintern ]]-Data[[#This Row],[temperatuur]]</f>
        <v>21.176210084033613</v>
      </c>
      <c r="H155" s="7">
        <f>ROUND(IF(Data[[#This Row],[deltaT]]&gt;0,(Data[[#This Row],[Tintern ]]-Data[[#This Row],[temperatuur]])*Uitgangspunten!$B$9,0),1)</f>
        <v>73.5</v>
      </c>
      <c r="I155"/>
      <c r="J155"/>
      <c r="K155" s="6"/>
      <c r="O155" s="5"/>
      <c r="P155" s="8"/>
      <c r="U155"/>
      <c r="V155"/>
    </row>
    <row r="156" spans="1:22" x14ac:dyDescent="0.25">
      <c r="A156">
        <v>2004</v>
      </c>
      <c r="B156">
        <v>3</v>
      </c>
      <c r="C156">
        <v>8</v>
      </c>
      <c r="D156">
        <v>4</v>
      </c>
      <c r="E156" s="13">
        <v>-2.5</v>
      </c>
      <c r="F156" s="7">
        <f>(((20-15)/(MIN($E$2:$E$8761)-15))*Data[[#This Row],[temperatuur]])+18.151</f>
        <v>18.676210084033613</v>
      </c>
      <c r="G156" s="7">
        <f>Data[[#This Row],[Tintern ]]-Data[[#This Row],[temperatuur]]</f>
        <v>21.176210084033613</v>
      </c>
      <c r="H156" s="7">
        <f>ROUND(IF(Data[[#This Row],[deltaT]]&gt;0,(Data[[#This Row],[Tintern ]]-Data[[#This Row],[temperatuur]])*Uitgangspunten!$B$9,0),1)</f>
        <v>73.5</v>
      </c>
      <c r="I156"/>
      <c r="J156"/>
      <c r="K156" s="6"/>
      <c r="O156" s="5"/>
      <c r="P156" s="8"/>
      <c r="U156"/>
      <c r="V156"/>
    </row>
    <row r="157" spans="1:22" x14ac:dyDescent="0.25">
      <c r="A157">
        <v>2004</v>
      </c>
      <c r="B157">
        <v>3</v>
      </c>
      <c r="C157">
        <v>26</v>
      </c>
      <c r="D157">
        <v>4</v>
      </c>
      <c r="E157" s="13">
        <v>-2.5</v>
      </c>
      <c r="F157" s="7">
        <f>(((20-15)/(MIN($E$2:$E$8761)-15))*Data[[#This Row],[temperatuur]])+18.151</f>
        <v>18.676210084033613</v>
      </c>
      <c r="G157" s="7">
        <f>Data[[#This Row],[Tintern ]]-Data[[#This Row],[temperatuur]]</f>
        <v>21.176210084033613</v>
      </c>
      <c r="H157" s="7">
        <f>ROUND(IF(Data[[#This Row],[deltaT]]&gt;0,(Data[[#This Row],[Tintern ]]-Data[[#This Row],[temperatuur]])*Uitgangspunten!$B$9,0),1)</f>
        <v>73.5</v>
      </c>
      <c r="I157"/>
      <c r="J157"/>
      <c r="K157" s="6"/>
      <c r="O157" s="5"/>
      <c r="P157" s="8"/>
      <c r="U157"/>
      <c r="V157"/>
    </row>
    <row r="158" spans="1:22" x14ac:dyDescent="0.25">
      <c r="A158">
        <v>2004</v>
      </c>
      <c r="B158">
        <v>3</v>
      </c>
      <c r="C158">
        <v>27</v>
      </c>
      <c r="D158">
        <v>3</v>
      </c>
      <c r="E158" s="13">
        <v>-2.5</v>
      </c>
      <c r="F158" s="7">
        <f>(((20-15)/(MIN($E$2:$E$8761)-15))*Data[[#This Row],[temperatuur]])+18.151</f>
        <v>18.676210084033613</v>
      </c>
      <c r="G158" s="7">
        <f>Data[[#This Row],[Tintern ]]-Data[[#This Row],[temperatuur]]</f>
        <v>21.176210084033613</v>
      </c>
      <c r="H158" s="7">
        <f>ROUND(IF(Data[[#This Row],[deltaT]]&gt;0,(Data[[#This Row],[Tintern ]]-Data[[#This Row],[temperatuur]])*Uitgangspunten!$B$9,0),1)</f>
        <v>73.5</v>
      </c>
      <c r="I158"/>
      <c r="J158"/>
      <c r="K158" s="6"/>
      <c r="O158" s="5"/>
      <c r="P158" s="8"/>
      <c r="U158"/>
      <c r="V158"/>
    </row>
    <row r="159" spans="1:22" x14ac:dyDescent="0.25">
      <c r="A159">
        <v>2001</v>
      </c>
      <c r="B159">
        <v>1</v>
      </c>
      <c r="C159">
        <v>13</v>
      </c>
      <c r="D159">
        <v>4</v>
      </c>
      <c r="E159" s="13">
        <v>-2.4000000000000004</v>
      </c>
      <c r="F159" s="7">
        <f>(((20-15)/(MIN($E$2:$E$8761)-15))*Data[[#This Row],[temperatuur]])+18.151</f>
        <v>18.65520168067227</v>
      </c>
      <c r="G159" s="7">
        <f>Data[[#This Row],[Tintern ]]-Data[[#This Row],[temperatuur]]</f>
        <v>21.055201680672269</v>
      </c>
      <c r="H159" s="7">
        <f>ROUND(IF(Data[[#This Row],[deltaT]]&gt;0,(Data[[#This Row],[Tintern ]]-Data[[#This Row],[temperatuur]])*Uitgangspunten!$B$9,0),1)</f>
        <v>73.099999999999994</v>
      </c>
      <c r="I159"/>
      <c r="J159"/>
      <c r="K159" s="6"/>
      <c r="O159" s="5"/>
      <c r="P159" s="8"/>
      <c r="U159"/>
      <c r="V159"/>
    </row>
    <row r="160" spans="1:22" x14ac:dyDescent="0.25">
      <c r="A160">
        <v>2001</v>
      </c>
      <c r="B160">
        <v>1</v>
      </c>
      <c r="C160">
        <v>14</v>
      </c>
      <c r="D160">
        <v>23</v>
      </c>
      <c r="E160" s="13">
        <v>-2.4000000000000004</v>
      </c>
      <c r="F160" s="7">
        <f>(((20-15)/(MIN($E$2:$E$8761)-15))*Data[[#This Row],[temperatuur]])+18.151</f>
        <v>18.65520168067227</v>
      </c>
      <c r="G160" s="7">
        <f>Data[[#This Row],[Tintern ]]-Data[[#This Row],[temperatuur]]</f>
        <v>21.055201680672269</v>
      </c>
      <c r="H160" s="7">
        <f>ROUND(IF(Data[[#This Row],[deltaT]]&gt;0,(Data[[#This Row],[Tintern ]]-Data[[#This Row],[temperatuur]])*Uitgangspunten!$B$9,0),1)</f>
        <v>73.099999999999994</v>
      </c>
      <c r="I160"/>
      <c r="J160"/>
      <c r="K160" s="6"/>
      <c r="O160" s="5"/>
      <c r="P160" s="8"/>
      <c r="U160"/>
      <c r="V160"/>
    </row>
    <row r="161" spans="1:22" x14ac:dyDescent="0.25">
      <c r="A161">
        <v>2001</v>
      </c>
      <c r="B161">
        <v>1</v>
      </c>
      <c r="C161">
        <v>16</v>
      </c>
      <c r="D161">
        <v>10</v>
      </c>
      <c r="E161" s="13">
        <v>-2.4000000000000004</v>
      </c>
      <c r="F161" s="7">
        <f>(((20-15)/(MIN($E$2:$E$8761)-15))*Data[[#This Row],[temperatuur]])+18.151</f>
        <v>18.65520168067227</v>
      </c>
      <c r="G161" s="7">
        <f>Data[[#This Row],[Tintern ]]-Data[[#This Row],[temperatuur]]</f>
        <v>21.055201680672269</v>
      </c>
      <c r="H161" s="7">
        <f>ROUND(IF(Data[[#This Row],[deltaT]]&gt;0,(Data[[#This Row],[Tintern ]]-Data[[#This Row],[temperatuur]])*Uitgangspunten!$B$9,0),1)</f>
        <v>73.099999999999994</v>
      </c>
      <c r="I161"/>
      <c r="J161"/>
      <c r="K161" s="6"/>
      <c r="O161" s="5"/>
      <c r="P161" s="8"/>
      <c r="U161"/>
      <c r="V161"/>
    </row>
    <row r="162" spans="1:22" x14ac:dyDescent="0.25">
      <c r="A162">
        <v>2001</v>
      </c>
      <c r="B162">
        <v>1</v>
      </c>
      <c r="C162">
        <v>30</v>
      </c>
      <c r="D162">
        <v>5</v>
      </c>
      <c r="E162" s="13">
        <v>-2.4000000000000004</v>
      </c>
      <c r="F162" s="7">
        <f>(((20-15)/(MIN($E$2:$E$8761)-15))*Data[[#This Row],[temperatuur]])+18.151</f>
        <v>18.65520168067227</v>
      </c>
      <c r="G162" s="7">
        <f>Data[[#This Row],[Tintern ]]-Data[[#This Row],[temperatuur]]</f>
        <v>21.055201680672269</v>
      </c>
      <c r="H162" s="7">
        <f>ROUND(IF(Data[[#This Row],[deltaT]]&gt;0,(Data[[#This Row],[Tintern ]]-Data[[#This Row],[temperatuur]])*Uitgangspunten!$B$9,0),1)</f>
        <v>73.099999999999994</v>
      </c>
      <c r="I162"/>
      <c r="J162"/>
      <c r="K162" s="6"/>
      <c r="O162" s="5"/>
      <c r="P162" s="8"/>
      <c r="U162"/>
      <c r="V162"/>
    </row>
    <row r="163" spans="1:22" x14ac:dyDescent="0.25">
      <c r="A163">
        <v>2004</v>
      </c>
      <c r="B163">
        <v>2</v>
      </c>
      <c r="C163">
        <v>20</v>
      </c>
      <c r="D163">
        <v>7</v>
      </c>
      <c r="E163" s="13">
        <v>-2.4000000000000004</v>
      </c>
      <c r="F163" s="7">
        <f>(((20-15)/(MIN($E$2:$E$8761)-15))*Data[[#This Row],[temperatuur]])+18.151</f>
        <v>18.65520168067227</v>
      </c>
      <c r="G163" s="7">
        <f>Data[[#This Row],[Tintern ]]-Data[[#This Row],[temperatuur]]</f>
        <v>21.055201680672269</v>
      </c>
      <c r="H163" s="7">
        <f>ROUND(IF(Data[[#This Row],[deltaT]]&gt;0,(Data[[#This Row],[Tintern ]]-Data[[#This Row],[temperatuur]])*Uitgangspunten!$B$9,0),1)</f>
        <v>73.099999999999994</v>
      </c>
      <c r="I163"/>
      <c r="J163"/>
      <c r="K163" s="6"/>
      <c r="O163" s="5"/>
      <c r="P163" s="8"/>
      <c r="U163"/>
      <c r="V163"/>
    </row>
    <row r="164" spans="1:22" x14ac:dyDescent="0.25">
      <c r="A164">
        <v>2004</v>
      </c>
      <c r="B164">
        <v>2</v>
      </c>
      <c r="C164">
        <v>21</v>
      </c>
      <c r="D164">
        <v>6</v>
      </c>
      <c r="E164" s="13">
        <v>-2.4000000000000004</v>
      </c>
      <c r="F164" s="7">
        <f>(((20-15)/(MIN($E$2:$E$8761)-15))*Data[[#This Row],[temperatuur]])+18.151</f>
        <v>18.65520168067227</v>
      </c>
      <c r="G164" s="7">
        <f>Data[[#This Row],[Tintern ]]-Data[[#This Row],[temperatuur]]</f>
        <v>21.055201680672269</v>
      </c>
      <c r="H164" s="7">
        <f>ROUND(IF(Data[[#This Row],[deltaT]]&gt;0,(Data[[#This Row],[Tintern ]]-Data[[#This Row],[temperatuur]])*Uitgangspunten!$B$9,0),1)</f>
        <v>73.099999999999994</v>
      </c>
      <c r="I164"/>
      <c r="J164"/>
      <c r="K164" s="6"/>
      <c r="O164" s="5"/>
      <c r="P164" s="8"/>
      <c r="U164"/>
      <c r="V164"/>
    </row>
    <row r="165" spans="1:22" x14ac:dyDescent="0.25">
      <c r="A165">
        <v>2004</v>
      </c>
      <c r="B165">
        <v>2</v>
      </c>
      <c r="C165">
        <v>21</v>
      </c>
      <c r="D165">
        <v>7</v>
      </c>
      <c r="E165" s="13">
        <v>-2.4000000000000004</v>
      </c>
      <c r="F165" s="7">
        <f>(((20-15)/(MIN($E$2:$E$8761)-15))*Data[[#This Row],[temperatuur]])+18.151</f>
        <v>18.65520168067227</v>
      </c>
      <c r="G165" s="7">
        <f>Data[[#This Row],[Tintern ]]-Data[[#This Row],[temperatuur]]</f>
        <v>21.055201680672269</v>
      </c>
      <c r="H165" s="7">
        <f>ROUND(IF(Data[[#This Row],[deltaT]]&gt;0,(Data[[#This Row],[Tintern ]]-Data[[#This Row],[temperatuur]])*Uitgangspunten!$B$9,0),1)</f>
        <v>73.099999999999994</v>
      </c>
      <c r="I165"/>
      <c r="J165"/>
      <c r="K165" s="6"/>
      <c r="O165" s="5"/>
      <c r="P165" s="8"/>
      <c r="U165"/>
      <c r="V165"/>
    </row>
    <row r="166" spans="1:22" x14ac:dyDescent="0.25">
      <c r="A166">
        <v>2004</v>
      </c>
      <c r="B166">
        <v>2</v>
      </c>
      <c r="C166">
        <v>23</v>
      </c>
      <c r="D166">
        <v>22</v>
      </c>
      <c r="E166" s="13">
        <v>-2.4000000000000004</v>
      </c>
      <c r="F166" s="7">
        <f>(((20-15)/(MIN($E$2:$E$8761)-15))*Data[[#This Row],[temperatuur]])+18.151</f>
        <v>18.65520168067227</v>
      </c>
      <c r="G166" s="7">
        <f>Data[[#This Row],[Tintern ]]-Data[[#This Row],[temperatuur]]</f>
        <v>21.055201680672269</v>
      </c>
      <c r="H166" s="7">
        <f>ROUND(IF(Data[[#This Row],[deltaT]]&gt;0,(Data[[#This Row],[Tintern ]]-Data[[#This Row],[temperatuur]])*Uitgangspunten!$B$9,0),1)</f>
        <v>73.099999999999994</v>
      </c>
      <c r="I166"/>
      <c r="J166"/>
      <c r="K166" s="6"/>
      <c r="O166" s="5"/>
      <c r="P166" s="8"/>
      <c r="U166"/>
      <c r="V166"/>
    </row>
    <row r="167" spans="1:22" x14ac:dyDescent="0.25">
      <c r="A167">
        <v>2004</v>
      </c>
      <c r="B167">
        <v>2</v>
      </c>
      <c r="C167">
        <v>23</v>
      </c>
      <c r="D167">
        <v>23</v>
      </c>
      <c r="E167" s="13">
        <v>-2.4000000000000004</v>
      </c>
      <c r="F167" s="7">
        <f>(((20-15)/(MIN($E$2:$E$8761)-15))*Data[[#This Row],[temperatuur]])+18.151</f>
        <v>18.65520168067227</v>
      </c>
      <c r="G167" s="7">
        <f>Data[[#This Row],[Tintern ]]-Data[[#This Row],[temperatuur]]</f>
        <v>21.055201680672269</v>
      </c>
      <c r="H167" s="7">
        <f>ROUND(IF(Data[[#This Row],[deltaT]]&gt;0,(Data[[#This Row],[Tintern ]]-Data[[#This Row],[temperatuur]])*Uitgangspunten!$B$9,0),1)</f>
        <v>73.099999999999994</v>
      </c>
      <c r="I167"/>
      <c r="J167"/>
      <c r="K167" s="6"/>
      <c r="O167" s="5"/>
      <c r="P167" s="8"/>
      <c r="U167"/>
      <c r="V167"/>
    </row>
    <row r="168" spans="1:22" x14ac:dyDescent="0.25">
      <c r="A168">
        <v>2004</v>
      </c>
      <c r="B168">
        <v>2</v>
      </c>
      <c r="C168">
        <v>23</v>
      </c>
      <c r="D168">
        <v>24</v>
      </c>
      <c r="E168" s="13">
        <v>-2.4000000000000004</v>
      </c>
      <c r="F168" s="7">
        <f>(((20-15)/(MIN($E$2:$E$8761)-15))*Data[[#This Row],[temperatuur]])+18.151</f>
        <v>18.65520168067227</v>
      </c>
      <c r="G168" s="7">
        <f>Data[[#This Row],[Tintern ]]-Data[[#This Row],[temperatuur]]</f>
        <v>21.055201680672269</v>
      </c>
      <c r="H168" s="7">
        <f>ROUND(IF(Data[[#This Row],[deltaT]]&gt;0,(Data[[#This Row],[Tintern ]]-Data[[#This Row],[temperatuur]])*Uitgangspunten!$B$9,0),1)</f>
        <v>73.099999999999994</v>
      </c>
      <c r="I168"/>
      <c r="J168"/>
      <c r="K168" s="6"/>
      <c r="O168" s="5"/>
      <c r="P168" s="8"/>
      <c r="U168"/>
      <c r="V168"/>
    </row>
    <row r="169" spans="1:22" x14ac:dyDescent="0.25">
      <c r="A169">
        <v>2004</v>
      </c>
      <c r="B169">
        <v>3</v>
      </c>
      <c r="C169">
        <v>3</v>
      </c>
      <c r="D169">
        <v>1</v>
      </c>
      <c r="E169" s="13">
        <v>-2.4000000000000004</v>
      </c>
      <c r="F169" s="7">
        <f>(((20-15)/(MIN($E$2:$E$8761)-15))*Data[[#This Row],[temperatuur]])+18.151</f>
        <v>18.65520168067227</v>
      </c>
      <c r="G169" s="7">
        <f>Data[[#This Row],[Tintern ]]-Data[[#This Row],[temperatuur]]</f>
        <v>21.055201680672269</v>
      </c>
      <c r="H169" s="7">
        <f>ROUND(IF(Data[[#This Row],[deltaT]]&gt;0,(Data[[#This Row],[Tintern ]]-Data[[#This Row],[temperatuur]])*Uitgangspunten!$B$9,0),1)</f>
        <v>73.099999999999994</v>
      </c>
      <c r="I169"/>
      <c r="J169"/>
      <c r="K169" s="6"/>
      <c r="O169" s="5"/>
      <c r="P169" s="8"/>
      <c r="U169"/>
      <c r="V169"/>
    </row>
    <row r="170" spans="1:22" x14ac:dyDescent="0.25">
      <c r="A170">
        <v>2004</v>
      </c>
      <c r="B170">
        <v>3</v>
      </c>
      <c r="C170">
        <v>26</v>
      </c>
      <c r="D170">
        <v>2</v>
      </c>
      <c r="E170" s="13">
        <v>-2.4000000000000004</v>
      </c>
      <c r="F170" s="7">
        <f>(((20-15)/(MIN($E$2:$E$8761)-15))*Data[[#This Row],[temperatuur]])+18.151</f>
        <v>18.65520168067227</v>
      </c>
      <c r="G170" s="7">
        <f>Data[[#This Row],[Tintern ]]-Data[[#This Row],[temperatuur]]</f>
        <v>21.055201680672269</v>
      </c>
      <c r="H170" s="7">
        <f>ROUND(IF(Data[[#This Row],[deltaT]]&gt;0,(Data[[#This Row],[Tintern ]]-Data[[#This Row],[temperatuur]])*Uitgangspunten!$B$9,0),1)</f>
        <v>73.099999999999994</v>
      </c>
      <c r="I170"/>
      <c r="J170"/>
      <c r="K170" s="6"/>
      <c r="O170" s="5"/>
      <c r="P170" s="8"/>
      <c r="U170"/>
      <c r="V170"/>
    </row>
    <row r="171" spans="1:22" x14ac:dyDescent="0.25">
      <c r="A171">
        <v>2003</v>
      </c>
      <c r="B171">
        <v>12</v>
      </c>
      <c r="C171">
        <v>6</v>
      </c>
      <c r="D171">
        <v>21</v>
      </c>
      <c r="E171" s="13">
        <v>-2.4000000000000004</v>
      </c>
      <c r="F171" s="7">
        <f>(((20-15)/(MIN($E$2:$E$8761)-15))*Data[[#This Row],[temperatuur]])+18.151</f>
        <v>18.65520168067227</v>
      </c>
      <c r="G171" s="7">
        <f>Data[[#This Row],[Tintern ]]-Data[[#This Row],[temperatuur]]</f>
        <v>21.055201680672269</v>
      </c>
      <c r="H171" s="7">
        <f>ROUND(IF(Data[[#This Row],[deltaT]]&gt;0,(Data[[#This Row],[Tintern ]]-Data[[#This Row],[temperatuur]])*Uitgangspunten!$B$9,0),1)</f>
        <v>73.099999999999994</v>
      </c>
      <c r="I171"/>
      <c r="J171"/>
      <c r="K171" s="6"/>
      <c r="O171" s="5"/>
      <c r="P171" s="8"/>
      <c r="U171"/>
      <c r="V171"/>
    </row>
    <row r="172" spans="1:22" x14ac:dyDescent="0.25">
      <c r="A172">
        <v>2003</v>
      </c>
      <c r="B172">
        <v>12</v>
      </c>
      <c r="C172">
        <v>7</v>
      </c>
      <c r="D172">
        <v>20</v>
      </c>
      <c r="E172" s="13">
        <v>-2.4000000000000004</v>
      </c>
      <c r="F172" s="7">
        <f>(((20-15)/(MIN($E$2:$E$8761)-15))*Data[[#This Row],[temperatuur]])+18.151</f>
        <v>18.65520168067227</v>
      </c>
      <c r="G172" s="7">
        <f>Data[[#This Row],[Tintern ]]-Data[[#This Row],[temperatuur]]</f>
        <v>21.055201680672269</v>
      </c>
      <c r="H172" s="7">
        <f>ROUND(IF(Data[[#This Row],[deltaT]]&gt;0,(Data[[#This Row],[Tintern ]]-Data[[#This Row],[temperatuur]])*Uitgangspunten!$B$9,0),1)</f>
        <v>73.099999999999994</v>
      </c>
      <c r="I172"/>
      <c r="J172"/>
      <c r="K172" s="6"/>
      <c r="O172" s="5"/>
      <c r="P172" s="8"/>
      <c r="U172"/>
      <c r="V172"/>
    </row>
    <row r="173" spans="1:22" x14ac:dyDescent="0.25">
      <c r="A173">
        <v>2003</v>
      </c>
      <c r="B173">
        <v>12</v>
      </c>
      <c r="C173">
        <v>8</v>
      </c>
      <c r="D173">
        <v>21</v>
      </c>
      <c r="E173" s="13">
        <v>-2.4000000000000004</v>
      </c>
      <c r="F173" s="7">
        <f>(((20-15)/(MIN($E$2:$E$8761)-15))*Data[[#This Row],[temperatuur]])+18.151</f>
        <v>18.65520168067227</v>
      </c>
      <c r="G173" s="7">
        <f>Data[[#This Row],[Tintern ]]-Data[[#This Row],[temperatuur]]</f>
        <v>21.055201680672269</v>
      </c>
      <c r="H173" s="7">
        <f>ROUND(IF(Data[[#This Row],[deltaT]]&gt;0,(Data[[#This Row],[Tintern ]]-Data[[#This Row],[temperatuur]])*Uitgangspunten!$B$9,0),1)</f>
        <v>73.099999999999994</v>
      </c>
      <c r="I173"/>
      <c r="J173"/>
      <c r="K173" s="6"/>
      <c r="O173" s="5"/>
      <c r="P173" s="8"/>
      <c r="U173"/>
      <c r="V173"/>
    </row>
    <row r="174" spans="1:22" x14ac:dyDescent="0.25">
      <c r="A174">
        <v>2003</v>
      </c>
      <c r="B174">
        <v>12</v>
      </c>
      <c r="C174">
        <v>18</v>
      </c>
      <c r="D174">
        <v>4</v>
      </c>
      <c r="E174" s="13">
        <v>-2.4000000000000004</v>
      </c>
      <c r="F174" s="7">
        <f>(((20-15)/(MIN($E$2:$E$8761)-15))*Data[[#This Row],[temperatuur]])+18.151</f>
        <v>18.65520168067227</v>
      </c>
      <c r="G174" s="7">
        <f>Data[[#This Row],[Tintern ]]-Data[[#This Row],[temperatuur]]</f>
        <v>21.055201680672269</v>
      </c>
      <c r="H174" s="7">
        <f>ROUND(IF(Data[[#This Row],[deltaT]]&gt;0,(Data[[#This Row],[Tintern ]]-Data[[#This Row],[temperatuur]])*Uitgangspunten!$B$9,0),1)</f>
        <v>73.099999999999994</v>
      </c>
      <c r="I174"/>
      <c r="J174"/>
      <c r="K174" s="6"/>
      <c r="O174" s="5"/>
      <c r="P174" s="8"/>
      <c r="U174"/>
      <c r="V174"/>
    </row>
    <row r="175" spans="1:22" x14ac:dyDescent="0.25">
      <c r="A175">
        <v>2001</v>
      </c>
      <c r="B175">
        <v>1</v>
      </c>
      <c r="C175">
        <v>30</v>
      </c>
      <c r="D175">
        <v>7</v>
      </c>
      <c r="E175" s="13">
        <v>-2.3000000000000003</v>
      </c>
      <c r="F175" s="7">
        <f>(((20-15)/(MIN($E$2:$E$8761)-15))*Data[[#This Row],[temperatuur]])+18.151</f>
        <v>18.634193277310924</v>
      </c>
      <c r="G175" s="7">
        <f>Data[[#This Row],[Tintern ]]-Data[[#This Row],[temperatuur]]</f>
        <v>20.934193277310925</v>
      </c>
      <c r="H175" s="7">
        <f>ROUND(IF(Data[[#This Row],[deltaT]]&gt;0,(Data[[#This Row],[Tintern ]]-Data[[#This Row],[temperatuur]])*Uitgangspunten!$B$9,0),1)</f>
        <v>72.7</v>
      </c>
      <c r="I175"/>
      <c r="J175"/>
      <c r="K175" s="6"/>
      <c r="O175" s="5"/>
      <c r="P175" s="8"/>
      <c r="U175"/>
      <c r="V175"/>
    </row>
    <row r="176" spans="1:22" x14ac:dyDescent="0.25">
      <c r="A176">
        <v>2004</v>
      </c>
      <c r="B176">
        <v>2</v>
      </c>
      <c r="C176">
        <v>20</v>
      </c>
      <c r="D176">
        <v>6</v>
      </c>
      <c r="E176" s="13">
        <v>-2.3000000000000003</v>
      </c>
      <c r="F176" s="7">
        <f>(((20-15)/(MIN($E$2:$E$8761)-15))*Data[[#This Row],[temperatuur]])+18.151</f>
        <v>18.634193277310924</v>
      </c>
      <c r="G176" s="7">
        <f>Data[[#This Row],[Tintern ]]-Data[[#This Row],[temperatuur]]</f>
        <v>20.934193277310925</v>
      </c>
      <c r="H176" s="7">
        <f>ROUND(IF(Data[[#This Row],[deltaT]]&gt;0,(Data[[#This Row],[Tintern ]]-Data[[#This Row],[temperatuur]])*Uitgangspunten!$B$9,0),1)</f>
        <v>72.7</v>
      </c>
      <c r="I176"/>
      <c r="J176"/>
      <c r="K176" s="6"/>
      <c r="O176" s="5"/>
      <c r="P176" s="8"/>
      <c r="U176"/>
      <c r="V176"/>
    </row>
    <row r="177" spans="1:22" x14ac:dyDescent="0.25">
      <c r="A177">
        <v>2004</v>
      </c>
      <c r="B177">
        <v>2</v>
      </c>
      <c r="C177">
        <v>23</v>
      </c>
      <c r="D177">
        <v>6</v>
      </c>
      <c r="E177" s="13">
        <v>-2.3000000000000003</v>
      </c>
      <c r="F177" s="7">
        <f>(((20-15)/(MIN($E$2:$E$8761)-15))*Data[[#This Row],[temperatuur]])+18.151</f>
        <v>18.634193277310924</v>
      </c>
      <c r="G177" s="7">
        <f>Data[[#This Row],[Tintern ]]-Data[[#This Row],[temperatuur]]</f>
        <v>20.934193277310925</v>
      </c>
      <c r="H177" s="7">
        <f>ROUND(IF(Data[[#This Row],[deltaT]]&gt;0,(Data[[#This Row],[Tintern ]]-Data[[#This Row],[temperatuur]])*Uitgangspunten!$B$9,0),1)</f>
        <v>72.7</v>
      </c>
      <c r="I177"/>
      <c r="J177"/>
      <c r="K177" s="6"/>
      <c r="O177" s="5"/>
      <c r="P177" s="8"/>
      <c r="U177"/>
      <c r="V177"/>
    </row>
    <row r="178" spans="1:22" x14ac:dyDescent="0.25">
      <c r="A178">
        <v>2004</v>
      </c>
      <c r="B178">
        <v>3</v>
      </c>
      <c r="C178">
        <v>8</v>
      </c>
      <c r="D178">
        <v>3</v>
      </c>
      <c r="E178" s="13">
        <v>-2.3000000000000003</v>
      </c>
      <c r="F178" s="7">
        <f>(((20-15)/(MIN($E$2:$E$8761)-15))*Data[[#This Row],[temperatuur]])+18.151</f>
        <v>18.634193277310924</v>
      </c>
      <c r="G178" s="7">
        <f>Data[[#This Row],[Tintern ]]-Data[[#This Row],[temperatuur]]</f>
        <v>20.934193277310925</v>
      </c>
      <c r="H178" s="7">
        <f>ROUND(IF(Data[[#This Row],[deltaT]]&gt;0,(Data[[#This Row],[Tintern ]]-Data[[#This Row],[temperatuur]])*Uitgangspunten!$B$9,0),1)</f>
        <v>72.7</v>
      </c>
      <c r="I178"/>
      <c r="J178"/>
      <c r="K178" s="6"/>
      <c r="O178" s="5"/>
      <c r="P178" s="8"/>
      <c r="U178"/>
      <c r="V178"/>
    </row>
    <row r="179" spans="1:22" x14ac:dyDescent="0.25">
      <c r="A179">
        <v>2003</v>
      </c>
      <c r="B179">
        <v>12</v>
      </c>
      <c r="C179">
        <v>8</v>
      </c>
      <c r="D179">
        <v>9</v>
      </c>
      <c r="E179" s="13">
        <v>-2.3000000000000003</v>
      </c>
      <c r="F179" s="7">
        <f>(((20-15)/(MIN($E$2:$E$8761)-15))*Data[[#This Row],[temperatuur]])+18.151</f>
        <v>18.634193277310924</v>
      </c>
      <c r="G179" s="7">
        <f>Data[[#This Row],[Tintern ]]-Data[[#This Row],[temperatuur]]</f>
        <v>20.934193277310925</v>
      </c>
      <c r="H179" s="7">
        <f>ROUND(IF(Data[[#This Row],[deltaT]]&gt;0,(Data[[#This Row],[Tintern ]]-Data[[#This Row],[temperatuur]])*Uitgangspunten!$B$9,0),1)</f>
        <v>72.7</v>
      </c>
      <c r="I179"/>
      <c r="J179"/>
      <c r="K179" s="6"/>
      <c r="O179" s="5"/>
      <c r="P179" s="8"/>
      <c r="U179"/>
      <c r="V179"/>
    </row>
    <row r="180" spans="1:22" x14ac:dyDescent="0.25">
      <c r="A180">
        <v>2003</v>
      </c>
      <c r="B180">
        <v>12</v>
      </c>
      <c r="C180">
        <v>9</v>
      </c>
      <c r="D180">
        <v>22</v>
      </c>
      <c r="E180" s="13">
        <v>-2.3000000000000003</v>
      </c>
      <c r="F180" s="7">
        <f>(((20-15)/(MIN($E$2:$E$8761)-15))*Data[[#This Row],[temperatuur]])+18.151</f>
        <v>18.634193277310924</v>
      </c>
      <c r="G180" s="7">
        <f>Data[[#This Row],[Tintern ]]-Data[[#This Row],[temperatuur]]</f>
        <v>20.934193277310925</v>
      </c>
      <c r="H180" s="7">
        <f>ROUND(IF(Data[[#This Row],[deltaT]]&gt;0,(Data[[#This Row],[Tintern ]]-Data[[#This Row],[temperatuur]])*Uitgangspunten!$B$9,0),1)</f>
        <v>72.7</v>
      </c>
      <c r="I180"/>
      <c r="J180"/>
      <c r="K180" s="6"/>
      <c r="O180" s="5"/>
      <c r="P180" s="8"/>
      <c r="U180"/>
      <c r="V180"/>
    </row>
    <row r="181" spans="1:22" x14ac:dyDescent="0.25">
      <c r="A181">
        <v>2001</v>
      </c>
      <c r="B181">
        <v>1</v>
      </c>
      <c r="C181">
        <v>13</v>
      </c>
      <c r="D181">
        <v>3</v>
      </c>
      <c r="E181" s="13">
        <v>-2.2000000000000002</v>
      </c>
      <c r="F181" s="7">
        <f>(((20-15)/(MIN($E$2:$E$8761)-15))*Data[[#This Row],[temperatuur]])+18.151</f>
        <v>18.613184873949578</v>
      </c>
      <c r="G181" s="7">
        <f>Data[[#This Row],[Tintern ]]-Data[[#This Row],[temperatuur]]</f>
        <v>20.813184873949577</v>
      </c>
      <c r="H181" s="7">
        <f>ROUND(IF(Data[[#This Row],[deltaT]]&gt;0,(Data[[#This Row],[Tintern ]]-Data[[#This Row],[temperatuur]])*Uitgangspunten!$B$9,0),1)</f>
        <v>72.3</v>
      </c>
      <c r="I181"/>
      <c r="J181"/>
      <c r="K181" s="6"/>
      <c r="O181" s="5"/>
      <c r="P181" s="8"/>
      <c r="U181"/>
      <c r="V181"/>
    </row>
    <row r="182" spans="1:22" x14ac:dyDescent="0.25">
      <c r="A182">
        <v>2001</v>
      </c>
      <c r="B182">
        <v>1</v>
      </c>
      <c r="C182">
        <v>13</v>
      </c>
      <c r="D182">
        <v>21</v>
      </c>
      <c r="E182" s="13">
        <v>-2.2000000000000002</v>
      </c>
      <c r="F182" s="7">
        <f>(((20-15)/(MIN($E$2:$E$8761)-15))*Data[[#This Row],[temperatuur]])+18.151</f>
        <v>18.613184873949578</v>
      </c>
      <c r="G182" s="7">
        <f>Data[[#This Row],[Tintern ]]-Data[[#This Row],[temperatuur]]</f>
        <v>20.813184873949577</v>
      </c>
      <c r="H182" s="7">
        <f>ROUND(IF(Data[[#This Row],[deltaT]]&gt;0,(Data[[#This Row],[Tintern ]]-Data[[#This Row],[temperatuur]])*Uitgangspunten!$B$9,0),1)</f>
        <v>72.3</v>
      </c>
      <c r="I182"/>
      <c r="J182"/>
      <c r="K182" s="6"/>
      <c r="O182" s="5"/>
      <c r="P182" s="8"/>
      <c r="U182"/>
      <c r="V182"/>
    </row>
    <row r="183" spans="1:22" x14ac:dyDescent="0.25">
      <c r="A183">
        <v>2001</v>
      </c>
      <c r="B183">
        <v>1</v>
      </c>
      <c r="C183">
        <v>15</v>
      </c>
      <c r="D183">
        <v>10</v>
      </c>
      <c r="E183" s="13">
        <v>-2.2000000000000002</v>
      </c>
      <c r="F183" s="7">
        <f>(((20-15)/(MIN($E$2:$E$8761)-15))*Data[[#This Row],[temperatuur]])+18.151</f>
        <v>18.613184873949578</v>
      </c>
      <c r="G183" s="7">
        <f>Data[[#This Row],[Tintern ]]-Data[[#This Row],[temperatuur]]</f>
        <v>20.813184873949577</v>
      </c>
      <c r="H183" s="7">
        <f>ROUND(IF(Data[[#This Row],[deltaT]]&gt;0,(Data[[#This Row],[Tintern ]]-Data[[#This Row],[temperatuur]])*Uitgangspunten!$B$9,0),1)</f>
        <v>72.3</v>
      </c>
      <c r="I183"/>
      <c r="J183"/>
      <c r="K183" s="6"/>
      <c r="O183" s="5"/>
      <c r="P183" s="8"/>
      <c r="U183"/>
      <c r="V183"/>
    </row>
    <row r="184" spans="1:22" x14ac:dyDescent="0.25">
      <c r="A184">
        <v>2001</v>
      </c>
      <c r="B184">
        <v>1</v>
      </c>
      <c r="C184">
        <v>18</v>
      </c>
      <c r="D184">
        <v>13</v>
      </c>
      <c r="E184" s="13">
        <v>-2.2000000000000002</v>
      </c>
      <c r="F184" s="7">
        <f>(((20-15)/(MIN($E$2:$E$8761)-15))*Data[[#This Row],[temperatuur]])+18.151</f>
        <v>18.613184873949578</v>
      </c>
      <c r="G184" s="7">
        <f>Data[[#This Row],[Tintern ]]-Data[[#This Row],[temperatuur]]</f>
        <v>20.813184873949577</v>
      </c>
      <c r="H184" s="7">
        <f>ROUND(IF(Data[[#This Row],[deltaT]]&gt;0,(Data[[#This Row],[Tintern ]]-Data[[#This Row],[temperatuur]])*Uitgangspunten!$B$9,0),1)</f>
        <v>72.3</v>
      </c>
      <c r="I184"/>
      <c r="J184"/>
      <c r="K184" s="6"/>
      <c r="O184" s="5"/>
      <c r="P184" s="8"/>
      <c r="U184"/>
      <c r="V184"/>
    </row>
    <row r="185" spans="1:22" x14ac:dyDescent="0.25">
      <c r="A185">
        <v>2004</v>
      </c>
      <c r="B185">
        <v>2</v>
      </c>
      <c r="C185">
        <v>27</v>
      </c>
      <c r="D185">
        <v>4</v>
      </c>
      <c r="E185" s="13">
        <v>-2.2000000000000002</v>
      </c>
      <c r="F185" s="7">
        <f>(((20-15)/(MIN($E$2:$E$8761)-15))*Data[[#This Row],[temperatuur]])+18.151</f>
        <v>18.613184873949578</v>
      </c>
      <c r="G185" s="7">
        <f>Data[[#This Row],[Tintern ]]-Data[[#This Row],[temperatuur]]</f>
        <v>20.813184873949577</v>
      </c>
      <c r="H185" s="7">
        <f>ROUND(IF(Data[[#This Row],[deltaT]]&gt;0,(Data[[#This Row],[Tintern ]]-Data[[#This Row],[temperatuur]])*Uitgangspunten!$B$9,0),1)</f>
        <v>72.3</v>
      </c>
      <c r="I185"/>
      <c r="J185"/>
      <c r="K185" s="6"/>
      <c r="O185" s="5"/>
      <c r="P185" s="8"/>
      <c r="U185"/>
      <c r="V185"/>
    </row>
    <row r="186" spans="1:22" x14ac:dyDescent="0.25">
      <c r="A186">
        <v>2004</v>
      </c>
      <c r="B186">
        <v>3</v>
      </c>
      <c r="C186">
        <v>8</v>
      </c>
      <c r="D186">
        <v>1</v>
      </c>
      <c r="E186" s="13">
        <v>-2.2000000000000002</v>
      </c>
      <c r="F186" s="7">
        <f>(((20-15)/(MIN($E$2:$E$8761)-15))*Data[[#This Row],[temperatuur]])+18.151</f>
        <v>18.613184873949578</v>
      </c>
      <c r="G186" s="7">
        <f>Data[[#This Row],[Tintern ]]-Data[[#This Row],[temperatuur]]</f>
        <v>20.813184873949577</v>
      </c>
      <c r="H186" s="7">
        <f>ROUND(IF(Data[[#This Row],[deltaT]]&gt;0,(Data[[#This Row],[Tintern ]]-Data[[#This Row],[temperatuur]])*Uitgangspunten!$B$9,0),1)</f>
        <v>72.3</v>
      </c>
      <c r="I186"/>
      <c r="J186"/>
      <c r="K186" s="6"/>
      <c r="O186" s="5"/>
      <c r="P186" s="8"/>
      <c r="U186"/>
      <c r="V186"/>
    </row>
    <row r="187" spans="1:22" x14ac:dyDescent="0.25">
      <c r="A187">
        <v>2004</v>
      </c>
      <c r="B187">
        <v>3</v>
      </c>
      <c r="C187">
        <v>26</v>
      </c>
      <c r="D187">
        <v>3</v>
      </c>
      <c r="E187" s="13">
        <v>-2.2000000000000002</v>
      </c>
      <c r="F187" s="7">
        <f>(((20-15)/(MIN($E$2:$E$8761)-15))*Data[[#This Row],[temperatuur]])+18.151</f>
        <v>18.613184873949578</v>
      </c>
      <c r="G187" s="7">
        <f>Data[[#This Row],[Tintern ]]-Data[[#This Row],[temperatuur]]</f>
        <v>20.813184873949577</v>
      </c>
      <c r="H187" s="7">
        <f>ROUND(IF(Data[[#This Row],[deltaT]]&gt;0,(Data[[#This Row],[Tintern ]]-Data[[#This Row],[temperatuur]])*Uitgangspunten!$B$9,0),1)</f>
        <v>72.3</v>
      </c>
      <c r="I187"/>
      <c r="J187"/>
      <c r="K187" s="6"/>
      <c r="O187" s="5"/>
      <c r="P187" s="8"/>
      <c r="U187"/>
      <c r="V187"/>
    </row>
    <row r="188" spans="1:22" x14ac:dyDescent="0.25">
      <c r="A188">
        <v>2003</v>
      </c>
      <c r="B188">
        <v>12</v>
      </c>
      <c r="C188">
        <v>7</v>
      </c>
      <c r="D188">
        <v>5</v>
      </c>
      <c r="E188" s="13">
        <v>-2.2000000000000002</v>
      </c>
      <c r="F188" s="7">
        <f>(((20-15)/(MIN($E$2:$E$8761)-15))*Data[[#This Row],[temperatuur]])+18.151</f>
        <v>18.613184873949578</v>
      </c>
      <c r="G188" s="7">
        <f>Data[[#This Row],[Tintern ]]-Data[[#This Row],[temperatuur]]</f>
        <v>20.813184873949577</v>
      </c>
      <c r="H188" s="7">
        <f>ROUND(IF(Data[[#This Row],[deltaT]]&gt;0,(Data[[#This Row],[Tintern ]]-Data[[#This Row],[temperatuur]])*Uitgangspunten!$B$9,0),1)</f>
        <v>72.3</v>
      </c>
      <c r="I188"/>
      <c r="J188"/>
      <c r="K188" s="6"/>
      <c r="O188" s="5"/>
      <c r="P188" s="8"/>
      <c r="U188"/>
      <c r="V188"/>
    </row>
    <row r="189" spans="1:22" x14ac:dyDescent="0.25">
      <c r="A189">
        <v>2003</v>
      </c>
      <c r="B189">
        <v>12</v>
      </c>
      <c r="C189">
        <v>8</v>
      </c>
      <c r="D189">
        <v>20</v>
      </c>
      <c r="E189" s="13">
        <v>-2.2000000000000002</v>
      </c>
      <c r="F189" s="7">
        <f>(((20-15)/(MIN($E$2:$E$8761)-15))*Data[[#This Row],[temperatuur]])+18.151</f>
        <v>18.613184873949578</v>
      </c>
      <c r="G189" s="7">
        <f>Data[[#This Row],[Tintern ]]-Data[[#This Row],[temperatuur]]</f>
        <v>20.813184873949577</v>
      </c>
      <c r="H189" s="7">
        <f>ROUND(IF(Data[[#This Row],[deltaT]]&gt;0,(Data[[#This Row],[Tintern ]]-Data[[#This Row],[temperatuur]])*Uitgangspunten!$B$9,0),1)</f>
        <v>72.3</v>
      </c>
      <c r="I189"/>
      <c r="J189"/>
      <c r="K189" s="6"/>
      <c r="O189" s="5"/>
      <c r="P189" s="8"/>
      <c r="U189"/>
      <c r="V189"/>
    </row>
    <row r="190" spans="1:22" x14ac:dyDescent="0.25">
      <c r="A190">
        <v>2001</v>
      </c>
      <c r="B190">
        <v>1</v>
      </c>
      <c r="C190">
        <v>12</v>
      </c>
      <c r="D190">
        <v>4</v>
      </c>
      <c r="E190" s="13">
        <v>-2.1</v>
      </c>
      <c r="F190" s="7">
        <f>(((20-15)/(MIN($E$2:$E$8761)-15))*Data[[#This Row],[temperatuur]])+18.151</f>
        <v>18.592176470588235</v>
      </c>
      <c r="G190" s="7">
        <f>Data[[#This Row],[Tintern ]]-Data[[#This Row],[temperatuur]]</f>
        <v>20.692176470588237</v>
      </c>
      <c r="H190" s="7">
        <f>ROUND(IF(Data[[#This Row],[deltaT]]&gt;0,(Data[[#This Row],[Tintern ]]-Data[[#This Row],[temperatuur]])*Uitgangspunten!$B$9,0),1)</f>
        <v>71.8</v>
      </c>
      <c r="I190"/>
      <c r="J190"/>
      <c r="K190" s="6"/>
      <c r="O190" s="5"/>
      <c r="P190" s="8"/>
      <c r="U190"/>
      <c r="V190"/>
    </row>
    <row r="191" spans="1:22" x14ac:dyDescent="0.25">
      <c r="A191">
        <v>2001</v>
      </c>
      <c r="B191">
        <v>1</v>
      </c>
      <c r="C191">
        <v>15</v>
      </c>
      <c r="D191">
        <v>20</v>
      </c>
      <c r="E191" s="13">
        <v>-2.1</v>
      </c>
      <c r="F191" s="7">
        <f>(((20-15)/(MIN($E$2:$E$8761)-15))*Data[[#This Row],[temperatuur]])+18.151</f>
        <v>18.592176470588235</v>
      </c>
      <c r="G191" s="7">
        <f>Data[[#This Row],[Tintern ]]-Data[[#This Row],[temperatuur]]</f>
        <v>20.692176470588237</v>
      </c>
      <c r="H191" s="7">
        <f>ROUND(IF(Data[[#This Row],[deltaT]]&gt;0,(Data[[#This Row],[Tintern ]]-Data[[#This Row],[temperatuur]])*Uitgangspunten!$B$9,0),1)</f>
        <v>71.8</v>
      </c>
      <c r="I191"/>
      <c r="J191"/>
      <c r="K191" s="6"/>
      <c r="O191" s="5"/>
      <c r="P191" s="8"/>
      <c r="U191"/>
      <c r="V191"/>
    </row>
    <row r="192" spans="1:22" x14ac:dyDescent="0.25">
      <c r="A192">
        <v>2004</v>
      </c>
      <c r="B192">
        <v>2</v>
      </c>
      <c r="C192">
        <v>27</v>
      </c>
      <c r="D192">
        <v>5</v>
      </c>
      <c r="E192" s="13">
        <v>-2.1</v>
      </c>
      <c r="F192" s="7">
        <f>(((20-15)/(MIN($E$2:$E$8761)-15))*Data[[#This Row],[temperatuur]])+18.151</f>
        <v>18.592176470588235</v>
      </c>
      <c r="G192" s="7">
        <f>Data[[#This Row],[Tintern ]]-Data[[#This Row],[temperatuur]]</f>
        <v>20.692176470588237</v>
      </c>
      <c r="H192" s="7">
        <f>ROUND(IF(Data[[#This Row],[deltaT]]&gt;0,(Data[[#This Row],[Tintern ]]-Data[[#This Row],[temperatuur]])*Uitgangspunten!$B$9,0),1)</f>
        <v>71.8</v>
      </c>
      <c r="I192"/>
      <c r="J192"/>
      <c r="K192" s="6"/>
      <c r="O192" s="5"/>
      <c r="P192" s="8"/>
      <c r="U192"/>
      <c r="V192"/>
    </row>
    <row r="193" spans="1:22" x14ac:dyDescent="0.25">
      <c r="A193">
        <v>2003</v>
      </c>
      <c r="B193">
        <v>12</v>
      </c>
      <c r="C193">
        <v>7</v>
      </c>
      <c r="D193">
        <v>18</v>
      </c>
      <c r="E193" s="13">
        <v>-2.1</v>
      </c>
      <c r="F193" s="7">
        <f>(((20-15)/(MIN($E$2:$E$8761)-15))*Data[[#This Row],[temperatuur]])+18.151</f>
        <v>18.592176470588235</v>
      </c>
      <c r="G193" s="7">
        <f>Data[[#This Row],[Tintern ]]-Data[[#This Row],[temperatuur]]</f>
        <v>20.692176470588237</v>
      </c>
      <c r="H193" s="7">
        <f>ROUND(IF(Data[[#This Row],[deltaT]]&gt;0,(Data[[#This Row],[Tintern ]]-Data[[#This Row],[temperatuur]])*Uitgangspunten!$B$9,0),1)</f>
        <v>71.8</v>
      </c>
      <c r="I193"/>
      <c r="J193"/>
      <c r="K193" s="6"/>
      <c r="O193" s="5"/>
      <c r="P193" s="8"/>
      <c r="U193"/>
      <c r="V193"/>
    </row>
    <row r="194" spans="1:22" x14ac:dyDescent="0.25">
      <c r="A194">
        <v>2003</v>
      </c>
      <c r="B194">
        <v>12</v>
      </c>
      <c r="C194">
        <v>7</v>
      </c>
      <c r="D194">
        <v>19</v>
      </c>
      <c r="E194" s="13">
        <v>-2.1</v>
      </c>
      <c r="F194" s="7">
        <f>(((20-15)/(MIN($E$2:$E$8761)-15))*Data[[#This Row],[temperatuur]])+18.151</f>
        <v>18.592176470588235</v>
      </c>
      <c r="G194" s="7">
        <f>Data[[#This Row],[Tintern ]]-Data[[#This Row],[temperatuur]]</f>
        <v>20.692176470588237</v>
      </c>
      <c r="H194" s="7">
        <f>ROUND(IF(Data[[#This Row],[deltaT]]&gt;0,(Data[[#This Row],[Tintern ]]-Data[[#This Row],[temperatuur]])*Uitgangspunten!$B$9,0),1)</f>
        <v>71.8</v>
      </c>
      <c r="I194"/>
      <c r="J194"/>
      <c r="K194" s="6"/>
      <c r="O194" s="5"/>
      <c r="P194" s="8"/>
      <c r="U194"/>
      <c r="V194"/>
    </row>
    <row r="195" spans="1:22" x14ac:dyDescent="0.25">
      <c r="A195">
        <v>2001</v>
      </c>
      <c r="B195">
        <v>1</v>
      </c>
      <c r="C195">
        <v>18</v>
      </c>
      <c r="D195">
        <v>14</v>
      </c>
      <c r="E195" s="13">
        <v>-2</v>
      </c>
      <c r="F195" s="7">
        <f>(((20-15)/(MIN($E$2:$E$8761)-15))*Data[[#This Row],[temperatuur]])+18.151</f>
        <v>18.571168067226889</v>
      </c>
      <c r="G195" s="7">
        <f>Data[[#This Row],[Tintern ]]-Data[[#This Row],[temperatuur]]</f>
        <v>20.571168067226889</v>
      </c>
      <c r="H195" s="7">
        <f>ROUND(IF(Data[[#This Row],[deltaT]]&gt;0,(Data[[#This Row],[Tintern ]]-Data[[#This Row],[temperatuur]])*Uitgangspunten!$B$9,0),1)</f>
        <v>71.400000000000006</v>
      </c>
      <c r="I195"/>
      <c r="J195"/>
      <c r="K195" s="6"/>
      <c r="O195" s="5"/>
      <c r="P195" s="8"/>
      <c r="U195"/>
      <c r="V195"/>
    </row>
    <row r="196" spans="1:22" x14ac:dyDescent="0.25">
      <c r="A196">
        <v>2004</v>
      </c>
      <c r="B196">
        <v>2</v>
      </c>
      <c r="C196">
        <v>20</v>
      </c>
      <c r="D196">
        <v>4</v>
      </c>
      <c r="E196" s="13">
        <v>-2</v>
      </c>
      <c r="F196" s="7">
        <f>(((20-15)/(MIN($E$2:$E$8761)-15))*Data[[#This Row],[temperatuur]])+18.151</f>
        <v>18.571168067226889</v>
      </c>
      <c r="G196" s="7">
        <f>Data[[#This Row],[Tintern ]]-Data[[#This Row],[temperatuur]]</f>
        <v>20.571168067226889</v>
      </c>
      <c r="H196" s="7">
        <f>ROUND(IF(Data[[#This Row],[deltaT]]&gt;0,(Data[[#This Row],[Tintern ]]-Data[[#This Row],[temperatuur]])*Uitgangspunten!$B$9,0),1)</f>
        <v>71.400000000000006</v>
      </c>
      <c r="I196"/>
      <c r="J196"/>
      <c r="K196" s="6"/>
      <c r="O196" s="5"/>
      <c r="P196" s="8"/>
      <c r="U196"/>
      <c r="V196"/>
    </row>
    <row r="197" spans="1:22" x14ac:dyDescent="0.25">
      <c r="A197">
        <v>2004</v>
      </c>
      <c r="B197">
        <v>2</v>
      </c>
      <c r="C197">
        <v>20</v>
      </c>
      <c r="D197">
        <v>5</v>
      </c>
      <c r="E197" s="13">
        <v>-2</v>
      </c>
      <c r="F197" s="7">
        <f>(((20-15)/(MIN($E$2:$E$8761)-15))*Data[[#This Row],[temperatuur]])+18.151</f>
        <v>18.571168067226889</v>
      </c>
      <c r="G197" s="7">
        <f>Data[[#This Row],[Tintern ]]-Data[[#This Row],[temperatuur]]</f>
        <v>20.571168067226889</v>
      </c>
      <c r="H197" s="7">
        <f>ROUND(IF(Data[[#This Row],[deltaT]]&gt;0,(Data[[#This Row],[Tintern ]]-Data[[#This Row],[temperatuur]])*Uitgangspunten!$B$9,0),1)</f>
        <v>71.400000000000006</v>
      </c>
      <c r="I197"/>
      <c r="J197"/>
      <c r="K197" s="6"/>
      <c r="O197" s="5"/>
      <c r="P197" s="8"/>
      <c r="U197"/>
      <c r="V197"/>
    </row>
    <row r="198" spans="1:22" x14ac:dyDescent="0.25">
      <c r="A198">
        <v>2004</v>
      </c>
      <c r="B198">
        <v>2</v>
      </c>
      <c r="C198">
        <v>23</v>
      </c>
      <c r="D198">
        <v>20</v>
      </c>
      <c r="E198" s="13">
        <v>-2</v>
      </c>
      <c r="F198" s="7">
        <f>(((20-15)/(MIN($E$2:$E$8761)-15))*Data[[#This Row],[temperatuur]])+18.151</f>
        <v>18.571168067226889</v>
      </c>
      <c r="G198" s="7">
        <f>Data[[#This Row],[Tintern ]]-Data[[#This Row],[temperatuur]]</f>
        <v>20.571168067226889</v>
      </c>
      <c r="H198" s="7">
        <f>ROUND(IF(Data[[#This Row],[deltaT]]&gt;0,(Data[[#This Row],[Tintern ]]-Data[[#This Row],[temperatuur]])*Uitgangspunten!$B$9,0),1)</f>
        <v>71.400000000000006</v>
      </c>
      <c r="I198"/>
      <c r="J198"/>
      <c r="K198" s="6"/>
      <c r="O198" s="5"/>
      <c r="P198" s="8"/>
      <c r="U198"/>
      <c r="V198"/>
    </row>
    <row r="199" spans="1:22" x14ac:dyDescent="0.25">
      <c r="A199">
        <v>2003</v>
      </c>
      <c r="B199">
        <v>12</v>
      </c>
      <c r="C199">
        <v>7</v>
      </c>
      <c r="D199">
        <v>4</v>
      </c>
      <c r="E199" s="13">
        <v>-2</v>
      </c>
      <c r="F199" s="7">
        <f>(((20-15)/(MIN($E$2:$E$8761)-15))*Data[[#This Row],[temperatuur]])+18.151</f>
        <v>18.571168067226889</v>
      </c>
      <c r="G199" s="7">
        <f>Data[[#This Row],[Tintern ]]-Data[[#This Row],[temperatuur]]</f>
        <v>20.571168067226889</v>
      </c>
      <c r="H199" s="7">
        <f>ROUND(IF(Data[[#This Row],[deltaT]]&gt;0,(Data[[#This Row],[Tintern ]]-Data[[#This Row],[temperatuur]])*Uitgangspunten!$B$9,0),1)</f>
        <v>71.400000000000006</v>
      </c>
      <c r="I199"/>
      <c r="J199"/>
      <c r="K199" s="6"/>
      <c r="O199" s="5"/>
      <c r="P199" s="8"/>
      <c r="U199"/>
      <c r="V199"/>
    </row>
    <row r="200" spans="1:22" x14ac:dyDescent="0.25">
      <c r="A200">
        <v>2003</v>
      </c>
      <c r="B200">
        <v>12</v>
      </c>
      <c r="C200">
        <v>10</v>
      </c>
      <c r="D200">
        <v>9</v>
      </c>
      <c r="E200" s="13">
        <v>-2</v>
      </c>
      <c r="F200" s="7">
        <f>(((20-15)/(MIN($E$2:$E$8761)-15))*Data[[#This Row],[temperatuur]])+18.151</f>
        <v>18.571168067226889</v>
      </c>
      <c r="G200" s="7">
        <f>Data[[#This Row],[Tintern ]]-Data[[#This Row],[temperatuur]]</f>
        <v>20.571168067226889</v>
      </c>
      <c r="H200" s="7">
        <f>ROUND(IF(Data[[#This Row],[deltaT]]&gt;0,(Data[[#This Row],[Tintern ]]-Data[[#This Row],[temperatuur]])*Uitgangspunten!$B$9,0),1)</f>
        <v>71.400000000000006</v>
      </c>
      <c r="I200"/>
      <c r="J200"/>
      <c r="K200" s="6"/>
      <c r="O200" s="5"/>
      <c r="P200" s="8"/>
      <c r="U200"/>
      <c r="V200"/>
    </row>
    <row r="201" spans="1:22" x14ac:dyDescent="0.25">
      <c r="A201">
        <v>2003</v>
      </c>
      <c r="B201">
        <v>12</v>
      </c>
      <c r="C201">
        <v>18</v>
      </c>
      <c r="D201">
        <v>3</v>
      </c>
      <c r="E201" s="13">
        <v>-2</v>
      </c>
      <c r="F201" s="7">
        <f>(((20-15)/(MIN($E$2:$E$8761)-15))*Data[[#This Row],[temperatuur]])+18.151</f>
        <v>18.571168067226889</v>
      </c>
      <c r="G201" s="7">
        <f>Data[[#This Row],[Tintern ]]-Data[[#This Row],[temperatuur]]</f>
        <v>20.571168067226889</v>
      </c>
      <c r="H201" s="7">
        <f>ROUND(IF(Data[[#This Row],[deltaT]]&gt;0,(Data[[#This Row],[Tintern ]]-Data[[#This Row],[temperatuur]])*Uitgangspunten!$B$9,0),1)</f>
        <v>71.400000000000006</v>
      </c>
      <c r="I201"/>
      <c r="J201"/>
      <c r="K201" s="6"/>
      <c r="O201" s="5"/>
      <c r="P201" s="8"/>
      <c r="U201"/>
      <c r="V201"/>
    </row>
    <row r="202" spans="1:22" x14ac:dyDescent="0.25">
      <c r="A202">
        <v>2001</v>
      </c>
      <c r="B202">
        <v>1</v>
      </c>
      <c r="C202">
        <v>15</v>
      </c>
      <c r="D202">
        <v>19</v>
      </c>
      <c r="E202" s="13">
        <v>-1.9000000000000001</v>
      </c>
      <c r="F202" s="7">
        <f>(((20-15)/(MIN($E$2:$E$8761)-15))*Data[[#This Row],[temperatuur]])+18.151</f>
        <v>18.550159663865546</v>
      </c>
      <c r="G202" s="7">
        <f>Data[[#This Row],[Tintern ]]-Data[[#This Row],[temperatuur]]</f>
        <v>20.450159663865545</v>
      </c>
      <c r="H202" s="7">
        <f>ROUND(IF(Data[[#This Row],[deltaT]]&gt;0,(Data[[#This Row],[Tintern ]]-Data[[#This Row],[temperatuur]])*Uitgangspunten!$B$9,0),1)</f>
        <v>71</v>
      </c>
      <c r="I202"/>
      <c r="J202"/>
      <c r="K202" s="6"/>
      <c r="O202" s="5"/>
      <c r="P202" s="8"/>
      <c r="U202"/>
      <c r="V202"/>
    </row>
    <row r="203" spans="1:22" x14ac:dyDescent="0.25">
      <c r="A203">
        <v>2004</v>
      </c>
      <c r="B203">
        <v>2</v>
      </c>
      <c r="C203">
        <v>21</v>
      </c>
      <c r="D203">
        <v>5</v>
      </c>
      <c r="E203" s="13">
        <v>-1.9000000000000001</v>
      </c>
      <c r="F203" s="7">
        <f>(((20-15)/(MIN($E$2:$E$8761)-15))*Data[[#This Row],[temperatuur]])+18.151</f>
        <v>18.550159663865546</v>
      </c>
      <c r="G203" s="7">
        <f>Data[[#This Row],[Tintern ]]-Data[[#This Row],[temperatuur]]</f>
        <v>20.450159663865545</v>
      </c>
      <c r="H203" s="7">
        <f>ROUND(IF(Data[[#This Row],[deltaT]]&gt;0,(Data[[#This Row],[Tintern ]]-Data[[#This Row],[temperatuur]])*Uitgangspunten!$B$9,0),1)</f>
        <v>71</v>
      </c>
      <c r="I203"/>
      <c r="J203"/>
      <c r="K203" s="6"/>
      <c r="O203" s="5"/>
      <c r="P203" s="8"/>
      <c r="U203"/>
      <c r="V203"/>
    </row>
    <row r="204" spans="1:22" x14ac:dyDescent="0.25">
      <c r="A204">
        <v>2004</v>
      </c>
      <c r="B204">
        <v>2</v>
      </c>
      <c r="C204">
        <v>27</v>
      </c>
      <c r="D204">
        <v>20</v>
      </c>
      <c r="E204" s="13">
        <v>-1.9000000000000001</v>
      </c>
      <c r="F204" s="7">
        <f>(((20-15)/(MIN($E$2:$E$8761)-15))*Data[[#This Row],[temperatuur]])+18.151</f>
        <v>18.550159663865546</v>
      </c>
      <c r="G204" s="7">
        <f>Data[[#This Row],[Tintern ]]-Data[[#This Row],[temperatuur]]</f>
        <v>20.450159663865545</v>
      </c>
      <c r="H204" s="7">
        <f>ROUND(IF(Data[[#This Row],[deltaT]]&gt;0,(Data[[#This Row],[Tintern ]]-Data[[#This Row],[temperatuur]])*Uitgangspunten!$B$9,0),1)</f>
        <v>71</v>
      </c>
      <c r="I204"/>
      <c r="J204"/>
      <c r="K204" s="6"/>
      <c r="O204" s="5"/>
      <c r="P204" s="8"/>
      <c r="U204"/>
      <c r="V204"/>
    </row>
    <row r="205" spans="1:22" x14ac:dyDescent="0.25">
      <c r="A205">
        <v>2004</v>
      </c>
      <c r="B205">
        <v>3</v>
      </c>
      <c r="C205">
        <v>2</v>
      </c>
      <c r="D205">
        <v>24</v>
      </c>
      <c r="E205" s="13">
        <v>-1.9000000000000001</v>
      </c>
      <c r="F205" s="7">
        <f>(((20-15)/(MIN($E$2:$E$8761)-15))*Data[[#This Row],[temperatuur]])+18.151</f>
        <v>18.550159663865546</v>
      </c>
      <c r="G205" s="7">
        <f>Data[[#This Row],[Tintern ]]-Data[[#This Row],[temperatuur]]</f>
        <v>20.450159663865545</v>
      </c>
      <c r="H205" s="7">
        <f>ROUND(IF(Data[[#This Row],[deltaT]]&gt;0,(Data[[#This Row],[Tintern ]]-Data[[#This Row],[temperatuur]])*Uitgangspunten!$B$9,0),1)</f>
        <v>71</v>
      </c>
      <c r="I205"/>
      <c r="J205"/>
      <c r="K205" s="6"/>
      <c r="O205" s="5"/>
      <c r="P205" s="8"/>
      <c r="U205"/>
      <c r="V205"/>
    </row>
    <row r="206" spans="1:22" x14ac:dyDescent="0.25">
      <c r="A206">
        <v>2004</v>
      </c>
      <c r="B206">
        <v>3</v>
      </c>
      <c r="C206">
        <v>8</v>
      </c>
      <c r="D206">
        <v>2</v>
      </c>
      <c r="E206" s="13">
        <v>-1.9000000000000001</v>
      </c>
      <c r="F206" s="7">
        <f>(((20-15)/(MIN($E$2:$E$8761)-15))*Data[[#This Row],[temperatuur]])+18.151</f>
        <v>18.550159663865546</v>
      </c>
      <c r="G206" s="7">
        <f>Data[[#This Row],[Tintern ]]-Data[[#This Row],[temperatuur]]</f>
        <v>20.450159663865545</v>
      </c>
      <c r="H206" s="7">
        <f>ROUND(IF(Data[[#This Row],[deltaT]]&gt;0,(Data[[#This Row],[Tintern ]]-Data[[#This Row],[temperatuur]])*Uitgangspunten!$B$9,0),1)</f>
        <v>71</v>
      </c>
      <c r="I206"/>
      <c r="J206"/>
      <c r="K206" s="6"/>
      <c r="O206" s="5"/>
      <c r="P206" s="8"/>
      <c r="U206"/>
      <c r="V206"/>
    </row>
    <row r="207" spans="1:22" x14ac:dyDescent="0.25">
      <c r="A207">
        <v>2003</v>
      </c>
      <c r="B207">
        <v>11</v>
      </c>
      <c r="C207">
        <v>28</v>
      </c>
      <c r="D207">
        <v>7</v>
      </c>
      <c r="E207" s="13">
        <v>-1.9000000000000001</v>
      </c>
      <c r="F207" s="7">
        <f>(((20-15)/(MIN($E$2:$E$8761)-15))*Data[[#This Row],[temperatuur]])+18.151</f>
        <v>18.550159663865546</v>
      </c>
      <c r="G207" s="7">
        <f>Data[[#This Row],[Tintern ]]-Data[[#This Row],[temperatuur]]</f>
        <v>20.450159663865545</v>
      </c>
      <c r="H207" s="7">
        <f>ROUND(IF(Data[[#This Row],[deltaT]]&gt;0,(Data[[#This Row],[Tintern ]]-Data[[#This Row],[temperatuur]])*Uitgangspunten!$B$9,0),1)</f>
        <v>71</v>
      </c>
      <c r="I207"/>
      <c r="J207"/>
      <c r="K207" s="6"/>
      <c r="O207" s="5"/>
      <c r="P207" s="8"/>
      <c r="U207"/>
      <c r="V207"/>
    </row>
    <row r="208" spans="1:22" x14ac:dyDescent="0.25">
      <c r="A208">
        <v>2003</v>
      </c>
      <c r="B208">
        <v>12</v>
      </c>
      <c r="C208">
        <v>9</v>
      </c>
      <c r="D208">
        <v>9</v>
      </c>
      <c r="E208" s="13">
        <v>-1.9000000000000001</v>
      </c>
      <c r="F208" s="7">
        <f>(((20-15)/(MIN($E$2:$E$8761)-15))*Data[[#This Row],[temperatuur]])+18.151</f>
        <v>18.550159663865546</v>
      </c>
      <c r="G208" s="7">
        <f>Data[[#This Row],[Tintern ]]-Data[[#This Row],[temperatuur]]</f>
        <v>20.450159663865545</v>
      </c>
      <c r="H208" s="7">
        <f>ROUND(IF(Data[[#This Row],[deltaT]]&gt;0,(Data[[#This Row],[Tintern ]]-Data[[#This Row],[temperatuur]])*Uitgangspunten!$B$9,0),1)</f>
        <v>71</v>
      </c>
      <c r="I208"/>
      <c r="J208"/>
      <c r="K208" s="6"/>
      <c r="O208" s="5"/>
      <c r="P208" s="8"/>
      <c r="U208"/>
      <c r="V208"/>
    </row>
    <row r="209" spans="1:22" x14ac:dyDescent="0.25">
      <c r="A209">
        <v>2003</v>
      </c>
      <c r="B209">
        <v>12</v>
      </c>
      <c r="C209">
        <v>9</v>
      </c>
      <c r="D209">
        <v>19</v>
      </c>
      <c r="E209" s="13">
        <v>-1.9000000000000001</v>
      </c>
      <c r="F209" s="7">
        <f>(((20-15)/(MIN($E$2:$E$8761)-15))*Data[[#This Row],[temperatuur]])+18.151</f>
        <v>18.550159663865546</v>
      </c>
      <c r="G209" s="7">
        <f>Data[[#This Row],[Tintern ]]-Data[[#This Row],[temperatuur]]</f>
        <v>20.450159663865545</v>
      </c>
      <c r="H209" s="7">
        <f>ROUND(IF(Data[[#This Row],[deltaT]]&gt;0,(Data[[#This Row],[Tintern ]]-Data[[#This Row],[temperatuur]])*Uitgangspunten!$B$9,0),1)</f>
        <v>71</v>
      </c>
      <c r="I209"/>
      <c r="J209"/>
      <c r="K209" s="6"/>
      <c r="O209" s="5"/>
      <c r="P209" s="8"/>
      <c r="U209"/>
      <c r="V209"/>
    </row>
    <row r="210" spans="1:22" x14ac:dyDescent="0.25">
      <c r="A210">
        <v>2001</v>
      </c>
      <c r="B210">
        <v>1</v>
      </c>
      <c r="C210">
        <v>13</v>
      </c>
      <c r="D210">
        <v>2</v>
      </c>
      <c r="E210" s="13">
        <v>-1.8</v>
      </c>
      <c r="F210" s="7">
        <f>(((20-15)/(MIN($E$2:$E$8761)-15))*Data[[#This Row],[temperatuur]])+18.151</f>
        <v>18.5291512605042</v>
      </c>
      <c r="G210" s="7">
        <f>Data[[#This Row],[Tintern ]]-Data[[#This Row],[temperatuur]]</f>
        <v>20.329151260504201</v>
      </c>
      <c r="H210" s="7">
        <f>ROUND(IF(Data[[#This Row],[deltaT]]&gt;0,(Data[[#This Row],[Tintern ]]-Data[[#This Row],[temperatuur]])*Uitgangspunten!$B$9,0),1)</f>
        <v>70.599999999999994</v>
      </c>
      <c r="I210"/>
      <c r="J210"/>
      <c r="K210" s="6"/>
      <c r="O210" s="5"/>
      <c r="P210" s="8"/>
      <c r="U210"/>
      <c r="V210"/>
    </row>
    <row r="211" spans="1:22" x14ac:dyDescent="0.25">
      <c r="A211">
        <v>2001</v>
      </c>
      <c r="B211">
        <v>1</v>
      </c>
      <c r="C211">
        <v>13</v>
      </c>
      <c r="D211">
        <v>9</v>
      </c>
      <c r="E211" s="13">
        <v>-1.8</v>
      </c>
      <c r="F211" s="7">
        <f>(((20-15)/(MIN($E$2:$E$8761)-15))*Data[[#This Row],[temperatuur]])+18.151</f>
        <v>18.5291512605042</v>
      </c>
      <c r="G211" s="7">
        <f>Data[[#This Row],[Tintern ]]-Data[[#This Row],[temperatuur]]</f>
        <v>20.329151260504201</v>
      </c>
      <c r="H211" s="7">
        <f>ROUND(IF(Data[[#This Row],[deltaT]]&gt;0,(Data[[#This Row],[Tintern ]]-Data[[#This Row],[temperatuur]])*Uitgangspunten!$B$9,0),1)</f>
        <v>70.599999999999994</v>
      </c>
      <c r="I211"/>
      <c r="J211"/>
      <c r="K211" s="6"/>
      <c r="O211" s="5"/>
      <c r="P211" s="8"/>
      <c r="U211"/>
      <c r="V211"/>
    </row>
    <row r="212" spans="1:22" x14ac:dyDescent="0.25">
      <c r="A212">
        <v>2001</v>
      </c>
      <c r="B212">
        <v>1</v>
      </c>
      <c r="C212">
        <v>14</v>
      </c>
      <c r="D212">
        <v>22</v>
      </c>
      <c r="E212" s="13">
        <v>-1.8</v>
      </c>
      <c r="F212" s="7">
        <f>(((20-15)/(MIN($E$2:$E$8761)-15))*Data[[#This Row],[temperatuur]])+18.151</f>
        <v>18.5291512605042</v>
      </c>
      <c r="G212" s="7">
        <f>Data[[#This Row],[Tintern ]]-Data[[#This Row],[temperatuur]]</f>
        <v>20.329151260504201</v>
      </c>
      <c r="H212" s="7">
        <f>ROUND(IF(Data[[#This Row],[deltaT]]&gt;0,(Data[[#This Row],[Tintern ]]-Data[[#This Row],[temperatuur]])*Uitgangspunten!$B$9,0),1)</f>
        <v>70.599999999999994</v>
      </c>
      <c r="I212"/>
      <c r="J212"/>
      <c r="K212" s="6"/>
      <c r="O212" s="5"/>
      <c r="P212" s="8"/>
      <c r="U212"/>
      <c r="V212"/>
    </row>
    <row r="213" spans="1:22" x14ac:dyDescent="0.25">
      <c r="A213">
        <v>2001</v>
      </c>
      <c r="B213">
        <v>1</v>
      </c>
      <c r="C213">
        <v>17</v>
      </c>
      <c r="D213">
        <v>17</v>
      </c>
      <c r="E213" s="13">
        <v>-1.8</v>
      </c>
      <c r="F213" s="7">
        <f>(((20-15)/(MIN($E$2:$E$8761)-15))*Data[[#This Row],[temperatuur]])+18.151</f>
        <v>18.5291512605042</v>
      </c>
      <c r="G213" s="7">
        <f>Data[[#This Row],[Tintern ]]-Data[[#This Row],[temperatuur]]</f>
        <v>20.329151260504201</v>
      </c>
      <c r="H213" s="7">
        <f>ROUND(IF(Data[[#This Row],[deltaT]]&gt;0,(Data[[#This Row],[Tintern ]]-Data[[#This Row],[temperatuur]])*Uitgangspunten!$B$9,0),1)</f>
        <v>70.599999999999994</v>
      </c>
      <c r="I213"/>
      <c r="J213"/>
      <c r="K213" s="6"/>
      <c r="O213" s="5"/>
      <c r="P213" s="8"/>
      <c r="U213"/>
      <c r="V213"/>
    </row>
    <row r="214" spans="1:22" x14ac:dyDescent="0.25">
      <c r="A214">
        <v>2001</v>
      </c>
      <c r="B214">
        <v>1</v>
      </c>
      <c r="C214">
        <v>30</v>
      </c>
      <c r="D214">
        <v>4</v>
      </c>
      <c r="E214" s="13">
        <v>-1.8</v>
      </c>
      <c r="F214" s="7">
        <f>(((20-15)/(MIN($E$2:$E$8761)-15))*Data[[#This Row],[temperatuur]])+18.151</f>
        <v>18.5291512605042</v>
      </c>
      <c r="G214" s="7">
        <f>Data[[#This Row],[Tintern ]]-Data[[#This Row],[temperatuur]]</f>
        <v>20.329151260504201</v>
      </c>
      <c r="H214" s="7">
        <f>ROUND(IF(Data[[#This Row],[deltaT]]&gt;0,(Data[[#This Row],[Tintern ]]-Data[[#This Row],[temperatuur]])*Uitgangspunten!$B$9,0),1)</f>
        <v>70.599999999999994</v>
      </c>
      <c r="I214"/>
      <c r="J214"/>
      <c r="K214" s="6"/>
      <c r="O214" s="5"/>
      <c r="P214" s="8"/>
      <c r="U214"/>
      <c r="V214"/>
    </row>
    <row r="215" spans="1:22" x14ac:dyDescent="0.25">
      <c r="A215">
        <v>2004</v>
      </c>
      <c r="B215">
        <v>2</v>
      </c>
      <c r="C215">
        <v>27</v>
      </c>
      <c r="D215">
        <v>3</v>
      </c>
      <c r="E215" s="13">
        <v>-1.8</v>
      </c>
      <c r="F215" s="7">
        <f>(((20-15)/(MIN($E$2:$E$8761)-15))*Data[[#This Row],[temperatuur]])+18.151</f>
        <v>18.5291512605042</v>
      </c>
      <c r="G215" s="7">
        <f>Data[[#This Row],[Tintern ]]-Data[[#This Row],[temperatuur]]</f>
        <v>20.329151260504201</v>
      </c>
      <c r="H215" s="7">
        <f>ROUND(IF(Data[[#This Row],[deltaT]]&gt;0,(Data[[#This Row],[Tintern ]]-Data[[#This Row],[temperatuur]])*Uitgangspunten!$B$9,0),1)</f>
        <v>70.599999999999994</v>
      </c>
      <c r="I215"/>
      <c r="J215"/>
      <c r="K215" s="6"/>
      <c r="O215" s="5"/>
      <c r="P215" s="8"/>
      <c r="U215"/>
      <c r="V215"/>
    </row>
    <row r="216" spans="1:22" x14ac:dyDescent="0.25">
      <c r="A216">
        <v>2004</v>
      </c>
      <c r="B216">
        <v>2</v>
      </c>
      <c r="C216">
        <v>27</v>
      </c>
      <c r="D216">
        <v>7</v>
      </c>
      <c r="E216" s="13">
        <v>-1.8</v>
      </c>
      <c r="F216" s="7">
        <f>(((20-15)/(MIN($E$2:$E$8761)-15))*Data[[#This Row],[temperatuur]])+18.151</f>
        <v>18.5291512605042</v>
      </c>
      <c r="G216" s="7">
        <f>Data[[#This Row],[Tintern ]]-Data[[#This Row],[temperatuur]]</f>
        <v>20.329151260504201</v>
      </c>
      <c r="H216" s="7">
        <f>ROUND(IF(Data[[#This Row],[deltaT]]&gt;0,(Data[[#This Row],[Tintern ]]-Data[[#This Row],[temperatuur]])*Uitgangspunten!$B$9,0),1)</f>
        <v>70.599999999999994</v>
      </c>
      <c r="I216"/>
      <c r="J216"/>
      <c r="K216" s="6"/>
      <c r="O216" s="5"/>
      <c r="P216" s="8"/>
      <c r="U216"/>
      <c r="V216"/>
    </row>
    <row r="217" spans="1:22" x14ac:dyDescent="0.25">
      <c r="A217">
        <v>2004</v>
      </c>
      <c r="B217">
        <v>3</v>
      </c>
      <c r="C217">
        <v>27</v>
      </c>
      <c r="D217">
        <v>2</v>
      </c>
      <c r="E217" s="13">
        <v>-1.8</v>
      </c>
      <c r="F217" s="7">
        <f>(((20-15)/(MIN($E$2:$E$8761)-15))*Data[[#This Row],[temperatuur]])+18.151</f>
        <v>18.5291512605042</v>
      </c>
      <c r="G217" s="7">
        <f>Data[[#This Row],[Tintern ]]-Data[[#This Row],[temperatuur]]</f>
        <v>20.329151260504201</v>
      </c>
      <c r="H217" s="7">
        <f>ROUND(IF(Data[[#This Row],[deltaT]]&gt;0,(Data[[#This Row],[Tintern ]]-Data[[#This Row],[temperatuur]])*Uitgangspunten!$B$9,0),1)</f>
        <v>70.599999999999994</v>
      </c>
      <c r="I217"/>
      <c r="J217"/>
      <c r="K217" s="6"/>
      <c r="O217" s="5"/>
      <c r="P217" s="8"/>
      <c r="U217"/>
      <c r="V217"/>
    </row>
    <row r="218" spans="1:22" x14ac:dyDescent="0.25">
      <c r="A218">
        <v>2003</v>
      </c>
      <c r="B218">
        <v>12</v>
      </c>
      <c r="C218">
        <v>9</v>
      </c>
      <c r="D218">
        <v>18</v>
      </c>
      <c r="E218" s="13">
        <v>-1.8</v>
      </c>
      <c r="F218" s="7">
        <f>(((20-15)/(MIN($E$2:$E$8761)-15))*Data[[#This Row],[temperatuur]])+18.151</f>
        <v>18.5291512605042</v>
      </c>
      <c r="G218" s="7">
        <f>Data[[#This Row],[Tintern ]]-Data[[#This Row],[temperatuur]]</f>
        <v>20.329151260504201</v>
      </c>
      <c r="H218" s="7">
        <f>ROUND(IF(Data[[#This Row],[deltaT]]&gt;0,(Data[[#This Row],[Tintern ]]-Data[[#This Row],[temperatuur]])*Uitgangspunten!$B$9,0),1)</f>
        <v>70.599999999999994</v>
      </c>
      <c r="I218"/>
      <c r="J218"/>
      <c r="K218" s="6"/>
      <c r="O218" s="5"/>
      <c r="P218" s="8"/>
      <c r="U218"/>
      <c r="V218"/>
    </row>
    <row r="219" spans="1:22" x14ac:dyDescent="0.25">
      <c r="A219">
        <v>2001</v>
      </c>
      <c r="B219">
        <v>1</v>
      </c>
      <c r="C219">
        <v>13</v>
      </c>
      <c r="D219">
        <v>20</v>
      </c>
      <c r="E219" s="13">
        <v>-1.7000000000000002</v>
      </c>
      <c r="F219" s="7">
        <f>(((20-15)/(MIN($E$2:$E$8761)-15))*Data[[#This Row],[temperatuur]])+18.151</f>
        <v>18.508142857142857</v>
      </c>
      <c r="G219" s="7">
        <f>Data[[#This Row],[Tintern ]]-Data[[#This Row],[temperatuur]]</f>
        <v>20.208142857142857</v>
      </c>
      <c r="H219" s="7">
        <f>ROUND(IF(Data[[#This Row],[deltaT]]&gt;0,(Data[[#This Row],[Tintern ]]-Data[[#This Row],[temperatuur]])*Uitgangspunten!$B$9,0),1)</f>
        <v>70.2</v>
      </c>
      <c r="I219"/>
      <c r="J219"/>
      <c r="K219" s="6"/>
      <c r="O219" s="5"/>
      <c r="P219" s="8"/>
      <c r="U219"/>
      <c r="V219"/>
    </row>
    <row r="220" spans="1:22" x14ac:dyDescent="0.25">
      <c r="A220">
        <v>2001</v>
      </c>
      <c r="B220">
        <v>1</v>
      </c>
      <c r="C220">
        <v>18</v>
      </c>
      <c r="D220">
        <v>15</v>
      </c>
      <c r="E220" s="13">
        <v>-1.7000000000000002</v>
      </c>
      <c r="F220" s="7">
        <f>(((20-15)/(MIN($E$2:$E$8761)-15))*Data[[#This Row],[temperatuur]])+18.151</f>
        <v>18.508142857142857</v>
      </c>
      <c r="G220" s="7">
        <f>Data[[#This Row],[Tintern ]]-Data[[#This Row],[temperatuur]]</f>
        <v>20.208142857142857</v>
      </c>
      <c r="H220" s="7">
        <f>ROUND(IF(Data[[#This Row],[deltaT]]&gt;0,(Data[[#This Row],[Tintern ]]-Data[[#This Row],[temperatuur]])*Uitgangspunten!$B$9,0),1)</f>
        <v>70.2</v>
      </c>
      <c r="I220"/>
      <c r="J220"/>
      <c r="K220" s="6"/>
      <c r="O220" s="5"/>
      <c r="P220" s="8"/>
      <c r="U220"/>
      <c r="V220"/>
    </row>
    <row r="221" spans="1:22" x14ac:dyDescent="0.25">
      <c r="A221">
        <v>2001</v>
      </c>
      <c r="B221">
        <v>1</v>
      </c>
      <c r="C221">
        <v>21</v>
      </c>
      <c r="D221">
        <v>9</v>
      </c>
      <c r="E221" s="13">
        <v>-1.7000000000000002</v>
      </c>
      <c r="F221" s="7">
        <f>(((20-15)/(MIN($E$2:$E$8761)-15))*Data[[#This Row],[temperatuur]])+18.151</f>
        <v>18.508142857142857</v>
      </c>
      <c r="G221" s="7">
        <f>Data[[#This Row],[Tintern ]]-Data[[#This Row],[temperatuur]]</f>
        <v>20.208142857142857</v>
      </c>
      <c r="H221" s="7">
        <f>ROUND(IF(Data[[#This Row],[deltaT]]&gt;0,(Data[[#This Row],[Tintern ]]-Data[[#This Row],[temperatuur]])*Uitgangspunten!$B$9,0),1)</f>
        <v>70.2</v>
      </c>
      <c r="I221"/>
      <c r="J221"/>
      <c r="K221" s="6"/>
      <c r="O221" s="5"/>
      <c r="P221" s="8"/>
      <c r="U221"/>
      <c r="V221"/>
    </row>
    <row r="222" spans="1:22" x14ac:dyDescent="0.25">
      <c r="A222">
        <v>2004</v>
      </c>
      <c r="B222">
        <v>2</v>
      </c>
      <c r="C222">
        <v>21</v>
      </c>
      <c r="D222">
        <v>8</v>
      </c>
      <c r="E222" s="13">
        <v>-1.7000000000000002</v>
      </c>
      <c r="F222" s="7">
        <f>(((20-15)/(MIN($E$2:$E$8761)-15))*Data[[#This Row],[temperatuur]])+18.151</f>
        <v>18.508142857142857</v>
      </c>
      <c r="G222" s="7">
        <f>Data[[#This Row],[Tintern ]]-Data[[#This Row],[temperatuur]]</f>
        <v>20.208142857142857</v>
      </c>
      <c r="H222" s="7">
        <f>ROUND(IF(Data[[#This Row],[deltaT]]&gt;0,(Data[[#This Row],[Tintern ]]-Data[[#This Row],[temperatuur]])*Uitgangspunten!$B$9,0),1)</f>
        <v>70.2</v>
      </c>
      <c r="I222"/>
      <c r="J222"/>
      <c r="K222" s="6"/>
      <c r="O222" s="5"/>
      <c r="P222" s="8"/>
      <c r="U222"/>
      <c r="V222"/>
    </row>
    <row r="223" spans="1:22" x14ac:dyDescent="0.25">
      <c r="A223">
        <v>2004</v>
      </c>
      <c r="B223">
        <v>2</v>
      </c>
      <c r="C223">
        <v>23</v>
      </c>
      <c r="D223">
        <v>4</v>
      </c>
      <c r="E223" s="13">
        <v>-1.7000000000000002</v>
      </c>
      <c r="F223" s="7">
        <f>(((20-15)/(MIN($E$2:$E$8761)-15))*Data[[#This Row],[temperatuur]])+18.151</f>
        <v>18.508142857142857</v>
      </c>
      <c r="G223" s="7">
        <f>Data[[#This Row],[Tintern ]]-Data[[#This Row],[temperatuur]]</f>
        <v>20.208142857142857</v>
      </c>
      <c r="H223" s="7">
        <f>ROUND(IF(Data[[#This Row],[deltaT]]&gt;0,(Data[[#This Row],[Tintern ]]-Data[[#This Row],[temperatuur]])*Uitgangspunten!$B$9,0),1)</f>
        <v>70.2</v>
      </c>
      <c r="I223"/>
      <c r="J223"/>
      <c r="K223" s="6"/>
      <c r="O223" s="5"/>
      <c r="P223" s="8"/>
      <c r="U223"/>
      <c r="V223"/>
    </row>
    <row r="224" spans="1:22" x14ac:dyDescent="0.25">
      <c r="A224">
        <v>2004</v>
      </c>
      <c r="B224">
        <v>2</v>
      </c>
      <c r="C224">
        <v>25</v>
      </c>
      <c r="D224">
        <v>22</v>
      </c>
      <c r="E224" s="13">
        <v>-1.7000000000000002</v>
      </c>
      <c r="F224" s="7">
        <f>(((20-15)/(MIN($E$2:$E$8761)-15))*Data[[#This Row],[temperatuur]])+18.151</f>
        <v>18.508142857142857</v>
      </c>
      <c r="G224" s="7">
        <f>Data[[#This Row],[Tintern ]]-Data[[#This Row],[temperatuur]]</f>
        <v>20.208142857142857</v>
      </c>
      <c r="H224" s="7">
        <f>ROUND(IF(Data[[#This Row],[deltaT]]&gt;0,(Data[[#This Row],[Tintern ]]-Data[[#This Row],[temperatuur]])*Uitgangspunten!$B$9,0),1)</f>
        <v>70.2</v>
      </c>
      <c r="I224"/>
      <c r="J224"/>
      <c r="K224" s="6"/>
      <c r="O224" s="5"/>
      <c r="P224" s="8"/>
      <c r="U224"/>
      <c r="V224"/>
    </row>
    <row r="225" spans="1:22" x14ac:dyDescent="0.25">
      <c r="A225">
        <v>2003</v>
      </c>
      <c r="B225">
        <v>11</v>
      </c>
      <c r="C225">
        <v>28</v>
      </c>
      <c r="D225">
        <v>6</v>
      </c>
      <c r="E225" s="13">
        <v>-1.7000000000000002</v>
      </c>
      <c r="F225" s="7">
        <f>(((20-15)/(MIN($E$2:$E$8761)-15))*Data[[#This Row],[temperatuur]])+18.151</f>
        <v>18.508142857142857</v>
      </c>
      <c r="G225" s="7">
        <f>Data[[#This Row],[Tintern ]]-Data[[#This Row],[temperatuur]]</f>
        <v>20.208142857142857</v>
      </c>
      <c r="H225" s="7">
        <f>ROUND(IF(Data[[#This Row],[deltaT]]&gt;0,(Data[[#This Row],[Tintern ]]-Data[[#This Row],[temperatuur]])*Uitgangspunten!$B$9,0),1)</f>
        <v>70.2</v>
      </c>
      <c r="I225"/>
      <c r="J225"/>
      <c r="K225" s="6"/>
      <c r="O225" s="5"/>
      <c r="P225" s="8"/>
      <c r="U225"/>
      <c r="V225"/>
    </row>
    <row r="226" spans="1:22" x14ac:dyDescent="0.25">
      <c r="A226">
        <v>2003</v>
      </c>
      <c r="B226">
        <v>12</v>
      </c>
      <c r="C226">
        <v>6</v>
      </c>
      <c r="D226">
        <v>22</v>
      </c>
      <c r="E226" s="13">
        <v>-1.7000000000000002</v>
      </c>
      <c r="F226" s="7">
        <f>(((20-15)/(MIN($E$2:$E$8761)-15))*Data[[#This Row],[temperatuur]])+18.151</f>
        <v>18.508142857142857</v>
      </c>
      <c r="G226" s="7">
        <f>Data[[#This Row],[Tintern ]]-Data[[#This Row],[temperatuur]]</f>
        <v>20.208142857142857</v>
      </c>
      <c r="H226" s="7">
        <f>ROUND(IF(Data[[#This Row],[deltaT]]&gt;0,(Data[[#This Row],[Tintern ]]-Data[[#This Row],[temperatuur]])*Uitgangspunten!$B$9,0),1)</f>
        <v>70.2</v>
      </c>
      <c r="I226"/>
      <c r="J226"/>
      <c r="K226" s="6"/>
      <c r="O226" s="5"/>
      <c r="P226" s="8"/>
      <c r="U226"/>
      <c r="V226"/>
    </row>
    <row r="227" spans="1:22" x14ac:dyDescent="0.25">
      <c r="A227">
        <v>2003</v>
      </c>
      <c r="B227">
        <v>12</v>
      </c>
      <c r="C227">
        <v>12</v>
      </c>
      <c r="D227">
        <v>6</v>
      </c>
      <c r="E227" s="13">
        <v>-1.7000000000000002</v>
      </c>
      <c r="F227" s="7">
        <f>(((20-15)/(MIN($E$2:$E$8761)-15))*Data[[#This Row],[temperatuur]])+18.151</f>
        <v>18.508142857142857</v>
      </c>
      <c r="G227" s="7">
        <f>Data[[#This Row],[Tintern ]]-Data[[#This Row],[temperatuur]]</f>
        <v>20.208142857142857</v>
      </c>
      <c r="H227" s="7">
        <f>ROUND(IF(Data[[#This Row],[deltaT]]&gt;0,(Data[[#This Row],[Tintern ]]-Data[[#This Row],[temperatuur]])*Uitgangspunten!$B$9,0),1)</f>
        <v>70.2</v>
      </c>
      <c r="I227"/>
      <c r="J227"/>
      <c r="K227" s="6"/>
      <c r="O227" s="5"/>
      <c r="P227" s="8"/>
      <c r="U227"/>
      <c r="V227"/>
    </row>
    <row r="228" spans="1:22" x14ac:dyDescent="0.25">
      <c r="A228">
        <v>2003</v>
      </c>
      <c r="B228">
        <v>12</v>
      </c>
      <c r="C228">
        <v>12</v>
      </c>
      <c r="D228">
        <v>7</v>
      </c>
      <c r="E228" s="13">
        <v>-1.7000000000000002</v>
      </c>
      <c r="F228" s="7">
        <f>(((20-15)/(MIN($E$2:$E$8761)-15))*Data[[#This Row],[temperatuur]])+18.151</f>
        <v>18.508142857142857</v>
      </c>
      <c r="G228" s="7">
        <f>Data[[#This Row],[Tintern ]]-Data[[#This Row],[temperatuur]]</f>
        <v>20.208142857142857</v>
      </c>
      <c r="H228" s="7">
        <f>ROUND(IF(Data[[#This Row],[deltaT]]&gt;0,(Data[[#This Row],[Tintern ]]-Data[[#This Row],[temperatuur]])*Uitgangspunten!$B$9,0),1)</f>
        <v>70.2</v>
      </c>
      <c r="I228"/>
      <c r="J228"/>
      <c r="K228" s="6"/>
      <c r="O228" s="5"/>
      <c r="P228" s="8"/>
      <c r="U228"/>
      <c r="V228"/>
    </row>
    <row r="229" spans="1:22" x14ac:dyDescent="0.25">
      <c r="A229">
        <v>2001</v>
      </c>
      <c r="B229">
        <v>1</v>
      </c>
      <c r="C229">
        <v>12</v>
      </c>
      <c r="D229">
        <v>1</v>
      </c>
      <c r="E229" s="13">
        <v>-1.6</v>
      </c>
      <c r="F229" s="7">
        <f>(((20-15)/(MIN($E$2:$E$8761)-15))*Data[[#This Row],[temperatuur]])+18.151</f>
        <v>18.487134453781511</v>
      </c>
      <c r="G229" s="7">
        <f>Data[[#This Row],[Tintern ]]-Data[[#This Row],[temperatuur]]</f>
        <v>20.087134453781513</v>
      </c>
      <c r="H229" s="7">
        <f>ROUND(IF(Data[[#This Row],[deltaT]]&gt;0,(Data[[#This Row],[Tintern ]]-Data[[#This Row],[temperatuur]])*Uitgangspunten!$B$9,0),1)</f>
        <v>69.7</v>
      </c>
      <c r="I229"/>
      <c r="J229"/>
      <c r="K229" s="6"/>
      <c r="O229" s="5"/>
      <c r="P229" s="8"/>
      <c r="U229"/>
      <c r="V229"/>
    </row>
    <row r="230" spans="1:22" x14ac:dyDescent="0.25">
      <c r="A230">
        <v>2001</v>
      </c>
      <c r="B230">
        <v>1</v>
      </c>
      <c r="C230">
        <v>21</v>
      </c>
      <c r="D230">
        <v>10</v>
      </c>
      <c r="E230" s="13">
        <v>-1.6</v>
      </c>
      <c r="F230" s="7">
        <f>(((20-15)/(MIN($E$2:$E$8761)-15))*Data[[#This Row],[temperatuur]])+18.151</f>
        <v>18.487134453781511</v>
      </c>
      <c r="G230" s="7">
        <f>Data[[#This Row],[Tintern ]]-Data[[#This Row],[temperatuur]]</f>
        <v>20.087134453781513</v>
      </c>
      <c r="H230" s="7">
        <f>ROUND(IF(Data[[#This Row],[deltaT]]&gt;0,(Data[[#This Row],[Tintern ]]-Data[[#This Row],[temperatuur]])*Uitgangspunten!$B$9,0),1)</f>
        <v>69.7</v>
      </c>
      <c r="I230"/>
      <c r="J230"/>
      <c r="K230" s="6"/>
      <c r="O230" s="5"/>
      <c r="P230" s="8"/>
      <c r="U230"/>
      <c r="V230"/>
    </row>
    <row r="231" spans="1:22" x14ac:dyDescent="0.25">
      <c r="A231">
        <v>2004</v>
      </c>
      <c r="B231">
        <v>2</v>
      </c>
      <c r="C231">
        <v>20</v>
      </c>
      <c r="D231">
        <v>3</v>
      </c>
      <c r="E231" s="13">
        <v>-1.6</v>
      </c>
      <c r="F231" s="7">
        <f>(((20-15)/(MIN($E$2:$E$8761)-15))*Data[[#This Row],[temperatuur]])+18.151</f>
        <v>18.487134453781511</v>
      </c>
      <c r="G231" s="7">
        <f>Data[[#This Row],[Tintern ]]-Data[[#This Row],[temperatuur]]</f>
        <v>20.087134453781513</v>
      </c>
      <c r="H231" s="7">
        <f>ROUND(IF(Data[[#This Row],[deltaT]]&gt;0,(Data[[#This Row],[Tintern ]]-Data[[#This Row],[temperatuur]])*Uitgangspunten!$B$9,0),1)</f>
        <v>69.7</v>
      </c>
      <c r="I231"/>
      <c r="J231"/>
      <c r="K231" s="6"/>
      <c r="O231" s="5"/>
      <c r="P231" s="8"/>
      <c r="U231"/>
      <c r="V231"/>
    </row>
    <row r="232" spans="1:22" x14ac:dyDescent="0.25">
      <c r="A232">
        <v>2004</v>
      </c>
      <c r="B232">
        <v>2</v>
      </c>
      <c r="C232">
        <v>20</v>
      </c>
      <c r="D232">
        <v>8</v>
      </c>
      <c r="E232" s="13">
        <v>-1.6</v>
      </c>
      <c r="F232" s="7">
        <f>(((20-15)/(MIN($E$2:$E$8761)-15))*Data[[#This Row],[temperatuur]])+18.151</f>
        <v>18.487134453781511</v>
      </c>
      <c r="G232" s="7">
        <f>Data[[#This Row],[Tintern ]]-Data[[#This Row],[temperatuur]]</f>
        <v>20.087134453781513</v>
      </c>
      <c r="H232" s="7">
        <f>ROUND(IF(Data[[#This Row],[deltaT]]&gt;0,(Data[[#This Row],[Tintern ]]-Data[[#This Row],[temperatuur]])*Uitgangspunten!$B$9,0),1)</f>
        <v>69.7</v>
      </c>
      <c r="I232"/>
      <c r="J232"/>
      <c r="K232" s="6"/>
      <c r="O232" s="5"/>
      <c r="P232" s="8"/>
      <c r="U232"/>
      <c r="V232"/>
    </row>
    <row r="233" spans="1:22" x14ac:dyDescent="0.25">
      <c r="A233">
        <v>2004</v>
      </c>
      <c r="B233">
        <v>2</v>
      </c>
      <c r="C233">
        <v>21</v>
      </c>
      <c r="D233">
        <v>1</v>
      </c>
      <c r="E233" s="13">
        <v>-1.6</v>
      </c>
      <c r="F233" s="7">
        <f>(((20-15)/(MIN($E$2:$E$8761)-15))*Data[[#This Row],[temperatuur]])+18.151</f>
        <v>18.487134453781511</v>
      </c>
      <c r="G233" s="7">
        <f>Data[[#This Row],[Tintern ]]-Data[[#This Row],[temperatuur]]</f>
        <v>20.087134453781513</v>
      </c>
      <c r="H233" s="7">
        <f>ROUND(IF(Data[[#This Row],[deltaT]]&gt;0,(Data[[#This Row],[Tintern ]]-Data[[#This Row],[temperatuur]])*Uitgangspunten!$B$9,0),1)</f>
        <v>69.7</v>
      </c>
      <c r="I233"/>
      <c r="J233"/>
      <c r="K233" s="6"/>
      <c r="O233" s="5"/>
      <c r="P233" s="8"/>
      <c r="U233"/>
      <c r="V233"/>
    </row>
    <row r="234" spans="1:22" x14ac:dyDescent="0.25">
      <c r="A234">
        <v>2004</v>
      </c>
      <c r="B234">
        <v>2</v>
      </c>
      <c r="C234">
        <v>22</v>
      </c>
      <c r="D234">
        <v>23</v>
      </c>
      <c r="E234" s="13">
        <v>-1.6</v>
      </c>
      <c r="F234" s="7">
        <f>(((20-15)/(MIN($E$2:$E$8761)-15))*Data[[#This Row],[temperatuur]])+18.151</f>
        <v>18.487134453781511</v>
      </c>
      <c r="G234" s="7">
        <f>Data[[#This Row],[Tintern ]]-Data[[#This Row],[temperatuur]]</f>
        <v>20.087134453781513</v>
      </c>
      <c r="H234" s="7">
        <f>ROUND(IF(Data[[#This Row],[deltaT]]&gt;0,(Data[[#This Row],[Tintern ]]-Data[[#This Row],[temperatuur]])*Uitgangspunten!$B$9,0),1)</f>
        <v>69.7</v>
      </c>
      <c r="I234"/>
      <c r="J234"/>
      <c r="K234" s="6"/>
      <c r="O234" s="5"/>
      <c r="P234" s="8"/>
      <c r="U234"/>
      <c r="V234"/>
    </row>
    <row r="235" spans="1:22" x14ac:dyDescent="0.25">
      <c r="A235">
        <v>2004</v>
      </c>
      <c r="B235">
        <v>2</v>
      </c>
      <c r="C235">
        <v>24</v>
      </c>
      <c r="D235">
        <v>4</v>
      </c>
      <c r="E235" s="13">
        <v>-1.6</v>
      </c>
      <c r="F235" s="7">
        <f>(((20-15)/(MIN($E$2:$E$8761)-15))*Data[[#This Row],[temperatuur]])+18.151</f>
        <v>18.487134453781511</v>
      </c>
      <c r="G235" s="7">
        <f>Data[[#This Row],[Tintern ]]-Data[[#This Row],[temperatuur]]</f>
        <v>20.087134453781513</v>
      </c>
      <c r="H235" s="7">
        <f>ROUND(IF(Data[[#This Row],[deltaT]]&gt;0,(Data[[#This Row],[Tintern ]]-Data[[#This Row],[temperatuur]])*Uitgangspunten!$B$9,0),1)</f>
        <v>69.7</v>
      </c>
      <c r="I235"/>
      <c r="J235"/>
      <c r="K235" s="6"/>
      <c r="O235" s="5"/>
      <c r="P235" s="8"/>
      <c r="U235"/>
      <c r="V235"/>
    </row>
    <row r="236" spans="1:22" x14ac:dyDescent="0.25">
      <c r="A236">
        <v>2004</v>
      </c>
      <c r="B236">
        <v>2</v>
      </c>
      <c r="C236">
        <v>27</v>
      </c>
      <c r="D236">
        <v>6</v>
      </c>
      <c r="E236" s="13">
        <v>-1.6</v>
      </c>
      <c r="F236" s="7">
        <f>(((20-15)/(MIN($E$2:$E$8761)-15))*Data[[#This Row],[temperatuur]])+18.151</f>
        <v>18.487134453781511</v>
      </c>
      <c r="G236" s="7">
        <f>Data[[#This Row],[Tintern ]]-Data[[#This Row],[temperatuur]]</f>
        <v>20.087134453781513</v>
      </c>
      <c r="H236" s="7">
        <f>ROUND(IF(Data[[#This Row],[deltaT]]&gt;0,(Data[[#This Row],[Tintern ]]-Data[[#This Row],[temperatuur]])*Uitgangspunten!$B$9,0),1)</f>
        <v>69.7</v>
      </c>
      <c r="I236"/>
      <c r="J236"/>
      <c r="K236" s="6"/>
      <c r="O236" s="5"/>
      <c r="P236" s="8"/>
      <c r="U236"/>
      <c r="V236"/>
    </row>
    <row r="237" spans="1:22" x14ac:dyDescent="0.25">
      <c r="A237">
        <v>2004</v>
      </c>
      <c r="B237">
        <v>2</v>
      </c>
      <c r="C237">
        <v>27</v>
      </c>
      <c r="D237">
        <v>8</v>
      </c>
      <c r="E237" s="13">
        <v>-1.6</v>
      </c>
      <c r="F237" s="7">
        <f>(((20-15)/(MIN($E$2:$E$8761)-15))*Data[[#This Row],[temperatuur]])+18.151</f>
        <v>18.487134453781511</v>
      </c>
      <c r="G237" s="7">
        <f>Data[[#This Row],[Tintern ]]-Data[[#This Row],[temperatuur]]</f>
        <v>20.087134453781513</v>
      </c>
      <c r="H237" s="7">
        <f>ROUND(IF(Data[[#This Row],[deltaT]]&gt;0,(Data[[#This Row],[Tintern ]]-Data[[#This Row],[temperatuur]])*Uitgangspunten!$B$9,0),1)</f>
        <v>69.7</v>
      </c>
      <c r="I237"/>
      <c r="J237"/>
      <c r="K237" s="6"/>
      <c r="O237" s="5"/>
      <c r="P237" s="8"/>
      <c r="U237"/>
      <c r="V237"/>
    </row>
    <row r="238" spans="1:22" x14ac:dyDescent="0.25">
      <c r="A238">
        <v>2010</v>
      </c>
      <c r="B238">
        <v>10</v>
      </c>
      <c r="C238">
        <v>18</v>
      </c>
      <c r="D238">
        <v>4</v>
      </c>
      <c r="E238" s="13">
        <v>-1.6</v>
      </c>
      <c r="F238" s="7">
        <f>(((20-15)/(MIN($E$2:$E$8761)-15))*Data[[#This Row],[temperatuur]])+18.151</f>
        <v>18.487134453781511</v>
      </c>
      <c r="G238" s="7">
        <f>Data[[#This Row],[Tintern ]]-Data[[#This Row],[temperatuur]]</f>
        <v>20.087134453781513</v>
      </c>
      <c r="H238" s="7">
        <f>ROUND(IF(Data[[#This Row],[deltaT]]&gt;0,(Data[[#This Row],[Tintern ]]-Data[[#This Row],[temperatuur]])*Uitgangspunten!$B$9,0),1)</f>
        <v>69.7</v>
      </c>
      <c r="I238"/>
      <c r="J238"/>
      <c r="K238" s="6"/>
      <c r="O238" s="5"/>
      <c r="P238" s="8"/>
      <c r="U238"/>
      <c r="V238"/>
    </row>
    <row r="239" spans="1:22" x14ac:dyDescent="0.25">
      <c r="A239">
        <v>2003</v>
      </c>
      <c r="B239">
        <v>11</v>
      </c>
      <c r="C239">
        <v>28</v>
      </c>
      <c r="D239">
        <v>5</v>
      </c>
      <c r="E239" s="13">
        <v>-1.6</v>
      </c>
      <c r="F239" s="7">
        <f>(((20-15)/(MIN($E$2:$E$8761)-15))*Data[[#This Row],[temperatuur]])+18.151</f>
        <v>18.487134453781511</v>
      </c>
      <c r="G239" s="7">
        <f>Data[[#This Row],[Tintern ]]-Data[[#This Row],[temperatuur]]</f>
        <v>20.087134453781513</v>
      </c>
      <c r="H239" s="7">
        <f>ROUND(IF(Data[[#This Row],[deltaT]]&gt;0,(Data[[#This Row],[Tintern ]]-Data[[#This Row],[temperatuur]])*Uitgangspunten!$B$9,0),1)</f>
        <v>69.7</v>
      </c>
      <c r="I239"/>
      <c r="J239"/>
      <c r="K239" s="6"/>
      <c r="O239" s="5"/>
      <c r="P239" s="8"/>
      <c r="U239"/>
      <c r="V239"/>
    </row>
    <row r="240" spans="1:22" x14ac:dyDescent="0.25">
      <c r="A240">
        <v>2003</v>
      </c>
      <c r="B240">
        <v>12</v>
      </c>
      <c r="C240">
        <v>7</v>
      </c>
      <c r="D240">
        <v>3</v>
      </c>
      <c r="E240" s="13">
        <v>-1.6</v>
      </c>
      <c r="F240" s="7">
        <f>(((20-15)/(MIN($E$2:$E$8761)-15))*Data[[#This Row],[temperatuur]])+18.151</f>
        <v>18.487134453781511</v>
      </c>
      <c r="G240" s="7">
        <f>Data[[#This Row],[Tintern ]]-Data[[#This Row],[temperatuur]]</f>
        <v>20.087134453781513</v>
      </c>
      <c r="H240" s="7">
        <f>ROUND(IF(Data[[#This Row],[deltaT]]&gt;0,(Data[[#This Row],[Tintern ]]-Data[[#This Row],[temperatuur]])*Uitgangspunten!$B$9,0),1)</f>
        <v>69.7</v>
      </c>
      <c r="I240"/>
      <c r="J240"/>
      <c r="K240" s="6"/>
      <c r="O240" s="5"/>
      <c r="P240" s="8"/>
      <c r="U240"/>
      <c r="V240"/>
    </row>
    <row r="241" spans="1:22" x14ac:dyDescent="0.25">
      <c r="A241">
        <v>2003</v>
      </c>
      <c r="B241">
        <v>12</v>
      </c>
      <c r="C241">
        <v>31</v>
      </c>
      <c r="D241">
        <v>24</v>
      </c>
      <c r="E241" s="13">
        <v>-1.6</v>
      </c>
      <c r="F241" s="7">
        <f>(((20-15)/(MIN($E$2:$E$8761)-15))*Data[[#This Row],[temperatuur]])+18.151</f>
        <v>18.487134453781511</v>
      </c>
      <c r="G241" s="7">
        <f>Data[[#This Row],[Tintern ]]-Data[[#This Row],[temperatuur]]</f>
        <v>20.087134453781513</v>
      </c>
      <c r="H241" s="7">
        <f>ROUND(IF(Data[[#This Row],[deltaT]]&gt;0,(Data[[#This Row],[Tintern ]]-Data[[#This Row],[temperatuur]])*Uitgangspunten!$B$9,0),1)</f>
        <v>69.7</v>
      </c>
      <c r="I241"/>
      <c r="J241"/>
      <c r="K241" s="6"/>
      <c r="O241" s="5"/>
      <c r="P241" s="8"/>
      <c r="U241"/>
      <c r="V241"/>
    </row>
    <row r="242" spans="1:22" x14ac:dyDescent="0.25">
      <c r="A242">
        <v>2001</v>
      </c>
      <c r="B242">
        <v>1</v>
      </c>
      <c r="C242">
        <v>11</v>
      </c>
      <c r="D242">
        <v>23</v>
      </c>
      <c r="E242" s="13">
        <v>-1.5</v>
      </c>
      <c r="F242" s="7">
        <f>(((20-15)/(MIN($E$2:$E$8761)-15))*Data[[#This Row],[temperatuur]])+18.151</f>
        <v>18.466126050420169</v>
      </c>
      <c r="G242" s="7">
        <f>Data[[#This Row],[Tintern ]]-Data[[#This Row],[temperatuur]]</f>
        <v>19.966126050420169</v>
      </c>
      <c r="H242" s="7">
        <f>ROUND(IF(Data[[#This Row],[deltaT]]&gt;0,(Data[[#This Row],[Tintern ]]-Data[[#This Row],[temperatuur]])*Uitgangspunten!$B$9,0),1)</f>
        <v>69.3</v>
      </c>
      <c r="I242"/>
      <c r="J242"/>
      <c r="K242" s="6"/>
      <c r="O242" s="5"/>
      <c r="P242" s="8"/>
      <c r="U242"/>
      <c r="V242"/>
    </row>
    <row r="243" spans="1:22" x14ac:dyDescent="0.25">
      <c r="A243">
        <v>2001</v>
      </c>
      <c r="B243">
        <v>1</v>
      </c>
      <c r="C243">
        <v>11</v>
      </c>
      <c r="D243">
        <v>24</v>
      </c>
      <c r="E243" s="13">
        <v>-1.5</v>
      </c>
      <c r="F243" s="7">
        <f>(((20-15)/(MIN($E$2:$E$8761)-15))*Data[[#This Row],[temperatuur]])+18.151</f>
        <v>18.466126050420169</v>
      </c>
      <c r="G243" s="7">
        <f>Data[[#This Row],[Tintern ]]-Data[[#This Row],[temperatuur]]</f>
        <v>19.966126050420169</v>
      </c>
      <c r="H243" s="7">
        <f>ROUND(IF(Data[[#This Row],[deltaT]]&gt;0,(Data[[#This Row],[Tintern ]]-Data[[#This Row],[temperatuur]])*Uitgangspunten!$B$9,0),1)</f>
        <v>69.3</v>
      </c>
      <c r="I243"/>
      <c r="J243"/>
      <c r="K243" s="6"/>
      <c r="O243" s="5"/>
      <c r="P243" s="8"/>
      <c r="U243"/>
      <c r="V243"/>
    </row>
    <row r="244" spans="1:22" x14ac:dyDescent="0.25">
      <c r="A244">
        <v>2001</v>
      </c>
      <c r="B244">
        <v>1</v>
      </c>
      <c r="C244">
        <v>14</v>
      </c>
      <c r="D244">
        <v>21</v>
      </c>
      <c r="E244" s="13">
        <v>-1.5</v>
      </c>
      <c r="F244" s="7">
        <f>(((20-15)/(MIN($E$2:$E$8761)-15))*Data[[#This Row],[temperatuur]])+18.151</f>
        <v>18.466126050420169</v>
      </c>
      <c r="G244" s="7">
        <f>Data[[#This Row],[Tintern ]]-Data[[#This Row],[temperatuur]]</f>
        <v>19.966126050420169</v>
      </c>
      <c r="H244" s="7">
        <f>ROUND(IF(Data[[#This Row],[deltaT]]&gt;0,(Data[[#This Row],[Tintern ]]-Data[[#This Row],[temperatuur]])*Uitgangspunten!$B$9,0),1)</f>
        <v>69.3</v>
      </c>
      <c r="I244"/>
      <c r="J244"/>
      <c r="K244" s="6"/>
      <c r="O244" s="5"/>
      <c r="P244" s="8"/>
      <c r="U244"/>
      <c r="V244"/>
    </row>
    <row r="245" spans="1:22" x14ac:dyDescent="0.25">
      <c r="A245">
        <v>2004</v>
      </c>
      <c r="B245">
        <v>2</v>
      </c>
      <c r="C245">
        <v>21</v>
      </c>
      <c r="D245">
        <v>4</v>
      </c>
      <c r="E245" s="13">
        <v>-1.5</v>
      </c>
      <c r="F245" s="7">
        <f>(((20-15)/(MIN($E$2:$E$8761)-15))*Data[[#This Row],[temperatuur]])+18.151</f>
        <v>18.466126050420169</v>
      </c>
      <c r="G245" s="7">
        <f>Data[[#This Row],[Tintern ]]-Data[[#This Row],[temperatuur]]</f>
        <v>19.966126050420169</v>
      </c>
      <c r="H245" s="7">
        <f>ROUND(IF(Data[[#This Row],[deltaT]]&gt;0,(Data[[#This Row],[Tintern ]]-Data[[#This Row],[temperatuur]])*Uitgangspunten!$B$9,0),1)</f>
        <v>69.3</v>
      </c>
      <c r="I245"/>
      <c r="J245"/>
      <c r="K245" s="6"/>
      <c r="O245" s="5"/>
      <c r="P245" s="8"/>
      <c r="U245"/>
      <c r="V245"/>
    </row>
    <row r="246" spans="1:22" x14ac:dyDescent="0.25">
      <c r="A246">
        <v>2004</v>
      </c>
      <c r="B246">
        <v>2</v>
      </c>
      <c r="C246">
        <v>22</v>
      </c>
      <c r="D246">
        <v>21</v>
      </c>
      <c r="E246" s="13">
        <v>-1.5</v>
      </c>
      <c r="F246" s="7">
        <f>(((20-15)/(MIN($E$2:$E$8761)-15))*Data[[#This Row],[temperatuur]])+18.151</f>
        <v>18.466126050420169</v>
      </c>
      <c r="G246" s="7">
        <f>Data[[#This Row],[Tintern ]]-Data[[#This Row],[temperatuur]]</f>
        <v>19.966126050420169</v>
      </c>
      <c r="H246" s="7">
        <f>ROUND(IF(Data[[#This Row],[deltaT]]&gt;0,(Data[[#This Row],[Tintern ]]-Data[[#This Row],[temperatuur]])*Uitgangspunten!$B$9,0),1)</f>
        <v>69.3</v>
      </c>
      <c r="I246"/>
      <c r="J246"/>
      <c r="K246" s="6"/>
      <c r="O246" s="5"/>
      <c r="P246" s="8"/>
      <c r="U246"/>
      <c r="V246"/>
    </row>
    <row r="247" spans="1:22" x14ac:dyDescent="0.25">
      <c r="A247">
        <v>2004</v>
      </c>
      <c r="B247">
        <v>2</v>
      </c>
      <c r="C247">
        <v>23</v>
      </c>
      <c r="D247">
        <v>19</v>
      </c>
      <c r="E247" s="13">
        <v>-1.5</v>
      </c>
      <c r="F247" s="7">
        <f>(((20-15)/(MIN($E$2:$E$8761)-15))*Data[[#This Row],[temperatuur]])+18.151</f>
        <v>18.466126050420169</v>
      </c>
      <c r="G247" s="7">
        <f>Data[[#This Row],[Tintern ]]-Data[[#This Row],[temperatuur]]</f>
        <v>19.966126050420169</v>
      </c>
      <c r="H247" s="7">
        <f>ROUND(IF(Data[[#This Row],[deltaT]]&gt;0,(Data[[#This Row],[Tintern ]]-Data[[#This Row],[temperatuur]])*Uitgangspunten!$B$9,0),1)</f>
        <v>69.3</v>
      </c>
      <c r="I247"/>
      <c r="J247"/>
      <c r="K247" s="6"/>
      <c r="O247" s="5"/>
      <c r="P247" s="8"/>
      <c r="U247"/>
      <c r="V247"/>
    </row>
    <row r="248" spans="1:22" x14ac:dyDescent="0.25">
      <c r="A248">
        <v>2004</v>
      </c>
      <c r="B248">
        <v>2</v>
      </c>
      <c r="C248">
        <v>25</v>
      </c>
      <c r="D248">
        <v>23</v>
      </c>
      <c r="E248" s="13">
        <v>-1.5</v>
      </c>
      <c r="F248" s="7">
        <f>(((20-15)/(MIN($E$2:$E$8761)-15))*Data[[#This Row],[temperatuur]])+18.151</f>
        <v>18.466126050420169</v>
      </c>
      <c r="G248" s="7">
        <f>Data[[#This Row],[Tintern ]]-Data[[#This Row],[temperatuur]]</f>
        <v>19.966126050420169</v>
      </c>
      <c r="H248" s="7">
        <f>ROUND(IF(Data[[#This Row],[deltaT]]&gt;0,(Data[[#This Row],[Tintern ]]-Data[[#This Row],[temperatuur]])*Uitgangspunten!$B$9,0),1)</f>
        <v>69.3</v>
      </c>
      <c r="I248"/>
      <c r="J248"/>
      <c r="K248" s="6"/>
      <c r="O248" s="5"/>
      <c r="P248" s="8"/>
      <c r="U248"/>
      <c r="V248"/>
    </row>
    <row r="249" spans="1:22" x14ac:dyDescent="0.25">
      <c r="A249">
        <v>2004</v>
      </c>
      <c r="B249">
        <v>2</v>
      </c>
      <c r="C249">
        <v>26</v>
      </c>
      <c r="D249">
        <v>3</v>
      </c>
      <c r="E249" s="13">
        <v>-1.5</v>
      </c>
      <c r="F249" s="7">
        <f>(((20-15)/(MIN($E$2:$E$8761)-15))*Data[[#This Row],[temperatuur]])+18.151</f>
        <v>18.466126050420169</v>
      </c>
      <c r="G249" s="7">
        <f>Data[[#This Row],[Tintern ]]-Data[[#This Row],[temperatuur]]</f>
        <v>19.966126050420169</v>
      </c>
      <c r="H249" s="7">
        <f>ROUND(IF(Data[[#This Row],[deltaT]]&gt;0,(Data[[#This Row],[Tintern ]]-Data[[#This Row],[temperatuur]])*Uitgangspunten!$B$9,0),1)</f>
        <v>69.3</v>
      </c>
      <c r="I249"/>
      <c r="J249"/>
      <c r="K249" s="6"/>
      <c r="O249" s="5"/>
      <c r="P249" s="8"/>
      <c r="U249"/>
      <c r="V249"/>
    </row>
    <row r="250" spans="1:22" x14ac:dyDescent="0.25">
      <c r="A250">
        <v>2004</v>
      </c>
      <c r="B250">
        <v>3</v>
      </c>
      <c r="C250">
        <v>3</v>
      </c>
      <c r="D250">
        <v>3</v>
      </c>
      <c r="E250" s="13">
        <v>-1.5</v>
      </c>
      <c r="F250" s="7">
        <f>(((20-15)/(MIN($E$2:$E$8761)-15))*Data[[#This Row],[temperatuur]])+18.151</f>
        <v>18.466126050420169</v>
      </c>
      <c r="G250" s="7">
        <f>Data[[#This Row],[Tintern ]]-Data[[#This Row],[temperatuur]]</f>
        <v>19.966126050420169</v>
      </c>
      <c r="H250" s="7">
        <f>ROUND(IF(Data[[#This Row],[deltaT]]&gt;0,(Data[[#This Row],[Tintern ]]-Data[[#This Row],[temperatuur]])*Uitgangspunten!$B$9,0),1)</f>
        <v>69.3</v>
      </c>
      <c r="I250"/>
      <c r="J250"/>
      <c r="K250" s="6"/>
      <c r="O250" s="5"/>
      <c r="P250" s="8"/>
      <c r="U250"/>
      <c r="V250"/>
    </row>
    <row r="251" spans="1:22" x14ac:dyDescent="0.25">
      <c r="A251">
        <v>2004</v>
      </c>
      <c r="B251">
        <v>3</v>
      </c>
      <c r="C251">
        <v>7</v>
      </c>
      <c r="D251">
        <v>24</v>
      </c>
      <c r="E251" s="13">
        <v>-1.5</v>
      </c>
      <c r="F251" s="7">
        <f>(((20-15)/(MIN($E$2:$E$8761)-15))*Data[[#This Row],[temperatuur]])+18.151</f>
        <v>18.466126050420169</v>
      </c>
      <c r="G251" s="7">
        <f>Data[[#This Row],[Tintern ]]-Data[[#This Row],[temperatuur]]</f>
        <v>19.966126050420169</v>
      </c>
      <c r="H251" s="7">
        <f>ROUND(IF(Data[[#This Row],[deltaT]]&gt;0,(Data[[#This Row],[Tintern ]]-Data[[#This Row],[temperatuur]])*Uitgangspunten!$B$9,0),1)</f>
        <v>69.3</v>
      </c>
      <c r="I251"/>
      <c r="J251"/>
      <c r="K251" s="6"/>
      <c r="O251" s="5"/>
      <c r="P251" s="8"/>
      <c r="U251"/>
      <c r="V251"/>
    </row>
    <row r="252" spans="1:22" x14ac:dyDescent="0.25">
      <c r="A252">
        <v>2003</v>
      </c>
      <c r="B252">
        <v>12</v>
      </c>
      <c r="C252">
        <v>10</v>
      </c>
      <c r="D252">
        <v>16</v>
      </c>
      <c r="E252" s="13">
        <v>-1.5</v>
      </c>
      <c r="F252" s="7">
        <f>(((20-15)/(MIN($E$2:$E$8761)-15))*Data[[#This Row],[temperatuur]])+18.151</f>
        <v>18.466126050420169</v>
      </c>
      <c r="G252" s="7">
        <f>Data[[#This Row],[Tintern ]]-Data[[#This Row],[temperatuur]]</f>
        <v>19.966126050420169</v>
      </c>
      <c r="H252" s="7">
        <f>ROUND(IF(Data[[#This Row],[deltaT]]&gt;0,(Data[[#This Row],[Tintern ]]-Data[[#This Row],[temperatuur]])*Uitgangspunten!$B$9,0),1)</f>
        <v>69.3</v>
      </c>
      <c r="I252"/>
      <c r="J252"/>
      <c r="K252" s="6"/>
      <c r="O252" s="5"/>
      <c r="P252" s="8"/>
      <c r="U252"/>
      <c r="V252"/>
    </row>
    <row r="253" spans="1:22" x14ac:dyDescent="0.25">
      <c r="A253">
        <v>2003</v>
      </c>
      <c r="B253">
        <v>12</v>
      </c>
      <c r="C253">
        <v>10</v>
      </c>
      <c r="D253">
        <v>18</v>
      </c>
      <c r="E253" s="13">
        <v>-1.5</v>
      </c>
      <c r="F253" s="7">
        <f>(((20-15)/(MIN($E$2:$E$8761)-15))*Data[[#This Row],[temperatuur]])+18.151</f>
        <v>18.466126050420169</v>
      </c>
      <c r="G253" s="7">
        <f>Data[[#This Row],[Tintern ]]-Data[[#This Row],[temperatuur]]</f>
        <v>19.966126050420169</v>
      </c>
      <c r="H253" s="7">
        <f>ROUND(IF(Data[[#This Row],[deltaT]]&gt;0,(Data[[#This Row],[Tintern ]]-Data[[#This Row],[temperatuur]])*Uitgangspunten!$B$9,0),1)</f>
        <v>69.3</v>
      </c>
      <c r="I253"/>
      <c r="J253"/>
      <c r="K253" s="6"/>
      <c r="O253" s="5"/>
      <c r="P253" s="8"/>
      <c r="U253"/>
      <c r="V253"/>
    </row>
    <row r="254" spans="1:22" x14ac:dyDescent="0.25">
      <c r="A254">
        <v>2001</v>
      </c>
      <c r="B254">
        <v>1</v>
      </c>
      <c r="C254">
        <v>15</v>
      </c>
      <c r="D254">
        <v>18</v>
      </c>
      <c r="E254" s="13">
        <v>-1.4000000000000001</v>
      </c>
      <c r="F254" s="7">
        <f>(((20-15)/(MIN($E$2:$E$8761)-15))*Data[[#This Row],[temperatuur]])+18.151</f>
        <v>18.445117647058822</v>
      </c>
      <c r="G254" s="7">
        <f>Data[[#This Row],[Tintern ]]-Data[[#This Row],[temperatuur]]</f>
        <v>19.845117647058821</v>
      </c>
      <c r="H254" s="7">
        <f>ROUND(IF(Data[[#This Row],[deltaT]]&gt;0,(Data[[#This Row],[Tintern ]]-Data[[#This Row],[temperatuur]])*Uitgangspunten!$B$9,0),1)</f>
        <v>68.900000000000006</v>
      </c>
      <c r="I254"/>
      <c r="J254"/>
      <c r="K254" s="6"/>
      <c r="O254" s="5"/>
      <c r="P254" s="8"/>
      <c r="U254"/>
      <c r="V254"/>
    </row>
    <row r="255" spans="1:22" x14ac:dyDescent="0.25">
      <c r="A255">
        <v>2001</v>
      </c>
      <c r="B255">
        <v>1</v>
      </c>
      <c r="C255">
        <v>18</v>
      </c>
      <c r="D255">
        <v>16</v>
      </c>
      <c r="E255" s="13">
        <v>-1.4000000000000001</v>
      </c>
      <c r="F255" s="7">
        <f>(((20-15)/(MIN($E$2:$E$8761)-15))*Data[[#This Row],[temperatuur]])+18.151</f>
        <v>18.445117647058822</v>
      </c>
      <c r="G255" s="7">
        <f>Data[[#This Row],[Tintern ]]-Data[[#This Row],[temperatuur]]</f>
        <v>19.845117647058821</v>
      </c>
      <c r="H255" s="7">
        <f>ROUND(IF(Data[[#This Row],[deltaT]]&gt;0,(Data[[#This Row],[Tintern ]]-Data[[#This Row],[temperatuur]])*Uitgangspunten!$B$9,0),1)</f>
        <v>68.900000000000006</v>
      </c>
      <c r="I255"/>
      <c r="J255"/>
      <c r="K255" s="6"/>
      <c r="O255" s="5"/>
      <c r="P255" s="8"/>
      <c r="U255"/>
      <c r="V255"/>
    </row>
    <row r="256" spans="1:22" x14ac:dyDescent="0.25">
      <c r="A256">
        <v>2004</v>
      </c>
      <c r="B256">
        <v>2</v>
      </c>
      <c r="C256">
        <v>26</v>
      </c>
      <c r="D256">
        <v>6</v>
      </c>
      <c r="E256" s="13">
        <v>-1.4000000000000001</v>
      </c>
      <c r="F256" s="7">
        <f>(((20-15)/(MIN($E$2:$E$8761)-15))*Data[[#This Row],[temperatuur]])+18.151</f>
        <v>18.445117647058822</v>
      </c>
      <c r="G256" s="7">
        <f>Data[[#This Row],[Tintern ]]-Data[[#This Row],[temperatuur]]</f>
        <v>19.845117647058821</v>
      </c>
      <c r="H256" s="7">
        <f>ROUND(IF(Data[[#This Row],[deltaT]]&gt;0,(Data[[#This Row],[Tintern ]]-Data[[#This Row],[temperatuur]])*Uitgangspunten!$B$9,0),1)</f>
        <v>68.900000000000006</v>
      </c>
      <c r="I256"/>
      <c r="J256"/>
      <c r="K256" s="6"/>
      <c r="O256" s="5"/>
      <c r="P256" s="8"/>
      <c r="U256"/>
      <c r="V256"/>
    </row>
    <row r="257" spans="1:22" x14ac:dyDescent="0.25">
      <c r="A257">
        <v>2004</v>
      </c>
      <c r="B257" s="3">
        <v>2</v>
      </c>
      <c r="C257">
        <v>28</v>
      </c>
      <c r="D257">
        <v>18</v>
      </c>
      <c r="E257" s="13">
        <v>-1.4000000000000001</v>
      </c>
      <c r="F257" s="7">
        <f>(((20-15)/(MIN($E$2:$E$8761)-15))*Data[[#This Row],[temperatuur]])+18.151</f>
        <v>18.445117647058822</v>
      </c>
      <c r="G257" s="7">
        <f>Data[[#This Row],[Tintern ]]-Data[[#This Row],[temperatuur]]</f>
        <v>19.845117647058821</v>
      </c>
      <c r="H257" s="7">
        <f>ROUND(IF(Data[[#This Row],[deltaT]]&gt;0,(Data[[#This Row],[Tintern ]]-Data[[#This Row],[temperatuur]])*Uitgangspunten!$B$9,0),1)</f>
        <v>68.900000000000006</v>
      </c>
      <c r="I257"/>
      <c r="J257"/>
      <c r="K257" s="6"/>
      <c r="O257" s="5"/>
      <c r="P257" s="8"/>
      <c r="U257"/>
      <c r="V257"/>
    </row>
    <row r="258" spans="1:22" x14ac:dyDescent="0.25">
      <c r="A258">
        <v>2004</v>
      </c>
      <c r="B258">
        <v>3</v>
      </c>
      <c r="C258">
        <v>2</v>
      </c>
      <c r="D258">
        <v>23</v>
      </c>
      <c r="E258" s="13">
        <v>-1.4000000000000001</v>
      </c>
      <c r="F258" s="7">
        <f>(((20-15)/(MIN($E$2:$E$8761)-15))*Data[[#This Row],[temperatuur]])+18.151</f>
        <v>18.445117647058822</v>
      </c>
      <c r="G258" s="7">
        <f>Data[[#This Row],[Tintern ]]-Data[[#This Row],[temperatuur]]</f>
        <v>19.845117647058821</v>
      </c>
      <c r="H258" s="7">
        <f>ROUND(IF(Data[[#This Row],[deltaT]]&gt;0,(Data[[#This Row],[Tintern ]]-Data[[#This Row],[temperatuur]])*Uitgangspunten!$B$9,0),1)</f>
        <v>68.900000000000006</v>
      </c>
      <c r="I258"/>
      <c r="J258"/>
      <c r="K258" s="6"/>
      <c r="O258" s="5"/>
      <c r="P258" s="8"/>
      <c r="U258"/>
      <c r="V258"/>
    </row>
    <row r="259" spans="1:22" x14ac:dyDescent="0.25">
      <c r="A259">
        <v>2003</v>
      </c>
      <c r="B259">
        <v>12</v>
      </c>
      <c r="C259">
        <v>10</v>
      </c>
      <c r="D259">
        <v>19</v>
      </c>
      <c r="E259" s="13">
        <v>-1.4000000000000001</v>
      </c>
      <c r="F259" s="7">
        <f>(((20-15)/(MIN($E$2:$E$8761)-15))*Data[[#This Row],[temperatuur]])+18.151</f>
        <v>18.445117647058822</v>
      </c>
      <c r="G259" s="7">
        <f>Data[[#This Row],[Tintern ]]-Data[[#This Row],[temperatuur]]</f>
        <v>19.845117647058821</v>
      </c>
      <c r="H259" s="7">
        <f>ROUND(IF(Data[[#This Row],[deltaT]]&gt;0,(Data[[#This Row],[Tintern ]]-Data[[#This Row],[temperatuur]])*Uitgangspunten!$B$9,0),1)</f>
        <v>68.900000000000006</v>
      </c>
      <c r="I259"/>
      <c r="J259"/>
      <c r="K259" s="6"/>
      <c r="O259" s="5"/>
      <c r="P259" s="8"/>
      <c r="U259"/>
      <c r="V259"/>
    </row>
    <row r="260" spans="1:22" x14ac:dyDescent="0.25">
      <c r="A260">
        <v>2003</v>
      </c>
      <c r="B260">
        <v>12</v>
      </c>
      <c r="C260">
        <v>12</v>
      </c>
      <c r="D260">
        <v>8</v>
      </c>
      <c r="E260" s="13">
        <v>-1.4000000000000001</v>
      </c>
      <c r="F260" s="7">
        <f>(((20-15)/(MIN($E$2:$E$8761)-15))*Data[[#This Row],[temperatuur]])+18.151</f>
        <v>18.445117647058822</v>
      </c>
      <c r="G260" s="7">
        <f>Data[[#This Row],[Tintern ]]-Data[[#This Row],[temperatuur]]</f>
        <v>19.845117647058821</v>
      </c>
      <c r="H260" s="7">
        <f>ROUND(IF(Data[[#This Row],[deltaT]]&gt;0,(Data[[#This Row],[Tintern ]]-Data[[#This Row],[temperatuur]])*Uitgangspunten!$B$9,0),1)</f>
        <v>68.900000000000006</v>
      </c>
      <c r="I260"/>
      <c r="J260"/>
      <c r="K260" s="6"/>
      <c r="O260" s="5"/>
      <c r="P260" s="8"/>
      <c r="U260"/>
      <c r="V260"/>
    </row>
    <row r="261" spans="1:22" x14ac:dyDescent="0.25">
      <c r="A261">
        <v>2003</v>
      </c>
      <c r="B261">
        <v>12</v>
      </c>
      <c r="C261">
        <v>18</v>
      </c>
      <c r="D261">
        <v>5</v>
      </c>
      <c r="E261" s="13">
        <v>-1.4000000000000001</v>
      </c>
      <c r="F261" s="7">
        <f>(((20-15)/(MIN($E$2:$E$8761)-15))*Data[[#This Row],[temperatuur]])+18.151</f>
        <v>18.445117647058822</v>
      </c>
      <c r="G261" s="7">
        <f>Data[[#This Row],[Tintern ]]-Data[[#This Row],[temperatuur]]</f>
        <v>19.845117647058821</v>
      </c>
      <c r="H261" s="7">
        <f>ROUND(IF(Data[[#This Row],[deltaT]]&gt;0,(Data[[#This Row],[Tintern ]]-Data[[#This Row],[temperatuur]])*Uitgangspunten!$B$9,0),1)</f>
        <v>68.900000000000006</v>
      </c>
      <c r="I261"/>
      <c r="J261"/>
      <c r="K261" s="6"/>
      <c r="O261" s="5"/>
      <c r="P261" s="8"/>
      <c r="U261"/>
      <c r="V261"/>
    </row>
    <row r="262" spans="1:22" x14ac:dyDescent="0.25">
      <c r="A262">
        <v>2001</v>
      </c>
      <c r="B262">
        <v>1</v>
      </c>
      <c r="C262">
        <v>12</v>
      </c>
      <c r="D262">
        <v>6</v>
      </c>
      <c r="E262" s="13">
        <v>-1.3</v>
      </c>
      <c r="F262" s="7">
        <f>(((20-15)/(MIN($E$2:$E$8761)-15))*Data[[#This Row],[temperatuur]])+18.151</f>
        <v>18.42410924369748</v>
      </c>
      <c r="G262" s="7">
        <f>Data[[#This Row],[Tintern ]]-Data[[#This Row],[temperatuur]]</f>
        <v>19.72410924369748</v>
      </c>
      <c r="H262" s="7">
        <f>ROUND(IF(Data[[#This Row],[deltaT]]&gt;0,(Data[[#This Row],[Tintern ]]-Data[[#This Row],[temperatuur]])*Uitgangspunten!$B$9,0),1)</f>
        <v>68.5</v>
      </c>
      <c r="I262"/>
      <c r="J262"/>
      <c r="K262" s="6"/>
      <c r="O262" s="5"/>
      <c r="P262" s="8"/>
      <c r="U262"/>
      <c r="V262"/>
    </row>
    <row r="263" spans="1:22" x14ac:dyDescent="0.25">
      <c r="A263">
        <v>2001</v>
      </c>
      <c r="B263">
        <v>1</v>
      </c>
      <c r="C263">
        <v>13</v>
      </c>
      <c r="D263">
        <v>19</v>
      </c>
      <c r="E263" s="13">
        <v>-1.3</v>
      </c>
      <c r="F263" s="7">
        <f>(((20-15)/(MIN($E$2:$E$8761)-15))*Data[[#This Row],[temperatuur]])+18.151</f>
        <v>18.42410924369748</v>
      </c>
      <c r="G263" s="7">
        <f>Data[[#This Row],[Tintern ]]-Data[[#This Row],[temperatuur]]</f>
        <v>19.72410924369748</v>
      </c>
      <c r="H263" s="7">
        <f>ROUND(IF(Data[[#This Row],[deltaT]]&gt;0,(Data[[#This Row],[Tintern ]]-Data[[#This Row],[temperatuur]])*Uitgangspunten!$B$9,0),1)</f>
        <v>68.5</v>
      </c>
      <c r="I263"/>
      <c r="J263"/>
      <c r="K263" s="6"/>
      <c r="O263" s="5"/>
      <c r="P263" s="8"/>
      <c r="U263"/>
      <c r="V263"/>
    </row>
    <row r="264" spans="1:22" x14ac:dyDescent="0.25">
      <c r="A264">
        <v>2001</v>
      </c>
      <c r="B264">
        <v>1</v>
      </c>
      <c r="C264">
        <v>16</v>
      </c>
      <c r="D264">
        <v>17</v>
      </c>
      <c r="E264" s="13">
        <v>-1.3</v>
      </c>
      <c r="F264" s="7">
        <f>(((20-15)/(MIN($E$2:$E$8761)-15))*Data[[#This Row],[temperatuur]])+18.151</f>
        <v>18.42410924369748</v>
      </c>
      <c r="G264" s="7">
        <f>Data[[#This Row],[Tintern ]]-Data[[#This Row],[temperatuur]]</f>
        <v>19.72410924369748</v>
      </c>
      <c r="H264" s="7">
        <f>ROUND(IF(Data[[#This Row],[deltaT]]&gt;0,(Data[[#This Row],[Tintern ]]-Data[[#This Row],[temperatuur]])*Uitgangspunten!$B$9,0),1)</f>
        <v>68.5</v>
      </c>
      <c r="I264"/>
      <c r="J264"/>
      <c r="K264" s="6"/>
      <c r="O264" s="5"/>
      <c r="P264" s="8"/>
      <c r="U264"/>
      <c r="V264"/>
    </row>
    <row r="265" spans="1:22" x14ac:dyDescent="0.25">
      <c r="A265">
        <v>2001</v>
      </c>
      <c r="B265">
        <v>1</v>
      </c>
      <c r="C265">
        <v>30</v>
      </c>
      <c r="D265">
        <v>3</v>
      </c>
      <c r="E265" s="13">
        <v>-1.3</v>
      </c>
      <c r="F265" s="7">
        <f>(((20-15)/(MIN($E$2:$E$8761)-15))*Data[[#This Row],[temperatuur]])+18.151</f>
        <v>18.42410924369748</v>
      </c>
      <c r="G265" s="7">
        <f>Data[[#This Row],[Tintern ]]-Data[[#This Row],[temperatuur]]</f>
        <v>19.72410924369748</v>
      </c>
      <c r="H265" s="7">
        <f>ROUND(IF(Data[[#This Row],[deltaT]]&gt;0,(Data[[#This Row],[Tintern ]]-Data[[#This Row],[temperatuur]])*Uitgangspunten!$B$9,0),1)</f>
        <v>68.5</v>
      </c>
      <c r="I265"/>
      <c r="J265"/>
      <c r="K265" s="6"/>
      <c r="O265" s="5"/>
      <c r="P265" s="8"/>
      <c r="U265"/>
      <c r="V265"/>
    </row>
    <row r="266" spans="1:22" x14ac:dyDescent="0.25">
      <c r="A266">
        <v>2004</v>
      </c>
      <c r="B266">
        <v>2</v>
      </c>
      <c r="C266">
        <v>20</v>
      </c>
      <c r="D266">
        <v>2</v>
      </c>
      <c r="E266" s="13">
        <v>-1.3</v>
      </c>
      <c r="F266" s="7">
        <f>(((20-15)/(MIN($E$2:$E$8761)-15))*Data[[#This Row],[temperatuur]])+18.151</f>
        <v>18.42410924369748</v>
      </c>
      <c r="G266" s="7">
        <f>Data[[#This Row],[Tintern ]]-Data[[#This Row],[temperatuur]]</f>
        <v>19.72410924369748</v>
      </c>
      <c r="H266" s="7">
        <f>ROUND(IF(Data[[#This Row],[deltaT]]&gt;0,(Data[[#This Row],[Tintern ]]-Data[[#This Row],[temperatuur]])*Uitgangspunten!$B$9,0),1)</f>
        <v>68.5</v>
      </c>
      <c r="I266"/>
      <c r="J266"/>
      <c r="K266" s="6"/>
      <c r="O266" s="5"/>
      <c r="P266" s="8"/>
      <c r="U266"/>
      <c r="V266"/>
    </row>
    <row r="267" spans="1:22" x14ac:dyDescent="0.25">
      <c r="A267">
        <v>2004</v>
      </c>
      <c r="B267">
        <v>2</v>
      </c>
      <c r="C267">
        <v>26</v>
      </c>
      <c r="D267">
        <v>5</v>
      </c>
      <c r="E267" s="13">
        <v>-1.3</v>
      </c>
      <c r="F267" s="7">
        <f>(((20-15)/(MIN($E$2:$E$8761)-15))*Data[[#This Row],[temperatuur]])+18.151</f>
        <v>18.42410924369748</v>
      </c>
      <c r="G267" s="7">
        <f>Data[[#This Row],[Tintern ]]-Data[[#This Row],[temperatuur]]</f>
        <v>19.72410924369748</v>
      </c>
      <c r="H267" s="7">
        <f>ROUND(IF(Data[[#This Row],[deltaT]]&gt;0,(Data[[#This Row],[Tintern ]]-Data[[#This Row],[temperatuur]])*Uitgangspunten!$B$9,0),1)</f>
        <v>68.5</v>
      </c>
      <c r="I267"/>
      <c r="J267"/>
      <c r="K267" s="6"/>
      <c r="O267" s="5"/>
      <c r="P267" s="8"/>
      <c r="U267"/>
      <c r="V267"/>
    </row>
    <row r="268" spans="1:22" x14ac:dyDescent="0.25">
      <c r="A268">
        <v>2010</v>
      </c>
      <c r="B268">
        <v>10</v>
      </c>
      <c r="C268">
        <v>18</v>
      </c>
      <c r="D268">
        <v>3</v>
      </c>
      <c r="E268" s="13">
        <v>-1.3</v>
      </c>
      <c r="F268" s="7">
        <f>(((20-15)/(MIN($E$2:$E$8761)-15))*Data[[#This Row],[temperatuur]])+18.151</f>
        <v>18.42410924369748</v>
      </c>
      <c r="G268" s="7">
        <f>Data[[#This Row],[Tintern ]]-Data[[#This Row],[temperatuur]]</f>
        <v>19.72410924369748</v>
      </c>
      <c r="H268" s="7">
        <f>ROUND(IF(Data[[#This Row],[deltaT]]&gt;0,(Data[[#This Row],[Tintern ]]-Data[[#This Row],[temperatuur]])*Uitgangspunten!$B$9,0),1)</f>
        <v>68.5</v>
      </c>
      <c r="I268"/>
      <c r="J268"/>
      <c r="K268" s="6"/>
      <c r="O268" s="5"/>
      <c r="P268" s="8"/>
      <c r="U268"/>
      <c r="V268"/>
    </row>
    <row r="269" spans="1:22" x14ac:dyDescent="0.25">
      <c r="A269">
        <v>2003</v>
      </c>
      <c r="B269">
        <v>11</v>
      </c>
      <c r="C269">
        <v>28</v>
      </c>
      <c r="D269">
        <v>4</v>
      </c>
      <c r="E269" s="13">
        <v>-1.3</v>
      </c>
      <c r="F269" s="7">
        <f>(((20-15)/(MIN($E$2:$E$8761)-15))*Data[[#This Row],[temperatuur]])+18.151</f>
        <v>18.42410924369748</v>
      </c>
      <c r="G269" s="7">
        <f>Data[[#This Row],[Tintern ]]-Data[[#This Row],[temperatuur]]</f>
        <v>19.72410924369748</v>
      </c>
      <c r="H269" s="7">
        <f>ROUND(IF(Data[[#This Row],[deltaT]]&gt;0,(Data[[#This Row],[Tintern ]]-Data[[#This Row],[temperatuur]])*Uitgangspunten!$B$9,0),1)</f>
        <v>68.5</v>
      </c>
      <c r="I269"/>
      <c r="J269"/>
      <c r="K269" s="6"/>
      <c r="O269" s="5"/>
      <c r="P269" s="8"/>
      <c r="U269"/>
      <c r="V269"/>
    </row>
    <row r="270" spans="1:22" x14ac:dyDescent="0.25">
      <c r="A270">
        <v>2003</v>
      </c>
      <c r="B270">
        <v>11</v>
      </c>
      <c r="C270">
        <v>28</v>
      </c>
      <c r="D270">
        <v>8</v>
      </c>
      <c r="E270" s="13">
        <v>-1.3</v>
      </c>
      <c r="F270" s="7">
        <f>(((20-15)/(MIN($E$2:$E$8761)-15))*Data[[#This Row],[temperatuur]])+18.151</f>
        <v>18.42410924369748</v>
      </c>
      <c r="G270" s="7">
        <f>Data[[#This Row],[Tintern ]]-Data[[#This Row],[temperatuur]]</f>
        <v>19.72410924369748</v>
      </c>
      <c r="H270" s="7">
        <f>ROUND(IF(Data[[#This Row],[deltaT]]&gt;0,(Data[[#This Row],[Tintern ]]-Data[[#This Row],[temperatuur]])*Uitgangspunten!$B$9,0),1)</f>
        <v>68.5</v>
      </c>
      <c r="I270"/>
      <c r="J270"/>
      <c r="K270" s="6"/>
      <c r="O270" s="5"/>
      <c r="P270" s="8"/>
      <c r="U270"/>
      <c r="V270"/>
    </row>
    <row r="271" spans="1:22" x14ac:dyDescent="0.25">
      <c r="A271">
        <v>2003</v>
      </c>
      <c r="B271">
        <v>12</v>
      </c>
      <c r="C271">
        <v>7</v>
      </c>
      <c r="D271">
        <v>2</v>
      </c>
      <c r="E271" s="13">
        <v>-1.3</v>
      </c>
      <c r="F271" s="7">
        <f>(((20-15)/(MIN($E$2:$E$8761)-15))*Data[[#This Row],[temperatuur]])+18.151</f>
        <v>18.42410924369748</v>
      </c>
      <c r="G271" s="7">
        <f>Data[[#This Row],[Tintern ]]-Data[[#This Row],[temperatuur]]</f>
        <v>19.72410924369748</v>
      </c>
      <c r="H271" s="7">
        <f>ROUND(IF(Data[[#This Row],[deltaT]]&gt;0,(Data[[#This Row],[Tintern ]]-Data[[#This Row],[temperatuur]])*Uitgangspunten!$B$9,0),1)</f>
        <v>68.5</v>
      </c>
      <c r="I271"/>
      <c r="J271"/>
      <c r="K271" s="6"/>
      <c r="O271" s="5"/>
      <c r="P271" s="8"/>
      <c r="U271"/>
      <c r="V271"/>
    </row>
    <row r="272" spans="1:22" x14ac:dyDescent="0.25">
      <c r="A272">
        <v>2003</v>
      </c>
      <c r="B272">
        <v>12</v>
      </c>
      <c r="C272">
        <v>7</v>
      </c>
      <c r="D272">
        <v>9</v>
      </c>
      <c r="E272" s="13">
        <v>-1.3</v>
      </c>
      <c r="F272" s="7">
        <f>(((20-15)/(MIN($E$2:$E$8761)-15))*Data[[#This Row],[temperatuur]])+18.151</f>
        <v>18.42410924369748</v>
      </c>
      <c r="G272" s="7">
        <f>Data[[#This Row],[Tintern ]]-Data[[#This Row],[temperatuur]]</f>
        <v>19.72410924369748</v>
      </c>
      <c r="H272" s="7">
        <f>ROUND(IF(Data[[#This Row],[deltaT]]&gt;0,(Data[[#This Row],[Tintern ]]-Data[[#This Row],[temperatuur]])*Uitgangspunten!$B$9,0),1)</f>
        <v>68.5</v>
      </c>
      <c r="I272"/>
      <c r="J272"/>
      <c r="K272" s="6"/>
      <c r="O272" s="5"/>
      <c r="P272" s="8"/>
      <c r="U272"/>
      <c r="V272"/>
    </row>
    <row r="273" spans="1:22" x14ac:dyDescent="0.25">
      <c r="A273">
        <v>2003</v>
      </c>
      <c r="B273">
        <v>12</v>
      </c>
      <c r="C273">
        <v>7</v>
      </c>
      <c r="D273">
        <v>17</v>
      </c>
      <c r="E273" s="13">
        <v>-1.3</v>
      </c>
      <c r="F273" s="7">
        <f>(((20-15)/(MIN($E$2:$E$8761)-15))*Data[[#This Row],[temperatuur]])+18.151</f>
        <v>18.42410924369748</v>
      </c>
      <c r="G273" s="7">
        <f>Data[[#This Row],[Tintern ]]-Data[[#This Row],[temperatuur]]</f>
        <v>19.72410924369748</v>
      </c>
      <c r="H273" s="7">
        <f>ROUND(IF(Data[[#This Row],[deltaT]]&gt;0,(Data[[#This Row],[Tintern ]]-Data[[#This Row],[temperatuur]])*Uitgangspunten!$B$9,0),1)</f>
        <v>68.5</v>
      </c>
      <c r="I273"/>
      <c r="J273"/>
      <c r="K273" s="6"/>
      <c r="O273" s="5"/>
      <c r="P273" s="8"/>
      <c r="U273"/>
      <c r="V273"/>
    </row>
    <row r="274" spans="1:22" x14ac:dyDescent="0.25">
      <c r="A274">
        <v>2003</v>
      </c>
      <c r="B274">
        <v>12</v>
      </c>
      <c r="C274">
        <v>8</v>
      </c>
      <c r="D274">
        <v>19</v>
      </c>
      <c r="E274" s="13">
        <v>-1.3</v>
      </c>
      <c r="F274" s="7">
        <f>(((20-15)/(MIN($E$2:$E$8761)-15))*Data[[#This Row],[temperatuur]])+18.151</f>
        <v>18.42410924369748</v>
      </c>
      <c r="G274" s="7">
        <f>Data[[#This Row],[Tintern ]]-Data[[#This Row],[temperatuur]]</f>
        <v>19.72410924369748</v>
      </c>
      <c r="H274" s="7">
        <f>ROUND(IF(Data[[#This Row],[deltaT]]&gt;0,(Data[[#This Row],[Tintern ]]-Data[[#This Row],[temperatuur]])*Uitgangspunten!$B$9,0),1)</f>
        <v>68.5</v>
      </c>
      <c r="I274"/>
      <c r="J274"/>
      <c r="K274" s="6"/>
      <c r="O274" s="5"/>
      <c r="P274" s="8"/>
      <c r="U274"/>
      <c r="V274"/>
    </row>
    <row r="275" spans="1:22" x14ac:dyDescent="0.25">
      <c r="A275">
        <v>2003</v>
      </c>
      <c r="B275">
        <v>12</v>
      </c>
      <c r="C275">
        <v>10</v>
      </c>
      <c r="D275">
        <v>23</v>
      </c>
      <c r="E275" s="13">
        <v>-1.3</v>
      </c>
      <c r="F275" s="7">
        <f>(((20-15)/(MIN($E$2:$E$8761)-15))*Data[[#This Row],[temperatuur]])+18.151</f>
        <v>18.42410924369748</v>
      </c>
      <c r="G275" s="7">
        <f>Data[[#This Row],[Tintern ]]-Data[[#This Row],[temperatuur]]</f>
        <v>19.72410924369748</v>
      </c>
      <c r="H275" s="7">
        <f>ROUND(IF(Data[[#This Row],[deltaT]]&gt;0,(Data[[#This Row],[Tintern ]]-Data[[#This Row],[temperatuur]])*Uitgangspunten!$B$9,0),1)</f>
        <v>68.5</v>
      </c>
      <c r="I275"/>
      <c r="J275"/>
      <c r="K275" s="6"/>
      <c r="O275" s="5"/>
      <c r="P275" s="8"/>
      <c r="U275"/>
      <c r="V275"/>
    </row>
    <row r="276" spans="1:22" x14ac:dyDescent="0.25">
      <c r="A276">
        <v>2003</v>
      </c>
      <c r="B276">
        <v>12</v>
      </c>
      <c r="C276">
        <v>18</v>
      </c>
      <c r="D276">
        <v>2</v>
      </c>
      <c r="E276" s="13">
        <v>-1.3</v>
      </c>
      <c r="F276" s="7">
        <f>(((20-15)/(MIN($E$2:$E$8761)-15))*Data[[#This Row],[temperatuur]])+18.151</f>
        <v>18.42410924369748</v>
      </c>
      <c r="G276" s="7">
        <f>Data[[#This Row],[Tintern ]]-Data[[#This Row],[temperatuur]]</f>
        <v>19.72410924369748</v>
      </c>
      <c r="H276" s="7">
        <f>ROUND(IF(Data[[#This Row],[deltaT]]&gt;0,(Data[[#This Row],[Tintern ]]-Data[[#This Row],[temperatuur]])*Uitgangspunten!$B$9,0),1)</f>
        <v>68.5</v>
      </c>
      <c r="I276"/>
      <c r="J276"/>
      <c r="K276" s="6"/>
      <c r="O276" s="5"/>
      <c r="P276" s="8"/>
      <c r="U276"/>
      <c r="V276"/>
    </row>
    <row r="277" spans="1:22" x14ac:dyDescent="0.25">
      <c r="A277">
        <v>2001</v>
      </c>
      <c r="B277">
        <v>1</v>
      </c>
      <c r="C277">
        <v>11</v>
      </c>
      <c r="D277">
        <v>22</v>
      </c>
      <c r="E277" s="13">
        <v>-1.2000000000000002</v>
      </c>
      <c r="F277" s="7">
        <f>(((20-15)/(MIN($E$2:$E$8761)-15))*Data[[#This Row],[temperatuur]])+18.151</f>
        <v>18.403100840336133</v>
      </c>
      <c r="G277" s="7">
        <f>Data[[#This Row],[Tintern ]]-Data[[#This Row],[temperatuur]]</f>
        <v>19.603100840336133</v>
      </c>
      <c r="H277" s="7">
        <f>ROUND(IF(Data[[#This Row],[deltaT]]&gt;0,(Data[[#This Row],[Tintern ]]-Data[[#This Row],[temperatuur]])*Uitgangspunten!$B$9,0),1)</f>
        <v>68.099999999999994</v>
      </c>
      <c r="I277"/>
      <c r="J277"/>
      <c r="K277" s="6"/>
      <c r="O277" s="5"/>
      <c r="P277" s="8"/>
      <c r="U277"/>
      <c r="V277"/>
    </row>
    <row r="278" spans="1:22" x14ac:dyDescent="0.25">
      <c r="A278">
        <v>2001</v>
      </c>
      <c r="B278">
        <v>1</v>
      </c>
      <c r="C278">
        <v>13</v>
      </c>
      <c r="D278">
        <v>1</v>
      </c>
      <c r="E278" s="13">
        <v>-1.2000000000000002</v>
      </c>
      <c r="F278" s="7">
        <f>(((20-15)/(MIN($E$2:$E$8761)-15))*Data[[#This Row],[temperatuur]])+18.151</f>
        <v>18.403100840336133</v>
      </c>
      <c r="G278" s="7">
        <f>Data[[#This Row],[Tintern ]]-Data[[#This Row],[temperatuur]]</f>
        <v>19.603100840336133</v>
      </c>
      <c r="H278" s="7">
        <f>ROUND(IF(Data[[#This Row],[deltaT]]&gt;0,(Data[[#This Row],[Tintern ]]-Data[[#This Row],[temperatuur]])*Uitgangspunten!$B$9,0),1)</f>
        <v>68.099999999999994</v>
      </c>
      <c r="I278"/>
      <c r="J278"/>
      <c r="K278" s="6"/>
      <c r="O278" s="5"/>
      <c r="P278" s="8"/>
      <c r="U278"/>
      <c r="V278"/>
    </row>
    <row r="279" spans="1:22" x14ac:dyDescent="0.25">
      <c r="A279">
        <v>2001</v>
      </c>
      <c r="B279">
        <v>1</v>
      </c>
      <c r="C279">
        <v>18</v>
      </c>
      <c r="D279">
        <v>17</v>
      </c>
      <c r="E279" s="13">
        <v>-1.2000000000000002</v>
      </c>
      <c r="F279" s="7">
        <f>(((20-15)/(MIN($E$2:$E$8761)-15))*Data[[#This Row],[temperatuur]])+18.151</f>
        <v>18.403100840336133</v>
      </c>
      <c r="G279" s="7">
        <f>Data[[#This Row],[Tintern ]]-Data[[#This Row],[temperatuur]]</f>
        <v>19.603100840336133</v>
      </c>
      <c r="H279" s="7">
        <f>ROUND(IF(Data[[#This Row],[deltaT]]&gt;0,(Data[[#This Row],[Tintern ]]-Data[[#This Row],[temperatuur]])*Uitgangspunten!$B$9,0),1)</f>
        <v>68.099999999999994</v>
      </c>
      <c r="I279"/>
      <c r="J279"/>
      <c r="K279" s="6"/>
      <c r="O279" s="5"/>
      <c r="P279" s="8"/>
      <c r="U279"/>
      <c r="V279"/>
    </row>
    <row r="280" spans="1:22" x14ac:dyDescent="0.25">
      <c r="A280">
        <v>2001</v>
      </c>
      <c r="B280">
        <v>1</v>
      </c>
      <c r="C280">
        <v>19</v>
      </c>
      <c r="D280">
        <v>8</v>
      </c>
      <c r="E280" s="13">
        <v>-1.2000000000000002</v>
      </c>
      <c r="F280" s="7">
        <f>(((20-15)/(MIN($E$2:$E$8761)-15))*Data[[#This Row],[temperatuur]])+18.151</f>
        <v>18.403100840336133</v>
      </c>
      <c r="G280" s="7">
        <f>Data[[#This Row],[Tintern ]]-Data[[#This Row],[temperatuur]]</f>
        <v>19.603100840336133</v>
      </c>
      <c r="H280" s="7">
        <f>ROUND(IF(Data[[#This Row],[deltaT]]&gt;0,(Data[[#This Row],[Tintern ]]-Data[[#This Row],[temperatuur]])*Uitgangspunten!$B$9,0),1)</f>
        <v>68.099999999999994</v>
      </c>
      <c r="I280"/>
      <c r="J280"/>
      <c r="K280" s="6"/>
      <c r="O280" s="5"/>
      <c r="P280" s="8"/>
      <c r="U280"/>
      <c r="V280"/>
    </row>
    <row r="281" spans="1:22" x14ac:dyDescent="0.25">
      <c r="A281">
        <v>2001</v>
      </c>
      <c r="B281">
        <v>1</v>
      </c>
      <c r="C281">
        <v>19</v>
      </c>
      <c r="D281">
        <v>9</v>
      </c>
      <c r="E281" s="13">
        <v>-1.2000000000000002</v>
      </c>
      <c r="F281" s="7">
        <f>(((20-15)/(MIN($E$2:$E$8761)-15))*Data[[#This Row],[temperatuur]])+18.151</f>
        <v>18.403100840336133</v>
      </c>
      <c r="G281" s="7">
        <f>Data[[#This Row],[Tintern ]]-Data[[#This Row],[temperatuur]]</f>
        <v>19.603100840336133</v>
      </c>
      <c r="H281" s="7">
        <f>ROUND(IF(Data[[#This Row],[deltaT]]&gt;0,(Data[[#This Row],[Tintern ]]-Data[[#This Row],[temperatuur]])*Uitgangspunten!$B$9,0),1)</f>
        <v>68.099999999999994</v>
      </c>
      <c r="I281"/>
      <c r="J281"/>
      <c r="K281" s="6"/>
      <c r="O281" s="5"/>
      <c r="P281" s="8"/>
      <c r="U281"/>
      <c r="V281"/>
    </row>
    <row r="282" spans="1:22" x14ac:dyDescent="0.25">
      <c r="A282">
        <v>2004</v>
      </c>
      <c r="B282">
        <v>2</v>
      </c>
      <c r="C282">
        <v>21</v>
      </c>
      <c r="D282">
        <v>2</v>
      </c>
      <c r="E282" s="13">
        <v>-1.2000000000000002</v>
      </c>
      <c r="F282" s="7">
        <f>(((20-15)/(MIN($E$2:$E$8761)-15))*Data[[#This Row],[temperatuur]])+18.151</f>
        <v>18.403100840336133</v>
      </c>
      <c r="G282" s="7">
        <f>Data[[#This Row],[Tintern ]]-Data[[#This Row],[temperatuur]]</f>
        <v>19.603100840336133</v>
      </c>
      <c r="H282" s="7">
        <f>ROUND(IF(Data[[#This Row],[deltaT]]&gt;0,(Data[[#This Row],[Tintern ]]-Data[[#This Row],[temperatuur]])*Uitgangspunten!$B$9,0),1)</f>
        <v>68.099999999999994</v>
      </c>
      <c r="I282"/>
      <c r="J282"/>
      <c r="K282" s="6"/>
      <c r="O282" s="5"/>
      <c r="P282" s="8"/>
      <c r="U282"/>
      <c r="V282"/>
    </row>
    <row r="283" spans="1:22" x14ac:dyDescent="0.25">
      <c r="A283">
        <v>2004</v>
      </c>
      <c r="B283">
        <v>2</v>
      </c>
      <c r="C283">
        <v>21</v>
      </c>
      <c r="D283">
        <v>3</v>
      </c>
      <c r="E283" s="13">
        <v>-1.2000000000000002</v>
      </c>
      <c r="F283" s="7">
        <f>(((20-15)/(MIN($E$2:$E$8761)-15))*Data[[#This Row],[temperatuur]])+18.151</f>
        <v>18.403100840336133</v>
      </c>
      <c r="G283" s="7">
        <f>Data[[#This Row],[Tintern ]]-Data[[#This Row],[temperatuur]]</f>
        <v>19.603100840336133</v>
      </c>
      <c r="H283" s="7">
        <f>ROUND(IF(Data[[#This Row],[deltaT]]&gt;0,(Data[[#This Row],[Tintern ]]-Data[[#This Row],[temperatuur]])*Uitgangspunten!$B$9,0),1)</f>
        <v>68.099999999999994</v>
      </c>
      <c r="I283"/>
      <c r="J283"/>
      <c r="K283" s="6"/>
      <c r="O283" s="5"/>
      <c r="P283" s="8"/>
      <c r="U283"/>
      <c r="V283"/>
    </row>
    <row r="284" spans="1:22" x14ac:dyDescent="0.25">
      <c r="A284">
        <v>2004</v>
      </c>
      <c r="B284">
        <v>2</v>
      </c>
      <c r="C284">
        <v>23</v>
      </c>
      <c r="D284">
        <v>5</v>
      </c>
      <c r="E284" s="13">
        <v>-1.2000000000000002</v>
      </c>
      <c r="F284" s="7">
        <f>(((20-15)/(MIN($E$2:$E$8761)-15))*Data[[#This Row],[temperatuur]])+18.151</f>
        <v>18.403100840336133</v>
      </c>
      <c r="G284" s="7">
        <f>Data[[#This Row],[Tintern ]]-Data[[#This Row],[temperatuur]]</f>
        <v>19.603100840336133</v>
      </c>
      <c r="H284" s="7">
        <f>ROUND(IF(Data[[#This Row],[deltaT]]&gt;0,(Data[[#This Row],[Tintern ]]-Data[[#This Row],[temperatuur]])*Uitgangspunten!$B$9,0),1)</f>
        <v>68.099999999999994</v>
      </c>
      <c r="I284"/>
      <c r="J284"/>
      <c r="K284" s="6"/>
      <c r="O284" s="5"/>
      <c r="P284" s="8"/>
      <c r="U284"/>
      <c r="V284"/>
    </row>
    <row r="285" spans="1:22" x14ac:dyDescent="0.25">
      <c r="A285">
        <v>2004</v>
      </c>
      <c r="B285">
        <v>2</v>
      </c>
      <c r="C285">
        <v>26</v>
      </c>
      <c r="D285">
        <v>2</v>
      </c>
      <c r="E285" s="13">
        <v>-1.2000000000000002</v>
      </c>
      <c r="F285" s="7">
        <f>(((20-15)/(MIN($E$2:$E$8761)-15))*Data[[#This Row],[temperatuur]])+18.151</f>
        <v>18.403100840336133</v>
      </c>
      <c r="G285" s="7">
        <f>Data[[#This Row],[Tintern ]]-Data[[#This Row],[temperatuur]]</f>
        <v>19.603100840336133</v>
      </c>
      <c r="H285" s="7">
        <f>ROUND(IF(Data[[#This Row],[deltaT]]&gt;0,(Data[[#This Row],[Tintern ]]-Data[[#This Row],[temperatuur]])*Uitgangspunten!$B$9,0),1)</f>
        <v>68.099999999999994</v>
      </c>
      <c r="I285"/>
      <c r="J285"/>
      <c r="K285" s="6"/>
      <c r="O285" s="5"/>
      <c r="P285" s="8"/>
      <c r="U285"/>
      <c r="V285"/>
    </row>
    <row r="286" spans="1:22" x14ac:dyDescent="0.25">
      <c r="A286">
        <v>2004</v>
      </c>
      <c r="B286" s="3">
        <v>3</v>
      </c>
      <c r="C286" s="3">
        <v>1</v>
      </c>
      <c r="D286" s="3">
        <v>8</v>
      </c>
      <c r="E286" s="13">
        <v>-1.2000000000000002</v>
      </c>
      <c r="F286" s="7">
        <f>(((20-15)/(MIN($E$2:$E$8761)-15))*Data[[#This Row],[temperatuur]])+18.151</f>
        <v>18.403100840336133</v>
      </c>
      <c r="G286" s="7">
        <f>Data[[#This Row],[Tintern ]]-Data[[#This Row],[temperatuur]]</f>
        <v>19.603100840336133</v>
      </c>
      <c r="H286" s="7">
        <f>ROUND(IF(Data[[#This Row],[deltaT]]&gt;0,(Data[[#This Row],[Tintern ]]-Data[[#This Row],[temperatuur]])*Uitgangspunten!$B$9,0),1)</f>
        <v>68.099999999999994</v>
      </c>
      <c r="I286"/>
      <c r="J286"/>
      <c r="K286" s="6"/>
      <c r="O286" s="5"/>
      <c r="P286" s="8"/>
      <c r="U286"/>
      <c r="V286"/>
    </row>
    <row r="287" spans="1:22" x14ac:dyDescent="0.25">
      <c r="A287">
        <v>2004</v>
      </c>
      <c r="B287">
        <v>3</v>
      </c>
      <c r="C287">
        <v>3</v>
      </c>
      <c r="D287">
        <v>21</v>
      </c>
      <c r="E287" s="13">
        <v>-1.2000000000000002</v>
      </c>
      <c r="F287" s="7">
        <f>(((20-15)/(MIN($E$2:$E$8761)-15))*Data[[#This Row],[temperatuur]])+18.151</f>
        <v>18.403100840336133</v>
      </c>
      <c r="G287" s="7">
        <f>Data[[#This Row],[Tintern ]]-Data[[#This Row],[temperatuur]]</f>
        <v>19.603100840336133</v>
      </c>
      <c r="H287" s="7">
        <f>ROUND(IF(Data[[#This Row],[deltaT]]&gt;0,(Data[[#This Row],[Tintern ]]-Data[[#This Row],[temperatuur]])*Uitgangspunten!$B$9,0),1)</f>
        <v>68.099999999999994</v>
      </c>
      <c r="I287"/>
      <c r="J287"/>
      <c r="K287" s="6"/>
      <c r="O287" s="5"/>
      <c r="P287" s="8"/>
      <c r="U287"/>
      <c r="V287"/>
    </row>
    <row r="288" spans="1:22" x14ac:dyDescent="0.25">
      <c r="A288">
        <v>2004</v>
      </c>
      <c r="B288">
        <v>3</v>
      </c>
      <c r="C288">
        <v>23</v>
      </c>
      <c r="D288">
        <v>5</v>
      </c>
      <c r="E288" s="13">
        <v>-1.2000000000000002</v>
      </c>
      <c r="F288" s="7">
        <f>(((20-15)/(MIN($E$2:$E$8761)-15))*Data[[#This Row],[temperatuur]])+18.151</f>
        <v>18.403100840336133</v>
      </c>
      <c r="G288" s="7">
        <f>Data[[#This Row],[Tintern ]]-Data[[#This Row],[temperatuur]]</f>
        <v>19.603100840336133</v>
      </c>
      <c r="H288" s="7">
        <f>ROUND(IF(Data[[#This Row],[deltaT]]&gt;0,(Data[[#This Row],[Tintern ]]-Data[[#This Row],[temperatuur]])*Uitgangspunten!$B$9,0),1)</f>
        <v>68.099999999999994</v>
      </c>
      <c r="I288"/>
      <c r="J288"/>
      <c r="K288" s="6"/>
      <c r="O288" s="5"/>
      <c r="P288" s="8"/>
      <c r="U288"/>
      <c r="V288"/>
    </row>
    <row r="289" spans="1:22" x14ac:dyDescent="0.25">
      <c r="A289">
        <v>2004</v>
      </c>
      <c r="B289">
        <v>3</v>
      </c>
      <c r="C289">
        <v>25</v>
      </c>
      <c r="D289">
        <v>1</v>
      </c>
      <c r="E289" s="13">
        <v>-1.2000000000000002</v>
      </c>
      <c r="F289" s="7">
        <f>(((20-15)/(MIN($E$2:$E$8761)-15))*Data[[#This Row],[temperatuur]])+18.151</f>
        <v>18.403100840336133</v>
      </c>
      <c r="G289" s="7">
        <f>Data[[#This Row],[Tintern ]]-Data[[#This Row],[temperatuur]]</f>
        <v>19.603100840336133</v>
      </c>
      <c r="H289" s="7">
        <f>ROUND(IF(Data[[#This Row],[deltaT]]&gt;0,(Data[[#This Row],[Tintern ]]-Data[[#This Row],[temperatuur]])*Uitgangspunten!$B$9,0),1)</f>
        <v>68.099999999999994</v>
      </c>
      <c r="I289"/>
      <c r="J289"/>
      <c r="K289" s="6"/>
      <c r="O289" s="5"/>
      <c r="P289" s="8"/>
      <c r="U289"/>
      <c r="V289"/>
    </row>
    <row r="290" spans="1:22" x14ac:dyDescent="0.25">
      <c r="A290">
        <v>2004</v>
      </c>
      <c r="B290">
        <v>3</v>
      </c>
      <c r="C290">
        <v>25</v>
      </c>
      <c r="D290">
        <v>2</v>
      </c>
      <c r="E290" s="13">
        <v>-1.2000000000000002</v>
      </c>
      <c r="F290" s="7">
        <f>(((20-15)/(MIN($E$2:$E$8761)-15))*Data[[#This Row],[temperatuur]])+18.151</f>
        <v>18.403100840336133</v>
      </c>
      <c r="G290" s="7">
        <f>Data[[#This Row],[Tintern ]]-Data[[#This Row],[temperatuur]]</f>
        <v>19.603100840336133</v>
      </c>
      <c r="H290" s="7">
        <f>ROUND(IF(Data[[#This Row],[deltaT]]&gt;0,(Data[[#This Row],[Tintern ]]-Data[[#This Row],[temperatuur]])*Uitgangspunten!$B$9,0),1)</f>
        <v>68.099999999999994</v>
      </c>
      <c r="I290"/>
      <c r="J290"/>
      <c r="K290" s="6"/>
      <c r="O290" s="5"/>
      <c r="P290" s="8"/>
      <c r="U290"/>
      <c r="V290"/>
    </row>
    <row r="291" spans="1:22" x14ac:dyDescent="0.25">
      <c r="A291">
        <v>2010</v>
      </c>
      <c r="B291">
        <v>10</v>
      </c>
      <c r="C291">
        <v>18</v>
      </c>
      <c r="D291">
        <v>2</v>
      </c>
      <c r="E291" s="13">
        <v>-1.2000000000000002</v>
      </c>
      <c r="F291" s="7">
        <f>(((20-15)/(MIN($E$2:$E$8761)-15))*Data[[#This Row],[temperatuur]])+18.151</f>
        <v>18.403100840336133</v>
      </c>
      <c r="G291" s="7">
        <f>Data[[#This Row],[Tintern ]]-Data[[#This Row],[temperatuur]]</f>
        <v>19.603100840336133</v>
      </c>
      <c r="H291" s="7">
        <f>ROUND(IF(Data[[#This Row],[deltaT]]&gt;0,(Data[[#This Row],[Tintern ]]-Data[[#This Row],[temperatuur]])*Uitgangspunten!$B$9,0),1)</f>
        <v>68.099999999999994</v>
      </c>
      <c r="I291"/>
      <c r="J291"/>
      <c r="K291" s="6"/>
      <c r="O291" s="5"/>
      <c r="P291" s="8"/>
      <c r="U291"/>
      <c r="V291"/>
    </row>
    <row r="292" spans="1:22" x14ac:dyDescent="0.25">
      <c r="A292">
        <v>2003</v>
      </c>
      <c r="B292">
        <v>12</v>
      </c>
      <c r="C292">
        <v>8</v>
      </c>
      <c r="D292">
        <v>17</v>
      </c>
      <c r="E292" s="13">
        <v>-1.2000000000000002</v>
      </c>
      <c r="F292" s="7">
        <f>(((20-15)/(MIN($E$2:$E$8761)-15))*Data[[#This Row],[temperatuur]])+18.151</f>
        <v>18.403100840336133</v>
      </c>
      <c r="G292" s="7">
        <f>Data[[#This Row],[Tintern ]]-Data[[#This Row],[temperatuur]]</f>
        <v>19.603100840336133</v>
      </c>
      <c r="H292" s="7">
        <f>ROUND(IF(Data[[#This Row],[deltaT]]&gt;0,(Data[[#This Row],[Tintern ]]-Data[[#This Row],[temperatuur]])*Uitgangspunten!$B$9,0),1)</f>
        <v>68.099999999999994</v>
      </c>
      <c r="I292"/>
      <c r="J292"/>
      <c r="K292" s="6"/>
      <c r="O292" s="5"/>
      <c r="P292" s="8"/>
      <c r="U292"/>
      <c r="V292"/>
    </row>
    <row r="293" spans="1:22" x14ac:dyDescent="0.25">
      <c r="A293">
        <v>2003</v>
      </c>
      <c r="B293">
        <v>12</v>
      </c>
      <c r="C293">
        <v>10</v>
      </c>
      <c r="D293">
        <v>22</v>
      </c>
      <c r="E293" s="13">
        <v>-1.2000000000000002</v>
      </c>
      <c r="F293" s="7">
        <f>(((20-15)/(MIN($E$2:$E$8761)-15))*Data[[#This Row],[temperatuur]])+18.151</f>
        <v>18.403100840336133</v>
      </c>
      <c r="G293" s="7">
        <f>Data[[#This Row],[Tintern ]]-Data[[#This Row],[temperatuur]]</f>
        <v>19.603100840336133</v>
      </c>
      <c r="H293" s="7">
        <f>ROUND(IF(Data[[#This Row],[deltaT]]&gt;0,(Data[[#This Row],[Tintern ]]-Data[[#This Row],[temperatuur]])*Uitgangspunten!$B$9,0),1)</f>
        <v>68.099999999999994</v>
      </c>
      <c r="I293"/>
      <c r="J293"/>
      <c r="K293" s="6"/>
      <c r="O293" s="5"/>
      <c r="P293" s="8"/>
      <c r="U293"/>
      <c r="V293"/>
    </row>
    <row r="294" spans="1:22" x14ac:dyDescent="0.25">
      <c r="A294">
        <v>2003</v>
      </c>
      <c r="B294">
        <v>12</v>
      </c>
      <c r="C294">
        <v>17</v>
      </c>
      <c r="D294">
        <v>23</v>
      </c>
      <c r="E294" s="13">
        <v>-1.2000000000000002</v>
      </c>
      <c r="F294" s="7">
        <f>(((20-15)/(MIN($E$2:$E$8761)-15))*Data[[#This Row],[temperatuur]])+18.151</f>
        <v>18.403100840336133</v>
      </c>
      <c r="G294" s="7">
        <f>Data[[#This Row],[Tintern ]]-Data[[#This Row],[temperatuur]]</f>
        <v>19.603100840336133</v>
      </c>
      <c r="H294" s="7">
        <f>ROUND(IF(Data[[#This Row],[deltaT]]&gt;0,(Data[[#This Row],[Tintern ]]-Data[[#This Row],[temperatuur]])*Uitgangspunten!$B$9,0),1)</f>
        <v>68.099999999999994</v>
      </c>
      <c r="I294"/>
      <c r="J294"/>
      <c r="K294" s="6"/>
      <c r="O294" s="5"/>
      <c r="P294" s="8"/>
      <c r="U294"/>
      <c r="V294"/>
    </row>
    <row r="295" spans="1:22" x14ac:dyDescent="0.25">
      <c r="A295">
        <v>2003</v>
      </c>
      <c r="B295">
        <v>12</v>
      </c>
      <c r="C295">
        <v>18</v>
      </c>
      <c r="D295">
        <v>8</v>
      </c>
      <c r="E295" s="13">
        <v>-1.2000000000000002</v>
      </c>
      <c r="F295" s="7">
        <f>(((20-15)/(MIN($E$2:$E$8761)-15))*Data[[#This Row],[temperatuur]])+18.151</f>
        <v>18.403100840336133</v>
      </c>
      <c r="G295" s="7">
        <f>Data[[#This Row],[Tintern ]]-Data[[#This Row],[temperatuur]]</f>
        <v>19.603100840336133</v>
      </c>
      <c r="H295" s="7">
        <f>ROUND(IF(Data[[#This Row],[deltaT]]&gt;0,(Data[[#This Row],[Tintern ]]-Data[[#This Row],[temperatuur]])*Uitgangspunten!$B$9,0),1)</f>
        <v>68.099999999999994</v>
      </c>
      <c r="I295"/>
      <c r="J295"/>
      <c r="K295" s="6"/>
      <c r="O295" s="5"/>
      <c r="P295" s="8"/>
      <c r="U295"/>
      <c r="V295"/>
    </row>
    <row r="296" spans="1:22" x14ac:dyDescent="0.25">
      <c r="A296">
        <v>2001</v>
      </c>
      <c r="B296">
        <v>1</v>
      </c>
      <c r="C296">
        <v>12</v>
      </c>
      <c r="D296">
        <v>5</v>
      </c>
      <c r="E296" s="13">
        <v>-1.1000000000000001</v>
      </c>
      <c r="F296" s="7">
        <f>(((20-15)/(MIN($E$2:$E$8761)-15))*Data[[#This Row],[temperatuur]])+18.151</f>
        <v>18.382092436974791</v>
      </c>
      <c r="G296" s="7">
        <f>Data[[#This Row],[Tintern ]]-Data[[#This Row],[temperatuur]]</f>
        <v>19.482092436974792</v>
      </c>
      <c r="H296" s="7">
        <f>ROUND(IF(Data[[#This Row],[deltaT]]&gt;0,(Data[[#This Row],[Tintern ]]-Data[[#This Row],[temperatuur]])*Uitgangspunten!$B$9,0),1)</f>
        <v>67.599999999999994</v>
      </c>
      <c r="I296"/>
      <c r="J296"/>
      <c r="K296" s="6"/>
      <c r="O296" s="5"/>
      <c r="P296" s="8"/>
      <c r="U296"/>
      <c r="V296"/>
    </row>
    <row r="297" spans="1:22" x14ac:dyDescent="0.25">
      <c r="A297">
        <v>2001</v>
      </c>
      <c r="B297">
        <v>1</v>
      </c>
      <c r="C297">
        <v>12</v>
      </c>
      <c r="D297">
        <v>7</v>
      </c>
      <c r="E297" s="13">
        <v>-1.1000000000000001</v>
      </c>
      <c r="F297" s="7">
        <f>(((20-15)/(MIN($E$2:$E$8761)-15))*Data[[#This Row],[temperatuur]])+18.151</f>
        <v>18.382092436974791</v>
      </c>
      <c r="G297" s="7">
        <f>Data[[#This Row],[Tintern ]]-Data[[#This Row],[temperatuur]]</f>
        <v>19.482092436974792</v>
      </c>
      <c r="H297" s="7">
        <f>ROUND(IF(Data[[#This Row],[deltaT]]&gt;0,(Data[[#This Row],[Tintern ]]-Data[[#This Row],[temperatuur]])*Uitgangspunten!$B$9,0),1)</f>
        <v>67.599999999999994</v>
      </c>
      <c r="I297"/>
      <c r="J297"/>
      <c r="K297" s="6"/>
      <c r="O297" s="5"/>
      <c r="P297" s="8"/>
      <c r="U297"/>
      <c r="V297"/>
    </row>
    <row r="298" spans="1:22" x14ac:dyDescent="0.25">
      <c r="A298">
        <v>2001</v>
      </c>
      <c r="B298">
        <v>1</v>
      </c>
      <c r="C298">
        <v>14</v>
      </c>
      <c r="D298">
        <v>10</v>
      </c>
      <c r="E298" s="13">
        <v>-1.1000000000000001</v>
      </c>
      <c r="F298" s="7">
        <f>(((20-15)/(MIN($E$2:$E$8761)-15))*Data[[#This Row],[temperatuur]])+18.151</f>
        <v>18.382092436974791</v>
      </c>
      <c r="G298" s="7">
        <f>Data[[#This Row],[Tintern ]]-Data[[#This Row],[temperatuur]]</f>
        <v>19.482092436974792</v>
      </c>
      <c r="H298" s="7">
        <f>ROUND(IF(Data[[#This Row],[deltaT]]&gt;0,(Data[[#This Row],[Tintern ]]-Data[[#This Row],[temperatuur]])*Uitgangspunten!$B$9,0),1)</f>
        <v>67.599999999999994</v>
      </c>
      <c r="I298"/>
      <c r="J298"/>
      <c r="K298" s="6"/>
      <c r="O298" s="5"/>
      <c r="P298" s="8"/>
      <c r="U298"/>
      <c r="V298"/>
    </row>
    <row r="299" spans="1:22" x14ac:dyDescent="0.25">
      <c r="A299">
        <v>2001</v>
      </c>
      <c r="B299">
        <v>1</v>
      </c>
      <c r="C299">
        <v>18</v>
      </c>
      <c r="D299">
        <v>18</v>
      </c>
      <c r="E299" s="13">
        <v>-1.1000000000000001</v>
      </c>
      <c r="F299" s="7">
        <f>(((20-15)/(MIN($E$2:$E$8761)-15))*Data[[#This Row],[temperatuur]])+18.151</f>
        <v>18.382092436974791</v>
      </c>
      <c r="G299" s="7">
        <f>Data[[#This Row],[Tintern ]]-Data[[#This Row],[temperatuur]]</f>
        <v>19.482092436974792</v>
      </c>
      <c r="H299" s="7">
        <f>ROUND(IF(Data[[#This Row],[deltaT]]&gt;0,(Data[[#This Row],[Tintern ]]-Data[[#This Row],[temperatuur]])*Uitgangspunten!$B$9,0),1)</f>
        <v>67.599999999999994</v>
      </c>
      <c r="I299"/>
      <c r="J299"/>
      <c r="K299" s="6"/>
      <c r="O299" s="5"/>
      <c r="P299" s="8"/>
      <c r="U299"/>
      <c r="V299"/>
    </row>
    <row r="300" spans="1:22" x14ac:dyDescent="0.25">
      <c r="A300">
        <v>2001</v>
      </c>
      <c r="B300">
        <v>1</v>
      </c>
      <c r="C300">
        <v>19</v>
      </c>
      <c r="D300">
        <v>10</v>
      </c>
      <c r="E300" s="13">
        <v>-1.1000000000000001</v>
      </c>
      <c r="F300" s="7">
        <f>(((20-15)/(MIN($E$2:$E$8761)-15))*Data[[#This Row],[temperatuur]])+18.151</f>
        <v>18.382092436974791</v>
      </c>
      <c r="G300" s="7">
        <f>Data[[#This Row],[Tintern ]]-Data[[#This Row],[temperatuur]]</f>
        <v>19.482092436974792</v>
      </c>
      <c r="H300" s="7">
        <f>ROUND(IF(Data[[#This Row],[deltaT]]&gt;0,(Data[[#This Row],[Tintern ]]-Data[[#This Row],[temperatuur]])*Uitgangspunten!$B$9,0),1)</f>
        <v>67.599999999999994</v>
      </c>
      <c r="I300"/>
      <c r="J300"/>
      <c r="K300" s="6"/>
      <c r="O300" s="5"/>
      <c r="P300" s="8"/>
      <c r="U300"/>
      <c r="V300"/>
    </row>
    <row r="301" spans="1:22" x14ac:dyDescent="0.25">
      <c r="A301">
        <v>2001</v>
      </c>
      <c r="B301">
        <v>1</v>
      </c>
      <c r="C301">
        <v>30</v>
      </c>
      <c r="D301">
        <v>9</v>
      </c>
      <c r="E301" s="13">
        <v>-1.1000000000000001</v>
      </c>
      <c r="F301" s="7">
        <f>(((20-15)/(MIN($E$2:$E$8761)-15))*Data[[#This Row],[temperatuur]])+18.151</f>
        <v>18.382092436974791</v>
      </c>
      <c r="G301" s="7">
        <f>Data[[#This Row],[Tintern ]]-Data[[#This Row],[temperatuur]]</f>
        <v>19.482092436974792</v>
      </c>
      <c r="H301" s="7">
        <f>ROUND(IF(Data[[#This Row],[deltaT]]&gt;0,(Data[[#This Row],[Tintern ]]-Data[[#This Row],[temperatuur]])*Uitgangspunten!$B$9,0),1)</f>
        <v>67.599999999999994</v>
      </c>
      <c r="I301"/>
      <c r="J301"/>
      <c r="K301" s="6"/>
      <c r="O301" s="5"/>
      <c r="P301" s="8"/>
      <c r="U301"/>
      <c r="V301"/>
    </row>
    <row r="302" spans="1:22" x14ac:dyDescent="0.25">
      <c r="A302">
        <v>2004</v>
      </c>
      <c r="B302">
        <v>2</v>
      </c>
      <c r="C302">
        <v>20</v>
      </c>
      <c r="D302">
        <v>1</v>
      </c>
      <c r="E302" s="13">
        <v>-1.1000000000000001</v>
      </c>
      <c r="F302" s="7">
        <f>(((20-15)/(MIN($E$2:$E$8761)-15))*Data[[#This Row],[temperatuur]])+18.151</f>
        <v>18.382092436974791</v>
      </c>
      <c r="G302" s="7">
        <f>Data[[#This Row],[Tintern ]]-Data[[#This Row],[temperatuur]]</f>
        <v>19.482092436974792</v>
      </c>
      <c r="H302" s="7">
        <f>ROUND(IF(Data[[#This Row],[deltaT]]&gt;0,(Data[[#This Row],[Tintern ]]-Data[[#This Row],[temperatuur]])*Uitgangspunten!$B$9,0),1)</f>
        <v>67.599999999999994</v>
      </c>
      <c r="I302"/>
      <c r="J302"/>
      <c r="K302" s="6"/>
      <c r="O302" s="5"/>
      <c r="P302" s="8"/>
      <c r="U302"/>
      <c r="V302"/>
    </row>
    <row r="303" spans="1:22" x14ac:dyDescent="0.25">
      <c r="A303">
        <v>2004</v>
      </c>
      <c r="B303">
        <v>2</v>
      </c>
      <c r="C303">
        <v>20</v>
      </c>
      <c r="D303">
        <v>24</v>
      </c>
      <c r="E303" s="13">
        <v>-1.1000000000000001</v>
      </c>
      <c r="F303" s="7">
        <f>(((20-15)/(MIN($E$2:$E$8761)-15))*Data[[#This Row],[temperatuur]])+18.151</f>
        <v>18.382092436974791</v>
      </c>
      <c r="G303" s="7">
        <f>Data[[#This Row],[Tintern ]]-Data[[#This Row],[temperatuur]]</f>
        <v>19.482092436974792</v>
      </c>
      <c r="H303" s="7">
        <f>ROUND(IF(Data[[#This Row],[deltaT]]&gt;0,(Data[[#This Row],[Tintern ]]-Data[[#This Row],[temperatuur]])*Uitgangspunten!$B$9,0),1)</f>
        <v>67.599999999999994</v>
      </c>
      <c r="I303"/>
      <c r="J303"/>
      <c r="K303" s="6"/>
      <c r="O303" s="5"/>
      <c r="P303" s="8"/>
      <c r="U303"/>
      <c r="V303"/>
    </row>
    <row r="304" spans="1:22" x14ac:dyDescent="0.25">
      <c r="A304">
        <v>2004</v>
      </c>
      <c r="B304">
        <v>2</v>
      </c>
      <c r="C304">
        <v>27</v>
      </c>
      <c r="D304">
        <v>2</v>
      </c>
      <c r="E304" s="13">
        <v>-1.1000000000000001</v>
      </c>
      <c r="F304" s="7">
        <f>(((20-15)/(MIN($E$2:$E$8761)-15))*Data[[#This Row],[temperatuur]])+18.151</f>
        <v>18.382092436974791</v>
      </c>
      <c r="G304" s="7">
        <f>Data[[#This Row],[Tintern ]]-Data[[#This Row],[temperatuur]]</f>
        <v>19.482092436974792</v>
      </c>
      <c r="H304" s="7">
        <f>ROUND(IF(Data[[#This Row],[deltaT]]&gt;0,(Data[[#This Row],[Tintern ]]-Data[[#This Row],[temperatuur]])*Uitgangspunten!$B$9,0),1)</f>
        <v>67.599999999999994</v>
      </c>
      <c r="I304"/>
      <c r="J304"/>
      <c r="K304" s="6"/>
      <c r="O304" s="5"/>
      <c r="P304" s="8"/>
      <c r="U304"/>
      <c r="V304"/>
    </row>
    <row r="305" spans="1:22" x14ac:dyDescent="0.25">
      <c r="A305">
        <v>2004</v>
      </c>
      <c r="B305">
        <v>2</v>
      </c>
      <c r="C305">
        <v>27</v>
      </c>
      <c r="D305">
        <v>9</v>
      </c>
      <c r="E305" s="13">
        <v>-1.1000000000000001</v>
      </c>
      <c r="F305" s="7">
        <f>(((20-15)/(MIN($E$2:$E$8761)-15))*Data[[#This Row],[temperatuur]])+18.151</f>
        <v>18.382092436974791</v>
      </c>
      <c r="G305" s="7">
        <f>Data[[#This Row],[Tintern ]]-Data[[#This Row],[temperatuur]]</f>
        <v>19.482092436974792</v>
      </c>
      <c r="H305" s="7">
        <f>ROUND(IF(Data[[#This Row],[deltaT]]&gt;0,(Data[[#This Row],[Tintern ]]-Data[[#This Row],[temperatuur]])*Uitgangspunten!$B$9,0),1)</f>
        <v>67.599999999999994</v>
      </c>
      <c r="I305"/>
      <c r="J305"/>
      <c r="K305" s="6"/>
      <c r="O305" s="5"/>
      <c r="P305" s="8"/>
      <c r="U305"/>
      <c r="V305"/>
    </row>
    <row r="306" spans="1:22" x14ac:dyDescent="0.25">
      <c r="A306">
        <v>2004</v>
      </c>
      <c r="B306">
        <v>2</v>
      </c>
      <c r="C306">
        <v>27</v>
      </c>
      <c r="D306">
        <v>10</v>
      </c>
      <c r="E306" s="13">
        <v>-1.1000000000000001</v>
      </c>
      <c r="F306" s="7">
        <f>(((20-15)/(MIN($E$2:$E$8761)-15))*Data[[#This Row],[temperatuur]])+18.151</f>
        <v>18.382092436974791</v>
      </c>
      <c r="G306" s="7">
        <f>Data[[#This Row],[Tintern ]]-Data[[#This Row],[temperatuur]]</f>
        <v>19.482092436974792</v>
      </c>
      <c r="H306" s="7">
        <f>ROUND(IF(Data[[#This Row],[deltaT]]&gt;0,(Data[[#This Row],[Tintern ]]-Data[[#This Row],[temperatuur]])*Uitgangspunten!$B$9,0),1)</f>
        <v>67.599999999999994</v>
      </c>
      <c r="I306"/>
      <c r="J306"/>
      <c r="K306" s="6"/>
      <c r="O306" s="5"/>
      <c r="P306" s="8"/>
      <c r="U306"/>
      <c r="V306"/>
    </row>
    <row r="307" spans="1:22" x14ac:dyDescent="0.25">
      <c r="A307">
        <v>2004</v>
      </c>
      <c r="B307">
        <v>3</v>
      </c>
      <c r="C307">
        <v>26</v>
      </c>
      <c r="D307">
        <v>1</v>
      </c>
      <c r="E307" s="13">
        <v>-1.1000000000000001</v>
      </c>
      <c r="F307" s="7">
        <f>(((20-15)/(MIN($E$2:$E$8761)-15))*Data[[#This Row],[temperatuur]])+18.151</f>
        <v>18.382092436974791</v>
      </c>
      <c r="G307" s="7">
        <f>Data[[#This Row],[Tintern ]]-Data[[#This Row],[temperatuur]]</f>
        <v>19.482092436974792</v>
      </c>
      <c r="H307" s="7">
        <f>ROUND(IF(Data[[#This Row],[deltaT]]&gt;0,(Data[[#This Row],[Tintern ]]-Data[[#This Row],[temperatuur]])*Uitgangspunten!$B$9,0),1)</f>
        <v>67.599999999999994</v>
      </c>
      <c r="I307"/>
      <c r="J307"/>
      <c r="K307" s="6"/>
      <c r="O307" s="5"/>
      <c r="P307" s="8"/>
      <c r="U307"/>
      <c r="V307"/>
    </row>
    <row r="308" spans="1:22" x14ac:dyDescent="0.25">
      <c r="A308">
        <v>2010</v>
      </c>
      <c r="B308">
        <v>10</v>
      </c>
      <c r="C308">
        <v>18</v>
      </c>
      <c r="D308">
        <v>1</v>
      </c>
      <c r="E308" s="13">
        <v>-1.1000000000000001</v>
      </c>
      <c r="F308" s="7">
        <f>(((20-15)/(MIN($E$2:$E$8761)-15))*Data[[#This Row],[temperatuur]])+18.151</f>
        <v>18.382092436974791</v>
      </c>
      <c r="G308" s="7">
        <f>Data[[#This Row],[Tintern ]]-Data[[#This Row],[temperatuur]]</f>
        <v>19.482092436974792</v>
      </c>
      <c r="H308" s="7">
        <f>ROUND(IF(Data[[#This Row],[deltaT]]&gt;0,(Data[[#This Row],[Tintern ]]-Data[[#This Row],[temperatuur]])*Uitgangspunten!$B$9,0),1)</f>
        <v>67.599999999999994</v>
      </c>
      <c r="I308"/>
      <c r="J308"/>
      <c r="K308" s="6"/>
      <c r="O308" s="5"/>
      <c r="P308" s="8"/>
      <c r="U308"/>
      <c r="V308"/>
    </row>
    <row r="309" spans="1:22" x14ac:dyDescent="0.25">
      <c r="A309">
        <v>2010</v>
      </c>
      <c r="B309">
        <v>10</v>
      </c>
      <c r="C309">
        <v>18</v>
      </c>
      <c r="D309">
        <v>5</v>
      </c>
      <c r="E309" s="13">
        <v>-1.1000000000000001</v>
      </c>
      <c r="F309" s="7">
        <f>(((20-15)/(MIN($E$2:$E$8761)-15))*Data[[#This Row],[temperatuur]])+18.151</f>
        <v>18.382092436974791</v>
      </c>
      <c r="G309" s="7">
        <f>Data[[#This Row],[Tintern ]]-Data[[#This Row],[temperatuur]]</f>
        <v>19.482092436974792</v>
      </c>
      <c r="H309" s="7">
        <f>ROUND(IF(Data[[#This Row],[deltaT]]&gt;0,(Data[[#This Row],[Tintern ]]-Data[[#This Row],[temperatuur]])*Uitgangspunten!$B$9,0),1)</f>
        <v>67.599999999999994</v>
      </c>
      <c r="I309"/>
      <c r="J309"/>
      <c r="K309" s="6"/>
      <c r="O309" s="5"/>
      <c r="P309" s="8"/>
      <c r="U309"/>
      <c r="V309"/>
    </row>
    <row r="310" spans="1:22" x14ac:dyDescent="0.25">
      <c r="A310">
        <v>2003</v>
      </c>
      <c r="B310">
        <v>12</v>
      </c>
      <c r="C310">
        <v>12</v>
      </c>
      <c r="D310">
        <v>5</v>
      </c>
      <c r="E310" s="13">
        <v>-1.1000000000000001</v>
      </c>
      <c r="F310" s="7">
        <f>(((20-15)/(MIN($E$2:$E$8761)-15))*Data[[#This Row],[temperatuur]])+18.151</f>
        <v>18.382092436974791</v>
      </c>
      <c r="G310" s="7">
        <f>Data[[#This Row],[Tintern ]]-Data[[#This Row],[temperatuur]]</f>
        <v>19.482092436974792</v>
      </c>
      <c r="H310" s="7">
        <f>ROUND(IF(Data[[#This Row],[deltaT]]&gt;0,(Data[[#This Row],[Tintern ]]-Data[[#This Row],[temperatuur]])*Uitgangspunten!$B$9,0),1)</f>
        <v>67.599999999999994</v>
      </c>
      <c r="I310"/>
      <c r="J310"/>
      <c r="K310" s="6"/>
      <c r="O310" s="5"/>
      <c r="P310" s="8"/>
      <c r="U310"/>
      <c r="V310"/>
    </row>
    <row r="311" spans="1:22" x14ac:dyDescent="0.25">
      <c r="A311">
        <v>2003</v>
      </c>
      <c r="B311">
        <v>12</v>
      </c>
      <c r="C311">
        <v>17</v>
      </c>
      <c r="D311">
        <v>22</v>
      </c>
      <c r="E311" s="13">
        <v>-1.1000000000000001</v>
      </c>
      <c r="F311" s="7">
        <f>(((20-15)/(MIN($E$2:$E$8761)-15))*Data[[#This Row],[temperatuur]])+18.151</f>
        <v>18.382092436974791</v>
      </c>
      <c r="G311" s="7">
        <f>Data[[#This Row],[Tintern ]]-Data[[#This Row],[temperatuur]]</f>
        <v>19.482092436974792</v>
      </c>
      <c r="H311" s="7">
        <f>ROUND(IF(Data[[#This Row],[deltaT]]&gt;0,(Data[[#This Row],[Tintern ]]-Data[[#This Row],[temperatuur]])*Uitgangspunten!$B$9,0),1)</f>
        <v>67.599999999999994</v>
      </c>
      <c r="I311"/>
      <c r="J311"/>
      <c r="K311" s="6"/>
      <c r="O311" s="5"/>
      <c r="P311" s="8"/>
      <c r="U311"/>
      <c r="V311"/>
    </row>
    <row r="312" spans="1:22" x14ac:dyDescent="0.25">
      <c r="A312">
        <v>2001</v>
      </c>
      <c r="B312">
        <v>1</v>
      </c>
      <c r="C312">
        <v>11</v>
      </c>
      <c r="D312">
        <v>20</v>
      </c>
      <c r="E312" s="13">
        <v>-1</v>
      </c>
      <c r="F312" s="7">
        <f>(((20-15)/(MIN($E$2:$E$8761)-15))*Data[[#This Row],[temperatuur]])+18.151</f>
        <v>18.361084033613444</v>
      </c>
      <c r="G312" s="7">
        <f>Data[[#This Row],[Tintern ]]-Data[[#This Row],[temperatuur]]</f>
        <v>19.361084033613444</v>
      </c>
      <c r="H312" s="7">
        <f>ROUND(IF(Data[[#This Row],[deltaT]]&gt;0,(Data[[#This Row],[Tintern ]]-Data[[#This Row],[temperatuur]])*Uitgangspunten!$B$9,0),1)</f>
        <v>67.2</v>
      </c>
      <c r="I312"/>
      <c r="J312"/>
      <c r="K312" s="6"/>
      <c r="O312" s="5"/>
      <c r="P312" s="8"/>
      <c r="U312"/>
      <c r="V312"/>
    </row>
    <row r="313" spans="1:22" x14ac:dyDescent="0.25">
      <c r="A313">
        <v>2001</v>
      </c>
      <c r="B313">
        <v>1</v>
      </c>
      <c r="C313">
        <v>11</v>
      </c>
      <c r="D313">
        <v>21</v>
      </c>
      <c r="E313" s="13">
        <v>-1</v>
      </c>
      <c r="F313" s="7">
        <f>(((20-15)/(MIN($E$2:$E$8761)-15))*Data[[#This Row],[temperatuur]])+18.151</f>
        <v>18.361084033613444</v>
      </c>
      <c r="G313" s="7">
        <f>Data[[#This Row],[Tintern ]]-Data[[#This Row],[temperatuur]]</f>
        <v>19.361084033613444</v>
      </c>
      <c r="H313" s="7">
        <f>ROUND(IF(Data[[#This Row],[deltaT]]&gt;0,(Data[[#This Row],[Tintern ]]-Data[[#This Row],[temperatuur]])*Uitgangspunten!$B$9,0),1)</f>
        <v>67.2</v>
      </c>
      <c r="I313"/>
      <c r="J313"/>
      <c r="K313" s="6"/>
      <c r="O313" s="5"/>
      <c r="P313" s="8"/>
      <c r="U313"/>
      <c r="V313"/>
    </row>
    <row r="314" spans="1:22" x14ac:dyDescent="0.25">
      <c r="A314">
        <v>2001</v>
      </c>
      <c r="B314">
        <v>1</v>
      </c>
      <c r="C314">
        <v>15</v>
      </c>
      <c r="D314">
        <v>11</v>
      </c>
      <c r="E314" s="13">
        <v>-1</v>
      </c>
      <c r="F314" s="7">
        <f>(((20-15)/(MIN($E$2:$E$8761)-15))*Data[[#This Row],[temperatuur]])+18.151</f>
        <v>18.361084033613444</v>
      </c>
      <c r="G314" s="7">
        <f>Data[[#This Row],[Tintern ]]-Data[[#This Row],[temperatuur]]</f>
        <v>19.361084033613444</v>
      </c>
      <c r="H314" s="7">
        <f>ROUND(IF(Data[[#This Row],[deltaT]]&gt;0,(Data[[#This Row],[Tintern ]]-Data[[#This Row],[temperatuur]])*Uitgangspunten!$B$9,0),1)</f>
        <v>67.2</v>
      </c>
      <c r="I314"/>
      <c r="J314"/>
      <c r="K314" s="6"/>
      <c r="O314" s="5"/>
      <c r="P314" s="8"/>
      <c r="U314"/>
      <c r="V314"/>
    </row>
    <row r="315" spans="1:22" x14ac:dyDescent="0.25">
      <c r="A315">
        <v>2001</v>
      </c>
      <c r="B315">
        <v>1</v>
      </c>
      <c r="C315">
        <v>18</v>
      </c>
      <c r="D315">
        <v>19</v>
      </c>
      <c r="E315" s="13">
        <v>-1</v>
      </c>
      <c r="F315" s="7">
        <f>(((20-15)/(MIN($E$2:$E$8761)-15))*Data[[#This Row],[temperatuur]])+18.151</f>
        <v>18.361084033613444</v>
      </c>
      <c r="G315" s="7">
        <f>Data[[#This Row],[Tintern ]]-Data[[#This Row],[temperatuur]]</f>
        <v>19.361084033613444</v>
      </c>
      <c r="H315" s="7">
        <f>ROUND(IF(Data[[#This Row],[deltaT]]&gt;0,(Data[[#This Row],[Tintern ]]-Data[[#This Row],[temperatuur]])*Uitgangspunten!$B$9,0),1)</f>
        <v>67.2</v>
      </c>
      <c r="I315"/>
      <c r="J315"/>
      <c r="K315" s="6"/>
      <c r="O315" s="5"/>
      <c r="P315" s="8"/>
      <c r="U315"/>
      <c r="V315"/>
    </row>
    <row r="316" spans="1:22" x14ac:dyDescent="0.25">
      <c r="A316">
        <v>2001</v>
      </c>
      <c r="B316">
        <v>1</v>
      </c>
      <c r="C316">
        <v>19</v>
      </c>
      <c r="D316">
        <v>11</v>
      </c>
      <c r="E316" s="13">
        <v>-1</v>
      </c>
      <c r="F316" s="7">
        <f>(((20-15)/(MIN($E$2:$E$8761)-15))*Data[[#This Row],[temperatuur]])+18.151</f>
        <v>18.361084033613444</v>
      </c>
      <c r="G316" s="7">
        <f>Data[[#This Row],[Tintern ]]-Data[[#This Row],[temperatuur]]</f>
        <v>19.361084033613444</v>
      </c>
      <c r="H316" s="7">
        <f>ROUND(IF(Data[[#This Row],[deltaT]]&gt;0,(Data[[#This Row],[Tintern ]]-Data[[#This Row],[temperatuur]])*Uitgangspunten!$B$9,0),1)</f>
        <v>67.2</v>
      </c>
      <c r="I316"/>
      <c r="J316"/>
      <c r="K316" s="6"/>
      <c r="O316" s="5"/>
      <c r="P316" s="8"/>
      <c r="U316"/>
      <c r="V316"/>
    </row>
    <row r="317" spans="1:22" x14ac:dyDescent="0.25">
      <c r="A317">
        <v>2001</v>
      </c>
      <c r="B317">
        <v>1</v>
      </c>
      <c r="C317">
        <v>29</v>
      </c>
      <c r="D317">
        <v>8</v>
      </c>
      <c r="E317" s="13">
        <v>-1</v>
      </c>
      <c r="F317" s="7">
        <f>(((20-15)/(MIN($E$2:$E$8761)-15))*Data[[#This Row],[temperatuur]])+18.151</f>
        <v>18.361084033613444</v>
      </c>
      <c r="G317" s="7">
        <f>Data[[#This Row],[Tintern ]]-Data[[#This Row],[temperatuur]]</f>
        <v>19.361084033613444</v>
      </c>
      <c r="H317" s="7">
        <f>ROUND(IF(Data[[#This Row],[deltaT]]&gt;0,(Data[[#This Row],[Tintern ]]-Data[[#This Row],[temperatuur]])*Uitgangspunten!$B$9,0),1)</f>
        <v>67.2</v>
      </c>
      <c r="I317"/>
      <c r="J317"/>
      <c r="K317" s="6"/>
      <c r="O317" s="5"/>
      <c r="P317" s="8"/>
      <c r="U317"/>
      <c r="V317"/>
    </row>
    <row r="318" spans="1:22" x14ac:dyDescent="0.25">
      <c r="A318">
        <v>2004</v>
      </c>
      <c r="B318">
        <v>2</v>
      </c>
      <c r="C318">
        <v>19</v>
      </c>
      <c r="D318">
        <v>24</v>
      </c>
      <c r="E318" s="13">
        <v>-1</v>
      </c>
      <c r="F318" s="7">
        <f>(((20-15)/(MIN($E$2:$E$8761)-15))*Data[[#This Row],[temperatuur]])+18.151</f>
        <v>18.361084033613444</v>
      </c>
      <c r="G318" s="7">
        <f>Data[[#This Row],[Tintern ]]-Data[[#This Row],[temperatuur]]</f>
        <v>19.361084033613444</v>
      </c>
      <c r="H318" s="7">
        <f>ROUND(IF(Data[[#This Row],[deltaT]]&gt;0,(Data[[#This Row],[Tintern ]]-Data[[#This Row],[temperatuur]])*Uitgangspunten!$B$9,0),1)</f>
        <v>67.2</v>
      </c>
      <c r="I318"/>
      <c r="J318"/>
      <c r="K318" s="6"/>
      <c r="O318" s="5"/>
      <c r="P318" s="8"/>
      <c r="U318"/>
      <c r="V318"/>
    </row>
    <row r="319" spans="1:22" x14ac:dyDescent="0.25">
      <c r="A319">
        <v>2004</v>
      </c>
      <c r="B319">
        <v>2</v>
      </c>
      <c r="C319">
        <v>26</v>
      </c>
      <c r="D319">
        <v>4</v>
      </c>
      <c r="E319" s="13">
        <v>-1</v>
      </c>
      <c r="F319" s="7">
        <f>(((20-15)/(MIN($E$2:$E$8761)-15))*Data[[#This Row],[temperatuur]])+18.151</f>
        <v>18.361084033613444</v>
      </c>
      <c r="G319" s="7">
        <f>Data[[#This Row],[Tintern ]]-Data[[#This Row],[temperatuur]]</f>
        <v>19.361084033613444</v>
      </c>
      <c r="H319" s="7">
        <f>ROUND(IF(Data[[#This Row],[deltaT]]&gt;0,(Data[[#This Row],[Tintern ]]-Data[[#This Row],[temperatuur]])*Uitgangspunten!$B$9,0),1)</f>
        <v>67.2</v>
      </c>
      <c r="I319"/>
      <c r="J319"/>
      <c r="K319" s="6"/>
      <c r="O319" s="5"/>
      <c r="P319" s="8"/>
      <c r="U319"/>
      <c r="V319"/>
    </row>
    <row r="320" spans="1:22" x14ac:dyDescent="0.25">
      <c r="A320">
        <v>2004</v>
      </c>
      <c r="B320">
        <v>3</v>
      </c>
      <c r="C320">
        <v>23</v>
      </c>
      <c r="D320">
        <v>4</v>
      </c>
      <c r="E320" s="13">
        <v>-1</v>
      </c>
      <c r="F320" s="7">
        <f>(((20-15)/(MIN($E$2:$E$8761)-15))*Data[[#This Row],[temperatuur]])+18.151</f>
        <v>18.361084033613444</v>
      </c>
      <c r="G320" s="7">
        <f>Data[[#This Row],[Tintern ]]-Data[[#This Row],[temperatuur]]</f>
        <v>19.361084033613444</v>
      </c>
      <c r="H320" s="7">
        <f>ROUND(IF(Data[[#This Row],[deltaT]]&gt;0,(Data[[#This Row],[Tintern ]]-Data[[#This Row],[temperatuur]])*Uitgangspunten!$B$9,0),1)</f>
        <v>67.2</v>
      </c>
      <c r="I320"/>
      <c r="J320"/>
      <c r="K320" s="6"/>
      <c r="O320" s="5"/>
      <c r="P320" s="8"/>
      <c r="U320"/>
      <c r="V320"/>
    </row>
    <row r="321" spans="1:22" x14ac:dyDescent="0.25">
      <c r="A321">
        <v>2004</v>
      </c>
      <c r="B321">
        <v>3</v>
      </c>
      <c r="C321">
        <v>23</v>
      </c>
      <c r="D321">
        <v>6</v>
      </c>
      <c r="E321" s="13">
        <v>-1</v>
      </c>
      <c r="F321" s="7">
        <f>(((20-15)/(MIN($E$2:$E$8761)-15))*Data[[#This Row],[temperatuur]])+18.151</f>
        <v>18.361084033613444</v>
      </c>
      <c r="G321" s="7">
        <f>Data[[#This Row],[Tintern ]]-Data[[#This Row],[temperatuur]]</f>
        <v>19.361084033613444</v>
      </c>
      <c r="H321" s="7">
        <f>ROUND(IF(Data[[#This Row],[deltaT]]&gt;0,(Data[[#This Row],[Tintern ]]-Data[[#This Row],[temperatuur]])*Uitgangspunten!$B$9,0),1)</f>
        <v>67.2</v>
      </c>
      <c r="I321"/>
      <c r="J321"/>
      <c r="K321" s="6"/>
      <c r="O321" s="5"/>
      <c r="P321" s="8"/>
      <c r="U321"/>
      <c r="V321"/>
    </row>
    <row r="322" spans="1:22" x14ac:dyDescent="0.25">
      <c r="A322">
        <v>2004</v>
      </c>
      <c r="B322">
        <v>3</v>
      </c>
      <c r="C322">
        <v>24</v>
      </c>
      <c r="D322">
        <v>5</v>
      </c>
      <c r="E322" s="13">
        <v>-1</v>
      </c>
      <c r="F322" s="7">
        <f>(((20-15)/(MIN($E$2:$E$8761)-15))*Data[[#This Row],[temperatuur]])+18.151</f>
        <v>18.361084033613444</v>
      </c>
      <c r="G322" s="7">
        <f>Data[[#This Row],[Tintern ]]-Data[[#This Row],[temperatuur]]</f>
        <v>19.361084033613444</v>
      </c>
      <c r="H322" s="7">
        <f>ROUND(IF(Data[[#This Row],[deltaT]]&gt;0,(Data[[#This Row],[Tintern ]]-Data[[#This Row],[temperatuur]])*Uitgangspunten!$B$9,0),1)</f>
        <v>67.2</v>
      </c>
      <c r="I322"/>
      <c r="J322"/>
      <c r="K322" s="6"/>
      <c r="O322" s="5"/>
      <c r="P322" s="8"/>
      <c r="U322"/>
      <c r="V322"/>
    </row>
    <row r="323" spans="1:22" x14ac:dyDescent="0.25">
      <c r="A323">
        <v>2010</v>
      </c>
      <c r="B323">
        <v>10</v>
      </c>
      <c r="C323">
        <v>17</v>
      </c>
      <c r="D323">
        <v>24</v>
      </c>
      <c r="E323" s="13">
        <v>-1</v>
      </c>
      <c r="F323" s="7">
        <f>(((20-15)/(MIN($E$2:$E$8761)-15))*Data[[#This Row],[temperatuur]])+18.151</f>
        <v>18.361084033613444</v>
      </c>
      <c r="G323" s="7">
        <f>Data[[#This Row],[Tintern ]]-Data[[#This Row],[temperatuur]]</f>
        <v>19.361084033613444</v>
      </c>
      <c r="H323" s="7">
        <f>ROUND(IF(Data[[#This Row],[deltaT]]&gt;0,(Data[[#This Row],[Tintern ]]-Data[[#This Row],[temperatuur]])*Uitgangspunten!$B$9,0),1)</f>
        <v>67.2</v>
      </c>
      <c r="I323"/>
      <c r="J323"/>
      <c r="K323" s="6"/>
      <c r="O323" s="5"/>
      <c r="P323" s="8"/>
      <c r="U323"/>
      <c r="V323"/>
    </row>
    <row r="324" spans="1:22" x14ac:dyDescent="0.25">
      <c r="A324">
        <v>2001</v>
      </c>
      <c r="B324">
        <v>1</v>
      </c>
      <c r="C324">
        <v>14</v>
      </c>
      <c r="D324">
        <v>20</v>
      </c>
      <c r="E324" s="13">
        <v>-0.9</v>
      </c>
      <c r="F324" s="7">
        <f>(((20-15)/(MIN($E$2:$E$8761)-15))*Data[[#This Row],[temperatuur]])+18.151</f>
        <v>18.340075630252102</v>
      </c>
      <c r="G324" s="7">
        <f>Data[[#This Row],[Tintern ]]-Data[[#This Row],[temperatuur]]</f>
        <v>19.2400756302521</v>
      </c>
      <c r="H324" s="7">
        <f>ROUND(IF(Data[[#This Row],[deltaT]]&gt;0,(Data[[#This Row],[Tintern ]]-Data[[#This Row],[temperatuur]])*Uitgangspunten!$B$9,0),1)</f>
        <v>66.8</v>
      </c>
      <c r="I324"/>
      <c r="J324"/>
      <c r="K324" s="6"/>
      <c r="O324" s="5"/>
      <c r="P324" s="8"/>
      <c r="U324"/>
      <c r="V324"/>
    </row>
    <row r="325" spans="1:22" x14ac:dyDescent="0.25">
      <c r="A325">
        <v>2001</v>
      </c>
      <c r="B325">
        <v>1</v>
      </c>
      <c r="C325">
        <v>18</v>
      </c>
      <c r="D325">
        <v>20</v>
      </c>
      <c r="E325" s="13">
        <v>-0.9</v>
      </c>
      <c r="F325" s="7">
        <f>(((20-15)/(MIN($E$2:$E$8761)-15))*Data[[#This Row],[temperatuur]])+18.151</f>
        <v>18.340075630252102</v>
      </c>
      <c r="G325" s="7">
        <f>Data[[#This Row],[Tintern ]]-Data[[#This Row],[temperatuur]]</f>
        <v>19.2400756302521</v>
      </c>
      <c r="H325" s="7">
        <f>ROUND(IF(Data[[#This Row],[deltaT]]&gt;0,(Data[[#This Row],[Tintern ]]-Data[[#This Row],[temperatuur]])*Uitgangspunten!$B$9,0),1)</f>
        <v>66.8</v>
      </c>
      <c r="I325"/>
      <c r="J325"/>
      <c r="K325" s="6"/>
      <c r="O325" s="5"/>
      <c r="P325" s="8"/>
      <c r="U325"/>
      <c r="V325"/>
    </row>
    <row r="326" spans="1:22" x14ac:dyDescent="0.25">
      <c r="A326">
        <v>2001</v>
      </c>
      <c r="B326">
        <v>1</v>
      </c>
      <c r="C326">
        <v>19</v>
      </c>
      <c r="D326">
        <v>7</v>
      </c>
      <c r="E326" s="13">
        <v>-0.9</v>
      </c>
      <c r="F326" s="7">
        <f>(((20-15)/(MIN($E$2:$E$8761)-15))*Data[[#This Row],[temperatuur]])+18.151</f>
        <v>18.340075630252102</v>
      </c>
      <c r="G326" s="7">
        <f>Data[[#This Row],[Tintern ]]-Data[[#This Row],[temperatuur]]</f>
        <v>19.2400756302521</v>
      </c>
      <c r="H326" s="7">
        <f>ROUND(IF(Data[[#This Row],[deltaT]]&gt;0,(Data[[#This Row],[Tintern ]]-Data[[#This Row],[temperatuur]])*Uitgangspunten!$B$9,0),1)</f>
        <v>66.8</v>
      </c>
      <c r="I326"/>
      <c r="J326"/>
      <c r="K326" s="6"/>
      <c r="O326" s="5"/>
      <c r="P326" s="8"/>
      <c r="U326"/>
      <c r="V326"/>
    </row>
    <row r="327" spans="1:22" x14ac:dyDescent="0.25">
      <c r="A327">
        <v>2001</v>
      </c>
      <c r="B327">
        <v>1</v>
      </c>
      <c r="C327">
        <v>19</v>
      </c>
      <c r="D327">
        <v>13</v>
      </c>
      <c r="E327" s="13">
        <v>-0.9</v>
      </c>
      <c r="F327" s="7">
        <f>(((20-15)/(MIN($E$2:$E$8761)-15))*Data[[#This Row],[temperatuur]])+18.151</f>
        <v>18.340075630252102</v>
      </c>
      <c r="G327" s="7">
        <f>Data[[#This Row],[Tintern ]]-Data[[#This Row],[temperatuur]]</f>
        <v>19.2400756302521</v>
      </c>
      <c r="H327" s="7">
        <f>ROUND(IF(Data[[#This Row],[deltaT]]&gt;0,(Data[[#This Row],[Tintern ]]-Data[[#This Row],[temperatuur]])*Uitgangspunten!$B$9,0),1)</f>
        <v>66.8</v>
      </c>
      <c r="I327"/>
      <c r="J327"/>
      <c r="K327" s="6"/>
      <c r="O327" s="5"/>
      <c r="P327" s="8"/>
      <c r="U327"/>
      <c r="V327"/>
    </row>
    <row r="328" spans="1:22" x14ac:dyDescent="0.25">
      <c r="A328">
        <v>2001</v>
      </c>
      <c r="B328">
        <v>1</v>
      </c>
      <c r="C328">
        <v>19</v>
      </c>
      <c r="D328">
        <v>14</v>
      </c>
      <c r="E328" s="13">
        <v>-0.9</v>
      </c>
      <c r="F328" s="7">
        <f>(((20-15)/(MIN($E$2:$E$8761)-15))*Data[[#This Row],[temperatuur]])+18.151</f>
        <v>18.340075630252102</v>
      </c>
      <c r="G328" s="7">
        <f>Data[[#This Row],[Tintern ]]-Data[[#This Row],[temperatuur]]</f>
        <v>19.2400756302521</v>
      </c>
      <c r="H328" s="7">
        <f>ROUND(IF(Data[[#This Row],[deltaT]]&gt;0,(Data[[#This Row],[Tintern ]]-Data[[#This Row],[temperatuur]])*Uitgangspunten!$B$9,0),1)</f>
        <v>66.8</v>
      </c>
      <c r="I328"/>
      <c r="J328"/>
      <c r="K328" s="6"/>
      <c r="O328" s="5"/>
      <c r="P328" s="8"/>
      <c r="U328"/>
      <c r="V328"/>
    </row>
    <row r="329" spans="1:22" x14ac:dyDescent="0.25">
      <c r="A329">
        <v>2001</v>
      </c>
      <c r="B329">
        <v>1</v>
      </c>
      <c r="C329">
        <v>19</v>
      </c>
      <c r="D329">
        <v>15</v>
      </c>
      <c r="E329" s="13">
        <v>-0.9</v>
      </c>
      <c r="F329" s="7">
        <f>(((20-15)/(MIN($E$2:$E$8761)-15))*Data[[#This Row],[temperatuur]])+18.151</f>
        <v>18.340075630252102</v>
      </c>
      <c r="G329" s="7">
        <f>Data[[#This Row],[Tintern ]]-Data[[#This Row],[temperatuur]]</f>
        <v>19.2400756302521</v>
      </c>
      <c r="H329" s="7">
        <f>ROUND(IF(Data[[#This Row],[deltaT]]&gt;0,(Data[[#This Row],[Tintern ]]-Data[[#This Row],[temperatuur]])*Uitgangspunten!$B$9,0),1)</f>
        <v>66.8</v>
      </c>
      <c r="I329"/>
      <c r="J329"/>
      <c r="K329" s="6"/>
      <c r="O329" s="5"/>
      <c r="P329" s="8"/>
      <c r="U329"/>
      <c r="V329"/>
    </row>
    <row r="330" spans="1:22" x14ac:dyDescent="0.25">
      <c r="A330">
        <v>2001</v>
      </c>
      <c r="B330">
        <v>1</v>
      </c>
      <c r="C330">
        <v>20</v>
      </c>
      <c r="D330">
        <v>4</v>
      </c>
      <c r="E330" s="13">
        <v>-0.9</v>
      </c>
      <c r="F330" s="7">
        <f>(((20-15)/(MIN($E$2:$E$8761)-15))*Data[[#This Row],[temperatuur]])+18.151</f>
        <v>18.340075630252102</v>
      </c>
      <c r="G330" s="7">
        <f>Data[[#This Row],[Tintern ]]-Data[[#This Row],[temperatuur]]</f>
        <v>19.2400756302521</v>
      </c>
      <c r="H330" s="7">
        <f>ROUND(IF(Data[[#This Row],[deltaT]]&gt;0,(Data[[#This Row],[Tintern ]]-Data[[#This Row],[temperatuur]])*Uitgangspunten!$B$9,0),1)</f>
        <v>66.8</v>
      </c>
      <c r="I330"/>
      <c r="J330"/>
      <c r="K330" s="6"/>
      <c r="O330" s="5"/>
      <c r="P330" s="8"/>
      <c r="U330"/>
      <c r="V330"/>
    </row>
    <row r="331" spans="1:22" x14ac:dyDescent="0.25">
      <c r="A331">
        <v>2001</v>
      </c>
      <c r="B331">
        <v>1</v>
      </c>
      <c r="C331">
        <v>20</v>
      </c>
      <c r="D331">
        <v>6</v>
      </c>
      <c r="E331" s="13">
        <v>-0.9</v>
      </c>
      <c r="F331" s="7">
        <f>(((20-15)/(MIN($E$2:$E$8761)-15))*Data[[#This Row],[temperatuur]])+18.151</f>
        <v>18.340075630252102</v>
      </c>
      <c r="G331" s="7">
        <f>Data[[#This Row],[Tintern ]]-Data[[#This Row],[temperatuur]]</f>
        <v>19.2400756302521</v>
      </c>
      <c r="H331" s="7">
        <f>ROUND(IF(Data[[#This Row],[deltaT]]&gt;0,(Data[[#This Row],[Tintern ]]-Data[[#This Row],[temperatuur]])*Uitgangspunten!$B$9,0),1)</f>
        <v>66.8</v>
      </c>
      <c r="I331"/>
      <c r="J331"/>
      <c r="K331" s="6"/>
      <c r="O331" s="5"/>
      <c r="P331" s="8"/>
      <c r="U331"/>
      <c r="V331"/>
    </row>
    <row r="332" spans="1:22" x14ac:dyDescent="0.25">
      <c r="A332">
        <v>2001</v>
      </c>
      <c r="B332">
        <v>1</v>
      </c>
      <c r="C332">
        <v>21</v>
      </c>
      <c r="D332">
        <v>8</v>
      </c>
      <c r="E332" s="13">
        <v>-0.9</v>
      </c>
      <c r="F332" s="7">
        <f>(((20-15)/(MIN($E$2:$E$8761)-15))*Data[[#This Row],[temperatuur]])+18.151</f>
        <v>18.340075630252102</v>
      </c>
      <c r="G332" s="7">
        <f>Data[[#This Row],[Tintern ]]-Data[[#This Row],[temperatuur]]</f>
        <v>19.2400756302521</v>
      </c>
      <c r="H332" s="7">
        <f>ROUND(IF(Data[[#This Row],[deltaT]]&gt;0,(Data[[#This Row],[Tintern ]]-Data[[#This Row],[temperatuur]])*Uitgangspunten!$B$9,0),1)</f>
        <v>66.8</v>
      </c>
      <c r="I332"/>
      <c r="J332"/>
      <c r="K332" s="6"/>
      <c r="O332" s="5"/>
      <c r="P332" s="8"/>
      <c r="U332"/>
      <c r="V332"/>
    </row>
    <row r="333" spans="1:22" x14ac:dyDescent="0.25">
      <c r="A333">
        <v>2001</v>
      </c>
      <c r="B333">
        <v>1</v>
      </c>
      <c r="C333">
        <v>21</v>
      </c>
      <c r="D333">
        <v>11</v>
      </c>
      <c r="E333" s="13">
        <v>-0.9</v>
      </c>
      <c r="F333" s="7">
        <f>(((20-15)/(MIN($E$2:$E$8761)-15))*Data[[#This Row],[temperatuur]])+18.151</f>
        <v>18.340075630252102</v>
      </c>
      <c r="G333" s="7">
        <f>Data[[#This Row],[Tintern ]]-Data[[#This Row],[temperatuur]]</f>
        <v>19.2400756302521</v>
      </c>
      <c r="H333" s="7">
        <f>ROUND(IF(Data[[#This Row],[deltaT]]&gt;0,(Data[[#This Row],[Tintern ]]-Data[[#This Row],[temperatuur]])*Uitgangspunten!$B$9,0),1)</f>
        <v>66.8</v>
      </c>
      <c r="I333"/>
      <c r="J333"/>
      <c r="K333" s="6"/>
      <c r="O333" s="5"/>
      <c r="P333" s="8"/>
      <c r="U333"/>
      <c r="V333"/>
    </row>
    <row r="334" spans="1:22" x14ac:dyDescent="0.25">
      <c r="A334">
        <v>2004</v>
      </c>
      <c r="B334">
        <v>2</v>
      </c>
      <c r="C334">
        <v>21</v>
      </c>
      <c r="D334">
        <v>9</v>
      </c>
      <c r="E334" s="13">
        <v>-0.9</v>
      </c>
      <c r="F334" s="7">
        <f>(((20-15)/(MIN($E$2:$E$8761)-15))*Data[[#This Row],[temperatuur]])+18.151</f>
        <v>18.340075630252102</v>
      </c>
      <c r="G334" s="7">
        <f>Data[[#This Row],[Tintern ]]-Data[[#This Row],[temperatuur]]</f>
        <v>19.2400756302521</v>
      </c>
      <c r="H334" s="7">
        <f>ROUND(IF(Data[[#This Row],[deltaT]]&gt;0,(Data[[#This Row],[Tintern ]]-Data[[#This Row],[temperatuur]])*Uitgangspunten!$B$9,0),1)</f>
        <v>66.8</v>
      </c>
      <c r="I334"/>
      <c r="J334"/>
      <c r="K334" s="6"/>
      <c r="O334" s="5"/>
      <c r="P334" s="8"/>
      <c r="U334"/>
      <c r="V334"/>
    </row>
    <row r="335" spans="1:22" x14ac:dyDescent="0.25">
      <c r="A335">
        <v>2004</v>
      </c>
      <c r="B335">
        <v>2</v>
      </c>
      <c r="C335">
        <v>23</v>
      </c>
      <c r="D335">
        <v>3</v>
      </c>
      <c r="E335" s="13">
        <v>-0.9</v>
      </c>
      <c r="F335" s="7">
        <f>(((20-15)/(MIN($E$2:$E$8761)-15))*Data[[#This Row],[temperatuur]])+18.151</f>
        <v>18.340075630252102</v>
      </c>
      <c r="G335" s="7">
        <f>Data[[#This Row],[Tintern ]]-Data[[#This Row],[temperatuur]]</f>
        <v>19.2400756302521</v>
      </c>
      <c r="H335" s="7">
        <f>ROUND(IF(Data[[#This Row],[deltaT]]&gt;0,(Data[[#This Row],[Tintern ]]-Data[[#This Row],[temperatuur]])*Uitgangspunten!$B$9,0),1)</f>
        <v>66.8</v>
      </c>
      <c r="I335"/>
      <c r="J335"/>
      <c r="K335" s="6"/>
      <c r="O335" s="5"/>
      <c r="P335" s="8"/>
      <c r="U335"/>
      <c r="V335"/>
    </row>
    <row r="336" spans="1:22" x14ac:dyDescent="0.25">
      <c r="A336">
        <v>2004</v>
      </c>
      <c r="B336">
        <v>2</v>
      </c>
      <c r="C336">
        <v>25</v>
      </c>
      <c r="D336">
        <v>20</v>
      </c>
      <c r="E336" s="13">
        <v>-0.9</v>
      </c>
      <c r="F336" s="7">
        <f>(((20-15)/(MIN($E$2:$E$8761)-15))*Data[[#This Row],[temperatuur]])+18.151</f>
        <v>18.340075630252102</v>
      </c>
      <c r="G336" s="7">
        <f>Data[[#This Row],[Tintern ]]-Data[[#This Row],[temperatuur]]</f>
        <v>19.2400756302521</v>
      </c>
      <c r="H336" s="7">
        <f>ROUND(IF(Data[[#This Row],[deltaT]]&gt;0,(Data[[#This Row],[Tintern ]]-Data[[#This Row],[temperatuur]])*Uitgangspunten!$B$9,0),1)</f>
        <v>66.8</v>
      </c>
      <c r="I336"/>
      <c r="J336"/>
      <c r="K336" s="6"/>
      <c r="O336" s="5"/>
      <c r="P336" s="8"/>
      <c r="U336"/>
      <c r="V336"/>
    </row>
    <row r="337" spans="1:22" x14ac:dyDescent="0.25">
      <c r="A337">
        <v>2004</v>
      </c>
      <c r="B337">
        <v>2</v>
      </c>
      <c r="C337">
        <v>25</v>
      </c>
      <c r="D337">
        <v>21</v>
      </c>
      <c r="E337" s="13">
        <v>-0.9</v>
      </c>
      <c r="F337" s="7">
        <f>(((20-15)/(MIN($E$2:$E$8761)-15))*Data[[#This Row],[temperatuur]])+18.151</f>
        <v>18.340075630252102</v>
      </c>
      <c r="G337" s="7">
        <f>Data[[#This Row],[Tintern ]]-Data[[#This Row],[temperatuur]]</f>
        <v>19.2400756302521</v>
      </c>
      <c r="H337" s="7">
        <f>ROUND(IF(Data[[#This Row],[deltaT]]&gt;0,(Data[[#This Row],[Tintern ]]-Data[[#This Row],[temperatuur]])*Uitgangspunten!$B$9,0),1)</f>
        <v>66.8</v>
      </c>
      <c r="I337"/>
      <c r="J337"/>
      <c r="K337" s="6"/>
      <c r="O337" s="5"/>
      <c r="P337" s="8"/>
      <c r="U337"/>
      <c r="V337"/>
    </row>
    <row r="338" spans="1:22" x14ac:dyDescent="0.25">
      <c r="A338">
        <v>2004</v>
      </c>
      <c r="B338">
        <v>2</v>
      </c>
      <c r="C338">
        <v>25</v>
      </c>
      <c r="D338">
        <v>24</v>
      </c>
      <c r="E338" s="13">
        <v>-0.9</v>
      </c>
      <c r="F338" s="7">
        <f>(((20-15)/(MIN($E$2:$E$8761)-15))*Data[[#This Row],[temperatuur]])+18.151</f>
        <v>18.340075630252102</v>
      </c>
      <c r="G338" s="7">
        <f>Data[[#This Row],[Tintern ]]-Data[[#This Row],[temperatuur]]</f>
        <v>19.2400756302521</v>
      </c>
      <c r="H338" s="7">
        <f>ROUND(IF(Data[[#This Row],[deltaT]]&gt;0,(Data[[#This Row],[Tintern ]]-Data[[#This Row],[temperatuur]])*Uitgangspunten!$B$9,0),1)</f>
        <v>66.8</v>
      </c>
      <c r="I338"/>
      <c r="J338"/>
      <c r="K338" s="6"/>
      <c r="O338" s="5"/>
      <c r="P338" s="8"/>
      <c r="U338"/>
      <c r="V338"/>
    </row>
    <row r="339" spans="1:22" x14ac:dyDescent="0.25">
      <c r="A339">
        <v>2004</v>
      </c>
      <c r="B339">
        <v>2</v>
      </c>
      <c r="C339">
        <v>27</v>
      </c>
      <c r="D339">
        <v>19</v>
      </c>
      <c r="E339" s="13">
        <v>-0.9</v>
      </c>
      <c r="F339" s="7">
        <f>(((20-15)/(MIN($E$2:$E$8761)-15))*Data[[#This Row],[temperatuur]])+18.151</f>
        <v>18.340075630252102</v>
      </c>
      <c r="G339" s="7">
        <f>Data[[#This Row],[Tintern ]]-Data[[#This Row],[temperatuur]]</f>
        <v>19.2400756302521</v>
      </c>
      <c r="H339" s="7">
        <f>ROUND(IF(Data[[#This Row],[deltaT]]&gt;0,(Data[[#This Row],[Tintern ]]-Data[[#This Row],[temperatuur]])*Uitgangspunten!$B$9,0),1)</f>
        <v>66.8</v>
      </c>
      <c r="I339"/>
      <c r="J339"/>
      <c r="K339" s="6"/>
      <c r="O339" s="5"/>
      <c r="P339" s="8"/>
      <c r="U339"/>
      <c r="V339"/>
    </row>
    <row r="340" spans="1:22" x14ac:dyDescent="0.25">
      <c r="A340">
        <v>2003</v>
      </c>
      <c r="B340">
        <v>11</v>
      </c>
      <c r="C340">
        <v>28</v>
      </c>
      <c r="D340">
        <v>3</v>
      </c>
      <c r="E340" s="13">
        <v>-0.9</v>
      </c>
      <c r="F340" s="7">
        <f>(((20-15)/(MIN($E$2:$E$8761)-15))*Data[[#This Row],[temperatuur]])+18.151</f>
        <v>18.340075630252102</v>
      </c>
      <c r="G340" s="7">
        <f>Data[[#This Row],[Tintern ]]-Data[[#This Row],[temperatuur]]</f>
        <v>19.2400756302521</v>
      </c>
      <c r="H340" s="7">
        <f>ROUND(IF(Data[[#This Row],[deltaT]]&gt;0,(Data[[#This Row],[Tintern ]]-Data[[#This Row],[temperatuur]])*Uitgangspunten!$B$9,0),1)</f>
        <v>66.8</v>
      </c>
      <c r="I340"/>
      <c r="J340"/>
      <c r="K340" s="6"/>
      <c r="O340" s="5"/>
      <c r="P340" s="8"/>
      <c r="U340"/>
      <c r="V340"/>
    </row>
    <row r="341" spans="1:22" x14ac:dyDescent="0.25">
      <c r="A341">
        <v>2003</v>
      </c>
      <c r="B341">
        <v>12</v>
      </c>
      <c r="C341">
        <v>8</v>
      </c>
      <c r="D341">
        <v>18</v>
      </c>
      <c r="E341" s="13">
        <v>-0.9</v>
      </c>
      <c r="F341" s="7">
        <f>(((20-15)/(MIN($E$2:$E$8761)-15))*Data[[#This Row],[temperatuur]])+18.151</f>
        <v>18.340075630252102</v>
      </c>
      <c r="G341" s="7">
        <f>Data[[#This Row],[Tintern ]]-Data[[#This Row],[temperatuur]]</f>
        <v>19.2400756302521</v>
      </c>
      <c r="H341" s="7">
        <f>ROUND(IF(Data[[#This Row],[deltaT]]&gt;0,(Data[[#This Row],[Tintern ]]-Data[[#This Row],[temperatuur]])*Uitgangspunten!$B$9,0),1)</f>
        <v>66.8</v>
      </c>
      <c r="I341"/>
      <c r="J341"/>
      <c r="K341" s="6"/>
      <c r="O341" s="5"/>
      <c r="P341" s="8"/>
      <c r="U341"/>
      <c r="V341"/>
    </row>
    <row r="342" spans="1:22" x14ac:dyDescent="0.25">
      <c r="A342">
        <v>2003</v>
      </c>
      <c r="B342">
        <v>12</v>
      </c>
      <c r="C342">
        <v>18</v>
      </c>
      <c r="D342">
        <v>1</v>
      </c>
      <c r="E342" s="13">
        <v>-0.9</v>
      </c>
      <c r="F342" s="7">
        <f>(((20-15)/(MIN($E$2:$E$8761)-15))*Data[[#This Row],[temperatuur]])+18.151</f>
        <v>18.340075630252102</v>
      </c>
      <c r="G342" s="7">
        <f>Data[[#This Row],[Tintern ]]-Data[[#This Row],[temperatuur]]</f>
        <v>19.2400756302521</v>
      </c>
      <c r="H342" s="7">
        <f>ROUND(IF(Data[[#This Row],[deltaT]]&gt;0,(Data[[#This Row],[Tintern ]]-Data[[#This Row],[temperatuur]])*Uitgangspunten!$B$9,0),1)</f>
        <v>66.8</v>
      </c>
      <c r="I342"/>
      <c r="J342"/>
      <c r="K342" s="6"/>
      <c r="O342" s="5"/>
      <c r="P342" s="8"/>
      <c r="U342"/>
      <c r="V342"/>
    </row>
    <row r="343" spans="1:22" x14ac:dyDescent="0.25">
      <c r="A343">
        <v>2001</v>
      </c>
      <c r="B343">
        <v>1</v>
      </c>
      <c r="C343">
        <v>15</v>
      </c>
      <c r="D343">
        <v>17</v>
      </c>
      <c r="E343" s="13">
        <v>-0.8</v>
      </c>
      <c r="F343" s="7">
        <f>(((20-15)/(MIN($E$2:$E$8761)-15))*Data[[#This Row],[temperatuur]])+18.151</f>
        <v>18.319067226890756</v>
      </c>
      <c r="G343" s="7">
        <f>Data[[#This Row],[Tintern ]]-Data[[#This Row],[temperatuur]]</f>
        <v>19.119067226890756</v>
      </c>
      <c r="H343" s="7">
        <f>ROUND(IF(Data[[#This Row],[deltaT]]&gt;0,(Data[[#This Row],[Tintern ]]-Data[[#This Row],[temperatuur]])*Uitgangspunten!$B$9,0),1)</f>
        <v>66.400000000000006</v>
      </c>
      <c r="I343"/>
      <c r="J343"/>
      <c r="K343" s="6"/>
      <c r="O343" s="5"/>
      <c r="P343" s="8"/>
      <c r="U343"/>
      <c r="V343"/>
    </row>
    <row r="344" spans="1:22" x14ac:dyDescent="0.25">
      <c r="A344">
        <v>2001</v>
      </c>
      <c r="B344">
        <v>1</v>
      </c>
      <c r="C344">
        <v>17</v>
      </c>
      <c r="D344">
        <v>16</v>
      </c>
      <c r="E344" s="13">
        <v>-0.8</v>
      </c>
      <c r="F344" s="7">
        <f>(((20-15)/(MIN($E$2:$E$8761)-15))*Data[[#This Row],[temperatuur]])+18.151</f>
        <v>18.319067226890756</v>
      </c>
      <c r="G344" s="7">
        <f>Data[[#This Row],[Tintern ]]-Data[[#This Row],[temperatuur]]</f>
        <v>19.119067226890756</v>
      </c>
      <c r="H344" s="7">
        <f>ROUND(IF(Data[[#This Row],[deltaT]]&gt;0,(Data[[#This Row],[Tintern ]]-Data[[#This Row],[temperatuur]])*Uitgangspunten!$B$9,0),1)</f>
        <v>66.400000000000006</v>
      </c>
      <c r="I344"/>
      <c r="J344"/>
      <c r="K344" s="6"/>
      <c r="O344" s="5"/>
      <c r="P344" s="8"/>
      <c r="U344"/>
      <c r="V344"/>
    </row>
    <row r="345" spans="1:22" x14ac:dyDescent="0.25">
      <c r="A345">
        <v>2001</v>
      </c>
      <c r="B345">
        <v>1</v>
      </c>
      <c r="C345">
        <v>18</v>
      </c>
      <c r="D345">
        <v>21</v>
      </c>
      <c r="E345" s="13">
        <v>-0.8</v>
      </c>
      <c r="F345" s="7">
        <f>(((20-15)/(MIN($E$2:$E$8761)-15))*Data[[#This Row],[temperatuur]])+18.151</f>
        <v>18.319067226890756</v>
      </c>
      <c r="G345" s="7">
        <f>Data[[#This Row],[Tintern ]]-Data[[#This Row],[temperatuur]]</f>
        <v>19.119067226890756</v>
      </c>
      <c r="H345" s="7">
        <f>ROUND(IF(Data[[#This Row],[deltaT]]&gt;0,(Data[[#This Row],[Tintern ]]-Data[[#This Row],[temperatuur]])*Uitgangspunten!$B$9,0),1)</f>
        <v>66.400000000000006</v>
      </c>
      <c r="I345"/>
      <c r="J345"/>
      <c r="K345" s="6"/>
      <c r="O345" s="5"/>
      <c r="P345" s="8"/>
      <c r="U345"/>
      <c r="V345"/>
    </row>
    <row r="346" spans="1:22" x14ac:dyDescent="0.25">
      <c r="A346">
        <v>2001</v>
      </c>
      <c r="B346">
        <v>1</v>
      </c>
      <c r="C346">
        <v>19</v>
      </c>
      <c r="D346">
        <v>6</v>
      </c>
      <c r="E346" s="13">
        <v>-0.8</v>
      </c>
      <c r="F346" s="7">
        <f>(((20-15)/(MIN($E$2:$E$8761)-15))*Data[[#This Row],[temperatuur]])+18.151</f>
        <v>18.319067226890756</v>
      </c>
      <c r="G346" s="7">
        <f>Data[[#This Row],[Tintern ]]-Data[[#This Row],[temperatuur]]</f>
        <v>19.119067226890756</v>
      </c>
      <c r="H346" s="7">
        <f>ROUND(IF(Data[[#This Row],[deltaT]]&gt;0,(Data[[#This Row],[Tintern ]]-Data[[#This Row],[temperatuur]])*Uitgangspunten!$B$9,0),1)</f>
        <v>66.400000000000006</v>
      </c>
      <c r="I346"/>
      <c r="J346"/>
      <c r="K346" s="6"/>
      <c r="O346" s="5"/>
      <c r="P346" s="8"/>
      <c r="U346"/>
      <c r="V346"/>
    </row>
    <row r="347" spans="1:22" x14ac:dyDescent="0.25">
      <c r="A347">
        <v>2004</v>
      </c>
      <c r="B347">
        <v>2</v>
      </c>
      <c r="C347">
        <v>25</v>
      </c>
      <c r="D347">
        <v>5</v>
      </c>
      <c r="E347" s="13">
        <v>-0.8</v>
      </c>
      <c r="F347" s="7">
        <f>(((20-15)/(MIN($E$2:$E$8761)-15))*Data[[#This Row],[temperatuur]])+18.151</f>
        <v>18.319067226890756</v>
      </c>
      <c r="G347" s="7">
        <f>Data[[#This Row],[Tintern ]]-Data[[#This Row],[temperatuur]]</f>
        <v>19.119067226890756</v>
      </c>
      <c r="H347" s="7">
        <f>ROUND(IF(Data[[#This Row],[deltaT]]&gt;0,(Data[[#This Row],[Tintern ]]-Data[[#This Row],[temperatuur]])*Uitgangspunten!$B$9,0),1)</f>
        <v>66.400000000000006</v>
      </c>
      <c r="I347"/>
      <c r="J347"/>
      <c r="K347" s="6"/>
      <c r="O347" s="5"/>
      <c r="P347" s="8"/>
      <c r="U347"/>
      <c r="V347"/>
    </row>
    <row r="348" spans="1:22" x14ac:dyDescent="0.25">
      <c r="A348">
        <v>2004</v>
      </c>
      <c r="B348">
        <v>3</v>
      </c>
      <c r="C348">
        <v>3</v>
      </c>
      <c r="D348">
        <v>5</v>
      </c>
      <c r="E348" s="13">
        <v>-0.8</v>
      </c>
      <c r="F348" s="7">
        <f>(((20-15)/(MIN($E$2:$E$8761)-15))*Data[[#This Row],[temperatuur]])+18.151</f>
        <v>18.319067226890756</v>
      </c>
      <c r="G348" s="7">
        <f>Data[[#This Row],[Tintern ]]-Data[[#This Row],[temperatuur]]</f>
        <v>19.119067226890756</v>
      </c>
      <c r="H348" s="7">
        <f>ROUND(IF(Data[[#This Row],[deltaT]]&gt;0,(Data[[#This Row],[Tintern ]]-Data[[#This Row],[temperatuur]])*Uitgangspunten!$B$9,0),1)</f>
        <v>66.400000000000006</v>
      </c>
      <c r="I348"/>
      <c r="J348"/>
      <c r="K348" s="6"/>
      <c r="O348" s="5"/>
      <c r="P348" s="8"/>
      <c r="U348"/>
      <c r="V348"/>
    </row>
    <row r="349" spans="1:22" x14ac:dyDescent="0.25">
      <c r="A349">
        <v>2004</v>
      </c>
      <c r="B349">
        <v>3</v>
      </c>
      <c r="C349">
        <v>24</v>
      </c>
      <c r="D349">
        <v>6</v>
      </c>
      <c r="E349" s="13">
        <v>-0.8</v>
      </c>
      <c r="F349" s="7">
        <f>(((20-15)/(MIN($E$2:$E$8761)-15))*Data[[#This Row],[temperatuur]])+18.151</f>
        <v>18.319067226890756</v>
      </c>
      <c r="G349" s="7">
        <f>Data[[#This Row],[Tintern ]]-Data[[#This Row],[temperatuur]]</f>
        <v>19.119067226890756</v>
      </c>
      <c r="H349" s="7">
        <f>ROUND(IF(Data[[#This Row],[deltaT]]&gt;0,(Data[[#This Row],[Tintern ]]-Data[[#This Row],[temperatuur]])*Uitgangspunten!$B$9,0),1)</f>
        <v>66.400000000000006</v>
      </c>
      <c r="I349"/>
      <c r="J349"/>
      <c r="K349" s="6"/>
      <c r="O349" s="5"/>
      <c r="P349" s="8"/>
      <c r="U349"/>
      <c r="V349"/>
    </row>
    <row r="350" spans="1:22" x14ac:dyDescent="0.25">
      <c r="A350">
        <v>2002</v>
      </c>
      <c r="B350">
        <v>4</v>
      </c>
      <c r="C350">
        <v>7</v>
      </c>
      <c r="D350">
        <v>5</v>
      </c>
      <c r="E350" s="13">
        <v>-0.8</v>
      </c>
      <c r="F350" s="7">
        <f>(((20-15)/(MIN($E$2:$E$8761)-15))*Data[[#This Row],[temperatuur]])+18.151</f>
        <v>18.319067226890756</v>
      </c>
      <c r="G350" s="7">
        <f>Data[[#This Row],[Tintern ]]-Data[[#This Row],[temperatuur]]</f>
        <v>19.119067226890756</v>
      </c>
      <c r="H350" s="7">
        <f>ROUND(IF(Data[[#This Row],[deltaT]]&gt;0,(Data[[#This Row],[Tintern ]]-Data[[#This Row],[temperatuur]])*Uitgangspunten!$B$9,0),1)</f>
        <v>66.400000000000006</v>
      </c>
      <c r="I350"/>
      <c r="J350"/>
      <c r="K350" s="6"/>
      <c r="O350" s="5"/>
      <c r="P350" s="8"/>
      <c r="U350"/>
      <c r="V350"/>
    </row>
    <row r="351" spans="1:22" x14ac:dyDescent="0.25">
      <c r="A351">
        <v>2002</v>
      </c>
      <c r="B351">
        <v>4</v>
      </c>
      <c r="C351">
        <v>9</v>
      </c>
      <c r="D351">
        <v>5</v>
      </c>
      <c r="E351" s="13">
        <v>-0.8</v>
      </c>
      <c r="F351" s="7">
        <f>(((20-15)/(MIN($E$2:$E$8761)-15))*Data[[#This Row],[temperatuur]])+18.151</f>
        <v>18.319067226890756</v>
      </c>
      <c r="G351" s="7">
        <f>Data[[#This Row],[Tintern ]]-Data[[#This Row],[temperatuur]]</f>
        <v>19.119067226890756</v>
      </c>
      <c r="H351" s="7">
        <f>ROUND(IF(Data[[#This Row],[deltaT]]&gt;0,(Data[[#This Row],[Tintern ]]-Data[[#This Row],[temperatuur]])*Uitgangspunten!$B$9,0),1)</f>
        <v>66.400000000000006</v>
      </c>
      <c r="I351"/>
      <c r="J351"/>
      <c r="K351" s="6"/>
      <c r="O351" s="5"/>
      <c r="P351" s="8"/>
      <c r="U351"/>
      <c r="V351"/>
    </row>
    <row r="352" spans="1:22" x14ac:dyDescent="0.25">
      <c r="A352">
        <v>2003</v>
      </c>
      <c r="B352">
        <v>12</v>
      </c>
      <c r="C352">
        <v>7</v>
      </c>
      <c r="D352">
        <v>1</v>
      </c>
      <c r="E352" s="13">
        <v>-0.8</v>
      </c>
      <c r="F352" s="7">
        <f>(((20-15)/(MIN($E$2:$E$8761)-15))*Data[[#This Row],[temperatuur]])+18.151</f>
        <v>18.319067226890756</v>
      </c>
      <c r="G352" s="7">
        <f>Data[[#This Row],[Tintern ]]-Data[[#This Row],[temperatuur]]</f>
        <v>19.119067226890756</v>
      </c>
      <c r="H352" s="7">
        <f>ROUND(IF(Data[[#This Row],[deltaT]]&gt;0,(Data[[#This Row],[Tintern ]]-Data[[#This Row],[temperatuur]])*Uitgangspunten!$B$9,0),1)</f>
        <v>66.400000000000006</v>
      </c>
      <c r="I352"/>
      <c r="J352"/>
      <c r="K352" s="6"/>
      <c r="O352" s="5"/>
      <c r="P352" s="8"/>
      <c r="U352"/>
      <c r="V352"/>
    </row>
    <row r="353" spans="1:22" x14ac:dyDescent="0.25">
      <c r="A353">
        <v>2001</v>
      </c>
      <c r="B353">
        <v>1</v>
      </c>
      <c r="C353">
        <v>11</v>
      </c>
      <c r="D353">
        <v>18</v>
      </c>
      <c r="E353" s="13">
        <v>-0.70000000000000007</v>
      </c>
      <c r="F353" s="7">
        <f>(((20-15)/(MIN($E$2:$E$8761)-15))*Data[[#This Row],[temperatuur]])+18.151</f>
        <v>18.298058823529413</v>
      </c>
      <c r="G353" s="7">
        <f>Data[[#This Row],[Tintern ]]-Data[[#This Row],[temperatuur]]</f>
        <v>18.998058823529412</v>
      </c>
      <c r="H353" s="7">
        <f>ROUND(IF(Data[[#This Row],[deltaT]]&gt;0,(Data[[#This Row],[Tintern ]]-Data[[#This Row],[temperatuur]])*Uitgangspunten!$B$9,0),1)</f>
        <v>66</v>
      </c>
      <c r="I353"/>
      <c r="J353"/>
      <c r="K353" s="6"/>
      <c r="O353" s="5"/>
      <c r="P353" s="8"/>
      <c r="U353"/>
      <c r="V353"/>
    </row>
    <row r="354" spans="1:22" x14ac:dyDescent="0.25">
      <c r="A354">
        <v>2001</v>
      </c>
      <c r="B354">
        <v>1</v>
      </c>
      <c r="C354">
        <v>13</v>
      </c>
      <c r="D354">
        <v>18</v>
      </c>
      <c r="E354" s="13">
        <v>-0.70000000000000007</v>
      </c>
      <c r="F354" s="7">
        <f>(((20-15)/(MIN($E$2:$E$8761)-15))*Data[[#This Row],[temperatuur]])+18.151</f>
        <v>18.298058823529413</v>
      </c>
      <c r="G354" s="7">
        <f>Data[[#This Row],[Tintern ]]-Data[[#This Row],[temperatuur]]</f>
        <v>18.998058823529412</v>
      </c>
      <c r="H354" s="7">
        <f>ROUND(IF(Data[[#This Row],[deltaT]]&gt;0,(Data[[#This Row],[Tintern ]]-Data[[#This Row],[temperatuur]])*Uitgangspunten!$B$9,0),1)</f>
        <v>66</v>
      </c>
      <c r="I354"/>
      <c r="J354"/>
      <c r="K354" s="6"/>
      <c r="O354" s="5"/>
      <c r="P354" s="8"/>
      <c r="U354"/>
      <c r="V354"/>
    </row>
    <row r="355" spans="1:22" x14ac:dyDescent="0.25">
      <c r="A355">
        <v>2001</v>
      </c>
      <c r="B355">
        <v>1</v>
      </c>
      <c r="C355">
        <v>18</v>
      </c>
      <c r="D355">
        <v>22</v>
      </c>
      <c r="E355" s="13">
        <v>-0.70000000000000007</v>
      </c>
      <c r="F355" s="7">
        <f>(((20-15)/(MIN($E$2:$E$8761)-15))*Data[[#This Row],[temperatuur]])+18.151</f>
        <v>18.298058823529413</v>
      </c>
      <c r="G355" s="7">
        <f>Data[[#This Row],[Tintern ]]-Data[[#This Row],[temperatuur]]</f>
        <v>18.998058823529412</v>
      </c>
      <c r="H355" s="7">
        <f>ROUND(IF(Data[[#This Row],[deltaT]]&gt;0,(Data[[#This Row],[Tintern ]]-Data[[#This Row],[temperatuur]])*Uitgangspunten!$B$9,0),1)</f>
        <v>66</v>
      </c>
      <c r="I355"/>
      <c r="J355"/>
      <c r="K355" s="6"/>
      <c r="O355" s="5"/>
      <c r="P355" s="8"/>
      <c r="U355"/>
      <c r="V355"/>
    </row>
    <row r="356" spans="1:22" x14ac:dyDescent="0.25">
      <c r="A356">
        <v>2001</v>
      </c>
      <c r="B356">
        <v>1</v>
      </c>
      <c r="C356">
        <v>19</v>
      </c>
      <c r="D356">
        <v>5</v>
      </c>
      <c r="E356" s="13">
        <v>-0.70000000000000007</v>
      </c>
      <c r="F356" s="7">
        <f>(((20-15)/(MIN($E$2:$E$8761)-15))*Data[[#This Row],[temperatuur]])+18.151</f>
        <v>18.298058823529413</v>
      </c>
      <c r="G356" s="7">
        <f>Data[[#This Row],[Tintern ]]-Data[[#This Row],[temperatuur]]</f>
        <v>18.998058823529412</v>
      </c>
      <c r="H356" s="7">
        <f>ROUND(IF(Data[[#This Row],[deltaT]]&gt;0,(Data[[#This Row],[Tintern ]]-Data[[#This Row],[temperatuur]])*Uitgangspunten!$B$9,0),1)</f>
        <v>66</v>
      </c>
      <c r="I356"/>
      <c r="J356"/>
      <c r="K356" s="6"/>
      <c r="O356" s="5"/>
      <c r="P356" s="8"/>
      <c r="U356"/>
      <c r="V356"/>
    </row>
    <row r="357" spans="1:22" x14ac:dyDescent="0.25">
      <c r="A357">
        <v>2001</v>
      </c>
      <c r="B357">
        <v>1</v>
      </c>
      <c r="C357">
        <v>20</v>
      </c>
      <c r="D357">
        <v>5</v>
      </c>
      <c r="E357" s="13">
        <v>-0.70000000000000007</v>
      </c>
      <c r="F357" s="7">
        <f>(((20-15)/(MIN($E$2:$E$8761)-15))*Data[[#This Row],[temperatuur]])+18.151</f>
        <v>18.298058823529413</v>
      </c>
      <c r="G357" s="7">
        <f>Data[[#This Row],[Tintern ]]-Data[[#This Row],[temperatuur]]</f>
        <v>18.998058823529412</v>
      </c>
      <c r="H357" s="7">
        <f>ROUND(IF(Data[[#This Row],[deltaT]]&gt;0,(Data[[#This Row],[Tintern ]]-Data[[#This Row],[temperatuur]])*Uitgangspunten!$B$9,0),1)</f>
        <v>66</v>
      </c>
      <c r="I357"/>
      <c r="J357"/>
      <c r="K357" s="6"/>
      <c r="O357" s="5"/>
      <c r="P357" s="8"/>
      <c r="U357"/>
      <c r="V357"/>
    </row>
    <row r="358" spans="1:22" x14ac:dyDescent="0.25">
      <c r="A358">
        <v>2004</v>
      </c>
      <c r="B358">
        <v>2</v>
      </c>
      <c r="C358">
        <v>23</v>
      </c>
      <c r="D358">
        <v>2</v>
      </c>
      <c r="E358" s="13">
        <v>-0.70000000000000007</v>
      </c>
      <c r="F358" s="7">
        <f>(((20-15)/(MIN($E$2:$E$8761)-15))*Data[[#This Row],[temperatuur]])+18.151</f>
        <v>18.298058823529413</v>
      </c>
      <c r="G358" s="7">
        <f>Data[[#This Row],[Tintern ]]-Data[[#This Row],[temperatuur]]</f>
        <v>18.998058823529412</v>
      </c>
      <c r="H358" s="7">
        <f>ROUND(IF(Data[[#This Row],[deltaT]]&gt;0,(Data[[#This Row],[Tintern ]]-Data[[#This Row],[temperatuur]])*Uitgangspunten!$B$9,0),1)</f>
        <v>66</v>
      </c>
      <c r="I358"/>
      <c r="J358"/>
      <c r="K358" s="6"/>
      <c r="O358" s="5"/>
      <c r="P358" s="8"/>
      <c r="U358"/>
      <c r="V358"/>
    </row>
    <row r="359" spans="1:22" x14ac:dyDescent="0.25">
      <c r="A359">
        <v>2004</v>
      </c>
      <c r="B359">
        <v>2</v>
      </c>
      <c r="C359">
        <v>27</v>
      </c>
      <c r="D359">
        <v>11</v>
      </c>
      <c r="E359" s="13">
        <v>-0.70000000000000007</v>
      </c>
      <c r="F359" s="7">
        <f>(((20-15)/(MIN($E$2:$E$8761)-15))*Data[[#This Row],[temperatuur]])+18.151</f>
        <v>18.298058823529413</v>
      </c>
      <c r="G359" s="7">
        <f>Data[[#This Row],[Tintern ]]-Data[[#This Row],[temperatuur]]</f>
        <v>18.998058823529412</v>
      </c>
      <c r="H359" s="7">
        <f>ROUND(IF(Data[[#This Row],[deltaT]]&gt;0,(Data[[#This Row],[Tintern ]]-Data[[#This Row],[temperatuur]])*Uitgangspunten!$B$9,0),1)</f>
        <v>66</v>
      </c>
      <c r="I359"/>
      <c r="J359"/>
      <c r="K359" s="6"/>
      <c r="O359" s="5"/>
      <c r="P359" s="8"/>
      <c r="U359"/>
      <c r="V359"/>
    </row>
    <row r="360" spans="1:22" x14ac:dyDescent="0.25">
      <c r="A360">
        <v>2004</v>
      </c>
      <c r="B360">
        <v>3</v>
      </c>
      <c r="C360">
        <v>3</v>
      </c>
      <c r="D360">
        <v>4</v>
      </c>
      <c r="E360" s="13">
        <v>-0.70000000000000007</v>
      </c>
      <c r="F360" s="7">
        <f>(((20-15)/(MIN($E$2:$E$8761)-15))*Data[[#This Row],[temperatuur]])+18.151</f>
        <v>18.298058823529413</v>
      </c>
      <c r="G360" s="7">
        <f>Data[[#This Row],[Tintern ]]-Data[[#This Row],[temperatuur]]</f>
        <v>18.998058823529412</v>
      </c>
      <c r="H360" s="7">
        <f>ROUND(IF(Data[[#This Row],[deltaT]]&gt;0,(Data[[#This Row],[Tintern ]]-Data[[#This Row],[temperatuur]])*Uitgangspunten!$B$9,0),1)</f>
        <v>66</v>
      </c>
      <c r="I360"/>
      <c r="J360"/>
      <c r="K360" s="6"/>
      <c r="O360" s="5"/>
      <c r="P360" s="8"/>
      <c r="U360"/>
      <c r="V360"/>
    </row>
    <row r="361" spans="1:22" x14ac:dyDescent="0.25">
      <c r="A361">
        <v>2004</v>
      </c>
      <c r="B361">
        <v>3</v>
      </c>
      <c r="C361">
        <v>24</v>
      </c>
      <c r="D361">
        <v>4</v>
      </c>
      <c r="E361" s="13">
        <v>-0.70000000000000007</v>
      </c>
      <c r="F361" s="7">
        <f>(((20-15)/(MIN($E$2:$E$8761)-15))*Data[[#This Row],[temperatuur]])+18.151</f>
        <v>18.298058823529413</v>
      </c>
      <c r="G361" s="7">
        <f>Data[[#This Row],[Tintern ]]-Data[[#This Row],[temperatuur]]</f>
        <v>18.998058823529412</v>
      </c>
      <c r="H361" s="7">
        <f>ROUND(IF(Data[[#This Row],[deltaT]]&gt;0,(Data[[#This Row],[Tintern ]]-Data[[#This Row],[temperatuur]])*Uitgangspunten!$B$9,0),1)</f>
        <v>66</v>
      </c>
      <c r="I361"/>
      <c r="J361"/>
      <c r="K361" s="6"/>
      <c r="O361" s="5"/>
      <c r="P361" s="8"/>
      <c r="U361"/>
      <c r="V361"/>
    </row>
    <row r="362" spans="1:22" x14ac:dyDescent="0.25">
      <c r="A362">
        <v>2003</v>
      </c>
      <c r="B362">
        <v>11</v>
      </c>
      <c r="C362">
        <v>28</v>
      </c>
      <c r="D362">
        <v>2</v>
      </c>
      <c r="E362" s="13">
        <v>-0.70000000000000007</v>
      </c>
      <c r="F362" s="7">
        <f>(((20-15)/(MIN($E$2:$E$8761)-15))*Data[[#This Row],[temperatuur]])+18.151</f>
        <v>18.298058823529413</v>
      </c>
      <c r="G362" s="7">
        <f>Data[[#This Row],[Tintern ]]-Data[[#This Row],[temperatuur]]</f>
        <v>18.998058823529412</v>
      </c>
      <c r="H362" s="7">
        <f>ROUND(IF(Data[[#This Row],[deltaT]]&gt;0,(Data[[#This Row],[Tintern ]]-Data[[#This Row],[temperatuur]])*Uitgangspunten!$B$9,0),1)</f>
        <v>66</v>
      </c>
      <c r="I362"/>
      <c r="J362"/>
      <c r="K362" s="6"/>
      <c r="O362" s="5"/>
      <c r="P362" s="8"/>
      <c r="U362"/>
      <c r="V362"/>
    </row>
    <row r="363" spans="1:22" x14ac:dyDescent="0.25">
      <c r="A363">
        <v>2003</v>
      </c>
      <c r="B363">
        <v>12</v>
      </c>
      <c r="C363">
        <v>6</v>
      </c>
      <c r="D363">
        <v>24</v>
      </c>
      <c r="E363" s="13">
        <v>-0.70000000000000007</v>
      </c>
      <c r="F363" s="7">
        <f>(((20-15)/(MIN($E$2:$E$8761)-15))*Data[[#This Row],[temperatuur]])+18.151</f>
        <v>18.298058823529413</v>
      </c>
      <c r="G363" s="7">
        <f>Data[[#This Row],[Tintern ]]-Data[[#This Row],[temperatuur]]</f>
        <v>18.998058823529412</v>
      </c>
      <c r="H363" s="7">
        <f>ROUND(IF(Data[[#This Row],[deltaT]]&gt;0,(Data[[#This Row],[Tintern ]]-Data[[#This Row],[temperatuur]])*Uitgangspunten!$B$9,0),1)</f>
        <v>66</v>
      </c>
      <c r="I363"/>
      <c r="J363"/>
      <c r="K363" s="6"/>
      <c r="O363" s="5"/>
      <c r="P363" s="8"/>
      <c r="U363"/>
      <c r="V363"/>
    </row>
    <row r="364" spans="1:22" x14ac:dyDescent="0.25">
      <c r="A364">
        <v>2003</v>
      </c>
      <c r="B364">
        <v>12</v>
      </c>
      <c r="C364">
        <v>7</v>
      </c>
      <c r="D364">
        <v>16</v>
      </c>
      <c r="E364" s="13">
        <v>-0.70000000000000007</v>
      </c>
      <c r="F364" s="7">
        <f>(((20-15)/(MIN($E$2:$E$8761)-15))*Data[[#This Row],[temperatuur]])+18.151</f>
        <v>18.298058823529413</v>
      </c>
      <c r="G364" s="7">
        <f>Data[[#This Row],[Tintern ]]-Data[[#This Row],[temperatuur]]</f>
        <v>18.998058823529412</v>
      </c>
      <c r="H364" s="7">
        <f>ROUND(IF(Data[[#This Row],[deltaT]]&gt;0,(Data[[#This Row],[Tintern ]]-Data[[#This Row],[temperatuur]])*Uitgangspunten!$B$9,0),1)</f>
        <v>66</v>
      </c>
      <c r="I364"/>
      <c r="J364"/>
      <c r="K364" s="6"/>
      <c r="O364" s="5"/>
      <c r="P364" s="8"/>
      <c r="U364"/>
      <c r="V364"/>
    </row>
    <row r="365" spans="1:22" x14ac:dyDescent="0.25">
      <c r="A365">
        <v>2001</v>
      </c>
      <c r="B365">
        <v>1</v>
      </c>
      <c r="C365">
        <v>11</v>
      </c>
      <c r="D365">
        <v>19</v>
      </c>
      <c r="E365" s="13">
        <v>-0.60000000000000009</v>
      </c>
      <c r="F365" s="7">
        <f>(((20-15)/(MIN($E$2:$E$8761)-15))*Data[[#This Row],[temperatuur]])+18.151</f>
        <v>18.277050420168067</v>
      </c>
      <c r="G365" s="7">
        <f>Data[[#This Row],[Tintern ]]-Data[[#This Row],[temperatuur]]</f>
        <v>18.877050420168068</v>
      </c>
      <c r="H365" s="7">
        <f>ROUND(IF(Data[[#This Row],[deltaT]]&gt;0,(Data[[#This Row],[Tintern ]]-Data[[#This Row],[temperatuur]])*Uitgangspunten!$B$9,0),1)</f>
        <v>65.5</v>
      </c>
      <c r="I365"/>
      <c r="J365"/>
      <c r="K365" s="6"/>
      <c r="O365" s="5"/>
      <c r="P365" s="8"/>
      <c r="U365"/>
      <c r="V365"/>
    </row>
    <row r="366" spans="1:22" x14ac:dyDescent="0.25">
      <c r="A366">
        <v>2001</v>
      </c>
      <c r="B366">
        <v>1</v>
      </c>
      <c r="C366">
        <v>18</v>
      </c>
      <c r="D366">
        <v>23</v>
      </c>
      <c r="E366" s="13">
        <v>-0.60000000000000009</v>
      </c>
      <c r="F366" s="7">
        <f>(((20-15)/(MIN($E$2:$E$8761)-15))*Data[[#This Row],[temperatuur]])+18.151</f>
        <v>18.277050420168067</v>
      </c>
      <c r="G366" s="7">
        <f>Data[[#This Row],[Tintern ]]-Data[[#This Row],[temperatuur]]</f>
        <v>18.877050420168068</v>
      </c>
      <c r="H366" s="7">
        <f>ROUND(IF(Data[[#This Row],[deltaT]]&gt;0,(Data[[#This Row],[Tintern ]]-Data[[#This Row],[temperatuur]])*Uitgangspunten!$B$9,0),1)</f>
        <v>65.5</v>
      </c>
      <c r="I366"/>
      <c r="J366"/>
      <c r="K366" s="6"/>
      <c r="O366" s="5"/>
      <c r="P366" s="8"/>
      <c r="U366"/>
      <c r="V366"/>
    </row>
    <row r="367" spans="1:22" x14ac:dyDescent="0.25">
      <c r="A367">
        <v>2001</v>
      </c>
      <c r="B367">
        <v>1</v>
      </c>
      <c r="C367">
        <v>18</v>
      </c>
      <c r="D367">
        <v>24</v>
      </c>
      <c r="E367" s="13">
        <v>-0.60000000000000009</v>
      </c>
      <c r="F367" s="7">
        <f>(((20-15)/(MIN($E$2:$E$8761)-15))*Data[[#This Row],[temperatuur]])+18.151</f>
        <v>18.277050420168067</v>
      </c>
      <c r="G367" s="7">
        <f>Data[[#This Row],[Tintern ]]-Data[[#This Row],[temperatuur]]</f>
        <v>18.877050420168068</v>
      </c>
      <c r="H367" s="7">
        <f>ROUND(IF(Data[[#This Row],[deltaT]]&gt;0,(Data[[#This Row],[Tintern ]]-Data[[#This Row],[temperatuur]])*Uitgangspunten!$B$9,0),1)</f>
        <v>65.5</v>
      </c>
      <c r="I367"/>
      <c r="J367"/>
      <c r="K367" s="6"/>
      <c r="O367" s="5"/>
      <c r="P367" s="8"/>
      <c r="U367"/>
      <c r="V367"/>
    </row>
    <row r="368" spans="1:22" x14ac:dyDescent="0.25">
      <c r="A368">
        <v>2001</v>
      </c>
      <c r="B368">
        <v>1</v>
      </c>
      <c r="C368">
        <v>19</v>
      </c>
      <c r="D368">
        <v>3</v>
      </c>
      <c r="E368" s="13">
        <v>-0.60000000000000009</v>
      </c>
      <c r="F368" s="7">
        <f>(((20-15)/(MIN($E$2:$E$8761)-15))*Data[[#This Row],[temperatuur]])+18.151</f>
        <v>18.277050420168067</v>
      </c>
      <c r="G368" s="7">
        <f>Data[[#This Row],[Tintern ]]-Data[[#This Row],[temperatuur]]</f>
        <v>18.877050420168068</v>
      </c>
      <c r="H368" s="7">
        <f>ROUND(IF(Data[[#This Row],[deltaT]]&gt;0,(Data[[#This Row],[Tintern ]]-Data[[#This Row],[temperatuur]])*Uitgangspunten!$B$9,0),1)</f>
        <v>65.5</v>
      </c>
      <c r="I368"/>
      <c r="J368"/>
      <c r="K368" s="6"/>
      <c r="O368" s="5"/>
      <c r="P368" s="8"/>
      <c r="U368"/>
      <c r="V368"/>
    </row>
    <row r="369" spans="1:22" x14ac:dyDescent="0.25">
      <c r="A369">
        <v>2001</v>
      </c>
      <c r="B369">
        <v>1</v>
      </c>
      <c r="C369">
        <v>19</v>
      </c>
      <c r="D369">
        <v>16</v>
      </c>
      <c r="E369" s="13">
        <v>-0.60000000000000009</v>
      </c>
      <c r="F369" s="7">
        <f>(((20-15)/(MIN($E$2:$E$8761)-15))*Data[[#This Row],[temperatuur]])+18.151</f>
        <v>18.277050420168067</v>
      </c>
      <c r="G369" s="7">
        <f>Data[[#This Row],[Tintern ]]-Data[[#This Row],[temperatuur]]</f>
        <v>18.877050420168068</v>
      </c>
      <c r="H369" s="7">
        <f>ROUND(IF(Data[[#This Row],[deltaT]]&gt;0,(Data[[#This Row],[Tintern ]]-Data[[#This Row],[temperatuur]])*Uitgangspunten!$B$9,0),1)</f>
        <v>65.5</v>
      </c>
      <c r="I369"/>
      <c r="J369"/>
      <c r="K369" s="6"/>
      <c r="O369" s="5"/>
      <c r="P369" s="8"/>
      <c r="U369"/>
      <c r="V369"/>
    </row>
    <row r="370" spans="1:22" x14ac:dyDescent="0.25">
      <c r="A370">
        <v>2001</v>
      </c>
      <c r="B370">
        <v>1</v>
      </c>
      <c r="C370">
        <v>29</v>
      </c>
      <c r="D370">
        <v>19</v>
      </c>
      <c r="E370" s="13">
        <v>-0.60000000000000009</v>
      </c>
      <c r="F370" s="7">
        <f>(((20-15)/(MIN($E$2:$E$8761)-15))*Data[[#This Row],[temperatuur]])+18.151</f>
        <v>18.277050420168067</v>
      </c>
      <c r="G370" s="7">
        <f>Data[[#This Row],[Tintern ]]-Data[[#This Row],[temperatuur]]</f>
        <v>18.877050420168068</v>
      </c>
      <c r="H370" s="7">
        <f>ROUND(IF(Data[[#This Row],[deltaT]]&gt;0,(Data[[#This Row],[Tintern ]]-Data[[#This Row],[temperatuur]])*Uitgangspunten!$B$9,0),1)</f>
        <v>65.5</v>
      </c>
      <c r="I370"/>
      <c r="J370"/>
      <c r="K370" s="6"/>
      <c r="O370" s="5"/>
      <c r="P370" s="8"/>
      <c r="U370"/>
      <c r="V370"/>
    </row>
    <row r="371" spans="1:22" x14ac:dyDescent="0.25">
      <c r="A371">
        <v>2004</v>
      </c>
      <c r="B371">
        <v>2</v>
      </c>
      <c r="C371">
        <v>23</v>
      </c>
      <c r="D371">
        <v>1</v>
      </c>
      <c r="E371" s="13">
        <v>-0.60000000000000009</v>
      </c>
      <c r="F371" s="7">
        <f>(((20-15)/(MIN($E$2:$E$8761)-15))*Data[[#This Row],[temperatuur]])+18.151</f>
        <v>18.277050420168067</v>
      </c>
      <c r="G371" s="7">
        <f>Data[[#This Row],[Tintern ]]-Data[[#This Row],[temperatuur]]</f>
        <v>18.877050420168068</v>
      </c>
      <c r="H371" s="7">
        <f>ROUND(IF(Data[[#This Row],[deltaT]]&gt;0,(Data[[#This Row],[Tintern ]]-Data[[#This Row],[temperatuur]])*Uitgangspunten!$B$9,0),1)</f>
        <v>65.5</v>
      </c>
      <c r="I371"/>
      <c r="J371"/>
      <c r="K371" s="6"/>
      <c r="O371" s="5"/>
      <c r="P371" s="8"/>
      <c r="U371"/>
      <c r="V371"/>
    </row>
    <row r="372" spans="1:22" x14ac:dyDescent="0.25">
      <c r="A372">
        <v>2004</v>
      </c>
      <c r="B372">
        <v>2</v>
      </c>
      <c r="C372">
        <v>26</v>
      </c>
      <c r="D372">
        <v>1</v>
      </c>
      <c r="E372" s="13">
        <v>-0.60000000000000009</v>
      </c>
      <c r="F372" s="7">
        <f>(((20-15)/(MIN($E$2:$E$8761)-15))*Data[[#This Row],[temperatuur]])+18.151</f>
        <v>18.277050420168067</v>
      </c>
      <c r="G372" s="7">
        <f>Data[[#This Row],[Tintern ]]-Data[[#This Row],[temperatuur]]</f>
        <v>18.877050420168068</v>
      </c>
      <c r="H372" s="7">
        <f>ROUND(IF(Data[[#This Row],[deltaT]]&gt;0,(Data[[#This Row],[Tintern ]]-Data[[#This Row],[temperatuur]])*Uitgangspunten!$B$9,0),1)</f>
        <v>65.5</v>
      </c>
      <c r="I372"/>
      <c r="J372"/>
      <c r="K372" s="6"/>
      <c r="O372" s="5"/>
      <c r="P372" s="8"/>
      <c r="U372"/>
      <c r="V372"/>
    </row>
    <row r="373" spans="1:22" x14ac:dyDescent="0.25">
      <c r="A373">
        <v>2004</v>
      </c>
      <c r="B373">
        <v>2</v>
      </c>
      <c r="C373">
        <v>26</v>
      </c>
      <c r="D373">
        <v>23</v>
      </c>
      <c r="E373" s="13">
        <v>-0.60000000000000009</v>
      </c>
      <c r="F373" s="7">
        <f>(((20-15)/(MIN($E$2:$E$8761)-15))*Data[[#This Row],[temperatuur]])+18.151</f>
        <v>18.277050420168067</v>
      </c>
      <c r="G373" s="7">
        <f>Data[[#This Row],[Tintern ]]-Data[[#This Row],[temperatuur]]</f>
        <v>18.877050420168068</v>
      </c>
      <c r="H373" s="7">
        <f>ROUND(IF(Data[[#This Row],[deltaT]]&gt;0,(Data[[#This Row],[Tintern ]]-Data[[#This Row],[temperatuur]])*Uitgangspunten!$B$9,0),1)</f>
        <v>65.5</v>
      </c>
      <c r="I373"/>
      <c r="J373"/>
      <c r="K373" s="6"/>
      <c r="O373" s="5"/>
      <c r="P373" s="8"/>
      <c r="U373"/>
      <c r="V373"/>
    </row>
    <row r="374" spans="1:22" x14ac:dyDescent="0.25">
      <c r="A374">
        <v>2004</v>
      </c>
      <c r="B374">
        <v>3</v>
      </c>
      <c r="C374">
        <v>23</v>
      </c>
      <c r="D374">
        <v>2</v>
      </c>
      <c r="E374" s="13">
        <v>-0.60000000000000009</v>
      </c>
      <c r="F374" s="7">
        <f>(((20-15)/(MIN($E$2:$E$8761)-15))*Data[[#This Row],[temperatuur]])+18.151</f>
        <v>18.277050420168067</v>
      </c>
      <c r="G374" s="7">
        <f>Data[[#This Row],[Tintern ]]-Data[[#This Row],[temperatuur]]</f>
        <v>18.877050420168068</v>
      </c>
      <c r="H374" s="7">
        <f>ROUND(IF(Data[[#This Row],[deltaT]]&gt;0,(Data[[#This Row],[Tintern ]]-Data[[#This Row],[temperatuur]])*Uitgangspunten!$B$9,0),1)</f>
        <v>65.5</v>
      </c>
      <c r="I374"/>
      <c r="J374"/>
      <c r="K374" s="6"/>
      <c r="O374" s="5"/>
      <c r="P374" s="8"/>
      <c r="U374"/>
      <c r="V374"/>
    </row>
    <row r="375" spans="1:22" x14ac:dyDescent="0.25">
      <c r="A375">
        <v>2003</v>
      </c>
      <c r="B375">
        <v>12</v>
      </c>
      <c r="C375">
        <v>17</v>
      </c>
      <c r="D375">
        <v>24</v>
      </c>
      <c r="E375" s="13">
        <v>-0.60000000000000009</v>
      </c>
      <c r="F375" s="7">
        <f>(((20-15)/(MIN($E$2:$E$8761)-15))*Data[[#This Row],[temperatuur]])+18.151</f>
        <v>18.277050420168067</v>
      </c>
      <c r="G375" s="7">
        <f>Data[[#This Row],[Tintern ]]-Data[[#This Row],[temperatuur]]</f>
        <v>18.877050420168068</v>
      </c>
      <c r="H375" s="7">
        <f>ROUND(IF(Data[[#This Row],[deltaT]]&gt;0,(Data[[#This Row],[Tintern ]]-Data[[#This Row],[temperatuur]])*Uitgangspunten!$B$9,0),1)</f>
        <v>65.5</v>
      </c>
      <c r="I375"/>
      <c r="J375"/>
      <c r="K375" s="6"/>
      <c r="O375" s="5"/>
      <c r="P375" s="8"/>
      <c r="U375"/>
      <c r="V375"/>
    </row>
    <row r="376" spans="1:22" x14ac:dyDescent="0.25">
      <c r="A376">
        <v>2001</v>
      </c>
      <c r="B376">
        <v>1</v>
      </c>
      <c r="C376">
        <v>16</v>
      </c>
      <c r="D376">
        <v>11</v>
      </c>
      <c r="E376" s="13">
        <v>-0.5</v>
      </c>
      <c r="F376" s="7">
        <f>(((20-15)/(MIN($E$2:$E$8761)-15))*Data[[#This Row],[temperatuur]])+18.151</f>
        <v>18.256042016806724</v>
      </c>
      <c r="G376" s="7">
        <f>Data[[#This Row],[Tintern ]]-Data[[#This Row],[temperatuur]]</f>
        <v>18.756042016806724</v>
      </c>
      <c r="H376" s="7">
        <f>ROUND(IF(Data[[#This Row],[deltaT]]&gt;0,(Data[[#This Row],[Tintern ]]-Data[[#This Row],[temperatuur]])*Uitgangspunten!$B$9,0),1)</f>
        <v>65.099999999999994</v>
      </c>
      <c r="I376"/>
      <c r="J376"/>
      <c r="K376" s="6"/>
      <c r="O376" s="5"/>
      <c r="P376" s="8"/>
      <c r="U376"/>
      <c r="V376"/>
    </row>
    <row r="377" spans="1:22" x14ac:dyDescent="0.25">
      <c r="A377">
        <v>2001</v>
      </c>
      <c r="B377">
        <v>1</v>
      </c>
      <c r="C377">
        <v>19</v>
      </c>
      <c r="D377">
        <v>1</v>
      </c>
      <c r="E377" s="13">
        <v>-0.5</v>
      </c>
      <c r="F377" s="7">
        <f>(((20-15)/(MIN($E$2:$E$8761)-15))*Data[[#This Row],[temperatuur]])+18.151</f>
        <v>18.256042016806724</v>
      </c>
      <c r="G377" s="7">
        <f>Data[[#This Row],[Tintern ]]-Data[[#This Row],[temperatuur]]</f>
        <v>18.756042016806724</v>
      </c>
      <c r="H377" s="7">
        <f>ROUND(IF(Data[[#This Row],[deltaT]]&gt;0,(Data[[#This Row],[Tintern ]]-Data[[#This Row],[temperatuur]])*Uitgangspunten!$B$9,0),1)</f>
        <v>65.099999999999994</v>
      </c>
      <c r="I377"/>
      <c r="J377"/>
      <c r="K377" s="6"/>
      <c r="O377" s="5"/>
      <c r="P377" s="8"/>
      <c r="U377"/>
      <c r="V377"/>
    </row>
    <row r="378" spans="1:22" x14ac:dyDescent="0.25">
      <c r="A378">
        <v>2001</v>
      </c>
      <c r="B378">
        <v>1</v>
      </c>
      <c r="C378">
        <v>19</v>
      </c>
      <c r="D378">
        <v>2</v>
      </c>
      <c r="E378" s="13">
        <v>-0.5</v>
      </c>
      <c r="F378" s="7">
        <f>(((20-15)/(MIN($E$2:$E$8761)-15))*Data[[#This Row],[temperatuur]])+18.151</f>
        <v>18.256042016806724</v>
      </c>
      <c r="G378" s="7">
        <f>Data[[#This Row],[Tintern ]]-Data[[#This Row],[temperatuur]]</f>
        <v>18.756042016806724</v>
      </c>
      <c r="H378" s="7">
        <f>ROUND(IF(Data[[#This Row],[deltaT]]&gt;0,(Data[[#This Row],[Tintern ]]-Data[[#This Row],[temperatuur]])*Uitgangspunten!$B$9,0),1)</f>
        <v>65.099999999999994</v>
      </c>
      <c r="I378"/>
      <c r="J378"/>
      <c r="K378" s="6"/>
      <c r="O378" s="5"/>
      <c r="P378" s="8"/>
      <c r="U378"/>
      <c r="V378"/>
    </row>
    <row r="379" spans="1:22" x14ac:dyDescent="0.25">
      <c r="A379">
        <v>2001</v>
      </c>
      <c r="B379">
        <v>1</v>
      </c>
      <c r="C379">
        <v>19</v>
      </c>
      <c r="D379">
        <v>4</v>
      </c>
      <c r="E379" s="13">
        <v>-0.5</v>
      </c>
      <c r="F379" s="7">
        <f>(((20-15)/(MIN($E$2:$E$8761)-15))*Data[[#This Row],[temperatuur]])+18.151</f>
        <v>18.256042016806724</v>
      </c>
      <c r="G379" s="7">
        <f>Data[[#This Row],[Tintern ]]-Data[[#This Row],[temperatuur]]</f>
        <v>18.756042016806724</v>
      </c>
      <c r="H379" s="7">
        <f>ROUND(IF(Data[[#This Row],[deltaT]]&gt;0,(Data[[#This Row],[Tintern ]]-Data[[#This Row],[temperatuur]])*Uitgangspunten!$B$9,0),1)</f>
        <v>65.099999999999994</v>
      </c>
      <c r="I379"/>
      <c r="J379"/>
      <c r="K379" s="6"/>
      <c r="O379" s="5"/>
      <c r="P379" s="8"/>
      <c r="U379"/>
      <c r="V379"/>
    </row>
    <row r="380" spans="1:22" x14ac:dyDescent="0.25">
      <c r="A380">
        <v>2001</v>
      </c>
      <c r="B380">
        <v>1</v>
      </c>
      <c r="C380">
        <v>19</v>
      </c>
      <c r="D380">
        <v>12</v>
      </c>
      <c r="E380" s="13">
        <v>-0.5</v>
      </c>
      <c r="F380" s="7">
        <f>(((20-15)/(MIN($E$2:$E$8761)-15))*Data[[#This Row],[temperatuur]])+18.151</f>
        <v>18.256042016806724</v>
      </c>
      <c r="G380" s="7">
        <f>Data[[#This Row],[Tintern ]]-Data[[#This Row],[temperatuur]]</f>
        <v>18.756042016806724</v>
      </c>
      <c r="H380" s="7">
        <f>ROUND(IF(Data[[#This Row],[deltaT]]&gt;0,(Data[[#This Row],[Tintern ]]-Data[[#This Row],[temperatuur]])*Uitgangspunten!$B$9,0),1)</f>
        <v>65.099999999999994</v>
      </c>
      <c r="I380"/>
      <c r="J380"/>
      <c r="K380" s="6"/>
      <c r="O380" s="5"/>
      <c r="P380" s="8"/>
      <c r="U380"/>
      <c r="V380"/>
    </row>
    <row r="381" spans="1:22" x14ac:dyDescent="0.25">
      <c r="A381">
        <v>2001</v>
      </c>
      <c r="B381">
        <v>1</v>
      </c>
      <c r="C381">
        <v>30</v>
      </c>
      <c r="D381">
        <v>10</v>
      </c>
      <c r="E381" s="13">
        <v>-0.5</v>
      </c>
      <c r="F381" s="7">
        <f>(((20-15)/(MIN($E$2:$E$8761)-15))*Data[[#This Row],[temperatuur]])+18.151</f>
        <v>18.256042016806724</v>
      </c>
      <c r="G381" s="7">
        <f>Data[[#This Row],[Tintern ]]-Data[[#This Row],[temperatuur]]</f>
        <v>18.756042016806724</v>
      </c>
      <c r="H381" s="7">
        <f>ROUND(IF(Data[[#This Row],[deltaT]]&gt;0,(Data[[#This Row],[Tintern ]]-Data[[#This Row],[temperatuur]])*Uitgangspunten!$B$9,0),1)</f>
        <v>65.099999999999994</v>
      </c>
      <c r="I381"/>
      <c r="J381"/>
      <c r="K381" s="6"/>
      <c r="O381" s="5"/>
      <c r="P381" s="8"/>
      <c r="U381"/>
      <c r="V381"/>
    </row>
    <row r="382" spans="1:22" x14ac:dyDescent="0.25">
      <c r="A382">
        <v>2004</v>
      </c>
      <c r="B382">
        <v>2</v>
      </c>
      <c r="C382">
        <v>16</v>
      </c>
      <c r="D382">
        <v>3</v>
      </c>
      <c r="E382" s="13">
        <v>-0.5</v>
      </c>
      <c r="F382" s="7">
        <f>(((20-15)/(MIN($E$2:$E$8761)-15))*Data[[#This Row],[temperatuur]])+18.151</f>
        <v>18.256042016806724</v>
      </c>
      <c r="G382" s="7">
        <f>Data[[#This Row],[Tintern ]]-Data[[#This Row],[temperatuur]]</f>
        <v>18.756042016806724</v>
      </c>
      <c r="H382" s="7">
        <f>ROUND(IF(Data[[#This Row],[deltaT]]&gt;0,(Data[[#This Row],[Tintern ]]-Data[[#This Row],[temperatuur]])*Uitgangspunten!$B$9,0),1)</f>
        <v>65.099999999999994</v>
      </c>
      <c r="I382"/>
      <c r="J382"/>
      <c r="K382" s="6"/>
      <c r="O382" s="5"/>
      <c r="P382" s="8"/>
      <c r="U382"/>
      <c r="V382"/>
    </row>
    <row r="383" spans="1:22" x14ac:dyDescent="0.25">
      <c r="A383">
        <v>2004</v>
      </c>
      <c r="B383">
        <v>2</v>
      </c>
      <c r="C383">
        <v>16</v>
      </c>
      <c r="D383">
        <v>4</v>
      </c>
      <c r="E383" s="13">
        <v>-0.5</v>
      </c>
      <c r="F383" s="7">
        <f>(((20-15)/(MIN($E$2:$E$8761)-15))*Data[[#This Row],[temperatuur]])+18.151</f>
        <v>18.256042016806724</v>
      </c>
      <c r="G383" s="7">
        <f>Data[[#This Row],[Tintern ]]-Data[[#This Row],[temperatuur]]</f>
        <v>18.756042016806724</v>
      </c>
      <c r="H383" s="7">
        <f>ROUND(IF(Data[[#This Row],[deltaT]]&gt;0,(Data[[#This Row],[Tintern ]]-Data[[#This Row],[temperatuur]])*Uitgangspunten!$B$9,0),1)</f>
        <v>65.099999999999994</v>
      </c>
      <c r="I383"/>
      <c r="J383"/>
      <c r="K383" s="6"/>
      <c r="O383" s="5"/>
      <c r="P383" s="8"/>
      <c r="U383"/>
      <c r="V383"/>
    </row>
    <row r="384" spans="1:22" x14ac:dyDescent="0.25">
      <c r="A384">
        <v>2004</v>
      </c>
      <c r="B384">
        <v>2</v>
      </c>
      <c r="C384">
        <v>19</v>
      </c>
      <c r="D384">
        <v>23</v>
      </c>
      <c r="E384" s="13">
        <v>-0.5</v>
      </c>
      <c r="F384" s="7">
        <f>(((20-15)/(MIN($E$2:$E$8761)-15))*Data[[#This Row],[temperatuur]])+18.151</f>
        <v>18.256042016806724</v>
      </c>
      <c r="G384" s="7">
        <f>Data[[#This Row],[Tintern ]]-Data[[#This Row],[temperatuur]]</f>
        <v>18.756042016806724</v>
      </c>
      <c r="H384" s="7">
        <f>ROUND(IF(Data[[#This Row],[deltaT]]&gt;0,(Data[[#This Row],[Tintern ]]-Data[[#This Row],[temperatuur]])*Uitgangspunten!$B$9,0),1)</f>
        <v>65.099999999999994</v>
      </c>
      <c r="I384"/>
      <c r="J384"/>
      <c r="K384" s="6"/>
      <c r="O384" s="5"/>
      <c r="P384" s="8"/>
      <c r="U384"/>
      <c r="V384"/>
    </row>
    <row r="385" spans="1:22" x14ac:dyDescent="0.25">
      <c r="A385">
        <v>2004</v>
      </c>
      <c r="B385">
        <v>2</v>
      </c>
      <c r="C385">
        <v>20</v>
      </c>
      <c r="D385">
        <v>23</v>
      </c>
      <c r="E385" s="13">
        <v>-0.5</v>
      </c>
      <c r="F385" s="7">
        <f>(((20-15)/(MIN($E$2:$E$8761)-15))*Data[[#This Row],[temperatuur]])+18.151</f>
        <v>18.256042016806724</v>
      </c>
      <c r="G385" s="7">
        <f>Data[[#This Row],[Tintern ]]-Data[[#This Row],[temperatuur]]</f>
        <v>18.756042016806724</v>
      </c>
      <c r="H385" s="7">
        <f>ROUND(IF(Data[[#This Row],[deltaT]]&gt;0,(Data[[#This Row],[Tintern ]]-Data[[#This Row],[temperatuur]])*Uitgangspunten!$B$9,0),1)</f>
        <v>65.099999999999994</v>
      </c>
      <c r="I385"/>
      <c r="J385"/>
      <c r="K385" s="6"/>
      <c r="O385" s="5"/>
      <c r="P385" s="8"/>
      <c r="U385"/>
      <c r="V385"/>
    </row>
    <row r="386" spans="1:22" x14ac:dyDescent="0.25">
      <c r="A386">
        <v>2004</v>
      </c>
      <c r="B386">
        <v>2</v>
      </c>
      <c r="C386">
        <v>22</v>
      </c>
      <c r="D386">
        <v>20</v>
      </c>
      <c r="E386" s="13">
        <v>-0.5</v>
      </c>
      <c r="F386" s="7">
        <f>(((20-15)/(MIN($E$2:$E$8761)-15))*Data[[#This Row],[temperatuur]])+18.151</f>
        <v>18.256042016806724</v>
      </c>
      <c r="G386" s="7">
        <f>Data[[#This Row],[Tintern ]]-Data[[#This Row],[temperatuur]]</f>
        <v>18.756042016806724</v>
      </c>
      <c r="H386" s="7">
        <f>ROUND(IF(Data[[#This Row],[deltaT]]&gt;0,(Data[[#This Row],[Tintern ]]-Data[[#This Row],[temperatuur]])*Uitgangspunten!$B$9,0),1)</f>
        <v>65.099999999999994</v>
      </c>
      <c r="I386"/>
      <c r="J386"/>
      <c r="K386" s="6"/>
      <c r="O386" s="5"/>
      <c r="P386" s="8"/>
      <c r="U386"/>
      <c r="V386"/>
    </row>
    <row r="387" spans="1:22" x14ac:dyDescent="0.25">
      <c r="A387">
        <v>2004</v>
      </c>
      <c r="B387">
        <v>3</v>
      </c>
      <c r="C387">
        <v>23</v>
      </c>
      <c r="D387">
        <v>1</v>
      </c>
      <c r="E387" s="13">
        <v>-0.5</v>
      </c>
      <c r="F387" s="7">
        <f>(((20-15)/(MIN($E$2:$E$8761)-15))*Data[[#This Row],[temperatuur]])+18.151</f>
        <v>18.256042016806724</v>
      </c>
      <c r="G387" s="7">
        <f>Data[[#This Row],[Tintern ]]-Data[[#This Row],[temperatuur]]</f>
        <v>18.756042016806724</v>
      </c>
      <c r="H387" s="7">
        <f>ROUND(IF(Data[[#This Row],[deltaT]]&gt;0,(Data[[#This Row],[Tintern ]]-Data[[#This Row],[temperatuur]])*Uitgangspunten!$B$9,0),1)</f>
        <v>65.099999999999994</v>
      </c>
      <c r="I387"/>
      <c r="J387"/>
      <c r="K387" s="6"/>
      <c r="O387" s="5"/>
      <c r="P387" s="8"/>
      <c r="U387"/>
      <c r="V387"/>
    </row>
    <row r="388" spans="1:22" x14ac:dyDescent="0.25">
      <c r="A388">
        <v>2004</v>
      </c>
      <c r="B388">
        <v>3</v>
      </c>
      <c r="C388">
        <v>23</v>
      </c>
      <c r="D388">
        <v>3</v>
      </c>
      <c r="E388" s="13">
        <v>-0.5</v>
      </c>
      <c r="F388" s="7">
        <f>(((20-15)/(MIN($E$2:$E$8761)-15))*Data[[#This Row],[temperatuur]])+18.151</f>
        <v>18.256042016806724</v>
      </c>
      <c r="G388" s="7">
        <f>Data[[#This Row],[Tintern ]]-Data[[#This Row],[temperatuur]]</f>
        <v>18.756042016806724</v>
      </c>
      <c r="H388" s="7">
        <f>ROUND(IF(Data[[#This Row],[deltaT]]&gt;0,(Data[[#This Row],[Tintern ]]-Data[[#This Row],[temperatuur]])*Uitgangspunten!$B$9,0),1)</f>
        <v>65.099999999999994</v>
      </c>
      <c r="I388"/>
      <c r="J388"/>
      <c r="K388" s="6"/>
      <c r="O388" s="5"/>
      <c r="P388" s="8"/>
      <c r="U388"/>
      <c r="V388"/>
    </row>
    <row r="389" spans="1:22" x14ac:dyDescent="0.25">
      <c r="A389">
        <v>2004</v>
      </c>
      <c r="B389">
        <v>3</v>
      </c>
      <c r="C389">
        <v>25</v>
      </c>
      <c r="D389">
        <v>3</v>
      </c>
      <c r="E389" s="13">
        <v>-0.5</v>
      </c>
      <c r="F389" s="7">
        <f>(((20-15)/(MIN($E$2:$E$8761)-15))*Data[[#This Row],[temperatuur]])+18.151</f>
        <v>18.256042016806724</v>
      </c>
      <c r="G389" s="7">
        <f>Data[[#This Row],[Tintern ]]-Data[[#This Row],[temperatuur]]</f>
        <v>18.756042016806724</v>
      </c>
      <c r="H389" s="7">
        <f>ROUND(IF(Data[[#This Row],[deltaT]]&gt;0,(Data[[#This Row],[Tintern ]]-Data[[#This Row],[temperatuur]])*Uitgangspunten!$B$9,0),1)</f>
        <v>65.099999999999994</v>
      </c>
      <c r="I389"/>
      <c r="J389"/>
      <c r="K389" s="6"/>
      <c r="O389" s="5"/>
      <c r="P389" s="8"/>
      <c r="U389"/>
      <c r="V389"/>
    </row>
    <row r="390" spans="1:22" x14ac:dyDescent="0.25">
      <c r="A390">
        <v>2004</v>
      </c>
      <c r="B390">
        <v>3</v>
      </c>
      <c r="C390">
        <v>25</v>
      </c>
      <c r="D390">
        <v>4</v>
      </c>
      <c r="E390" s="13">
        <v>-0.5</v>
      </c>
      <c r="F390" s="7">
        <f>(((20-15)/(MIN($E$2:$E$8761)-15))*Data[[#This Row],[temperatuur]])+18.151</f>
        <v>18.256042016806724</v>
      </c>
      <c r="G390" s="7">
        <f>Data[[#This Row],[Tintern ]]-Data[[#This Row],[temperatuur]]</f>
        <v>18.756042016806724</v>
      </c>
      <c r="H390" s="7">
        <f>ROUND(IF(Data[[#This Row],[deltaT]]&gt;0,(Data[[#This Row],[Tintern ]]-Data[[#This Row],[temperatuur]])*Uitgangspunten!$B$9,0),1)</f>
        <v>65.099999999999994</v>
      </c>
      <c r="I390"/>
      <c r="J390"/>
      <c r="K390" s="6"/>
      <c r="O390" s="5"/>
      <c r="P390" s="8"/>
      <c r="U390"/>
      <c r="V390"/>
    </row>
    <row r="391" spans="1:22" x14ac:dyDescent="0.25">
      <c r="A391">
        <v>2004</v>
      </c>
      <c r="B391">
        <v>3</v>
      </c>
      <c r="C391">
        <v>27</v>
      </c>
      <c r="D391">
        <v>1</v>
      </c>
      <c r="E391" s="13">
        <v>-0.5</v>
      </c>
      <c r="F391" s="7">
        <f>(((20-15)/(MIN($E$2:$E$8761)-15))*Data[[#This Row],[temperatuur]])+18.151</f>
        <v>18.256042016806724</v>
      </c>
      <c r="G391" s="7">
        <f>Data[[#This Row],[Tintern ]]-Data[[#This Row],[temperatuur]]</f>
        <v>18.756042016806724</v>
      </c>
      <c r="H391" s="7">
        <f>ROUND(IF(Data[[#This Row],[deltaT]]&gt;0,(Data[[#This Row],[Tintern ]]-Data[[#This Row],[temperatuur]])*Uitgangspunten!$B$9,0),1)</f>
        <v>65.099999999999994</v>
      </c>
      <c r="I391"/>
      <c r="J391"/>
      <c r="K391" s="6"/>
      <c r="O391" s="5"/>
      <c r="P391" s="8"/>
      <c r="U391"/>
      <c r="V391"/>
    </row>
    <row r="392" spans="1:22" x14ac:dyDescent="0.25">
      <c r="A392">
        <v>2010</v>
      </c>
      <c r="B392">
        <v>10</v>
      </c>
      <c r="C392">
        <v>17</v>
      </c>
      <c r="D392">
        <v>23</v>
      </c>
      <c r="E392" s="13">
        <v>-0.5</v>
      </c>
      <c r="F392" s="7">
        <f>(((20-15)/(MIN($E$2:$E$8761)-15))*Data[[#This Row],[temperatuur]])+18.151</f>
        <v>18.256042016806724</v>
      </c>
      <c r="G392" s="7">
        <f>Data[[#This Row],[Tintern ]]-Data[[#This Row],[temperatuur]]</f>
        <v>18.756042016806724</v>
      </c>
      <c r="H392" s="7">
        <f>ROUND(IF(Data[[#This Row],[deltaT]]&gt;0,(Data[[#This Row],[Tintern ]]-Data[[#This Row],[temperatuur]])*Uitgangspunten!$B$9,0),1)</f>
        <v>65.099999999999994</v>
      </c>
      <c r="I392"/>
      <c r="J392"/>
      <c r="K392" s="6"/>
      <c r="O392" s="5"/>
      <c r="P392" s="8"/>
      <c r="U392"/>
      <c r="V392"/>
    </row>
    <row r="393" spans="1:22" x14ac:dyDescent="0.25">
      <c r="A393">
        <v>2003</v>
      </c>
      <c r="B393">
        <v>12</v>
      </c>
      <c r="C393">
        <v>10</v>
      </c>
      <c r="D393">
        <v>24</v>
      </c>
      <c r="E393" s="13">
        <v>-0.5</v>
      </c>
      <c r="F393" s="7">
        <f>(((20-15)/(MIN($E$2:$E$8761)-15))*Data[[#This Row],[temperatuur]])+18.151</f>
        <v>18.256042016806724</v>
      </c>
      <c r="G393" s="7">
        <f>Data[[#This Row],[Tintern ]]-Data[[#This Row],[temperatuur]]</f>
        <v>18.756042016806724</v>
      </c>
      <c r="H393" s="7">
        <f>ROUND(IF(Data[[#This Row],[deltaT]]&gt;0,(Data[[#This Row],[Tintern ]]-Data[[#This Row],[temperatuur]])*Uitgangspunten!$B$9,0),1)</f>
        <v>65.099999999999994</v>
      </c>
      <c r="I393"/>
      <c r="J393"/>
      <c r="K393" s="6"/>
      <c r="O393" s="5"/>
      <c r="P393" s="8"/>
      <c r="U393"/>
      <c r="V393"/>
    </row>
    <row r="394" spans="1:22" x14ac:dyDescent="0.25">
      <c r="A394">
        <v>2003</v>
      </c>
      <c r="B394">
        <v>12</v>
      </c>
      <c r="C394">
        <v>19</v>
      </c>
      <c r="D394">
        <v>5</v>
      </c>
      <c r="E394" s="13">
        <v>-0.5</v>
      </c>
      <c r="F394" s="7">
        <f>(((20-15)/(MIN($E$2:$E$8761)-15))*Data[[#This Row],[temperatuur]])+18.151</f>
        <v>18.256042016806724</v>
      </c>
      <c r="G394" s="7">
        <f>Data[[#This Row],[Tintern ]]-Data[[#This Row],[temperatuur]]</f>
        <v>18.756042016806724</v>
      </c>
      <c r="H394" s="7">
        <f>ROUND(IF(Data[[#This Row],[deltaT]]&gt;0,(Data[[#This Row],[Tintern ]]-Data[[#This Row],[temperatuur]])*Uitgangspunten!$B$9,0),1)</f>
        <v>65.099999999999994</v>
      </c>
      <c r="I394"/>
      <c r="J394"/>
      <c r="K394" s="6"/>
      <c r="O394" s="5"/>
      <c r="P394" s="8"/>
      <c r="U394"/>
      <c r="V394"/>
    </row>
    <row r="395" spans="1:22" x14ac:dyDescent="0.25">
      <c r="A395">
        <v>2003</v>
      </c>
      <c r="B395">
        <v>12</v>
      </c>
      <c r="C395">
        <v>22</v>
      </c>
      <c r="D395">
        <v>24</v>
      </c>
      <c r="E395" s="13">
        <v>-0.5</v>
      </c>
      <c r="F395" s="7">
        <f>(((20-15)/(MIN($E$2:$E$8761)-15))*Data[[#This Row],[temperatuur]])+18.151</f>
        <v>18.256042016806724</v>
      </c>
      <c r="G395" s="7">
        <f>Data[[#This Row],[Tintern ]]-Data[[#This Row],[temperatuur]]</f>
        <v>18.756042016806724</v>
      </c>
      <c r="H395" s="7">
        <f>ROUND(IF(Data[[#This Row],[deltaT]]&gt;0,(Data[[#This Row],[Tintern ]]-Data[[#This Row],[temperatuur]])*Uitgangspunten!$B$9,0),1)</f>
        <v>65.099999999999994</v>
      </c>
      <c r="I395"/>
      <c r="J395"/>
      <c r="K395" s="6"/>
      <c r="O395" s="5"/>
      <c r="P395" s="8"/>
      <c r="U395"/>
      <c r="V395"/>
    </row>
    <row r="396" spans="1:22" x14ac:dyDescent="0.25">
      <c r="A396">
        <v>2001</v>
      </c>
      <c r="B396">
        <v>1</v>
      </c>
      <c r="C396">
        <v>14</v>
      </c>
      <c r="D396">
        <v>19</v>
      </c>
      <c r="E396" s="13">
        <v>-0.4</v>
      </c>
      <c r="F396" s="7">
        <f>(((20-15)/(MIN($E$2:$E$8761)-15))*Data[[#This Row],[temperatuur]])+18.151</f>
        <v>18.235033613445378</v>
      </c>
      <c r="G396" s="7">
        <f>Data[[#This Row],[Tintern ]]-Data[[#This Row],[temperatuur]]</f>
        <v>18.635033613445376</v>
      </c>
      <c r="H396" s="7">
        <f>ROUND(IF(Data[[#This Row],[deltaT]]&gt;0,(Data[[#This Row],[Tintern ]]-Data[[#This Row],[temperatuur]])*Uitgangspunten!$B$9,0),1)</f>
        <v>64.7</v>
      </c>
      <c r="I396"/>
      <c r="J396"/>
      <c r="K396" s="6"/>
      <c r="O396" s="5"/>
      <c r="P396" s="8"/>
      <c r="U396"/>
      <c r="V396"/>
    </row>
    <row r="397" spans="1:22" x14ac:dyDescent="0.25">
      <c r="A397">
        <v>2001</v>
      </c>
      <c r="B397">
        <v>1</v>
      </c>
      <c r="C397">
        <v>17</v>
      </c>
      <c r="D397">
        <v>12</v>
      </c>
      <c r="E397" s="13">
        <v>-0.4</v>
      </c>
      <c r="F397" s="7">
        <f>(((20-15)/(MIN($E$2:$E$8761)-15))*Data[[#This Row],[temperatuur]])+18.151</f>
        <v>18.235033613445378</v>
      </c>
      <c r="G397" s="7">
        <f>Data[[#This Row],[Tintern ]]-Data[[#This Row],[temperatuur]]</f>
        <v>18.635033613445376</v>
      </c>
      <c r="H397" s="7">
        <f>ROUND(IF(Data[[#This Row],[deltaT]]&gt;0,(Data[[#This Row],[Tintern ]]-Data[[#This Row],[temperatuur]])*Uitgangspunten!$B$9,0),1)</f>
        <v>64.7</v>
      </c>
      <c r="I397"/>
      <c r="J397"/>
      <c r="K397" s="6"/>
      <c r="O397" s="5"/>
      <c r="P397" s="8"/>
      <c r="U397"/>
      <c r="V397"/>
    </row>
    <row r="398" spans="1:22" x14ac:dyDescent="0.25">
      <c r="A398">
        <v>2001</v>
      </c>
      <c r="B398">
        <v>1</v>
      </c>
      <c r="C398">
        <v>21</v>
      </c>
      <c r="D398">
        <v>6</v>
      </c>
      <c r="E398" s="13">
        <v>-0.4</v>
      </c>
      <c r="F398" s="7">
        <f>(((20-15)/(MIN($E$2:$E$8761)-15))*Data[[#This Row],[temperatuur]])+18.151</f>
        <v>18.235033613445378</v>
      </c>
      <c r="G398" s="7">
        <f>Data[[#This Row],[Tintern ]]-Data[[#This Row],[temperatuur]]</f>
        <v>18.635033613445376</v>
      </c>
      <c r="H398" s="7">
        <f>ROUND(IF(Data[[#This Row],[deltaT]]&gt;0,(Data[[#This Row],[Tintern ]]-Data[[#This Row],[temperatuur]])*Uitgangspunten!$B$9,0),1)</f>
        <v>64.7</v>
      </c>
      <c r="I398"/>
      <c r="J398"/>
      <c r="K398" s="6"/>
      <c r="O398" s="5"/>
      <c r="P398" s="8"/>
      <c r="U398"/>
      <c r="V398"/>
    </row>
    <row r="399" spans="1:22" x14ac:dyDescent="0.25">
      <c r="A399">
        <v>2001</v>
      </c>
      <c r="B399">
        <v>1</v>
      </c>
      <c r="C399">
        <v>21</v>
      </c>
      <c r="D399">
        <v>7</v>
      </c>
      <c r="E399" s="13">
        <v>-0.4</v>
      </c>
      <c r="F399" s="7">
        <f>(((20-15)/(MIN($E$2:$E$8761)-15))*Data[[#This Row],[temperatuur]])+18.151</f>
        <v>18.235033613445378</v>
      </c>
      <c r="G399" s="7">
        <f>Data[[#This Row],[Tintern ]]-Data[[#This Row],[temperatuur]]</f>
        <v>18.635033613445376</v>
      </c>
      <c r="H399" s="7">
        <f>ROUND(IF(Data[[#This Row],[deltaT]]&gt;0,(Data[[#This Row],[Tintern ]]-Data[[#This Row],[temperatuur]])*Uitgangspunten!$B$9,0),1)</f>
        <v>64.7</v>
      </c>
      <c r="I399"/>
      <c r="J399"/>
      <c r="K399" s="6"/>
      <c r="O399" s="5"/>
      <c r="P399" s="8"/>
      <c r="U399"/>
      <c r="V399"/>
    </row>
    <row r="400" spans="1:22" x14ac:dyDescent="0.25">
      <c r="A400">
        <v>2004</v>
      </c>
      <c r="B400">
        <v>2</v>
      </c>
      <c r="C400">
        <v>19</v>
      </c>
      <c r="D400">
        <v>22</v>
      </c>
      <c r="E400" s="13">
        <v>-0.4</v>
      </c>
      <c r="F400" s="7">
        <f>(((20-15)/(MIN($E$2:$E$8761)-15))*Data[[#This Row],[temperatuur]])+18.151</f>
        <v>18.235033613445378</v>
      </c>
      <c r="G400" s="7">
        <f>Data[[#This Row],[Tintern ]]-Data[[#This Row],[temperatuur]]</f>
        <v>18.635033613445376</v>
      </c>
      <c r="H400" s="7">
        <f>ROUND(IF(Data[[#This Row],[deltaT]]&gt;0,(Data[[#This Row],[Tintern ]]-Data[[#This Row],[temperatuur]])*Uitgangspunten!$B$9,0),1)</f>
        <v>64.7</v>
      </c>
      <c r="I400"/>
      <c r="J400"/>
      <c r="K400" s="6"/>
      <c r="O400" s="5"/>
      <c r="P400" s="8"/>
      <c r="U400"/>
      <c r="V400"/>
    </row>
    <row r="401" spans="1:22" x14ac:dyDescent="0.25">
      <c r="A401">
        <v>2004</v>
      </c>
      <c r="B401">
        <v>2</v>
      </c>
      <c r="C401">
        <v>20</v>
      </c>
      <c r="D401">
        <v>22</v>
      </c>
      <c r="E401" s="13">
        <v>-0.4</v>
      </c>
      <c r="F401" s="7">
        <f>(((20-15)/(MIN($E$2:$E$8761)-15))*Data[[#This Row],[temperatuur]])+18.151</f>
        <v>18.235033613445378</v>
      </c>
      <c r="G401" s="7">
        <f>Data[[#This Row],[Tintern ]]-Data[[#This Row],[temperatuur]]</f>
        <v>18.635033613445376</v>
      </c>
      <c r="H401" s="7">
        <f>ROUND(IF(Data[[#This Row],[deltaT]]&gt;0,(Data[[#This Row],[Tintern ]]-Data[[#This Row],[temperatuur]])*Uitgangspunten!$B$9,0),1)</f>
        <v>64.7</v>
      </c>
      <c r="I401"/>
      <c r="J401"/>
      <c r="K401" s="6"/>
      <c r="O401" s="5"/>
      <c r="P401" s="8"/>
      <c r="U401"/>
      <c r="V401"/>
    </row>
    <row r="402" spans="1:22" x14ac:dyDescent="0.25">
      <c r="A402">
        <v>2004</v>
      </c>
      <c r="B402">
        <v>2</v>
      </c>
      <c r="C402">
        <v>22</v>
      </c>
      <c r="D402">
        <v>22</v>
      </c>
      <c r="E402" s="13">
        <v>-0.4</v>
      </c>
      <c r="F402" s="7">
        <f>(((20-15)/(MIN($E$2:$E$8761)-15))*Data[[#This Row],[temperatuur]])+18.151</f>
        <v>18.235033613445378</v>
      </c>
      <c r="G402" s="7">
        <f>Data[[#This Row],[Tintern ]]-Data[[#This Row],[temperatuur]]</f>
        <v>18.635033613445376</v>
      </c>
      <c r="H402" s="7">
        <f>ROUND(IF(Data[[#This Row],[deltaT]]&gt;0,(Data[[#This Row],[Tintern ]]-Data[[#This Row],[temperatuur]])*Uitgangspunten!$B$9,0),1)</f>
        <v>64.7</v>
      </c>
      <c r="I402"/>
      <c r="J402"/>
      <c r="K402" s="6"/>
      <c r="O402" s="5"/>
      <c r="P402" s="8"/>
      <c r="U402"/>
      <c r="V402"/>
    </row>
    <row r="403" spans="1:22" x14ac:dyDescent="0.25">
      <c r="A403">
        <v>2004</v>
      </c>
      <c r="B403">
        <v>2</v>
      </c>
      <c r="C403">
        <v>25</v>
      </c>
      <c r="D403">
        <v>19</v>
      </c>
      <c r="E403" s="13">
        <v>-0.4</v>
      </c>
      <c r="F403" s="7">
        <f>(((20-15)/(MIN($E$2:$E$8761)-15))*Data[[#This Row],[temperatuur]])+18.151</f>
        <v>18.235033613445378</v>
      </c>
      <c r="G403" s="7">
        <f>Data[[#This Row],[Tintern ]]-Data[[#This Row],[temperatuur]]</f>
        <v>18.635033613445376</v>
      </c>
      <c r="H403" s="7">
        <f>ROUND(IF(Data[[#This Row],[deltaT]]&gt;0,(Data[[#This Row],[Tintern ]]-Data[[#This Row],[temperatuur]])*Uitgangspunten!$B$9,0),1)</f>
        <v>64.7</v>
      </c>
      <c r="I403"/>
      <c r="J403"/>
      <c r="K403" s="6"/>
      <c r="O403" s="5"/>
      <c r="P403" s="8"/>
      <c r="U403"/>
      <c r="V403"/>
    </row>
    <row r="404" spans="1:22" x14ac:dyDescent="0.25">
      <c r="A404">
        <v>2004</v>
      </c>
      <c r="B404">
        <v>2</v>
      </c>
      <c r="C404">
        <v>26</v>
      </c>
      <c r="D404">
        <v>7</v>
      </c>
      <c r="E404" s="13">
        <v>-0.4</v>
      </c>
      <c r="F404" s="7">
        <f>(((20-15)/(MIN($E$2:$E$8761)-15))*Data[[#This Row],[temperatuur]])+18.151</f>
        <v>18.235033613445378</v>
      </c>
      <c r="G404" s="7">
        <f>Data[[#This Row],[Tintern ]]-Data[[#This Row],[temperatuur]]</f>
        <v>18.635033613445376</v>
      </c>
      <c r="H404" s="7">
        <f>ROUND(IF(Data[[#This Row],[deltaT]]&gt;0,(Data[[#This Row],[Tintern ]]-Data[[#This Row],[temperatuur]])*Uitgangspunten!$B$9,0),1)</f>
        <v>64.7</v>
      </c>
      <c r="I404"/>
      <c r="J404"/>
      <c r="K404" s="6"/>
      <c r="O404" s="5"/>
      <c r="P404" s="8"/>
      <c r="U404"/>
      <c r="V404"/>
    </row>
    <row r="405" spans="1:22" x14ac:dyDescent="0.25">
      <c r="A405">
        <v>2004</v>
      </c>
      <c r="B405">
        <v>2</v>
      </c>
      <c r="C405">
        <v>26</v>
      </c>
      <c r="D405">
        <v>22</v>
      </c>
      <c r="E405" s="13">
        <v>-0.4</v>
      </c>
      <c r="F405" s="7">
        <f>(((20-15)/(MIN($E$2:$E$8761)-15))*Data[[#This Row],[temperatuur]])+18.151</f>
        <v>18.235033613445378</v>
      </c>
      <c r="G405" s="7">
        <f>Data[[#This Row],[Tintern ]]-Data[[#This Row],[temperatuur]]</f>
        <v>18.635033613445376</v>
      </c>
      <c r="H405" s="7">
        <f>ROUND(IF(Data[[#This Row],[deltaT]]&gt;0,(Data[[#This Row],[Tintern ]]-Data[[#This Row],[temperatuur]])*Uitgangspunten!$B$9,0),1)</f>
        <v>64.7</v>
      </c>
      <c r="I405"/>
      <c r="J405"/>
      <c r="K405" s="6"/>
      <c r="O405" s="5"/>
      <c r="P405" s="8"/>
      <c r="U405"/>
      <c r="V405"/>
    </row>
    <row r="406" spans="1:22" x14ac:dyDescent="0.25">
      <c r="A406">
        <v>2004</v>
      </c>
      <c r="B406">
        <v>2</v>
      </c>
      <c r="C406">
        <v>26</v>
      </c>
      <c r="D406">
        <v>24</v>
      </c>
      <c r="E406" s="13">
        <v>-0.4</v>
      </c>
      <c r="F406" s="7">
        <f>(((20-15)/(MIN($E$2:$E$8761)-15))*Data[[#This Row],[temperatuur]])+18.151</f>
        <v>18.235033613445378</v>
      </c>
      <c r="G406" s="7">
        <f>Data[[#This Row],[Tintern ]]-Data[[#This Row],[temperatuur]]</f>
        <v>18.635033613445376</v>
      </c>
      <c r="H406" s="7">
        <f>ROUND(IF(Data[[#This Row],[deltaT]]&gt;0,(Data[[#This Row],[Tintern ]]-Data[[#This Row],[temperatuur]])*Uitgangspunten!$B$9,0),1)</f>
        <v>64.7</v>
      </c>
      <c r="I406"/>
      <c r="J406"/>
      <c r="K406" s="6"/>
      <c r="O406" s="5"/>
      <c r="P406" s="8"/>
      <c r="U406"/>
      <c r="V406"/>
    </row>
    <row r="407" spans="1:22" x14ac:dyDescent="0.25">
      <c r="A407">
        <v>2004</v>
      </c>
      <c r="B407">
        <v>3</v>
      </c>
      <c r="C407">
        <v>3</v>
      </c>
      <c r="D407">
        <v>6</v>
      </c>
      <c r="E407" s="13">
        <v>-0.4</v>
      </c>
      <c r="F407" s="7">
        <f>(((20-15)/(MIN($E$2:$E$8761)-15))*Data[[#This Row],[temperatuur]])+18.151</f>
        <v>18.235033613445378</v>
      </c>
      <c r="G407" s="7">
        <f>Data[[#This Row],[Tintern ]]-Data[[#This Row],[temperatuur]]</f>
        <v>18.635033613445376</v>
      </c>
      <c r="H407" s="7">
        <f>ROUND(IF(Data[[#This Row],[deltaT]]&gt;0,(Data[[#This Row],[Tintern ]]-Data[[#This Row],[temperatuur]])*Uitgangspunten!$B$9,0),1)</f>
        <v>64.7</v>
      </c>
      <c r="I407"/>
      <c r="J407"/>
      <c r="K407" s="6"/>
      <c r="O407" s="5"/>
      <c r="P407" s="8"/>
      <c r="U407"/>
      <c r="V407"/>
    </row>
    <row r="408" spans="1:22" x14ac:dyDescent="0.25">
      <c r="A408">
        <v>2004</v>
      </c>
      <c r="B408">
        <v>3</v>
      </c>
      <c r="C408">
        <v>25</v>
      </c>
      <c r="D408">
        <v>5</v>
      </c>
      <c r="E408" s="13">
        <v>-0.4</v>
      </c>
      <c r="F408" s="7">
        <f>(((20-15)/(MIN($E$2:$E$8761)-15))*Data[[#This Row],[temperatuur]])+18.151</f>
        <v>18.235033613445378</v>
      </c>
      <c r="G408" s="7">
        <f>Data[[#This Row],[Tintern ]]-Data[[#This Row],[temperatuur]]</f>
        <v>18.635033613445376</v>
      </c>
      <c r="H408" s="7">
        <f>ROUND(IF(Data[[#This Row],[deltaT]]&gt;0,(Data[[#This Row],[Tintern ]]-Data[[#This Row],[temperatuur]])*Uitgangspunten!$B$9,0),1)</f>
        <v>64.7</v>
      </c>
      <c r="I408"/>
      <c r="J408"/>
      <c r="K408" s="6"/>
      <c r="O408" s="5"/>
      <c r="P408" s="8"/>
      <c r="U408"/>
      <c r="V408"/>
    </row>
    <row r="409" spans="1:22" x14ac:dyDescent="0.25">
      <c r="A409">
        <v>2003</v>
      </c>
      <c r="B409">
        <v>12</v>
      </c>
      <c r="C409">
        <v>8</v>
      </c>
      <c r="D409">
        <v>10</v>
      </c>
      <c r="E409" s="13">
        <v>-0.4</v>
      </c>
      <c r="F409" s="7">
        <f>(((20-15)/(MIN($E$2:$E$8761)-15))*Data[[#This Row],[temperatuur]])+18.151</f>
        <v>18.235033613445378</v>
      </c>
      <c r="G409" s="7">
        <f>Data[[#This Row],[Tintern ]]-Data[[#This Row],[temperatuur]]</f>
        <v>18.635033613445376</v>
      </c>
      <c r="H409" s="7">
        <f>ROUND(IF(Data[[#This Row],[deltaT]]&gt;0,(Data[[#This Row],[Tintern ]]-Data[[#This Row],[temperatuur]])*Uitgangspunten!$B$9,0),1)</f>
        <v>64.7</v>
      </c>
      <c r="I409"/>
      <c r="J409"/>
      <c r="K409" s="6"/>
      <c r="O409" s="5"/>
      <c r="P409" s="8"/>
      <c r="U409"/>
      <c r="V409"/>
    </row>
    <row r="410" spans="1:22" x14ac:dyDescent="0.25">
      <c r="A410">
        <v>2003</v>
      </c>
      <c r="B410">
        <v>12</v>
      </c>
      <c r="C410">
        <v>8</v>
      </c>
      <c r="D410">
        <v>16</v>
      </c>
      <c r="E410" s="13">
        <v>-0.4</v>
      </c>
      <c r="F410" s="7">
        <f>(((20-15)/(MIN($E$2:$E$8761)-15))*Data[[#This Row],[temperatuur]])+18.151</f>
        <v>18.235033613445378</v>
      </c>
      <c r="G410" s="7">
        <f>Data[[#This Row],[Tintern ]]-Data[[#This Row],[temperatuur]]</f>
        <v>18.635033613445376</v>
      </c>
      <c r="H410" s="7">
        <f>ROUND(IF(Data[[#This Row],[deltaT]]&gt;0,(Data[[#This Row],[Tintern ]]-Data[[#This Row],[temperatuur]])*Uitgangspunten!$B$9,0),1)</f>
        <v>64.7</v>
      </c>
      <c r="I410"/>
      <c r="J410"/>
      <c r="K410" s="6"/>
      <c r="O410" s="5"/>
      <c r="P410" s="8"/>
      <c r="U410"/>
      <c r="V410"/>
    </row>
    <row r="411" spans="1:22" x14ac:dyDescent="0.25">
      <c r="A411">
        <v>2003</v>
      </c>
      <c r="B411">
        <v>12</v>
      </c>
      <c r="C411">
        <v>17</v>
      </c>
      <c r="D411">
        <v>21</v>
      </c>
      <c r="E411" s="13">
        <v>-0.4</v>
      </c>
      <c r="F411" s="7">
        <f>(((20-15)/(MIN($E$2:$E$8761)-15))*Data[[#This Row],[temperatuur]])+18.151</f>
        <v>18.235033613445378</v>
      </c>
      <c r="G411" s="7">
        <f>Data[[#This Row],[Tintern ]]-Data[[#This Row],[temperatuur]]</f>
        <v>18.635033613445376</v>
      </c>
      <c r="H411" s="7">
        <f>ROUND(IF(Data[[#This Row],[deltaT]]&gt;0,(Data[[#This Row],[Tintern ]]-Data[[#This Row],[temperatuur]])*Uitgangspunten!$B$9,0),1)</f>
        <v>64.7</v>
      </c>
      <c r="I411"/>
      <c r="J411"/>
      <c r="K411" s="6"/>
      <c r="O411" s="5"/>
      <c r="P411" s="8"/>
      <c r="U411"/>
      <c r="V411"/>
    </row>
    <row r="412" spans="1:22" x14ac:dyDescent="0.25">
      <c r="A412">
        <v>2003</v>
      </c>
      <c r="B412">
        <v>12</v>
      </c>
      <c r="C412">
        <v>19</v>
      </c>
      <c r="D412">
        <v>3</v>
      </c>
      <c r="E412" s="13">
        <v>-0.4</v>
      </c>
      <c r="F412" s="7">
        <f>(((20-15)/(MIN($E$2:$E$8761)-15))*Data[[#This Row],[temperatuur]])+18.151</f>
        <v>18.235033613445378</v>
      </c>
      <c r="G412" s="7">
        <f>Data[[#This Row],[Tintern ]]-Data[[#This Row],[temperatuur]]</f>
        <v>18.635033613445376</v>
      </c>
      <c r="H412" s="7">
        <f>ROUND(IF(Data[[#This Row],[deltaT]]&gt;0,(Data[[#This Row],[Tintern ]]-Data[[#This Row],[temperatuur]])*Uitgangspunten!$B$9,0),1)</f>
        <v>64.7</v>
      </c>
      <c r="I412"/>
      <c r="J412"/>
      <c r="K412" s="6"/>
      <c r="O412" s="5"/>
      <c r="P412" s="8"/>
      <c r="U412"/>
      <c r="V412"/>
    </row>
    <row r="413" spans="1:22" x14ac:dyDescent="0.25">
      <c r="A413">
        <v>2001</v>
      </c>
      <c r="B413">
        <v>1</v>
      </c>
      <c r="C413">
        <v>13</v>
      </c>
      <c r="D413">
        <v>10</v>
      </c>
      <c r="E413" s="13">
        <v>-0.30000000000000004</v>
      </c>
      <c r="F413" s="7">
        <f>(((20-15)/(MIN($E$2:$E$8761)-15))*Data[[#This Row],[temperatuur]])+18.151</f>
        <v>18.214025210084035</v>
      </c>
      <c r="G413" s="7">
        <f>Data[[#This Row],[Tintern ]]-Data[[#This Row],[temperatuur]]</f>
        <v>18.514025210084036</v>
      </c>
      <c r="H413" s="7">
        <f>ROUND(IF(Data[[#This Row],[deltaT]]&gt;0,(Data[[#This Row],[Tintern ]]-Data[[#This Row],[temperatuur]])*Uitgangspunten!$B$9,0),1)</f>
        <v>64.3</v>
      </c>
      <c r="I413"/>
      <c r="J413"/>
      <c r="K413" s="6"/>
      <c r="O413" s="5"/>
      <c r="P413" s="8"/>
      <c r="U413"/>
      <c r="V413"/>
    </row>
    <row r="414" spans="1:22" x14ac:dyDescent="0.25">
      <c r="A414">
        <v>2001</v>
      </c>
      <c r="B414">
        <v>1</v>
      </c>
      <c r="C414">
        <v>20</v>
      </c>
      <c r="D414">
        <v>3</v>
      </c>
      <c r="E414" s="13">
        <v>-0.30000000000000004</v>
      </c>
      <c r="F414" s="7">
        <f>(((20-15)/(MIN($E$2:$E$8761)-15))*Data[[#This Row],[temperatuur]])+18.151</f>
        <v>18.214025210084035</v>
      </c>
      <c r="G414" s="7">
        <f>Data[[#This Row],[Tintern ]]-Data[[#This Row],[temperatuur]]</f>
        <v>18.514025210084036</v>
      </c>
      <c r="H414" s="7">
        <f>ROUND(IF(Data[[#This Row],[deltaT]]&gt;0,(Data[[#This Row],[Tintern ]]-Data[[#This Row],[temperatuur]])*Uitgangspunten!$B$9,0),1)</f>
        <v>64.3</v>
      </c>
      <c r="I414"/>
      <c r="J414"/>
      <c r="K414" s="6"/>
      <c r="O414" s="5"/>
      <c r="P414" s="8"/>
      <c r="U414"/>
      <c r="V414"/>
    </row>
    <row r="415" spans="1:22" x14ac:dyDescent="0.25">
      <c r="A415">
        <v>2001</v>
      </c>
      <c r="B415">
        <v>1</v>
      </c>
      <c r="C415">
        <v>21</v>
      </c>
      <c r="D415">
        <v>5</v>
      </c>
      <c r="E415" s="13">
        <v>-0.30000000000000004</v>
      </c>
      <c r="F415" s="7">
        <f>(((20-15)/(MIN($E$2:$E$8761)-15))*Data[[#This Row],[temperatuur]])+18.151</f>
        <v>18.214025210084035</v>
      </c>
      <c r="G415" s="7">
        <f>Data[[#This Row],[Tintern ]]-Data[[#This Row],[temperatuur]]</f>
        <v>18.514025210084036</v>
      </c>
      <c r="H415" s="7">
        <f>ROUND(IF(Data[[#This Row],[deltaT]]&gt;0,(Data[[#This Row],[Tintern ]]-Data[[#This Row],[temperatuur]])*Uitgangspunten!$B$9,0),1)</f>
        <v>64.3</v>
      </c>
      <c r="I415"/>
      <c r="J415"/>
      <c r="K415" s="6"/>
      <c r="O415" s="5"/>
      <c r="P415" s="8"/>
      <c r="U415"/>
      <c r="V415"/>
    </row>
    <row r="416" spans="1:22" x14ac:dyDescent="0.25">
      <c r="A416">
        <v>2001</v>
      </c>
      <c r="B416">
        <v>1</v>
      </c>
      <c r="C416">
        <v>21</v>
      </c>
      <c r="D416">
        <v>12</v>
      </c>
      <c r="E416" s="13">
        <v>-0.30000000000000004</v>
      </c>
      <c r="F416" s="7">
        <f>(((20-15)/(MIN($E$2:$E$8761)-15))*Data[[#This Row],[temperatuur]])+18.151</f>
        <v>18.214025210084035</v>
      </c>
      <c r="G416" s="7">
        <f>Data[[#This Row],[Tintern ]]-Data[[#This Row],[temperatuur]]</f>
        <v>18.514025210084036</v>
      </c>
      <c r="H416" s="7">
        <f>ROUND(IF(Data[[#This Row],[deltaT]]&gt;0,(Data[[#This Row],[Tintern ]]-Data[[#This Row],[temperatuur]])*Uitgangspunten!$B$9,0),1)</f>
        <v>64.3</v>
      </c>
      <c r="I416"/>
      <c r="J416"/>
      <c r="K416" s="6"/>
      <c r="O416" s="5"/>
      <c r="P416" s="8"/>
      <c r="U416"/>
      <c r="V416"/>
    </row>
    <row r="417" spans="1:22" x14ac:dyDescent="0.25">
      <c r="A417">
        <v>2004</v>
      </c>
      <c r="B417">
        <v>2</v>
      </c>
      <c r="C417">
        <v>20</v>
      </c>
      <c r="D417">
        <v>21</v>
      </c>
      <c r="E417" s="13">
        <v>-0.30000000000000004</v>
      </c>
      <c r="F417" s="7">
        <f>(((20-15)/(MIN($E$2:$E$8761)-15))*Data[[#This Row],[temperatuur]])+18.151</f>
        <v>18.214025210084035</v>
      </c>
      <c r="G417" s="7">
        <f>Data[[#This Row],[Tintern ]]-Data[[#This Row],[temperatuur]]</f>
        <v>18.514025210084036</v>
      </c>
      <c r="H417" s="7">
        <f>ROUND(IF(Data[[#This Row],[deltaT]]&gt;0,(Data[[#This Row],[Tintern ]]-Data[[#This Row],[temperatuur]])*Uitgangspunten!$B$9,0),1)</f>
        <v>64.3</v>
      </c>
      <c r="I417"/>
      <c r="J417"/>
      <c r="K417" s="6"/>
      <c r="O417" s="5"/>
      <c r="P417" s="8"/>
      <c r="U417"/>
      <c r="V417"/>
    </row>
    <row r="418" spans="1:22" x14ac:dyDescent="0.25">
      <c r="A418">
        <v>2004</v>
      </c>
      <c r="B418">
        <v>2</v>
      </c>
      <c r="C418">
        <v>25</v>
      </c>
      <c r="D418">
        <v>7</v>
      </c>
      <c r="E418" s="13">
        <v>-0.30000000000000004</v>
      </c>
      <c r="F418" s="7">
        <f>(((20-15)/(MIN($E$2:$E$8761)-15))*Data[[#This Row],[temperatuur]])+18.151</f>
        <v>18.214025210084035</v>
      </c>
      <c r="G418" s="7">
        <f>Data[[#This Row],[Tintern ]]-Data[[#This Row],[temperatuur]]</f>
        <v>18.514025210084036</v>
      </c>
      <c r="H418" s="7">
        <f>ROUND(IF(Data[[#This Row],[deltaT]]&gt;0,(Data[[#This Row],[Tintern ]]-Data[[#This Row],[temperatuur]])*Uitgangspunten!$B$9,0),1)</f>
        <v>64.3</v>
      </c>
      <c r="I418"/>
      <c r="J418"/>
      <c r="K418" s="6"/>
      <c r="O418" s="5"/>
      <c r="P418" s="8"/>
      <c r="U418"/>
      <c r="V418"/>
    </row>
    <row r="419" spans="1:22" x14ac:dyDescent="0.25">
      <c r="A419">
        <v>2004</v>
      </c>
      <c r="B419">
        <v>2</v>
      </c>
      <c r="C419">
        <v>26</v>
      </c>
      <c r="D419">
        <v>21</v>
      </c>
      <c r="E419" s="13">
        <v>-0.30000000000000004</v>
      </c>
      <c r="F419" s="7">
        <f>(((20-15)/(MIN($E$2:$E$8761)-15))*Data[[#This Row],[temperatuur]])+18.151</f>
        <v>18.214025210084035</v>
      </c>
      <c r="G419" s="7">
        <f>Data[[#This Row],[Tintern ]]-Data[[#This Row],[temperatuur]]</f>
        <v>18.514025210084036</v>
      </c>
      <c r="H419" s="7">
        <f>ROUND(IF(Data[[#This Row],[deltaT]]&gt;0,(Data[[#This Row],[Tintern ]]-Data[[#This Row],[temperatuur]])*Uitgangspunten!$B$9,0),1)</f>
        <v>64.3</v>
      </c>
      <c r="I419"/>
      <c r="J419"/>
      <c r="K419" s="6"/>
      <c r="O419" s="5"/>
      <c r="P419" s="8"/>
      <c r="U419"/>
      <c r="V419"/>
    </row>
    <row r="420" spans="1:22" x14ac:dyDescent="0.25">
      <c r="A420">
        <v>2004</v>
      </c>
      <c r="B420">
        <v>2</v>
      </c>
      <c r="C420" s="3">
        <v>28</v>
      </c>
      <c r="D420" s="3">
        <v>9</v>
      </c>
      <c r="E420" s="13">
        <v>-0.30000000000000004</v>
      </c>
      <c r="F420" s="7">
        <f>(((20-15)/(MIN($E$2:$E$8761)-15))*Data[[#This Row],[temperatuur]])+18.151</f>
        <v>18.214025210084035</v>
      </c>
      <c r="G420" s="7">
        <f>Data[[#This Row],[Tintern ]]-Data[[#This Row],[temperatuur]]</f>
        <v>18.514025210084036</v>
      </c>
      <c r="H420" s="7">
        <f>ROUND(IF(Data[[#This Row],[deltaT]]&gt;0,(Data[[#This Row],[Tintern ]]-Data[[#This Row],[temperatuur]])*Uitgangspunten!$B$9,0),1)</f>
        <v>64.3</v>
      </c>
      <c r="I420"/>
      <c r="J420"/>
      <c r="K420" s="6"/>
      <c r="O420" s="5"/>
      <c r="P420" s="8"/>
      <c r="U420"/>
      <c r="V420"/>
    </row>
    <row r="421" spans="1:22" x14ac:dyDescent="0.25">
      <c r="A421">
        <v>2004</v>
      </c>
      <c r="B421">
        <v>3</v>
      </c>
      <c r="C421">
        <v>3</v>
      </c>
      <c r="D421">
        <v>7</v>
      </c>
      <c r="E421" s="13">
        <v>-0.30000000000000004</v>
      </c>
      <c r="F421" s="7">
        <f>(((20-15)/(MIN($E$2:$E$8761)-15))*Data[[#This Row],[temperatuur]])+18.151</f>
        <v>18.214025210084035</v>
      </c>
      <c r="G421" s="7">
        <f>Data[[#This Row],[Tintern ]]-Data[[#This Row],[temperatuur]]</f>
        <v>18.514025210084036</v>
      </c>
      <c r="H421" s="7">
        <f>ROUND(IF(Data[[#This Row],[deltaT]]&gt;0,(Data[[#This Row],[Tintern ]]-Data[[#This Row],[temperatuur]])*Uitgangspunten!$B$9,0),1)</f>
        <v>64.3</v>
      </c>
      <c r="I421"/>
      <c r="J421"/>
      <c r="K421" s="6"/>
      <c r="O421" s="5"/>
      <c r="P421" s="8"/>
      <c r="U421"/>
      <c r="V421"/>
    </row>
    <row r="422" spans="1:22" x14ac:dyDescent="0.25">
      <c r="A422">
        <v>2003</v>
      </c>
      <c r="B422">
        <v>12</v>
      </c>
      <c r="C422">
        <v>6</v>
      </c>
      <c r="D422">
        <v>20</v>
      </c>
      <c r="E422" s="13">
        <v>-0.30000000000000004</v>
      </c>
      <c r="F422" s="7">
        <f>(((20-15)/(MIN($E$2:$E$8761)-15))*Data[[#This Row],[temperatuur]])+18.151</f>
        <v>18.214025210084035</v>
      </c>
      <c r="G422" s="7">
        <f>Data[[#This Row],[Tintern ]]-Data[[#This Row],[temperatuur]]</f>
        <v>18.514025210084036</v>
      </c>
      <c r="H422" s="7">
        <f>ROUND(IF(Data[[#This Row],[deltaT]]&gt;0,(Data[[#This Row],[Tintern ]]-Data[[#This Row],[temperatuur]])*Uitgangspunten!$B$9,0),1)</f>
        <v>64.3</v>
      </c>
      <c r="I422"/>
      <c r="J422"/>
      <c r="K422" s="6"/>
      <c r="O422" s="5"/>
      <c r="P422" s="8"/>
      <c r="U422"/>
      <c r="V422"/>
    </row>
    <row r="423" spans="1:22" x14ac:dyDescent="0.25">
      <c r="A423">
        <v>2003</v>
      </c>
      <c r="B423">
        <v>12</v>
      </c>
      <c r="C423">
        <v>10</v>
      </c>
      <c r="D423">
        <v>20</v>
      </c>
      <c r="E423" s="13">
        <v>-0.30000000000000004</v>
      </c>
      <c r="F423" s="7">
        <f>(((20-15)/(MIN($E$2:$E$8761)-15))*Data[[#This Row],[temperatuur]])+18.151</f>
        <v>18.214025210084035</v>
      </c>
      <c r="G423" s="7">
        <f>Data[[#This Row],[Tintern ]]-Data[[#This Row],[temperatuur]]</f>
        <v>18.514025210084036</v>
      </c>
      <c r="H423" s="7">
        <f>ROUND(IF(Data[[#This Row],[deltaT]]&gt;0,(Data[[#This Row],[Tintern ]]-Data[[#This Row],[temperatuur]])*Uitgangspunten!$B$9,0),1)</f>
        <v>64.3</v>
      </c>
      <c r="I423"/>
      <c r="J423"/>
      <c r="K423" s="6"/>
      <c r="O423" s="5"/>
      <c r="P423" s="8"/>
      <c r="U423"/>
      <c r="V423"/>
    </row>
    <row r="424" spans="1:22" x14ac:dyDescent="0.25">
      <c r="A424">
        <v>2001</v>
      </c>
      <c r="B424">
        <v>1</v>
      </c>
      <c r="C424">
        <v>14</v>
      </c>
      <c r="D424">
        <v>11</v>
      </c>
      <c r="E424" s="13">
        <v>-0.2</v>
      </c>
      <c r="F424" s="7">
        <f>(((20-15)/(MIN($E$2:$E$8761)-15))*Data[[#This Row],[temperatuur]])+18.151</f>
        <v>18.193016806722689</v>
      </c>
      <c r="G424" s="7">
        <f>Data[[#This Row],[Tintern ]]-Data[[#This Row],[temperatuur]]</f>
        <v>18.393016806722688</v>
      </c>
      <c r="H424" s="7">
        <f>ROUND(IF(Data[[#This Row],[deltaT]]&gt;0,(Data[[#This Row],[Tintern ]]-Data[[#This Row],[temperatuur]])*Uitgangspunten!$B$9,0),1)</f>
        <v>63.9</v>
      </c>
      <c r="I424"/>
      <c r="J424"/>
      <c r="K424" s="6"/>
      <c r="O424" s="5"/>
      <c r="P424" s="8"/>
      <c r="U424"/>
      <c r="V424"/>
    </row>
    <row r="425" spans="1:22" x14ac:dyDescent="0.25">
      <c r="A425">
        <v>2001</v>
      </c>
      <c r="B425">
        <v>1</v>
      </c>
      <c r="C425">
        <v>16</v>
      </c>
      <c r="D425">
        <v>16</v>
      </c>
      <c r="E425" s="13">
        <v>-0.2</v>
      </c>
      <c r="F425" s="7">
        <f>(((20-15)/(MIN($E$2:$E$8761)-15))*Data[[#This Row],[temperatuur]])+18.151</f>
        <v>18.193016806722689</v>
      </c>
      <c r="G425" s="7">
        <f>Data[[#This Row],[Tintern ]]-Data[[#This Row],[temperatuur]]</f>
        <v>18.393016806722688</v>
      </c>
      <c r="H425" s="7">
        <f>ROUND(IF(Data[[#This Row],[deltaT]]&gt;0,(Data[[#This Row],[Tintern ]]-Data[[#This Row],[temperatuur]])*Uitgangspunten!$B$9,0),1)</f>
        <v>63.9</v>
      </c>
      <c r="I425"/>
      <c r="J425"/>
      <c r="K425" s="6"/>
      <c r="O425" s="5"/>
      <c r="P425" s="8"/>
      <c r="U425"/>
      <c r="V425"/>
    </row>
    <row r="426" spans="1:22" x14ac:dyDescent="0.25">
      <c r="A426">
        <v>2001</v>
      </c>
      <c r="B426">
        <v>1</v>
      </c>
      <c r="C426">
        <v>19</v>
      </c>
      <c r="D426">
        <v>17</v>
      </c>
      <c r="E426" s="13">
        <v>-0.2</v>
      </c>
      <c r="F426" s="7">
        <f>(((20-15)/(MIN($E$2:$E$8761)-15))*Data[[#This Row],[temperatuur]])+18.151</f>
        <v>18.193016806722689</v>
      </c>
      <c r="G426" s="7">
        <f>Data[[#This Row],[Tintern ]]-Data[[#This Row],[temperatuur]]</f>
        <v>18.393016806722688</v>
      </c>
      <c r="H426" s="7">
        <f>ROUND(IF(Data[[#This Row],[deltaT]]&gt;0,(Data[[#This Row],[Tintern ]]-Data[[#This Row],[temperatuur]])*Uitgangspunten!$B$9,0),1)</f>
        <v>63.9</v>
      </c>
      <c r="I426"/>
      <c r="J426"/>
      <c r="K426" s="6"/>
      <c r="O426" s="5"/>
      <c r="P426" s="8"/>
      <c r="U426"/>
      <c r="V426"/>
    </row>
    <row r="427" spans="1:22" x14ac:dyDescent="0.25">
      <c r="A427">
        <v>2001</v>
      </c>
      <c r="B427">
        <v>1</v>
      </c>
      <c r="C427">
        <v>19</v>
      </c>
      <c r="D427">
        <v>23</v>
      </c>
      <c r="E427" s="13">
        <v>-0.2</v>
      </c>
      <c r="F427" s="7">
        <f>(((20-15)/(MIN($E$2:$E$8761)-15))*Data[[#This Row],[temperatuur]])+18.151</f>
        <v>18.193016806722689</v>
      </c>
      <c r="G427" s="7">
        <f>Data[[#This Row],[Tintern ]]-Data[[#This Row],[temperatuur]]</f>
        <v>18.393016806722688</v>
      </c>
      <c r="H427" s="7">
        <f>ROUND(IF(Data[[#This Row],[deltaT]]&gt;0,(Data[[#This Row],[Tintern ]]-Data[[#This Row],[temperatuur]])*Uitgangspunten!$B$9,0),1)</f>
        <v>63.9</v>
      </c>
      <c r="I427"/>
      <c r="J427"/>
      <c r="K427" s="6"/>
      <c r="O427" s="5"/>
      <c r="P427" s="8"/>
      <c r="U427"/>
      <c r="V427"/>
    </row>
    <row r="428" spans="1:22" x14ac:dyDescent="0.25">
      <c r="A428">
        <v>2001</v>
      </c>
      <c r="B428">
        <v>1</v>
      </c>
      <c r="C428">
        <v>20</v>
      </c>
      <c r="D428">
        <v>7</v>
      </c>
      <c r="E428" s="13">
        <v>-0.2</v>
      </c>
      <c r="F428" s="7">
        <f>(((20-15)/(MIN($E$2:$E$8761)-15))*Data[[#This Row],[temperatuur]])+18.151</f>
        <v>18.193016806722689</v>
      </c>
      <c r="G428" s="7">
        <f>Data[[#This Row],[Tintern ]]-Data[[#This Row],[temperatuur]]</f>
        <v>18.393016806722688</v>
      </c>
      <c r="H428" s="7">
        <f>ROUND(IF(Data[[#This Row],[deltaT]]&gt;0,(Data[[#This Row],[Tintern ]]-Data[[#This Row],[temperatuur]])*Uitgangspunten!$B$9,0),1)</f>
        <v>63.9</v>
      </c>
      <c r="I428"/>
      <c r="J428"/>
      <c r="K428" s="6"/>
      <c r="O428" s="5"/>
      <c r="P428" s="8"/>
      <c r="U428"/>
      <c r="V428"/>
    </row>
    <row r="429" spans="1:22" x14ac:dyDescent="0.25">
      <c r="A429">
        <v>2001</v>
      </c>
      <c r="B429">
        <v>1</v>
      </c>
      <c r="C429">
        <v>20</v>
      </c>
      <c r="D429">
        <v>22</v>
      </c>
      <c r="E429" s="13">
        <v>-0.2</v>
      </c>
      <c r="F429" s="7">
        <f>(((20-15)/(MIN($E$2:$E$8761)-15))*Data[[#This Row],[temperatuur]])+18.151</f>
        <v>18.193016806722689</v>
      </c>
      <c r="G429" s="7">
        <f>Data[[#This Row],[Tintern ]]-Data[[#This Row],[temperatuur]]</f>
        <v>18.393016806722688</v>
      </c>
      <c r="H429" s="7">
        <f>ROUND(IF(Data[[#This Row],[deltaT]]&gt;0,(Data[[#This Row],[Tintern ]]-Data[[#This Row],[temperatuur]])*Uitgangspunten!$B$9,0),1)</f>
        <v>63.9</v>
      </c>
      <c r="I429"/>
      <c r="J429"/>
      <c r="K429" s="6"/>
      <c r="O429" s="5"/>
      <c r="P429" s="8"/>
      <c r="U429"/>
      <c r="V429"/>
    </row>
    <row r="430" spans="1:22" x14ac:dyDescent="0.25">
      <c r="A430">
        <v>2001</v>
      </c>
      <c r="B430">
        <v>1</v>
      </c>
      <c r="C430">
        <v>21</v>
      </c>
      <c r="D430">
        <v>19</v>
      </c>
      <c r="E430" s="13">
        <v>-0.2</v>
      </c>
      <c r="F430" s="7">
        <f>(((20-15)/(MIN($E$2:$E$8761)-15))*Data[[#This Row],[temperatuur]])+18.151</f>
        <v>18.193016806722689</v>
      </c>
      <c r="G430" s="7">
        <f>Data[[#This Row],[Tintern ]]-Data[[#This Row],[temperatuur]]</f>
        <v>18.393016806722688</v>
      </c>
      <c r="H430" s="7">
        <f>ROUND(IF(Data[[#This Row],[deltaT]]&gt;0,(Data[[#This Row],[Tintern ]]-Data[[#This Row],[temperatuur]])*Uitgangspunten!$B$9,0),1)</f>
        <v>63.9</v>
      </c>
      <c r="I430"/>
      <c r="J430"/>
      <c r="K430" s="6"/>
      <c r="O430" s="5"/>
      <c r="P430" s="8"/>
      <c r="U430"/>
      <c r="V430"/>
    </row>
    <row r="431" spans="1:22" x14ac:dyDescent="0.25">
      <c r="A431">
        <v>2001</v>
      </c>
      <c r="B431">
        <v>1</v>
      </c>
      <c r="C431">
        <v>21</v>
      </c>
      <c r="D431">
        <v>20</v>
      </c>
      <c r="E431" s="13">
        <v>-0.2</v>
      </c>
      <c r="F431" s="7">
        <f>(((20-15)/(MIN($E$2:$E$8761)-15))*Data[[#This Row],[temperatuur]])+18.151</f>
        <v>18.193016806722689</v>
      </c>
      <c r="G431" s="7">
        <f>Data[[#This Row],[Tintern ]]-Data[[#This Row],[temperatuur]]</f>
        <v>18.393016806722688</v>
      </c>
      <c r="H431" s="7">
        <f>ROUND(IF(Data[[#This Row],[deltaT]]&gt;0,(Data[[#This Row],[Tintern ]]-Data[[#This Row],[temperatuur]])*Uitgangspunten!$B$9,0),1)</f>
        <v>63.9</v>
      </c>
      <c r="I431"/>
      <c r="J431"/>
      <c r="K431" s="6"/>
      <c r="O431" s="5"/>
      <c r="P431" s="8"/>
      <c r="U431"/>
      <c r="V431"/>
    </row>
    <row r="432" spans="1:22" x14ac:dyDescent="0.25">
      <c r="A432">
        <v>2001</v>
      </c>
      <c r="B432">
        <v>1</v>
      </c>
      <c r="C432">
        <v>29</v>
      </c>
      <c r="D432">
        <v>21</v>
      </c>
      <c r="E432" s="13">
        <v>-0.2</v>
      </c>
      <c r="F432" s="7">
        <f>(((20-15)/(MIN($E$2:$E$8761)-15))*Data[[#This Row],[temperatuur]])+18.151</f>
        <v>18.193016806722689</v>
      </c>
      <c r="G432" s="7">
        <f>Data[[#This Row],[Tintern ]]-Data[[#This Row],[temperatuur]]</f>
        <v>18.393016806722688</v>
      </c>
      <c r="H432" s="7">
        <f>ROUND(IF(Data[[#This Row],[deltaT]]&gt;0,(Data[[#This Row],[Tintern ]]-Data[[#This Row],[temperatuur]])*Uitgangspunten!$B$9,0),1)</f>
        <v>63.9</v>
      </c>
      <c r="I432"/>
      <c r="J432"/>
      <c r="K432" s="6"/>
      <c r="O432" s="5"/>
      <c r="P432" s="8"/>
      <c r="U432"/>
      <c r="V432"/>
    </row>
    <row r="433" spans="1:22" x14ac:dyDescent="0.25">
      <c r="A433">
        <v>2004</v>
      </c>
      <c r="B433">
        <v>2</v>
      </c>
      <c r="C433">
        <v>20</v>
      </c>
      <c r="D433">
        <v>9</v>
      </c>
      <c r="E433" s="13">
        <v>-0.2</v>
      </c>
      <c r="F433" s="7">
        <f>(((20-15)/(MIN($E$2:$E$8761)-15))*Data[[#This Row],[temperatuur]])+18.151</f>
        <v>18.193016806722689</v>
      </c>
      <c r="G433" s="7">
        <f>Data[[#This Row],[Tintern ]]-Data[[#This Row],[temperatuur]]</f>
        <v>18.393016806722688</v>
      </c>
      <c r="H433" s="7">
        <f>ROUND(IF(Data[[#This Row],[deltaT]]&gt;0,(Data[[#This Row],[Tintern ]]-Data[[#This Row],[temperatuur]])*Uitgangspunten!$B$9,0),1)</f>
        <v>63.9</v>
      </c>
      <c r="I433"/>
      <c r="J433"/>
      <c r="K433" s="6"/>
      <c r="O433" s="5"/>
      <c r="P433" s="8"/>
      <c r="U433"/>
      <c r="V433"/>
    </row>
    <row r="434" spans="1:22" x14ac:dyDescent="0.25">
      <c r="A434">
        <v>2004</v>
      </c>
      <c r="B434">
        <v>2</v>
      </c>
      <c r="C434">
        <v>22</v>
      </c>
      <c r="D434">
        <v>24</v>
      </c>
      <c r="E434" s="13">
        <v>-0.2</v>
      </c>
      <c r="F434" s="7">
        <f>(((20-15)/(MIN($E$2:$E$8761)-15))*Data[[#This Row],[temperatuur]])+18.151</f>
        <v>18.193016806722689</v>
      </c>
      <c r="G434" s="7">
        <f>Data[[#This Row],[Tintern ]]-Data[[#This Row],[temperatuur]]</f>
        <v>18.393016806722688</v>
      </c>
      <c r="H434" s="7">
        <f>ROUND(IF(Data[[#This Row],[deltaT]]&gt;0,(Data[[#This Row],[Tintern ]]-Data[[#This Row],[temperatuur]])*Uitgangspunten!$B$9,0),1)</f>
        <v>63.9</v>
      </c>
      <c r="I434"/>
      <c r="J434"/>
      <c r="K434" s="6"/>
      <c r="O434" s="5"/>
      <c r="P434" s="8"/>
      <c r="U434"/>
      <c r="V434"/>
    </row>
    <row r="435" spans="1:22" x14ac:dyDescent="0.25">
      <c r="A435">
        <v>2004</v>
      </c>
      <c r="B435">
        <v>2</v>
      </c>
      <c r="C435">
        <v>27</v>
      </c>
      <c r="D435">
        <v>1</v>
      </c>
      <c r="E435" s="13">
        <v>-0.2</v>
      </c>
      <c r="F435" s="7">
        <f>(((20-15)/(MIN($E$2:$E$8761)-15))*Data[[#This Row],[temperatuur]])+18.151</f>
        <v>18.193016806722689</v>
      </c>
      <c r="G435" s="7">
        <f>Data[[#This Row],[Tintern ]]-Data[[#This Row],[temperatuur]]</f>
        <v>18.393016806722688</v>
      </c>
      <c r="H435" s="7">
        <f>ROUND(IF(Data[[#This Row],[deltaT]]&gt;0,(Data[[#This Row],[Tintern ]]-Data[[#This Row],[temperatuur]])*Uitgangspunten!$B$9,0),1)</f>
        <v>63.9</v>
      </c>
      <c r="I435"/>
      <c r="J435"/>
      <c r="K435" s="6"/>
      <c r="O435" s="5"/>
      <c r="P435" s="8"/>
      <c r="U435"/>
      <c r="V435"/>
    </row>
    <row r="436" spans="1:22" x14ac:dyDescent="0.25">
      <c r="A436">
        <v>2004</v>
      </c>
      <c r="B436">
        <v>2</v>
      </c>
      <c r="C436">
        <v>27</v>
      </c>
      <c r="D436">
        <v>12</v>
      </c>
      <c r="E436" s="13">
        <v>-0.2</v>
      </c>
      <c r="F436" s="7">
        <f>(((20-15)/(MIN($E$2:$E$8761)-15))*Data[[#This Row],[temperatuur]])+18.151</f>
        <v>18.193016806722689</v>
      </c>
      <c r="G436" s="7">
        <f>Data[[#This Row],[Tintern ]]-Data[[#This Row],[temperatuur]]</f>
        <v>18.393016806722688</v>
      </c>
      <c r="H436" s="7">
        <f>ROUND(IF(Data[[#This Row],[deltaT]]&gt;0,(Data[[#This Row],[Tintern ]]-Data[[#This Row],[temperatuur]])*Uitgangspunten!$B$9,0),1)</f>
        <v>63.9</v>
      </c>
      <c r="I436"/>
      <c r="J436"/>
      <c r="K436" s="6"/>
      <c r="O436" s="5"/>
      <c r="P436" s="8"/>
      <c r="U436"/>
      <c r="V436"/>
    </row>
    <row r="437" spans="1:22" x14ac:dyDescent="0.25">
      <c r="A437">
        <v>2004</v>
      </c>
      <c r="B437">
        <v>3</v>
      </c>
      <c r="C437">
        <v>10</v>
      </c>
      <c r="D437">
        <v>6</v>
      </c>
      <c r="E437" s="13">
        <v>-0.2</v>
      </c>
      <c r="F437" s="7">
        <f>(((20-15)/(MIN($E$2:$E$8761)-15))*Data[[#This Row],[temperatuur]])+18.151</f>
        <v>18.193016806722689</v>
      </c>
      <c r="G437" s="7">
        <f>Data[[#This Row],[Tintern ]]-Data[[#This Row],[temperatuur]]</f>
        <v>18.393016806722688</v>
      </c>
      <c r="H437" s="7">
        <f>ROUND(IF(Data[[#This Row],[deltaT]]&gt;0,(Data[[#This Row],[Tintern ]]-Data[[#This Row],[temperatuur]])*Uitgangspunten!$B$9,0),1)</f>
        <v>63.9</v>
      </c>
      <c r="I437"/>
      <c r="J437"/>
      <c r="K437" s="6"/>
      <c r="O437" s="5"/>
      <c r="P437" s="8"/>
      <c r="U437"/>
      <c r="V437"/>
    </row>
    <row r="438" spans="1:22" x14ac:dyDescent="0.25">
      <c r="A438">
        <v>2003</v>
      </c>
      <c r="B438">
        <v>12</v>
      </c>
      <c r="C438">
        <v>7</v>
      </c>
      <c r="D438">
        <v>10</v>
      </c>
      <c r="E438" s="13">
        <v>-0.2</v>
      </c>
      <c r="F438" s="7">
        <f>(((20-15)/(MIN($E$2:$E$8761)-15))*Data[[#This Row],[temperatuur]])+18.151</f>
        <v>18.193016806722689</v>
      </c>
      <c r="G438" s="7">
        <f>Data[[#This Row],[Tintern ]]-Data[[#This Row],[temperatuur]]</f>
        <v>18.393016806722688</v>
      </c>
      <c r="H438" s="7">
        <f>ROUND(IF(Data[[#This Row],[deltaT]]&gt;0,(Data[[#This Row],[Tintern ]]-Data[[#This Row],[temperatuur]])*Uitgangspunten!$B$9,0),1)</f>
        <v>63.9</v>
      </c>
      <c r="I438"/>
      <c r="J438"/>
      <c r="K438" s="6"/>
      <c r="O438" s="5"/>
      <c r="P438" s="8"/>
      <c r="U438"/>
      <c r="V438"/>
    </row>
    <row r="439" spans="1:22" x14ac:dyDescent="0.25">
      <c r="A439">
        <v>2003</v>
      </c>
      <c r="B439">
        <v>12</v>
      </c>
      <c r="C439">
        <v>18</v>
      </c>
      <c r="D439">
        <v>6</v>
      </c>
      <c r="E439" s="13">
        <v>-0.2</v>
      </c>
      <c r="F439" s="7">
        <f>(((20-15)/(MIN($E$2:$E$8761)-15))*Data[[#This Row],[temperatuur]])+18.151</f>
        <v>18.193016806722689</v>
      </c>
      <c r="G439" s="7">
        <f>Data[[#This Row],[Tintern ]]-Data[[#This Row],[temperatuur]]</f>
        <v>18.393016806722688</v>
      </c>
      <c r="H439" s="7">
        <f>ROUND(IF(Data[[#This Row],[deltaT]]&gt;0,(Data[[#This Row],[Tintern ]]-Data[[#This Row],[temperatuur]])*Uitgangspunten!$B$9,0),1)</f>
        <v>63.9</v>
      </c>
      <c r="I439"/>
      <c r="J439"/>
      <c r="K439" s="6"/>
      <c r="O439" s="5"/>
      <c r="P439" s="8"/>
      <c r="U439"/>
      <c r="V439"/>
    </row>
    <row r="440" spans="1:22" x14ac:dyDescent="0.25">
      <c r="A440">
        <v>2003</v>
      </c>
      <c r="B440">
        <v>12</v>
      </c>
      <c r="C440">
        <v>19</v>
      </c>
      <c r="D440">
        <v>2</v>
      </c>
      <c r="E440" s="13">
        <v>-0.2</v>
      </c>
      <c r="F440" s="7">
        <f>(((20-15)/(MIN($E$2:$E$8761)-15))*Data[[#This Row],[temperatuur]])+18.151</f>
        <v>18.193016806722689</v>
      </c>
      <c r="G440" s="7">
        <f>Data[[#This Row],[Tintern ]]-Data[[#This Row],[temperatuur]]</f>
        <v>18.393016806722688</v>
      </c>
      <c r="H440" s="7">
        <f>ROUND(IF(Data[[#This Row],[deltaT]]&gt;0,(Data[[#This Row],[Tintern ]]-Data[[#This Row],[temperatuur]])*Uitgangspunten!$B$9,0),1)</f>
        <v>63.9</v>
      </c>
      <c r="I440"/>
      <c r="J440"/>
      <c r="K440" s="6"/>
      <c r="O440" s="5"/>
      <c r="P440" s="8"/>
      <c r="U440"/>
      <c r="V440"/>
    </row>
    <row r="441" spans="1:22" x14ac:dyDescent="0.25">
      <c r="A441">
        <v>2001</v>
      </c>
      <c r="B441">
        <v>1</v>
      </c>
      <c r="C441">
        <v>13</v>
      </c>
      <c r="D441">
        <v>17</v>
      </c>
      <c r="E441" s="13">
        <v>-0.1</v>
      </c>
      <c r="F441" s="7">
        <f>(((20-15)/(MIN($E$2:$E$8761)-15))*Data[[#This Row],[temperatuur]])+18.151</f>
        <v>18.172008403361346</v>
      </c>
      <c r="G441" s="7">
        <f>Data[[#This Row],[Tintern ]]-Data[[#This Row],[temperatuur]]</f>
        <v>18.272008403361347</v>
      </c>
      <c r="H441" s="7">
        <f>ROUND(IF(Data[[#This Row],[deltaT]]&gt;0,(Data[[#This Row],[Tintern ]]-Data[[#This Row],[temperatuur]])*Uitgangspunten!$B$9,0),1)</f>
        <v>63.4</v>
      </c>
      <c r="I441"/>
      <c r="J441"/>
      <c r="K441" s="6"/>
      <c r="O441" s="5"/>
      <c r="P441" s="8"/>
      <c r="U441"/>
      <c r="V441"/>
    </row>
    <row r="442" spans="1:22" x14ac:dyDescent="0.25">
      <c r="A442">
        <v>2001</v>
      </c>
      <c r="B442">
        <v>1</v>
      </c>
      <c r="C442">
        <v>14</v>
      </c>
      <c r="D442">
        <v>18</v>
      </c>
      <c r="E442" s="13">
        <v>-0.1</v>
      </c>
      <c r="F442" s="7">
        <f>(((20-15)/(MIN($E$2:$E$8761)-15))*Data[[#This Row],[temperatuur]])+18.151</f>
        <v>18.172008403361346</v>
      </c>
      <c r="G442" s="7">
        <f>Data[[#This Row],[Tintern ]]-Data[[#This Row],[temperatuur]]</f>
        <v>18.272008403361347</v>
      </c>
      <c r="H442" s="7">
        <f>ROUND(IF(Data[[#This Row],[deltaT]]&gt;0,(Data[[#This Row],[Tintern ]]-Data[[#This Row],[temperatuur]])*Uitgangspunten!$B$9,0),1)</f>
        <v>63.4</v>
      </c>
      <c r="I442"/>
      <c r="J442"/>
      <c r="K442" s="6"/>
      <c r="O442" s="5"/>
      <c r="P442" s="8"/>
      <c r="U442"/>
      <c r="V442"/>
    </row>
    <row r="443" spans="1:22" x14ac:dyDescent="0.25">
      <c r="A443">
        <v>2001</v>
      </c>
      <c r="B443">
        <v>1</v>
      </c>
      <c r="C443">
        <v>15</v>
      </c>
      <c r="D443">
        <v>16</v>
      </c>
      <c r="E443" s="13">
        <v>-0.1</v>
      </c>
      <c r="F443" s="7">
        <f>(((20-15)/(MIN($E$2:$E$8761)-15))*Data[[#This Row],[temperatuur]])+18.151</f>
        <v>18.172008403361346</v>
      </c>
      <c r="G443" s="7">
        <f>Data[[#This Row],[Tintern ]]-Data[[#This Row],[temperatuur]]</f>
        <v>18.272008403361347</v>
      </c>
      <c r="H443" s="7">
        <f>ROUND(IF(Data[[#This Row],[deltaT]]&gt;0,(Data[[#This Row],[Tintern ]]-Data[[#This Row],[temperatuur]])*Uitgangspunten!$B$9,0),1)</f>
        <v>63.4</v>
      </c>
      <c r="I443"/>
      <c r="J443"/>
      <c r="K443" s="6"/>
      <c r="O443" s="5"/>
      <c r="P443" s="8"/>
      <c r="U443"/>
      <c r="V443"/>
    </row>
    <row r="444" spans="1:22" x14ac:dyDescent="0.25">
      <c r="A444">
        <v>2001</v>
      </c>
      <c r="B444">
        <v>1</v>
      </c>
      <c r="C444">
        <v>20</v>
      </c>
      <c r="D444">
        <v>8</v>
      </c>
      <c r="E444" s="13">
        <v>-0.1</v>
      </c>
      <c r="F444" s="7">
        <f>(((20-15)/(MIN($E$2:$E$8761)-15))*Data[[#This Row],[temperatuur]])+18.151</f>
        <v>18.172008403361346</v>
      </c>
      <c r="G444" s="7">
        <f>Data[[#This Row],[Tintern ]]-Data[[#This Row],[temperatuur]]</f>
        <v>18.272008403361347</v>
      </c>
      <c r="H444" s="7">
        <f>ROUND(IF(Data[[#This Row],[deltaT]]&gt;0,(Data[[#This Row],[Tintern ]]-Data[[#This Row],[temperatuur]])*Uitgangspunten!$B$9,0),1)</f>
        <v>63.4</v>
      </c>
      <c r="I444"/>
      <c r="J444"/>
      <c r="K444" s="6"/>
      <c r="O444" s="5"/>
      <c r="P444" s="8"/>
      <c r="U444"/>
      <c r="V444"/>
    </row>
    <row r="445" spans="1:22" x14ac:dyDescent="0.25">
      <c r="A445">
        <v>2001</v>
      </c>
      <c r="B445">
        <v>1</v>
      </c>
      <c r="C445">
        <v>21</v>
      </c>
      <c r="D445">
        <v>4</v>
      </c>
      <c r="E445" s="13">
        <v>-0.1</v>
      </c>
      <c r="F445" s="7">
        <f>(((20-15)/(MIN($E$2:$E$8761)-15))*Data[[#This Row],[temperatuur]])+18.151</f>
        <v>18.172008403361346</v>
      </c>
      <c r="G445" s="7">
        <f>Data[[#This Row],[Tintern ]]-Data[[#This Row],[temperatuur]]</f>
        <v>18.272008403361347</v>
      </c>
      <c r="H445" s="7">
        <f>ROUND(IF(Data[[#This Row],[deltaT]]&gt;0,(Data[[#This Row],[Tintern ]]-Data[[#This Row],[temperatuur]])*Uitgangspunten!$B$9,0),1)</f>
        <v>63.4</v>
      </c>
      <c r="I445"/>
      <c r="J445"/>
      <c r="K445" s="6"/>
      <c r="O445" s="5"/>
      <c r="P445" s="8"/>
      <c r="U445"/>
      <c r="V445"/>
    </row>
    <row r="446" spans="1:22" x14ac:dyDescent="0.25">
      <c r="A446">
        <v>2001</v>
      </c>
      <c r="B446">
        <v>1</v>
      </c>
      <c r="C446">
        <v>21</v>
      </c>
      <c r="D446">
        <v>21</v>
      </c>
      <c r="E446" s="13">
        <v>-0.1</v>
      </c>
      <c r="F446" s="7">
        <f>(((20-15)/(MIN($E$2:$E$8761)-15))*Data[[#This Row],[temperatuur]])+18.151</f>
        <v>18.172008403361346</v>
      </c>
      <c r="G446" s="7">
        <f>Data[[#This Row],[Tintern ]]-Data[[#This Row],[temperatuur]]</f>
        <v>18.272008403361347</v>
      </c>
      <c r="H446" s="7">
        <f>ROUND(IF(Data[[#This Row],[deltaT]]&gt;0,(Data[[#This Row],[Tintern ]]-Data[[#This Row],[temperatuur]])*Uitgangspunten!$B$9,0),1)</f>
        <v>63.4</v>
      </c>
      <c r="I446"/>
      <c r="J446"/>
      <c r="K446" s="6"/>
      <c r="O446" s="5"/>
      <c r="P446" s="8"/>
      <c r="U446"/>
      <c r="V446"/>
    </row>
    <row r="447" spans="1:22" x14ac:dyDescent="0.25">
      <c r="A447">
        <v>2001</v>
      </c>
      <c r="B447">
        <v>1</v>
      </c>
      <c r="C447">
        <v>29</v>
      </c>
      <c r="D447">
        <v>22</v>
      </c>
      <c r="E447" s="13">
        <v>-0.1</v>
      </c>
      <c r="F447" s="7">
        <f>(((20-15)/(MIN($E$2:$E$8761)-15))*Data[[#This Row],[temperatuur]])+18.151</f>
        <v>18.172008403361346</v>
      </c>
      <c r="G447" s="7">
        <f>Data[[#This Row],[Tintern ]]-Data[[#This Row],[temperatuur]]</f>
        <v>18.272008403361347</v>
      </c>
      <c r="H447" s="7">
        <f>ROUND(IF(Data[[#This Row],[deltaT]]&gt;0,(Data[[#This Row],[Tintern ]]-Data[[#This Row],[temperatuur]])*Uitgangspunten!$B$9,0),1)</f>
        <v>63.4</v>
      </c>
      <c r="I447"/>
      <c r="J447"/>
      <c r="K447" s="6"/>
      <c r="O447" s="5"/>
      <c r="P447" s="8"/>
      <c r="U447"/>
      <c r="V447"/>
    </row>
    <row r="448" spans="1:22" x14ac:dyDescent="0.25">
      <c r="A448">
        <v>2004</v>
      </c>
      <c r="B448">
        <v>2</v>
      </c>
      <c r="C448">
        <v>24</v>
      </c>
      <c r="D448">
        <v>2</v>
      </c>
      <c r="E448" s="13">
        <v>-0.1</v>
      </c>
      <c r="F448" s="7">
        <f>(((20-15)/(MIN($E$2:$E$8761)-15))*Data[[#This Row],[temperatuur]])+18.151</f>
        <v>18.172008403361346</v>
      </c>
      <c r="G448" s="7">
        <f>Data[[#This Row],[Tintern ]]-Data[[#This Row],[temperatuur]]</f>
        <v>18.272008403361347</v>
      </c>
      <c r="H448" s="7">
        <f>ROUND(IF(Data[[#This Row],[deltaT]]&gt;0,(Data[[#This Row],[Tintern ]]-Data[[#This Row],[temperatuur]])*Uitgangspunten!$B$9,0),1)</f>
        <v>63.4</v>
      </c>
      <c r="I448"/>
      <c r="J448"/>
      <c r="K448" s="6"/>
      <c r="O448" s="5"/>
      <c r="P448" s="8"/>
      <c r="U448"/>
      <c r="V448"/>
    </row>
    <row r="449" spans="1:22" x14ac:dyDescent="0.25">
      <c r="A449">
        <v>2004</v>
      </c>
      <c r="B449">
        <v>3</v>
      </c>
      <c r="C449">
        <v>3</v>
      </c>
      <c r="D449">
        <v>20</v>
      </c>
      <c r="E449" s="13">
        <v>-0.1</v>
      </c>
      <c r="F449" s="7">
        <f>(((20-15)/(MIN($E$2:$E$8761)-15))*Data[[#This Row],[temperatuur]])+18.151</f>
        <v>18.172008403361346</v>
      </c>
      <c r="G449" s="7">
        <f>Data[[#This Row],[Tintern ]]-Data[[#This Row],[temperatuur]]</f>
        <v>18.272008403361347</v>
      </c>
      <c r="H449" s="7">
        <f>ROUND(IF(Data[[#This Row],[deltaT]]&gt;0,(Data[[#This Row],[Tintern ]]-Data[[#This Row],[temperatuur]])*Uitgangspunten!$B$9,0),1)</f>
        <v>63.4</v>
      </c>
      <c r="I449"/>
      <c r="J449"/>
      <c r="K449" s="6"/>
      <c r="O449" s="5"/>
      <c r="P449" s="8"/>
      <c r="U449"/>
      <c r="V449"/>
    </row>
    <row r="450" spans="1:22" x14ac:dyDescent="0.25">
      <c r="A450">
        <v>2004</v>
      </c>
      <c r="B450">
        <v>3</v>
      </c>
      <c r="C450">
        <v>7</v>
      </c>
      <c r="D450">
        <v>23</v>
      </c>
      <c r="E450" s="13">
        <v>-0.1</v>
      </c>
      <c r="F450" s="7">
        <f>(((20-15)/(MIN($E$2:$E$8761)-15))*Data[[#This Row],[temperatuur]])+18.151</f>
        <v>18.172008403361346</v>
      </c>
      <c r="G450" s="7">
        <f>Data[[#This Row],[Tintern ]]-Data[[#This Row],[temperatuur]]</f>
        <v>18.272008403361347</v>
      </c>
      <c r="H450" s="7">
        <f>ROUND(IF(Data[[#This Row],[deltaT]]&gt;0,(Data[[#This Row],[Tintern ]]-Data[[#This Row],[temperatuur]])*Uitgangspunten!$B$9,0),1)</f>
        <v>63.4</v>
      </c>
      <c r="I450"/>
      <c r="J450"/>
      <c r="K450" s="6"/>
      <c r="O450" s="5"/>
      <c r="P450" s="8"/>
      <c r="U450"/>
      <c r="V450"/>
    </row>
    <row r="451" spans="1:22" x14ac:dyDescent="0.25">
      <c r="A451">
        <v>2004</v>
      </c>
      <c r="B451">
        <v>3</v>
      </c>
      <c r="C451">
        <v>10</v>
      </c>
      <c r="D451">
        <v>5</v>
      </c>
      <c r="E451" s="13">
        <v>-0.1</v>
      </c>
      <c r="F451" s="7">
        <f>(((20-15)/(MIN($E$2:$E$8761)-15))*Data[[#This Row],[temperatuur]])+18.151</f>
        <v>18.172008403361346</v>
      </c>
      <c r="G451" s="7">
        <f>Data[[#This Row],[Tintern ]]-Data[[#This Row],[temperatuur]]</f>
        <v>18.272008403361347</v>
      </c>
      <c r="H451" s="7">
        <f>ROUND(IF(Data[[#This Row],[deltaT]]&gt;0,(Data[[#This Row],[Tintern ]]-Data[[#This Row],[temperatuur]])*Uitgangspunten!$B$9,0),1)</f>
        <v>63.4</v>
      </c>
      <c r="I451"/>
      <c r="J451"/>
      <c r="K451" s="6"/>
      <c r="O451" s="5"/>
      <c r="P451" s="8"/>
      <c r="U451"/>
      <c r="V451"/>
    </row>
    <row r="452" spans="1:22" x14ac:dyDescent="0.25">
      <c r="A452">
        <v>2004</v>
      </c>
      <c r="B452">
        <v>3</v>
      </c>
      <c r="C452">
        <v>29</v>
      </c>
      <c r="D452">
        <v>1</v>
      </c>
      <c r="E452" s="13">
        <v>-0.1</v>
      </c>
      <c r="F452" s="7">
        <f>(((20-15)/(MIN($E$2:$E$8761)-15))*Data[[#This Row],[temperatuur]])+18.151</f>
        <v>18.172008403361346</v>
      </c>
      <c r="G452" s="7">
        <f>Data[[#This Row],[Tintern ]]-Data[[#This Row],[temperatuur]]</f>
        <v>18.272008403361347</v>
      </c>
      <c r="H452" s="7">
        <f>ROUND(IF(Data[[#This Row],[deltaT]]&gt;0,(Data[[#This Row],[Tintern ]]-Data[[#This Row],[temperatuur]])*Uitgangspunten!$B$9,0),1)</f>
        <v>63.4</v>
      </c>
      <c r="I452"/>
      <c r="J452"/>
      <c r="K452" s="6"/>
      <c r="O452" s="5"/>
      <c r="P452" s="8"/>
      <c r="U452"/>
      <c r="V452"/>
    </row>
    <row r="453" spans="1:22" x14ac:dyDescent="0.25">
      <c r="A453">
        <v>2002</v>
      </c>
      <c r="B453">
        <v>4</v>
      </c>
      <c r="C453">
        <v>7</v>
      </c>
      <c r="D453">
        <v>3</v>
      </c>
      <c r="E453" s="13">
        <v>-0.1</v>
      </c>
      <c r="F453" s="7">
        <f>(((20-15)/(MIN($E$2:$E$8761)-15))*Data[[#This Row],[temperatuur]])+18.151</f>
        <v>18.172008403361346</v>
      </c>
      <c r="G453" s="7">
        <f>Data[[#This Row],[Tintern ]]-Data[[#This Row],[temperatuur]]</f>
        <v>18.272008403361347</v>
      </c>
      <c r="H453" s="7">
        <f>ROUND(IF(Data[[#This Row],[deltaT]]&gt;0,(Data[[#This Row],[Tintern ]]-Data[[#This Row],[temperatuur]])*Uitgangspunten!$B$9,0),1)</f>
        <v>63.4</v>
      </c>
      <c r="I453"/>
      <c r="J453"/>
      <c r="K453" s="6"/>
      <c r="O453" s="5"/>
      <c r="P453" s="8"/>
      <c r="U453"/>
      <c r="V453"/>
    </row>
    <row r="454" spans="1:22" x14ac:dyDescent="0.25">
      <c r="A454">
        <v>2010</v>
      </c>
      <c r="B454">
        <v>10</v>
      </c>
      <c r="C454">
        <v>17</v>
      </c>
      <c r="D454">
        <v>22</v>
      </c>
      <c r="E454" s="13">
        <v>-0.1</v>
      </c>
      <c r="F454" s="7">
        <f>(((20-15)/(MIN($E$2:$E$8761)-15))*Data[[#This Row],[temperatuur]])+18.151</f>
        <v>18.172008403361346</v>
      </c>
      <c r="G454" s="7">
        <f>Data[[#This Row],[Tintern ]]-Data[[#This Row],[temperatuur]]</f>
        <v>18.272008403361347</v>
      </c>
      <c r="H454" s="7">
        <f>ROUND(IF(Data[[#This Row],[deltaT]]&gt;0,(Data[[#This Row],[Tintern ]]-Data[[#This Row],[temperatuur]])*Uitgangspunten!$B$9,0),1)</f>
        <v>63.4</v>
      </c>
      <c r="I454"/>
      <c r="J454"/>
      <c r="K454" s="6"/>
      <c r="O454" s="5"/>
      <c r="P454" s="8"/>
      <c r="U454"/>
      <c r="V454"/>
    </row>
    <row r="455" spans="1:22" x14ac:dyDescent="0.25">
      <c r="A455">
        <v>2003</v>
      </c>
      <c r="B455">
        <v>12</v>
      </c>
      <c r="C455">
        <v>6</v>
      </c>
      <c r="D455">
        <v>19</v>
      </c>
      <c r="E455" s="13">
        <v>-0.1</v>
      </c>
      <c r="F455" s="7">
        <f>(((20-15)/(MIN($E$2:$E$8761)-15))*Data[[#This Row],[temperatuur]])+18.151</f>
        <v>18.172008403361346</v>
      </c>
      <c r="G455" s="7">
        <f>Data[[#This Row],[Tintern ]]-Data[[#This Row],[temperatuur]]</f>
        <v>18.272008403361347</v>
      </c>
      <c r="H455" s="7">
        <f>ROUND(IF(Data[[#This Row],[deltaT]]&gt;0,(Data[[#This Row],[Tintern ]]-Data[[#This Row],[temperatuur]])*Uitgangspunten!$B$9,0),1)</f>
        <v>63.4</v>
      </c>
      <c r="I455"/>
      <c r="J455"/>
      <c r="K455" s="6"/>
      <c r="O455" s="5"/>
      <c r="P455" s="8"/>
      <c r="U455"/>
      <c r="V455"/>
    </row>
    <row r="456" spans="1:22" x14ac:dyDescent="0.25">
      <c r="A456">
        <v>2003</v>
      </c>
      <c r="B456">
        <v>12</v>
      </c>
      <c r="C456">
        <v>6</v>
      </c>
      <c r="D456">
        <v>23</v>
      </c>
      <c r="E456" s="13">
        <v>-0.1</v>
      </c>
      <c r="F456" s="7">
        <f>(((20-15)/(MIN($E$2:$E$8761)-15))*Data[[#This Row],[temperatuur]])+18.151</f>
        <v>18.172008403361346</v>
      </c>
      <c r="G456" s="7">
        <f>Data[[#This Row],[Tintern ]]-Data[[#This Row],[temperatuur]]</f>
        <v>18.272008403361347</v>
      </c>
      <c r="H456" s="7">
        <f>ROUND(IF(Data[[#This Row],[deltaT]]&gt;0,(Data[[#This Row],[Tintern ]]-Data[[#This Row],[temperatuur]])*Uitgangspunten!$B$9,0),1)</f>
        <v>63.4</v>
      </c>
      <c r="I456"/>
      <c r="J456"/>
      <c r="K456" s="6"/>
      <c r="O456" s="5"/>
      <c r="P456" s="8"/>
      <c r="U456"/>
      <c r="V456"/>
    </row>
    <row r="457" spans="1:22" x14ac:dyDescent="0.25">
      <c r="A457">
        <v>2003</v>
      </c>
      <c r="B457">
        <v>12</v>
      </c>
      <c r="C457">
        <v>12</v>
      </c>
      <c r="D457">
        <v>9</v>
      </c>
      <c r="E457" s="13">
        <v>-0.1</v>
      </c>
      <c r="F457" s="7">
        <f>(((20-15)/(MIN($E$2:$E$8761)-15))*Data[[#This Row],[temperatuur]])+18.151</f>
        <v>18.172008403361346</v>
      </c>
      <c r="G457" s="7">
        <f>Data[[#This Row],[Tintern ]]-Data[[#This Row],[temperatuur]]</f>
        <v>18.272008403361347</v>
      </c>
      <c r="H457" s="7">
        <f>ROUND(IF(Data[[#This Row],[deltaT]]&gt;0,(Data[[#This Row],[Tintern ]]-Data[[#This Row],[temperatuur]])*Uitgangspunten!$B$9,0),1)</f>
        <v>63.4</v>
      </c>
      <c r="I457"/>
      <c r="J457"/>
      <c r="K457" s="6"/>
      <c r="O457" s="5"/>
      <c r="P457" s="8"/>
      <c r="U457"/>
      <c r="V457"/>
    </row>
    <row r="458" spans="1:22" x14ac:dyDescent="0.25">
      <c r="A458">
        <v>2003</v>
      </c>
      <c r="B458">
        <v>12</v>
      </c>
      <c r="C458">
        <v>18</v>
      </c>
      <c r="D458">
        <v>7</v>
      </c>
      <c r="E458" s="13">
        <v>-0.1</v>
      </c>
      <c r="F458" s="7">
        <f>(((20-15)/(MIN($E$2:$E$8761)-15))*Data[[#This Row],[temperatuur]])+18.151</f>
        <v>18.172008403361346</v>
      </c>
      <c r="G458" s="7">
        <f>Data[[#This Row],[Tintern ]]-Data[[#This Row],[temperatuur]]</f>
        <v>18.272008403361347</v>
      </c>
      <c r="H458" s="7">
        <f>ROUND(IF(Data[[#This Row],[deltaT]]&gt;0,(Data[[#This Row],[Tintern ]]-Data[[#This Row],[temperatuur]])*Uitgangspunten!$B$9,0),1)</f>
        <v>63.4</v>
      </c>
      <c r="I458"/>
      <c r="J458"/>
      <c r="K458" s="6"/>
      <c r="O458" s="5"/>
      <c r="P458" s="8"/>
      <c r="U458"/>
      <c r="V458"/>
    </row>
    <row r="459" spans="1:22" x14ac:dyDescent="0.25">
      <c r="A459">
        <v>2003</v>
      </c>
      <c r="B459">
        <v>12</v>
      </c>
      <c r="C459">
        <v>19</v>
      </c>
      <c r="D459">
        <v>4</v>
      </c>
      <c r="E459" s="13">
        <v>-0.1</v>
      </c>
      <c r="F459" s="7">
        <f>(((20-15)/(MIN($E$2:$E$8761)-15))*Data[[#This Row],[temperatuur]])+18.151</f>
        <v>18.172008403361346</v>
      </c>
      <c r="G459" s="7">
        <f>Data[[#This Row],[Tintern ]]-Data[[#This Row],[temperatuur]]</f>
        <v>18.272008403361347</v>
      </c>
      <c r="H459" s="7">
        <f>ROUND(IF(Data[[#This Row],[deltaT]]&gt;0,(Data[[#This Row],[Tintern ]]-Data[[#This Row],[temperatuur]])*Uitgangspunten!$B$9,0),1)</f>
        <v>63.4</v>
      </c>
      <c r="I459"/>
      <c r="J459"/>
      <c r="K459" s="6"/>
      <c r="O459" s="5"/>
      <c r="P459" s="8"/>
      <c r="U459"/>
      <c r="V459"/>
    </row>
    <row r="460" spans="1:22" x14ac:dyDescent="0.25">
      <c r="A460">
        <v>2003</v>
      </c>
      <c r="B460">
        <v>12</v>
      </c>
      <c r="C460">
        <v>22</v>
      </c>
      <c r="D460">
        <v>18</v>
      </c>
      <c r="E460" s="13">
        <v>-0.1</v>
      </c>
      <c r="F460" s="7">
        <f>(((20-15)/(MIN($E$2:$E$8761)-15))*Data[[#This Row],[temperatuur]])+18.151</f>
        <v>18.172008403361346</v>
      </c>
      <c r="G460" s="7">
        <f>Data[[#This Row],[Tintern ]]-Data[[#This Row],[temperatuur]]</f>
        <v>18.272008403361347</v>
      </c>
      <c r="H460" s="7">
        <f>ROUND(IF(Data[[#This Row],[deltaT]]&gt;0,(Data[[#This Row],[Tintern ]]-Data[[#This Row],[temperatuur]])*Uitgangspunten!$B$9,0),1)</f>
        <v>63.4</v>
      </c>
      <c r="I460"/>
      <c r="J460"/>
      <c r="K460" s="6"/>
      <c r="O460" s="5"/>
      <c r="P460" s="8"/>
      <c r="U460"/>
      <c r="V460"/>
    </row>
    <row r="461" spans="1:22" x14ac:dyDescent="0.25">
      <c r="A461">
        <v>2001</v>
      </c>
      <c r="B461">
        <v>1</v>
      </c>
      <c r="C461">
        <v>12</v>
      </c>
      <c r="D461">
        <v>8</v>
      </c>
      <c r="E461" s="13">
        <v>0</v>
      </c>
      <c r="F461" s="7">
        <f>(((20-15)/(MIN($E$2:$E$8761)-15))*Data[[#This Row],[temperatuur]])+18.151</f>
        <v>18.151</v>
      </c>
      <c r="G461" s="7">
        <f>Data[[#This Row],[Tintern ]]-Data[[#This Row],[temperatuur]]</f>
        <v>18.151</v>
      </c>
      <c r="H461" s="7">
        <f>ROUND(IF(Data[[#This Row],[deltaT]]&gt;0,(Data[[#This Row],[Tintern ]]-Data[[#This Row],[temperatuur]])*Uitgangspunten!$B$9,0),1)</f>
        <v>63</v>
      </c>
      <c r="I461"/>
      <c r="J461"/>
      <c r="K461" s="6"/>
      <c r="O461" s="5"/>
      <c r="P461" s="8"/>
      <c r="U461"/>
      <c r="V461"/>
    </row>
    <row r="462" spans="1:22" x14ac:dyDescent="0.25">
      <c r="A462">
        <v>2001</v>
      </c>
      <c r="B462">
        <v>1</v>
      </c>
      <c r="C462">
        <v>12</v>
      </c>
      <c r="D462">
        <v>22</v>
      </c>
      <c r="E462" s="13">
        <v>0</v>
      </c>
      <c r="F462" s="7">
        <f>(((20-15)/(MIN($E$2:$E$8761)-15))*Data[[#This Row],[temperatuur]])+18.151</f>
        <v>18.151</v>
      </c>
      <c r="G462" s="7">
        <f>Data[[#This Row],[Tintern ]]-Data[[#This Row],[temperatuur]]</f>
        <v>18.151</v>
      </c>
      <c r="H462" s="7">
        <f>ROUND(IF(Data[[#This Row],[deltaT]]&gt;0,(Data[[#This Row],[Tintern ]]-Data[[#This Row],[temperatuur]])*Uitgangspunten!$B$9,0),1)</f>
        <v>63</v>
      </c>
      <c r="I462"/>
      <c r="J462"/>
      <c r="K462" s="6"/>
      <c r="O462" s="5"/>
      <c r="P462" s="8"/>
      <c r="U462"/>
      <c r="V462"/>
    </row>
    <row r="463" spans="1:22" x14ac:dyDescent="0.25">
      <c r="A463">
        <v>2001</v>
      </c>
      <c r="B463">
        <v>1</v>
      </c>
      <c r="C463">
        <v>12</v>
      </c>
      <c r="D463">
        <v>24</v>
      </c>
      <c r="E463" s="13">
        <v>0</v>
      </c>
      <c r="F463" s="7">
        <f>(((20-15)/(MIN($E$2:$E$8761)-15))*Data[[#This Row],[temperatuur]])+18.151</f>
        <v>18.151</v>
      </c>
      <c r="G463" s="7">
        <f>Data[[#This Row],[Tintern ]]-Data[[#This Row],[temperatuur]]</f>
        <v>18.151</v>
      </c>
      <c r="H463" s="7">
        <f>ROUND(IF(Data[[#This Row],[deltaT]]&gt;0,(Data[[#This Row],[Tintern ]]-Data[[#This Row],[temperatuur]])*Uitgangspunten!$B$9,0),1)</f>
        <v>63</v>
      </c>
      <c r="I463"/>
      <c r="J463"/>
      <c r="K463" s="6"/>
      <c r="O463" s="5"/>
      <c r="P463" s="8"/>
      <c r="U463"/>
      <c r="V463"/>
    </row>
    <row r="464" spans="1:22" x14ac:dyDescent="0.25">
      <c r="A464">
        <v>2001</v>
      </c>
      <c r="B464">
        <v>1</v>
      </c>
      <c r="C464">
        <v>17</v>
      </c>
      <c r="D464">
        <v>13</v>
      </c>
      <c r="E464" s="13">
        <v>0</v>
      </c>
      <c r="F464" s="7">
        <f>(((20-15)/(MIN($E$2:$E$8761)-15))*Data[[#This Row],[temperatuur]])+18.151</f>
        <v>18.151</v>
      </c>
      <c r="G464" s="7">
        <f>Data[[#This Row],[Tintern ]]-Data[[#This Row],[temperatuur]]</f>
        <v>18.151</v>
      </c>
      <c r="H464" s="7">
        <f>ROUND(IF(Data[[#This Row],[deltaT]]&gt;0,(Data[[#This Row],[Tintern ]]-Data[[#This Row],[temperatuur]])*Uitgangspunten!$B$9,0),1)</f>
        <v>63</v>
      </c>
      <c r="I464"/>
      <c r="J464"/>
      <c r="K464" s="6"/>
      <c r="O464" s="5"/>
      <c r="P464" s="8"/>
      <c r="U464"/>
      <c r="V464"/>
    </row>
    <row r="465" spans="1:22" x14ac:dyDescent="0.25">
      <c r="A465">
        <v>2001</v>
      </c>
      <c r="B465">
        <v>1</v>
      </c>
      <c r="C465">
        <v>19</v>
      </c>
      <c r="D465">
        <v>22</v>
      </c>
      <c r="E465" s="13">
        <v>0</v>
      </c>
      <c r="F465" s="7">
        <f>(((20-15)/(MIN($E$2:$E$8761)-15))*Data[[#This Row],[temperatuur]])+18.151</f>
        <v>18.151</v>
      </c>
      <c r="G465" s="7">
        <f>Data[[#This Row],[Tintern ]]-Data[[#This Row],[temperatuur]]</f>
        <v>18.151</v>
      </c>
      <c r="H465" s="7">
        <f>ROUND(IF(Data[[#This Row],[deltaT]]&gt;0,(Data[[#This Row],[Tintern ]]-Data[[#This Row],[temperatuur]])*Uitgangspunten!$B$9,0),1)</f>
        <v>63</v>
      </c>
      <c r="I465"/>
      <c r="J465"/>
      <c r="K465" s="6"/>
      <c r="O465" s="5"/>
      <c r="P465" s="8"/>
      <c r="U465"/>
      <c r="V465"/>
    </row>
    <row r="466" spans="1:22" x14ac:dyDescent="0.25">
      <c r="A466">
        <v>2001</v>
      </c>
      <c r="B466">
        <v>1</v>
      </c>
      <c r="C466">
        <v>19</v>
      </c>
      <c r="D466">
        <v>24</v>
      </c>
      <c r="E466" s="13">
        <v>0</v>
      </c>
      <c r="F466" s="7">
        <f>(((20-15)/(MIN($E$2:$E$8761)-15))*Data[[#This Row],[temperatuur]])+18.151</f>
        <v>18.151</v>
      </c>
      <c r="G466" s="7">
        <f>Data[[#This Row],[Tintern ]]-Data[[#This Row],[temperatuur]]</f>
        <v>18.151</v>
      </c>
      <c r="H466" s="7">
        <f>ROUND(IF(Data[[#This Row],[deltaT]]&gt;0,(Data[[#This Row],[Tintern ]]-Data[[#This Row],[temperatuur]])*Uitgangspunten!$B$9,0),1)</f>
        <v>63</v>
      </c>
      <c r="I466"/>
      <c r="J466"/>
      <c r="K466" s="6"/>
      <c r="O466" s="5"/>
      <c r="P466" s="8"/>
      <c r="U466"/>
      <c r="V466"/>
    </row>
    <row r="467" spans="1:22" x14ac:dyDescent="0.25">
      <c r="A467">
        <v>2001</v>
      </c>
      <c r="B467">
        <v>1</v>
      </c>
      <c r="C467">
        <v>20</v>
      </c>
      <c r="D467">
        <v>1</v>
      </c>
      <c r="E467" s="13">
        <v>0</v>
      </c>
      <c r="F467" s="7">
        <f>(((20-15)/(MIN($E$2:$E$8761)-15))*Data[[#This Row],[temperatuur]])+18.151</f>
        <v>18.151</v>
      </c>
      <c r="G467" s="7">
        <f>Data[[#This Row],[Tintern ]]-Data[[#This Row],[temperatuur]]</f>
        <v>18.151</v>
      </c>
      <c r="H467" s="7">
        <f>ROUND(IF(Data[[#This Row],[deltaT]]&gt;0,(Data[[#This Row],[Tintern ]]-Data[[#This Row],[temperatuur]])*Uitgangspunten!$B$9,0),1)</f>
        <v>63</v>
      </c>
      <c r="I467"/>
      <c r="J467"/>
      <c r="K467" s="6"/>
      <c r="O467" s="5"/>
      <c r="P467" s="8"/>
      <c r="U467"/>
      <c r="V467"/>
    </row>
    <row r="468" spans="1:22" x14ac:dyDescent="0.25">
      <c r="A468">
        <v>2001</v>
      </c>
      <c r="B468">
        <v>1</v>
      </c>
      <c r="C468">
        <v>20</v>
      </c>
      <c r="D468">
        <v>2</v>
      </c>
      <c r="E468" s="13">
        <v>0</v>
      </c>
      <c r="F468" s="7">
        <f>(((20-15)/(MIN($E$2:$E$8761)-15))*Data[[#This Row],[temperatuur]])+18.151</f>
        <v>18.151</v>
      </c>
      <c r="G468" s="7">
        <f>Data[[#This Row],[Tintern ]]-Data[[#This Row],[temperatuur]]</f>
        <v>18.151</v>
      </c>
      <c r="H468" s="7">
        <f>ROUND(IF(Data[[#This Row],[deltaT]]&gt;0,(Data[[#This Row],[Tintern ]]-Data[[#This Row],[temperatuur]])*Uitgangspunten!$B$9,0),1)</f>
        <v>63</v>
      </c>
      <c r="I468"/>
      <c r="J468"/>
      <c r="K468" s="6"/>
      <c r="O468" s="5"/>
      <c r="P468" s="8"/>
      <c r="U468"/>
      <c r="V468"/>
    </row>
    <row r="469" spans="1:22" x14ac:dyDescent="0.25">
      <c r="A469">
        <v>2001</v>
      </c>
      <c r="B469">
        <v>1</v>
      </c>
      <c r="C469">
        <v>20</v>
      </c>
      <c r="D469">
        <v>21</v>
      </c>
      <c r="E469" s="13">
        <v>0</v>
      </c>
      <c r="F469" s="7">
        <f>(((20-15)/(MIN($E$2:$E$8761)-15))*Data[[#This Row],[temperatuur]])+18.151</f>
        <v>18.151</v>
      </c>
      <c r="G469" s="7">
        <f>Data[[#This Row],[Tintern ]]-Data[[#This Row],[temperatuur]]</f>
        <v>18.151</v>
      </c>
      <c r="H469" s="7">
        <f>ROUND(IF(Data[[#This Row],[deltaT]]&gt;0,(Data[[#This Row],[Tintern ]]-Data[[#This Row],[temperatuur]])*Uitgangspunten!$B$9,0),1)</f>
        <v>63</v>
      </c>
      <c r="I469"/>
      <c r="J469"/>
      <c r="K469" s="6"/>
      <c r="O469" s="5"/>
      <c r="P469" s="8"/>
      <c r="U469"/>
      <c r="V469"/>
    </row>
    <row r="470" spans="1:22" x14ac:dyDescent="0.25">
      <c r="A470">
        <v>2001</v>
      </c>
      <c r="B470">
        <v>1</v>
      </c>
      <c r="C470">
        <v>20</v>
      </c>
      <c r="D470">
        <v>23</v>
      </c>
      <c r="E470" s="13">
        <v>0</v>
      </c>
      <c r="F470" s="7">
        <f>(((20-15)/(MIN($E$2:$E$8761)-15))*Data[[#This Row],[temperatuur]])+18.151</f>
        <v>18.151</v>
      </c>
      <c r="G470" s="7">
        <f>Data[[#This Row],[Tintern ]]-Data[[#This Row],[temperatuur]]</f>
        <v>18.151</v>
      </c>
      <c r="H470" s="7">
        <f>ROUND(IF(Data[[#This Row],[deltaT]]&gt;0,(Data[[#This Row],[Tintern ]]-Data[[#This Row],[temperatuur]])*Uitgangspunten!$B$9,0),1)</f>
        <v>63</v>
      </c>
      <c r="I470"/>
      <c r="J470"/>
      <c r="K470" s="6"/>
      <c r="O470" s="5"/>
      <c r="P470" s="8"/>
      <c r="U470"/>
      <c r="V470"/>
    </row>
    <row r="471" spans="1:22" x14ac:dyDescent="0.25">
      <c r="A471">
        <v>2001</v>
      </c>
      <c r="B471">
        <v>1</v>
      </c>
      <c r="C471">
        <v>20</v>
      </c>
      <c r="D471">
        <v>24</v>
      </c>
      <c r="E471" s="13">
        <v>0</v>
      </c>
      <c r="F471" s="7">
        <f>(((20-15)/(MIN($E$2:$E$8761)-15))*Data[[#This Row],[temperatuur]])+18.151</f>
        <v>18.151</v>
      </c>
      <c r="G471" s="7">
        <f>Data[[#This Row],[Tintern ]]-Data[[#This Row],[temperatuur]]</f>
        <v>18.151</v>
      </c>
      <c r="H471" s="7">
        <f>ROUND(IF(Data[[#This Row],[deltaT]]&gt;0,(Data[[#This Row],[Tintern ]]-Data[[#This Row],[temperatuur]])*Uitgangspunten!$B$9,0),1)</f>
        <v>63</v>
      </c>
      <c r="I471"/>
      <c r="J471"/>
      <c r="K471" s="6"/>
      <c r="O471" s="5"/>
      <c r="P471" s="8"/>
      <c r="U471"/>
      <c r="V471"/>
    </row>
    <row r="472" spans="1:22" x14ac:dyDescent="0.25">
      <c r="A472">
        <v>2001</v>
      </c>
      <c r="B472">
        <v>1</v>
      </c>
      <c r="C472">
        <v>21</v>
      </c>
      <c r="D472">
        <v>18</v>
      </c>
      <c r="E472" s="13">
        <v>0</v>
      </c>
      <c r="F472" s="7">
        <f>(((20-15)/(MIN($E$2:$E$8761)-15))*Data[[#This Row],[temperatuur]])+18.151</f>
        <v>18.151</v>
      </c>
      <c r="G472" s="7">
        <f>Data[[#This Row],[Tintern ]]-Data[[#This Row],[temperatuur]]</f>
        <v>18.151</v>
      </c>
      <c r="H472" s="7">
        <f>ROUND(IF(Data[[#This Row],[deltaT]]&gt;0,(Data[[#This Row],[Tintern ]]-Data[[#This Row],[temperatuur]])*Uitgangspunten!$B$9,0),1)</f>
        <v>63</v>
      </c>
      <c r="I472"/>
      <c r="J472"/>
      <c r="K472" s="6"/>
      <c r="O472" s="5"/>
      <c r="P472" s="8"/>
      <c r="U472"/>
      <c r="V472"/>
    </row>
    <row r="473" spans="1:22" x14ac:dyDescent="0.25">
      <c r="A473">
        <v>2001</v>
      </c>
      <c r="B473">
        <v>1</v>
      </c>
      <c r="C473">
        <v>29</v>
      </c>
      <c r="D473">
        <v>7</v>
      </c>
      <c r="E473" s="13">
        <v>0</v>
      </c>
      <c r="F473" s="7">
        <f>(((20-15)/(MIN($E$2:$E$8761)-15))*Data[[#This Row],[temperatuur]])+18.151</f>
        <v>18.151</v>
      </c>
      <c r="G473" s="7">
        <f>Data[[#This Row],[Tintern ]]-Data[[#This Row],[temperatuur]]</f>
        <v>18.151</v>
      </c>
      <c r="H473" s="7">
        <f>ROUND(IF(Data[[#This Row],[deltaT]]&gt;0,(Data[[#This Row],[Tintern ]]-Data[[#This Row],[temperatuur]])*Uitgangspunten!$B$9,0),1)</f>
        <v>63</v>
      </c>
      <c r="I473"/>
      <c r="J473"/>
      <c r="K473" s="6"/>
      <c r="O473" s="5"/>
      <c r="P473" s="8"/>
      <c r="U473"/>
      <c r="V473"/>
    </row>
    <row r="474" spans="1:22" x14ac:dyDescent="0.25">
      <c r="A474">
        <v>2001</v>
      </c>
      <c r="B474">
        <v>1</v>
      </c>
      <c r="C474">
        <v>29</v>
      </c>
      <c r="D474">
        <v>18</v>
      </c>
      <c r="E474" s="13">
        <v>0</v>
      </c>
      <c r="F474" s="7">
        <f>(((20-15)/(MIN($E$2:$E$8761)-15))*Data[[#This Row],[temperatuur]])+18.151</f>
        <v>18.151</v>
      </c>
      <c r="G474" s="7">
        <f>Data[[#This Row],[Tintern ]]-Data[[#This Row],[temperatuur]]</f>
        <v>18.151</v>
      </c>
      <c r="H474" s="7">
        <f>ROUND(IF(Data[[#This Row],[deltaT]]&gt;0,(Data[[#This Row],[Tintern ]]-Data[[#This Row],[temperatuur]])*Uitgangspunten!$B$9,0),1)</f>
        <v>63</v>
      </c>
      <c r="I474"/>
      <c r="J474"/>
      <c r="K474" s="6"/>
      <c r="O474" s="5"/>
      <c r="P474" s="8"/>
      <c r="U474"/>
      <c r="V474"/>
    </row>
    <row r="475" spans="1:22" x14ac:dyDescent="0.25">
      <c r="A475">
        <v>2004</v>
      </c>
      <c r="B475">
        <v>2</v>
      </c>
      <c r="C475">
        <v>16</v>
      </c>
      <c r="D475">
        <v>5</v>
      </c>
      <c r="E475" s="13">
        <v>0</v>
      </c>
      <c r="F475" s="7">
        <f>(((20-15)/(MIN($E$2:$E$8761)-15))*Data[[#This Row],[temperatuur]])+18.151</f>
        <v>18.151</v>
      </c>
      <c r="G475" s="7">
        <f>Data[[#This Row],[Tintern ]]-Data[[#This Row],[temperatuur]]</f>
        <v>18.151</v>
      </c>
      <c r="H475" s="7">
        <f>ROUND(IF(Data[[#This Row],[deltaT]]&gt;0,(Data[[#This Row],[Tintern ]]-Data[[#This Row],[temperatuur]])*Uitgangspunten!$B$9,0),1)</f>
        <v>63</v>
      </c>
      <c r="I475"/>
      <c r="J475"/>
      <c r="K475" s="6"/>
      <c r="O475" s="5"/>
      <c r="P475" s="8"/>
      <c r="U475"/>
      <c r="V475"/>
    </row>
    <row r="476" spans="1:22" x14ac:dyDescent="0.25">
      <c r="A476">
        <v>2004</v>
      </c>
      <c r="B476">
        <v>2</v>
      </c>
      <c r="C476">
        <v>24</v>
      </c>
      <c r="D476">
        <v>5</v>
      </c>
      <c r="E476" s="13">
        <v>0</v>
      </c>
      <c r="F476" s="7">
        <f>(((20-15)/(MIN($E$2:$E$8761)-15))*Data[[#This Row],[temperatuur]])+18.151</f>
        <v>18.151</v>
      </c>
      <c r="G476" s="7">
        <f>Data[[#This Row],[Tintern ]]-Data[[#This Row],[temperatuur]]</f>
        <v>18.151</v>
      </c>
      <c r="H476" s="7">
        <f>ROUND(IF(Data[[#This Row],[deltaT]]&gt;0,(Data[[#This Row],[Tintern ]]-Data[[#This Row],[temperatuur]])*Uitgangspunten!$B$9,0),1)</f>
        <v>63</v>
      </c>
      <c r="I476"/>
      <c r="J476"/>
      <c r="K476" s="6"/>
      <c r="O476" s="5"/>
      <c r="P476" s="8"/>
      <c r="U476"/>
      <c r="V476"/>
    </row>
    <row r="477" spans="1:22" x14ac:dyDescent="0.25">
      <c r="A477">
        <v>2004</v>
      </c>
      <c r="B477">
        <v>2</v>
      </c>
      <c r="C477">
        <v>25</v>
      </c>
      <c r="D477">
        <v>18</v>
      </c>
      <c r="E477" s="13">
        <v>0</v>
      </c>
      <c r="F477" s="7">
        <f>(((20-15)/(MIN($E$2:$E$8761)-15))*Data[[#This Row],[temperatuur]])+18.151</f>
        <v>18.151</v>
      </c>
      <c r="G477" s="7">
        <f>Data[[#This Row],[Tintern ]]-Data[[#This Row],[temperatuur]]</f>
        <v>18.151</v>
      </c>
      <c r="H477" s="7">
        <f>ROUND(IF(Data[[#This Row],[deltaT]]&gt;0,(Data[[#This Row],[Tintern ]]-Data[[#This Row],[temperatuur]])*Uitgangspunten!$B$9,0),1)</f>
        <v>63</v>
      </c>
      <c r="I477"/>
      <c r="J477"/>
      <c r="K477" s="6"/>
      <c r="O477" s="5"/>
      <c r="P477" s="8"/>
      <c r="U477"/>
      <c r="V477"/>
    </row>
    <row r="478" spans="1:22" x14ac:dyDescent="0.25">
      <c r="A478">
        <v>2004</v>
      </c>
      <c r="B478">
        <v>2</v>
      </c>
      <c r="C478">
        <v>27</v>
      </c>
      <c r="D478">
        <v>18</v>
      </c>
      <c r="E478" s="13">
        <v>0</v>
      </c>
      <c r="F478" s="7">
        <f>(((20-15)/(MIN($E$2:$E$8761)-15))*Data[[#This Row],[temperatuur]])+18.151</f>
        <v>18.151</v>
      </c>
      <c r="G478" s="7">
        <f>Data[[#This Row],[Tintern ]]-Data[[#This Row],[temperatuur]]</f>
        <v>18.151</v>
      </c>
      <c r="H478" s="7">
        <f>ROUND(IF(Data[[#This Row],[deltaT]]&gt;0,(Data[[#This Row],[Tintern ]]-Data[[#This Row],[temperatuur]])*Uitgangspunten!$B$9,0),1)</f>
        <v>63</v>
      </c>
      <c r="I478"/>
      <c r="J478"/>
      <c r="K478" s="6"/>
      <c r="O478" s="5"/>
      <c r="P478" s="8"/>
      <c r="U478"/>
      <c r="V478"/>
    </row>
    <row r="479" spans="1:22" x14ac:dyDescent="0.25">
      <c r="A479">
        <v>2004</v>
      </c>
      <c r="B479">
        <v>3</v>
      </c>
      <c r="C479">
        <v>3</v>
      </c>
      <c r="D479">
        <v>22</v>
      </c>
      <c r="E479" s="13">
        <v>0</v>
      </c>
      <c r="F479" s="7">
        <f>(((20-15)/(MIN($E$2:$E$8761)-15))*Data[[#This Row],[temperatuur]])+18.151</f>
        <v>18.151</v>
      </c>
      <c r="G479" s="7">
        <f>Data[[#This Row],[Tintern ]]-Data[[#This Row],[temperatuur]]</f>
        <v>18.151</v>
      </c>
      <c r="H479" s="7">
        <f>ROUND(IF(Data[[#This Row],[deltaT]]&gt;0,(Data[[#This Row],[Tintern ]]-Data[[#This Row],[temperatuur]])*Uitgangspunten!$B$9,0),1)</f>
        <v>63</v>
      </c>
      <c r="I479"/>
      <c r="J479"/>
      <c r="K479" s="6"/>
      <c r="O479" s="5"/>
      <c r="P479" s="8"/>
      <c r="U479"/>
      <c r="V479"/>
    </row>
    <row r="480" spans="1:22" x14ac:dyDescent="0.25">
      <c r="A480">
        <v>2004</v>
      </c>
      <c r="B480">
        <v>3</v>
      </c>
      <c r="C480">
        <v>9</v>
      </c>
      <c r="D480">
        <v>2</v>
      </c>
      <c r="E480" s="13">
        <v>0</v>
      </c>
      <c r="F480" s="7">
        <f>(((20-15)/(MIN($E$2:$E$8761)-15))*Data[[#This Row],[temperatuur]])+18.151</f>
        <v>18.151</v>
      </c>
      <c r="G480" s="7">
        <f>Data[[#This Row],[Tintern ]]-Data[[#This Row],[temperatuur]]</f>
        <v>18.151</v>
      </c>
      <c r="H480" s="7">
        <f>ROUND(IF(Data[[#This Row],[deltaT]]&gt;0,(Data[[#This Row],[Tintern ]]-Data[[#This Row],[temperatuur]])*Uitgangspunten!$B$9,0),1)</f>
        <v>63</v>
      </c>
      <c r="I480"/>
      <c r="J480"/>
      <c r="K480" s="6"/>
      <c r="O480" s="5"/>
      <c r="P480" s="8"/>
      <c r="U480"/>
      <c r="V480"/>
    </row>
    <row r="481" spans="1:22" x14ac:dyDescent="0.25">
      <c r="A481">
        <v>2002</v>
      </c>
      <c r="B481">
        <v>4</v>
      </c>
      <c r="C481">
        <v>7</v>
      </c>
      <c r="D481">
        <v>4</v>
      </c>
      <c r="E481" s="13">
        <v>0</v>
      </c>
      <c r="F481" s="7">
        <f>(((20-15)/(MIN($E$2:$E$8761)-15))*Data[[#This Row],[temperatuur]])+18.151</f>
        <v>18.151</v>
      </c>
      <c r="G481" s="7">
        <f>Data[[#This Row],[Tintern ]]-Data[[#This Row],[temperatuur]]</f>
        <v>18.151</v>
      </c>
      <c r="H481" s="7">
        <f>ROUND(IF(Data[[#This Row],[deltaT]]&gt;0,(Data[[#This Row],[Tintern ]]-Data[[#This Row],[temperatuur]])*Uitgangspunten!$B$9,0),1)</f>
        <v>63</v>
      </c>
      <c r="I481"/>
      <c r="J481"/>
      <c r="K481" s="6"/>
      <c r="O481" s="5"/>
      <c r="P481" s="8"/>
      <c r="U481"/>
      <c r="V481"/>
    </row>
    <row r="482" spans="1:22" x14ac:dyDescent="0.25">
      <c r="A482">
        <v>2010</v>
      </c>
      <c r="B482">
        <v>10</v>
      </c>
      <c r="C482">
        <v>26</v>
      </c>
      <c r="D482">
        <v>3</v>
      </c>
      <c r="E482" s="13">
        <v>0</v>
      </c>
      <c r="F482" s="7">
        <f>(((20-15)/(MIN($E$2:$E$8761)-15))*Data[[#This Row],[temperatuur]])+18.151</f>
        <v>18.151</v>
      </c>
      <c r="G482" s="7">
        <f>Data[[#This Row],[Tintern ]]-Data[[#This Row],[temperatuur]]</f>
        <v>18.151</v>
      </c>
      <c r="H482" s="7">
        <f>ROUND(IF(Data[[#This Row],[deltaT]]&gt;0,(Data[[#This Row],[Tintern ]]-Data[[#This Row],[temperatuur]])*Uitgangspunten!$B$9,0),1)</f>
        <v>63</v>
      </c>
      <c r="I482"/>
      <c r="J482"/>
      <c r="K482" s="6"/>
      <c r="O482" s="5"/>
      <c r="P482" s="8"/>
      <c r="U482"/>
      <c r="V482"/>
    </row>
    <row r="483" spans="1:22" x14ac:dyDescent="0.25">
      <c r="A483">
        <v>2003</v>
      </c>
      <c r="B483">
        <v>12</v>
      </c>
      <c r="C483">
        <v>12</v>
      </c>
      <c r="D483">
        <v>4</v>
      </c>
      <c r="E483" s="13">
        <v>0</v>
      </c>
      <c r="F483" s="7">
        <f>(((20-15)/(MIN($E$2:$E$8761)-15))*Data[[#This Row],[temperatuur]])+18.151</f>
        <v>18.151</v>
      </c>
      <c r="G483" s="7">
        <f>Data[[#This Row],[Tintern ]]-Data[[#This Row],[temperatuur]]</f>
        <v>18.151</v>
      </c>
      <c r="H483" s="7">
        <f>ROUND(IF(Data[[#This Row],[deltaT]]&gt;0,(Data[[#This Row],[Tintern ]]-Data[[#This Row],[temperatuur]])*Uitgangspunten!$B$9,0),1)</f>
        <v>63</v>
      </c>
      <c r="I483"/>
      <c r="J483"/>
      <c r="K483" s="6"/>
      <c r="O483" s="5"/>
      <c r="P483" s="8"/>
      <c r="U483"/>
      <c r="V483"/>
    </row>
    <row r="484" spans="1:22" x14ac:dyDescent="0.25">
      <c r="A484">
        <v>2003</v>
      </c>
      <c r="B484">
        <v>12</v>
      </c>
      <c r="C484">
        <v>22</v>
      </c>
      <c r="D484">
        <v>22</v>
      </c>
      <c r="E484" s="13">
        <v>0</v>
      </c>
      <c r="F484" s="7">
        <f>(((20-15)/(MIN($E$2:$E$8761)-15))*Data[[#This Row],[temperatuur]])+18.151</f>
        <v>18.151</v>
      </c>
      <c r="G484" s="7">
        <f>Data[[#This Row],[Tintern ]]-Data[[#This Row],[temperatuur]]</f>
        <v>18.151</v>
      </c>
      <c r="H484" s="7">
        <f>ROUND(IF(Data[[#This Row],[deltaT]]&gt;0,(Data[[#This Row],[Tintern ]]-Data[[#This Row],[temperatuur]])*Uitgangspunten!$B$9,0),1)</f>
        <v>63</v>
      </c>
      <c r="I484"/>
      <c r="J484"/>
      <c r="K484" s="6"/>
      <c r="O484" s="5"/>
      <c r="P484" s="8"/>
      <c r="U484"/>
      <c r="V484"/>
    </row>
    <row r="485" spans="1:22" x14ac:dyDescent="0.25">
      <c r="A485">
        <v>2001</v>
      </c>
      <c r="B485">
        <v>1</v>
      </c>
      <c r="C485">
        <v>14</v>
      </c>
      <c r="D485">
        <v>17</v>
      </c>
      <c r="E485" s="13">
        <v>0.1</v>
      </c>
      <c r="F485" s="7">
        <f>(((20-15)/(MIN($E$2:$E$8761)-15))*Data[[#This Row],[temperatuur]])+18.151</f>
        <v>18.129991596638654</v>
      </c>
      <c r="G485" s="7">
        <f>Data[[#This Row],[Tintern ]]-Data[[#This Row],[temperatuur]]</f>
        <v>18.029991596638652</v>
      </c>
      <c r="H485" s="7">
        <f>ROUND(IF(Data[[#This Row],[deltaT]]&gt;0,(Data[[#This Row],[Tintern ]]-Data[[#This Row],[temperatuur]])*Uitgangspunten!$B$9,0),1)</f>
        <v>62.6</v>
      </c>
      <c r="I485"/>
      <c r="J485"/>
      <c r="K485" s="6"/>
      <c r="O485" s="5"/>
      <c r="P485" s="8"/>
      <c r="U485"/>
      <c r="V485"/>
    </row>
    <row r="486" spans="1:22" x14ac:dyDescent="0.25">
      <c r="A486">
        <v>2001</v>
      </c>
      <c r="B486">
        <v>1</v>
      </c>
      <c r="C486">
        <v>19</v>
      </c>
      <c r="D486">
        <v>18</v>
      </c>
      <c r="E486" s="13">
        <v>0.1</v>
      </c>
      <c r="F486" s="7">
        <f>(((20-15)/(MIN($E$2:$E$8761)-15))*Data[[#This Row],[temperatuur]])+18.151</f>
        <v>18.129991596638654</v>
      </c>
      <c r="G486" s="7">
        <f>Data[[#This Row],[Tintern ]]-Data[[#This Row],[temperatuur]]</f>
        <v>18.029991596638652</v>
      </c>
      <c r="H486" s="7">
        <f>ROUND(IF(Data[[#This Row],[deltaT]]&gt;0,(Data[[#This Row],[Tintern ]]-Data[[#This Row],[temperatuur]])*Uitgangspunten!$B$9,0),1)</f>
        <v>62.6</v>
      </c>
      <c r="I486"/>
      <c r="J486"/>
      <c r="K486" s="6"/>
      <c r="O486" s="5"/>
      <c r="P486" s="8"/>
      <c r="U486"/>
      <c r="V486"/>
    </row>
    <row r="487" spans="1:22" x14ac:dyDescent="0.25">
      <c r="A487">
        <v>2001</v>
      </c>
      <c r="B487">
        <v>1</v>
      </c>
      <c r="C487">
        <v>20</v>
      </c>
      <c r="D487">
        <v>16</v>
      </c>
      <c r="E487" s="13">
        <v>0.1</v>
      </c>
      <c r="F487" s="7">
        <f>(((20-15)/(MIN($E$2:$E$8761)-15))*Data[[#This Row],[temperatuur]])+18.151</f>
        <v>18.129991596638654</v>
      </c>
      <c r="G487" s="7">
        <f>Data[[#This Row],[Tintern ]]-Data[[#This Row],[temperatuur]]</f>
        <v>18.029991596638652</v>
      </c>
      <c r="H487" s="7">
        <f>ROUND(IF(Data[[#This Row],[deltaT]]&gt;0,(Data[[#This Row],[Tintern ]]-Data[[#This Row],[temperatuur]])*Uitgangspunten!$B$9,0),1)</f>
        <v>62.6</v>
      </c>
      <c r="I487"/>
      <c r="J487"/>
      <c r="K487" s="6"/>
      <c r="O487" s="5"/>
      <c r="P487" s="8"/>
      <c r="U487"/>
      <c r="V487"/>
    </row>
    <row r="488" spans="1:22" x14ac:dyDescent="0.25">
      <c r="A488">
        <v>2001</v>
      </c>
      <c r="B488">
        <v>1</v>
      </c>
      <c r="C488">
        <v>20</v>
      </c>
      <c r="D488">
        <v>18</v>
      </c>
      <c r="E488" s="13">
        <v>0.1</v>
      </c>
      <c r="F488" s="7">
        <f>(((20-15)/(MIN($E$2:$E$8761)-15))*Data[[#This Row],[temperatuur]])+18.151</f>
        <v>18.129991596638654</v>
      </c>
      <c r="G488" s="7">
        <f>Data[[#This Row],[Tintern ]]-Data[[#This Row],[temperatuur]]</f>
        <v>18.029991596638652</v>
      </c>
      <c r="H488" s="7">
        <f>ROUND(IF(Data[[#This Row],[deltaT]]&gt;0,(Data[[#This Row],[Tintern ]]-Data[[#This Row],[temperatuur]])*Uitgangspunten!$B$9,0),1)</f>
        <v>62.6</v>
      </c>
      <c r="I488"/>
      <c r="J488"/>
      <c r="K488" s="6"/>
      <c r="O488" s="5"/>
      <c r="P488" s="8"/>
      <c r="U488"/>
      <c r="V488"/>
    </row>
    <row r="489" spans="1:22" x14ac:dyDescent="0.25">
      <c r="A489">
        <v>2001</v>
      </c>
      <c r="B489">
        <v>1</v>
      </c>
      <c r="C489">
        <v>20</v>
      </c>
      <c r="D489">
        <v>20</v>
      </c>
      <c r="E489" s="13">
        <v>0.1</v>
      </c>
      <c r="F489" s="7">
        <f>(((20-15)/(MIN($E$2:$E$8761)-15))*Data[[#This Row],[temperatuur]])+18.151</f>
        <v>18.129991596638654</v>
      </c>
      <c r="G489" s="7">
        <f>Data[[#This Row],[Tintern ]]-Data[[#This Row],[temperatuur]]</f>
        <v>18.029991596638652</v>
      </c>
      <c r="H489" s="7">
        <f>ROUND(IF(Data[[#This Row],[deltaT]]&gt;0,(Data[[#This Row],[Tintern ]]-Data[[#This Row],[temperatuur]])*Uitgangspunten!$B$9,0),1)</f>
        <v>62.6</v>
      </c>
      <c r="I489"/>
      <c r="J489"/>
      <c r="K489" s="6"/>
      <c r="O489" s="5"/>
      <c r="P489" s="8"/>
      <c r="U489"/>
      <c r="V489"/>
    </row>
    <row r="490" spans="1:22" x14ac:dyDescent="0.25">
      <c r="A490">
        <v>2001</v>
      </c>
      <c r="B490">
        <v>1</v>
      </c>
      <c r="C490">
        <v>21</v>
      </c>
      <c r="D490">
        <v>1</v>
      </c>
      <c r="E490" s="13">
        <v>0.1</v>
      </c>
      <c r="F490" s="7">
        <f>(((20-15)/(MIN($E$2:$E$8761)-15))*Data[[#This Row],[temperatuur]])+18.151</f>
        <v>18.129991596638654</v>
      </c>
      <c r="G490" s="7">
        <f>Data[[#This Row],[Tintern ]]-Data[[#This Row],[temperatuur]]</f>
        <v>18.029991596638652</v>
      </c>
      <c r="H490" s="7">
        <f>ROUND(IF(Data[[#This Row],[deltaT]]&gt;0,(Data[[#This Row],[Tintern ]]-Data[[#This Row],[temperatuur]])*Uitgangspunten!$B$9,0),1)</f>
        <v>62.6</v>
      </c>
      <c r="I490"/>
      <c r="J490"/>
      <c r="K490" s="6"/>
      <c r="O490" s="5"/>
      <c r="P490" s="8"/>
      <c r="U490"/>
      <c r="V490"/>
    </row>
    <row r="491" spans="1:22" x14ac:dyDescent="0.25">
      <c r="A491">
        <v>2001</v>
      </c>
      <c r="B491">
        <v>1</v>
      </c>
      <c r="C491">
        <v>21</v>
      </c>
      <c r="D491">
        <v>2</v>
      </c>
      <c r="E491" s="13">
        <v>0.1</v>
      </c>
      <c r="F491" s="7">
        <f>(((20-15)/(MIN($E$2:$E$8761)-15))*Data[[#This Row],[temperatuur]])+18.151</f>
        <v>18.129991596638654</v>
      </c>
      <c r="G491" s="7">
        <f>Data[[#This Row],[Tintern ]]-Data[[#This Row],[temperatuur]]</f>
        <v>18.029991596638652</v>
      </c>
      <c r="H491" s="7">
        <f>ROUND(IF(Data[[#This Row],[deltaT]]&gt;0,(Data[[#This Row],[Tintern ]]-Data[[#This Row],[temperatuur]])*Uitgangspunten!$B$9,0),1)</f>
        <v>62.6</v>
      </c>
      <c r="I491"/>
      <c r="J491"/>
      <c r="K491" s="6"/>
      <c r="O491" s="5"/>
      <c r="P491" s="8"/>
      <c r="U491"/>
      <c r="V491"/>
    </row>
    <row r="492" spans="1:22" x14ac:dyDescent="0.25">
      <c r="A492">
        <v>2001</v>
      </c>
      <c r="B492">
        <v>1</v>
      </c>
      <c r="C492">
        <v>21</v>
      </c>
      <c r="D492">
        <v>3</v>
      </c>
      <c r="E492" s="13">
        <v>0.1</v>
      </c>
      <c r="F492" s="7">
        <f>(((20-15)/(MIN($E$2:$E$8761)-15))*Data[[#This Row],[temperatuur]])+18.151</f>
        <v>18.129991596638654</v>
      </c>
      <c r="G492" s="7">
        <f>Data[[#This Row],[Tintern ]]-Data[[#This Row],[temperatuur]]</f>
        <v>18.029991596638652</v>
      </c>
      <c r="H492" s="7">
        <f>ROUND(IF(Data[[#This Row],[deltaT]]&gt;0,(Data[[#This Row],[Tintern ]]-Data[[#This Row],[temperatuur]])*Uitgangspunten!$B$9,0),1)</f>
        <v>62.6</v>
      </c>
      <c r="I492"/>
      <c r="J492"/>
      <c r="K492" s="6"/>
      <c r="O492" s="5"/>
      <c r="P492" s="8"/>
      <c r="U492"/>
      <c r="V492"/>
    </row>
    <row r="493" spans="1:22" x14ac:dyDescent="0.25">
      <c r="A493">
        <v>2001</v>
      </c>
      <c r="B493">
        <v>1</v>
      </c>
      <c r="C493">
        <v>21</v>
      </c>
      <c r="D493">
        <v>22</v>
      </c>
      <c r="E493" s="13">
        <v>0.1</v>
      </c>
      <c r="F493" s="7">
        <f>(((20-15)/(MIN($E$2:$E$8761)-15))*Data[[#This Row],[temperatuur]])+18.151</f>
        <v>18.129991596638654</v>
      </c>
      <c r="G493" s="7">
        <f>Data[[#This Row],[Tintern ]]-Data[[#This Row],[temperatuur]]</f>
        <v>18.029991596638652</v>
      </c>
      <c r="H493" s="7">
        <f>ROUND(IF(Data[[#This Row],[deltaT]]&gt;0,(Data[[#This Row],[Tintern ]]-Data[[#This Row],[temperatuur]])*Uitgangspunten!$B$9,0),1)</f>
        <v>62.6</v>
      </c>
      <c r="I493"/>
      <c r="J493"/>
      <c r="K493" s="6"/>
      <c r="O493" s="5"/>
      <c r="P493" s="8"/>
      <c r="U493"/>
      <c r="V493"/>
    </row>
    <row r="494" spans="1:22" x14ac:dyDescent="0.25">
      <c r="A494">
        <v>2001</v>
      </c>
      <c r="B494">
        <v>1</v>
      </c>
      <c r="C494">
        <v>29</v>
      </c>
      <c r="D494">
        <v>20</v>
      </c>
      <c r="E494" s="13">
        <v>0.1</v>
      </c>
      <c r="F494" s="7">
        <f>(((20-15)/(MIN($E$2:$E$8761)-15))*Data[[#This Row],[temperatuur]])+18.151</f>
        <v>18.129991596638654</v>
      </c>
      <c r="G494" s="7">
        <f>Data[[#This Row],[Tintern ]]-Data[[#This Row],[temperatuur]]</f>
        <v>18.029991596638652</v>
      </c>
      <c r="H494" s="7">
        <f>ROUND(IF(Data[[#This Row],[deltaT]]&gt;0,(Data[[#This Row],[Tintern ]]-Data[[#This Row],[temperatuur]])*Uitgangspunten!$B$9,0),1)</f>
        <v>62.6</v>
      </c>
      <c r="I494"/>
      <c r="J494"/>
      <c r="K494" s="6"/>
      <c r="O494" s="5"/>
      <c r="P494" s="8"/>
      <c r="U494"/>
      <c r="V494"/>
    </row>
    <row r="495" spans="1:22" x14ac:dyDescent="0.25">
      <c r="A495">
        <v>2004</v>
      </c>
      <c r="B495">
        <v>2</v>
      </c>
      <c r="C495">
        <v>25</v>
      </c>
      <c r="D495">
        <v>3</v>
      </c>
      <c r="E495" s="13">
        <v>0.1</v>
      </c>
      <c r="F495" s="7">
        <f>(((20-15)/(MIN($E$2:$E$8761)-15))*Data[[#This Row],[temperatuur]])+18.151</f>
        <v>18.129991596638654</v>
      </c>
      <c r="G495" s="7">
        <f>Data[[#This Row],[Tintern ]]-Data[[#This Row],[temperatuur]]</f>
        <v>18.029991596638652</v>
      </c>
      <c r="H495" s="7">
        <f>ROUND(IF(Data[[#This Row],[deltaT]]&gt;0,(Data[[#This Row],[Tintern ]]-Data[[#This Row],[temperatuur]])*Uitgangspunten!$B$9,0),1)</f>
        <v>62.6</v>
      </c>
      <c r="I495"/>
      <c r="J495"/>
      <c r="K495" s="6"/>
      <c r="O495" s="5"/>
      <c r="P495" s="8"/>
      <c r="U495"/>
      <c r="V495"/>
    </row>
    <row r="496" spans="1:22" x14ac:dyDescent="0.25">
      <c r="A496">
        <v>2004</v>
      </c>
      <c r="B496">
        <v>2</v>
      </c>
      <c r="C496">
        <v>25</v>
      </c>
      <c r="D496">
        <v>6</v>
      </c>
      <c r="E496" s="13">
        <v>0.1</v>
      </c>
      <c r="F496" s="7">
        <f>(((20-15)/(MIN($E$2:$E$8761)-15))*Data[[#This Row],[temperatuur]])+18.151</f>
        <v>18.129991596638654</v>
      </c>
      <c r="G496" s="7">
        <f>Data[[#This Row],[Tintern ]]-Data[[#This Row],[temperatuur]]</f>
        <v>18.029991596638652</v>
      </c>
      <c r="H496" s="7">
        <f>ROUND(IF(Data[[#This Row],[deltaT]]&gt;0,(Data[[#This Row],[Tintern ]]-Data[[#This Row],[temperatuur]])*Uitgangspunten!$B$9,0),1)</f>
        <v>62.6</v>
      </c>
      <c r="I496"/>
      <c r="J496"/>
      <c r="K496" s="6"/>
      <c r="O496" s="5"/>
      <c r="P496" s="8"/>
      <c r="U496"/>
      <c r="V496"/>
    </row>
    <row r="497" spans="1:22" x14ac:dyDescent="0.25">
      <c r="A497">
        <v>2004</v>
      </c>
      <c r="B497">
        <v>2</v>
      </c>
      <c r="C497">
        <v>27</v>
      </c>
      <c r="D497">
        <v>13</v>
      </c>
      <c r="E497" s="13">
        <v>0.1</v>
      </c>
      <c r="F497" s="7">
        <f>(((20-15)/(MIN($E$2:$E$8761)-15))*Data[[#This Row],[temperatuur]])+18.151</f>
        <v>18.129991596638654</v>
      </c>
      <c r="G497" s="7">
        <f>Data[[#This Row],[Tintern ]]-Data[[#This Row],[temperatuur]]</f>
        <v>18.029991596638652</v>
      </c>
      <c r="H497" s="7">
        <f>ROUND(IF(Data[[#This Row],[deltaT]]&gt;0,(Data[[#This Row],[Tintern ]]-Data[[#This Row],[temperatuur]])*Uitgangspunten!$B$9,0),1)</f>
        <v>62.6</v>
      </c>
      <c r="I497"/>
      <c r="J497"/>
      <c r="K497" s="6"/>
      <c r="O497" s="5"/>
      <c r="P497" s="8"/>
      <c r="U497"/>
      <c r="V497"/>
    </row>
    <row r="498" spans="1:22" x14ac:dyDescent="0.25">
      <c r="A498">
        <v>2004</v>
      </c>
      <c r="B498">
        <v>3</v>
      </c>
      <c r="C498">
        <v>10</v>
      </c>
      <c r="D498">
        <v>7</v>
      </c>
      <c r="E498" s="13">
        <v>0.1</v>
      </c>
      <c r="F498" s="7">
        <f>(((20-15)/(MIN($E$2:$E$8761)-15))*Data[[#This Row],[temperatuur]])+18.151</f>
        <v>18.129991596638654</v>
      </c>
      <c r="G498" s="7">
        <f>Data[[#This Row],[Tintern ]]-Data[[#This Row],[temperatuur]]</f>
        <v>18.029991596638652</v>
      </c>
      <c r="H498" s="7">
        <f>ROUND(IF(Data[[#This Row],[deltaT]]&gt;0,(Data[[#This Row],[Tintern ]]-Data[[#This Row],[temperatuur]])*Uitgangspunten!$B$9,0),1)</f>
        <v>62.6</v>
      </c>
      <c r="I498"/>
      <c r="J498"/>
      <c r="K498" s="6"/>
      <c r="O498" s="5"/>
      <c r="P498" s="8"/>
      <c r="U498"/>
      <c r="V498"/>
    </row>
    <row r="499" spans="1:22" x14ac:dyDescent="0.25">
      <c r="A499">
        <v>2004</v>
      </c>
      <c r="B499">
        <v>3</v>
      </c>
      <c r="C499">
        <v>12</v>
      </c>
      <c r="D499">
        <v>2</v>
      </c>
      <c r="E499" s="13">
        <v>0.1</v>
      </c>
      <c r="F499" s="7">
        <f>(((20-15)/(MIN($E$2:$E$8761)-15))*Data[[#This Row],[temperatuur]])+18.151</f>
        <v>18.129991596638654</v>
      </c>
      <c r="G499" s="7">
        <f>Data[[#This Row],[Tintern ]]-Data[[#This Row],[temperatuur]]</f>
        <v>18.029991596638652</v>
      </c>
      <c r="H499" s="7">
        <f>ROUND(IF(Data[[#This Row],[deltaT]]&gt;0,(Data[[#This Row],[Tintern ]]-Data[[#This Row],[temperatuur]])*Uitgangspunten!$B$9,0),1)</f>
        <v>62.6</v>
      </c>
      <c r="I499"/>
      <c r="J499"/>
      <c r="K499" s="6"/>
      <c r="O499" s="5"/>
      <c r="P499" s="8"/>
      <c r="U499"/>
      <c r="V499"/>
    </row>
    <row r="500" spans="1:22" x14ac:dyDescent="0.25">
      <c r="A500">
        <v>2004</v>
      </c>
      <c r="B500">
        <v>3</v>
      </c>
      <c r="C500">
        <v>24</v>
      </c>
      <c r="D500">
        <v>24</v>
      </c>
      <c r="E500" s="13">
        <v>0.1</v>
      </c>
      <c r="F500" s="7">
        <f>(((20-15)/(MIN($E$2:$E$8761)-15))*Data[[#This Row],[temperatuur]])+18.151</f>
        <v>18.129991596638654</v>
      </c>
      <c r="G500" s="7">
        <f>Data[[#This Row],[Tintern ]]-Data[[#This Row],[temperatuur]]</f>
        <v>18.029991596638652</v>
      </c>
      <c r="H500" s="7">
        <f>ROUND(IF(Data[[#This Row],[deltaT]]&gt;0,(Data[[#This Row],[Tintern ]]-Data[[#This Row],[temperatuur]])*Uitgangspunten!$B$9,0),1)</f>
        <v>62.6</v>
      </c>
      <c r="I500"/>
      <c r="J500"/>
      <c r="K500" s="6"/>
      <c r="O500" s="5"/>
      <c r="P500" s="8"/>
      <c r="U500"/>
      <c r="V500"/>
    </row>
    <row r="501" spans="1:22" x14ac:dyDescent="0.25">
      <c r="A501">
        <v>2004</v>
      </c>
      <c r="B501">
        <v>3</v>
      </c>
      <c r="C501">
        <v>28</v>
      </c>
      <c r="D501">
        <v>24</v>
      </c>
      <c r="E501" s="13">
        <v>0.1</v>
      </c>
      <c r="F501" s="7">
        <f>(((20-15)/(MIN($E$2:$E$8761)-15))*Data[[#This Row],[temperatuur]])+18.151</f>
        <v>18.129991596638654</v>
      </c>
      <c r="G501" s="7">
        <f>Data[[#This Row],[Tintern ]]-Data[[#This Row],[temperatuur]]</f>
        <v>18.029991596638652</v>
      </c>
      <c r="H501" s="7">
        <f>ROUND(IF(Data[[#This Row],[deltaT]]&gt;0,(Data[[#This Row],[Tintern ]]-Data[[#This Row],[temperatuur]])*Uitgangspunten!$B$9,0),1)</f>
        <v>62.6</v>
      </c>
      <c r="I501"/>
      <c r="J501"/>
      <c r="K501" s="6"/>
      <c r="O501" s="5"/>
      <c r="P501" s="8"/>
      <c r="U501"/>
      <c r="V501"/>
    </row>
    <row r="502" spans="1:22" x14ac:dyDescent="0.25">
      <c r="A502">
        <v>2002</v>
      </c>
      <c r="B502">
        <v>4</v>
      </c>
      <c r="C502">
        <v>6</v>
      </c>
      <c r="D502">
        <v>6</v>
      </c>
      <c r="E502" s="13">
        <v>0.1</v>
      </c>
      <c r="F502" s="7">
        <f>(((20-15)/(MIN($E$2:$E$8761)-15))*Data[[#This Row],[temperatuur]])+18.151</f>
        <v>18.129991596638654</v>
      </c>
      <c r="G502" s="7">
        <f>Data[[#This Row],[Tintern ]]-Data[[#This Row],[temperatuur]]</f>
        <v>18.029991596638652</v>
      </c>
      <c r="H502" s="7">
        <f>ROUND(IF(Data[[#This Row],[deltaT]]&gt;0,(Data[[#This Row],[Tintern ]]-Data[[#This Row],[temperatuur]])*Uitgangspunten!$B$9,0),1)</f>
        <v>62.6</v>
      </c>
      <c r="I502"/>
      <c r="J502"/>
      <c r="K502" s="6"/>
      <c r="O502" s="5"/>
      <c r="P502" s="8"/>
      <c r="U502"/>
      <c r="V502"/>
    </row>
    <row r="503" spans="1:22" x14ac:dyDescent="0.25">
      <c r="A503">
        <v>2010</v>
      </c>
      <c r="B503">
        <v>10</v>
      </c>
      <c r="C503">
        <v>18</v>
      </c>
      <c r="D503">
        <v>6</v>
      </c>
      <c r="E503" s="13">
        <v>0.1</v>
      </c>
      <c r="F503" s="7">
        <f>(((20-15)/(MIN($E$2:$E$8761)-15))*Data[[#This Row],[temperatuur]])+18.151</f>
        <v>18.129991596638654</v>
      </c>
      <c r="G503" s="7">
        <f>Data[[#This Row],[Tintern ]]-Data[[#This Row],[temperatuur]]</f>
        <v>18.029991596638652</v>
      </c>
      <c r="H503" s="7">
        <f>ROUND(IF(Data[[#This Row],[deltaT]]&gt;0,(Data[[#This Row],[Tintern ]]-Data[[#This Row],[temperatuur]])*Uitgangspunten!$B$9,0),1)</f>
        <v>62.6</v>
      </c>
      <c r="I503"/>
      <c r="J503"/>
      <c r="K503" s="6"/>
      <c r="O503" s="5"/>
      <c r="P503" s="8"/>
      <c r="U503"/>
      <c r="V503"/>
    </row>
    <row r="504" spans="1:22" x14ac:dyDescent="0.25">
      <c r="A504">
        <v>2010</v>
      </c>
      <c r="B504">
        <v>10</v>
      </c>
      <c r="C504">
        <v>25</v>
      </c>
      <c r="D504">
        <v>24</v>
      </c>
      <c r="E504" s="13">
        <v>0.1</v>
      </c>
      <c r="F504" s="7">
        <f>(((20-15)/(MIN($E$2:$E$8761)-15))*Data[[#This Row],[temperatuur]])+18.151</f>
        <v>18.129991596638654</v>
      </c>
      <c r="G504" s="7">
        <f>Data[[#This Row],[Tintern ]]-Data[[#This Row],[temperatuur]]</f>
        <v>18.029991596638652</v>
      </c>
      <c r="H504" s="7">
        <f>ROUND(IF(Data[[#This Row],[deltaT]]&gt;0,(Data[[#This Row],[Tintern ]]-Data[[#This Row],[temperatuur]])*Uitgangspunten!$B$9,0),1)</f>
        <v>62.6</v>
      </c>
      <c r="I504"/>
      <c r="J504"/>
      <c r="K504" s="6"/>
      <c r="O504" s="5"/>
      <c r="P504" s="8"/>
      <c r="U504"/>
      <c r="V504"/>
    </row>
    <row r="505" spans="1:22" x14ac:dyDescent="0.25">
      <c r="A505">
        <v>2010</v>
      </c>
      <c r="B505">
        <v>10</v>
      </c>
      <c r="C505">
        <v>26</v>
      </c>
      <c r="D505">
        <v>1</v>
      </c>
      <c r="E505" s="13">
        <v>0.1</v>
      </c>
      <c r="F505" s="7">
        <f>(((20-15)/(MIN($E$2:$E$8761)-15))*Data[[#This Row],[temperatuur]])+18.151</f>
        <v>18.129991596638654</v>
      </c>
      <c r="G505" s="7">
        <f>Data[[#This Row],[Tintern ]]-Data[[#This Row],[temperatuur]]</f>
        <v>18.029991596638652</v>
      </c>
      <c r="H505" s="7">
        <f>ROUND(IF(Data[[#This Row],[deltaT]]&gt;0,(Data[[#This Row],[Tintern ]]-Data[[#This Row],[temperatuur]])*Uitgangspunten!$B$9,0),1)</f>
        <v>62.6</v>
      </c>
      <c r="I505"/>
      <c r="J505"/>
      <c r="K505" s="6"/>
      <c r="O505" s="5"/>
      <c r="P505" s="8"/>
      <c r="U505"/>
      <c r="V505"/>
    </row>
    <row r="506" spans="1:22" x14ac:dyDescent="0.25">
      <c r="A506">
        <v>2003</v>
      </c>
      <c r="B506">
        <v>12</v>
      </c>
      <c r="C506">
        <v>31</v>
      </c>
      <c r="D506">
        <v>23</v>
      </c>
      <c r="E506" s="13">
        <v>0.1</v>
      </c>
      <c r="F506" s="7">
        <f>(((20-15)/(MIN($E$2:$E$8761)-15))*Data[[#This Row],[temperatuur]])+18.151</f>
        <v>18.129991596638654</v>
      </c>
      <c r="G506" s="7">
        <f>Data[[#This Row],[Tintern ]]-Data[[#This Row],[temperatuur]]</f>
        <v>18.029991596638652</v>
      </c>
      <c r="H506" s="7">
        <f>ROUND(IF(Data[[#This Row],[deltaT]]&gt;0,(Data[[#This Row],[Tintern ]]-Data[[#This Row],[temperatuur]])*Uitgangspunten!$B$9,0),1)</f>
        <v>62.6</v>
      </c>
      <c r="I506"/>
      <c r="J506"/>
      <c r="K506" s="6"/>
      <c r="O506" s="5"/>
      <c r="P506" s="8"/>
      <c r="U506"/>
      <c r="V506"/>
    </row>
    <row r="507" spans="1:22" x14ac:dyDescent="0.25">
      <c r="A507">
        <v>2001</v>
      </c>
      <c r="B507">
        <v>1</v>
      </c>
      <c r="C507">
        <v>12</v>
      </c>
      <c r="D507">
        <v>21</v>
      </c>
      <c r="E507" s="13">
        <v>0.2</v>
      </c>
      <c r="F507" s="7">
        <f>(((20-15)/(MIN($E$2:$E$8761)-15))*Data[[#This Row],[temperatuur]])+18.151</f>
        <v>18.108983193277311</v>
      </c>
      <c r="G507" s="7">
        <f>Data[[#This Row],[Tintern ]]-Data[[#This Row],[temperatuur]]</f>
        <v>17.908983193277312</v>
      </c>
      <c r="H507" s="7">
        <f>ROUND(IF(Data[[#This Row],[deltaT]]&gt;0,(Data[[#This Row],[Tintern ]]-Data[[#This Row],[temperatuur]])*Uitgangspunten!$B$9,0),1)</f>
        <v>62.2</v>
      </c>
      <c r="I507"/>
      <c r="J507"/>
      <c r="K507" s="6"/>
      <c r="O507" s="5"/>
      <c r="P507" s="8"/>
      <c r="U507"/>
      <c r="V507"/>
    </row>
    <row r="508" spans="1:22" x14ac:dyDescent="0.25">
      <c r="A508">
        <v>2001</v>
      </c>
      <c r="B508">
        <v>1</v>
      </c>
      <c r="C508">
        <v>12</v>
      </c>
      <c r="D508">
        <v>23</v>
      </c>
      <c r="E508" s="13">
        <v>0.2</v>
      </c>
      <c r="F508" s="7">
        <f>(((20-15)/(MIN($E$2:$E$8761)-15))*Data[[#This Row],[temperatuur]])+18.151</f>
        <v>18.108983193277311</v>
      </c>
      <c r="G508" s="7">
        <f>Data[[#This Row],[Tintern ]]-Data[[#This Row],[temperatuur]]</f>
        <v>17.908983193277312</v>
      </c>
      <c r="H508" s="7">
        <f>ROUND(IF(Data[[#This Row],[deltaT]]&gt;0,(Data[[#This Row],[Tintern ]]-Data[[#This Row],[temperatuur]])*Uitgangspunten!$B$9,0),1)</f>
        <v>62.2</v>
      </c>
      <c r="I508"/>
      <c r="J508"/>
      <c r="K508" s="6"/>
      <c r="O508" s="5"/>
      <c r="P508" s="8"/>
      <c r="U508"/>
      <c r="V508"/>
    </row>
    <row r="509" spans="1:22" x14ac:dyDescent="0.25">
      <c r="A509">
        <v>2001</v>
      </c>
      <c r="B509">
        <v>1</v>
      </c>
      <c r="C509">
        <v>13</v>
      </c>
      <c r="D509">
        <v>11</v>
      </c>
      <c r="E509" s="13">
        <v>0.2</v>
      </c>
      <c r="F509" s="7">
        <f>(((20-15)/(MIN($E$2:$E$8761)-15))*Data[[#This Row],[temperatuur]])+18.151</f>
        <v>18.108983193277311</v>
      </c>
      <c r="G509" s="7">
        <f>Data[[#This Row],[Tintern ]]-Data[[#This Row],[temperatuur]]</f>
        <v>17.908983193277312</v>
      </c>
      <c r="H509" s="7">
        <f>ROUND(IF(Data[[#This Row],[deltaT]]&gt;0,(Data[[#This Row],[Tintern ]]-Data[[#This Row],[temperatuur]])*Uitgangspunten!$B$9,0),1)</f>
        <v>62.2</v>
      </c>
      <c r="I509"/>
      <c r="J509"/>
      <c r="K509" s="6"/>
      <c r="O509" s="5"/>
      <c r="P509" s="8"/>
      <c r="U509"/>
      <c r="V509"/>
    </row>
    <row r="510" spans="1:22" x14ac:dyDescent="0.25">
      <c r="A510">
        <v>2001</v>
      </c>
      <c r="B510">
        <v>1</v>
      </c>
      <c r="C510">
        <v>14</v>
      </c>
      <c r="D510">
        <v>16</v>
      </c>
      <c r="E510" s="13">
        <v>0.2</v>
      </c>
      <c r="F510" s="7">
        <f>(((20-15)/(MIN($E$2:$E$8761)-15))*Data[[#This Row],[temperatuur]])+18.151</f>
        <v>18.108983193277311</v>
      </c>
      <c r="G510" s="7">
        <f>Data[[#This Row],[Tintern ]]-Data[[#This Row],[temperatuur]]</f>
        <v>17.908983193277312</v>
      </c>
      <c r="H510" s="7">
        <f>ROUND(IF(Data[[#This Row],[deltaT]]&gt;0,(Data[[#This Row],[Tintern ]]-Data[[#This Row],[temperatuur]])*Uitgangspunten!$B$9,0),1)</f>
        <v>62.2</v>
      </c>
      <c r="I510"/>
      <c r="J510"/>
      <c r="K510" s="6"/>
      <c r="O510" s="5"/>
      <c r="P510" s="8"/>
      <c r="U510"/>
      <c r="V510"/>
    </row>
    <row r="511" spans="1:22" x14ac:dyDescent="0.25">
      <c r="A511">
        <v>2001</v>
      </c>
      <c r="B511">
        <v>1</v>
      </c>
      <c r="C511">
        <v>15</v>
      </c>
      <c r="D511">
        <v>12</v>
      </c>
      <c r="E511" s="13">
        <v>0.2</v>
      </c>
      <c r="F511" s="7">
        <f>(((20-15)/(MIN($E$2:$E$8761)-15))*Data[[#This Row],[temperatuur]])+18.151</f>
        <v>18.108983193277311</v>
      </c>
      <c r="G511" s="7">
        <f>Data[[#This Row],[Tintern ]]-Data[[#This Row],[temperatuur]]</f>
        <v>17.908983193277312</v>
      </c>
      <c r="H511" s="7">
        <f>ROUND(IF(Data[[#This Row],[deltaT]]&gt;0,(Data[[#This Row],[Tintern ]]-Data[[#This Row],[temperatuur]])*Uitgangspunten!$B$9,0),1)</f>
        <v>62.2</v>
      </c>
      <c r="I511"/>
      <c r="J511"/>
      <c r="K511" s="6"/>
      <c r="O511" s="5"/>
      <c r="P511" s="8"/>
      <c r="U511"/>
      <c r="V511"/>
    </row>
    <row r="512" spans="1:22" x14ac:dyDescent="0.25">
      <c r="A512">
        <v>2001</v>
      </c>
      <c r="B512">
        <v>1</v>
      </c>
      <c r="C512">
        <v>19</v>
      </c>
      <c r="D512">
        <v>19</v>
      </c>
      <c r="E512" s="13">
        <v>0.2</v>
      </c>
      <c r="F512" s="7">
        <f>(((20-15)/(MIN($E$2:$E$8761)-15))*Data[[#This Row],[temperatuur]])+18.151</f>
        <v>18.108983193277311</v>
      </c>
      <c r="G512" s="7">
        <f>Data[[#This Row],[Tintern ]]-Data[[#This Row],[temperatuur]]</f>
        <v>17.908983193277312</v>
      </c>
      <c r="H512" s="7">
        <f>ROUND(IF(Data[[#This Row],[deltaT]]&gt;0,(Data[[#This Row],[Tintern ]]-Data[[#This Row],[temperatuur]])*Uitgangspunten!$B$9,0),1)</f>
        <v>62.2</v>
      </c>
      <c r="I512"/>
      <c r="J512"/>
      <c r="K512" s="6"/>
      <c r="O512" s="5"/>
      <c r="P512" s="8"/>
      <c r="U512"/>
      <c r="V512"/>
    </row>
    <row r="513" spans="1:22" x14ac:dyDescent="0.25">
      <c r="A513">
        <v>2001</v>
      </c>
      <c r="B513">
        <v>1</v>
      </c>
      <c r="C513">
        <v>20</v>
      </c>
      <c r="D513">
        <v>9</v>
      </c>
      <c r="E513" s="13">
        <v>0.2</v>
      </c>
      <c r="F513" s="7">
        <f>(((20-15)/(MIN($E$2:$E$8761)-15))*Data[[#This Row],[temperatuur]])+18.151</f>
        <v>18.108983193277311</v>
      </c>
      <c r="G513" s="7">
        <f>Data[[#This Row],[Tintern ]]-Data[[#This Row],[temperatuur]]</f>
        <v>17.908983193277312</v>
      </c>
      <c r="H513" s="7">
        <f>ROUND(IF(Data[[#This Row],[deltaT]]&gt;0,(Data[[#This Row],[Tintern ]]-Data[[#This Row],[temperatuur]])*Uitgangspunten!$B$9,0),1)</f>
        <v>62.2</v>
      </c>
      <c r="I513"/>
      <c r="J513"/>
      <c r="K513" s="6"/>
      <c r="O513" s="5"/>
      <c r="P513" s="8"/>
      <c r="U513"/>
      <c r="V513"/>
    </row>
    <row r="514" spans="1:22" x14ac:dyDescent="0.25">
      <c r="A514">
        <v>2001</v>
      </c>
      <c r="B514">
        <v>1</v>
      </c>
      <c r="C514">
        <v>20</v>
      </c>
      <c r="D514">
        <v>17</v>
      </c>
      <c r="E514" s="13">
        <v>0.2</v>
      </c>
      <c r="F514" s="7">
        <f>(((20-15)/(MIN($E$2:$E$8761)-15))*Data[[#This Row],[temperatuur]])+18.151</f>
        <v>18.108983193277311</v>
      </c>
      <c r="G514" s="7">
        <f>Data[[#This Row],[Tintern ]]-Data[[#This Row],[temperatuur]]</f>
        <v>17.908983193277312</v>
      </c>
      <c r="H514" s="7">
        <f>ROUND(IF(Data[[#This Row],[deltaT]]&gt;0,(Data[[#This Row],[Tintern ]]-Data[[#This Row],[temperatuur]])*Uitgangspunten!$B$9,0),1)</f>
        <v>62.2</v>
      </c>
      <c r="I514"/>
      <c r="J514"/>
      <c r="K514" s="6"/>
      <c r="O514" s="5"/>
      <c r="P514" s="8"/>
      <c r="U514"/>
      <c r="V514"/>
    </row>
    <row r="515" spans="1:22" x14ac:dyDescent="0.25">
      <c r="A515">
        <v>2001</v>
      </c>
      <c r="B515">
        <v>1</v>
      </c>
      <c r="C515">
        <v>20</v>
      </c>
      <c r="D515">
        <v>19</v>
      </c>
      <c r="E515" s="13">
        <v>0.2</v>
      </c>
      <c r="F515" s="7">
        <f>(((20-15)/(MIN($E$2:$E$8761)-15))*Data[[#This Row],[temperatuur]])+18.151</f>
        <v>18.108983193277311</v>
      </c>
      <c r="G515" s="7">
        <f>Data[[#This Row],[Tintern ]]-Data[[#This Row],[temperatuur]]</f>
        <v>17.908983193277312</v>
      </c>
      <c r="H515" s="7">
        <f>ROUND(IF(Data[[#This Row],[deltaT]]&gt;0,(Data[[#This Row],[Tintern ]]-Data[[#This Row],[temperatuur]])*Uitgangspunten!$B$9,0),1)</f>
        <v>62.2</v>
      </c>
      <c r="I515"/>
      <c r="J515"/>
      <c r="K515" s="6"/>
      <c r="O515" s="5"/>
      <c r="P515" s="8"/>
      <c r="U515"/>
      <c r="V515"/>
    </row>
    <row r="516" spans="1:22" x14ac:dyDescent="0.25">
      <c r="A516">
        <v>2001</v>
      </c>
      <c r="B516">
        <v>1</v>
      </c>
      <c r="C516">
        <v>30</v>
      </c>
      <c r="D516">
        <v>2</v>
      </c>
      <c r="E516" s="13">
        <v>0.2</v>
      </c>
      <c r="F516" s="7">
        <f>(((20-15)/(MIN($E$2:$E$8761)-15))*Data[[#This Row],[temperatuur]])+18.151</f>
        <v>18.108983193277311</v>
      </c>
      <c r="G516" s="7">
        <f>Data[[#This Row],[Tintern ]]-Data[[#This Row],[temperatuur]]</f>
        <v>17.908983193277312</v>
      </c>
      <c r="H516" s="7">
        <f>ROUND(IF(Data[[#This Row],[deltaT]]&gt;0,(Data[[#This Row],[Tintern ]]-Data[[#This Row],[temperatuur]])*Uitgangspunten!$B$9,0),1)</f>
        <v>62.2</v>
      </c>
      <c r="I516"/>
      <c r="J516"/>
      <c r="K516" s="6"/>
      <c r="O516" s="5"/>
      <c r="P516" s="8"/>
      <c r="U516"/>
      <c r="V516"/>
    </row>
    <row r="517" spans="1:22" x14ac:dyDescent="0.25">
      <c r="A517">
        <v>2004</v>
      </c>
      <c r="B517">
        <v>2</v>
      </c>
      <c r="C517">
        <v>16</v>
      </c>
      <c r="D517">
        <v>2</v>
      </c>
      <c r="E517" s="13">
        <v>0.2</v>
      </c>
      <c r="F517" s="7">
        <f>(((20-15)/(MIN($E$2:$E$8761)-15))*Data[[#This Row],[temperatuur]])+18.151</f>
        <v>18.108983193277311</v>
      </c>
      <c r="G517" s="7">
        <f>Data[[#This Row],[Tintern ]]-Data[[#This Row],[temperatuur]]</f>
        <v>17.908983193277312</v>
      </c>
      <c r="H517" s="7">
        <f>ROUND(IF(Data[[#This Row],[deltaT]]&gt;0,(Data[[#This Row],[Tintern ]]-Data[[#This Row],[temperatuur]])*Uitgangspunten!$B$9,0),1)</f>
        <v>62.2</v>
      </c>
      <c r="I517"/>
      <c r="J517"/>
      <c r="K517" s="6"/>
      <c r="O517" s="5"/>
      <c r="P517" s="8"/>
      <c r="U517"/>
      <c r="V517"/>
    </row>
    <row r="518" spans="1:22" x14ac:dyDescent="0.25">
      <c r="A518">
        <v>2004</v>
      </c>
      <c r="B518">
        <v>2</v>
      </c>
      <c r="C518">
        <v>19</v>
      </c>
      <c r="D518">
        <v>21</v>
      </c>
      <c r="E518" s="13">
        <v>0.2</v>
      </c>
      <c r="F518" s="7">
        <f>(((20-15)/(MIN($E$2:$E$8761)-15))*Data[[#This Row],[temperatuur]])+18.151</f>
        <v>18.108983193277311</v>
      </c>
      <c r="G518" s="7">
        <f>Data[[#This Row],[Tintern ]]-Data[[#This Row],[temperatuur]]</f>
        <v>17.908983193277312</v>
      </c>
      <c r="H518" s="7">
        <f>ROUND(IF(Data[[#This Row],[deltaT]]&gt;0,(Data[[#This Row],[Tintern ]]-Data[[#This Row],[temperatuur]])*Uitgangspunten!$B$9,0),1)</f>
        <v>62.2</v>
      </c>
      <c r="I518"/>
      <c r="J518"/>
      <c r="K518" s="6"/>
      <c r="O518" s="5"/>
      <c r="P518" s="8"/>
      <c r="U518"/>
      <c r="V518"/>
    </row>
    <row r="519" spans="1:22" x14ac:dyDescent="0.25">
      <c r="A519">
        <v>2004</v>
      </c>
      <c r="B519">
        <v>2</v>
      </c>
      <c r="C519">
        <v>20</v>
      </c>
      <c r="D519">
        <v>20</v>
      </c>
      <c r="E519" s="13">
        <v>0.2</v>
      </c>
      <c r="F519" s="7">
        <f>(((20-15)/(MIN($E$2:$E$8761)-15))*Data[[#This Row],[temperatuur]])+18.151</f>
        <v>18.108983193277311</v>
      </c>
      <c r="G519" s="7">
        <f>Data[[#This Row],[Tintern ]]-Data[[#This Row],[temperatuur]]</f>
        <v>17.908983193277312</v>
      </c>
      <c r="H519" s="7">
        <f>ROUND(IF(Data[[#This Row],[deltaT]]&gt;0,(Data[[#This Row],[Tintern ]]-Data[[#This Row],[temperatuur]])*Uitgangspunten!$B$9,0),1)</f>
        <v>62.2</v>
      </c>
      <c r="I519"/>
      <c r="J519"/>
      <c r="K519" s="6"/>
      <c r="O519" s="5"/>
      <c r="P519" s="8"/>
      <c r="U519"/>
      <c r="V519"/>
    </row>
    <row r="520" spans="1:22" x14ac:dyDescent="0.25">
      <c r="A520">
        <v>2004</v>
      </c>
      <c r="B520">
        <v>2</v>
      </c>
      <c r="C520">
        <v>21</v>
      </c>
      <c r="D520">
        <v>10</v>
      </c>
      <c r="E520" s="13">
        <v>0.2</v>
      </c>
      <c r="F520" s="7">
        <f>(((20-15)/(MIN($E$2:$E$8761)-15))*Data[[#This Row],[temperatuur]])+18.151</f>
        <v>18.108983193277311</v>
      </c>
      <c r="G520" s="7">
        <f>Data[[#This Row],[Tintern ]]-Data[[#This Row],[temperatuur]]</f>
        <v>17.908983193277312</v>
      </c>
      <c r="H520" s="7">
        <f>ROUND(IF(Data[[#This Row],[deltaT]]&gt;0,(Data[[#This Row],[Tintern ]]-Data[[#This Row],[temperatuur]])*Uitgangspunten!$B$9,0),1)</f>
        <v>62.2</v>
      </c>
      <c r="I520"/>
      <c r="J520"/>
      <c r="K520" s="6"/>
      <c r="O520" s="5"/>
      <c r="P520" s="8"/>
      <c r="U520"/>
      <c r="V520"/>
    </row>
    <row r="521" spans="1:22" x14ac:dyDescent="0.25">
      <c r="A521">
        <v>2004</v>
      </c>
      <c r="B521">
        <v>2</v>
      </c>
      <c r="C521">
        <v>23</v>
      </c>
      <c r="D521">
        <v>7</v>
      </c>
      <c r="E521" s="13">
        <v>0.2</v>
      </c>
      <c r="F521" s="7">
        <f>(((20-15)/(MIN($E$2:$E$8761)-15))*Data[[#This Row],[temperatuur]])+18.151</f>
        <v>18.108983193277311</v>
      </c>
      <c r="G521" s="7">
        <f>Data[[#This Row],[Tintern ]]-Data[[#This Row],[temperatuur]]</f>
        <v>17.908983193277312</v>
      </c>
      <c r="H521" s="7">
        <f>ROUND(IF(Data[[#This Row],[deltaT]]&gt;0,(Data[[#This Row],[Tintern ]]-Data[[#This Row],[temperatuur]])*Uitgangspunten!$B$9,0),1)</f>
        <v>62.2</v>
      </c>
      <c r="I521"/>
      <c r="J521"/>
      <c r="K521" s="6"/>
      <c r="O521" s="5"/>
      <c r="P521" s="8"/>
      <c r="U521"/>
      <c r="V521"/>
    </row>
    <row r="522" spans="1:22" x14ac:dyDescent="0.25">
      <c r="A522">
        <v>2004</v>
      </c>
      <c r="B522">
        <v>3</v>
      </c>
      <c r="C522">
        <v>2</v>
      </c>
      <c r="D522">
        <v>4</v>
      </c>
      <c r="E522" s="13">
        <v>0.2</v>
      </c>
      <c r="F522" s="7">
        <f>(((20-15)/(MIN($E$2:$E$8761)-15))*Data[[#This Row],[temperatuur]])+18.151</f>
        <v>18.108983193277311</v>
      </c>
      <c r="G522" s="7">
        <f>Data[[#This Row],[Tintern ]]-Data[[#This Row],[temperatuur]]</f>
        <v>17.908983193277312</v>
      </c>
      <c r="H522" s="7">
        <f>ROUND(IF(Data[[#This Row],[deltaT]]&gt;0,(Data[[#This Row],[Tintern ]]-Data[[#This Row],[temperatuur]])*Uitgangspunten!$B$9,0),1)</f>
        <v>62.2</v>
      </c>
      <c r="I522"/>
      <c r="J522"/>
      <c r="K522" s="6"/>
      <c r="O522" s="5"/>
      <c r="P522" s="8"/>
      <c r="U522"/>
      <c r="V522"/>
    </row>
    <row r="523" spans="1:22" x14ac:dyDescent="0.25">
      <c r="A523">
        <v>2004</v>
      </c>
      <c r="B523">
        <v>3</v>
      </c>
      <c r="C523">
        <v>10</v>
      </c>
      <c r="D523">
        <v>4</v>
      </c>
      <c r="E523" s="13">
        <v>0.2</v>
      </c>
      <c r="F523" s="7">
        <f>(((20-15)/(MIN($E$2:$E$8761)-15))*Data[[#This Row],[temperatuur]])+18.151</f>
        <v>18.108983193277311</v>
      </c>
      <c r="G523" s="7">
        <f>Data[[#This Row],[Tintern ]]-Data[[#This Row],[temperatuur]]</f>
        <v>17.908983193277312</v>
      </c>
      <c r="H523" s="7">
        <f>ROUND(IF(Data[[#This Row],[deltaT]]&gt;0,(Data[[#This Row],[Tintern ]]-Data[[#This Row],[temperatuur]])*Uitgangspunten!$B$9,0),1)</f>
        <v>62.2</v>
      </c>
      <c r="I523"/>
      <c r="J523"/>
      <c r="K523" s="6"/>
      <c r="O523" s="5"/>
      <c r="P523" s="8"/>
      <c r="U523"/>
      <c r="V523"/>
    </row>
    <row r="524" spans="1:22" x14ac:dyDescent="0.25">
      <c r="A524">
        <v>2004</v>
      </c>
      <c r="B524">
        <v>3</v>
      </c>
      <c r="C524">
        <v>12</v>
      </c>
      <c r="D524">
        <v>6</v>
      </c>
      <c r="E524" s="13">
        <v>0.2</v>
      </c>
      <c r="F524" s="7">
        <f>(((20-15)/(MIN($E$2:$E$8761)-15))*Data[[#This Row],[temperatuur]])+18.151</f>
        <v>18.108983193277311</v>
      </c>
      <c r="G524" s="7">
        <f>Data[[#This Row],[Tintern ]]-Data[[#This Row],[temperatuur]]</f>
        <v>17.908983193277312</v>
      </c>
      <c r="H524" s="7">
        <f>ROUND(IF(Data[[#This Row],[deltaT]]&gt;0,(Data[[#This Row],[Tintern ]]-Data[[#This Row],[temperatuur]])*Uitgangspunten!$B$9,0),1)</f>
        <v>62.2</v>
      </c>
      <c r="I524"/>
      <c r="J524"/>
      <c r="K524" s="6"/>
      <c r="O524" s="5"/>
      <c r="P524" s="8"/>
      <c r="U524"/>
      <c r="V524"/>
    </row>
    <row r="525" spans="1:22" x14ac:dyDescent="0.25">
      <c r="A525">
        <v>2004</v>
      </c>
      <c r="B525">
        <v>3</v>
      </c>
      <c r="C525">
        <v>23</v>
      </c>
      <c r="D525">
        <v>7</v>
      </c>
      <c r="E525" s="13">
        <v>0.2</v>
      </c>
      <c r="F525" s="7">
        <f>(((20-15)/(MIN($E$2:$E$8761)-15))*Data[[#This Row],[temperatuur]])+18.151</f>
        <v>18.108983193277311</v>
      </c>
      <c r="G525" s="7">
        <f>Data[[#This Row],[Tintern ]]-Data[[#This Row],[temperatuur]]</f>
        <v>17.908983193277312</v>
      </c>
      <c r="H525" s="7">
        <f>ROUND(IF(Data[[#This Row],[deltaT]]&gt;0,(Data[[#This Row],[Tintern ]]-Data[[#This Row],[temperatuur]])*Uitgangspunten!$B$9,0),1)</f>
        <v>62.2</v>
      </c>
      <c r="I525"/>
      <c r="J525"/>
      <c r="K525" s="6"/>
      <c r="O525" s="5"/>
      <c r="P525" s="8"/>
      <c r="U525"/>
      <c r="V525"/>
    </row>
    <row r="526" spans="1:22" x14ac:dyDescent="0.25">
      <c r="A526">
        <v>2004</v>
      </c>
      <c r="B526">
        <v>3</v>
      </c>
      <c r="C526">
        <v>25</v>
      </c>
      <c r="D526">
        <v>6</v>
      </c>
      <c r="E526" s="13">
        <v>0.2</v>
      </c>
      <c r="F526" s="7">
        <f>(((20-15)/(MIN($E$2:$E$8761)-15))*Data[[#This Row],[temperatuur]])+18.151</f>
        <v>18.108983193277311</v>
      </c>
      <c r="G526" s="7">
        <f>Data[[#This Row],[Tintern ]]-Data[[#This Row],[temperatuur]]</f>
        <v>17.908983193277312</v>
      </c>
      <c r="H526" s="7">
        <f>ROUND(IF(Data[[#This Row],[deltaT]]&gt;0,(Data[[#This Row],[Tintern ]]-Data[[#This Row],[temperatuur]])*Uitgangspunten!$B$9,0),1)</f>
        <v>62.2</v>
      </c>
      <c r="I526"/>
      <c r="J526"/>
      <c r="K526" s="6"/>
      <c r="O526" s="5"/>
      <c r="P526" s="8"/>
      <c r="U526"/>
      <c r="V526"/>
    </row>
    <row r="527" spans="1:22" x14ac:dyDescent="0.25">
      <c r="A527">
        <v>2003</v>
      </c>
      <c r="B527">
        <v>11</v>
      </c>
      <c r="C527">
        <v>28</v>
      </c>
      <c r="D527">
        <v>1</v>
      </c>
      <c r="E527" s="13">
        <v>0.2</v>
      </c>
      <c r="F527" s="7">
        <f>(((20-15)/(MIN($E$2:$E$8761)-15))*Data[[#This Row],[temperatuur]])+18.151</f>
        <v>18.108983193277311</v>
      </c>
      <c r="G527" s="7">
        <f>Data[[#This Row],[Tintern ]]-Data[[#This Row],[temperatuur]]</f>
        <v>17.908983193277312</v>
      </c>
      <c r="H527" s="7">
        <f>ROUND(IF(Data[[#This Row],[deltaT]]&gt;0,(Data[[#This Row],[Tintern ]]-Data[[#This Row],[temperatuur]])*Uitgangspunten!$B$9,0),1)</f>
        <v>62.2</v>
      </c>
      <c r="I527"/>
      <c r="J527"/>
      <c r="K527" s="6"/>
      <c r="O527" s="5"/>
      <c r="P527" s="8"/>
      <c r="U527"/>
      <c r="V527"/>
    </row>
    <row r="528" spans="1:22" x14ac:dyDescent="0.25">
      <c r="A528">
        <v>2003</v>
      </c>
      <c r="B528">
        <v>12</v>
      </c>
      <c r="C528">
        <v>23</v>
      </c>
      <c r="D528">
        <v>4</v>
      </c>
      <c r="E528" s="13">
        <v>0.2</v>
      </c>
      <c r="F528" s="7">
        <f>(((20-15)/(MIN($E$2:$E$8761)-15))*Data[[#This Row],[temperatuur]])+18.151</f>
        <v>18.108983193277311</v>
      </c>
      <c r="G528" s="7">
        <f>Data[[#This Row],[Tintern ]]-Data[[#This Row],[temperatuur]]</f>
        <v>17.908983193277312</v>
      </c>
      <c r="H528" s="7">
        <f>ROUND(IF(Data[[#This Row],[deltaT]]&gt;0,(Data[[#This Row],[Tintern ]]-Data[[#This Row],[temperatuur]])*Uitgangspunten!$B$9,0),1)</f>
        <v>62.2</v>
      </c>
      <c r="I528"/>
      <c r="J528"/>
      <c r="K528" s="6"/>
      <c r="O528" s="5"/>
      <c r="P528" s="8"/>
      <c r="U528"/>
      <c r="V528"/>
    </row>
    <row r="529" spans="1:22" x14ac:dyDescent="0.25">
      <c r="A529">
        <v>2001</v>
      </c>
      <c r="B529">
        <v>1</v>
      </c>
      <c r="C529">
        <v>11</v>
      </c>
      <c r="D529">
        <v>9</v>
      </c>
      <c r="E529" s="13">
        <v>0.30000000000000004</v>
      </c>
      <c r="F529" s="7">
        <f>(((20-15)/(MIN($E$2:$E$8761)-15))*Data[[#This Row],[temperatuur]])+18.151</f>
        <v>18.087974789915965</v>
      </c>
      <c r="G529" s="7">
        <f>Data[[#This Row],[Tintern ]]-Data[[#This Row],[temperatuur]]</f>
        <v>17.787974789915964</v>
      </c>
      <c r="H529" s="7">
        <f>ROUND(IF(Data[[#This Row],[deltaT]]&gt;0,(Data[[#This Row],[Tintern ]]-Data[[#This Row],[temperatuur]])*Uitgangspunten!$B$9,0),1)</f>
        <v>61.8</v>
      </c>
      <c r="I529"/>
      <c r="J529"/>
      <c r="K529" s="6"/>
      <c r="O529" s="5"/>
      <c r="P529" s="8"/>
      <c r="U529"/>
      <c r="V529"/>
    </row>
    <row r="530" spans="1:22" x14ac:dyDescent="0.25">
      <c r="A530">
        <v>2001</v>
      </c>
      <c r="B530">
        <v>1</v>
      </c>
      <c r="C530">
        <v>11</v>
      </c>
      <c r="D530">
        <v>17</v>
      </c>
      <c r="E530" s="13">
        <v>0.30000000000000004</v>
      </c>
      <c r="F530" s="7">
        <f>(((20-15)/(MIN($E$2:$E$8761)-15))*Data[[#This Row],[temperatuur]])+18.151</f>
        <v>18.087974789915965</v>
      </c>
      <c r="G530" s="7">
        <f>Data[[#This Row],[Tintern ]]-Data[[#This Row],[temperatuur]]</f>
        <v>17.787974789915964</v>
      </c>
      <c r="H530" s="7">
        <f>ROUND(IF(Data[[#This Row],[deltaT]]&gt;0,(Data[[#This Row],[Tintern ]]-Data[[#This Row],[temperatuur]])*Uitgangspunten!$B$9,0),1)</f>
        <v>61.8</v>
      </c>
      <c r="I530"/>
      <c r="J530"/>
      <c r="K530" s="6"/>
      <c r="O530" s="5"/>
      <c r="P530" s="8"/>
      <c r="U530"/>
      <c r="V530"/>
    </row>
    <row r="531" spans="1:22" x14ac:dyDescent="0.25">
      <c r="A531">
        <v>2001</v>
      </c>
      <c r="B531">
        <v>1</v>
      </c>
      <c r="C531">
        <v>14</v>
      </c>
      <c r="D531">
        <v>14</v>
      </c>
      <c r="E531" s="13">
        <v>0.30000000000000004</v>
      </c>
      <c r="F531" s="7">
        <f>(((20-15)/(MIN($E$2:$E$8761)-15))*Data[[#This Row],[temperatuur]])+18.151</f>
        <v>18.087974789915965</v>
      </c>
      <c r="G531" s="7">
        <f>Data[[#This Row],[Tintern ]]-Data[[#This Row],[temperatuur]]</f>
        <v>17.787974789915964</v>
      </c>
      <c r="H531" s="7">
        <f>ROUND(IF(Data[[#This Row],[deltaT]]&gt;0,(Data[[#This Row],[Tintern ]]-Data[[#This Row],[temperatuur]])*Uitgangspunten!$B$9,0),1)</f>
        <v>61.8</v>
      </c>
      <c r="I531"/>
      <c r="J531"/>
      <c r="K531" s="6"/>
      <c r="O531" s="5"/>
      <c r="P531" s="8"/>
      <c r="U531"/>
      <c r="V531"/>
    </row>
    <row r="532" spans="1:22" x14ac:dyDescent="0.25">
      <c r="A532">
        <v>2001</v>
      </c>
      <c r="B532">
        <v>1</v>
      </c>
      <c r="C532">
        <v>14</v>
      </c>
      <c r="D532">
        <v>15</v>
      </c>
      <c r="E532" s="13">
        <v>0.30000000000000004</v>
      </c>
      <c r="F532" s="7">
        <f>(((20-15)/(MIN($E$2:$E$8761)-15))*Data[[#This Row],[temperatuur]])+18.151</f>
        <v>18.087974789915965</v>
      </c>
      <c r="G532" s="7">
        <f>Data[[#This Row],[Tintern ]]-Data[[#This Row],[temperatuur]]</f>
        <v>17.787974789915964</v>
      </c>
      <c r="H532" s="7">
        <f>ROUND(IF(Data[[#This Row],[deltaT]]&gt;0,(Data[[#This Row],[Tintern ]]-Data[[#This Row],[temperatuur]])*Uitgangspunten!$B$9,0),1)</f>
        <v>61.8</v>
      </c>
      <c r="I532"/>
      <c r="J532"/>
      <c r="K532" s="6"/>
      <c r="O532" s="5"/>
      <c r="P532" s="8"/>
      <c r="U532"/>
      <c r="V532"/>
    </row>
    <row r="533" spans="1:22" x14ac:dyDescent="0.25">
      <c r="A533">
        <v>2001</v>
      </c>
      <c r="B533">
        <v>1</v>
      </c>
      <c r="C533">
        <v>19</v>
      </c>
      <c r="D533">
        <v>20</v>
      </c>
      <c r="E533" s="13">
        <v>0.30000000000000004</v>
      </c>
      <c r="F533" s="7">
        <f>(((20-15)/(MIN($E$2:$E$8761)-15))*Data[[#This Row],[temperatuur]])+18.151</f>
        <v>18.087974789915965</v>
      </c>
      <c r="G533" s="7">
        <f>Data[[#This Row],[Tintern ]]-Data[[#This Row],[temperatuur]]</f>
        <v>17.787974789915964</v>
      </c>
      <c r="H533" s="7">
        <f>ROUND(IF(Data[[#This Row],[deltaT]]&gt;0,(Data[[#This Row],[Tintern ]]-Data[[#This Row],[temperatuur]])*Uitgangspunten!$B$9,0),1)</f>
        <v>61.8</v>
      </c>
      <c r="I533"/>
      <c r="J533"/>
      <c r="K533" s="6"/>
      <c r="O533" s="5"/>
      <c r="P533" s="8"/>
      <c r="U533"/>
      <c r="V533"/>
    </row>
    <row r="534" spans="1:22" x14ac:dyDescent="0.25">
      <c r="A534">
        <v>2001</v>
      </c>
      <c r="B534">
        <v>1</v>
      </c>
      <c r="C534">
        <v>19</v>
      </c>
      <c r="D534">
        <v>21</v>
      </c>
      <c r="E534" s="13">
        <v>0.30000000000000004</v>
      </c>
      <c r="F534" s="7">
        <f>(((20-15)/(MIN($E$2:$E$8761)-15))*Data[[#This Row],[temperatuur]])+18.151</f>
        <v>18.087974789915965</v>
      </c>
      <c r="G534" s="7">
        <f>Data[[#This Row],[Tintern ]]-Data[[#This Row],[temperatuur]]</f>
        <v>17.787974789915964</v>
      </c>
      <c r="H534" s="7">
        <f>ROUND(IF(Data[[#This Row],[deltaT]]&gt;0,(Data[[#This Row],[Tintern ]]-Data[[#This Row],[temperatuur]])*Uitgangspunten!$B$9,0),1)</f>
        <v>61.8</v>
      </c>
      <c r="I534"/>
      <c r="J534"/>
      <c r="K534" s="6"/>
      <c r="O534" s="5"/>
      <c r="P534" s="8"/>
      <c r="U534"/>
      <c r="V534"/>
    </row>
    <row r="535" spans="1:22" x14ac:dyDescent="0.25">
      <c r="A535">
        <v>2001</v>
      </c>
      <c r="B535">
        <v>1</v>
      </c>
      <c r="C535">
        <v>20</v>
      </c>
      <c r="D535">
        <v>15</v>
      </c>
      <c r="E535" s="13">
        <v>0.30000000000000004</v>
      </c>
      <c r="F535" s="7">
        <f>(((20-15)/(MIN($E$2:$E$8761)-15))*Data[[#This Row],[temperatuur]])+18.151</f>
        <v>18.087974789915965</v>
      </c>
      <c r="G535" s="7">
        <f>Data[[#This Row],[Tintern ]]-Data[[#This Row],[temperatuur]]</f>
        <v>17.787974789915964</v>
      </c>
      <c r="H535" s="7">
        <f>ROUND(IF(Data[[#This Row],[deltaT]]&gt;0,(Data[[#This Row],[Tintern ]]-Data[[#This Row],[temperatuur]])*Uitgangspunten!$B$9,0),1)</f>
        <v>61.8</v>
      </c>
      <c r="I535"/>
      <c r="J535"/>
      <c r="K535" s="6"/>
      <c r="O535" s="5"/>
      <c r="P535" s="8"/>
      <c r="U535"/>
      <c r="V535"/>
    </row>
    <row r="536" spans="1:22" x14ac:dyDescent="0.25">
      <c r="A536">
        <v>2001</v>
      </c>
      <c r="B536">
        <v>1</v>
      </c>
      <c r="C536">
        <v>21</v>
      </c>
      <c r="D536">
        <v>13</v>
      </c>
      <c r="E536" s="13">
        <v>0.30000000000000004</v>
      </c>
      <c r="F536" s="7">
        <f>(((20-15)/(MIN($E$2:$E$8761)-15))*Data[[#This Row],[temperatuur]])+18.151</f>
        <v>18.087974789915965</v>
      </c>
      <c r="G536" s="7">
        <f>Data[[#This Row],[Tintern ]]-Data[[#This Row],[temperatuur]]</f>
        <v>17.787974789915964</v>
      </c>
      <c r="H536" s="7">
        <f>ROUND(IF(Data[[#This Row],[deltaT]]&gt;0,(Data[[#This Row],[Tintern ]]-Data[[#This Row],[temperatuur]])*Uitgangspunten!$B$9,0),1)</f>
        <v>61.8</v>
      </c>
      <c r="I536"/>
      <c r="J536"/>
      <c r="K536" s="6"/>
      <c r="O536" s="5"/>
      <c r="P536" s="8"/>
      <c r="U536"/>
      <c r="V536"/>
    </row>
    <row r="537" spans="1:22" x14ac:dyDescent="0.25">
      <c r="A537">
        <v>2001</v>
      </c>
      <c r="B537">
        <v>1</v>
      </c>
      <c r="C537">
        <v>29</v>
      </c>
      <c r="D537">
        <v>9</v>
      </c>
      <c r="E537" s="13">
        <v>0.30000000000000004</v>
      </c>
      <c r="F537" s="7">
        <f>(((20-15)/(MIN($E$2:$E$8761)-15))*Data[[#This Row],[temperatuur]])+18.151</f>
        <v>18.087974789915965</v>
      </c>
      <c r="G537" s="7">
        <f>Data[[#This Row],[Tintern ]]-Data[[#This Row],[temperatuur]]</f>
        <v>17.787974789915964</v>
      </c>
      <c r="H537" s="7">
        <f>ROUND(IF(Data[[#This Row],[deltaT]]&gt;0,(Data[[#This Row],[Tintern ]]-Data[[#This Row],[temperatuur]])*Uitgangspunten!$B$9,0),1)</f>
        <v>61.8</v>
      </c>
      <c r="I537"/>
      <c r="J537"/>
      <c r="K537" s="6"/>
      <c r="O537" s="5"/>
      <c r="P537" s="8"/>
      <c r="U537"/>
      <c r="V537"/>
    </row>
    <row r="538" spans="1:22" x14ac:dyDescent="0.25">
      <c r="A538">
        <v>2001</v>
      </c>
      <c r="B538">
        <v>1</v>
      </c>
      <c r="C538">
        <v>31</v>
      </c>
      <c r="D538">
        <v>7</v>
      </c>
      <c r="E538" s="13">
        <v>0.30000000000000004</v>
      </c>
      <c r="F538" s="7">
        <f>(((20-15)/(MIN($E$2:$E$8761)-15))*Data[[#This Row],[temperatuur]])+18.151</f>
        <v>18.087974789915965</v>
      </c>
      <c r="G538" s="7">
        <f>Data[[#This Row],[Tintern ]]-Data[[#This Row],[temperatuur]]</f>
        <v>17.787974789915964</v>
      </c>
      <c r="H538" s="7">
        <f>ROUND(IF(Data[[#This Row],[deltaT]]&gt;0,(Data[[#This Row],[Tintern ]]-Data[[#This Row],[temperatuur]])*Uitgangspunten!$B$9,0),1)</f>
        <v>61.8</v>
      </c>
      <c r="I538"/>
      <c r="J538"/>
      <c r="K538" s="6"/>
      <c r="O538" s="5"/>
      <c r="P538" s="8"/>
      <c r="U538"/>
      <c r="V538"/>
    </row>
    <row r="539" spans="1:22" x14ac:dyDescent="0.25">
      <c r="A539">
        <v>2004</v>
      </c>
      <c r="B539">
        <v>2</v>
      </c>
      <c r="C539">
        <v>10</v>
      </c>
      <c r="D539">
        <v>5</v>
      </c>
      <c r="E539" s="13">
        <v>0.30000000000000004</v>
      </c>
      <c r="F539" s="7">
        <f>(((20-15)/(MIN($E$2:$E$8761)-15))*Data[[#This Row],[temperatuur]])+18.151</f>
        <v>18.087974789915965</v>
      </c>
      <c r="G539" s="7">
        <f>Data[[#This Row],[Tintern ]]-Data[[#This Row],[temperatuur]]</f>
        <v>17.787974789915964</v>
      </c>
      <c r="H539" s="7">
        <f>ROUND(IF(Data[[#This Row],[deltaT]]&gt;0,(Data[[#This Row],[Tintern ]]-Data[[#This Row],[temperatuur]])*Uitgangspunten!$B$9,0),1)</f>
        <v>61.8</v>
      </c>
      <c r="I539"/>
      <c r="J539"/>
      <c r="K539" s="6"/>
      <c r="O539" s="5"/>
      <c r="P539" s="8"/>
      <c r="U539"/>
      <c r="V539"/>
    </row>
    <row r="540" spans="1:22" x14ac:dyDescent="0.25">
      <c r="A540">
        <v>2004</v>
      </c>
      <c r="B540">
        <v>2</v>
      </c>
      <c r="C540">
        <v>22</v>
      </c>
      <c r="D540">
        <v>19</v>
      </c>
      <c r="E540" s="13">
        <v>0.30000000000000004</v>
      </c>
      <c r="F540" s="7">
        <f>(((20-15)/(MIN($E$2:$E$8761)-15))*Data[[#This Row],[temperatuur]])+18.151</f>
        <v>18.087974789915965</v>
      </c>
      <c r="G540" s="7">
        <f>Data[[#This Row],[Tintern ]]-Data[[#This Row],[temperatuur]]</f>
        <v>17.787974789915964</v>
      </c>
      <c r="H540" s="7">
        <f>ROUND(IF(Data[[#This Row],[deltaT]]&gt;0,(Data[[#This Row],[Tintern ]]-Data[[#This Row],[temperatuur]])*Uitgangspunten!$B$9,0),1)</f>
        <v>61.8</v>
      </c>
      <c r="I540"/>
      <c r="J540"/>
      <c r="K540" s="6"/>
      <c r="O540" s="5"/>
      <c r="P540" s="8"/>
      <c r="U540"/>
      <c r="V540"/>
    </row>
    <row r="541" spans="1:22" x14ac:dyDescent="0.25">
      <c r="A541">
        <v>2004</v>
      </c>
      <c r="B541">
        <v>2</v>
      </c>
      <c r="C541">
        <v>23</v>
      </c>
      <c r="D541">
        <v>18</v>
      </c>
      <c r="E541" s="13">
        <v>0.30000000000000004</v>
      </c>
      <c r="F541" s="7">
        <f>(((20-15)/(MIN($E$2:$E$8761)-15))*Data[[#This Row],[temperatuur]])+18.151</f>
        <v>18.087974789915965</v>
      </c>
      <c r="G541" s="7">
        <f>Data[[#This Row],[Tintern ]]-Data[[#This Row],[temperatuur]]</f>
        <v>17.787974789915964</v>
      </c>
      <c r="H541" s="7">
        <f>ROUND(IF(Data[[#This Row],[deltaT]]&gt;0,(Data[[#This Row],[Tintern ]]-Data[[#This Row],[temperatuur]])*Uitgangspunten!$B$9,0),1)</f>
        <v>61.8</v>
      </c>
      <c r="I541"/>
      <c r="J541"/>
      <c r="K541" s="6"/>
      <c r="O541" s="5"/>
      <c r="P541" s="8"/>
      <c r="U541"/>
      <c r="V541"/>
    </row>
    <row r="542" spans="1:22" x14ac:dyDescent="0.25">
      <c r="A542">
        <v>2004</v>
      </c>
      <c r="B542">
        <v>2</v>
      </c>
      <c r="C542">
        <v>24</v>
      </c>
      <c r="D542">
        <v>3</v>
      </c>
      <c r="E542" s="13">
        <v>0.30000000000000004</v>
      </c>
      <c r="F542" s="7">
        <f>(((20-15)/(MIN($E$2:$E$8761)-15))*Data[[#This Row],[temperatuur]])+18.151</f>
        <v>18.087974789915965</v>
      </c>
      <c r="G542" s="7">
        <f>Data[[#This Row],[Tintern ]]-Data[[#This Row],[temperatuur]]</f>
        <v>17.787974789915964</v>
      </c>
      <c r="H542" s="7">
        <f>ROUND(IF(Data[[#This Row],[deltaT]]&gt;0,(Data[[#This Row],[Tintern ]]-Data[[#This Row],[temperatuur]])*Uitgangspunten!$B$9,0),1)</f>
        <v>61.8</v>
      </c>
      <c r="I542"/>
      <c r="J542"/>
      <c r="K542" s="6"/>
      <c r="O542" s="5"/>
      <c r="P542" s="8"/>
      <c r="U542"/>
      <c r="V542"/>
    </row>
    <row r="543" spans="1:22" x14ac:dyDescent="0.25">
      <c r="A543">
        <v>2004</v>
      </c>
      <c r="B543">
        <v>3</v>
      </c>
      <c r="C543">
        <v>6</v>
      </c>
      <c r="D543">
        <v>20</v>
      </c>
      <c r="E543" s="13">
        <v>0.30000000000000004</v>
      </c>
      <c r="F543" s="7">
        <f>(((20-15)/(MIN($E$2:$E$8761)-15))*Data[[#This Row],[temperatuur]])+18.151</f>
        <v>18.087974789915965</v>
      </c>
      <c r="G543" s="7">
        <f>Data[[#This Row],[Tintern ]]-Data[[#This Row],[temperatuur]]</f>
        <v>17.787974789915964</v>
      </c>
      <c r="H543" s="7">
        <f>ROUND(IF(Data[[#This Row],[deltaT]]&gt;0,(Data[[#This Row],[Tintern ]]-Data[[#This Row],[temperatuur]])*Uitgangspunten!$B$9,0),1)</f>
        <v>61.8</v>
      </c>
      <c r="I543"/>
      <c r="J543"/>
      <c r="K543" s="6"/>
      <c r="O543" s="5"/>
      <c r="P543" s="8"/>
      <c r="U543"/>
      <c r="V543"/>
    </row>
    <row r="544" spans="1:22" x14ac:dyDescent="0.25">
      <c r="A544">
        <v>2004</v>
      </c>
      <c r="B544">
        <v>3</v>
      </c>
      <c r="C544">
        <v>9</v>
      </c>
      <c r="D544">
        <v>7</v>
      </c>
      <c r="E544" s="13">
        <v>0.30000000000000004</v>
      </c>
      <c r="F544" s="7">
        <f>(((20-15)/(MIN($E$2:$E$8761)-15))*Data[[#This Row],[temperatuur]])+18.151</f>
        <v>18.087974789915965</v>
      </c>
      <c r="G544" s="7">
        <f>Data[[#This Row],[Tintern ]]-Data[[#This Row],[temperatuur]]</f>
        <v>17.787974789915964</v>
      </c>
      <c r="H544" s="7">
        <f>ROUND(IF(Data[[#This Row],[deltaT]]&gt;0,(Data[[#This Row],[Tintern ]]-Data[[#This Row],[temperatuur]])*Uitgangspunten!$B$9,0),1)</f>
        <v>61.8</v>
      </c>
      <c r="I544"/>
      <c r="J544"/>
      <c r="K544" s="6"/>
      <c r="O544" s="5"/>
      <c r="P544" s="8"/>
      <c r="U544"/>
      <c r="V544"/>
    </row>
    <row r="545" spans="1:22" x14ac:dyDescent="0.25">
      <c r="A545">
        <v>2004</v>
      </c>
      <c r="B545">
        <v>3</v>
      </c>
      <c r="C545">
        <v>10</v>
      </c>
      <c r="D545">
        <v>3</v>
      </c>
      <c r="E545" s="13">
        <v>0.30000000000000004</v>
      </c>
      <c r="F545" s="7">
        <f>(((20-15)/(MIN($E$2:$E$8761)-15))*Data[[#This Row],[temperatuur]])+18.151</f>
        <v>18.087974789915965</v>
      </c>
      <c r="G545" s="7">
        <f>Data[[#This Row],[Tintern ]]-Data[[#This Row],[temperatuur]]</f>
        <v>17.787974789915964</v>
      </c>
      <c r="H545" s="7">
        <f>ROUND(IF(Data[[#This Row],[deltaT]]&gt;0,(Data[[#This Row],[Tintern ]]-Data[[#This Row],[temperatuur]])*Uitgangspunten!$B$9,0),1)</f>
        <v>61.8</v>
      </c>
      <c r="I545"/>
      <c r="J545"/>
      <c r="K545" s="6"/>
      <c r="O545" s="5"/>
      <c r="P545" s="8"/>
      <c r="U545"/>
      <c r="V545"/>
    </row>
    <row r="546" spans="1:22" x14ac:dyDescent="0.25">
      <c r="A546">
        <v>2004</v>
      </c>
      <c r="B546">
        <v>3</v>
      </c>
      <c r="C546">
        <v>12</v>
      </c>
      <c r="D546">
        <v>3</v>
      </c>
      <c r="E546" s="13">
        <v>0.30000000000000004</v>
      </c>
      <c r="F546" s="7">
        <f>(((20-15)/(MIN($E$2:$E$8761)-15))*Data[[#This Row],[temperatuur]])+18.151</f>
        <v>18.087974789915965</v>
      </c>
      <c r="G546" s="7">
        <f>Data[[#This Row],[Tintern ]]-Data[[#This Row],[temperatuur]]</f>
        <v>17.787974789915964</v>
      </c>
      <c r="H546" s="7">
        <f>ROUND(IF(Data[[#This Row],[deltaT]]&gt;0,(Data[[#This Row],[Tintern ]]-Data[[#This Row],[temperatuur]])*Uitgangspunten!$B$9,0),1)</f>
        <v>61.8</v>
      </c>
      <c r="I546"/>
      <c r="J546"/>
      <c r="K546" s="6"/>
      <c r="O546" s="5"/>
      <c r="P546" s="8"/>
      <c r="U546"/>
      <c r="V546"/>
    </row>
    <row r="547" spans="1:22" x14ac:dyDescent="0.25">
      <c r="A547">
        <v>2004</v>
      </c>
      <c r="B547">
        <v>3</v>
      </c>
      <c r="C547">
        <v>22</v>
      </c>
      <c r="D547">
        <v>24</v>
      </c>
      <c r="E547" s="13">
        <v>0.30000000000000004</v>
      </c>
      <c r="F547" s="7">
        <f>(((20-15)/(MIN($E$2:$E$8761)-15))*Data[[#This Row],[temperatuur]])+18.151</f>
        <v>18.087974789915965</v>
      </c>
      <c r="G547" s="7">
        <f>Data[[#This Row],[Tintern ]]-Data[[#This Row],[temperatuur]]</f>
        <v>17.787974789915964</v>
      </c>
      <c r="H547" s="7">
        <f>ROUND(IF(Data[[#This Row],[deltaT]]&gt;0,(Data[[#This Row],[Tintern ]]-Data[[#This Row],[temperatuur]])*Uitgangspunten!$B$9,0),1)</f>
        <v>61.8</v>
      </c>
      <c r="I547"/>
      <c r="J547"/>
      <c r="K547" s="6"/>
      <c r="O547" s="5"/>
      <c r="P547" s="8"/>
      <c r="U547"/>
      <c r="V547"/>
    </row>
    <row r="548" spans="1:22" x14ac:dyDescent="0.25">
      <c r="A548">
        <v>2002</v>
      </c>
      <c r="B548">
        <v>4</v>
      </c>
      <c r="C548">
        <v>6</v>
      </c>
      <c r="D548">
        <v>5</v>
      </c>
      <c r="E548" s="13">
        <v>0.30000000000000004</v>
      </c>
      <c r="F548" s="7">
        <f>(((20-15)/(MIN($E$2:$E$8761)-15))*Data[[#This Row],[temperatuur]])+18.151</f>
        <v>18.087974789915965</v>
      </c>
      <c r="G548" s="7">
        <f>Data[[#This Row],[Tintern ]]-Data[[#This Row],[temperatuur]]</f>
        <v>17.787974789915964</v>
      </c>
      <c r="H548" s="7">
        <f>ROUND(IF(Data[[#This Row],[deltaT]]&gt;0,(Data[[#This Row],[Tintern ]]-Data[[#This Row],[temperatuur]])*Uitgangspunten!$B$9,0),1)</f>
        <v>61.8</v>
      </c>
      <c r="I548"/>
      <c r="J548"/>
      <c r="K548" s="6"/>
      <c r="O548" s="5"/>
      <c r="P548" s="8"/>
      <c r="U548"/>
      <c r="V548"/>
    </row>
    <row r="549" spans="1:22" x14ac:dyDescent="0.25">
      <c r="A549">
        <v>2003</v>
      </c>
      <c r="B549">
        <v>12</v>
      </c>
      <c r="C549">
        <v>9</v>
      </c>
      <c r="D549">
        <v>10</v>
      </c>
      <c r="E549" s="13">
        <v>0.30000000000000004</v>
      </c>
      <c r="F549" s="7">
        <f>(((20-15)/(MIN($E$2:$E$8761)-15))*Data[[#This Row],[temperatuur]])+18.151</f>
        <v>18.087974789915965</v>
      </c>
      <c r="G549" s="7">
        <f>Data[[#This Row],[Tintern ]]-Data[[#This Row],[temperatuur]]</f>
        <v>17.787974789915964</v>
      </c>
      <c r="H549" s="7">
        <f>ROUND(IF(Data[[#This Row],[deltaT]]&gt;0,(Data[[#This Row],[Tintern ]]-Data[[#This Row],[temperatuur]])*Uitgangspunten!$B$9,0),1)</f>
        <v>61.8</v>
      </c>
      <c r="I549"/>
      <c r="J549"/>
      <c r="K549" s="6"/>
      <c r="O549" s="5"/>
      <c r="P549" s="8"/>
      <c r="U549"/>
      <c r="V549"/>
    </row>
    <row r="550" spans="1:22" x14ac:dyDescent="0.25">
      <c r="A550">
        <v>2003</v>
      </c>
      <c r="B550">
        <v>12</v>
      </c>
      <c r="C550">
        <v>10</v>
      </c>
      <c r="D550">
        <v>21</v>
      </c>
      <c r="E550" s="13">
        <v>0.30000000000000004</v>
      </c>
      <c r="F550" s="7">
        <f>(((20-15)/(MIN($E$2:$E$8761)-15))*Data[[#This Row],[temperatuur]])+18.151</f>
        <v>18.087974789915965</v>
      </c>
      <c r="G550" s="7">
        <f>Data[[#This Row],[Tintern ]]-Data[[#This Row],[temperatuur]]</f>
        <v>17.787974789915964</v>
      </c>
      <c r="H550" s="7">
        <f>ROUND(IF(Data[[#This Row],[deltaT]]&gt;0,(Data[[#This Row],[Tintern ]]-Data[[#This Row],[temperatuur]])*Uitgangspunten!$B$9,0),1)</f>
        <v>61.8</v>
      </c>
      <c r="I550"/>
      <c r="J550"/>
      <c r="K550" s="6"/>
      <c r="O550" s="5"/>
      <c r="P550" s="8"/>
      <c r="U550"/>
      <c r="V550"/>
    </row>
    <row r="551" spans="1:22" x14ac:dyDescent="0.25">
      <c r="A551">
        <v>2003</v>
      </c>
      <c r="B551">
        <v>12</v>
      </c>
      <c r="C551">
        <v>17</v>
      </c>
      <c r="D551">
        <v>18</v>
      </c>
      <c r="E551" s="13">
        <v>0.30000000000000004</v>
      </c>
      <c r="F551" s="7">
        <f>(((20-15)/(MIN($E$2:$E$8761)-15))*Data[[#This Row],[temperatuur]])+18.151</f>
        <v>18.087974789915965</v>
      </c>
      <c r="G551" s="7">
        <f>Data[[#This Row],[Tintern ]]-Data[[#This Row],[temperatuur]]</f>
        <v>17.787974789915964</v>
      </c>
      <c r="H551" s="7">
        <f>ROUND(IF(Data[[#This Row],[deltaT]]&gt;0,(Data[[#This Row],[Tintern ]]-Data[[#This Row],[temperatuur]])*Uitgangspunten!$B$9,0),1)</f>
        <v>61.8</v>
      </c>
      <c r="I551"/>
      <c r="J551"/>
      <c r="K551" s="6"/>
      <c r="O551" s="5"/>
      <c r="P551" s="8"/>
      <c r="U551"/>
      <c r="V551"/>
    </row>
    <row r="552" spans="1:22" x14ac:dyDescent="0.25">
      <c r="A552">
        <v>2003</v>
      </c>
      <c r="B552">
        <v>12</v>
      </c>
      <c r="C552">
        <v>18</v>
      </c>
      <c r="D552">
        <v>24</v>
      </c>
      <c r="E552" s="13">
        <v>0.30000000000000004</v>
      </c>
      <c r="F552" s="7">
        <f>(((20-15)/(MIN($E$2:$E$8761)-15))*Data[[#This Row],[temperatuur]])+18.151</f>
        <v>18.087974789915965</v>
      </c>
      <c r="G552" s="7">
        <f>Data[[#This Row],[Tintern ]]-Data[[#This Row],[temperatuur]]</f>
        <v>17.787974789915964</v>
      </c>
      <c r="H552" s="7">
        <f>ROUND(IF(Data[[#This Row],[deltaT]]&gt;0,(Data[[#This Row],[Tintern ]]-Data[[#This Row],[temperatuur]])*Uitgangspunten!$B$9,0),1)</f>
        <v>61.8</v>
      </c>
      <c r="I552"/>
      <c r="J552"/>
      <c r="K552" s="6"/>
      <c r="O552" s="5"/>
      <c r="P552" s="8"/>
      <c r="U552"/>
      <c r="V552"/>
    </row>
    <row r="553" spans="1:22" x14ac:dyDescent="0.25">
      <c r="A553">
        <v>2003</v>
      </c>
      <c r="B553">
        <v>12</v>
      </c>
      <c r="C553">
        <v>22</v>
      </c>
      <c r="D553">
        <v>7</v>
      </c>
      <c r="E553" s="13">
        <v>0.30000000000000004</v>
      </c>
      <c r="F553" s="7">
        <f>(((20-15)/(MIN($E$2:$E$8761)-15))*Data[[#This Row],[temperatuur]])+18.151</f>
        <v>18.087974789915965</v>
      </c>
      <c r="G553" s="7">
        <f>Data[[#This Row],[Tintern ]]-Data[[#This Row],[temperatuur]]</f>
        <v>17.787974789915964</v>
      </c>
      <c r="H553" s="7">
        <f>ROUND(IF(Data[[#This Row],[deltaT]]&gt;0,(Data[[#This Row],[Tintern ]]-Data[[#This Row],[temperatuur]])*Uitgangspunten!$B$9,0),1)</f>
        <v>61.8</v>
      </c>
      <c r="I553"/>
      <c r="J553"/>
      <c r="K553" s="6"/>
      <c r="O553" s="5"/>
      <c r="P553" s="8"/>
      <c r="U553"/>
      <c r="V553"/>
    </row>
    <row r="554" spans="1:22" x14ac:dyDescent="0.25">
      <c r="A554">
        <v>2003</v>
      </c>
      <c r="B554">
        <v>12</v>
      </c>
      <c r="C554">
        <v>22</v>
      </c>
      <c r="D554">
        <v>19</v>
      </c>
      <c r="E554" s="13">
        <v>0.30000000000000004</v>
      </c>
      <c r="F554" s="7">
        <f>(((20-15)/(MIN($E$2:$E$8761)-15))*Data[[#This Row],[temperatuur]])+18.151</f>
        <v>18.087974789915965</v>
      </c>
      <c r="G554" s="7">
        <f>Data[[#This Row],[Tintern ]]-Data[[#This Row],[temperatuur]]</f>
        <v>17.787974789915964</v>
      </c>
      <c r="H554" s="7">
        <f>ROUND(IF(Data[[#This Row],[deltaT]]&gt;0,(Data[[#This Row],[Tintern ]]-Data[[#This Row],[temperatuur]])*Uitgangspunten!$B$9,0),1)</f>
        <v>61.8</v>
      </c>
      <c r="I554"/>
      <c r="J554"/>
      <c r="K554" s="6"/>
      <c r="O554" s="5"/>
      <c r="P554" s="8"/>
      <c r="U554"/>
      <c r="V554"/>
    </row>
    <row r="555" spans="1:22" x14ac:dyDescent="0.25">
      <c r="A555">
        <v>2001</v>
      </c>
      <c r="B555">
        <v>1</v>
      </c>
      <c r="C555">
        <v>12</v>
      </c>
      <c r="D555">
        <v>9</v>
      </c>
      <c r="E555" s="13">
        <v>0.4</v>
      </c>
      <c r="F555" s="7">
        <f>(((20-15)/(MIN($E$2:$E$8761)-15))*Data[[#This Row],[temperatuur]])+18.151</f>
        <v>18.066966386554622</v>
      </c>
      <c r="G555" s="7">
        <f>Data[[#This Row],[Tintern ]]-Data[[#This Row],[temperatuur]]</f>
        <v>17.666966386554623</v>
      </c>
      <c r="H555" s="7">
        <f>ROUND(IF(Data[[#This Row],[deltaT]]&gt;0,(Data[[#This Row],[Tintern ]]-Data[[#This Row],[temperatuur]])*Uitgangspunten!$B$9,0),1)</f>
        <v>61.3</v>
      </c>
      <c r="I555"/>
      <c r="J555"/>
      <c r="K555" s="6"/>
      <c r="O555" s="5"/>
      <c r="P555" s="8"/>
      <c r="U555"/>
      <c r="V555"/>
    </row>
    <row r="556" spans="1:22" x14ac:dyDescent="0.25">
      <c r="A556">
        <v>2001</v>
      </c>
      <c r="B556">
        <v>1</v>
      </c>
      <c r="C556">
        <v>12</v>
      </c>
      <c r="D556">
        <v>20</v>
      </c>
      <c r="E556" s="13">
        <v>0.4</v>
      </c>
      <c r="F556" s="7">
        <f>(((20-15)/(MIN($E$2:$E$8761)-15))*Data[[#This Row],[temperatuur]])+18.151</f>
        <v>18.066966386554622</v>
      </c>
      <c r="G556" s="7">
        <f>Data[[#This Row],[Tintern ]]-Data[[#This Row],[temperatuur]]</f>
        <v>17.666966386554623</v>
      </c>
      <c r="H556" s="7">
        <f>ROUND(IF(Data[[#This Row],[deltaT]]&gt;0,(Data[[#This Row],[Tintern ]]-Data[[#This Row],[temperatuur]])*Uitgangspunten!$B$9,0),1)</f>
        <v>61.3</v>
      </c>
      <c r="I556"/>
      <c r="J556"/>
      <c r="K556" s="6"/>
      <c r="O556" s="5"/>
      <c r="P556" s="8"/>
      <c r="U556"/>
      <c r="V556"/>
    </row>
    <row r="557" spans="1:22" x14ac:dyDescent="0.25">
      <c r="A557">
        <v>2001</v>
      </c>
      <c r="B557">
        <v>1</v>
      </c>
      <c r="C557">
        <v>21</v>
      </c>
      <c r="D557">
        <v>23</v>
      </c>
      <c r="E557" s="13">
        <v>0.4</v>
      </c>
      <c r="F557" s="7">
        <f>(((20-15)/(MIN($E$2:$E$8761)-15))*Data[[#This Row],[temperatuur]])+18.151</f>
        <v>18.066966386554622</v>
      </c>
      <c r="G557" s="7">
        <f>Data[[#This Row],[Tintern ]]-Data[[#This Row],[temperatuur]]</f>
        <v>17.666966386554623</v>
      </c>
      <c r="H557" s="7">
        <f>ROUND(IF(Data[[#This Row],[deltaT]]&gt;0,(Data[[#This Row],[Tintern ]]-Data[[#This Row],[temperatuur]])*Uitgangspunten!$B$9,0),1)</f>
        <v>61.3</v>
      </c>
      <c r="I557"/>
      <c r="J557"/>
      <c r="K557" s="6"/>
      <c r="O557" s="5"/>
      <c r="P557" s="8"/>
      <c r="U557"/>
      <c r="V557"/>
    </row>
    <row r="558" spans="1:22" x14ac:dyDescent="0.25">
      <c r="A558">
        <v>2001</v>
      </c>
      <c r="B558">
        <v>1</v>
      </c>
      <c r="C558">
        <v>31</v>
      </c>
      <c r="D558">
        <v>8</v>
      </c>
      <c r="E558" s="13">
        <v>0.4</v>
      </c>
      <c r="F558" s="7">
        <f>(((20-15)/(MIN($E$2:$E$8761)-15))*Data[[#This Row],[temperatuur]])+18.151</f>
        <v>18.066966386554622</v>
      </c>
      <c r="G558" s="7">
        <f>Data[[#This Row],[Tintern ]]-Data[[#This Row],[temperatuur]]</f>
        <v>17.666966386554623</v>
      </c>
      <c r="H558" s="7">
        <f>ROUND(IF(Data[[#This Row],[deltaT]]&gt;0,(Data[[#This Row],[Tintern ]]-Data[[#This Row],[temperatuur]])*Uitgangspunten!$B$9,0),1)</f>
        <v>61.3</v>
      </c>
      <c r="I558"/>
      <c r="J558"/>
      <c r="K558" s="6"/>
      <c r="O558" s="5"/>
      <c r="P558" s="8"/>
      <c r="U558"/>
      <c r="V558"/>
    </row>
    <row r="559" spans="1:22" x14ac:dyDescent="0.25">
      <c r="A559">
        <v>2004</v>
      </c>
      <c r="B559">
        <v>2</v>
      </c>
      <c r="C559">
        <v>16</v>
      </c>
      <c r="D559">
        <v>6</v>
      </c>
      <c r="E559" s="13">
        <v>0.4</v>
      </c>
      <c r="F559" s="7">
        <f>(((20-15)/(MIN($E$2:$E$8761)-15))*Data[[#This Row],[temperatuur]])+18.151</f>
        <v>18.066966386554622</v>
      </c>
      <c r="G559" s="7">
        <f>Data[[#This Row],[Tintern ]]-Data[[#This Row],[temperatuur]]</f>
        <v>17.666966386554623</v>
      </c>
      <c r="H559" s="7">
        <f>ROUND(IF(Data[[#This Row],[deltaT]]&gt;0,(Data[[#This Row],[Tintern ]]-Data[[#This Row],[temperatuur]])*Uitgangspunten!$B$9,0),1)</f>
        <v>61.3</v>
      </c>
      <c r="I559"/>
      <c r="J559"/>
      <c r="K559" s="6"/>
      <c r="O559" s="5"/>
      <c r="P559" s="8"/>
      <c r="U559"/>
      <c r="V559"/>
    </row>
    <row r="560" spans="1:22" x14ac:dyDescent="0.25">
      <c r="A560">
        <v>2004</v>
      </c>
      <c r="B560">
        <v>2</v>
      </c>
      <c r="C560">
        <v>19</v>
      </c>
      <c r="D560">
        <v>5</v>
      </c>
      <c r="E560" s="13">
        <v>0.4</v>
      </c>
      <c r="F560" s="7">
        <f>(((20-15)/(MIN($E$2:$E$8761)-15))*Data[[#This Row],[temperatuur]])+18.151</f>
        <v>18.066966386554622</v>
      </c>
      <c r="G560" s="7">
        <f>Data[[#This Row],[Tintern ]]-Data[[#This Row],[temperatuur]]</f>
        <v>17.666966386554623</v>
      </c>
      <c r="H560" s="7">
        <f>ROUND(IF(Data[[#This Row],[deltaT]]&gt;0,(Data[[#This Row],[Tintern ]]-Data[[#This Row],[temperatuur]])*Uitgangspunten!$B$9,0),1)</f>
        <v>61.3</v>
      </c>
      <c r="I560"/>
      <c r="J560"/>
      <c r="K560" s="6"/>
      <c r="O560" s="5"/>
      <c r="P560" s="8"/>
      <c r="U560"/>
      <c r="V560"/>
    </row>
    <row r="561" spans="1:22" x14ac:dyDescent="0.25">
      <c r="A561">
        <v>2004</v>
      </c>
      <c r="B561">
        <v>2</v>
      </c>
      <c r="C561">
        <v>19</v>
      </c>
      <c r="D561">
        <v>6</v>
      </c>
      <c r="E561" s="13">
        <v>0.4</v>
      </c>
      <c r="F561" s="7">
        <f>(((20-15)/(MIN($E$2:$E$8761)-15))*Data[[#This Row],[temperatuur]])+18.151</f>
        <v>18.066966386554622</v>
      </c>
      <c r="G561" s="7">
        <f>Data[[#This Row],[Tintern ]]-Data[[#This Row],[temperatuur]]</f>
        <v>17.666966386554623</v>
      </c>
      <c r="H561" s="7">
        <f>ROUND(IF(Data[[#This Row],[deltaT]]&gt;0,(Data[[#This Row],[Tintern ]]-Data[[#This Row],[temperatuur]])*Uitgangspunten!$B$9,0),1)</f>
        <v>61.3</v>
      </c>
      <c r="I561"/>
      <c r="J561"/>
      <c r="K561" s="6"/>
      <c r="O561" s="5"/>
      <c r="P561" s="8"/>
      <c r="U561"/>
      <c r="V561"/>
    </row>
    <row r="562" spans="1:22" x14ac:dyDescent="0.25">
      <c r="A562">
        <v>2004</v>
      </c>
      <c r="B562">
        <v>2</v>
      </c>
      <c r="C562">
        <v>19</v>
      </c>
      <c r="D562">
        <v>8</v>
      </c>
      <c r="E562" s="13">
        <v>0.4</v>
      </c>
      <c r="F562" s="7">
        <f>(((20-15)/(MIN($E$2:$E$8761)-15))*Data[[#This Row],[temperatuur]])+18.151</f>
        <v>18.066966386554622</v>
      </c>
      <c r="G562" s="7">
        <f>Data[[#This Row],[Tintern ]]-Data[[#This Row],[temperatuur]]</f>
        <v>17.666966386554623</v>
      </c>
      <c r="H562" s="7">
        <f>ROUND(IF(Data[[#This Row],[deltaT]]&gt;0,(Data[[#This Row],[Tintern ]]-Data[[#This Row],[temperatuur]])*Uitgangspunten!$B$9,0),1)</f>
        <v>61.3</v>
      </c>
      <c r="I562"/>
      <c r="J562"/>
      <c r="K562" s="6"/>
      <c r="O562" s="5"/>
      <c r="P562" s="8"/>
      <c r="U562"/>
      <c r="V562"/>
    </row>
    <row r="563" spans="1:22" x14ac:dyDescent="0.25">
      <c r="A563">
        <v>2004</v>
      </c>
      <c r="B563">
        <v>2</v>
      </c>
      <c r="C563">
        <v>24</v>
      </c>
      <c r="D563">
        <v>6</v>
      </c>
      <c r="E563" s="13">
        <v>0.4</v>
      </c>
      <c r="F563" s="7">
        <f>(((20-15)/(MIN($E$2:$E$8761)-15))*Data[[#This Row],[temperatuur]])+18.151</f>
        <v>18.066966386554622</v>
      </c>
      <c r="G563" s="7">
        <f>Data[[#This Row],[Tintern ]]-Data[[#This Row],[temperatuur]]</f>
        <v>17.666966386554623</v>
      </c>
      <c r="H563" s="7">
        <f>ROUND(IF(Data[[#This Row],[deltaT]]&gt;0,(Data[[#This Row],[Tintern ]]-Data[[#This Row],[temperatuur]])*Uitgangspunten!$B$9,0),1)</f>
        <v>61.3</v>
      </c>
      <c r="I563"/>
      <c r="J563"/>
      <c r="K563" s="6"/>
      <c r="O563" s="5"/>
      <c r="P563" s="8"/>
      <c r="U563"/>
      <c r="V563"/>
    </row>
    <row r="564" spans="1:22" x14ac:dyDescent="0.25">
      <c r="A564">
        <v>2004</v>
      </c>
      <c r="B564">
        <v>2</v>
      </c>
      <c r="C564">
        <v>25</v>
      </c>
      <c r="D564">
        <v>8</v>
      </c>
      <c r="E564" s="13">
        <v>0.4</v>
      </c>
      <c r="F564" s="7">
        <f>(((20-15)/(MIN($E$2:$E$8761)-15))*Data[[#This Row],[temperatuur]])+18.151</f>
        <v>18.066966386554622</v>
      </c>
      <c r="G564" s="7">
        <f>Data[[#This Row],[Tintern ]]-Data[[#This Row],[temperatuur]]</f>
        <v>17.666966386554623</v>
      </c>
      <c r="H564" s="7">
        <f>ROUND(IF(Data[[#This Row],[deltaT]]&gt;0,(Data[[#This Row],[Tintern ]]-Data[[#This Row],[temperatuur]])*Uitgangspunten!$B$9,0),1)</f>
        <v>61.3</v>
      </c>
      <c r="I564"/>
      <c r="J564"/>
      <c r="K564" s="6"/>
      <c r="O564" s="5"/>
      <c r="P564" s="8"/>
      <c r="U564"/>
      <c r="V564"/>
    </row>
    <row r="565" spans="1:22" x14ac:dyDescent="0.25">
      <c r="A565">
        <v>2004</v>
      </c>
      <c r="B565">
        <v>2</v>
      </c>
      <c r="C565">
        <v>26</v>
      </c>
      <c r="D565">
        <v>20</v>
      </c>
      <c r="E565" s="13">
        <v>0.4</v>
      </c>
      <c r="F565" s="7">
        <f>(((20-15)/(MIN($E$2:$E$8761)-15))*Data[[#This Row],[temperatuur]])+18.151</f>
        <v>18.066966386554622</v>
      </c>
      <c r="G565" s="7">
        <f>Data[[#This Row],[Tintern ]]-Data[[#This Row],[temperatuur]]</f>
        <v>17.666966386554623</v>
      </c>
      <c r="H565" s="7">
        <f>ROUND(IF(Data[[#This Row],[deltaT]]&gt;0,(Data[[#This Row],[Tintern ]]-Data[[#This Row],[temperatuur]])*Uitgangspunten!$B$9,0),1)</f>
        <v>61.3</v>
      </c>
      <c r="I565"/>
      <c r="J565"/>
      <c r="K565" s="6"/>
      <c r="O565" s="5"/>
      <c r="P565" s="8"/>
      <c r="U565"/>
      <c r="V565"/>
    </row>
    <row r="566" spans="1:22" x14ac:dyDescent="0.25">
      <c r="A566">
        <v>2004</v>
      </c>
      <c r="B566">
        <v>2</v>
      </c>
      <c r="C566">
        <v>27</v>
      </c>
      <c r="D566">
        <v>14</v>
      </c>
      <c r="E566" s="13">
        <v>0.4</v>
      </c>
      <c r="F566" s="7">
        <f>(((20-15)/(MIN($E$2:$E$8761)-15))*Data[[#This Row],[temperatuur]])+18.151</f>
        <v>18.066966386554622</v>
      </c>
      <c r="G566" s="7">
        <f>Data[[#This Row],[Tintern ]]-Data[[#This Row],[temperatuur]]</f>
        <v>17.666966386554623</v>
      </c>
      <c r="H566" s="7">
        <f>ROUND(IF(Data[[#This Row],[deltaT]]&gt;0,(Data[[#This Row],[Tintern ]]-Data[[#This Row],[temperatuur]])*Uitgangspunten!$B$9,0),1)</f>
        <v>61.3</v>
      </c>
      <c r="I566"/>
      <c r="J566"/>
      <c r="K566" s="6"/>
      <c r="O566" s="5"/>
      <c r="P566" s="8"/>
      <c r="U566"/>
      <c r="V566"/>
    </row>
    <row r="567" spans="1:22" x14ac:dyDescent="0.25">
      <c r="A567">
        <v>2004</v>
      </c>
      <c r="B567">
        <v>2</v>
      </c>
      <c r="C567">
        <v>27</v>
      </c>
      <c r="D567">
        <v>17</v>
      </c>
      <c r="E567" s="13">
        <v>0.4</v>
      </c>
      <c r="F567" s="7">
        <f>(((20-15)/(MIN($E$2:$E$8761)-15))*Data[[#This Row],[temperatuur]])+18.151</f>
        <v>18.066966386554622</v>
      </c>
      <c r="G567" s="7">
        <f>Data[[#This Row],[Tintern ]]-Data[[#This Row],[temperatuur]]</f>
        <v>17.666966386554623</v>
      </c>
      <c r="H567" s="7">
        <f>ROUND(IF(Data[[#This Row],[deltaT]]&gt;0,(Data[[#This Row],[Tintern ]]-Data[[#This Row],[temperatuur]])*Uitgangspunten!$B$9,0),1)</f>
        <v>61.3</v>
      </c>
      <c r="I567"/>
      <c r="J567"/>
      <c r="K567" s="6"/>
      <c r="O567" s="5"/>
      <c r="P567" s="8"/>
      <c r="U567"/>
      <c r="V567"/>
    </row>
    <row r="568" spans="1:22" x14ac:dyDescent="0.25">
      <c r="A568">
        <v>2004</v>
      </c>
      <c r="B568">
        <v>3</v>
      </c>
      <c r="C568">
        <v>3</v>
      </c>
      <c r="D568">
        <v>8</v>
      </c>
      <c r="E568" s="13">
        <v>0.4</v>
      </c>
      <c r="F568" s="7">
        <f>(((20-15)/(MIN($E$2:$E$8761)-15))*Data[[#This Row],[temperatuur]])+18.151</f>
        <v>18.066966386554622</v>
      </c>
      <c r="G568" s="7">
        <f>Data[[#This Row],[Tintern ]]-Data[[#This Row],[temperatuur]]</f>
        <v>17.666966386554623</v>
      </c>
      <c r="H568" s="7">
        <f>ROUND(IF(Data[[#This Row],[deltaT]]&gt;0,(Data[[#This Row],[Tintern ]]-Data[[#This Row],[temperatuur]])*Uitgangspunten!$B$9,0),1)</f>
        <v>61.3</v>
      </c>
      <c r="I568"/>
      <c r="J568"/>
      <c r="K568" s="6"/>
      <c r="O568" s="5"/>
      <c r="P568" s="8"/>
      <c r="U568"/>
      <c r="V568"/>
    </row>
    <row r="569" spans="1:22" x14ac:dyDescent="0.25">
      <c r="A569">
        <v>2004</v>
      </c>
      <c r="B569">
        <v>3</v>
      </c>
      <c r="C569">
        <v>3</v>
      </c>
      <c r="D569">
        <v>24</v>
      </c>
      <c r="E569" s="13">
        <v>0.4</v>
      </c>
      <c r="F569" s="7">
        <f>(((20-15)/(MIN($E$2:$E$8761)-15))*Data[[#This Row],[temperatuur]])+18.151</f>
        <v>18.066966386554622</v>
      </c>
      <c r="G569" s="7">
        <f>Data[[#This Row],[Tintern ]]-Data[[#This Row],[temperatuur]]</f>
        <v>17.666966386554623</v>
      </c>
      <c r="H569" s="7">
        <f>ROUND(IF(Data[[#This Row],[deltaT]]&gt;0,(Data[[#This Row],[Tintern ]]-Data[[#This Row],[temperatuur]])*Uitgangspunten!$B$9,0),1)</f>
        <v>61.3</v>
      </c>
      <c r="I569"/>
      <c r="J569"/>
      <c r="K569" s="6"/>
      <c r="O569" s="5"/>
      <c r="P569" s="8"/>
      <c r="U569"/>
      <c r="V569"/>
    </row>
    <row r="570" spans="1:22" x14ac:dyDescent="0.25">
      <c r="A570">
        <v>2004</v>
      </c>
      <c r="B570">
        <v>3</v>
      </c>
      <c r="C570">
        <v>9</v>
      </c>
      <c r="D570">
        <v>6</v>
      </c>
      <c r="E570" s="13">
        <v>0.4</v>
      </c>
      <c r="F570" s="7">
        <f>(((20-15)/(MIN($E$2:$E$8761)-15))*Data[[#This Row],[temperatuur]])+18.151</f>
        <v>18.066966386554622</v>
      </c>
      <c r="G570" s="7">
        <f>Data[[#This Row],[Tintern ]]-Data[[#This Row],[temperatuur]]</f>
        <v>17.666966386554623</v>
      </c>
      <c r="H570" s="7">
        <f>ROUND(IF(Data[[#This Row],[deltaT]]&gt;0,(Data[[#This Row],[Tintern ]]-Data[[#This Row],[temperatuur]])*Uitgangspunten!$B$9,0),1)</f>
        <v>61.3</v>
      </c>
      <c r="I570"/>
      <c r="J570"/>
      <c r="K570" s="6"/>
      <c r="O570" s="5"/>
      <c r="P570" s="8"/>
      <c r="U570"/>
      <c r="V570"/>
    </row>
    <row r="571" spans="1:22" x14ac:dyDescent="0.25">
      <c r="A571">
        <v>2004</v>
      </c>
      <c r="B571">
        <v>3</v>
      </c>
      <c r="C571">
        <v>12</v>
      </c>
      <c r="D571">
        <v>5</v>
      </c>
      <c r="E571" s="13">
        <v>0.4</v>
      </c>
      <c r="F571" s="7">
        <f>(((20-15)/(MIN($E$2:$E$8761)-15))*Data[[#This Row],[temperatuur]])+18.151</f>
        <v>18.066966386554622</v>
      </c>
      <c r="G571" s="7">
        <f>Data[[#This Row],[Tintern ]]-Data[[#This Row],[temperatuur]]</f>
        <v>17.666966386554623</v>
      </c>
      <c r="H571" s="7">
        <f>ROUND(IF(Data[[#This Row],[deltaT]]&gt;0,(Data[[#This Row],[Tintern ]]-Data[[#This Row],[temperatuur]])*Uitgangspunten!$B$9,0),1)</f>
        <v>61.3</v>
      </c>
      <c r="I571"/>
      <c r="J571"/>
      <c r="K571" s="6"/>
      <c r="O571" s="5"/>
      <c r="P571" s="8"/>
      <c r="U571"/>
      <c r="V571"/>
    </row>
    <row r="572" spans="1:22" x14ac:dyDescent="0.25">
      <c r="A572">
        <v>2004</v>
      </c>
      <c r="B572">
        <v>3</v>
      </c>
      <c r="C572">
        <v>24</v>
      </c>
      <c r="D572">
        <v>3</v>
      </c>
      <c r="E572" s="13">
        <v>0.4</v>
      </c>
      <c r="F572" s="7">
        <f>(((20-15)/(MIN($E$2:$E$8761)-15))*Data[[#This Row],[temperatuur]])+18.151</f>
        <v>18.066966386554622</v>
      </c>
      <c r="G572" s="7">
        <f>Data[[#This Row],[Tintern ]]-Data[[#This Row],[temperatuur]]</f>
        <v>17.666966386554623</v>
      </c>
      <c r="H572" s="7">
        <f>ROUND(IF(Data[[#This Row],[deltaT]]&gt;0,(Data[[#This Row],[Tintern ]]-Data[[#This Row],[temperatuur]])*Uitgangspunten!$B$9,0),1)</f>
        <v>61.3</v>
      </c>
      <c r="I572"/>
      <c r="J572"/>
      <c r="K572" s="6"/>
      <c r="O572" s="5"/>
      <c r="P572" s="8"/>
      <c r="U572"/>
      <c r="V572"/>
    </row>
    <row r="573" spans="1:22" x14ac:dyDescent="0.25">
      <c r="A573">
        <v>2002</v>
      </c>
      <c r="B573">
        <v>4</v>
      </c>
      <c r="C573">
        <v>9</v>
      </c>
      <c r="D573">
        <v>4</v>
      </c>
      <c r="E573" s="13">
        <v>0.4</v>
      </c>
      <c r="F573" s="7">
        <f>(((20-15)/(MIN($E$2:$E$8761)-15))*Data[[#This Row],[temperatuur]])+18.151</f>
        <v>18.066966386554622</v>
      </c>
      <c r="G573" s="7">
        <f>Data[[#This Row],[Tintern ]]-Data[[#This Row],[temperatuur]]</f>
        <v>17.666966386554623</v>
      </c>
      <c r="H573" s="7">
        <f>ROUND(IF(Data[[#This Row],[deltaT]]&gt;0,(Data[[#This Row],[Tintern ]]-Data[[#This Row],[temperatuur]])*Uitgangspunten!$B$9,0),1)</f>
        <v>61.3</v>
      </c>
      <c r="I573"/>
      <c r="J573"/>
      <c r="K573" s="6"/>
      <c r="O573" s="5"/>
      <c r="P573" s="8"/>
      <c r="U573"/>
      <c r="V573"/>
    </row>
    <row r="574" spans="1:22" x14ac:dyDescent="0.25">
      <c r="A574">
        <v>2010</v>
      </c>
      <c r="B574">
        <v>10</v>
      </c>
      <c r="C574">
        <v>17</v>
      </c>
      <c r="D574">
        <v>21</v>
      </c>
      <c r="E574" s="13">
        <v>0.4</v>
      </c>
      <c r="F574" s="7">
        <f>(((20-15)/(MIN($E$2:$E$8761)-15))*Data[[#This Row],[temperatuur]])+18.151</f>
        <v>18.066966386554622</v>
      </c>
      <c r="G574" s="7">
        <f>Data[[#This Row],[Tintern ]]-Data[[#This Row],[temperatuur]]</f>
        <v>17.666966386554623</v>
      </c>
      <c r="H574" s="7">
        <f>ROUND(IF(Data[[#This Row],[deltaT]]&gt;0,(Data[[#This Row],[Tintern ]]-Data[[#This Row],[temperatuur]])*Uitgangspunten!$B$9,0),1)</f>
        <v>61.3</v>
      </c>
      <c r="I574"/>
      <c r="J574"/>
      <c r="K574" s="6"/>
      <c r="O574" s="5"/>
      <c r="P574" s="8"/>
      <c r="U574"/>
      <c r="V574"/>
    </row>
    <row r="575" spans="1:22" x14ac:dyDescent="0.25">
      <c r="A575">
        <v>2003</v>
      </c>
      <c r="B575">
        <v>11</v>
      </c>
      <c r="C575">
        <v>12</v>
      </c>
      <c r="D575">
        <v>3</v>
      </c>
      <c r="E575" s="13">
        <v>0.4</v>
      </c>
      <c r="F575" s="7">
        <f>(((20-15)/(MIN($E$2:$E$8761)-15))*Data[[#This Row],[temperatuur]])+18.151</f>
        <v>18.066966386554622</v>
      </c>
      <c r="G575" s="7">
        <f>Data[[#This Row],[Tintern ]]-Data[[#This Row],[temperatuur]]</f>
        <v>17.666966386554623</v>
      </c>
      <c r="H575" s="7">
        <f>ROUND(IF(Data[[#This Row],[deltaT]]&gt;0,(Data[[#This Row],[Tintern ]]-Data[[#This Row],[temperatuur]])*Uitgangspunten!$B$9,0),1)</f>
        <v>61.3</v>
      </c>
      <c r="I575"/>
      <c r="J575"/>
      <c r="K575" s="6"/>
      <c r="O575" s="5"/>
      <c r="P575" s="8"/>
      <c r="U575"/>
      <c r="V575"/>
    </row>
    <row r="576" spans="1:22" x14ac:dyDescent="0.25">
      <c r="A576">
        <v>2003</v>
      </c>
      <c r="B576">
        <v>12</v>
      </c>
      <c r="C576">
        <v>10</v>
      </c>
      <c r="D576">
        <v>10</v>
      </c>
      <c r="E576" s="13">
        <v>0.4</v>
      </c>
      <c r="F576" s="7">
        <f>(((20-15)/(MIN($E$2:$E$8761)-15))*Data[[#This Row],[temperatuur]])+18.151</f>
        <v>18.066966386554622</v>
      </c>
      <c r="G576" s="7">
        <f>Data[[#This Row],[Tintern ]]-Data[[#This Row],[temperatuur]]</f>
        <v>17.666966386554623</v>
      </c>
      <c r="H576" s="7">
        <f>ROUND(IF(Data[[#This Row],[deltaT]]&gt;0,(Data[[#This Row],[Tintern ]]-Data[[#This Row],[temperatuur]])*Uitgangspunten!$B$9,0),1)</f>
        <v>61.3</v>
      </c>
      <c r="I576"/>
      <c r="J576"/>
      <c r="K576" s="6"/>
      <c r="O576" s="5"/>
      <c r="P576" s="8"/>
      <c r="U576"/>
      <c r="V576"/>
    </row>
    <row r="577" spans="1:22" x14ac:dyDescent="0.25">
      <c r="A577">
        <v>2003</v>
      </c>
      <c r="B577">
        <v>12</v>
      </c>
      <c r="C577">
        <v>19</v>
      </c>
      <c r="D577">
        <v>1</v>
      </c>
      <c r="E577" s="13">
        <v>0.4</v>
      </c>
      <c r="F577" s="7">
        <f>(((20-15)/(MIN($E$2:$E$8761)-15))*Data[[#This Row],[temperatuur]])+18.151</f>
        <v>18.066966386554622</v>
      </c>
      <c r="G577" s="7">
        <f>Data[[#This Row],[Tintern ]]-Data[[#This Row],[temperatuur]]</f>
        <v>17.666966386554623</v>
      </c>
      <c r="H577" s="7">
        <f>ROUND(IF(Data[[#This Row],[deltaT]]&gt;0,(Data[[#This Row],[Tintern ]]-Data[[#This Row],[temperatuur]])*Uitgangspunten!$B$9,0),1)</f>
        <v>61.3</v>
      </c>
      <c r="I577"/>
      <c r="J577"/>
      <c r="K577" s="6"/>
      <c r="O577" s="5"/>
      <c r="P577" s="8"/>
      <c r="U577"/>
      <c r="V577"/>
    </row>
    <row r="578" spans="1:22" x14ac:dyDescent="0.25">
      <c r="A578">
        <v>2003</v>
      </c>
      <c r="B578">
        <v>12</v>
      </c>
      <c r="C578">
        <v>22</v>
      </c>
      <c r="D578">
        <v>16</v>
      </c>
      <c r="E578" s="13">
        <v>0.4</v>
      </c>
      <c r="F578" s="7">
        <f>(((20-15)/(MIN($E$2:$E$8761)-15))*Data[[#This Row],[temperatuur]])+18.151</f>
        <v>18.066966386554622</v>
      </c>
      <c r="G578" s="7">
        <f>Data[[#This Row],[Tintern ]]-Data[[#This Row],[temperatuur]]</f>
        <v>17.666966386554623</v>
      </c>
      <c r="H578" s="7">
        <f>ROUND(IF(Data[[#This Row],[deltaT]]&gt;0,(Data[[#This Row],[Tintern ]]-Data[[#This Row],[temperatuur]])*Uitgangspunten!$B$9,0),1)</f>
        <v>61.3</v>
      </c>
      <c r="I578"/>
      <c r="J578"/>
      <c r="K578" s="6"/>
      <c r="O578" s="5"/>
      <c r="P578" s="8"/>
      <c r="U578"/>
      <c r="V578"/>
    </row>
    <row r="579" spans="1:22" x14ac:dyDescent="0.25">
      <c r="A579">
        <v>2001</v>
      </c>
      <c r="B579">
        <v>1</v>
      </c>
      <c r="C579">
        <v>14</v>
      </c>
      <c r="D579">
        <v>12</v>
      </c>
      <c r="E579" s="13">
        <v>0.5</v>
      </c>
      <c r="F579" s="7">
        <f>(((20-15)/(MIN($E$2:$E$8761)-15))*Data[[#This Row],[temperatuur]])+18.151</f>
        <v>18.045957983193276</v>
      </c>
      <c r="G579" s="7">
        <f>Data[[#This Row],[Tintern ]]-Data[[#This Row],[temperatuur]]</f>
        <v>17.545957983193276</v>
      </c>
      <c r="H579" s="7">
        <f>ROUND(IF(Data[[#This Row],[deltaT]]&gt;0,(Data[[#This Row],[Tintern ]]-Data[[#This Row],[temperatuur]])*Uitgangspunten!$B$9,0),1)</f>
        <v>60.9</v>
      </c>
      <c r="I579"/>
      <c r="J579"/>
      <c r="K579" s="6"/>
      <c r="O579" s="5"/>
      <c r="P579" s="8"/>
      <c r="U579"/>
      <c r="V579"/>
    </row>
    <row r="580" spans="1:22" x14ac:dyDescent="0.25">
      <c r="A580">
        <v>2001</v>
      </c>
      <c r="B580">
        <v>1</v>
      </c>
      <c r="C580">
        <v>17</v>
      </c>
      <c r="D580">
        <v>15</v>
      </c>
      <c r="E580" s="13">
        <v>0.5</v>
      </c>
      <c r="F580" s="7">
        <f>(((20-15)/(MIN($E$2:$E$8761)-15))*Data[[#This Row],[temperatuur]])+18.151</f>
        <v>18.045957983193276</v>
      </c>
      <c r="G580" s="7">
        <f>Data[[#This Row],[Tintern ]]-Data[[#This Row],[temperatuur]]</f>
        <v>17.545957983193276</v>
      </c>
      <c r="H580" s="7">
        <f>ROUND(IF(Data[[#This Row],[deltaT]]&gt;0,(Data[[#This Row],[Tintern ]]-Data[[#This Row],[temperatuur]])*Uitgangspunten!$B$9,0),1)</f>
        <v>60.9</v>
      </c>
      <c r="I580"/>
      <c r="J580"/>
      <c r="K580" s="6"/>
      <c r="O580" s="5"/>
      <c r="P580" s="8"/>
      <c r="U580"/>
      <c r="V580"/>
    </row>
    <row r="581" spans="1:22" x14ac:dyDescent="0.25">
      <c r="A581">
        <v>2001</v>
      </c>
      <c r="B581">
        <v>1</v>
      </c>
      <c r="C581">
        <v>20</v>
      </c>
      <c r="D581">
        <v>10</v>
      </c>
      <c r="E581" s="13">
        <v>0.5</v>
      </c>
      <c r="F581" s="7">
        <f>(((20-15)/(MIN($E$2:$E$8761)-15))*Data[[#This Row],[temperatuur]])+18.151</f>
        <v>18.045957983193276</v>
      </c>
      <c r="G581" s="7">
        <f>Data[[#This Row],[Tintern ]]-Data[[#This Row],[temperatuur]]</f>
        <v>17.545957983193276</v>
      </c>
      <c r="H581" s="7">
        <f>ROUND(IF(Data[[#This Row],[deltaT]]&gt;0,(Data[[#This Row],[Tintern ]]-Data[[#This Row],[temperatuur]])*Uitgangspunten!$B$9,0),1)</f>
        <v>60.9</v>
      </c>
      <c r="I581"/>
      <c r="J581"/>
      <c r="K581" s="6"/>
      <c r="O581" s="5"/>
      <c r="P581" s="8"/>
      <c r="U581"/>
      <c r="V581"/>
    </row>
    <row r="582" spans="1:22" x14ac:dyDescent="0.25">
      <c r="A582">
        <v>2001</v>
      </c>
      <c r="B582">
        <v>1</v>
      </c>
      <c r="C582">
        <v>30</v>
      </c>
      <c r="D582">
        <v>23</v>
      </c>
      <c r="E582" s="13">
        <v>0.5</v>
      </c>
      <c r="F582" s="7">
        <f>(((20-15)/(MIN($E$2:$E$8761)-15))*Data[[#This Row],[temperatuur]])+18.151</f>
        <v>18.045957983193276</v>
      </c>
      <c r="G582" s="7">
        <f>Data[[#This Row],[Tintern ]]-Data[[#This Row],[temperatuur]]</f>
        <v>17.545957983193276</v>
      </c>
      <c r="H582" s="7">
        <f>ROUND(IF(Data[[#This Row],[deltaT]]&gt;0,(Data[[#This Row],[Tintern ]]-Data[[#This Row],[temperatuur]])*Uitgangspunten!$B$9,0),1)</f>
        <v>60.9</v>
      </c>
      <c r="I582"/>
      <c r="J582"/>
      <c r="K582" s="6"/>
      <c r="O582" s="5"/>
      <c r="P582" s="8"/>
      <c r="U582"/>
      <c r="V582"/>
    </row>
    <row r="583" spans="1:22" x14ac:dyDescent="0.25">
      <c r="A583">
        <v>2001</v>
      </c>
      <c r="B583">
        <v>1</v>
      </c>
      <c r="C583">
        <v>31</v>
      </c>
      <c r="D583">
        <v>6</v>
      </c>
      <c r="E583" s="13">
        <v>0.5</v>
      </c>
      <c r="F583" s="7">
        <f>(((20-15)/(MIN($E$2:$E$8761)-15))*Data[[#This Row],[temperatuur]])+18.151</f>
        <v>18.045957983193276</v>
      </c>
      <c r="G583" s="7">
        <f>Data[[#This Row],[Tintern ]]-Data[[#This Row],[temperatuur]]</f>
        <v>17.545957983193276</v>
      </c>
      <c r="H583" s="7">
        <f>ROUND(IF(Data[[#This Row],[deltaT]]&gt;0,(Data[[#This Row],[Tintern ]]-Data[[#This Row],[temperatuur]])*Uitgangspunten!$B$9,0),1)</f>
        <v>60.9</v>
      </c>
      <c r="I583"/>
      <c r="J583"/>
      <c r="K583" s="6"/>
      <c r="O583" s="5"/>
      <c r="P583" s="8"/>
      <c r="U583"/>
      <c r="V583"/>
    </row>
    <row r="584" spans="1:22" x14ac:dyDescent="0.25">
      <c r="A584">
        <v>2004</v>
      </c>
      <c r="B584">
        <v>2</v>
      </c>
      <c r="C584">
        <v>19</v>
      </c>
      <c r="D584">
        <v>7</v>
      </c>
      <c r="E584" s="13">
        <v>0.5</v>
      </c>
      <c r="F584" s="7">
        <f>(((20-15)/(MIN($E$2:$E$8761)-15))*Data[[#This Row],[temperatuur]])+18.151</f>
        <v>18.045957983193276</v>
      </c>
      <c r="G584" s="7">
        <f>Data[[#This Row],[Tintern ]]-Data[[#This Row],[temperatuur]]</f>
        <v>17.545957983193276</v>
      </c>
      <c r="H584" s="7">
        <f>ROUND(IF(Data[[#This Row],[deltaT]]&gt;0,(Data[[#This Row],[Tintern ]]-Data[[#This Row],[temperatuur]])*Uitgangspunten!$B$9,0),1)</f>
        <v>60.9</v>
      </c>
      <c r="I584"/>
      <c r="J584"/>
      <c r="K584" s="6"/>
      <c r="O584" s="5"/>
      <c r="P584" s="8"/>
      <c r="U584"/>
      <c r="V584"/>
    </row>
    <row r="585" spans="1:22" x14ac:dyDescent="0.25">
      <c r="A585">
        <v>2004</v>
      </c>
      <c r="B585">
        <v>2</v>
      </c>
      <c r="C585">
        <v>19</v>
      </c>
      <c r="D585">
        <v>20</v>
      </c>
      <c r="E585" s="13">
        <v>0.5</v>
      </c>
      <c r="F585" s="7">
        <f>(((20-15)/(MIN($E$2:$E$8761)-15))*Data[[#This Row],[temperatuur]])+18.151</f>
        <v>18.045957983193276</v>
      </c>
      <c r="G585" s="7">
        <f>Data[[#This Row],[Tintern ]]-Data[[#This Row],[temperatuur]]</f>
        <v>17.545957983193276</v>
      </c>
      <c r="H585" s="7">
        <f>ROUND(IF(Data[[#This Row],[deltaT]]&gt;0,(Data[[#This Row],[Tintern ]]-Data[[#This Row],[temperatuur]])*Uitgangspunten!$B$9,0),1)</f>
        <v>60.9</v>
      </c>
      <c r="I585"/>
      <c r="J585"/>
      <c r="K585" s="6"/>
      <c r="O585" s="5"/>
      <c r="P585" s="8"/>
      <c r="U585"/>
      <c r="V585"/>
    </row>
    <row r="586" spans="1:22" x14ac:dyDescent="0.25">
      <c r="A586">
        <v>2004</v>
      </c>
      <c r="B586">
        <v>2</v>
      </c>
      <c r="C586">
        <v>25</v>
      </c>
      <c r="D586">
        <v>2</v>
      </c>
      <c r="E586" s="13">
        <v>0.5</v>
      </c>
      <c r="F586" s="7">
        <f>(((20-15)/(MIN($E$2:$E$8761)-15))*Data[[#This Row],[temperatuur]])+18.151</f>
        <v>18.045957983193276</v>
      </c>
      <c r="G586" s="7">
        <f>Data[[#This Row],[Tintern ]]-Data[[#This Row],[temperatuur]]</f>
        <v>17.545957983193276</v>
      </c>
      <c r="H586" s="7">
        <f>ROUND(IF(Data[[#This Row],[deltaT]]&gt;0,(Data[[#This Row],[Tintern ]]-Data[[#This Row],[temperatuur]])*Uitgangspunten!$B$9,0),1)</f>
        <v>60.9</v>
      </c>
      <c r="I586"/>
      <c r="J586"/>
      <c r="K586" s="6"/>
      <c r="O586" s="5"/>
      <c r="P586" s="8"/>
      <c r="U586"/>
      <c r="V586"/>
    </row>
    <row r="587" spans="1:22" x14ac:dyDescent="0.25">
      <c r="A587">
        <v>2004</v>
      </c>
      <c r="B587">
        <v>2</v>
      </c>
      <c r="C587">
        <v>25</v>
      </c>
      <c r="D587">
        <v>10</v>
      </c>
      <c r="E587" s="13">
        <v>0.5</v>
      </c>
      <c r="F587" s="7">
        <f>(((20-15)/(MIN($E$2:$E$8761)-15))*Data[[#This Row],[temperatuur]])+18.151</f>
        <v>18.045957983193276</v>
      </c>
      <c r="G587" s="7">
        <f>Data[[#This Row],[Tintern ]]-Data[[#This Row],[temperatuur]]</f>
        <v>17.545957983193276</v>
      </c>
      <c r="H587" s="7">
        <f>ROUND(IF(Data[[#This Row],[deltaT]]&gt;0,(Data[[#This Row],[Tintern ]]-Data[[#This Row],[temperatuur]])*Uitgangspunten!$B$9,0),1)</f>
        <v>60.9</v>
      </c>
      <c r="I587"/>
      <c r="J587"/>
      <c r="K587" s="6"/>
      <c r="O587" s="5"/>
      <c r="P587" s="8"/>
      <c r="U587"/>
      <c r="V587"/>
    </row>
    <row r="588" spans="1:22" x14ac:dyDescent="0.25">
      <c r="A588">
        <v>2004</v>
      </c>
      <c r="B588">
        <v>2</v>
      </c>
      <c r="C588">
        <v>26</v>
      </c>
      <c r="D588">
        <v>19</v>
      </c>
      <c r="E588" s="13">
        <v>0.5</v>
      </c>
      <c r="F588" s="7">
        <f>(((20-15)/(MIN($E$2:$E$8761)-15))*Data[[#This Row],[temperatuur]])+18.151</f>
        <v>18.045957983193276</v>
      </c>
      <c r="G588" s="7">
        <f>Data[[#This Row],[Tintern ]]-Data[[#This Row],[temperatuur]]</f>
        <v>17.545957983193276</v>
      </c>
      <c r="H588" s="7">
        <f>ROUND(IF(Data[[#This Row],[deltaT]]&gt;0,(Data[[#This Row],[Tintern ]]-Data[[#This Row],[temperatuur]])*Uitgangspunten!$B$9,0),1)</f>
        <v>60.9</v>
      </c>
      <c r="I588"/>
      <c r="J588"/>
      <c r="K588" s="6"/>
      <c r="O588" s="5"/>
      <c r="P588" s="8"/>
      <c r="U588"/>
      <c r="V588"/>
    </row>
    <row r="589" spans="1:22" x14ac:dyDescent="0.25">
      <c r="A589">
        <v>2004</v>
      </c>
      <c r="B589">
        <v>2</v>
      </c>
      <c r="C589">
        <v>27</v>
      </c>
      <c r="D589">
        <v>15</v>
      </c>
      <c r="E589" s="13">
        <v>0.5</v>
      </c>
      <c r="F589" s="7">
        <f>(((20-15)/(MIN($E$2:$E$8761)-15))*Data[[#This Row],[temperatuur]])+18.151</f>
        <v>18.045957983193276</v>
      </c>
      <c r="G589" s="7">
        <f>Data[[#This Row],[Tintern ]]-Data[[#This Row],[temperatuur]]</f>
        <v>17.545957983193276</v>
      </c>
      <c r="H589" s="7">
        <f>ROUND(IF(Data[[#This Row],[deltaT]]&gt;0,(Data[[#This Row],[Tintern ]]-Data[[#This Row],[temperatuur]])*Uitgangspunten!$B$9,0),1)</f>
        <v>60.9</v>
      </c>
      <c r="I589"/>
      <c r="J589"/>
      <c r="K589" s="6"/>
      <c r="O589" s="5"/>
      <c r="P589" s="8"/>
      <c r="U589"/>
      <c r="V589"/>
    </row>
    <row r="590" spans="1:22" x14ac:dyDescent="0.25">
      <c r="A590">
        <v>2004</v>
      </c>
      <c r="B590">
        <v>3</v>
      </c>
      <c r="C590">
        <v>24</v>
      </c>
      <c r="D590">
        <v>2</v>
      </c>
      <c r="E590" s="13">
        <v>0.5</v>
      </c>
      <c r="F590" s="7">
        <f>(((20-15)/(MIN($E$2:$E$8761)-15))*Data[[#This Row],[temperatuur]])+18.151</f>
        <v>18.045957983193276</v>
      </c>
      <c r="G590" s="7">
        <f>Data[[#This Row],[Tintern ]]-Data[[#This Row],[temperatuur]]</f>
        <v>17.545957983193276</v>
      </c>
      <c r="H590" s="7">
        <f>ROUND(IF(Data[[#This Row],[deltaT]]&gt;0,(Data[[#This Row],[Tintern ]]-Data[[#This Row],[temperatuur]])*Uitgangspunten!$B$9,0),1)</f>
        <v>60.9</v>
      </c>
      <c r="I590"/>
      <c r="J590"/>
      <c r="K590" s="6"/>
      <c r="O590" s="5"/>
      <c r="P590" s="8"/>
      <c r="U590"/>
      <c r="V590"/>
    </row>
    <row r="591" spans="1:22" x14ac:dyDescent="0.25">
      <c r="A591">
        <v>2004</v>
      </c>
      <c r="B591">
        <v>3</v>
      </c>
      <c r="C591">
        <v>24</v>
      </c>
      <c r="D591">
        <v>23</v>
      </c>
      <c r="E591" s="13">
        <v>0.5</v>
      </c>
      <c r="F591" s="7">
        <f>(((20-15)/(MIN($E$2:$E$8761)-15))*Data[[#This Row],[temperatuur]])+18.151</f>
        <v>18.045957983193276</v>
      </c>
      <c r="G591" s="7">
        <f>Data[[#This Row],[Tintern ]]-Data[[#This Row],[temperatuur]]</f>
        <v>17.545957983193276</v>
      </c>
      <c r="H591" s="7">
        <f>ROUND(IF(Data[[#This Row],[deltaT]]&gt;0,(Data[[#This Row],[Tintern ]]-Data[[#This Row],[temperatuur]])*Uitgangspunten!$B$9,0),1)</f>
        <v>60.9</v>
      </c>
      <c r="I591"/>
      <c r="J591"/>
      <c r="K591" s="6"/>
      <c r="O591" s="5"/>
      <c r="P591" s="8"/>
      <c r="U591"/>
      <c r="V591"/>
    </row>
    <row r="592" spans="1:22" x14ac:dyDescent="0.25">
      <c r="A592">
        <v>2004</v>
      </c>
      <c r="B592">
        <v>3</v>
      </c>
      <c r="C592">
        <v>27</v>
      </c>
      <c r="D592">
        <v>7</v>
      </c>
      <c r="E592" s="13">
        <v>0.5</v>
      </c>
      <c r="F592" s="7">
        <f>(((20-15)/(MIN($E$2:$E$8761)-15))*Data[[#This Row],[temperatuur]])+18.151</f>
        <v>18.045957983193276</v>
      </c>
      <c r="G592" s="7">
        <f>Data[[#This Row],[Tintern ]]-Data[[#This Row],[temperatuur]]</f>
        <v>17.545957983193276</v>
      </c>
      <c r="H592" s="7">
        <f>ROUND(IF(Data[[#This Row],[deltaT]]&gt;0,(Data[[#This Row],[Tintern ]]-Data[[#This Row],[temperatuur]])*Uitgangspunten!$B$9,0),1)</f>
        <v>60.9</v>
      </c>
      <c r="I592"/>
      <c r="J592"/>
      <c r="K592" s="6"/>
      <c r="O592" s="5"/>
      <c r="P592" s="8"/>
      <c r="U592"/>
      <c r="V592"/>
    </row>
    <row r="593" spans="1:22" x14ac:dyDescent="0.25">
      <c r="A593">
        <v>2010</v>
      </c>
      <c r="B593">
        <v>10</v>
      </c>
      <c r="C593">
        <v>26</v>
      </c>
      <c r="D593">
        <v>2</v>
      </c>
      <c r="E593" s="13">
        <v>0.5</v>
      </c>
      <c r="F593" s="7">
        <f>(((20-15)/(MIN($E$2:$E$8761)-15))*Data[[#This Row],[temperatuur]])+18.151</f>
        <v>18.045957983193276</v>
      </c>
      <c r="G593" s="7">
        <f>Data[[#This Row],[Tintern ]]-Data[[#This Row],[temperatuur]]</f>
        <v>17.545957983193276</v>
      </c>
      <c r="H593" s="7">
        <f>ROUND(IF(Data[[#This Row],[deltaT]]&gt;0,(Data[[#This Row],[Tintern ]]-Data[[#This Row],[temperatuur]])*Uitgangspunten!$B$9,0),1)</f>
        <v>60.9</v>
      </c>
      <c r="I593"/>
      <c r="J593"/>
      <c r="K593" s="6"/>
      <c r="O593" s="5"/>
      <c r="P593" s="8"/>
      <c r="U593"/>
      <c r="V593"/>
    </row>
    <row r="594" spans="1:22" x14ac:dyDescent="0.25">
      <c r="A594">
        <v>2003</v>
      </c>
      <c r="B594">
        <v>11</v>
      </c>
      <c r="C594">
        <v>12</v>
      </c>
      <c r="D594">
        <v>4</v>
      </c>
      <c r="E594" s="13">
        <v>0.5</v>
      </c>
      <c r="F594" s="7">
        <f>(((20-15)/(MIN($E$2:$E$8761)-15))*Data[[#This Row],[temperatuur]])+18.151</f>
        <v>18.045957983193276</v>
      </c>
      <c r="G594" s="7">
        <f>Data[[#This Row],[Tintern ]]-Data[[#This Row],[temperatuur]]</f>
        <v>17.545957983193276</v>
      </c>
      <c r="H594" s="7">
        <f>ROUND(IF(Data[[#This Row],[deltaT]]&gt;0,(Data[[#This Row],[Tintern ]]-Data[[#This Row],[temperatuur]])*Uitgangspunten!$B$9,0),1)</f>
        <v>60.9</v>
      </c>
      <c r="I594"/>
      <c r="J594"/>
      <c r="K594" s="6"/>
      <c r="O594" s="5"/>
      <c r="P594" s="8"/>
      <c r="U594"/>
      <c r="V594"/>
    </row>
    <row r="595" spans="1:22" x14ac:dyDescent="0.25">
      <c r="A595">
        <v>2003</v>
      </c>
      <c r="B595">
        <v>11</v>
      </c>
      <c r="C595">
        <v>27</v>
      </c>
      <c r="D595">
        <v>24</v>
      </c>
      <c r="E595" s="13">
        <v>0.5</v>
      </c>
      <c r="F595" s="7">
        <f>(((20-15)/(MIN($E$2:$E$8761)-15))*Data[[#This Row],[temperatuur]])+18.151</f>
        <v>18.045957983193276</v>
      </c>
      <c r="G595" s="7">
        <f>Data[[#This Row],[Tintern ]]-Data[[#This Row],[temperatuur]]</f>
        <v>17.545957983193276</v>
      </c>
      <c r="H595" s="7">
        <f>ROUND(IF(Data[[#This Row],[deltaT]]&gt;0,(Data[[#This Row],[Tintern ]]-Data[[#This Row],[temperatuur]])*Uitgangspunten!$B$9,0),1)</f>
        <v>60.9</v>
      </c>
      <c r="I595"/>
      <c r="J595"/>
      <c r="K595" s="6"/>
      <c r="O595" s="5"/>
      <c r="P595" s="8"/>
      <c r="U595"/>
      <c r="V595"/>
    </row>
    <row r="596" spans="1:22" x14ac:dyDescent="0.25">
      <c r="A596">
        <v>2003</v>
      </c>
      <c r="B596">
        <v>12</v>
      </c>
      <c r="C596">
        <v>22</v>
      </c>
      <c r="D596">
        <v>8</v>
      </c>
      <c r="E596" s="13">
        <v>0.5</v>
      </c>
      <c r="F596" s="7">
        <f>(((20-15)/(MIN($E$2:$E$8761)-15))*Data[[#This Row],[temperatuur]])+18.151</f>
        <v>18.045957983193276</v>
      </c>
      <c r="G596" s="7">
        <f>Data[[#This Row],[Tintern ]]-Data[[#This Row],[temperatuur]]</f>
        <v>17.545957983193276</v>
      </c>
      <c r="H596" s="7">
        <f>ROUND(IF(Data[[#This Row],[deltaT]]&gt;0,(Data[[#This Row],[Tintern ]]-Data[[#This Row],[temperatuur]])*Uitgangspunten!$B$9,0),1)</f>
        <v>60.9</v>
      </c>
      <c r="I596"/>
      <c r="J596"/>
      <c r="K596" s="6"/>
      <c r="O596" s="5"/>
      <c r="P596" s="8"/>
      <c r="U596"/>
      <c r="V596"/>
    </row>
    <row r="597" spans="1:22" x14ac:dyDescent="0.25">
      <c r="A597">
        <v>2003</v>
      </c>
      <c r="B597">
        <v>12</v>
      </c>
      <c r="C597">
        <v>23</v>
      </c>
      <c r="D597">
        <v>1</v>
      </c>
      <c r="E597" s="13">
        <v>0.5</v>
      </c>
      <c r="F597" s="7">
        <f>(((20-15)/(MIN($E$2:$E$8761)-15))*Data[[#This Row],[temperatuur]])+18.151</f>
        <v>18.045957983193276</v>
      </c>
      <c r="G597" s="7">
        <f>Data[[#This Row],[Tintern ]]-Data[[#This Row],[temperatuur]]</f>
        <v>17.545957983193276</v>
      </c>
      <c r="H597" s="7">
        <f>ROUND(IF(Data[[#This Row],[deltaT]]&gt;0,(Data[[#This Row],[Tintern ]]-Data[[#This Row],[temperatuur]])*Uitgangspunten!$B$9,0),1)</f>
        <v>60.9</v>
      </c>
      <c r="I597"/>
      <c r="J597"/>
      <c r="K597" s="6"/>
      <c r="O597" s="5"/>
      <c r="P597" s="8"/>
      <c r="U597"/>
      <c r="V597"/>
    </row>
    <row r="598" spans="1:22" x14ac:dyDescent="0.25">
      <c r="A598">
        <v>2003</v>
      </c>
      <c r="B598">
        <v>12</v>
      </c>
      <c r="C598">
        <v>23</v>
      </c>
      <c r="D598">
        <v>3</v>
      </c>
      <c r="E598" s="13">
        <v>0.5</v>
      </c>
      <c r="F598" s="7">
        <f>(((20-15)/(MIN($E$2:$E$8761)-15))*Data[[#This Row],[temperatuur]])+18.151</f>
        <v>18.045957983193276</v>
      </c>
      <c r="G598" s="7">
        <f>Data[[#This Row],[Tintern ]]-Data[[#This Row],[temperatuur]]</f>
        <v>17.545957983193276</v>
      </c>
      <c r="H598" s="7">
        <f>ROUND(IF(Data[[#This Row],[deltaT]]&gt;0,(Data[[#This Row],[Tintern ]]-Data[[#This Row],[temperatuur]])*Uitgangspunten!$B$9,0),1)</f>
        <v>60.9</v>
      </c>
      <c r="I598"/>
      <c r="J598"/>
      <c r="K598" s="6"/>
      <c r="O598" s="5"/>
      <c r="P598" s="8"/>
      <c r="U598"/>
      <c r="V598"/>
    </row>
    <row r="599" spans="1:22" x14ac:dyDescent="0.25">
      <c r="A599">
        <v>2003</v>
      </c>
      <c r="B599">
        <v>12</v>
      </c>
      <c r="C599">
        <v>31</v>
      </c>
      <c r="D599">
        <v>19</v>
      </c>
      <c r="E599" s="13">
        <v>0.5</v>
      </c>
      <c r="F599" s="7">
        <f>(((20-15)/(MIN($E$2:$E$8761)-15))*Data[[#This Row],[temperatuur]])+18.151</f>
        <v>18.045957983193276</v>
      </c>
      <c r="G599" s="7">
        <f>Data[[#This Row],[Tintern ]]-Data[[#This Row],[temperatuur]]</f>
        <v>17.545957983193276</v>
      </c>
      <c r="H599" s="7">
        <f>ROUND(IF(Data[[#This Row],[deltaT]]&gt;0,(Data[[#This Row],[Tintern ]]-Data[[#This Row],[temperatuur]])*Uitgangspunten!$B$9,0),1)</f>
        <v>60.9</v>
      </c>
      <c r="I599"/>
      <c r="J599"/>
      <c r="K599" s="6"/>
      <c r="O599" s="5"/>
      <c r="P599" s="8"/>
      <c r="U599"/>
      <c r="V599"/>
    </row>
    <row r="600" spans="1:22" x14ac:dyDescent="0.25">
      <c r="A600">
        <v>2001</v>
      </c>
      <c r="B600">
        <v>1</v>
      </c>
      <c r="C600">
        <v>10</v>
      </c>
      <c r="D600">
        <v>4</v>
      </c>
      <c r="E600" s="13">
        <v>0.60000000000000009</v>
      </c>
      <c r="F600" s="7">
        <f>(((20-15)/(MIN($E$2:$E$8761)-15))*Data[[#This Row],[temperatuur]])+18.151</f>
        <v>18.024949579831933</v>
      </c>
      <c r="G600" s="7">
        <f>Data[[#This Row],[Tintern ]]-Data[[#This Row],[temperatuur]]</f>
        <v>17.424949579831932</v>
      </c>
      <c r="H600" s="7">
        <f>ROUND(IF(Data[[#This Row],[deltaT]]&gt;0,(Data[[#This Row],[Tintern ]]-Data[[#This Row],[temperatuur]])*Uitgangspunten!$B$9,0),1)</f>
        <v>60.5</v>
      </c>
      <c r="I600"/>
      <c r="J600"/>
      <c r="K600" s="6"/>
      <c r="O600" s="5"/>
      <c r="P600" s="8"/>
      <c r="U600"/>
      <c r="V600"/>
    </row>
    <row r="601" spans="1:22" x14ac:dyDescent="0.25">
      <c r="A601">
        <v>2001</v>
      </c>
      <c r="B601">
        <v>1</v>
      </c>
      <c r="C601">
        <v>11</v>
      </c>
      <c r="D601">
        <v>7</v>
      </c>
      <c r="E601" s="13">
        <v>0.60000000000000009</v>
      </c>
      <c r="F601" s="7">
        <f>(((20-15)/(MIN($E$2:$E$8761)-15))*Data[[#This Row],[temperatuur]])+18.151</f>
        <v>18.024949579831933</v>
      </c>
      <c r="G601" s="7">
        <f>Data[[#This Row],[Tintern ]]-Data[[#This Row],[temperatuur]]</f>
        <v>17.424949579831932</v>
      </c>
      <c r="H601" s="7">
        <f>ROUND(IF(Data[[#This Row],[deltaT]]&gt;0,(Data[[#This Row],[Tintern ]]-Data[[#This Row],[temperatuur]])*Uitgangspunten!$B$9,0),1)</f>
        <v>60.5</v>
      </c>
      <c r="I601"/>
      <c r="J601"/>
      <c r="K601" s="6"/>
      <c r="O601" s="5"/>
      <c r="P601" s="8"/>
      <c r="U601"/>
      <c r="V601"/>
    </row>
    <row r="602" spans="1:22" x14ac:dyDescent="0.25">
      <c r="A602">
        <v>2001</v>
      </c>
      <c r="B602">
        <v>1</v>
      </c>
      <c r="C602">
        <v>14</v>
      </c>
      <c r="D602">
        <v>13</v>
      </c>
      <c r="E602" s="13">
        <v>0.60000000000000009</v>
      </c>
      <c r="F602" s="7">
        <f>(((20-15)/(MIN($E$2:$E$8761)-15))*Data[[#This Row],[temperatuur]])+18.151</f>
        <v>18.024949579831933</v>
      </c>
      <c r="G602" s="7">
        <f>Data[[#This Row],[Tintern ]]-Data[[#This Row],[temperatuur]]</f>
        <v>17.424949579831932</v>
      </c>
      <c r="H602" s="7">
        <f>ROUND(IF(Data[[#This Row],[deltaT]]&gt;0,(Data[[#This Row],[Tintern ]]-Data[[#This Row],[temperatuur]])*Uitgangspunten!$B$9,0),1)</f>
        <v>60.5</v>
      </c>
      <c r="I602"/>
      <c r="J602"/>
      <c r="K602" s="6"/>
      <c r="O602" s="5"/>
      <c r="P602" s="8"/>
      <c r="U602"/>
      <c r="V602"/>
    </row>
    <row r="603" spans="1:22" x14ac:dyDescent="0.25">
      <c r="A603">
        <v>2001</v>
      </c>
      <c r="B603">
        <v>1</v>
      </c>
      <c r="C603">
        <v>20</v>
      </c>
      <c r="D603">
        <v>11</v>
      </c>
      <c r="E603" s="13">
        <v>0.60000000000000009</v>
      </c>
      <c r="F603" s="7">
        <f>(((20-15)/(MIN($E$2:$E$8761)-15))*Data[[#This Row],[temperatuur]])+18.151</f>
        <v>18.024949579831933</v>
      </c>
      <c r="G603" s="7">
        <f>Data[[#This Row],[Tintern ]]-Data[[#This Row],[temperatuur]]</f>
        <v>17.424949579831932</v>
      </c>
      <c r="H603" s="7">
        <f>ROUND(IF(Data[[#This Row],[deltaT]]&gt;0,(Data[[#This Row],[Tintern ]]-Data[[#This Row],[temperatuur]])*Uitgangspunten!$B$9,0),1)</f>
        <v>60.5</v>
      </c>
      <c r="I603"/>
      <c r="J603"/>
      <c r="K603" s="6"/>
      <c r="O603" s="5"/>
      <c r="P603" s="8"/>
      <c r="U603"/>
      <c r="V603"/>
    </row>
    <row r="604" spans="1:22" x14ac:dyDescent="0.25">
      <c r="A604">
        <v>2001</v>
      </c>
      <c r="B604">
        <v>1</v>
      </c>
      <c r="C604">
        <v>20</v>
      </c>
      <c r="D604">
        <v>13</v>
      </c>
      <c r="E604" s="13">
        <v>0.60000000000000009</v>
      </c>
      <c r="F604" s="7">
        <f>(((20-15)/(MIN($E$2:$E$8761)-15))*Data[[#This Row],[temperatuur]])+18.151</f>
        <v>18.024949579831933</v>
      </c>
      <c r="G604" s="7">
        <f>Data[[#This Row],[Tintern ]]-Data[[#This Row],[temperatuur]]</f>
        <v>17.424949579831932</v>
      </c>
      <c r="H604" s="7">
        <f>ROUND(IF(Data[[#This Row],[deltaT]]&gt;0,(Data[[#This Row],[Tintern ]]-Data[[#This Row],[temperatuur]])*Uitgangspunten!$B$9,0),1)</f>
        <v>60.5</v>
      </c>
      <c r="I604"/>
      <c r="J604"/>
      <c r="K604" s="6"/>
      <c r="O604" s="5"/>
      <c r="P604" s="8"/>
      <c r="U604"/>
      <c r="V604"/>
    </row>
    <row r="605" spans="1:22" x14ac:dyDescent="0.25">
      <c r="A605">
        <v>2001</v>
      </c>
      <c r="B605">
        <v>1</v>
      </c>
      <c r="C605">
        <v>21</v>
      </c>
      <c r="D605">
        <v>15</v>
      </c>
      <c r="E605" s="13">
        <v>0.60000000000000009</v>
      </c>
      <c r="F605" s="7">
        <f>(((20-15)/(MIN($E$2:$E$8761)-15))*Data[[#This Row],[temperatuur]])+18.151</f>
        <v>18.024949579831933</v>
      </c>
      <c r="G605" s="7">
        <f>Data[[#This Row],[Tintern ]]-Data[[#This Row],[temperatuur]]</f>
        <v>17.424949579831932</v>
      </c>
      <c r="H605" s="7">
        <f>ROUND(IF(Data[[#This Row],[deltaT]]&gt;0,(Data[[#This Row],[Tintern ]]-Data[[#This Row],[temperatuur]])*Uitgangspunten!$B$9,0),1)</f>
        <v>60.5</v>
      </c>
      <c r="I605"/>
      <c r="J605"/>
      <c r="K605" s="6"/>
      <c r="O605" s="5"/>
      <c r="P605" s="8"/>
      <c r="U605"/>
      <c r="V605"/>
    </row>
    <row r="606" spans="1:22" x14ac:dyDescent="0.25">
      <c r="A606">
        <v>2001</v>
      </c>
      <c r="B606">
        <v>1</v>
      </c>
      <c r="C606">
        <v>21</v>
      </c>
      <c r="D606">
        <v>24</v>
      </c>
      <c r="E606" s="13">
        <v>0.60000000000000009</v>
      </c>
      <c r="F606" s="7">
        <f>(((20-15)/(MIN($E$2:$E$8761)-15))*Data[[#This Row],[temperatuur]])+18.151</f>
        <v>18.024949579831933</v>
      </c>
      <c r="G606" s="7">
        <f>Data[[#This Row],[Tintern ]]-Data[[#This Row],[temperatuur]]</f>
        <v>17.424949579831932</v>
      </c>
      <c r="H606" s="7">
        <f>ROUND(IF(Data[[#This Row],[deltaT]]&gt;0,(Data[[#This Row],[Tintern ]]-Data[[#This Row],[temperatuur]])*Uitgangspunten!$B$9,0),1)</f>
        <v>60.5</v>
      </c>
      <c r="I606"/>
      <c r="J606"/>
      <c r="K606" s="6"/>
      <c r="O606" s="5"/>
      <c r="P606" s="8"/>
      <c r="U606"/>
      <c r="V606"/>
    </row>
    <row r="607" spans="1:22" x14ac:dyDescent="0.25">
      <c r="A607">
        <v>2001</v>
      </c>
      <c r="B607">
        <v>1</v>
      </c>
      <c r="C607">
        <v>31</v>
      </c>
      <c r="D607">
        <v>9</v>
      </c>
      <c r="E607" s="13">
        <v>0.60000000000000009</v>
      </c>
      <c r="F607" s="7">
        <f>(((20-15)/(MIN($E$2:$E$8761)-15))*Data[[#This Row],[temperatuur]])+18.151</f>
        <v>18.024949579831933</v>
      </c>
      <c r="G607" s="7">
        <f>Data[[#This Row],[Tintern ]]-Data[[#This Row],[temperatuur]]</f>
        <v>17.424949579831932</v>
      </c>
      <c r="H607" s="7">
        <f>ROUND(IF(Data[[#This Row],[deltaT]]&gt;0,(Data[[#This Row],[Tintern ]]-Data[[#This Row],[temperatuur]])*Uitgangspunten!$B$9,0),1)</f>
        <v>60.5</v>
      </c>
      <c r="I607"/>
      <c r="J607"/>
      <c r="K607" s="6"/>
      <c r="O607" s="5"/>
      <c r="P607" s="8"/>
      <c r="U607"/>
      <c r="V607"/>
    </row>
    <row r="608" spans="1:22" x14ac:dyDescent="0.25">
      <c r="A608">
        <v>2004</v>
      </c>
      <c r="B608">
        <v>2</v>
      </c>
      <c r="C608">
        <v>21</v>
      </c>
      <c r="D608">
        <v>11</v>
      </c>
      <c r="E608" s="13">
        <v>0.60000000000000009</v>
      </c>
      <c r="F608" s="7">
        <f>(((20-15)/(MIN($E$2:$E$8761)-15))*Data[[#This Row],[temperatuur]])+18.151</f>
        <v>18.024949579831933</v>
      </c>
      <c r="G608" s="7">
        <f>Data[[#This Row],[Tintern ]]-Data[[#This Row],[temperatuur]]</f>
        <v>17.424949579831932</v>
      </c>
      <c r="H608" s="7">
        <f>ROUND(IF(Data[[#This Row],[deltaT]]&gt;0,(Data[[#This Row],[Tintern ]]-Data[[#This Row],[temperatuur]])*Uitgangspunten!$B$9,0),1)</f>
        <v>60.5</v>
      </c>
      <c r="I608"/>
      <c r="J608"/>
      <c r="K608" s="6"/>
      <c r="O608" s="5"/>
      <c r="P608" s="8"/>
      <c r="U608"/>
      <c r="V608"/>
    </row>
    <row r="609" spans="1:22" x14ac:dyDescent="0.25">
      <c r="A609">
        <v>2004</v>
      </c>
      <c r="B609">
        <v>2</v>
      </c>
      <c r="C609">
        <v>23</v>
      </c>
      <c r="D609">
        <v>8</v>
      </c>
      <c r="E609" s="13">
        <v>0.60000000000000009</v>
      </c>
      <c r="F609" s="7">
        <f>(((20-15)/(MIN($E$2:$E$8761)-15))*Data[[#This Row],[temperatuur]])+18.151</f>
        <v>18.024949579831933</v>
      </c>
      <c r="G609" s="7">
        <f>Data[[#This Row],[Tintern ]]-Data[[#This Row],[temperatuur]]</f>
        <v>17.424949579831932</v>
      </c>
      <c r="H609" s="7">
        <f>ROUND(IF(Data[[#This Row],[deltaT]]&gt;0,(Data[[#This Row],[Tintern ]]-Data[[#This Row],[temperatuur]])*Uitgangspunten!$B$9,0),1)</f>
        <v>60.5</v>
      </c>
      <c r="I609"/>
      <c r="J609"/>
      <c r="K609" s="6"/>
      <c r="O609" s="5"/>
      <c r="P609" s="8"/>
      <c r="U609"/>
      <c r="V609"/>
    </row>
    <row r="610" spans="1:22" x14ac:dyDescent="0.25">
      <c r="A610">
        <v>2004</v>
      </c>
      <c r="B610">
        <v>2</v>
      </c>
      <c r="C610">
        <v>24</v>
      </c>
      <c r="D610">
        <v>1</v>
      </c>
      <c r="E610" s="13">
        <v>0.60000000000000009</v>
      </c>
      <c r="F610" s="7">
        <f>(((20-15)/(MIN($E$2:$E$8761)-15))*Data[[#This Row],[temperatuur]])+18.151</f>
        <v>18.024949579831933</v>
      </c>
      <c r="G610" s="7">
        <f>Data[[#This Row],[Tintern ]]-Data[[#This Row],[temperatuur]]</f>
        <v>17.424949579831932</v>
      </c>
      <c r="H610" s="7">
        <f>ROUND(IF(Data[[#This Row],[deltaT]]&gt;0,(Data[[#This Row],[Tintern ]]-Data[[#This Row],[temperatuur]])*Uitgangspunten!$B$9,0),1)</f>
        <v>60.5</v>
      </c>
      <c r="I610"/>
      <c r="J610"/>
      <c r="K610" s="6"/>
      <c r="O610" s="5"/>
      <c r="P610" s="8"/>
      <c r="U610"/>
      <c r="V610"/>
    </row>
    <row r="611" spans="1:22" x14ac:dyDescent="0.25">
      <c r="A611">
        <v>2004</v>
      </c>
      <c r="B611">
        <v>2</v>
      </c>
      <c r="C611">
        <v>25</v>
      </c>
      <c r="D611">
        <v>4</v>
      </c>
      <c r="E611" s="13">
        <v>0.60000000000000009</v>
      </c>
      <c r="F611" s="7">
        <f>(((20-15)/(MIN($E$2:$E$8761)-15))*Data[[#This Row],[temperatuur]])+18.151</f>
        <v>18.024949579831933</v>
      </c>
      <c r="G611" s="7">
        <f>Data[[#This Row],[Tintern ]]-Data[[#This Row],[temperatuur]]</f>
        <v>17.424949579831932</v>
      </c>
      <c r="H611" s="7">
        <f>ROUND(IF(Data[[#This Row],[deltaT]]&gt;0,(Data[[#This Row],[Tintern ]]-Data[[#This Row],[temperatuur]])*Uitgangspunten!$B$9,0),1)</f>
        <v>60.5</v>
      </c>
      <c r="I611"/>
      <c r="J611"/>
      <c r="K611" s="6"/>
      <c r="O611" s="5"/>
      <c r="P611" s="8"/>
      <c r="U611"/>
      <c r="V611"/>
    </row>
    <row r="612" spans="1:22" x14ac:dyDescent="0.25">
      <c r="A612">
        <v>2004</v>
      </c>
      <c r="B612">
        <v>2</v>
      </c>
      <c r="C612">
        <v>25</v>
      </c>
      <c r="D612">
        <v>17</v>
      </c>
      <c r="E612" s="13">
        <v>0.60000000000000009</v>
      </c>
      <c r="F612" s="7">
        <f>(((20-15)/(MIN($E$2:$E$8761)-15))*Data[[#This Row],[temperatuur]])+18.151</f>
        <v>18.024949579831933</v>
      </c>
      <c r="G612" s="7">
        <f>Data[[#This Row],[Tintern ]]-Data[[#This Row],[temperatuur]]</f>
        <v>17.424949579831932</v>
      </c>
      <c r="H612" s="7">
        <f>ROUND(IF(Data[[#This Row],[deltaT]]&gt;0,(Data[[#This Row],[Tintern ]]-Data[[#This Row],[temperatuur]])*Uitgangspunten!$B$9,0),1)</f>
        <v>60.5</v>
      </c>
      <c r="I612"/>
      <c r="J612"/>
      <c r="K612" s="6"/>
      <c r="O612" s="5"/>
      <c r="P612" s="8"/>
      <c r="U612"/>
      <c r="V612"/>
    </row>
    <row r="613" spans="1:22" x14ac:dyDescent="0.25">
      <c r="A613">
        <v>2004</v>
      </c>
      <c r="B613">
        <v>3</v>
      </c>
      <c r="C613">
        <v>6</v>
      </c>
      <c r="D613">
        <v>22</v>
      </c>
      <c r="E613" s="13">
        <v>0.60000000000000009</v>
      </c>
      <c r="F613" s="7">
        <f>(((20-15)/(MIN($E$2:$E$8761)-15))*Data[[#This Row],[temperatuur]])+18.151</f>
        <v>18.024949579831933</v>
      </c>
      <c r="G613" s="7">
        <f>Data[[#This Row],[Tintern ]]-Data[[#This Row],[temperatuur]]</f>
        <v>17.424949579831932</v>
      </c>
      <c r="H613" s="7">
        <f>ROUND(IF(Data[[#This Row],[deltaT]]&gt;0,(Data[[#This Row],[Tintern ]]-Data[[#This Row],[temperatuur]])*Uitgangspunten!$B$9,0),1)</f>
        <v>60.5</v>
      </c>
      <c r="I613"/>
      <c r="J613"/>
      <c r="K613" s="6"/>
      <c r="O613" s="5"/>
      <c r="P613" s="8"/>
      <c r="U613"/>
      <c r="V613"/>
    </row>
    <row r="614" spans="1:22" x14ac:dyDescent="0.25">
      <c r="A614">
        <v>2004</v>
      </c>
      <c r="B614">
        <v>3</v>
      </c>
      <c r="C614">
        <v>10</v>
      </c>
      <c r="D614">
        <v>2</v>
      </c>
      <c r="E614" s="13">
        <v>0.60000000000000009</v>
      </c>
      <c r="F614" s="7">
        <f>(((20-15)/(MIN($E$2:$E$8761)-15))*Data[[#This Row],[temperatuur]])+18.151</f>
        <v>18.024949579831933</v>
      </c>
      <c r="G614" s="7">
        <f>Data[[#This Row],[Tintern ]]-Data[[#This Row],[temperatuur]]</f>
        <v>17.424949579831932</v>
      </c>
      <c r="H614" s="7">
        <f>ROUND(IF(Data[[#This Row],[deltaT]]&gt;0,(Data[[#This Row],[Tintern ]]-Data[[#This Row],[temperatuur]])*Uitgangspunten!$B$9,0),1)</f>
        <v>60.5</v>
      </c>
      <c r="I614"/>
      <c r="J614"/>
      <c r="K614" s="6"/>
      <c r="O614" s="5"/>
      <c r="P614" s="8"/>
      <c r="U614"/>
      <c r="V614"/>
    </row>
    <row r="615" spans="1:22" x14ac:dyDescent="0.25">
      <c r="A615">
        <v>2004</v>
      </c>
      <c r="B615">
        <v>3</v>
      </c>
      <c r="C615">
        <v>11</v>
      </c>
      <c r="D615">
        <v>19</v>
      </c>
      <c r="E615" s="13">
        <v>0.60000000000000009</v>
      </c>
      <c r="F615" s="7">
        <f>(((20-15)/(MIN($E$2:$E$8761)-15))*Data[[#This Row],[temperatuur]])+18.151</f>
        <v>18.024949579831933</v>
      </c>
      <c r="G615" s="7">
        <f>Data[[#This Row],[Tintern ]]-Data[[#This Row],[temperatuur]]</f>
        <v>17.424949579831932</v>
      </c>
      <c r="H615" s="7">
        <f>ROUND(IF(Data[[#This Row],[deltaT]]&gt;0,(Data[[#This Row],[Tintern ]]-Data[[#This Row],[temperatuur]])*Uitgangspunten!$B$9,0),1)</f>
        <v>60.5</v>
      </c>
      <c r="I615"/>
      <c r="J615"/>
      <c r="K615" s="6"/>
      <c r="O615" s="5"/>
      <c r="P615" s="8"/>
      <c r="U615"/>
      <c r="V615"/>
    </row>
    <row r="616" spans="1:22" x14ac:dyDescent="0.25">
      <c r="A616">
        <v>2002</v>
      </c>
      <c r="B616">
        <v>4</v>
      </c>
      <c r="C616">
        <v>19</v>
      </c>
      <c r="D616">
        <v>4</v>
      </c>
      <c r="E616" s="13">
        <v>0.60000000000000009</v>
      </c>
      <c r="F616" s="7">
        <f>(((20-15)/(MIN($E$2:$E$8761)-15))*Data[[#This Row],[temperatuur]])+18.151</f>
        <v>18.024949579831933</v>
      </c>
      <c r="G616" s="7">
        <f>Data[[#This Row],[Tintern ]]-Data[[#This Row],[temperatuur]]</f>
        <v>17.424949579831932</v>
      </c>
      <c r="H616" s="7">
        <f>ROUND(IF(Data[[#This Row],[deltaT]]&gt;0,(Data[[#This Row],[Tintern ]]-Data[[#This Row],[temperatuur]])*Uitgangspunten!$B$9,0),1)</f>
        <v>60.5</v>
      </c>
      <c r="I616"/>
      <c r="J616"/>
      <c r="K616" s="6"/>
      <c r="O616" s="5"/>
      <c r="P616" s="8"/>
      <c r="U616"/>
      <c r="V616"/>
    </row>
    <row r="617" spans="1:22" x14ac:dyDescent="0.25">
      <c r="A617">
        <v>2010</v>
      </c>
      <c r="B617">
        <v>10</v>
      </c>
      <c r="C617">
        <v>25</v>
      </c>
      <c r="D617">
        <v>23</v>
      </c>
      <c r="E617" s="13">
        <v>0.60000000000000009</v>
      </c>
      <c r="F617" s="7">
        <f>(((20-15)/(MIN($E$2:$E$8761)-15))*Data[[#This Row],[temperatuur]])+18.151</f>
        <v>18.024949579831933</v>
      </c>
      <c r="G617" s="7">
        <f>Data[[#This Row],[Tintern ]]-Data[[#This Row],[temperatuur]]</f>
        <v>17.424949579831932</v>
      </c>
      <c r="H617" s="7">
        <f>ROUND(IF(Data[[#This Row],[deltaT]]&gt;0,(Data[[#This Row],[Tintern ]]-Data[[#This Row],[temperatuur]])*Uitgangspunten!$B$9,0),1)</f>
        <v>60.5</v>
      </c>
      <c r="I617"/>
      <c r="J617"/>
      <c r="K617" s="6"/>
      <c r="O617" s="5"/>
      <c r="P617" s="8"/>
      <c r="U617"/>
      <c r="V617"/>
    </row>
    <row r="618" spans="1:22" x14ac:dyDescent="0.25">
      <c r="A618">
        <v>2003</v>
      </c>
      <c r="B618">
        <v>12</v>
      </c>
      <c r="C618">
        <v>8</v>
      </c>
      <c r="D618">
        <v>11</v>
      </c>
      <c r="E618" s="13">
        <v>0.60000000000000009</v>
      </c>
      <c r="F618" s="7">
        <f>(((20-15)/(MIN($E$2:$E$8761)-15))*Data[[#This Row],[temperatuur]])+18.151</f>
        <v>18.024949579831933</v>
      </c>
      <c r="G618" s="7">
        <f>Data[[#This Row],[Tintern ]]-Data[[#This Row],[temperatuur]]</f>
        <v>17.424949579831932</v>
      </c>
      <c r="H618" s="7">
        <f>ROUND(IF(Data[[#This Row],[deltaT]]&gt;0,(Data[[#This Row],[Tintern ]]-Data[[#This Row],[temperatuur]])*Uitgangspunten!$B$9,0),1)</f>
        <v>60.5</v>
      </c>
      <c r="I618"/>
      <c r="J618"/>
      <c r="K618" s="6"/>
      <c r="O618" s="5"/>
      <c r="P618" s="8"/>
      <c r="U618"/>
      <c r="V618"/>
    </row>
    <row r="619" spans="1:22" x14ac:dyDescent="0.25">
      <c r="A619">
        <v>2003</v>
      </c>
      <c r="B619">
        <v>12</v>
      </c>
      <c r="C619">
        <v>19</v>
      </c>
      <c r="D619">
        <v>6</v>
      </c>
      <c r="E619" s="13">
        <v>0.60000000000000009</v>
      </c>
      <c r="F619" s="7">
        <f>(((20-15)/(MIN($E$2:$E$8761)-15))*Data[[#This Row],[temperatuur]])+18.151</f>
        <v>18.024949579831933</v>
      </c>
      <c r="G619" s="7">
        <f>Data[[#This Row],[Tintern ]]-Data[[#This Row],[temperatuur]]</f>
        <v>17.424949579831932</v>
      </c>
      <c r="H619" s="7">
        <f>ROUND(IF(Data[[#This Row],[deltaT]]&gt;0,(Data[[#This Row],[Tintern ]]-Data[[#This Row],[temperatuur]])*Uitgangspunten!$B$9,0),1)</f>
        <v>60.5</v>
      </c>
      <c r="I619"/>
      <c r="J619"/>
      <c r="K619" s="6"/>
      <c r="O619" s="5"/>
      <c r="P619" s="8"/>
      <c r="U619"/>
      <c r="V619"/>
    </row>
    <row r="620" spans="1:22" x14ac:dyDescent="0.25">
      <c r="A620">
        <v>2003</v>
      </c>
      <c r="B620">
        <v>12</v>
      </c>
      <c r="C620">
        <v>22</v>
      </c>
      <c r="D620">
        <v>17</v>
      </c>
      <c r="E620" s="13">
        <v>0.60000000000000009</v>
      </c>
      <c r="F620" s="7">
        <f>(((20-15)/(MIN($E$2:$E$8761)-15))*Data[[#This Row],[temperatuur]])+18.151</f>
        <v>18.024949579831933</v>
      </c>
      <c r="G620" s="7">
        <f>Data[[#This Row],[Tintern ]]-Data[[#This Row],[temperatuur]]</f>
        <v>17.424949579831932</v>
      </c>
      <c r="H620" s="7">
        <f>ROUND(IF(Data[[#This Row],[deltaT]]&gt;0,(Data[[#This Row],[Tintern ]]-Data[[#This Row],[temperatuur]])*Uitgangspunten!$B$9,0),1)</f>
        <v>60.5</v>
      </c>
      <c r="I620"/>
      <c r="J620"/>
      <c r="K620" s="6"/>
      <c r="O620" s="5"/>
      <c r="P620" s="8"/>
      <c r="U620"/>
      <c r="V620"/>
    </row>
    <row r="621" spans="1:22" x14ac:dyDescent="0.25">
      <c r="A621">
        <v>2003</v>
      </c>
      <c r="B621">
        <v>12</v>
      </c>
      <c r="C621">
        <v>23</v>
      </c>
      <c r="D621">
        <v>10</v>
      </c>
      <c r="E621" s="13">
        <v>0.60000000000000009</v>
      </c>
      <c r="F621" s="7">
        <f>(((20-15)/(MIN($E$2:$E$8761)-15))*Data[[#This Row],[temperatuur]])+18.151</f>
        <v>18.024949579831933</v>
      </c>
      <c r="G621" s="7">
        <f>Data[[#This Row],[Tintern ]]-Data[[#This Row],[temperatuur]]</f>
        <v>17.424949579831932</v>
      </c>
      <c r="H621" s="7">
        <f>ROUND(IF(Data[[#This Row],[deltaT]]&gt;0,(Data[[#This Row],[Tintern ]]-Data[[#This Row],[temperatuur]])*Uitgangspunten!$B$9,0),1)</f>
        <v>60.5</v>
      </c>
      <c r="I621"/>
      <c r="J621"/>
      <c r="K621" s="6"/>
      <c r="O621" s="5"/>
      <c r="P621" s="8"/>
      <c r="U621"/>
      <c r="V621"/>
    </row>
    <row r="622" spans="1:22" x14ac:dyDescent="0.25">
      <c r="A622">
        <v>2003</v>
      </c>
      <c r="B622">
        <v>12</v>
      </c>
      <c r="C622">
        <v>23</v>
      </c>
      <c r="D622">
        <v>11</v>
      </c>
      <c r="E622" s="13">
        <v>0.60000000000000009</v>
      </c>
      <c r="F622" s="7">
        <f>(((20-15)/(MIN($E$2:$E$8761)-15))*Data[[#This Row],[temperatuur]])+18.151</f>
        <v>18.024949579831933</v>
      </c>
      <c r="G622" s="7">
        <f>Data[[#This Row],[Tintern ]]-Data[[#This Row],[temperatuur]]</f>
        <v>17.424949579831932</v>
      </c>
      <c r="H622" s="7">
        <f>ROUND(IF(Data[[#This Row],[deltaT]]&gt;0,(Data[[#This Row],[Tintern ]]-Data[[#This Row],[temperatuur]])*Uitgangspunten!$B$9,0),1)</f>
        <v>60.5</v>
      </c>
      <c r="I622"/>
      <c r="J622"/>
      <c r="K622" s="6"/>
      <c r="O622" s="5"/>
      <c r="P622" s="8"/>
      <c r="U622"/>
      <c r="V622"/>
    </row>
    <row r="623" spans="1:22" x14ac:dyDescent="0.25">
      <c r="A623">
        <v>2003</v>
      </c>
      <c r="B623">
        <v>12</v>
      </c>
      <c r="C623">
        <v>31</v>
      </c>
      <c r="D623">
        <v>8</v>
      </c>
      <c r="E623" s="13">
        <v>0.60000000000000009</v>
      </c>
      <c r="F623" s="7">
        <f>(((20-15)/(MIN($E$2:$E$8761)-15))*Data[[#This Row],[temperatuur]])+18.151</f>
        <v>18.024949579831933</v>
      </c>
      <c r="G623" s="7">
        <f>Data[[#This Row],[Tintern ]]-Data[[#This Row],[temperatuur]]</f>
        <v>17.424949579831932</v>
      </c>
      <c r="H623" s="7">
        <f>ROUND(IF(Data[[#This Row],[deltaT]]&gt;0,(Data[[#This Row],[Tintern ]]-Data[[#This Row],[temperatuur]])*Uitgangspunten!$B$9,0),1)</f>
        <v>60.5</v>
      </c>
      <c r="I623"/>
      <c r="J623"/>
      <c r="K623" s="6"/>
      <c r="O623" s="5"/>
      <c r="P623" s="8"/>
      <c r="U623"/>
      <c r="V623"/>
    </row>
    <row r="624" spans="1:22" x14ac:dyDescent="0.25">
      <c r="A624">
        <v>2001</v>
      </c>
      <c r="B624">
        <v>1</v>
      </c>
      <c r="C624">
        <v>11</v>
      </c>
      <c r="D624">
        <v>8</v>
      </c>
      <c r="E624" s="13">
        <v>0.70000000000000007</v>
      </c>
      <c r="F624" s="7">
        <f>(((20-15)/(MIN($E$2:$E$8761)-15))*Data[[#This Row],[temperatuur]])+18.151</f>
        <v>18.003941176470587</v>
      </c>
      <c r="G624" s="7">
        <f>Data[[#This Row],[Tintern ]]-Data[[#This Row],[temperatuur]]</f>
        <v>17.303941176470587</v>
      </c>
      <c r="H624" s="7">
        <f>ROUND(IF(Data[[#This Row],[deltaT]]&gt;0,(Data[[#This Row],[Tintern ]]-Data[[#This Row],[temperatuur]])*Uitgangspunten!$B$9,0),1)</f>
        <v>60.1</v>
      </c>
      <c r="I624"/>
      <c r="J624"/>
      <c r="K624" s="6"/>
      <c r="O624" s="5"/>
      <c r="P624" s="8"/>
      <c r="U624"/>
      <c r="V624"/>
    </row>
    <row r="625" spans="1:22" x14ac:dyDescent="0.25">
      <c r="A625">
        <v>2001</v>
      </c>
      <c r="B625">
        <v>1</v>
      </c>
      <c r="C625">
        <v>16</v>
      </c>
      <c r="D625">
        <v>12</v>
      </c>
      <c r="E625" s="13">
        <v>0.70000000000000007</v>
      </c>
      <c r="F625" s="7">
        <f>(((20-15)/(MIN($E$2:$E$8761)-15))*Data[[#This Row],[temperatuur]])+18.151</f>
        <v>18.003941176470587</v>
      </c>
      <c r="G625" s="7">
        <f>Data[[#This Row],[Tintern ]]-Data[[#This Row],[temperatuur]]</f>
        <v>17.303941176470587</v>
      </c>
      <c r="H625" s="7">
        <f>ROUND(IF(Data[[#This Row],[deltaT]]&gt;0,(Data[[#This Row],[Tintern ]]-Data[[#This Row],[temperatuur]])*Uitgangspunten!$B$9,0),1)</f>
        <v>60.1</v>
      </c>
      <c r="I625"/>
      <c r="J625"/>
      <c r="K625" s="6"/>
      <c r="O625" s="5"/>
      <c r="P625" s="8"/>
      <c r="U625"/>
      <c r="V625"/>
    </row>
    <row r="626" spans="1:22" x14ac:dyDescent="0.25">
      <c r="A626">
        <v>2001</v>
      </c>
      <c r="B626">
        <v>1</v>
      </c>
      <c r="C626">
        <v>20</v>
      </c>
      <c r="D626">
        <v>12</v>
      </c>
      <c r="E626" s="13">
        <v>0.70000000000000007</v>
      </c>
      <c r="F626" s="7">
        <f>(((20-15)/(MIN($E$2:$E$8761)-15))*Data[[#This Row],[temperatuur]])+18.151</f>
        <v>18.003941176470587</v>
      </c>
      <c r="G626" s="7">
        <f>Data[[#This Row],[Tintern ]]-Data[[#This Row],[temperatuur]]</f>
        <v>17.303941176470587</v>
      </c>
      <c r="H626" s="7">
        <f>ROUND(IF(Data[[#This Row],[deltaT]]&gt;0,(Data[[#This Row],[Tintern ]]-Data[[#This Row],[temperatuur]])*Uitgangspunten!$B$9,0),1)</f>
        <v>60.1</v>
      </c>
      <c r="I626"/>
      <c r="J626"/>
      <c r="K626" s="6"/>
      <c r="O626" s="5"/>
      <c r="P626" s="8"/>
      <c r="U626"/>
      <c r="V626"/>
    </row>
    <row r="627" spans="1:22" x14ac:dyDescent="0.25">
      <c r="A627">
        <v>2001</v>
      </c>
      <c r="B627">
        <v>1</v>
      </c>
      <c r="C627">
        <v>21</v>
      </c>
      <c r="D627">
        <v>14</v>
      </c>
      <c r="E627" s="13">
        <v>0.70000000000000007</v>
      </c>
      <c r="F627" s="7">
        <f>(((20-15)/(MIN($E$2:$E$8761)-15))*Data[[#This Row],[temperatuur]])+18.151</f>
        <v>18.003941176470587</v>
      </c>
      <c r="G627" s="7">
        <f>Data[[#This Row],[Tintern ]]-Data[[#This Row],[temperatuur]]</f>
        <v>17.303941176470587</v>
      </c>
      <c r="H627" s="7">
        <f>ROUND(IF(Data[[#This Row],[deltaT]]&gt;0,(Data[[#This Row],[Tintern ]]-Data[[#This Row],[temperatuur]])*Uitgangspunten!$B$9,0),1)</f>
        <v>60.1</v>
      </c>
      <c r="I627"/>
      <c r="J627"/>
      <c r="K627" s="6"/>
      <c r="O627" s="5"/>
      <c r="P627" s="8"/>
      <c r="U627"/>
      <c r="V627"/>
    </row>
    <row r="628" spans="1:22" x14ac:dyDescent="0.25">
      <c r="A628">
        <v>2001</v>
      </c>
      <c r="B628">
        <v>1</v>
      </c>
      <c r="C628">
        <v>21</v>
      </c>
      <c r="D628">
        <v>16</v>
      </c>
      <c r="E628" s="13">
        <v>0.70000000000000007</v>
      </c>
      <c r="F628" s="7">
        <f>(((20-15)/(MIN($E$2:$E$8761)-15))*Data[[#This Row],[temperatuur]])+18.151</f>
        <v>18.003941176470587</v>
      </c>
      <c r="G628" s="7">
        <f>Data[[#This Row],[Tintern ]]-Data[[#This Row],[temperatuur]]</f>
        <v>17.303941176470587</v>
      </c>
      <c r="H628" s="7">
        <f>ROUND(IF(Data[[#This Row],[deltaT]]&gt;0,(Data[[#This Row],[Tintern ]]-Data[[#This Row],[temperatuur]])*Uitgangspunten!$B$9,0),1)</f>
        <v>60.1</v>
      </c>
      <c r="I628"/>
      <c r="J628"/>
      <c r="K628" s="6"/>
      <c r="O628" s="5"/>
      <c r="P628" s="8"/>
      <c r="U628"/>
      <c r="V628"/>
    </row>
    <row r="629" spans="1:22" x14ac:dyDescent="0.25">
      <c r="A629">
        <v>2001</v>
      </c>
      <c r="B629">
        <v>1</v>
      </c>
      <c r="C629">
        <v>21</v>
      </c>
      <c r="D629">
        <v>17</v>
      </c>
      <c r="E629" s="13">
        <v>0.70000000000000007</v>
      </c>
      <c r="F629" s="7">
        <f>(((20-15)/(MIN($E$2:$E$8761)-15))*Data[[#This Row],[temperatuur]])+18.151</f>
        <v>18.003941176470587</v>
      </c>
      <c r="G629" s="7">
        <f>Data[[#This Row],[Tintern ]]-Data[[#This Row],[temperatuur]]</f>
        <v>17.303941176470587</v>
      </c>
      <c r="H629" s="7">
        <f>ROUND(IF(Data[[#This Row],[deltaT]]&gt;0,(Data[[#This Row],[Tintern ]]-Data[[#This Row],[temperatuur]])*Uitgangspunten!$B$9,0),1)</f>
        <v>60.1</v>
      </c>
      <c r="I629"/>
      <c r="J629"/>
      <c r="K629" s="6"/>
      <c r="O629" s="5"/>
      <c r="P629" s="8"/>
      <c r="U629"/>
      <c r="V629"/>
    </row>
    <row r="630" spans="1:22" x14ac:dyDescent="0.25">
      <c r="A630">
        <v>2001</v>
      </c>
      <c r="B630">
        <v>1</v>
      </c>
      <c r="C630">
        <v>22</v>
      </c>
      <c r="D630">
        <v>1</v>
      </c>
      <c r="E630" s="13">
        <v>0.70000000000000007</v>
      </c>
      <c r="F630" s="7">
        <f>(((20-15)/(MIN($E$2:$E$8761)-15))*Data[[#This Row],[temperatuur]])+18.151</f>
        <v>18.003941176470587</v>
      </c>
      <c r="G630" s="7">
        <f>Data[[#This Row],[Tintern ]]-Data[[#This Row],[temperatuur]]</f>
        <v>17.303941176470587</v>
      </c>
      <c r="H630" s="7">
        <f>ROUND(IF(Data[[#This Row],[deltaT]]&gt;0,(Data[[#This Row],[Tintern ]]-Data[[#This Row],[temperatuur]])*Uitgangspunten!$B$9,0),1)</f>
        <v>60.1</v>
      </c>
      <c r="I630"/>
      <c r="J630"/>
      <c r="K630" s="6"/>
      <c r="O630" s="5"/>
      <c r="P630" s="8"/>
      <c r="U630"/>
      <c r="V630"/>
    </row>
    <row r="631" spans="1:22" x14ac:dyDescent="0.25">
      <c r="A631">
        <v>2001</v>
      </c>
      <c r="B631">
        <v>1</v>
      </c>
      <c r="C631">
        <v>22</v>
      </c>
      <c r="D631">
        <v>2</v>
      </c>
      <c r="E631" s="13">
        <v>0.70000000000000007</v>
      </c>
      <c r="F631" s="7">
        <f>(((20-15)/(MIN($E$2:$E$8761)-15))*Data[[#This Row],[temperatuur]])+18.151</f>
        <v>18.003941176470587</v>
      </c>
      <c r="G631" s="7">
        <f>Data[[#This Row],[Tintern ]]-Data[[#This Row],[temperatuur]]</f>
        <v>17.303941176470587</v>
      </c>
      <c r="H631" s="7">
        <f>ROUND(IF(Data[[#This Row],[deltaT]]&gt;0,(Data[[#This Row],[Tintern ]]-Data[[#This Row],[temperatuur]])*Uitgangspunten!$B$9,0),1)</f>
        <v>60.1</v>
      </c>
      <c r="I631"/>
      <c r="J631"/>
      <c r="K631" s="6"/>
      <c r="O631" s="5"/>
      <c r="P631" s="8"/>
      <c r="U631"/>
      <c r="V631"/>
    </row>
    <row r="632" spans="1:22" x14ac:dyDescent="0.25">
      <c r="A632">
        <v>2001</v>
      </c>
      <c r="B632">
        <v>1</v>
      </c>
      <c r="C632">
        <v>22</v>
      </c>
      <c r="D632">
        <v>3</v>
      </c>
      <c r="E632" s="13">
        <v>0.70000000000000007</v>
      </c>
      <c r="F632" s="7">
        <f>(((20-15)/(MIN($E$2:$E$8761)-15))*Data[[#This Row],[temperatuur]])+18.151</f>
        <v>18.003941176470587</v>
      </c>
      <c r="G632" s="7">
        <f>Data[[#This Row],[Tintern ]]-Data[[#This Row],[temperatuur]]</f>
        <v>17.303941176470587</v>
      </c>
      <c r="H632" s="7">
        <f>ROUND(IF(Data[[#This Row],[deltaT]]&gt;0,(Data[[#This Row],[Tintern ]]-Data[[#This Row],[temperatuur]])*Uitgangspunten!$B$9,0),1)</f>
        <v>60.1</v>
      </c>
      <c r="I632"/>
      <c r="J632"/>
      <c r="K632" s="6"/>
      <c r="O632" s="5"/>
      <c r="P632" s="8"/>
      <c r="U632"/>
      <c r="V632"/>
    </row>
    <row r="633" spans="1:22" x14ac:dyDescent="0.25">
      <c r="A633">
        <v>2001</v>
      </c>
      <c r="B633">
        <v>1</v>
      </c>
      <c r="C633">
        <v>31</v>
      </c>
      <c r="D633">
        <v>2</v>
      </c>
      <c r="E633" s="13">
        <v>0.70000000000000007</v>
      </c>
      <c r="F633" s="7">
        <f>(((20-15)/(MIN($E$2:$E$8761)-15))*Data[[#This Row],[temperatuur]])+18.151</f>
        <v>18.003941176470587</v>
      </c>
      <c r="G633" s="7">
        <f>Data[[#This Row],[Tintern ]]-Data[[#This Row],[temperatuur]]</f>
        <v>17.303941176470587</v>
      </c>
      <c r="H633" s="7">
        <f>ROUND(IF(Data[[#This Row],[deltaT]]&gt;0,(Data[[#This Row],[Tintern ]]-Data[[#This Row],[temperatuur]])*Uitgangspunten!$B$9,0),1)</f>
        <v>60.1</v>
      </c>
      <c r="I633"/>
      <c r="J633"/>
      <c r="K633" s="6"/>
      <c r="O633" s="5"/>
      <c r="P633" s="8"/>
      <c r="U633"/>
      <c r="V633"/>
    </row>
    <row r="634" spans="1:22" x14ac:dyDescent="0.25">
      <c r="A634">
        <v>2001</v>
      </c>
      <c r="B634">
        <v>1</v>
      </c>
      <c r="C634">
        <v>31</v>
      </c>
      <c r="D634">
        <v>3</v>
      </c>
      <c r="E634" s="13">
        <v>0.70000000000000007</v>
      </c>
      <c r="F634" s="7">
        <f>(((20-15)/(MIN($E$2:$E$8761)-15))*Data[[#This Row],[temperatuur]])+18.151</f>
        <v>18.003941176470587</v>
      </c>
      <c r="G634" s="7">
        <f>Data[[#This Row],[Tintern ]]-Data[[#This Row],[temperatuur]]</f>
        <v>17.303941176470587</v>
      </c>
      <c r="H634" s="7">
        <f>ROUND(IF(Data[[#This Row],[deltaT]]&gt;0,(Data[[#This Row],[Tintern ]]-Data[[#This Row],[temperatuur]])*Uitgangspunten!$B$9,0),1)</f>
        <v>60.1</v>
      </c>
      <c r="I634"/>
      <c r="J634"/>
      <c r="K634" s="6"/>
      <c r="O634" s="5"/>
      <c r="P634" s="8"/>
      <c r="U634"/>
      <c r="V634"/>
    </row>
    <row r="635" spans="1:22" x14ac:dyDescent="0.25">
      <c r="A635">
        <v>2004</v>
      </c>
      <c r="B635">
        <v>2</v>
      </c>
      <c r="C635">
        <v>10</v>
      </c>
      <c r="D635">
        <v>6</v>
      </c>
      <c r="E635" s="13">
        <v>0.70000000000000007</v>
      </c>
      <c r="F635" s="7">
        <f>(((20-15)/(MIN($E$2:$E$8761)-15))*Data[[#This Row],[temperatuur]])+18.151</f>
        <v>18.003941176470587</v>
      </c>
      <c r="G635" s="7">
        <f>Data[[#This Row],[Tintern ]]-Data[[#This Row],[temperatuur]]</f>
        <v>17.303941176470587</v>
      </c>
      <c r="H635" s="7">
        <f>ROUND(IF(Data[[#This Row],[deltaT]]&gt;0,(Data[[#This Row],[Tintern ]]-Data[[#This Row],[temperatuur]])*Uitgangspunten!$B$9,0),1)</f>
        <v>60.1</v>
      </c>
      <c r="I635"/>
      <c r="J635"/>
      <c r="K635" s="6"/>
      <c r="O635" s="5"/>
      <c r="P635" s="8"/>
      <c r="U635"/>
      <c r="V635"/>
    </row>
    <row r="636" spans="1:22" x14ac:dyDescent="0.25">
      <c r="A636">
        <v>2004</v>
      </c>
      <c r="B636">
        <v>2</v>
      </c>
      <c r="C636">
        <v>21</v>
      </c>
      <c r="D636">
        <v>12</v>
      </c>
      <c r="E636" s="13">
        <v>0.70000000000000007</v>
      </c>
      <c r="F636" s="7">
        <f>(((20-15)/(MIN($E$2:$E$8761)-15))*Data[[#This Row],[temperatuur]])+18.151</f>
        <v>18.003941176470587</v>
      </c>
      <c r="G636" s="7">
        <f>Data[[#This Row],[Tintern ]]-Data[[#This Row],[temperatuur]]</f>
        <v>17.303941176470587</v>
      </c>
      <c r="H636" s="7">
        <f>ROUND(IF(Data[[#This Row],[deltaT]]&gt;0,(Data[[#This Row],[Tintern ]]-Data[[#This Row],[temperatuur]])*Uitgangspunten!$B$9,0),1)</f>
        <v>60.1</v>
      </c>
      <c r="I636"/>
      <c r="J636"/>
      <c r="K636" s="6"/>
      <c r="O636" s="5"/>
      <c r="P636" s="8"/>
      <c r="U636"/>
      <c r="V636"/>
    </row>
    <row r="637" spans="1:22" x14ac:dyDescent="0.25">
      <c r="A637">
        <v>2004</v>
      </c>
      <c r="B637">
        <v>2</v>
      </c>
      <c r="C637">
        <v>22</v>
      </c>
      <c r="D637">
        <v>18</v>
      </c>
      <c r="E637" s="13">
        <v>0.70000000000000007</v>
      </c>
      <c r="F637" s="7">
        <f>(((20-15)/(MIN($E$2:$E$8761)-15))*Data[[#This Row],[temperatuur]])+18.151</f>
        <v>18.003941176470587</v>
      </c>
      <c r="G637" s="7">
        <f>Data[[#This Row],[Tintern ]]-Data[[#This Row],[temperatuur]]</f>
        <v>17.303941176470587</v>
      </c>
      <c r="H637" s="7">
        <f>ROUND(IF(Data[[#This Row],[deltaT]]&gt;0,(Data[[#This Row],[Tintern ]]-Data[[#This Row],[temperatuur]])*Uitgangspunten!$B$9,0),1)</f>
        <v>60.1</v>
      </c>
      <c r="I637"/>
      <c r="J637"/>
      <c r="K637" s="6"/>
      <c r="O637" s="5"/>
      <c r="P637" s="8"/>
      <c r="U637"/>
      <c r="V637"/>
    </row>
    <row r="638" spans="1:22" x14ac:dyDescent="0.25">
      <c r="A638">
        <v>2004</v>
      </c>
      <c r="B638">
        <v>2</v>
      </c>
      <c r="C638">
        <v>26</v>
      </c>
      <c r="D638">
        <v>8</v>
      </c>
      <c r="E638" s="13">
        <v>0.70000000000000007</v>
      </c>
      <c r="F638" s="7">
        <f>(((20-15)/(MIN($E$2:$E$8761)-15))*Data[[#This Row],[temperatuur]])+18.151</f>
        <v>18.003941176470587</v>
      </c>
      <c r="G638" s="7">
        <f>Data[[#This Row],[Tintern ]]-Data[[#This Row],[temperatuur]]</f>
        <v>17.303941176470587</v>
      </c>
      <c r="H638" s="7">
        <f>ROUND(IF(Data[[#This Row],[deltaT]]&gt;0,(Data[[#This Row],[Tintern ]]-Data[[#This Row],[temperatuur]])*Uitgangspunten!$B$9,0),1)</f>
        <v>60.1</v>
      </c>
      <c r="I638"/>
      <c r="J638"/>
      <c r="K638" s="6"/>
      <c r="O638" s="5"/>
      <c r="P638" s="8"/>
      <c r="U638"/>
      <c r="V638"/>
    </row>
    <row r="639" spans="1:22" x14ac:dyDescent="0.25">
      <c r="A639">
        <v>2004</v>
      </c>
      <c r="B639">
        <v>3</v>
      </c>
      <c r="C639">
        <v>6</v>
      </c>
      <c r="D639">
        <v>6</v>
      </c>
      <c r="E639" s="13">
        <v>0.70000000000000007</v>
      </c>
      <c r="F639" s="7">
        <f>(((20-15)/(MIN($E$2:$E$8761)-15))*Data[[#This Row],[temperatuur]])+18.151</f>
        <v>18.003941176470587</v>
      </c>
      <c r="G639" s="7">
        <f>Data[[#This Row],[Tintern ]]-Data[[#This Row],[temperatuur]]</f>
        <v>17.303941176470587</v>
      </c>
      <c r="H639" s="7">
        <f>ROUND(IF(Data[[#This Row],[deltaT]]&gt;0,(Data[[#This Row],[Tintern ]]-Data[[#This Row],[temperatuur]])*Uitgangspunten!$B$9,0),1)</f>
        <v>60.1</v>
      </c>
      <c r="I639"/>
      <c r="J639"/>
      <c r="K639" s="6"/>
      <c r="O639" s="5"/>
      <c r="P639" s="8"/>
      <c r="U639"/>
      <c r="V639"/>
    </row>
    <row r="640" spans="1:22" x14ac:dyDescent="0.25">
      <c r="A640">
        <v>2004</v>
      </c>
      <c r="B640">
        <v>3</v>
      </c>
      <c r="C640">
        <v>11</v>
      </c>
      <c r="D640">
        <v>6</v>
      </c>
      <c r="E640" s="13">
        <v>0.70000000000000007</v>
      </c>
      <c r="F640" s="7">
        <f>(((20-15)/(MIN($E$2:$E$8761)-15))*Data[[#This Row],[temperatuur]])+18.151</f>
        <v>18.003941176470587</v>
      </c>
      <c r="G640" s="7">
        <f>Data[[#This Row],[Tintern ]]-Data[[#This Row],[temperatuur]]</f>
        <v>17.303941176470587</v>
      </c>
      <c r="H640" s="7">
        <f>ROUND(IF(Data[[#This Row],[deltaT]]&gt;0,(Data[[#This Row],[Tintern ]]-Data[[#This Row],[temperatuur]])*Uitgangspunten!$B$9,0),1)</f>
        <v>60.1</v>
      </c>
      <c r="I640"/>
      <c r="J640"/>
      <c r="K640" s="6"/>
      <c r="O640" s="5"/>
      <c r="P640" s="8"/>
      <c r="U640"/>
      <c r="V640"/>
    </row>
    <row r="641" spans="1:22" x14ac:dyDescent="0.25">
      <c r="A641">
        <v>2004</v>
      </c>
      <c r="B641">
        <v>3</v>
      </c>
      <c r="C641">
        <v>28</v>
      </c>
      <c r="D641">
        <v>23</v>
      </c>
      <c r="E641" s="13">
        <v>0.70000000000000007</v>
      </c>
      <c r="F641" s="7">
        <f>(((20-15)/(MIN($E$2:$E$8761)-15))*Data[[#This Row],[temperatuur]])+18.151</f>
        <v>18.003941176470587</v>
      </c>
      <c r="G641" s="7">
        <f>Data[[#This Row],[Tintern ]]-Data[[#This Row],[temperatuur]]</f>
        <v>17.303941176470587</v>
      </c>
      <c r="H641" s="7">
        <f>ROUND(IF(Data[[#This Row],[deltaT]]&gt;0,(Data[[#This Row],[Tintern ]]-Data[[#This Row],[temperatuur]])*Uitgangspunten!$B$9,0),1)</f>
        <v>60.1</v>
      </c>
      <c r="I641"/>
      <c r="J641"/>
      <c r="K641" s="6"/>
      <c r="O641" s="5"/>
      <c r="P641" s="8"/>
      <c r="U641"/>
      <c r="V641"/>
    </row>
    <row r="642" spans="1:22" x14ac:dyDescent="0.25">
      <c r="A642">
        <v>2002</v>
      </c>
      <c r="B642">
        <v>4</v>
      </c>
      <c r="C642">
        <v>19</v>
      </c>
      <c r="D642">
        <v>5</v>
      </c>
      <c r="E642" s="13">
        <v>0.70000000000000007</v>
      </c>
      <c r="F642" s="7">
        <f>(((20-15)/(MIN($E$2:$E$8761)-15))*Data[[#This Row],[temperatuur]])+18.151</f>
        <v>18.003941176470587</v>
      </c>
      <c r="G642" s="7">
        <f>Data[[#This Row],[Tintern ]]-Data[[#This Row],[temperatuur]]</f>
        <v>17.303941176470587</v>
      </c>
      <c r="H642" s="7">
        <f>ROUND(IF(Data[[#This Row],[deltaT]]&gt;0,(Data[[#This Row],[Tintern ]]-Data[[#This Row],[temperatuur]])*Uitgangspunten!$B$9,0),1)</f>
        <v>60.1</v>
      </c>
      <c r="I642"/>
      <c r="J642"/>
      <c r="K642" s="6"/>
      <c r="O642" s="5"/>
      <c r="P642" s="8"/>
      <c r="U642"/>
      <c r="V642"/>
    </row>
    <row r="643" spans="1:22" x14ac:dyDescent="0.25">
      <c r="A643">
        <v>2002</v>
      </c>
      <c r="B643">
        <v>4</v>
      </c>
      <c r="C643">
        <v>21</v>
      </c>
      <c r="D643">
        <v>3</v>
      </c>
      <c r="E643" s="13">
        <v>0.70000000000000007</v>
      </c>
      <c r="F643" s="7">
        <f>(((20-15)/(MIN($E$2:$E$8761)-15))*Data[[#This Row],[temperatuur]])+18.151</f>
        <v>18.003941176470587</v>
      </c>
      <c r="G643" s="7">
        <f>Data[[#This Row],[Tintern ]]-Data[[#This Row],[temperatuur]]</f>
        <v>17.303941176470587</v>
      </c>
      <c r="H643" s="7">
        <f>ROUND(IF(Data[[#This Row],[deltaT]]&gt;0,(Data[[#This Row],[Tintern ]]-Data[[#This Row],[temperatuur]])*Uitgangspunten!$B$9,0),1)</f>
        <v>60.1</v>
      </c>
      <c r="I643"/>
      <c r="J643"/>
      <c r="K643" s="6"/>
      <c r="O643" s="5"/>
      <c r="P643" s="8"/>
      <c r="U643"/>
      <c r="V643"/>
    </row>
    <row r="644" spans="1:22" x14ac:dyDescent="0.25">
      <c r="A644">
        <v>2010</v>
      </c>
      <c r="B644">
        <v>10</v>
      </c>
      <c r="C644">
        <v>26</v>
      </c>
      <c r="D644">
        <v>4</v>
      </c>
      <c r="E644" s="13">
        <v>0.70000000000000007</v>
      </c>
      <c r="F644" s="7">
        <f>(((20-15)/(MIN($E$2:$E$8761)-15))*Data[[#This Row],[temperatuur]])+18.151</f>
        <v>18.003941176470587</v>
      </c>
      <c r="G644" s="7">
        <f>Data[[#This Row],[Tintern ]]-Data[[#This Row],[temperatuur]]</f>
        <v>17.303941176470587</v>
      </c>
      <c r="H644" s="7">
        <f>ROUND(IF(Data[[#This Row],[deltaT]]&gt;0,(Data[[#This Row],[Tintern ]]-Data[[#This Row],[temperatuur]])*Uitgangspunten!$B$9,0),1)</f>
        <v>60.1</v>
      </c>
      <c r="I644"/>
      <c r="J644"/>
      <c r="K644" s="6"/>
      <c r="O644" s="5"/>
      <c r="P644" s="8"/>
      <c r="U644"/>
      <c r="V644"/>
    </row>
    <row r="645" spans="1:22" x14ac:dyDescent="0.25">
      <c r="A645">
        <v>2003</v>
      </c>
      <c r="B645">
        <v>12</v>
      </c>
      <c r="C645">
        <v>18</v>
      </c>
      <c r="D645">
        <v>23</v>
      </c>
      <c r="E645" s="13">
        <v>0.70000000000000007</v>
      </c>
      <c r="F645" s="7">
        <f>(((20-15)/(MIN($E$2:$E$8761)-15))*Data[[#This Row],[temperatuur]])+18.151</f>
        <v>18.003941176470587</v>
      </c>
      <c r="G645" s="7">
        <f>Data[[#This Row],[Tintern ]]-Data[[#This Row],[temperatuur]]</f>
        <v>17.303941176470587</v>
      </c>
      <c r="H645" s="7">
        <f>ROUND(IF(Data[[#This Row],[deltaT]]&gt;0,(Data[[#This Row],[Tintern ]]-Data[[#This Row],[temperatuur]])*Uitgangspunten!$B$9,0),1)</f>
        <v>60.1</v>
      </c>
      <c r="I645"/>
      <c r="J645"/>
      <c r="K645" s="6"/>
      <c r="O645" s="5"/>
      <c r="P645" s="8"/>
      <c r="U645"/>
      <c r="V645"/>
    </row>
    <row r="646" spans="1:22" x14ac:dyDescent="0.25">
      <c r="A646">
        <v>2003</v>
      </c>
      <c r="B646">
        <v>12</v>
      </c>
      <c r="C646">
        <v>22</v>
      </c>
      <c r="D646">
        <v>21</v>
      </c>
      <c r="E646" s="13">
        <v>0.70000000000000007</v>
      </c>
      <c r="F646" s="7">
        <f>(((20-15)/(MIN($E$2:$E$8761)-15))*Data[[#This Row],[temperatuur]])+18.151</f>
        <v>18.003941176470587</v>
      </c>
      <c r="G646" s="7">
        <f>Data[[#This Row],[Tintern ]]-Data[[#This Row],[temperatuur]]</f>
        <v>17.303941176470587</v>
      </c>
      <c r="H646" s="7">
        <f>ROUND(IF(Data[[#This Row],[deltaT]]&gt;0,(Data[[#This Row],[Tintern ]]-Data[[#This Row],[temperatuur]])*Uitgangspunten!$B$9,0),1)</f>
        <v>60.1</v>
      </c>
      <c r="I646"/>
      <c r="J646"/>
      <c r="K646" s="6"/>
      <c r="O646" s="5"/>
      <c r="P646" s="8"/>
      <c r="U646"/>
      <c r="V646"/>
    </row>
    <row r="647" spans="1:22" x14ac:dyDescent="0.25">
      <c r="A647">
        <v>2003</v>
      </c>
      <c r="B647">
        <v>12</v>
      </c>
      <c r="C647">
        <v>22</v>
      </c>
      <c r="D647">
        <v>23</v>
      </c>
      <c r="E647" s="13">
        <v>0.70000000000000007</v>
      </c>
      <c r="F647" s="7">
        <f>(((20-15)/(MIN($E$2:$E$8761)-15))*Data[[#This Row],[temperatuur]])+18.151</f>
        <v>18.003941176470587</v>
      </c>
      <c r="G647" s="7">
        <f>Data[[#This Row],[Tintern ]]-Data[[#This Row],[temperatuur]]</f>
        <v>17.303941176470587</v>
      </c>
      <c r="H647" s="7">
        <f>ROUND(IF(Data[[#This Row],[deltaT]]&gt;0,(Data[[#This Row],[Tintern ]]-Data[[#This Row],[temperatuur]])*Uitgangspunten!$B$9,0),1)</f>
        <v>60.1</v>
      </c>
      <c r="I647"/>
      <c r="J647"/>
      <c r="K647" s="6"/>
      <c r="O647" s="5"/>
      <c r="P647" s="8"/>
      <c r="U647"/>
      <c r="V647"/>
    </row>
    <row r="648" spans="1:22" x14ac:dyDescent="0.25">
      <c r="A648">
        <v>2003</v>
      </c>
      <c r="B648">
        <v>12</v>
      </c>
      <c r="C648">
        <v>23</v>
      </c>
      <c r="D648">
        <v>12</v>
      </c>
      <c r="E648" s="13">
        <v>0.70000000000000007</v>
      </c>
      <c r="F648" s="7">
        <f>(((20-15)/(MIN($E$2:$E$8761)-15))*Data[[#This Row],[temperatuur]])+18.151</f>
        <v>18.003941176470587</v>
      </c>
      <c r="G648" s="7">
        <f>Data[[#This Row],[Tintern ]]-Data[[#This Row],[temperatuur]]</f>
        <v>17.303941176470587</v>
      </c>
      <c r="H648" s="7">
        <f>ROUND(IF(Data[[#This Row],[deltaT]]&gt;0,(Data[[#This Row],[Tintern ]]-Data[[#This Row],[temperatuur]])*Uitgangspunten!$B$9,0),1)</f>
        <v>60.1</v>
      </c>
      <c r="I648"/>
      <c r="J648"/>
      <c r="K648" s="6"/>
      <c r="O648" s="5"/>
      <c r="P648" s="8"/>
      <c r="U648"/>
      <c r="V648"/>
    </row>
    <row r="649" spans="1:22" x14ac:dyDescent="0.25">
      <c r="A649">
        <v>2001</v>
      </c>
      <c r="B649">
        <v>1</v>
      </c>
      <c r="C649">
        <v>10</v>
      </c>
      <c r="D649">
        <v>1</v>
      </c>
      <c r="E649" s="13">
        <v>0.8</v>
      </c>
      <c r="F649" s="7">
        <f>(((20-15)/(MIN($E$2:$E$8761)-15))*Data[[#This Row],[temperatuur]])+18.151</f>
        <v>17.982932773109244</v>
      </c>
      <c r="G649" s="7">
        <f>Data[[#This Row],[Tintern ]]-Data[[#This Row],[temperatuur]]</f>
        <v>17.182932773109243</v>
      </c>
      <c r="H649" s="7">
        <f>ROUND(IF(Data[[#This Row],[deltaT]]&gt;0,(Data[[#This Row],[Tintern ]]-Data[[#This Row],[temperatuur]])*Uitgangspunten!$B$9,0),1)</f>
        <v>59.7</v>
      </c>
      <c r="I649"/>
      <c r="J649"/>
      <c r="K649" s="6"/>
      <c r="O649" s="5"/>
      <c r="P649" s="8"/>
      <c r="U649"/>
      <c r="V649"/>
    </row>
    <row r="650" spans="1:22" x14ac:dyDescent="0.25">
      <c r="A650">
        <v>2001</v>
      </c>
      <c r="B650">
        <v>1</v>
      </c>
      <c r="C650">
        <v>10</v>
      </c>
      <c r="D650">
        <v>6</v>
      </c>
      <c r="E650" s="13">
        <v>0.8</v>
      </c>
      <c r="F650" s="7">
        <f>(((20-15)/(MIN($E$2:$E$8761)-15))*Data[[#This Row],[temperatuur]])+18.151</f>
        <v>17.982932773109244</v>
      </c>
      <c r="G650" s="7">
        <f>Data[[#This Row],[Tintern ]]-Data[[#This Row],[temperatuur]]</f>
        <v>17.182932773109243</v>
      </c>
      <c r="H650" s="7">
        <f>ROUND(IF(Data[[#This Row],[deltaT]]&gt;0,(Data[[#This Row],[Tintern ]]-Data[[#This Row],[temperatuur]])*Uitgangspunten!$B$9,0),1)</f>
        <v>59.7</v>
      </c>
      <c r="I650"/>
      <c r="J650"/>
      <c r="K650" s="6"/>
      <c r="O650" s="5"/>
      <c r="P650" s="8"/>
      <c r="U650"/>
      <c r="V650"/>
    </row>
    <row r="651" spans="1:22" x14ac:dyDescent="0.25">
      <c r="A651">
        <v>2001</v>
      </c>
      <c r="B651">
        <v>1</v>
      </c>
      <c r="C651">
        <v>15</v>
      </c>
      <c r="D651">
        <v>13</v>
      </c>
      <c r="E651" s="13">
        <v>0.8</v>
      </c>
      <c r="F651" s="7">
        <f>(((20-15)/(MIN($E$2:$E$8761)-15))*Data[[#This Row],[temperatuur]])+18.151</f>
        <v>17.982932773109244</v>
      </c>
      <c r="G651" s="7">
        <f>Data[[#This Row],[Tintern ]]-Data[[#This Row],[temperatuur]]</f>
        <v>17.182932773109243</v>
      </c>
      <c r="H651" s="7">
        <f>ROUND(IF(Data[[#This Row],[deltaT]]&gt;0,(Data[[#This Row],[Tintern ]]-Data[[#This Row],[temperatuur]])*Uitgangspunten!$B$9,0),1)</f>
        <v>59.7</v>
      </c>
      <c r="I651"/>
      <c r="J651"/>
      <c r="K651" s="6"/>
      <c r="O651" s="5"/>
      <c r="P651" s="8"/>
      <c r="U651"/>
      <c r="V651"/>
    </row>
    <row r="652" spans="1:22" x14ac:dyDescent="0.25">
      <c r="A652">
        <v>2001</v>
      </c>
      <c r="B652">
        <v>1</v>
      </c>
      <c r="C652">
        <v>15</v>
      </c>
      <c r="D652">
        <v>15</v>
      </c>
      <c r="E652" s="13">
        <v>0.8</v>
      </c>
      <c r="F652" s="7">
        <f>(((20-15)/(MIN($E$2:$E$8761)-15))*Data[[#This Row],[temperatuur]])+18.151</f>
        <v>17.982932773109244</v>
      </c>
      <c r="G652" s="7">
        <f>Data[[#This Row],[Tintern ]]-Data[[#This Row],[temperatuur]]</f>
        <v>17.182932773109243</v>
      </c>
      <c r="H652" s="7">
        <f>ROUND(IF(Data[[#This Row],[deltaT]]&gt;0,(Data[[#This Row],[Tintern ]]-Data[[#This Row],[temperatuur]])*Uitgangspunten!$B$9,0),1)</f>
        <v>59.7</v>
      </c>
      <c r="I652"/>
      <c r="J652"/>
      <c r="K652" s="6"/>
      <c r="O652" s="5"/>
      <c r="P652" s="8"/>
      <c r="U652"/>
      <c r="V652"/>
    </row>
    <row r="653" spans="1:22" x14ac:dyDescent="0.25">
      <c r="A653">
        <v>2001</v>
      </c>
      <c r="B653">
        <v>1</v>
      </c>
      <c r="C653">
        <v>17</v>
      </c>
      <c r="D653">
        <v>14</v>
      </c>
      <c r="E653" s="13">
        <v>0.8</v>
      </c>
      <c r="F653" s="7">
        <f>(((20-15)/(MIN($E$2:$E$8761)-15))*Data[[#This Row],[temperatuur]])+18.151</f>
        <v>17.982932773109244</v>
      </c>
      <c r="G653" s="7">
        <f>Data[[#This Row],[Tintern ]]-Data[[#This Row],[temperatuur]]</f>
        <v>17.182932773109243</v>
      </c>
      <c r="H653" s="7">
        <f>ROUND(IF(Data[[#This Row],[deltaT]]&gt;0,(Data[[#This Row],[Tintern ]]-Data[[#This Row],[temperatuur]])*Uitgangspunten!$B$9,0),1)</f>
        <v>59.7</v>
      </c>
      <c r="I653"/>
      <c r="J653"/>
      <c r="K653" s="6"/>
      <c r="O653" s="5"/>
      <c r="P653" s="8"/>
      <c r="U653"/>
      <c r="V653"/>
    </row>
    <row r="654" spans="1:22" x14ac:dyDescent="0.25">
      <c r="A654">
        <v>2001</v>
      </c>
      <c r="B654">
        <v>1</v>
      </c>
      <c r="C654">
        <v>22</v>
      </c>
      <c r="D654">
        <v>4</v>
      </c>
      <c r="E654" s="13">
        <v>0.8</v>
      </c>
      <c r="F654" s="7">
        <f>(((20-15)/(MIN($E$2:$E$8761)-15))*Data[[#This Row],[temperatuur]])+18.151</f>
        <v>17.982932773109244</v>
      </c>
      <c r="G654" s="7">
        <f>Data[[#This Row],[Tintern ]]-Data[[#This Row],[temperatuur]]</f>
        <v>17.182932773109243</v>
      </c>
      <c r="H654" s="7">
        <f>ROUND(IF(Data[[#This Row],[deltaT]]&gt;0,(Data[[#This Row],[Tintern ]]-Data[[#This Row],[temperatuur]])*Uitgangspunten!$B$9,0),1)</f>
        <v>59.7</v>
      </c>
      <c r="I654"/>
      <c r="J654"/>
      <c r="K654" s="6"/>
      <c r="O654" s="5"/>
      <c r="P654" s="8"/>
      <c r="U654"/>
      <c r="V654"/>
    </row>
    <row r="655" spans="1:22" x14ac:dyDescent="0.25">
      <c r="A655">
        <v>2001</v>
      </c>
      <c r="B655">
        <v>1</v>
      </c>
      <c r="C655">
        <v>22</v>
      </c>
      <c r="D655">
        <v>5</v>
      </c>
      <c r="E655" s="13">
        <v>0.8</v>
      </c>
      <c r="F655" s="7">
        <f>(((20-15)/(MIN($E$2:$E$8761)-15))*Data[[#This Row],[temperatuur]])+18.151</f>
        <v>17.982932773109244</v>
      </c>
      <c r="G655" s="7">
        <f>Data[[#This Row],[Tintern ]]-Data[[#This Row],[temperatuur]]</f>
        <v>17.182932773109243</v>
      </c>
      <c r="H655" s="7">
        <f>ROUND(IF(Data[[#This Row],[deltaT]]&gt;0,(Data[[#This Row],[Tintern ]]-Data[[#This Row],[temperatuur]])*Uitgangspunten!$B$9,0),1)</f>
        <v>59.7</v>
      </c>
      <c r="I655"/>
      <c r="J655"/>
      <c r="K655" s="6"/>
      <c r="O655" s="5"/>
      <c r="P655" s="8"/>
      <c r="U655"/>
      <c r="V655"/>
    </row>
    <row r="656" spans="1:22" x14ac:dyDescent="0.25">
      <c r="A656">
        <v>2001</v>
      </c>
      <c r="B656">
        <v>1</v>
      </c>
      <c r="C656">
        <v>22</v>
      </c>
      <c r="D656">
        <v>6</v>
      </c>
      <c r="E656" s="13">
        <v>0.8</v>
      </c>
      <c r="F656" s="7">
        <f>(((20-15)/(MIN($E$2:$E$8761)-15))*Data[[#This Row],[temperatuur]])+18.151</f>
        <v>17.982932773109244</v>
      </c>
      <c r="G656" s="7">
        <f>Data[[#This Row],[Tintern ]]-Data[[#This Row],[temperatuur]]</f>
        <v>17.182932773109243</v>
      </c>
      <c r="H656" s="7">
        <f>ROUND(IF(Data[[#This Row],[deltaT]]&gt;0,(Data[[#This Row],[Tintern ]]-Data[[#This Row],[temperatuur]])*Uitgangspunten!$B$9,0),1)</f>
        <v>59.7</v>
      </c>
      <c r="I656"/>
      <c r="J656"/>
      <c r="K656" s="6"/>
      <c r="O656" s="5"/>
      <c r="P656" s="8"/>
      <c r="U656"/>
      <c r="V656"/>
    </row>
    <row r="657" spans="1:22" x14ac:dyDescent="0.25">
      <c r="A657">
        <v>2001</v>
      </c>
      <c r="B657">
        <v>1</v>
      </c>
      <c r="C657">
        <v>22</v>
      </c>
      <c r="D657">
        <v>7</v>
      </c>
      <c r="E657" s="13">
        <v>0.8</v>
      </c>
      <c r="F657" s="7">
        <f>(((20-15)/(MIN($E$2:$E$8761)-15))*Data[[#This Row],[temperatuur]])+18.151</f>
        <v>17.982932773109244</v>
      </c>
      <c r="G657" s="7">
        <f>Data[[#This Row],[Tintern ]]-Data[[#This Row],[temperatuur]]</f>
        <v>17.182932773109243</v>
      </c>
      <c r="H657" s="7">
        <f>ROUND(IF(Data[[#This Row],[deltaT]]&gt;0,(Data[[#This Row],[Tintern ]]-Data[[#This Row],[temperatuur]])*Uitgangspunten!$B$9,0),1)</f>
        <v>59.7</v>
      </c>
      <c r="I657"/>
      <c r="J657"/>
      <c r="K657" s="6"/>
      <c r="O657" s="5"/>
      <c r="P657" s="8"/>
      <c r="U657"/>
      <c r="V657"/>
    </row>
    <row r="658" spans="1:22" x14ac:dyDescent="0.25">
      <c r="A658">
        <v>2001</v>
      </c>
      <c r="B658">
        <v>1</v>
      </c>
      <c r="C658">
        <v>29</v>
      </c>
      <c r="D658">
        <v>23</v>
      </c>
      <c r="E658" s="13">
        <v>0.8</v>
      </c>
      <c r="F658" s="7">
        <f>(((20-15)/(MIN($E$2:$E$8761)-15))*Data[[#This Row],[temperatuur]])+18.151</f>
        <v>17.982932773109244</v>
      </c>
      <c r="G658" s="7">
        <f>Data[[#This Row],[Tintern ]]-Data[[#This Row],[temperatuur]]</f>
        <v>17.182932773109243</v>
      </c>
      <c r="H658" s="7">
        <f>ROUND(IF(Data[[#This Row],[deltaT]]&gt;0,(Data[[#This Row],[Tintern ]]-Data[[#This Row],[temperatuur]])*Uitgangspunten!$B$9,0),1)</f>
        <v>59.7</v>
      </c>
      <c r="I658"/>
      <c r="J658"/>
      <c r="K658" s="6"/>
      <c r="O658" s="5"/>
      <c r="P658" s="8"/>
      <c r="U658"/>
      <c r="V658"/>
    </row>
    <row r="659" spans="1:22" x14ac:dyDescent="0.25">
      <c r="A659">
        <v>2001</v>
      </c>
      <c r="B659">
        <v>1</v>
      </c>
      <c r="C659">
        <v>30</v>
      </c>
      <c r="D659">
        <v>11</v>
      </c>
      <c r="E659" s="13">
        <v>0.8</v>
      </c>
      <c r="F659" s="7">
        <f>(((20-15)/(MIN($E$2:$E$8761)-15))*Data[[#This Row],[temperatuur]])+18.151</f>
        <v>17.982932773109244</v>
      </c>
      <c r="G659" s="7">
        <f>Data[[#This Row],[Tintern ]]-Data[[#This Row],[temperatuur]]</f>
        <v>17.182932773109243</v>
      </c>
      <c r="H659" s="7">
        <f>ROUND(IF(Data[[#This Row],[deltaT]]&gt;0,(Data[[#This Row],[Tintern ]]-Data[[#This Row],[temperatuur]])*Uitgangspunten!$B$9,0),1)</f>
        <v>59.7</v>
      </c>
      <c r="I659"/>
      <c r="J659"/>
      <c r="K659" s="6"/>
      <c r="O659" s="5"/>
      <c r="P659" s="8"/>
      <c r="U659"/>
      <c r="V659"/>
    </row>
    <row r="660" spans="1:22" x14ac:dyDescent="0.25">
      <c r="A660">
        <v>2001</v>
      </c>
      <c r="B660">
        <v>1</v>
      </c>
      <c r="C660">
        <v>31</v>
      </c>
      <c r="D660">
        <v>5</v>
      </c>
      <c r="E660" s="13">
        <v>0.8</v>
      </c>
      <c r="F660" s="7">
        <f>(((20-15)/(MIN($E$2:$E$8761)-15))*Data[[#This Row],[temperatuur]])+18.151</f>
        <v>17.982932773109244</v>
      </c>
      <c r="G660" s="7">
        <f>Data[[#This Row],[Tintern ]]-Data[[#This Row],[temperatuur]]</f>
        <v>17.182932773109243</v>
      </c>
      <c r="H660" s="7">
        <f>ROUND(IF(Data[[#This Row],[deltaT]]&gt;0,(Data[[#This Row],[Tintern ]]-Data[[#This Row],[temperatuur]])*Uitgangspunten!$B$9,0),1)</f>
        <v>59.7</v>
      </c>
      <c r="I660"/>
      <c r="J660"/>
      <c r="K660" s="6"/>
      <c r="O660" s="5"/>
      <c r="P660" s="8"/>
      <c r="U660"/>
      <c r="V660"/>
    </row>
    <row r="661" spans="1:22" x14ac:dyDescent="0.25">
      <c r="A661">
        <v>2004</v>
      </c>
      <c r="B661">
        <v>2</v>
      </c>
      <c r="C661">
        <v>10</v>
      </c>
      <c r="D661">
        <v>7</v>
      </c>
      <c r="E661" s="13">
        <v>0.8</v>
      </c>
      <c r="F661" s="7">
        <f>(((20-15)/(MIN($E$2:$E$8761)-15))*Data[[#This Row],[temperatuur]])+18.151</f>
        <v>17.982932773109244</v>
      </c>
      <c r="G661" s="7">
        <f>Data[[#This Row],[Tintern ]]-Data[[#This Row],[temperatuur]]</f>
        <v>17.182932773109243</v>
      </c>
      <c r="H661" s="7">
        <f>ROUND(IF(Data[[#This Row],[deltaT]]&gt;0,(Data[[#This Row],[Tintern ]]-Data[[#This Row],[temperatuur]])*Uitgangspunten!$B$9,0),1)</f>
        <v>59.7</v>
      </c>
      <c r="I661"/>
      <c r="J661"/>
      <c r="K661" s="6"/>
      <c r="O661" s="5"/>
      <c r="P661" s="8"/>
      <c r="U661"/>
      <c r="V661"/>
    </row>
    <row r="662" spans="1:22" x14ac:dyDescent="0.25">
      <c r="A662">
        <v>2004</v>
      </c>
      <c r="B662">
        <v>2</v>
      </c>
      <c r="C662">
        <v>19</v>
      </c>
      <c r="D662">
        <v>4</v>
      </c>
      <c r="E662" s="13">
        <v>0.8</v>
      </c>
      <c r="F662" s="7">
        <f>(((20-15)/(MIN($E$2:$E$8761)-15))*Data[[#This Row],[temperatuur]])+18.151</f>
        <v>17.982932773109244</v>
      </c>
      <c r="G662" s="7">
        <f>Data[[#This Row],[Tintern ]]-Data[[#This Row],[temperatuur]]</f>
        <v>17.182932773109243</v>
      </c>
      <c r="H662" s="7">
        <f>ROUND(IF(Data[[#This Row],[deltaT]]&gt;0,(Data[[#This Row],[Tintern ]]-Data[[#This Row],[temperatuur]])*Uitgangspunten!$B$9,0),1)</f>
        <v>59.7</v>
      </c>
      <c r="I662"/>
      <c r="J662"/>
      <c r="K662" s="6"/>
      <c r="O662" s="5"/>
      <c r="P662" s="8"/>
      <c r="U662"/>
      <c r="V662"/>
    </row>
    <row r="663" spans="1:22" x14ac:dyDescent="0.25">
      <c r="A663">
        <v>2004</v>
      </c>
      <c r="B663">
        <v>2</v>
      </c>
      <c r="C663">
        <v>19</v>
      </c>
      <c r="D663">
        <v>19</v>
      </c>
      <c r="E663" s="13">
        <v>0.8</v>
      </c>
      <c r="F663" s="7">
        <f>(((20-15)/(MIN($E$2:$E$8761)-15))*Data[[#This Row],[temperatuur]])+18.151</f>
        <v>17.982932773109244</v>
      </c>
      <c r="G663" s="7">
        <f>Data[[#This Row],[Tintern ]]-Data[[#This Row],[temperatuur]]</f>
        <v>17.182932773109243</v>
      </c>
      <c r="H663" s="7">
        <f>ROUND(IF(Data[[#This Row],[deltaT]]&gt;0,(Data[[#This Row],[Tintern ]]-Data[[#This Row],[temperatuur]])*Uitgangspunten!$B$9,0),1)</f>
        <v>59.7</v>
      </c>
      <c r="I663"/>
      <c r="J663"/>
      <c r="K663" s="6"/>
      <c r="O663" s="5"/>
      <c r="P663" s="8"/>
      <c r="U663"/>
      <c r="V663"/>
    </row>
    <row r="664" spans="1:22" x14ac:dyDescent="0.25">
      <c r="A664">
        <v>2004</v>
      </c>
      <c r="B664">
        <v>2</v>
      </c>
      <c r="C664">
        <v>20</v>
      </c>
      <c r="D664">
        <v>19</v>
      </c>
      <c r="E664" s="13">
        <v>0.8</v>
      </c>
      <c r="F664" s="7">
        <f>(((20-15)/(MIN($E$2:$E$8761)-15))*Data[[#This Row],[temperatuur]])+18.151</f>
        <v>17.982932773109244</v>
      </c>
      <c r="G664" s="7">
        <f>Data[[#This Row],[Tintern ]]-Data[[#This Row],[temperatuur]]</f>
        <v>17.182932773109243</v>
      </c>
      <c r="H664" s="7">
        <f>ROUND(IF(Data[[#This Row],[deltaT]]&gt;0,(Data[[#This Row],[Tintern ]]-Data[[#This Row],[temperatuur]])*Uitgangspunten!$B$9,0),1)</f>
        <v>59.7</v>
      </c>
      <c r="I664"/>
      <c r="J664"/>
      <c r="K664" s="6"/>
      <c r="O664" s="5"/>
      <c r="P664" s="8"/>
      <c r="U664"/>
      <c r="V664"/>
    </row>
    <row r="665" spans="1:22" x14ac:dyDescent="0.25">
      <c r="A665">
        <v>2004</v>
      </c>
      <c r="B665">
        <v>2</v>
      </c>
      <c r="C665">
        <v>27</v>
      </c>
      <c r="D665">
        <v>16</v>
      </c>
      <c r="E665" s="13">
        <v>0.8</v>
      </c>
      <c r="F665" s="7">
        <f>(((20-15)/(MIN($E$2:$E$8761)-15))*Data[[#This Row],[temperatuur]])+18.151</f>
        <v>17.982932773109244</v>
      </c>
      <c r="G665" s="7">
        <f>Data[[#This Row],[Tintern ]]-Data[[#This Row],[temperatuur]]</f>
        <v>17.182932773109243</v>
      </c>
      <c r="H665" s="7">
        <f>ROUND(IF(Data[[#This Row],[deltaT]]&gt;0,(Data[[#This Row],[Tintern ]]-Data[[#This Row],[temperatuur]])*Uitgangspunten!$B$9,0),1)</f>
        <v>59.7</v>
      </c>
      <c r="I665"/>
      <c r="J665"/>
      <c r="K665" s="6"/>
      <c r="O665" s="5"/>
      <c r="P665" s="8"/>
      <c r="U665"/>
      <c r="V665"/>
    </row>
    <row r="666" spans="1:22" x14ac:dyDescent="0.25">
      <c r="A666">
        <v>2004</v>
      </c>
      <c r="B666">
        <v>3</v>
      </c>
      <c r="C666">
        <v>8</v>
      </c>
      <c r="D666">
        <v>8</v>
      </c>
      <c r="E666" s="13">
        <v>0.8</v>
      </c>
      <c r="F666" s="7">
        <f>(((20-15)/(MIN($E$2:$E$8761)-15))*Data[[#This Row],[temperatuur]])+18.151</f>
        <v>17.982932773109244</v>
      </c>
      <c r="G666" s="7">
        <f>Data[[#This Row],[Tintern ]]-Data[[#This Row],[temperatuur]]</f>
        <v>17.182932773109243</v>
      </c>
      <c r="H666" s="7">
        <f>ROUND(IF(Data[[#This Row],[deltaT]]&gt;0,(Data[[#This Row],[Tintern ]]-Data[[#This Row],[temperatuur]])*Uitgangspunten!$B$9,0),1)</f>
        <v>59.7</v>
      </c>
      <c r="I666"/>
      <c r="J666"/>
      <c r="K666" s="6"/>
      <c r="O666" s="5"/>
      <c r="P666" s="8"/>
      <c r="U666"/>
      <c r="V666"/>
    </row>
    <row r="667" spans="1:22" x14ac:dyDescent="0.25">
      <c r="A667">
        <v>2004</v>
      </c>
      <c r="B667">
        <v>3</v>
      </c>
      <c r="C667">
        <v>10</v>
      </c>
      <c r="D667">
        <v>1</v>
      </c>
      <c r="E667" s="13">
        <v>0.8</v>
      </c>
      <c r="F667" s="7">
        <f>(((20-15)/(MIN($E$2:$E$8761)-15))*Data[[#This Row],[temperatuur]])+18.151</f>
        <v>17.982932773109244</v>
      </c>
      <c r="G667" s="7">
        <f>Data[[#This Row],[Tintern ]]-Data[[#This Row],[temperatuur]]</f>
        <v>17.182932773109243</v>
      </c>
      <c r="H667" s="7">
        <f>ROUND(IF(Data[[#This Row],[deltaT]]&gt;0,(Data[[#This Row],[Tintern ]]-Data[[#This Row],[temperatuur]])*Uitgangspunten!$B$9,0),1)</f>
        <v>59.7</v>
      </c>
      <c r="I667"/>
      <c r="J667"/>
      <c r="K667" s="6"/>
      <c r="O667" s="5"/>
      <c r="P667" s="8"/>
      <c r="U667"/>
      <c r="V667"/>
    </row>
    <row r="668" spans="1:22" x14ac:dyDescent="0.25">
      <c r="A668">
        <v>2004</v>
      </c>
      <c r="B668">
        <v>3</v>
      </c>
      <c r="C668">
        <v>10</v>
      </c>
      <c r="D668">
        <v>8</v>
      </c>
      <c r="E668" s="13">
        <v>0.8</v>
      </c>
      <c r="F668" s="7">
        <f>(((20-15)/(MIN($E$2:$E$8761)-15))*Data[[#This Row],[temperatuur]])+18.151</f>
        <v>17.982932773109244</v>
      </c>
      <c r="G668" s="7">
        <f>Data[[#This Row],[Tintern ]]-Data[[#This Row],[temperatuur]]</f>
        <v>17.182932773109243</v>
      </c>
      <c r="H668" s="7">
        <f>ROUND(IF(Data[[#This Row],[deltaT]]&gt;0,(Data[[#This Row],[Tintern ]]-Data[[#This Row],[temperatuur]])*Uitgangspunten!$B$9,0),1)</f>
        <v>59.7</v>
      </c>
      <c r="I668"/>
      <c r="J668"/>
      <c r="K668" s="6"/>
      <c r="O668" s="5"/>
      <c r="P668" s="8"/>
      <c r="U668"/>
      <c r="V668"/>
    </row>
    <row r="669" spans="1:22" x14ac:dyDescent="0.25">
      <c r="A669">
        <v>2004</v>
      </c>
      <c r="B669">
        <v>3</v>
      </c>
      <c r="C669">
        <v>10</v>
      </c>
      <c r="D669">
        <v>9</v>
      </c>
      <c r="E669" s="13">
        <v>0.8</v>
      </c>
      <c r="F669" s="7">
        <f>(((20-15)/(MIN($E$2:$E$8761)-15))*Data[[#This Row],[temperatuur]])+18.151</f>
        <v>17.982932773109244</v>
      </c>
      <c r="G669" s="7">
        <f>Data[[#This Row],[Tintern ]]-Data[[#This Row],[temperatuur]]</f>
        <v>17.182932773109243</v>
      </c>
      <c r="H669" s="7">
        <f>ROUND(IF(Data[[#This Row],[deltaT]]&gt;0,(Data[[#This Row],[Tintern ]]-Data[[#This Row],[temperatuur]])*Uitgangspunten!$B$9,0),1)</f>
        <v>59.7</v>
      </c>
      <c r="I669"/>
      <c r="J669"/>
      <c r="K669" s="6"/>
      <c r="O669" s="5"/>
      <c r="P669" s="8"/>
      <c r="U669"/>
      <c r="V669"/>
    </row>
    <row r="670" spans="1:22" x14ac:dyDescent="0.25">
      <c r="A670">
        <v>2004</v>
      </c>
      <c r="B670">
        <v>3</v>
      </c>
      <c r="C670">
        <v>11</v>
      </c>
      <c r="D670">
        <v>7</v>
      </c>
      <c r="E670" s="13">
        <v>0.8</v>
      </c>
      <c r="F670" s="7">
        <f>(((20-15)/(MIN($E$2:$E$8761)-15))*Data[[#This Row],[temperatuur]])+18.151</f>
        <v>17.982932773109244</v>
      </c>
      <c r="G670" s="7">
        <f>Data[[#This Row],[Tintern ]]-Data[[#This Row],[temperatuur]]</f>
        <v>17.182932773109243</v>
      </c>
      <c r="H670" s="7">
        <f>ROUND(IF(Data[[#This Row],[deltaT]]&gt;0,(Data[[#This Row],[Tintern ]]-Data[[#This Row],[temperatuur]])*Uitgangspunten!$B$9,0),1)</f>
        <v>59.7</v>
      </c>
      <c r="I670"/>
      <c r="J670"/>
      <c r="K670" s="6"/>
      <c r="O670" s="5"/>
      <c r="P670" s="8"/>
      <c r="U670"/>
      <c r="V670"/>
    </row>
    <row r="671" spans="1:22" x14ac:dyDescent="0.25">
      <c r="A671">
        <v>2004</v>
      </c>
      <c r="B671">
        <v>3</v>
      </c>
      <c r="C671">
        <v>11</v>
      </c>
      <c r="D671">
        <v>20</v>
      </c>
      <c r="E671" s="13">
        <v>0.8</v>
      </c>
      <c r="F671" s="7">
        <f>(((20-15)/(MIN($E$2:$E$8761)-15))*Data[[#This Row],[temperatuur]])+18.151</f>
        <v>17.982932773109244</v>
      </c>
      <c r="G671" s="7">
        <f>Data[[#This Row],[Tintern ]]-Data[[#This Row],[temperatuur]]</f>
        <v>17.182932773109243</v>
      </c>
      <c r="H671" s="7">
        <f>ROUND(IF(Data[[#This Row],[deltaT]]&gt;0,(Data[[#This Row],[Tintern ]]-Data[[#This Row],[temperatuur]])*Uitgangspunten!$B$9,0),1)</f>
        <v>59.7</v>
      </c>
      <c r="I671"/>
      <c r="J671"/>
      <c r="K671" s="6"/>
      <c r="O671" s="5"/>
      <c r="P671" s="8"/>
      <c r="U671"/>
      <c r="V671"/>
    </row>
    <row r="672" spans="1:22" x14ac:dyDescent="0.25">
      <c r="A672">
        <v>2004</v>
      </c>
      <c r="B672">
        <v>3</v>
      </c>
      <c r="C672">
        <v>12</v>
      </c>
      <c r="D672">
        <v>7</v>
      </c>
      <c r="E672" s="13">
        <v>0.8</v>
      </c>
      <c r="F672" s="7">
        <f>(((20-15)/(MIN($E$2:$E$8761)-15))*Data[[#This Row],[temperatuur]])+18.151</f>
        <v>17.982932773109244</v>
      </c>
      <c r="G672" s="7">
        <f>Data[[#This Row],[Tintern ]]-Data[[#This Row],[temperatuur]]</f>
        <v>17.182932773109243</v>
      </c>
      <c r="H672" s="7">
        <f>ROUND(IF(Data[[#This Row],[deltaT]]&gt;0,(Data[[#This Row],[Tintern ]]-Data[[#This Row],[temperatuur]])*Uitgangspunten!$B$9,0),1)</f>
        <v>59.7</v>
      </c>
      <c r="I672"/>
      <c r="J672"/>
      <c r="K672" s="6"/>
      <c r="O672" s="5"/>
      <c r="P672" s="8"/>
      <c r="U672"/>
      <c r="V672"/>
    </row>
    <row r="673" spans="1:22" x14ac:dyDescent="0.25">
      <c r="A673">
        <v>2004</v>
      </c>
      <c r="B673">
        <v>3</v>
      </c>
      <c r="C673">
        <v>25</v>
      </c>
      <c r="D673">
        <v>24</v>
      </c>
      <c r="E673" s="13">
        <v>0.8</v>
      </c>
      <c r="F673" s="7">
        <f>(((20-15)/(MIN($E$2:$E$8761)-15))*Data[[#This Row],[temperatuur]])+18.151</f>
        <v>17.982932773109244</v>
      </c>
      <c r="G673" s="7">
        <f>Data[[#This Row],[Tintern ]]-Data[[#This Row],[temperatuur]]</f>
        <v>17.182932773109243</v>
      </c>
      <c r="H673" s="7">
        <f>ROUND(IF(Data[[#This Row],[deltaT]]&gt;0,(Data[[#This Row],[Tintern ]]-Data[[#This Row],[temperatuur]])*Uitgangspunten!$B$9,0),1)</f>
        <v>59.7</v>
      </c>
      <c r="I673"/>
      <c r="J673"/>
      <c r="K673" s="6"/>
      <c r="O673" s="5"/>
      <c r="P673" s="8"/>
      <c r="U673"/>
      <c r="V673"/>
    </row>
    <row r="674" spans="1:22" x14ac:dyDescent="0.25">
      <c r="A674">
        <v>2002</v>
      </c>
      <c r="B674">
        <v>4</v>
      </c>
      <c r="C674">
        <v>12</v>
      </c>
      <c r="D674">
        <v>2</v>
      </c>
      <c r="E674" s="13">
        <v>0.8</v>
      </c>
      <c r="F674" s="7">
        <f>(((20-15)/(MIN($E$2:$E$8761)-15))*Data[[#This Row],[temperatuur]])+18.151</f>
        <v>17.982932773109244</v>
      </c>
      <c r="G674" s="7">
        <f>Data[[#This Row],[Tintern ]]-Data[[#This Row],[temperatuur]]</f>
        <v>17.182932773109243</v>
      </c>
      <c r="H674" s="7">
        <f>ROUND(IF(Data[[#This Row],[deltaT]]&gt;0,(Data[[#This Row],[Tintern ]]-Data[[#This Row],[temperatuur]])*Uitgangspunten!$B$9,0),1)</f>
        <v>59.7</v>
      </c>
      <c r="I674"/>
      <c r="J674"/>
      <c r="K674" s="6"/>
      <c r="O674" s="5"/>
      <c r="P674" s="8"/>
      <c r="U674"/>
      <c r="V674"/>
    </row>
    <row r="675" spans="1:22" x14ac:dyDescent="0.25">
      <c r="A675">
        <v>2002</v>
      </c>
      <c r="B675">
        <v>4</v>
      </c>
      <c r="C675">
        <v>12</v>
      </c>
      <c r="D675">
        <v>3</v>
      </c>
      <c r="E675" s="13">
        <v>0.8</v>
      </c>
      <c r="F675" s="7">
        <f>(((20-15)/(MIN($E$2:$E$8761)-15))*Data[[#This Row],[temperatuur]])+18.151</f>
        <v>17.982932773109244</v>
      </c>
      <c r="G675" s="7">
        <f>Data[[#This Row],[Tintern ]]-Data[[#This Row],[temperatuur]]</f>
        <v>17.182932773109243</v>
      </c>
      <c r="H675" s="7">
        <f>ROUND(IF(Data[[#This Row],[deltaT]]&gt;0,(Data[[#This Row],[Tintern ]]-Data[[#This Row],[temperatuur]])*Uitgangspunten!$B$9,0),1)</f>
        <v>59.7</v>
      </c>
      <c r="I675"/>
      <c r="J675"/>
      <c r="K675" s="6"/>
      <c r="O675" s="5"/>
      <c r="P675" s="8"/>
      <c r="U675"/>
      <c r="V675"/>
    </row>
    <row r="676" spans="1:22" x14ac:dyDescent="0.25">
      <c r="A676">
        <v>2002</v>
      </c>
      <c r="B676">
        <v>4</v>
      </c>
      <c r="C676">
        <v>14</v>
      </c>
      <c r="D676">
        <v>3</v>
      </c>
      <c r="E676" s="13">
        <v>0.8</v>
      </c>
      <c r="F676" s="7">
        <f>(((20-15)/(MIN($E$2:$E$8761)-15))*Data[[#This Row],[temperatuur]])+18.151</f>
        <v>17.982932773109244</v>
      </c>
      <c r="G676" s="7">
        <f>Data[[#This Row],[Tintern ]]-Data[[#This Row],[temperatuur]]</f>
        <v>17.182932773109243</v>
      </c>
      <c r="H676" s="7">
        <f>ROUND(IF(Data[[#This Row],[deltaT]]&gt;0,(Data[[#This Row],[Tintern ]]-Data[[#This Row],[temperatuur]])*Uitgangspunten!$B$9,0),1)</f>
        <v>59.7</v>
      </c>
      <c r="I676"/>
      <c r="J676"/>
      <c r="K676" s="6"/>
      <c r="O676" s="5"/>
      <c r="P676" s="8"/>
      <c r="U676"/>
      <c r="V676"/>
    </row>
    <row r="677" spans="1:22" x14ac:dyDescent="0.25">
      <c r="A677">
        <v>2003</v>
      </c>
      <c r="B677">
        <v>12</v>
      </c>
      <c r="C677">
        <v>22</v>
      </c>
      <c r="D677">
        <v>20</v>
      </c>
      <c r="E677" s="13">
        <v>0.8</v>
      </c>
      <c r="F677" s="7">
        <f>(((20-15)/(MIN($E$2:$E$8761)-15))*Data[[#This Row],[temperatuur]])+18.151</f>
        <v>17.982932773109244</v>
      </c>
      <c r="G677" s="7">
        <f>Data[[#This Row],[Tintern ]]-Data[[#This Row],[temperatuur]]</f>
        <v>17.182932773109243</v>
      </c>
      <c r="H677" s="7">
        <f>ROUND(IF(Data[[#This Row],[deltaT]]&gt;0,(Data[[#This Row],[Tintern ]]-Data[[#This Row],[temperatuur]])*Uitgangspunten!$B$9,0),1)</f>
        <v>59.7</v>
      </c>
      <c r="I677"/>
      <c r="J677"/>
      <c r="K677" s="6"/>
      <c r="O677" s="5"/>
      <c r="P677" s="8"/>
      <c r="U677"/>
      <c r="V677"/>
    </row>
    <row r="678" spans="1:22" x14ac:dyDescent="0.25">
      <c r="A678">
        <v>2003</v>
      </c>
      <c r="B678">
        <v>12</v>
      </c>
      <c r="C678">
        <v>23</v>
      </c>
      <c r="D678">
        <v>2</v>
      </c>
      <c r="E678" s="13">
        <v>0.8</v>
      </c>
      <c r="F678" s="7">
        <f>(((20-15)/(MIN($E$2:$E$8761)-15))*Data[[#This Row],[temperatuur]])+18.151</f>
        <v>17.982932773109244</v>
      </c>
      <c r="G678" s="7">
        <f>Data[[#This Row],[Tintern ]]-Data[[#This Row],[temperatuur]]</f>
        <v>17.182932773109243</v>
      </c>
      <c r="H678" s="7">
        <f>ROUND(IF(Data[[#This Row],[deltaT]]&gt;0,(Data[[#This Row],[Tintern ]]-Data[[#This Row],[temperatuur]])*Uitgangspunten!$B$9,0),1)</f>
        <v>59.7</v>
      </c>
      <c r="I678"/>
      <c r="J678"/>
      <c r="K678" s="6"/>
      <c r="O678" s="5"/>
      <c r="P678" s="8"/>
      <c r="U678"/>
      <c r="V678"/>
    </row>
    <row r="679" spans="1:22" x14ac:dyDescent="0.25">
      <c r="A679">
        <v>2003</v>
      </c>
      <c r="B679">
        <v>12</v>
      </c>
      <c r="C679">
        <v>23</v>
      </c>
      <c r="D679">
        <v>5</v>
      </c>
      <c r="E679" s="13">
        <v>0.8</v>
      </c>
      <c r="F679" s="7">
        <f>(((20-15)/(MIN($E$2:$E$8761)-15))*Data[[#This Row],[temperatuur]])+18.151</f>
        <v>17.982932773109244</v>
      </c>
      <c r="G679" s="7">
        <f>Data[[#This Row],[Tintern ]]-Data[[#This Row],[temperatuur]]</f>
        <v>17.182932773109243</v>
      </c>
      <c r="H679" s="7">
        <f>ROUND(IF(Data[[#This Row],[deltaT]]&gt;0,(Data[[#This Row],[Tintern ]]-Data[[#This Row],[temperatuur]])*Uitgangspunten!$B$9,0),1)</f>
        <v>59.7</v>
      </c>
      <c r="I679"/>
      <c r="J679"/>
      <c r="K679" s="6"/>
      <c r="O679" s="5"/>
      <c r="P679" s="8"/>
      <c r="U679"/>
      <c r="V679"/>
    </row>
    <row r="680" spans="1:22" x14ac:dyDescent="0.25">
      <c r="A680">
        <v>2003</v>
      </c>
      <c r="B680">
        <v>12</v>
      </c>
      <c r="C680">
        <v>30</v>
      </c>
      <c r="D680">
        <v>5</v>
      </c>
      <c r="E680" s="13">
        <v>0.8</v>
      </c>
      <c r="F680" s="7">
        <f>(((20-15)/(MIN($E$2:$E$8761)-15))*Data[[#This Row],[temperatuur]])+18.151</f>
        <v>17.982932773109244</v>
      </c>
      <c r="G680" s="7">
        <f>Data[[#This Row],[Tintern ]]-Data[[#This Row],[temperatuur]]</f>
        <v>17.182932773109243</v>
      </c>
      <c r="H680" s="7">
        <f>ROUND(IF(Data[[#This Row],[deltaT]]&gt;0,(Data[[#This Row],[Tintern ]]-Data[[#This Row],[temperatuur]])*Uitgangspunten!$B$9,0),1)</f>
        <v>59.7</v>
      </c>
      <c r="I680"/>
      <c r="J680"/>
      <c r="K680" s="6"/>
      <c r="O680" s="5"/>
      <c r="P680" s="8"/>
      <c r="U680"/>
      <c r="V680"/>
    </row>
    <row r="681" spans="1:22" x14ac:dyDescent="0.25">
      <c r="A681">
        <v>2003</v>
      </c>
      <c r="B681">
        <v>12</v>
      </c>
      <c r="C681">
        <v>30</v>
      </c>
      <c r="D681">
        <v>6</v>
      </c>
      <c r="E681" s="13">
        <v>0.8</v>
      </c>
      <c r="F681" s="7">
        <f>(((20-15)/(MIN($E$2:$E$8761)-15))*Data[[#This Row],[temperatuur]])+18.151</f>
        <v>17.982932773109244</v>
      </c>
      <c r="G681" s="7">
        <f>Data[[#This Row],[Tintern ]]-Data[[#This Row],[temperatuur]]</f>
        <v>17.182932773109243</v>
      </c>
      <c r="H681" s="7">
        <f>ROUND(IF(Data[[#This Row],[deltaT]]&gt;0,(Data[[#This Row],[Tintern ]]-Data[[#This Row],[temperatuur]])*Uitgangspunten!$B$9,0),1)</f>
        <v>59.7</v>
      </c>
      <c r="I681"/>
      <c r="J681"/>
      <c r="K681" s="6"/>
      <c r="O681" s="5"/>
      <c r="P681" s="8"/>
      <c r="U681"/>
      <c r="V681"/>
    </row>
    <row r="682" spans="1:22" x14ac:dyDescent="0.25">
      <c r="A682">
        <v>2003</v>
      </c>
      <c r="B682">
        <v>12</v>
      </c>
      <c r="C682">
        <v>31</v>
      </c>
      <c r="D682">
        <v>6</v>
      </c>
      <c r="E682" s="13">
        <v>0.8</v>
      </c>
      <c r="F682" s="7">
        <f>(((20-15)/(MIN($E$2:$E$8761)-15))*Data[[#This Row],[temperatuur]])+18.151</f>
        <v>17.982932773109244</v>
      </c>
      <c r="G682" s="7">
        <f>Data[[#This Row],[Tintern ]]-Data[[#This Row],[temperatuur]]</f>
        <v>17.182932773109243</v>
      </c>
      <c r="H682" s="7">
        <f>ROUND(IF(Data[[#This Row],[deltaT]]&gt;0,(Data[[#This Row],[Tintern ]]-Data[[#This Row],[temperatuur]])*Uitgangspunten!$B$9,0),1)</f>
        <v>59.7</v>
      </c>
      <c r="I682"/>
      <c r="J682"/>
      <c r="K682" s="6"/>
      <c r="O682" s="5"/>
      <c r="P682" s="8"/>
      <c r="U682"/>
      <c r="V682"/>
    </row>
    <row r="683" spans="1:22" x14ac:dyDescent="0.25">
      <c r="A683">
        <v>2003</v>
      </c>
      <c r="B683">
        <v>12</v>
      </c>
      <c r="C683">
        <v>31</v>
      </c>
      <c r="D683">
        <v>18</v>
      </c>
      <c r="E683" s="13">
        <v>0.8</v>
      </c>
      <c r="F683" s="7">
        <f>(((20-15)/(MIN($E$2:$E$8761)-15))*Data[[#This Row],[temperatuur]])+18.151</f>
        <v>17.982932773109244</v>
      </c>
      <c r="G683" s="7">
        <f>Data[[#This Row],[Tintern ]]-Data[[#This Row],[temperatuur]]</f>
        <v>17.182932773109243</v>
      </c>
      <c r="H683" s="7">
        <f>ROUND(IF(Data[[#This Row],[deltaT]]&gt;0,(Data[[#This Row],[Tintern ]]-Data[[#This Row],[temperatuur]])*Uitgangspunten!$B$9,0),1)</f>
        <v>59.7</v>
      </c>
      <c r="I683"/>
      <c r="J683"/>
      <c r="K683" s="6"/>
      <c r="O683" s="5"/>
      <c r="P683" s="8"/>
      <c r="U683"/>
      <c r="V683"/>
    </row>
    <row r="684" spans="1:22" x14ac:dyDescent="0.25">
      <c r="A684">
        <v>2003</v>
      </c>
      <c r="B684">
        <v>12</v>
      </c>
      <c r="C684">
        <v>31</v>
      </c>
      <c r="D684">
        <v>20</v>
      </c>
      <c r="E684" s="13">
        <v>0.8</v>
      </c>
      <c r="F684" s="7">
        <f>(((20-15)/(MIN($E$2:$E$8761)-15))*Data[[#This Row],[temperatuur]])+18.151</f>
        <v>17.982932773109244</v>
      </c>
      <c r="G684" s="7">
        <f>Data[[#This Row],[Tintern ]]-Data[[#This Row],[temperatuur]]</f>
        <v>17.182932773109243</v>
      </c>
      <c r="H684" s="7">
        <f>ROUND(IF(Data[[#This Row],[deltaT]]&gt;0,(Data[[#This Row],[Tintern ]]-Data[[#This Row],[temperatuur]])*Uitgangspunten!$B$9,0),1)</f>
        <v>59.7</v>
      </c>
      <c r="I684"/>
      <c r="J684"/>
      <c r="K684" s="6"/>
      <c r="O684" s="5"/>
      <c r="P684" s="8"/>
      <c r="U684"/>
      <c r="V684"/>
    </row>
    <row r="685" spans="1:22" x14ac:dyDescent="0.25">
      <c r="A685">
        <v>2001</v>
      </c>
      <c r="B685">
        <v>1</v>
      </c>
      <c r="C685">
        <v>22</v>
      </c>
      <c r="D685">
        <v>8</v>
      </c>
      <c r="E685" s="13">
        <v>0.9</v>
      </c>
      <c r="F685" s="7">
        <f>(((20-15)/(MIN($E$2:$E$8761)-15))*Data[[#This Row],[temperatuur]])+18.151</f>
        <v>17.961924369747898</v>
      </c>
      <c r="G685" s="7">
        <f>Data[[#This Row],[Tintern ]]-Data[[#This Row],[temperatuur]]</f>
        <v>17.061924369747899</v>
      </c>
      <c r="H685" s="7">
        <f>ROUND(IF(Data[[#This Row],[deltaT]]&gt;0,(Data[[#This Row],[Tintern ]]-Data[[#This Row],[temperatuur]])*Uitgangspunten!$B$9,0),1)</f>
        <v>59.2</v>
      </c>
      <c r="I685"/>
      <c r="J685"/>
      <c r="K685" s="6"/>
      <c r="O685" s="5"/>
      <c r="P685" s="8"/>
      <c r="U685"/>
      <c r="V685"/>
    </row>
    <row r="686" spans="1:22" x14ac:dyDescent="0.25">
      <c r="A686">
        <v>2001</v>
      </c>
      <c r="B686">
        <v>1</v>
      </c>
      <c r="C686">
        <v>31</v>
      </c>
      <c r="D686">
        <v>1</v>
      </c>
      <c r="E686" s="13">
        <v>0.9</v>
      </c>
      <c r="F686" s="7">
        <f>(((20-15)/(MIN($E$2:$E$8761)-15))*Data[[#This Row],[temperatuur]])+18.151</f>
        <v>17.961924369747898</v>
      </c>
      <c r="G686" s="7">
        <f>Data[[#This Row],[Tintern ]]-Data[[#This Row],[temperatuur]]</f>
        <v>17.061924369747899</v>
      </c>
      <c r="H686" s="7">
        <f>ROUND(IF(Data[[#This Row],[deltaT]]&gt;0,(Data[[#This Row],[Tintern ]]-Data[[#This Row],[temperatuur]])*Uitgangspunten!$B$9,0),1)</f>
        <v>59.2</v>
      </c>
      <c r="I686"/>
      <c r="J686"/>
      <c r="K686" s="6"/>
      <c r="O686" s="5"/>
      <c r="P686" s="8"/>
      <c r="U686"/>
      <c r="V686"/>
    </row>
    <row r="687" spans="1:22" x14ac:dyDescent="0.25">
      <c r="A687">
        <v>2004</v>
      </c>
      <c r="B687">
        <v>2</v>
      </c>
      <c r="C687">
        <v>10</v>
      </c>
      <c r="D687">
        <v>4</v>
      </c>
      <c r="E687" s="13">
        <v>0.9</v>
      </c>
      <c r="F687" s="7">
        <f>(((20-15)/(MIN($E$2:$E$8761)-15))*Data[[#This Row],[temperatuur]])+18.151</f>
        <v>17.961924369747898</v>
      </c>
      <c r="G687" s="7">
        <f>Data[[#This Row],[Tintern ]]-Data[[#This Row],[temperatuur]]</f>
        <v>17.061924369747899</v>
      </c>
      <c r="H687" s="7">
        <f>ROUND(IF(Data[[#This Row],[deltaT]]&gt;0,(Data[[#This Row],[Tintern ]]-Data[[#This Row],[temperatuur]])*Uitgangspunten!$B$9,0),1)</f>
        <v>59.2</v>
      </c>
      <c r="I687"/>
      <c r="J687"/>
      <c r="K687" s="6"/>
      <c r="O687" s="5"/>
      <c r="P687" s="8"/>
      <c r="U687"/>
      <c r="V687"/>
    </row>
    <row r="688" spans="1:22" x14ac:dyDescent="0.25">
      <c r="A688">
        <v>2004</v>
      </c>
      <c r="B688">
        <v>2</v>
      </c>
      <c r="C688">
        <v>16</v>
      </c>
      <c r="D688">
        <v>7</v>
      </c>
      <c r="E688" s="13">
        <v>0.9</v>
      </c>
      <c r="F688" s="7">
        <f>(((20-15)/(MIN($E$2:$E$8761)-15))*Data[[#This Row],[temperatuur]])+18.151</f>
        <v>17.961924369747898</v>
      </c>
      <c r="G688" s="7">
        <f>Data[[#This Row],[Tintern ]]-Data[[#This Row],[temperatuur]]</f>
        <v>17.061924369747899</v>
      </c>
      <c r="H688" s="7">
        <f>ROUND(IF(Data[[#This Row],[deltaT]]&gt;0,(Data[[#This Row],[Tintern ]]-Data[[#This Row],[temperatuur]])*Uitgangspunten!$B$9,0),1)</f>
        <v>59.2</v>
      </c>
      <c r="I688"/>
      <c r="J688"/>
      <c r="K688" s="6"/>
      <c r="O688" s="5"/>
      <c r="P688" s="8"/>
      <c r="U688"/>
      <c r="V688"/>
    </row>
    <row r="689" spans="1:22" x14ac:dyDescent="0.25">
      <c r="A689">
        <v>2004</v>
      </c>
      <c r="B689">
        <v>2</v>
      </c>
      <c r="C689">
        <v>24</v>
      </c>
      <c r="D689">
        <v>21</v>
      </c>
      <c r="E689" s="13">
        <v>0.9</v>
      </c>
      <c r="F689" s="7">
        <f>(((20-15)/(MIN($E$2:$E$8761)-15))*Data[[#This Row],[temperatuur]])+18.151</f>
        <v>17.961924369747898</v>
      </c>
      <c r="G689" s="7">
        <f>Data[[#This Row],[Tintern ]]-Data[[#This Row],[temperatuur]]</f>
        <v>17.061924369747899</v>
      </c>
      <c r="H689" s="7">
        <f>ROUND(IF(Data[[#This Row],[deltaT]]&gt;0,(Data[[#This Row],[Tintern ]]-Data[[#This Row],[temperatuur]])*Uitgangspunten!$B$9,0),1)</f>
        <v>59.2</v>
      </c>
      <c r="I689"/>
      <c r="J689"/>
      <c r="K689" s="6"/>
      <c r="O689" s="5"/>
      <c r="P689" s="8"/>
      <c r="U689"/>
      <c r="V689"/>
    </row>
    <row r="690" spans="1:22" x14ac:dyDescent="0.25">
      <c r="A690">
        <v>2004</v>
      </c>
      <c r="B690">
        <v>2</v>
      </c>
      <c r="C690">
        <v>24</v>
      </c>
      <c r="D690">
        <v>22</v>
      </c>
      <c r="E690" s="13">
        <v>0.9</v>
      </c>
      <c r="F690" s="7">
        <f>(((20-15)/(MIN($E$2:$E$8761)-15))*Data[[#This Row],[temperatuur]])+18.151</f>
        <v>17.961924369747898</v>
      </c>
      <c r="G690" s="7">
        <f>Data[[#This Row],[Tintern ]]-Data[[#This Row],[temperatuur]]</f>
        <v>17.061924369747899</v>
      </c>
      <c r="H690" s="7">
        <f>ROUND(IF(Data[[#This Row],[deltaT]]&gt;0,(Data[[#This Row],[Tintern ]]-Data[[#This Row],[temperatuur]])*Uitgangspunten!$B$9,0),1)</f>
        <v>59.2</v>
      </c>
      <c r="I690"/>
      <c r="J690"/>
      <c r="K690" s="6"/>
      <c r="O690" s="5"/>
      <c r="P690" s="8"/>
      <c r="U690"/>
      <c r="V690"/>
    </row>
    <row r="691" spans="1:22" x14ac:dyDescent="0.25">
      <c r="A691">
        <v>2004</v>
      </c>
      <c r="B691">
        <v>2</v>
      </c>
      <c r="C691">
        <v>25</v>
      </c>
      <c r="D691">
        <v>14</v>
      </c>
      <c r="E691" s="13">
        <v>0.9</v>
      </c>
      <c r="F691" s="7">
        <f>(((20-15)/(MIN($E$2:$E$8761)-15))*Data[[#This Row],[temperatuur]])+18.151</f>
        <v>17.961924369747898</v>
      </c>
      <c r="G691" s="7">
        <f>Data[[#This Row],[Tintern ]]-Data[[#This Row],[temperatuur]]</f>
        <v>17.061924369747899</v>
      </c>
      <c r="H691" s="7">
        <f>ROUND(IF(Data[[#This Row],[deltaT]]&gt;0,(Data[[#This Row],[Tintern ]]-Data[[#This Row],[temperatuur]])*Uitgangspunten!$B$9,0),1)</f>
        <v>59.2</v>
      </c>
      <c r="I691"/>
      <c r="J691"/>
      <c r="K691" s="6"/>
      <c r="O691" s="5"/>
      <c r="P691" s="8"/>
      <c r="U691"/>
      <c r="V691"/>
    </row>
    <row r="692" spans="1:22" x14ac:dyDescent="0.25">
      <c r="A692">
        <v>2004</v>
      </c>
      <c r="B692" s="3">
        <v>2</v>
      </c>
      <c r="C692">
        <v>28</v>
      </c>
      <c r="D692">
        <v>17</v>
      </c>
      <c r="E692" s="13">
        <v>0.9</v>
      </c>
      <c r="F692" s="7">
        <f>(((20-15)/(MIN($E$2:$E$8761)-15))*Data[[#This Row],[temperatuur]])+18.151</f>
        <v>17.961924369747898</v>
      </c>
      <c r="G692" s="7">
        <f>Data[[#This Row],[Tintern ]]-Data[[#This Row],[temperatuur]]</f>
        <v>17.061924369747899</v>
      </c>
      <c r="H692" s="7">
        <f>ROUND(IF(Data[[#This Row],[deltaT]]&gt;0,(Data[[#This Row],[Tintern ]]-Data[[#This Row],[temperatuur]])*Uitgangspunten!$B$9,0),1)</f>
        <v>59.2</v>
      </c>
      <c r="I692"/>
      <c r="J692"/>
      <c r="K692" s="6"/>
      <c r="O692" s="5"/>
      <c r="P692" s="8"/>
      <c r="U692"/>
      <c r="V692"/>
    </row>
    <row r="693" spans="1:22" x14ac:dyDescent="0.25">
      <c r="A693">
        <v>2004</v>
      </c>
      <c r="B693">
        <v>3</v>
      </c>
      <c r="C693">
        <v>3</v>
      </c>
      <c r="D693">
        <v>23</v>
      </c>
      <c r="E693" s="13">
        <v>0.9</v>
      </c>
      <c r="F693" s="7">
        <f>(((20-15)/(MIN($E$2:$E$8761)-15))*Data[[#This Row],[temperatuur]])+18.151</f>
        <v>17.961924369747898</v>
      </c>
      <c r="G693" s="7">
        <f>Data[[#This Row],[Tintern ]]-Data[[#This Row],[temperatuur]]</f>
        <v>17.061924369747899</v>
      </c>
      <c r="H693" s="7">
        <f>ROUND(IF(Data[[#This Row],[deltaT]]&gt;0,(Data[[#This Row],[Tintern ]]-Data[[#This Row],[temperatuur]])*Uitgangspunten!$B$9,0),1)</f>
        <v>59.2</v>
      </c>
      <c r="I693"/>
      <c r="J693"/>
      <c r="K693" s="6"/>
      <c r="O693" s="5"/>
      <c r="P693" s="8"/>
      <c r="U693"/>
      <c r="V693"/>
    </row>
    <row r="694" spans="1:22" x14ac:dyDescent="0.25">
      <c r="A694">
        <v>2004</v>
      </c>
      <c r="B694">
        <v>3</v>
      </c>
      <c r="C694">
        <v>6</v>
      </c>
      <c r="D694">
        <v>5</v>
      </c>
      <c r="E694" s="13">
        <v>0.9</v>
      </c>
      <c r="F694" s="7">
        <f>(((20-15)/(MIN($E$2:$E$8761)-15))*Data[[#This Row],[temperatuur]])+18.151</f>
        <v>17.961924369747898</v>
      </c>
      <c r="G694" s="7">
        <f>Data[[#This Row],[Tintern ]]-Data[[#This Row],[temperatuur]]</f>
        <v>17.061924369747899</v>
      </c>
      <c r="H694" s="7">
        <f>ROUND(IF(Data[[#This Row],[deltaT]]&gt;0,(Data[[#This Row],[Tintern ]]-Data[[#This Row],[temperatuur]])*Uitgangspunten!$B$9,0),1)</f>
        <v>59.2</v>
      </c>
      <c r="I694"/>
      <c r="J694"/>
      <c r="K694" s="6"/>
      <c r="O694" s="5"/>
      <c r="P694" s="8"/>
      <c r="U694"/>
      <c r="V694"/>
    </row>
    <row r="695" spans="1:22" x14ac:dyDescent="0.25">
      <c r="A695">
        <v>2004</v>
      </c>
      <c r="B695">
        <v>3</v>
      </c>
      <c r="C695">
        <v>6</v>
      </c>
      <c r="D695">
        <v>7</v>
      </c>
      <c r="E695" s="13">
        <v>0.9</v>
      </c>
      <c r="F695" s="7">
        <f>(((20-15)/(MIN($E$2:$E$8761)-15))*Data[[#This Row],[temperatuur]])+18.151</f>
        <v>17.961924369747898</v>
      </c>
      <c r="G695" s="7">
        <f>Data[[#This Row],[Tintern ]]-Data[[#This Row],[temperatuur]]</f>
        <v>17.061924369747899</v>
      </c>
      <c r="H695" s="7">
        <f>ROUND(IF(Data[[#This Row],[deltaT]]&gt;0,(Data[[#This Row],[Tintern ]]-Data[[#This Row],[temperatuur]])*Uitgangspunten!$B$9,0),1)</f>
        <v>59.2</v>
      </c>
      <c r="I695"/>
      <c r="J695"/>
      <c r="K695" s="6"/>
      <c r="O695" s="5"/>
      <c r="P695" s="8"/>
      <c r="U695"/>
      <c r="V695"/>
    </row>
    <row r="696" spans="1:22" x14ac:dyDescent="0.25">
      <c r="A696">
        <v>2004</v>
      </c>
      <c r="B696">
        <v>3</v>
      </c>
      <c r="C696">
        <v>9</v>
      </c>
      <c r="D696">
        <v>3</v>
      </c>
      <c r="E696" s="13">
        <v>0.9</v>
      </c>
      <c r="F696" s="7">
        <f>(((20-15)/(MIN($E$2:$E$8761)-15))*Data[[#This Row],[temperatuur]])+18.151</f>
        <v>17.961924369747898</v>
      </c>
      <c r="G696" s="7">
        <f>Data[[#This Row],[Tintern ]]-Data[[#This Row],[temperatuur]]</f>
        <v>17.061924369747899</v>
      </c>
      <c r="H696" s="7">
        <f>ROUND(IF(Data[[#This Row],[deltaT]]&gt;0,(Data[[#This Row],[Tintern ]]-Data[[#This Row],[temperatuur]])*Uitgangspunten!$B$9,0),1)</f>
        <v>59.2</v>
      </c>
      <c r="I696"/>
      <c r="J696"/>
      <c r="K696" s="6"/>
      <c r="O696" s="5"/>
      <c r="P696" s="8"/>
      <c r="U696"/>
      <c r="V696"/>
    </row>
    <row r="697" spans="1:22" x14ac:dyDescent="0.25">
      <c r="A697">
        <v>2004</v>
      </c>
      <c r="B697">
        <v>3</v>
      </c>
      <c r="C697">
        <v>9</v>
      </c>
      <c r="D697">
        <v>24</v>
      </c>
      <c r="E697" s="13">
        <v>0.9</v>
      </c>
      <c r="F697" s="7">
        <f>(((20-15)/(MIN($E$2:$E$8761)-15))*Data[[#This Row],[temperatuur]])+18.151</f>
        <v>17.961924369747898</v>
      </c>
      <c r="G697" s="7">
        <f>Data[[#This Row],[Tintern ]]-Data[[#This Row],[temperatuur]]</f>
        <v>17.061924369747899</v>
      </c>
      <c r="H697" s="7">
        <f>ROUND(IF(Data[[#This Row],[deltaT]]&gt;0,(Data[[#This Row],[Tintern ]]-Data[[#This Row],[temperatuur]])*Uitgangspunten!$B$9,0),1)</f>
        <v>59.2</v>
      </c>
      <c r="I697"/>
      <c r="J697"/>
      <c r="K697" s="6"/>
      <c r="O697" s="5"/>
      <c r="P697" s="8"/>
      <c r="U697"/>
      <c r="V697"/>
    </row>
    <row r="698" spans="1:22" x14ac:dyDescent="0.25">
      <c r="A698">
        <v>2004</v>
      </c>
      <c r="B698">
        <v>3</v>
      </c>
      <c r="C698">
        <v>11</v>
      </c>
      <c r="D698">
        <v>2</v>
      </c>
      <c r="E698" s="13">
        <v>0.9</v>
      </c>
      <c r="F698" s="7">
        <f>(((20-15)/(MIN($E$2:$E$8761)-15))*Data[[#This Row],[temperatuur]])+18.151</f>
        <v>17.961924369747898</v>
      </c>
      <c r="G698" s="7">
        <f>Data[[#This Row],[Tintern ]]-Data[[#This Row],[temperatuur]]</f>
        <v>17.061924369747899</v>
      </c>
      <c r="H698" s="7">
        <f>ROUND(IF(Data[[#This Row],[deltaT]]&gt;0,(Data[[#This Row],[Tintern ]]-Data[[#This Row],[temperatuur]])*Uitgangspunten!$B$9,0),1)</f>
        <v>59.2</v>
      </c>
      <c r="I698"/>
      <c r="J698"/>
      <c r="K698" s="6"/>
      <c r="O698" s="5"/>
      <c r="P698" s="8"/>
      <c r="U698"/>
      <c r="V698"/>
    </row>
    <row r="699" spans="1:22" x14ac:dyDescent="0.25">
      <c r="A699">
        <v>2004</v>
      </c>
      <c r="B699">
        <v>3</v>
      </c>
      <c r="C699">
        <v>11</v>
      </c>
      <c r="D699">
        <v>4</v>
      </c>
      <c r="E699" s="13">
        <v>0.9</v>
      </c>
      <c r="F699" s="7">
        <f>(((20-15)/(MIN($E$2:$E$8761)-15))*Data[[#This Row],[temperatuur]])+18.151</f>
        <v>17.961924369747898</v>
      </c>
      <c r="G699" s="7">
        <f>Data[[#This Row],[Tintern ]]-Data[[#This Row],[temperatuur]]</f>
        <v>17.061924369747899</v>
      </c>
      <c r="H699" s="7">
        <f>ROUND(IF(Data[[#This Row],[deltaT]]&gt;0,(Data[[#This Row],[Tintern ]]-Data[[#This Row],[temperatuur]])*Uitgangspunten!$B$9,0),1)</f>
        <v>59.2</v>
      </c>
      <c r="I699"/>
      <c r="J699"/>
      <c r="K699" s="6"/>
      <c r="O699" s="5"/>
      <c r="P699" s="8"/>
      <c r="U699"/>
      <c r="V699"/>
    </row>
    <row r="700" spans="1:22" x14ac:dyDescent="0.25">
      <c r="A700">
        <v>2004</v>
      </c>
      <c r="B700">
        <v>3</v>
      </c>
      <c r="C700">
        <v>11</v>
      </c>
      <c r="D700">
        <v>5</v>
      </c>
      <c r="E700" s="13">
        <v>0.9</v>
      </c>
      <c r="F700" s="7">
        <f>(((20-15)/(MIN($E$2:$E$8761)-15))*Data[[#This Row],[temperatuur]])+18.151</f>
        <v>17.961924369747898</v>
      </c>
      <c r="G700" s="7">
        <f>Data[[#This Row],[Tintern ]]-Data[[#This Row],[temperatuur]]</f>
        <v>17.061924369747899</v>
      </c>
      <c r="H700" s="7">
        <f>ROUND(IF(Data[[#This Row],[deltaT]]&gt;0,(Data[[#This Row],[Tintern ]]-Data[[#This Row],[temperatuur]])*Uitgangspunten!$B$9,0),1)</f>
        <v>59.2</v>
      </c>
      <c r="I700"/>
      <c r="J700"/>
      <c r="K700" s="6"/>
      <c r="O700" s="5"/>
      <c r="P700" s="8"/>
      <c r="U700"/>
      <c r="V700"/>
    </row>
    <row r="701" spans="1:22" x14ac:dyDescent="0.25">
      <c r="A701">
        <v>2004</v>
      </c>
      <c r="B701">
        <v>3</v>
      </c>
      <c r="C701">
        <v>11</v>
      </c>
      <c r="D701">
        <v>24</v>
      </c>
      <c r="E701" s="13">
        <v>0.9</v>
      </c>
      <c r="F701" s="7">
        <f>(((20-15)/(MIN($E$2:$E$8761)-15))*Data[[#This Row],[temperatuur]])+18.151</f>
        <v>17.961924369747898</v>
      </c>
      <c r="G701" s="7">
        <f>Data[[#This Row],[Tintern ]]-Data[[#This Row],[temperatuur]]</f>
        <v>17.061924369747899</v>
      </c>
      <c r="H701" s="7">
        <f>ROUND(IF(Data[[#This Row],[deltaT]]&gt;0,(Data[[#This Row],[Tintern ]]-Data[[#This Row],[temperatuur]])*Uitgangspunten!$B$9,0),1)</f>
        <v>59.2</v>
      </c>
      <c r="I701"/>
      <c r="J701"/>
      <c r="K701" s="6"/>
      <c r="O701" s="5"/>
      <c r="P701" s="8"/>
      <c r="U701"/>
      <c r="V701"/>
    </row>
    <row r="702" spans="1:22" x14ac:dyDescent="0.25">
      <c r="A702">
        <v>2004</v>
      </c>
      <c r="B702">
        <v>3</v>
      </c>
      <c r="C702">
        <v>12</v>
      </c>
      <c r="D702">
        <v>4</v>
      </c>
      <c r="E702" s="13">
        <v>0.9</v>
      </c>
      <c r="F702" s="7">
        <f>(((20-15)/(MIN($E$2:$E$8761)-15))*Data[[#This Row],[temperatuur]])+18.151</f>
        <v>17.961924369747898</v>
      </c>
      <c r="G702" s="7">
        <f>Data[[#This Row],[Tintern ]]-Data[[#This Row],[temperatuur]]</f>
        <v>17.061924369747899</v>
      </c>
      <c r="H702" s="7">
        <f>ROUND(IF(Data[[#This Row],[deltaT]]&gt;0,(Data[[#This Row],[Tintern ]]-Data[[#This Row],[temperatuur]])*Uitgangspunten!$B$9,0),1)</f>
        <v>59.2</v>
      </c>
      <c r="I702"/>
      <c r="J702"/>
      <c r="K702" s="6"/>
      <c r="O702" s="5"/>
      <c r="P702" s="8"/>
      <c r="U702"/>
      <c r="V702"/>
    </row>
    <row r="703" spans="1:22" x14ac:dyDescent="0.25">
      <c r="A703">
        <v>2004</v>
      </c>
      <c r="B703">
        <v>3</v>
      </c>
      <c r="C703">
        <v>27</v>
      </c>
      <c r="D703">
        <v>21</v>
      </c>
      <c r="E703" s="13">
        <v>0.9</v>
      </c>
      <c r="F703" s="7">
        <f>(((20-15)/(MIN($E$2:$E$8761)-15))*Data[[#This Row],[temperatuur]])+18.151</f>
        <v>17.961924369747898</v>
      </c>
      <c r="G703" s="7">
        <f>Data[[#This Row],[Tintern ]]-Data[[#This Row],[temperatuur]]</f>
        <v>17.061924369747899</v>
      </c>
      <c r="H703" s="7">
        <f>ROUND(IF(Data[[#This Row],[deltaT]]&gt;0,(Data[[#This Row],[Tintern ]]-Data[[#This Row],[temperatuur]])*Uitgangspunten!$B$9,0),1)</f>
        <v>59.2</v>
      </c>
      <c r="I703"/>
      <c r="J703"/>
      <c r="K703" s="6"/>
      <c r="O703" s="5"/>
      <c r="P703" s="8"/>
      <c r="U703"/>
      <c r="V703"/>
    </row>
    <row r="704" spans="1:22" x14ac:dyDescent="0.25">
      <c r="A704">
        <v>2002</v>
      </c>
      <c r="B704">
        <v>4</v>
      </c>
      <c r="C704">
        <v>6</v>
      </c>
      <c r="D704">
        <v>7</v>
      </c>
      <c r="E704" s="13">
        <v>0.9</v>
      </c>
      <c r="F704" s="7">
        <f>(((20-15)/(MIN($E$2:$E$8761)-15))*Data[[#This Row],[temperatuur]])+18.151</f>
        <v>17.961924369747898</v>
      </c>
      <c r="G704" s="7">
        <f>Data[[#This Row],[Tintern ]]-Data[[#This Row],[temperatuur]]</f>
        <v>17.061924369747899</v>
      </c>
      <c r="H704" s="7">
        <f>ROUND(IF(Data[[#This Row],[deltaT]]&gt;0,(Data[[#This Row],[Tintern ]]-Data[[#This Row],[temperatuur]])*Uitgangspunten!$B$9,0),1)</f>
        <v>59.2</v>
      </c>
      <c r="I704"/>
      <c r="J704"/>
      <c r="K704" s="6"/>
      <c r="O704" s="5"/>
      <c r="P704" s="8"/>
      <c r="U704"/>
      <c r="V704"/>
    </row>
    <row r="705" spans="1:22" x14ac:dyDescent="0.25">
      <c r="A705">
        <v>2002</v>
      </c>
      <c r="B705">
        <v>4</v>
      </c>
      <c r="C705">
        <v>19</v>
      </c>
      <c r="D705">
        <v>3</v>
      </c>
      <c r="E705" s="13">
        <v>0.9</v>
      </c>
      <c r="F705" s="7">
        <f>(((20-15)/(MIN($E$2:$E$8761)-15))*Data[[#This Row],[temperatuur]])+18.151</f>
        <v>17.961924369747898</v>
      </c>
      <c r="G705" s="7">
        <f>Data[[#This Row],[Tintern ]]-Data[[#This Row],[temperatuur]]</f>
        <v>17.061924369747899</v>
      </c>
      <c r="H705" s="7">
        <f>ROUND(IF(Data[[#This Row],[deltaT]]&gt;0,(Data[[#This Row],[Tintern ]]-Data[[#This Row],[temperatuur]])*Uitgangspunten!$B$9,0),1)</f>
        <v>59.2</v>
      </c>
      <c r="I705"/>
      <c r="J705"/>
      <c r="K705" s="6"/>
      <c r="O705" s="5"/>
      <c r="P705" s="8"/>
      <c r="U705"/>
      <c r="V705"/>
    </row>
    <row r="706" spans="1:22" x14ac:dyDescent="0.25">
      <c r="A706">
        <v>2002</v>
      </c>
      <c r="B706">
        <v>4</v>
      </c>
      <c r="C706">
        <v>21</v>
      </c>
      <c r="D706">
        <v>4</v>
      </c>
      <c r="E706" s="13">
        <v>0.9</v>
      </c>
      <c r="F706" s="7">
        <f>(((20-15)/(MIN($E$2:$E$8761)-15))*Data[[#This Row],[temperatuur]])+18.151</f>
        <v>17.961924369747898</v>
      </c>
      <c r="G706" s="7">
        <f>Data[[#This Row],[Tintern ]]-Data[[#This Row],[temperatuur]]</f>
        <v>17.061924369747899</v>
      </c>
      <c r="H706" s="7">
        <f>ROUND(IF(Data[[#This Row],[deltaT]]&gt;0,(Data[[#This Row],[Tintern ]]-Data[[#This Row],[temperatuur]])*Uitgangspunten!$B$9,0),1)</f>
        <v>59.2</v>
      </c>
      <c r="I706"/>
      <c r="J706"/>
      <c r="K706" s="6"/>
      <c r="O706" s="5"/>
      <c r="P706" s="8"/>
      <c r="U706"/>
      <c r="V706"/>
    </row>
    <row r="707" spans="1:22" x14ac:dyDescent="0.25">
      <c r="A707">
        <v>2003</v>
      </c>
      <c r="B707">
        <v>11</v>
      </c>
      <c r="C707">
        <v>12</v>
      </c>
      <c r="D707">
        <v>7</v>
      </c>
      <c r="E707" s="13">
        <v>0.9</v>
      </c>
      <c r="F707" s="7">
        <f>(((20-15)/(MIN($E$2:$E$8761)-15))*Data[[#This Row],[temperatuur]])+18.151</f>
        <v>17.961924369747898</v>
      </c>
      <c r="G707" s="7">
        <f>Data[[#This Row],[Tintern ]]-Data[[#This Row],[temperatuur]]</f>
        <v>17.061924369747899</v>
      </c>
      <c r="H707" s="7">
        <f>ROUND(IF(Data[[#This Row],[deltaT]]&gt;0,(Data[[#This Row],[Tintern ]]-Data[[#This Row],[temperatuur]])*Uitgangspunten!$B$9,0),1)</f>
        <v>59.2</v>
      </c>
      <c r="I707"/>
      <c r="J707"/>
      <c r="K707" s="6"/>
      <c r="O707" s="5"/>
      <c r="P707" s="8"/>
      <c r="U707"/>
      <c r="V707"/>
    </row>
    <row r="708" spans="1:22" x14ac:dyDescent="0.25">
      <c r="A708">
        <v>2003</v>
      </c>
      <c r="B708">
        <v>12</v>
      </c>
      <c r="C708">
        <v>8</v>
      </c>
      <c r="D708">
        <v>15</v>
      </c>
      <c r="E708" s="13">
        <v>0.9</v>
      </c>
      <c r="F708" s="7">
        <f>(((20-15)/(MIN($E$2:$E$8761)-15))*Data[[#This Row],[temperatuur]])+18.151</f>
        <v>17.961924369747898</v>
      </c>
      <c r="G708" s="7">
        <f>Data[[#This Row],[Tintern ]]-Data[[#This Row],[temperatuur]]</f>
        <v>17.061924369747899</v>
      </c>
      <c r="H708" s="7">
        <f>ROUND(IF(Data[[#This Row],[deltaT]]&gt;0,(Data[[#This Row],[Tintern ]]-Data[[#This Row],[temperatuur]])*Uitgangspunten!$B$9,0),1)</f>
        <v>59.2</v>
      </c>
      <c r="I708"/>
      <c r="J708"/>
      <c r="K708" s="6"/>
      <c r="O708" s="5"/>
      <c r="P708" s="8"/>
      <c r="U708"/>
      <c r="V708"/>
    </row>
    <row r="709" spans="1:22" x14ac:dyDescent="0.25">
      <c r="A709">
        <v>2003</v>
      </c>
      <c r="B709">
        <v>12</v>
      </c>
      <c r="C709">
        <v>9</v>
      </c>
      <c r="D709">
        <v>17</v>
      </c>
      <c r="E709" s="13">
        <v>0.9</v>
      </c>
      <c r="F709" s="7">
        <f>(((20-15)/(MIN($E$2:$E$8761)-15))*Data[[#This Row],[temperatuur]])+18.151</f>
        <v>17.961924369747898</v>
      </c>
      <c r="G709" s="7">
        <f>Data[[#This Row],[Tintern ]]-Data[[#This Row],[temperatuur]]</f>
        <v>17.061924369747899</v>
      </c>
      <c r="H709" s="7">
        <f>ROUND(IF(Data[[#This Row],[deltaT]]&gt;0,(Data[[#This Row],[Tintern ]]-Data[[#This Row],[temperatuur]])*Uitgangspunten!$B$9,0),1)</f>
        <v>59.2</v>
      </c>
      <c r="I709"/>
      <c r="J709"/>
      <c r="K709" s="6"/>
      <c r="O709" s="5"/>
      <c r="P709" s="8"/>
      <c r="U709"/>
      <c r="V709"/>
    </row>
    <row r="710" spans="1:22" x14ac:dyDescent="0.25">
      <c r="A710">
        <v>2003</v>
      </c>
      <c r="B710">
        <v>12</v>
      </c>
      <c r="C710">
        <v>12</v>
      </c>
      <c r="D710">
        <v>3</v>
      </c>
      <c r="E710" s="13">
        <v>0.9</v>
      </c>
      <c r="F710" s="7">
        <f>(((20-15)/(MIN($E$2:$E$8761)-15))*Data[[#This Row],[temperatuur]])+18.151</f>
        <v>17.961924369747898</v>
      </c>
      <c r="G710" s="7">
        <f>Data[[#This Row],[Tintern ]]-Data[[#This Row],[temperatuur]]</f>
        <v>17.061924369747899</v>
      </c>
      <c r="H710" s="7">
        <f>ROUND(IF(Data[[#This Row],[deltaT]]&gt;0,(Data[[#This Row],[Tintern ]]-Data[[#This Row],[temperatuur]])*Uitgangspunten!$B$9,0),1)</f>
        <v>59.2</v>
      </c>
      <c r="I710"/>
      <c r="J710"/>
      <c r="K710" s="6"/>
      <c r="O710" s="5"/>
      <c r="P710" s="8"/>
      <c r="U710"/>
      <c r="V710"/>
    </row>
    <row r="711" spans="1:22" x14ac:dyDescent="0.25">
      <c r="A711">
        <v>2003</v>
      </c>
      <c r="B711">
        <v>12</v>
      </c>
      <c r="C711">
        <v>17</v>
      </c>
      <c r="D711">
        <v>19</v>
      </c>
      <c r="E711" s="13">
        <v>0.9</v>
      </c>
      <c r="F711" s="7">
        <f>(((20-15)/(MIN($E$2:$E$8761)-15))*Data[[#This Row],[temperatuur]])+18.151</f>
        <v>17.961924369747898</v>
      </c>
      <c r="G711" s="7">
        <f>Data[[#This Row],[Tintern ]]-Data[[#This Row],[temperatuur]]</f>
        <v>17.061924369747899</v>
      </c>
      <c r="H711" s="7">
        <f>ROUND(IF(Data[[#This Row],[deltaT]]&gt;0,(Data[[#This Row],[Tintern ]]-Data[[#This Row],[temperatuur]])*Uitgangspunten!$B$9,0),1)</f>
        <v>59.2</v>
      </c>
      <c r="I711"/>
      <c r="J711"/>
      <c r="K711" s="6"/>
      <c r="O711" s="5"/>
      <c r="P711" s="8"/>
      <c r="U711"/>
      <c r="V711"/>
    </row>
    <row r="712" spans="1:22" x14ac:dyDescent="0.25">
      <c r="A712">
        <v>2003</v>
      </c>
      <c r="B712">
        <v>12</v>
      </c>
      <c r="C712">
        <v>17</v>
      </c>
      <c r="D712">
        <v>20</v>
      </c>
      <c r="E712" s="13">
        <v>0.9</v>
      </c>
      <c r="F712" s="7">
        <f>(((20-15)/(MIN($E$2:$E$8761)-15))*Data[[#This Row],[temperatuur]])+18.151</f>
        <v>17.961924369747898</v>
      </c>
      <c r="G712" s="7">
        <f>Data[[#This Row],[Tintern ]]-Data[[#This Row],[temperatuur]]</f>
        <v>17.061924369747899</v>
      </c>
      <c r="H712" s="7">
        <f>ROUND(IF(Data[[#This Row],[deltaT]]&gt;0,(Data[[#This Row],[Tintern ]]-Data[[#This Row],[temperatuur]])*Uitgangspunten!$B$9,0),1)</f>
        <v>59.2</v>
      </c>
      <c r="I712"/>
      <c r="J712"/>
      <c r="K712" s="6"/>
      <c r="O712" s="5"/>
      <c r="P712" s="8"/>
      <c r="U712"/>
      <c r="V712"/>
    </row>
    <row r="713" spans="1:22" x14ac:dyDescent="0.25">
      <c r="A713">
        <v>2003</v>
      </c>
      <c r="B713">
        <v>12</v>
      </c>
      <c r="C713">
        <v>21</v>
      </c>
      <c r="D713">
        <v>24</v>
      </c>
      <c r="E713" s="13">
        <v>0.9</v>
      </c>
      <c r="F713" s="7">
        <f>(((20-15)/(MIN($E$2:$E$8761)-15))*Data[[#This Row],[temperatuur]])+18.151</f>
        <v>17.961924369747898</v>
      </c>
      <c r="G713" s="7">
        <f>Data[[#This Row],[Tintern ]]-Data[[#This Row],[temperatuur]]</f>
        <v>17.061924369747899</v>
      </c>
      <c r="H713" s="7">
        <f>ROUND(IF(Data[[#This Row],[deltaT]]&gt;0,(Data[[#This Row],[Tintern ]]-Data[[#This Row],[temperatuur]])*Uitgangspunten!$B$9,0),1)</f>
        <v>59.2</v>
      </c>
      <c r="I713"/>
      <c r="J713"/>
      <c r="K713" s="6"/>
      <c r="O713" s="5"/>
      <c r="P713" s="8"/>
      <c r="U713"/>
      <c r="V713"/>
    </row>
    <row r="714" spans="1:22" x14ac:dyDescent="0.25">
      <c r="A714">
        <v>2003</v>
      </c>
      <c r="B714">
        <v>12</v>
      </c>
      <c r="C714">
        <v>30</v>
      </c>
      <c r="D714">
        <v>7</v>
      </c>
      <c r="E714" s="13">
        <v>0.9</v>
      </c>
      <c r="F714" s="7">
        <f>(((20-15)/(MIN($E$2:$E$8761)-15))*Data[[#This Row],[temperatuur]])+18.151</f>
        <v>17.961924369747898</v>
      </c>
      <c r="G714" s="7">
        <f>Data[[#This Row],[Tintern ]]-Data[[#This Row],[temperatuur]]</f>
        <v>17.061924369747899</v>
      </c>
      <c r="H714" s="7">
        <f>ROUND(IF(Data[[#This Row],[deltaT]]&gt;0,(Data[[#This Row],[Tintern ]]-Data[[#This Row],[temperatuur]])*Uitgangspunten!$B$9,0),1)</f>
        <v>59.2</v>
      </c>
      <c r="I714"/>
      <c r="J714"/>
      <c r="K714" s="6"/>
      <c r="O714" s="5"/>
      <c r="P714" s="8"/>
      <c r="U714"/>
      <c r="V714"/>
    </row>
    <row r="715" spans="1:22" x14ac:dyDescent="0.25">
      <c r="A715">
        <v>2003</v>
      </c>
      <c r="B715">
        <v>12</v>
      </c>
      <c r="C715">
        <v>31</v>
      </c>
      <c r="D715">
        <v>7</v>
      </c>
      <c r="E715" s="13">
        <v>0.9</v>
      </c>
      <c r="F715" s="7">
        <f>(((20-15)/(MIN($E$2:$E$8761)-15))*Data[[#This Row],[temperatuur]])+18.151</f>
        <v>17.961924369747898</v>
      </c>
      <c r="G715" s="7">
        <f>Data[[#This Row],[Tintern ]]-Data[[#This Row],[temperatuur]]</f>
        <v>17.061924369747899</v>
      </c>
      <c r="H715" s="7">
        <f>ROUND(IF(Data[[#This Row],[deltaT]]&gt;0,(Data[[#This Row],[Tintern ]]-Data[[#This Row],[temperatuur]])*Uitgangspunten!$B$9,0),1)</f>
        <v>59.2</v>
      </c>
      <c r="I715"/>
      <c r="J715"/>
      <c r="K715" s="6"/>
      <c r="O715" s="5"/>
      <c r="P715" s="8"/>
      <c r="U715"/>
      <c r="V715"/>
    </row>
    <row r="716" spans="1:22" x14ac:dyDescent="0.25">
      <c r="A716">
        <v>2003</v>
      </c>
      <c r="B716">
        <v>12</v>
      </c>
      <c r="C716">
        <v>31</v>
      </c>
      <c r="D716">
        <v>9</v>
      </c>
      <c r="E716" s="13">
        <v>0.9</v>
      </c>
      <c r="F716" s="7">
        <f>(((20-15)/(MIN($E$2:$E$8761)-15))*Data[[#This Row],[temperatuur]])+18.151</f>
        <v>17.961924369747898</v>
      </c>
      <c r="G716" s="7">
        <f>Data[[#This Row],[Tintern ]]-Data[[#This Row],[temperatuur]]</f>
        <v>17.061924369747899</v>
      </c>
      <c r="H716" s="7">
        <f>ROUND(IF(Data[[#This Row],[deltaT]]&gt;0,(Data[[#This Row],[Tintern ]]-Data[[#This Row],[temperatuur]])*Uitgangspunten!$B$9,0),1)</f>
        <v>59.2</v>
      </c>
      <c r="I716"/>
      <c r="J716"/>
      <c r="K716" s="6"/>
      <c r="O716" s="5"/>
      <c r="P716" s="8"/>
      <c r="U716"/>
      <c r="V716"/>
    </row>
    <row r="717" spans="1:22" x14ac:dyDescent="0.25">
      <c r="A717">
        <v>2003</v>
      </c>
      <c r="B717">
        <v>12</v>
      </c>
      <c r="C717">
        <v>31</v>
      </c>
      <c r="D717">
        <v>17</v>
      </c>
      <c r="E717" s="13">
        <v>0.9</v>
      </c>
      <c r="F717" s="7">
        <f>(((20-15)/(MIN($E$2:$E$8761)-15))*Data[[#This Row],[temperatuur]])+18.151</f>
        <v>17.961924369747898</v>
      </c>
      <c r="G717" s="7">
        <f>Data[[#This Row],[Tintern ]]-Data[[#This Row],[temperatuur]]</f>
        <v>17.061924369747899</v>
      </c>
      <c r="H717" s="7">
        <f>ROUND(IF(Data[[#This Row],[deltaT]]&gt;0,(Data[[#This Row],[Tintern ]]-Data[[#This Row],[temperatuur]])*Uitgangspunten!$B$9,0),1)</f>
        <v>59.2</v>
      </c>
      <c r="I717"/>
      <c r="J717"/>
      <c r="K717" s="6"/>
      <c r="O717" s="5"/>
      <c r="P717" s="8"/>
      <c r="U717"/>
      <c r="V717"/>
    </row>
    <row r="718" spans="1:22" x14ac:dyDescent="0.25">
      <c r="A718">
        <v>2001</v>
      </c>
      <c r="B718">
        <v>1</v>
      </c>
      <c r="C718">
        <v>10</v>
      </c>
      <c r="D718">
        <v>5</v>
      </c>
      <c r="E718" s="13">
        <v>1</v>
      </c>
      <c r="F718" s="7">
        <f>(((20-15)/(MIN($E$2:$E$8761)-15))*Data[[#This Row],[temperatuur]])+18.151</f>
        <v>17.940915966386555</v>
      </c>
      <c r="G718" s="7">
        <f>Data[[#This Row],[Tintern ]]-Data[[#This Row],[temperatuur]]</f>
        <v>16.940915966386555</v>
      </c>
      <c r="H718" s="7">
        <f>ROUND(IF(Data[[#This Row],[deltaT]]&gt;0,(Data[[#This Row],[Tintern ]]-Data[[#This Row],[temperatuur]])*Uitgangspunten!$B$9,0),1)</f>
        <v>58.8</v>
      </c>
      <c r="I718"/>
      <c r="J718"/>
      <c r="K718" s="6"/>
      <c r="O718" s="5"/>
      <c r="P718" s="8"/>
      <c r="U718"/>
      <c r="V718"/>
    </row>
    <row r="719" spans="1:22" x14ac:dyDescent="0.25">
      <c r="A719">
        <v>2001</v>
      </c>
      <c r="B719">
        <v>1</v>
      </c>
      <c r="C719">
        <v>10</v>
      </c>
      <c r="D719">
        <v>7</v>
      </c>
      <c r="E719" s="13">
        <v>1</v>
      </c>
      <c r="F719" s="7">
        <f>(((20-15)/(MIN($E$2:$E$8761)-15))*Data[[#This Row],[temperatuur]])+18.151</f>
        <v>17.940915966386555</v>
      </c>
      <c r="G719" s="7">
        <f>Data[[#This Row],[Tintern ]]-Data[[#This Row],[temperatuur]]</f>
        <v>16.940915966386555</v>
      </c>
      <c r="H719" s="7">
        <f>ROUND(IF(Data[[#This Row],[deltaT]]&gt;0,(Data[[#This Row],[Tintern ]]-Data[[#This Row],[temperatuur]])*Uitgangspunten!$B$9,0),1)</f>
        <v>58.8</v>
      </c>
      <c r="I719"/>
      <c r="J719"/>
      <c r="K719" s="6"/>
      <c r="O719" s="5"/>
      <c r="P719" s="8"/>
      <c r="U719"/>
      <c r="V719"/>
    </row>
    <row r="720" spans="1:22" x14ac:dyDescent="0.25">
      <c r="A720">
        <v>2001</v>
      </c>
      <c r="B720">
        <v>1</v>
      </c>
      <c r="C720">
        <v>13</v>
      </c>
      <c r="D720">
        <v>16</v>
      </c>
      <c r="E720" s="13">
        <v>1</v>
      </c>
      <c r="F720" s="7">
        <f>(((20-15)/(MIN($E$2:$E$8761)-15))*Data[[#This Row],[temperatuur]])+18.151</f>
        <v>17.940915966386555</v>
      </c>
      <c r="G720" s="7">
        <f>Data[[#This Row],[Tintern ]]-Data[[#This Row],[temperatuur]]</f>
        <v>16.940915966386555</v>
      </c>
      <c r="H720" s="7">
        <f>ROUND(IF(Data[[#This Row],[deltaT]]&gt;0,(Data[[#This Row],[Tintern ]]-Data[[#This Row],[temperatuur]])*Uitgangspunten!$B$9,0),1)</f>
        <v>58.8</v>
      </c>
      <c r="I720"/>
      <c r="J720"/>
      <c r="K720" s="6"/>
      <c r="O720" s="5"/>
      <c r="P720" s="8"/>
      <c r="U720"/>
      <c r="V720"/>
    </row>
    <row r="721" spans="1:22" x14ac:dyDescent="0.25">
      <c r="A721">
        <v>2001</v>
      </c>
      <c r="B721">
        <v>1</v>
      </c>
      <c r="C721">
        <v>31</v>
      </c>
      <c r="D721">
        <v>4</v>
      </c>
      <c r="E721" s="13">
        <v>1</v>
      </c>
      <c r="F721" s="7">
        <f>(((20-15)/(MIN($E$2:$E$8761)-15))*Data[[#This Row],[temperatuur]])+18.151</f>
        <v>17.940915966386555</v>
      </c>
      <c r="G721" s="7">
        <f>Data[[#This Row],[Tintern ]]-Data[[#This Row],[temperatuur]]</f>
        <v>16.940915966386555</v>
      </c>
      <c r="H721" s="7">
        <f>ROUND(IF(Data[[#This Row],[deltaT]]&gt;0,(Data[[#This Row],[Tintern ]]-Data[[#This Row],[temperatuur]])*Uitgangspunten!$B$9,0),1)</f>
        <v>58.8</v>
      </c>
      <c r="I721"/>
      <c r="J721"/>
      <c r="K721" s="6"/>
      <c r="O721" s="5"/>
      <c r="P721" s="8"/>
      <c r="U721"/>
      <c r="V721"/>
    </row>
    <row r="722" spans="1:22" x14ac:dyDescent="0.25">
      <c r="A722">
        <v>2004</v>
      </c>
      <c r="B722">
        <v>2</v>
      </c>
      <c r="C722">
        <v>20</v>
      </c>
      <c r="D722">
        <v>10</v>
      </c>
      <c r="E722" s="13">
        <v>1</v>
      </c>
      <c r="F722" s="7">
        <f>(((20-15)/(MIN($E$2:$E$8761)-15))*Data[[#This Row],[temperatuur]])+18.151</f>
        <v>17.940915966386555</v>
      </c>
      <c r="G722" s="7">
        <f>Data[[#This Row],[Tintern ]]-Data[[#This Row],[temperatuur]]</f>
        <v>16.940915966386555</v>
      </c>
      <c r="H722" s="7">
        <f>ROUND(IF(Data[[#This Row],[deltaT]]&gt;0,(Data[[#This Row],[Tintern ]]-Data[[#This Row],[temperatuur]])*Uitgangspunten!$B$9,0),1)</f>
        <v>58.8</v>
      </c>
      <c r="I722"/>
      <c r="J722"/>
      <c r="K722" s="6"/>
      <c r="O722" s="5"/>
      <c r="P722" s="8"/>
      <c r="U722"/>
      <c r="V722"/>
    </row>
    <row r="723" spans="1:22" x14ac:dyDescent="0.25">
      <c r="A723">
        <v>2004</v>
      </c>
      <c r="B723">
        <v>2</v>
      </c>
      <c r="C723">
        <v>21</v>
      </c>
      <c r="D723">
        <v>20</v>
      </c>
      <c r="E723" s="13">
        <v>1</v>
      </c>
      <c r="F723" s="7">
        <f>(((20-15)/(MIN($E$2:$E$8761)-15))*Data[[#This Row],[temperatuur]])+18.151</f>
        <v>17.940915966386555</v>
      </c>
      <c r="G723" s="7">
        <f>Data[[#This Row],[Tintern ]]-Data[[#This Row],[temperatuur]]</f>
        <v>16.940915966386555</v>
      </c>
      <c r="H723" s="7">
        <f>ROUND(IF(Data[[#This Row],[deltaT]]&gt;0,(Data[[#This Row],[Tintern ]]-Data[[#This Row],[temperatuur]])*Uitgangspunten!$B$9,0),1)</f>
        <v>58.8</v>
      </c>
      <c r="I723"/>
      <c r="J723"/>
      <c r="K723" s="6"/>
      <c r="O723" s="5"/>
      <c r="P723" s="8"/>
      <c r="U723"/>
      <c r="V723"/>
    </row>
    <row r="724" spans="1:22" x14ac:dyDescent="0.25">
      <c r="A724">
        <v>2004</v>
      </c>
      <c r="B724">
        <v>2</v>
      </c>
      <c r="C724">
        <v>21</v>
      </c>
      <c r="D724">
        <v>22</v>
      </c>
      <c r="E724" s="13">
        <v>1</v>
      </c>
      <c r="F724" s="7">
        <f>(((20-15)/(MIN($E$2:$E$8761)-15))*Data[[#This Row],[temperatuur]])+18.151</f>
        <v>17.940915966386555</v>
      </c>
      <c r="G724" s="7">
        <f>Data[[#This Row],[Tintern ]]-Data[[#This Row],[temperatuur]]</f>
        <v>16.940915966386555</v>
      </c>
      <c r="H724" s="7">
        <f>ROUND(IF(Data[[#This Row],[deltaT]]&gt;0,(Data[[#This Row],[Tintern ]]-Data[[#This Row],[temperatuur]])*Uitgangspunten!$B$9,0),1)</f>
        <v>58.8</v>
      </c>
      <c r="I724"/>
      <c r="J724"/>
      <c r="K724" s="6"/>
      <c r="O724" s="5"/>
      <c r="P724" s="8"/>
      <c r="U724"/>
      <c r="V724"/>
    </row>
    <row r="725" spans="1:22" x14ac:dyDescent="0.25">
      <c r="A725">
        <v>2004</v>
      </c>
      <c r="B725">
        <v>2</v>
      </c>
      <c r="C725">
        <v>21</v>
      </c>
      <c r="D725">
        <v>23</v>
      </c>
      <c r="E725" s="13">
        <v>1</v>
      </c>
      <c r="F725" s="7">
        <f>(((20-15)/(MIN($E$2:$E$8761)-15))*Data[[#This Row],[temperatuur]])+18.151</f>
        <v>17.940915966386555</v>
      </c>
      <c r="G725" s="7">
        <f>Data[[#This Row],[Tintern ]]-Data[[#This Row],[temperatuur]]</f>
        <v>16.940915966386555</v>
      </c>
      <c r="H725" s="7">
        <f>ROUND(IF(Data[[#This Row],[deltaT]]&gt;0,(Data[[#This Row],[Tintern ]]-Data[[#This Row],[temperatuur]])*Uitgangspunten!$B$9,0),1)</f>
        <v>58.8</v>
      </c>
      <c r="I725"/>
      <c r="J725"/>
      <c r="K725" s="6"/>
      <c r="O725" s="5"/>
      <c r="P725" s="8"/>
      <c r="U725"/>
      <c r="V725"/>
    </row>
    <row r="726" spans="1:22" x14ac:dyDescent="0.25">
      <c r="A726">
        <v>2004</v>
      </c>
      <c r="B726">
        <v>2</v>
      </c>
      <c r="C726">
        <v>22</v>
      </c>
      <c r="D726">
        <v>4</v>
      </c>
      <c r="E726" s="13">
        <v>1</v>
      </c>
      <c r="F726" s="7">
        <f>(((20-15)/(MIN($E$2:$E$8761)-15))*Data[[#This Row],[temperatuur]])+18.151</f>
        <v>17.940915966386555</v>
      </c>
      <c r="G726" s="7">
        <f>Data[[#This Row],[Tintern ]]-Data[[#This Row],[temperatuur]]</f>
        <v>16.940915966386555</v>
      </c>
      <c r="H726" s="7">
        <f>ROUND(IF(Data[[#This Row],[deltaT]]&gt;0,(Data[[#This Row],[Tintern ]]-Data[[#This Row],[temperatuur]])*Uitgangspunten!$B$9,0),1)</f>
        <v>58.8</v>
      </c>
      <c r="I726"/>
      <c r="J726"/>
      <c r="K726" s="6"/>
      <c r="O726" s="5"/>
      <c r="P726" s="8"/>
      <c r="U726"/>
      <c r="V726"/>
    </row>
    <row r="727" spans="1:22" x14ac:dyDescent="0.25">
      <c r="A727">
        <v>2004</v>
      </c>
      <c r="B727">
        <v>2</v>
      </c>
      <c r="C727">
        <v>24</v>
      </c>
      <c r="D727">
        <v>23</v>
      </c>
      <c r="E727" s="13">
        <v>1</v>
      </c>
      <c r="F727" s="7">
        <f>(((20-15)/(MIN($E$2:$E$8761)-15))*Data[[#This Row],[temperatuur]])+18.151</f>
        <v>17.940915966386555</v>
      </c>
      <c r="G727" s="7">
        <f>Data[[#This Row],[Tintern ]]-Data[[#This Row],[temperatuur]]</f>
        <v>16.940915966386555</v>
      </c>
      <c r="H727" s="7">
        <f>ROUND(IF(Data[[#This Row],[deltaT]]&gt;0,(Data[[#This Row],[Tintern ]]-Data[[#This Row],[temperatuur]])*Uitgangspunten!$B$9,0),1)</f>
        <v>58.8</v>
      </c>
      <c r="I727"/>
      <c r="J727"/>
      <c r="K727" s="6"/>
      <c r="O727" s="5"/>
      <c r="P727" s="8"/>
      <c r="U727"/>
      <c r="V727"/>
    </row>
    <row r="728" spans="1:22" x14ac:dyDescent="0.25">
      <c r="A728">
        <v>2004</v>
      </c>
      <c r="B728">
        <v>2</v>
      </c>
      <c r="C728">
        <v>25</v>
      </c>
      <c r="D728">
        <v>1</v>
      </c>
      <c r="E728" s="13">
        <v>1</v>
      </c>
      <c r="F728" s="7">
        <f>(((20-15)/(MIN($E$2:$E$8761)-15))*Data[[#This Row],[temperatuur]])+18.151</f>
        <v>17.940915966386555</v>
      </c>
      <c r="G728" s="7">
        <f>Data[[#This Row],[Tintern ]]-Data[[#This Row],[temperatuur]]</f>
        <v>16.940915966386555</v>
      </c>
      <c r="H728" s="7">
        <f>ROUND(IF(Data[[#This Row],[deltaT]]&gt;0,(Data[[#This Row],[Tintern ]]-Data[[#This Row],[temperatuur]])*Uitgangspunten!$B$9,0),1)</f>
        <v>58.8</v>
      </c>
      <c r="I728"/>
      <c r="J728"/>
      <c r="K728" s="6"/>
      <c r="O728" s="5"/>
      <c r="P728" s="8"/>
      <c r="U728"/>
      <c r="V728"/>
    </row>
    <row r="729" spans="1:22" x14ac:dyDescent="0.25">
      <c r="A729">
        <v>2004</v>
      </c>
      <c r="B729">
        <v>3</v>
      </c>
      <c r="C729">
        <v>3</v>
      </c>
      <c r="D729">
        <v>19</v>
      </c>
      <c r="E729" s="13">
        <v>1</v>
      </c>
      <c r="F729" s="7">
        <f>(((20-15)/(MIN($E$2:$E$8761)-15))*Data[[#This Row],[temperatuur]])+18.151</f>
        <v>17.940915966386555</v>
      </c>
      <c r="G729" s="7">
        <f>Data[[#This Row],[Tintern ]]-Data[[#This Row],[temperatuur]]</f>
        <v>16.940915966386555</v>
      </c>
      <c r="H729" s="7">
        <f>ROUND(IF(Data[[#This Row],[deltaT]]&gt;0,(Data[[#This Row],[Tintern ]]-Data[[#This Row],[temperatuur]])*Uitgangspunten!$B$9,0),1)</f>
        <v>58.8</v>
      </c>
      <c r="I729"/>
      <c r="J729"/>
      <c r="K729" s="6"/>
      <c r="O729" s="5"/>
      <c r="P729" s="8"/>
      <c r="U729"/>
      <c r="V729"/>
    </row>
    <row r="730" spans="1:22" x14ac:dyDescent="0.25">
      <c r="A730">
        <v>2004</v>
      </c>
      <c r="B730">
        <v>3</v>
      </c>
      <c r="C730">
        <v>4</v>
      </c>
      <c r="D730">
        <v>3</v>
      </c>
      <c r="E730" s="13">
        <v>1</v>
      </c>
      <c r="F730" s="7">
        <f>(((20-15)/(MIN($E$2:$E$8761)-15))*Data[[#This Row],[temperatuur]])+18.151</f>
        <v>17.940915966386555</v>
      </c>
      <c r="G730" s="7">
        <f>Data[[#This Row],[Tintern ]]-Data[[#This Row],[temperatuur]]</f>
        <v>16.940915966386555</v>
      </c>
      <c r="H730" s="7">
        <f>ROUND(IF(Data[[#This Row],[deltaT]]&gt;0,(Data[[#This Row],[Tintern ]]-Data[[#This Row],[temperatuur]])*Uitgangspunten!$B$9,0),1)</f>
        <v>58.8</v>
      </c>
      <c r="I730"/>
      <c r="J730"/>
      <c r="K730" s="6"/>
      <c r="O730" s="5"/>
      <c r="P730" s="8"/>
      <c r="U730"/>
      <c r="V730"/>
    </row>
    <row r="731" spans="1:22" x14ac:dyDescent="0.25">
      <c r="A731">
        <v>2004</v>
      </c>
      <c r="B731">
        <v>3</v>
      </c>
      <c r="C731">
        <v>4</v>
      </c>
      <c r="D731">
        <v>4</v>
      </c>
      <c r="E731" s="13">
        <v>1</v>
      </c>
      <c r="F731" s="7">
        <f>(((20-15)/(MIN($E$2:$E$8761)-15))*Data[[#This Row],[temperatuur]])+18.151</f>
        <v>17.940915966386555</v>
      </c>
      <c r="G731" s="7">
        <f>Data[[#This Row],[Tintern ]]-Data[[#This Row],[temperatuur]]</f>
        <v>16.940915966386555</v>
      </c>
      <c r="H731" s="7">
        <f>ROUND(IF(Data[[#This Row],[deltaT]]&gt;0,(Data[[#This Row],[Tintern ]]-Data[[#This Row],[temperatuur]])*Uitgangspunten!$B$9,0),1)</f>
        <v>58.8</v>
      </c>
      <c r="I731"/>
      <c r="J731"/>
      <c r="K731" s="6"/>
      <c r="O731" s="5"/>
      <c r="P731" s="8"/>
      <c r="U731"/>
      <c r="V731"/>
    </row>
    <row r="732" spans="1:22" x14ac:dyDescent="0.25">
      <c r="A732">
        <v>2004</v>
      </c>
      <c r="B732">
        <v>3</v>
      </c>
      <c r="C732">
        <v>4</v>
      </c>
      <c r="D732">
        <v>5</v>
      </c>
      <c r="E732" s="13">
        <v>1</v>
      </c>
      <c r="F732" s="7">
        <f>(((20-15)/(MIN($E$2:$E$8761)-15))*Data[[#This Row],[temperatuur]])+18.151</f>
        <v>17.940915966386555</v>
      </c>
      <c r="G732" s="7">
        <f>Data[[#This Row],[Tintern ]]-Data[[#This Row],[temperatuur]]</f>
        <v>16.940915966386555</v>
      </c>
      <c r="H732" s="7">
        <f>ROUND(IF(Data[[#This Row],[deltaT]]&gt;0,(Data[[#This Row],[Tintern ]]-Data[[#This Row],[temperatuur]])*Uitgangspunten!$B$9,0),1)</f>
        <v>58.8</v>
      </c>
      <c r="I732"/>
      <c r="J732"/>
      <c r="K732" s="6"/>
      <c r="O732" s="5"/>
      <c r="P732" s="8"/>
      <c r="U732"/>
      <c r="V732"/>
    </row>
    <row r="733" spans="1:22" x14ac:dyDescent="0.25">
      <c r="A733">
        <v>2004</v>
      </c>
      <c r="B733">
        <v>3</v>
      </c>
      <c r="C733">
        <v>5</v>
      </c>
      <c r="D733">
        <v>24</v>
      </c>
      <c r="E733" s="13">
        <v>1</v>
      </c>
      <c r="F733" s="7">
        <f>(((20-15)/(MIN($E$2:$E$8761)-15))*Data[[#This Row],[temperatuur]])+18.151</f>
        <v>17.940915966386555</v>
      </c>
      <c r="G733" s="7">
        <f>Data[[#This Row],[Tintern ]]-Data[[#This Row],[temperatuur]]</f>
        <v>16.940915966386555</v>
      </c>
      <c r="H733" s="7">
        <f>ROUND(IF(Data[[#This Row],[deltaT]]&gt;0,(Data[[#This Row],[Tintern ]]-Data[[#This Row],[temperatuur]])*Uitgangspunten!$B$9,0),1)</f>
        <v>58.8</v>
      </c>
      <c r="I733"/>
      <c r="J733"/>
      <c r="K733" s="6"/>
      <c r="O733" s="5"/>
      <c r="P733" s="8"/>
      <c r="U733"/>
      <c r="V733"/>
    </row>
    <row r="734" spans="1:22" x14ac:dyDescent="0.25">
      <c r="A734">
        <v>2004</v>
      </c>
      <c r="B734">
        <v>3</v>
      </c>
      <c r="C734">
        <v>6</v>
      </c>
      <c r="D734">
        <v>8</v>
      </c>
      <c r="E734" s="13">
        <v>1</v>
      </c>
      <c r="F734" s="7">
        <f>(((20-15)/(MIN($E$2:$E$8761)-15))*Data[[#This Row],[temperatuur]])+18.151</f>
        <v>17.940915966386555</v>
      </c>
      <c r="G734" s="7">
        <f>Data[[#This Row],[Tintern ]]-Data[[#This Row],[temperatuur]]</f>
        <v>16.940915966386555</v>
      </c>
      <c r="H734" s="7">
        <f>ROUND(IF(Data[[#This Row],[deltaT]]&gt;0,(Data[[#This Row],[Tintern ]]-Data[[#This Row],[temperatuur]])*Uitgangspunten!$B$9,0),1)</f>
        <v>58.8</v>
      </c>
      <c r="I734"/>
      <c r="J734"/>
      <c r="K734" s="6"/>
      <c r="O734" s="5"/>
      <c r="P734" s="8"/>
      <c r="U734"/>
      <c r="V734"/>
    </row>
    <row r="735" spans="1:22" x14ac:dyDescent="0.25">
      <c r="A735">
        <v>2004</v>
      </c>
      <c r="B735">
        <v>3</v>
      </c>
      <c r="C735">
        <v>7</v>
      </c>
      <c r="D735">
        <v>22</v>
      </c>
      <c r="E735" s="13">
        <v>1</v>
      </c>
      <c r="F735" s="7">
        <f>(((20-15)/(MIN($E$2:$E$8761)-15))*Data[[#This Row],[temperatuur]])+18.151</f>
        <v>17.940915966386555</v>
      </c>
      <c r="G735" s="7">
        <f>Data[[#This Row],[Tintern ]]-Data[[#This Row],[temperatuur]]</f>
        <v>16.940915966386555</v>
      </c>
      <c r="H735" s="7">
        <f>ROUND(IF(Data[[#This Row],[deltaT]]&gt;0,(Data[[#This Row],[Tintern ]]-Data[[#This Row],[temperatuur]])*Uitgangspunten!$B$9,0),1)</f>
        <v>58.8</v>
      </c>
      <c r="I735"/>
      <c r="J735"/>
      <c r="K735" s="6"/>
      <c r="O735" s="5"/>
      <c r="P735" s="8"/>
      <c r="U735"/>
      <c r="V735"/>
    </row>
    <row r="736" spans="1:22" x14ac:dyDescent="0.25">
      <c r="A736">
        <v>2004</v>
      </c>
      <c r="B736">
        <v>3</v>
      </c>
      <c r="C736">
        <v>9</v>
      </c>
      <c r="D736">
        <v>4</v>
      </c>
      <c r="E736" s="13">
        <v>1</v>
      </c>
      <c r="F736" s="7">
        <f>(((20-15)/(MIN($E$2:$E$8761)-15))*Data[[#This Row],[temperatuur]])+18.151</f>
        <v>17.940915966386555</v>
      </c>
      <c r="G736" s="7">
        <f>Data[[#This Row],[Tintern ]]-Data[[#This Row],[temperatuur]]</f>
        <v>16.940915966386555</v>
      </c>
      <c r="H736" s="7">
        <f>ROUND(IF(Data[[#This Row],[deltaT]]&gt;0,(Data[[#This Row],[Tintern ]]-Data[[#This Row],[temperatuur]])*Uitgangspunten!$B$9,0),1)</f>
        <v>58.8</v>
      </c>
      <c r="I736"/>
      <c r="J736"/>
      <c r="K736" s="6"/>
      <c r="O736" s="5"/>
      <c r="P736" s="8"/>
      <c r="U736"/>
      <c r="V736"/>
    </row>
    <row r="737" spans="1:22" x14ac:dyDescent="0.25">
      <c r="A737">
        <v>2004</v>
      </c>
      <c r="B737">
        <v>3</v>
      </c>
      <c r="C737">
        <v>11</v>
      </c>
      <c r="D737">
        <v>3</v>
      </c>
      <c r="E737" s="13">
        <v>1</v>
      </c>
      <c r="F737" s="7">
        <f>(((20-15)/(MIN($E$2:$E$8761)-15))*Data[[#This Row],[temperatuur]])+18.151</f>
        <v>17.940915966386555</v>
      </c>
      <c r="G737" s="7">
        <f>Data[[#This Row],[Tintern ]]-Data[[#This Row],[temperatuur]]</f>
        <v>16.940915966386555</v>
      </c>
      <c r="H737" s="7">
        <f>ROUND(IF(Data[[#This Row],[deltaT]]&gt;0,(Data[[#This Row],[Tintern ]]-Data[[#This Row],[temperatuur]])*Uitgangspunten!$B$9,0),1)</f>
        <v>58.8</v>
      </c>
      <c r="I737"/>
      <c r="J737"/>
      <c r="K737" s="6"/>
      <c r="O737" s="5"/>
      <c r="P737" s="8"/>
      <c r="U737"/>
      <c r="V737"/>
    </row>
    <row r="738" spans="1:22" x14ac:dyDescent="0.25">
      <c r="A738">
        <v>2004</v>
      </c>
      <c r="B738">
        <v>3</v>
      </c>
      <c r="C738">
        <v>11</v>
      </c>
      <c r="D738">
        <v>8</v>
      </c>
      <c r="E738" s="13">
        <v>1</v>
      </c>
      <c r="F738" s="7">
        <f>(((20-15)/(MIN($E$2:$E$8761)-15))*Data[[#This Row],[temperatuur]])+18.151</f>
        <v>17.940915966386555</v>
      </c>
      <c r="G738" s="7">
        <f>Data[[#This Row],[Tintern ]]-Data[[#This Row],[temperatuur]]</f>
        <v>16.940915966386555</v>
      </c>
      <c r="H738" s="7">
        <f>ROUND(IF(Data[[#This Row],[deltaT]]&gt;0,(Data[[#This Row],[Tintern ]]-Data[[#This Row],[temperatuur]])*Uitgangspunten!$B$9,0),1)</f>
        <v>58.8</v>
      </c>
      <c r="I738"/>
      <c r="J738"/>
      <c r="K738" s="6"/>
      <c r="O738" s="5"/>
      <c r="P738" s="8"/>
      <c r="U738"/>
      <c r="V738"/>
    </row>
    <row r="739" spans="1:22" x14ac:dyDescent="0.25">
      <c r="A739">
        <v>2004</v>
      </c>
      <c r="B739">
        <v>3</v>
      </c>
      <c r="C739">
        <v>11</v>
      </c>
      <c r="D739">
        <v>21</v>
      </c>
      <c r="E739" s="13">
        <v>1</v>
      </c>
      <c r="F739" s="7">
        <f>(((20-15)/(MIN($E$2:$E$8761)-15))*Data[[#This Row],[temperatuur]])+18.151</f>
        <v>17.940915966386555</v>
      </c>
      <c r="G739" s="7">
        <f>Data[[#This Row],[Tintern ]]-Data[[#This Row],[temperatuur]]</f>
        <v>16.940915966386555</v>
      </c>
      <c r="H739" s="7">
        <f>ROUND(IF(Data[[#This Row],[deltaT]]&gt;0,(Data[[#This Row],[Tintern ]]-Data[[#This Row],[temperatuur]])*Uitgangspunten!$B$9,0),1)</f>
        <v>58.8</v>
      </c>
      <c r="I739"/>
      <c r="J739"/>
      <c r="K739" s="6"/>
      <c r="O739" s="5"/>
      <c r="P739" s="8"/>
      <c r="U739"/>
      <c r="V739"/>
    </row>
    <row r="740" spans="1:22" x14ac:dyDescent="0.25">
      <c r="A740">
        <v>2004</v>
      </c>
      <c r="B740">
        <v>3</v>
      </c>
      <c r="C740">
        <v>11</v>
      </c>
      <c r="D740">
        <v>22</v>
      </c>
      <c r="E740" s="13">
        <v>1</v>
      </c>
      <c r="F740" s="7">
        <f>(((20-15)/(MIN($E$2:$E$8761)-15))*Data[[#This Row],[temperatuur]])+18.151</f>
        <v>17.940915966386555</v>
      </c>
      <c r="G740" s="7">
        <f>Data[[#This Row],[Tintern ]]-Data[[#This Row],[temperatuur]]</f>
        <v>16.940915966386555</v>
      </c>
      <c r="H740" s="7">
        <f>ROUND(IF(Data[[#This Row],[deltaT]]&gt;0,(Data[[#This Row],[Tintern ]]-Data[[#This Row],[temperatuur]])*Uitgangspunten!$B$9,0),1)</f>
        <v>58.8</v>
      </c>
      <c r="I740"/>
      <c r="J740"/>
      <c r="K740" s="6"/>
      <c r="O740" s="5"/>
      <c r="P740" s="8"/>
      <c r="U740"/>
      <c r="V740"/>
    </row>
    <row r="741" spans="1:22" x14ac:dyDescent="0.25">
      <c r="A741">
        <v>2004</v>
      </c>
      <c r="B741">
        <v>3</v>
      </c>
      <c r="C741">
        <v>12</v>
      </c>
      <c r="D741">
        <v>1</v>
      </c>
      <c r="E741" s="13">
        <v>1</v>
      </c>
      <c r="F741" s="7">
        <f>(((20-15)/(MIN($E$2:$E$8761)-15))*Data[[#This Row],[temperatuur]])+18.151</f>
        <v>17.940915966386555</v>
      </c>
      <c r="G741" s="7">
        <f>Data[[#This Row],[Tintern ]]-Data[[#This Row],[temperatuur]]</f>
        <v>16.940915966386555</v>
      </c>
      <c r="H741" s="7">
        <f>ROUND(IF(Data[[#This Row],[deltaT]]&gt;0,(Data[[#This Row],[Tintern ]]-Data[[#This Row],[temperatuur]])*Uitgangspunten!$B$9,0),1)</f>
        <v>58.8</v>
      </c>
      <c r="I741"/>
      <c r="J741"/>
      <c r="K741" s="6"/>
      <c r="O741" s="5"/>
      <c r="P741" s="8"/>
      <c r="U741"/>
      <c r="V741"/>
    </row>
    <row r="742" spans="1:22" x14ac:dyDescent="0.25">
      <c r="A742">
        <v>2002</v>
      </c>
      <c r="B742">
        <v>4</v>
      </c>
      <c r="C742">
        <v>8</v>
      </c>
      <c r="D742">
        <v>5</v>
      </c>
      <c r="E742" s="13">
        <v>1</v>
      </c>
      <c r="F742" s="7">
        <f>(((20-15)/(MIN($E$2:$E$8761)-15))*Data[[#This Row],[temperatuur]])+18.151</f>
        <v>17.940915966386555</v>
      </c>
      <c r="G742" s="7">
        <f>Data[[#This Row],[Tintern ]]-Data[[#This Row],[temperatuur]]</f>
        <v>16.940915966386555</v>
      </c>
      <c r="H742" s="7">
        <f>ROUND(IF(Data[[#This Row],[deltaT]]&gt;0,(Data[[#This Row],[Tintern ]]-Data[[#This Row],[temperatuur]])*Uitgangspunten!$B$9,0),1)</f>
        <v>58.8</v>
      </c>
      <c r="I742"/>
      <c r="J742"/>
      <c r="K742" s="6"/>
      <c r="O742" s="5"/>
      <c r="P742" s="8"/>
      <c r="U742"/>
      <c r="V742"/>
    </row>
    <row r="743" spans="1:22" x14ac:dyDescent="0.25">
      <c r="A743">
        <v>2002</v>
      </c>
      <c r="B743">
        <v>4</v>
      </c>
      <c r="C743">
        <v>12</v>
      </c>
      <c r="D743">
        <v>4</v>
      </c>
      <c r="E743" s="13">
        <v>1</v>
      </c>
      <c r="F743" s="7">
        <f>(((20-15)/(MIN($E$2:$E$8761)-15))*Data[[#This Row],[temperatuur]])+18.151</f>
        <v>17.940915966386555</v>
      </c>
      <c r="G743" s="7">
        <f>Data[[#This Row],[Tintern ]]-Data[[#This Row],[temperatuur]]</f>
        <v>16.940915966386555</v>
      </c>
      <c r="H743" s="7">
        <f>ROUND(IF(Data[[#This Row],[deltaT]]&gt;0,(Data[[#This Row],[Tintern ]]-Data[[#This Row],[temperatuur]])*Uitgangspunten!$B$9,0),1)</f>
        <v>58.8</v>
      </c>
      <c r="I743"/>
      <c r="J743"/>
      <c r="K743" s="6"/>
      <c r="O743" s="5"/>
      <c r="P743" s="8"/>
      <c r="U743"/>
      <c r="V743"/>
    </row>
    <row r="744" spans="1:22" x14ac:dyDescent="0.25">
      <c r="A744">
        <v>2002</v>
      </c>
      <c r="B744">
        <v>4</v>
      </c>
      <c r="C744">
        <v>20</v>
      </c>
      <c r="D744">
        <v>1</v>
      </c>
      <c r="E744" s="13">
        <v>1</v>
      </c>
      <c r="F744" s="7">
        <f>(((20-15)/(MIN($E$2:$E$8761)-15))*Data[[#This Row],[temperatuur]])+18.151</f>
        <v>17.940915966386555</v>
      </c>
      <c r="G744" s="7">
        <f>Data[[#This Row],[Tintern ]]-Data[[#This Row],[temperatuur]]</f>
        <v>16.940915966386555</v>
      </c>
      <c r="H744" s="7">
        <f>ROUND(IF(Data[[#This Row],[deltaT]]&gt;0,(Data[[#This Row],[Tintern ]]-Data[[#This Row],[temperatuur]])*Uitgangspunten!$B$9,0),1)</f>
        <v>58.8</v>
      </c>
      <c r="I744"/>
      <c r="J744"/>
      <c r="K744" s="6"/>
      <c r="O744" s="5"/>
      <c r="P744" s="8"/>
      <c r="U744"/>
      <c r="V744"/>
    </row>
    <row r="745" spans="1:22" x14ac:dyDescent="0.25">
      <c r="A745">
        <v>2002</v>
      </c>
      <c r="B745">
        <v>4</v>
      </c>
      <c r="C745">
        <v>21</v>
      </c>
      <c r="D745">
        <v>5</v>
      </c>
      <c r="E745" s="13">
        <v>1</v>
      </c>
      <c r="F745" s="7">
        <f>(((20-15)/(MIN($E$2:$E$8761)-15))*Data[[#This Row],[temperatuur]])+18.151</f>
        <v>17.940915966386555</v>
      </c>
      <c r="G745" s="7">
        <f>Data[[#This Row],[Tintern ]]-Data[[#This Row],[temperatuur]]</f>
        <v>16.940915966386555</v>
      </c>
      <c r="H745" s="7">
        <f>ROUND(IF(Data[[#This Row],[deltaT]]&gt;0,(Data[[#This Row],[Tintern ]]-Data[[#This Row],[temperatuur]])*Uitgangspunten!$B$9,0),1)</f>
        <v>58.8</v>
      </c>
      <c r="I745"/>
      <c r="J745"/>
      <c r="K745" s="6"/>
      <c r="O745" s="5"/>
      <c r="P745" s="8"/>
      <c r="U745"/>
      <c r="V745"/>
    </row>
    <row r="746" spans="1:22" x14ac:dyDescent="0.25">
      <c r="A746">
        <v>2010</v>
      </c>
      <c r="B746">
        <v>10</v>
      </c>
      <c r="C746">
        <v>17</v>
      </c>
      <c r="D746">
        <v>20</v>
      </c>
      <c r="E746" s="13">
        <v>1</v>
      </c>
      <c r="F746" s="7">
        <f>(((20-15)/(MIN($E$2:$E$8761)-15))*Data[[#This Row],[temperatuur]])+18.151</f>
        <v>17.940915966386555</v>
      </c>
      <c r="G746" s="7">
        <f>Data[[#This Row],[Tintern ]]-Data[[#This Row],[temperatuur]]</f>
        <v>16.940915966386555</v>
      </c>
      <c r="H746" s="7">
        <f>ROUND(IF(Data[[#This Row],[deltaT]]&gt;0,(Data[[#This Row],[Tintern ]]-Data[[#This Row],[temperatuur]])*Uitgangspunten!$B$9,0),1)</f>
        <v>58.8</v>
      </c>
      <c r="I746"/>
      <c r="J746"/>
      <c r="K746" s="6"/>
      <c r="O746" s="5"/>
      <c r="P746" s="8"/>
      <c r="U746"/>
      <c r="V746"/>
    </row>
    <row r="747" spans="1:22" x14ac:dyDescent="0.25">
      <c r="A747">
        <v>2003</v>
      </c>
      <c r="B747">
        <v>11</v>
      </c>
      <c r="C747">
        <v>12</v>
      </c>
      <c r="D747">
        <v>5</v>
      </c>
      <c r="E747" s="13">
        <v>1</v>
      </c>
      <c r="F747" s="7">
        <f>(((20-15)/(MIN($E$2:$E$8761)-15))*Data[[#This Row],[temperatuur]])+18.151</f>
        <v>17.940915966386555</v>
      </c>
      <c r="G747" s="7">
        <f>Data[[#This Row],[Tintern ]]-Data[[#This Row],[temperatuur]]</f>
        <v>16.940915966386555</v>
      </c>
      <c r="H747" s="7">
        <f>ROUND(IF(Data[[#This Row],[deltaT]]&gt;0,(Data[[#This Row],[Tintern ]]-Data[[#This Row],[temperatuur]])*Uitgangspunten!$B$9,0),1)</f>
        <v>58.8</v>
      </c>
      <c r="I747"/>
      <c r="J747"/>
      <c r="K747" s="6"/>
      <c r="O747" s="5"/>
      <c r="P747" s="8"/>
      <c r="U747"/>
      <c r="V747"/>
    </row>
    <row r="748" spans="1:22" x14ac:dyDescent="0.25">
      <c r="A748">
        <v>2003</v>
      </c>
      <c r="B748">
        <v>12</v>
      </c>
      <c r="C748">
        <v>6</v>
      </c>
      <c r="D748">
        <v>18</v>
      </c>
      <c r="E748" s="13">
        <v>1</v>
      </c>
      <c r="F748" s="7">
        <f>(((20-15)/(MIN($E$2:$E$8761)-15))*Data[[#This Row],[temperatuur]])+18.151</f>
        <v>17.940915966386555</v>
      </c>
      <c r="G748" s="7">
        <f>Data[[#This Row],[Tintern ]]-Data[[#This Row],[temperatuur]]</f>
        <v>16.940915966386555</v>
      </c>
      <c r="H748" s="7">
        <f>ROUND(IF(Data[[#This Row],[deltaT]]&gt;0,(Data[[#This Row],[Tintern ]]-Data[[#This Row],[temperatuur]])*Uitgangspunten!$B$9,0),1)</f>
        <v>58.8</v>
      </c>
      <c r="I748"/>
      <c r="J748"/>
      <c r="K748" s="6"/>
      <c r="O748" s="5"/>
      <c r="P748" s="8"/>
      <c r="U748"/>
      <c r="V748"/>
    </row>
    <row r="749" spans="1:22" x14ac:dyDescent="0.25">
      <c r="A749">
        <v>2003</v>
      </c>
      <c r="B749">
        <v>12</v>
      </c>
      <c r="C749">
        <v>7</v>
      </c>
      <c r="D749">
        <v>11</v>
      </c>
      <c r="E749" s="13">
        <v>1</v>
      </c>
      <c r="F749" s="7">
        <f>(((20-15)/(MIN($E$2:$E$8761)-15))*Data[[#This Row],[temperatuur]])+18.151</f>
        <v>17.940915966386555</v>
      </c>
      <c r="G749" s="7">
        <f>Data[[#This Row],[Tintern ]]-Data[[#This Row],[temperatuur]]</f>
        <v>16.940915966386555</v>
      </c>
      <c r="H749" s="7">
        <f>ROUND(IF(Data[[#This Row],[deltaT]]&gt;0,(Data[[#This Row],[Tintern ]]-Data[[#This Row],[temperatuur]])*Uitgangspunten!$B$9,0),1)</f>
        <v>58.8</v>
      </c>
      <c r="I749"/>
      <c r="J749"/>
      <c r="K749" s="6"/>
      <c r="O749" s="5"/>
      <c r="P749" s="8"/>
      <c r="U749"/>
      <c r="V749"/>
    </row>
    <row r="750" spans="1:22" x14ac:dyDescent="0.25">
      <c r="A750">
        <v>2003</v>
      </c>
      <c r="B750">
        <v>12</v>
      </c>
      <c r="C750">
        <v>7</v>
      </c>
      <c r="D750">
        <v>15</v>
      </c>
      <c r="E750" s="13">
        <v>1</v>
      </c>
      <c r="F750" s="7">
        <f>(((20-15)/(MIN($E$2:$E$8761)-15))*Data[[#This Row],[temperatuur]])+18.151</f>
        <v>17.940915966386555</v>
      </c>
      <c r="G750" s="7">
        <f>Data[[#This Row],[Tintern ]]-Data[[#This Row],[temperatuur]]</f>
        <v>16.940915966386555</v>
      </c>
      <c r="H750" s="7">
        <f>ROUND(IF(Data[[#This Row],[deltaT]]&gt;0,(Data[[#This Row],[Tintern ]]-Data[[#This Row],[temperatuur]])*Uitgangspunten!$B$9,0),1)</f>
        <v>58.8</v>
      </c>
      <c r="I750"/>
      <c r="J750"/>
      <c r="K750" s="6"/>
      <c r="O750" s="5"/>
      <c r="P750" s="8"/>
      <c r="U750"/>
      <c r="V750"/>
    </row>
    <row r="751" spans="1:22" x14ac:dyDescent="0.25">
      <c r="A751">
        <v>2003</v>
      </c>
      <c r="B751">
        <v>12</v>
      </c>
      <c r="C751">
        <v>11</v>
      </c>
      <c r="D751">
        <v>1</v>
      </c>
      <c r="E751" s="13">
        <v>1</v>
      </c>
      <c r="F751" s="7">
        <f>(((20-15)/(MIN($E$2:$E$8761)-15))*Data[[#This Row],[temperatuur]])+18.151</f>
        <v>17.940915966386555</v>
      </c>
      <c r="G751" s="7">
        <f>Data[[#This Row],[Tintern ]]-Data[[#This Row],[temperatuur]]</f>
        <v>16.940915966386555</v>
      </c>
      <c r="H751" s="7">
        <f>ROUND(IF(Data[[#This Row],[deltaT]]&gt;0,(Data[[#This Row],[Tintern ]]-Data[[#This Row],[temperatuur]])*Uitgangspunten!$B$9,0),1)</f>
        <v>58.8</v>
      </c>
      <c r="I751"/>
      <c r="J751"/>
      <c r="K751" s="6"/>
      <c r="O751" s="5"/>
      <c r="P751" s="8"/>
      <c r="U751"/>
      <c r="V751"/>
    </row>
    <row r="752" spans="1:22" x14ac:dyDescent="0.25">
      <c r="A752">
        <v>2003</v>
      </c>
      <c r="B752">
        <v>12</v>
      </c>
      <c r="C752">
        <v>12</v>
      </c>
      <c r="D752">
        <v>10</v>
      </c>
      <c r="E752" s="13">
        <v>1</v>
      </c>
      <c r="F752" s="7">
        <f>(((20-15)/(MIN($E$2:$E$8761)-15))*Data[[#This Row],[temperatuur]])+18.151</f>
        <v>17.940915966386555</v>
      </c>
      <c r="G752" s="7">
        <f>Data[[#This Row],[Tintern ]]-Data[[#This Row],[temperatuur]]</f>
        <v>16.940915966386555</v>
      </c>
      <c r="H752" s="7">
        <f>ROUND(IF(Data[[#This Row],[deltaT]]&gt;0,(Data[[#This Row],[Tintern ]]-Data[[#This Row],[temperatuur]])*Uitgangspunten!$B$9,0),1)</f>
        <v>58.8</v>
      </c>
      <c r="I752"/>
      <c r="J752"/>
      <c r="K752" s="6"/>
      <c r="O752" s="5"/>
      <c r="P752" s="8"/>
      <c r="U752"/>
      <c r="V752"/>
    </row>
    <row r="753" spans="1:22" x14ac:dyDescent="0.25">
      <c r="A753">
        <v>2003</v>
      </c>
      <c r="B753">
        <v>12</v>
      </c>
      <c r="C753">
        <v>18</v>
      </c>
      <c r="D753">
        <v>9</v>
      </c>
      <c r="E753" s="13">
        <v>1</v>
      </c>
      <c r="F753" s="7">
        <f>(((20-15)/(MIN($E$2:$E$8761)-15))*Data[[#This Row],[temperatuur]])+18.151</f>
        <v>17.940915966386555</v>
      </c>
      <c r="G753" s="7">
        <f>Data[[#This Row],[Tintern ]]-Data[[#This Row],[temperatuur]]</f>
        <v>16.940915966386555</v>
      </c>
      <c r="H753" s="7">
        <f>ROUND(IF(Data[[#This Row],[deltaT]]&gt;0,(Data[[#This Row],[Tintern ]]-Data[[#This Row],[temperatuur]])*Uitgangspunten!$B$9,0),1)</f>
        <v>58.8</v>
      </c>
      <c r="I753"/>
      <c r="J753"/>
      <c r="K753" s="6"/>
      <c r="O753" s="5"/>
      <c r="P753" s="8"/>
      <c r="U753"/>
      <c r="V753"/>
    </row>
    <row r="754" spans="1:22" x14ac:dyDescent="0.25">
      <c r="A754">
        <v>2003</v>
      </c>
      <c r="B754">
        <v>12</v>
      </c>
      <c r="C754">
        <v>22</v>
      </c>
      <c r="D754">
        <v>6</v>
      </c>
      <c r="E754" s="13">
        <v>1</v>
      </c>
      <c r="F754" s="7">
        <f>(((20-15)/(MIN($E$2:$E$8761)-15))*Data[[#This Row],[temperatuur]])+18.151</f>
        <v>17.940915966386555</v>
      </c>
      <c r="G754" s="7">
        <f>Data[[#This Row],[Tintern ]]-Data[[#This Row],[temperatuur]]</f>
        <v>16.940915966386555</v>
      </c>
      <c r="H754" s="7">
        <f>ROUND(IF(Data[[#This Row],[deltaT]]&gt;0,(Data[[#This Row],[Tintern ]]-Data[[#This Row],[temperatuur]])*Uitgangspunten!$B$9,0),1)</f>
        <v>58.8</v>
      </c>
      <c r="I754"/>
      <c r="J754"/>
      <c r="K754" s="6"/>
      <c r="O754" s="5"/>
      <c r="P754" s="8"/>
      <c r="U754"/>
      <c r="V754"/>
    </row>
    <row r="755" spans="1:22" x14ac:dyDescent="0.25">
      <c r="A755">
        <v>2003</v>
      </c>
      <c r="B755">
        <v>12</v>
      </c>
      <c r="C755">
        <v>23</v>
      </c>
      <c r="D755">
        <v>13</v>
      </c>
      <c r="E755" s="13">
        <v>1</v>
      </c>
      <c r="F755" s="7">
        <f>(((20-15)/(MIN($E$2:$E$8761)-15))*Data[[#This Row],[temperatuur]])+18.151</f>
        <v>17.940915966386555</v>
      </c>
      <c r="G755" s="7">
        <f>Data[[#This Row],[Tintern ]]-Data[[#This Row],[temperatuur]]</f>
        <v>16.940915966386555</v>
      </c>
      <c r="H755" s="7">
        <f>ROUND(IF(Data[[#This Row],[deltaT]]&gt;0,(Data[[#This Row],[Tintern ]]-Data[[#This Row],[temperatuur]])*Uitgangspunten!$B$9,0),1)</f>
        <v>58.8</v>
      </c>
      <c r="I755"/>
      <c r="J755"/>
      <c r="K755" s="6"/>
      <c r="O755" s="5"/>
      <c r="P755" s="8"/>
      <c r="U755"/>
      <c r="V755"/>
    </row>
    <row r="756" spans="1:22" x14ac:dyDescent="0.25">
      <c r="A756">
        <v>2001</v>
      </c>
      <c r="B756">
        <v>1</v>
      </c>
      <c r="C756">
        <v>1</v>
      </c>
      <c r="D756">
        <v>5</v>
      </c>
      <c r="E756" s="13">
        <v>1.1000000000000001</v>
      </c>
      <c r="F756" s="7">
        <f>(((20-15)/(MIN($E$2:$E$8761)-15))*Data[[#This Row],[temperatuur]])+18.151</f>
        <v>17.919907563025209</v>
      </c>
      <c r="G756" s="7">
        <f>Data[[#This Row],[Tintern ]]-Data[[#This Row],[temperatuur]]</f>
        <v>16.819907563025208</v>
      </c>
      <c r="H756" s="7">
        <f>ROUND(IF(Data[[#This Row],[deltaT]]&gt;0,(Data[[#This Row],[Tintern ]]-Data[[#This Row],[temperatuur]])*Uitgangspunten!$B$9,0),1)</f>
        <v>58.4</v>
      </c>
      <c r="I756"/>
      <c r="J756"/>
      <c r="K756" s="6"/>
      <c r="O756" s="5"/>
      <c r="P756" s="8"/>
      <c r="U756"/>
      <c r="V756"/>
    </row>
    <row r="757" spans="1:22" x14ac:dyDescent="0.25">
      <c r="A757">
        <v>2001</v>
      </c>
      <c r="B757">
        <v>1</v>
      </c>
      <c r="C757">
        <v>1</v>
      </c>
      <c r="D757">
        <v>6</v>
      </c>
      <c r="E757" s="13">
        <v>1.1000000000000001</v>
      </c>
      <c r="F757" s="7">
        <f>(((20-15)/(MIN($E$2:$E$8761)-15))*Data[[#This Row],[temperatuur]])+18.151</f>
        <v>17.919907563025209</v>
      </c>
      <c r="G757" s="7">
        <f>Data[[#This Row],[Tintern ]]-Data[[#This Row],[temperatuur]]</f>
        <v>16.819907563025208</v>
      </c>
      <c r="H757" s="7">
        <f>ROUND(IF(Data[[#This Row],[deltaT]]&gt;0,(Data[[#This Row],[Tintern ]]-Data[[#This Row],[temperatuur]])*Uitgangspunten!$B$9,0),1)</f>
        <v>58.4</v>
      </c>
      <c r="I757"/>
      <c r="J757"/>
      <c r="K757" s="6"/>
      <c r="O757" s="5"/>
      <c r="P757" s="8"/>
      <c r="U757"/>
      <c r="V757"/>
    </row>
    <row r="758" spans="1:22" x14ac:dyDescent="0.25">
      <c r="A758">
        <v>2001</v>
      </c>
      <c r="B758">
        <v>1</v>
      </c>
      <c r="C758">
        <v>10</v>
      </c>
      <c r="D758">
        <v>3</v>
      </c>
      <c r="E758" s="13">
        <v>1.1000000000000001</v>
      </c>
      <c r="F758" s="7">
        <f>(((20-15)/(MIN($E$2:$E$8761)-15))*Data[[#This Row],[temperatuur]])+18.151</f>
        <v>17.919907563025209</v>
      </c>
      <c r="G758" s="7">
        <f>Data[[#This Row],[Tintern ]]-Data[[#This Row],[temperatuur]]</f>
        <v>16.819907563025208</v>
      </c>
      <c r="H758" s="7">
        <f>ROUND(IF(Data[[#This Row],[deltaT]]&gt;0,(Data[[#This Row],[Tintern ]]-Data[[#This Row],[temperatuur]])*Uitgangspunten!$B$9,0),1)</f>
        <v>58.4</v>
      </c>
      <c r="I758"/>
      <c r="J758"/>
      <c r="K758" s="6"/>
      <c r="O758" s="5"/>
      <c r="P758" s="8"/>
      <c r="U758"/>
      <c r="V758"/>
    </row>
    <row r="759" spans="1:22" x14ac:dyDescent="0.25">
      <c r="A759">
        <v>2001</v>
      </c>
      <c r="B759">
        <v>1</v>
      </c>
      <c r="C759">
        <v>10</v>
      </c>
      <c r="D759">
        <v>8</v>
      </c>
      <c r="E759" s="13">
        <v>1.1000000000000001</v>
      </c>
      <c r="F759" s="7">
        <f>(((20-15)/(MIN($E$2:$E$8761)-15))*Data[[#This Row],[temperatuur]])+18.151</f>
        <v>17.919907563025209</v>
      </c>
      <c r="G759" s="7">
        <f>Data[[#This Row],[Tintern ]]-Data[[#This Row],[temperatuur]]</f>
        <v>16.819907563025208</v>
      </c>
      <c r="H759" s="7">
        <f>ROUND(IF(Data[[#This Row],[deltaT]]&gt;0,(Data[[#This Row],[Tintern ]]-Data[[#This Row],[temperatuur]])*Uitgangspunten!$B$9,0),1)</f>
        <v>58.4</v>
      </c>
      <c r="I759"/>
      <c r="J759"/>
      <c r="K759" s="6"/>
      <c r="O759" s="5"/>
      <c r="P759" s="8"/>
      <c r="U759"/>
      <c r="V759"/>
    </row>
    <row r="760" spans="1:22" x14ac:dyDescent="0.25">
      <c r="A760">
        <v>2001</v>
      </c>
      <c r="B760">
        <v>1</v>
      </c>
      <c r="C760">
        <v>20</v>
      </c>
      <c r="D760">
        <v>14</v>
      </c>
      <c r="E760" s="13">
        <v>1.1000000000000001</v>
      </c>
      <c r="F760" s="7">
        <f>(((20-15)/(MIN($E$2:$E$8761)-15))*Data[[#This Row],[temperatuur]])+18.151</f>
        <v>17.919907563025209</v>
      </c>
      <c r="G760" s="7">
        <f>Data[[#This Row],[Tintern ]]-Data[[#This Row],[temperatuur]]</f>
        <v>16.819907563025208</v>
      </c>
      <c r="H760" s="7">
        <f>ROUND(IF(Data[[#This Row],[deltaT]]&gt;0,(Data[[#This Row],[Tintern ]]-Data[[#This Row],[temperatuur]])*Uitgangspunten!$B$9,0),1)</f>
        <v>58.4</v>
      </c>
      <c r="I760"/>
      <c r="J760"/>
      <c r="K760" s="6"/>
      <c r="O760" s="5"/>
      <c r="P760" s="8"/>
      <c r="U760"/>
      <c r="V760"/>
    </row>
    <row r="761" spans="1:22" x14ac:dyDescent="0.25">
      <c r="A761">
        <v>2001</v>
      </c>
      <c r="B761">
        <v>1</v>
      </c>
      <c r="C761">
        <v>22</v>
      </c>
      <c r="D761">
        <v>9</v>
      </c>
      <c r="E761" s="13">
        <v>1.1000000000000001</v>
      </c>
      <c r="F761" s="7">
        <f>(((20-15)/(MIN($E$2:$E$8761)-15))*Data[[#This Row],[temperatuur]])+18.151</f>
        <v>17.919907563025209</v>
      </c>
      <c r="G761" s="7">
        <f>Data[[#This Row],[Tintern ]]-Data[[#This Row],[temperatuur]]</f>
        <v>16.819907563025208</v>
      </c>
      <c r="H761" s="7">
        <f>ROUND(IF(Data[[#This Row],[deltaT]]&gt;0,(Data[[#This Row],[Tintern ]]-Data[[#This Row],[temperatuur]])*Uitgangspunten!$B$9,0),1)</f>
        <v>58.4</v>
      </c>
      <c r="I761"/>
      <c r="J761"/>
      <c r="K761" s="6"/>
      <c r="O761" s="5"/>
      <c r="P761" s="8"/>
      <c r="U761"/>
      <c r="V761"/>
    </row>
    <row r="762" spans="1:22" x14ac:dyDescent="0.25">
      <c r="A762">
        <v>2001</v>
      </c>
      <c r="B762">
        <v>1</v>
      </c>
      <c r="C762">
        <v>30</v>
      </c>
      <c r="D762">
        <v>24</v>
      </c>
      <c r="E762" s="13">
        <v>1.1000000000000001</v>
      </c>
      <c r="F762" s="7">
        <f>(((20-15)/(MIN($E$2:$E$8761)-15))*Data[[#This Row],[temperatuur]])+18.151</f>
        <v>17.919907563025209</v>
      </c>
      <c r="G762" s="7">
        <f>Data[[#This Row],[Tintern ]]-Data[[#This Row],[temperatuur]]</f>
        <v>16.819907563025208</v>
      </c>
      <c r="H762" s="7">
        <f>ROUND(IF(Data[[#This Row],[deltaT]]&gt;0,(Data[[#This Row],[Tintern ]]-Data[[#This Row],[temperatuur]])*Uitgangspunten!$B$9,0),1)</f>
        <v>58.4</v>
      </c>
      <c r="I762"/>
      <c r="J762"/>
      <c r="K762" s="6"/>
      <c r="O762" s="5"/>
      <c r="P762" s="8"/>
      <c r="U762"/>
      <c r="V762"/>
    </row>
    <row r="763" spans="1:22" x14ac:dyDescent="0.25">
      <c r="A763">
        <v>2001</v>
      </c>
      <c r="B763">
        <v>1</v>
      </c>
      <c r="C763">
        <v>31</v>
      </c>
      <c r="D763">
        <v>10</v>
      </c>
      <c r="E763" s="13">
        <v>1.1000000000000001</v>
      </c>
      <c r="F763" s="7">
        <f>(((20-15)/(MIN($E$2:$E$8761)-15))*Data[[#This Row],[temperatuur]])+18.151</f>
        <v>17.919907563025209</v>
      </c>
      <c r="G763" s="7">
        <f>Data[[#This Row],[Tintern ]]-Data[[#This Row],[temperatuur]]</f>
        <v>16.819907563025208</v>
      </c>
      <c r="H763" s="7">
        <f>ROUND(IF(Data[[#This Row],[deltaT]]&gt;0,(Data[[#This Row],[Tintern ]]-Data[[#This Row],[temperatuur]])*Uitgangspunten!$B$9,0),1)</f>
        <v>58.4</v>
      </c>
      <c r="I763"/>
      <c r="J763"/>
      <c r="K763" s="6"/>
      <c r="O763" s="5"/>
      <c r="P763" s="8"/>
      <c r="U763"/>
      <c r="V763"/>
    </row>
    <row r="764" spans="1:22" x14ac:dyDescent="0.25">
      <c r="A764">
        <v>2004</v>
      </c>
      <c r="B764">
        <v>2</v>
      </c>
      <c r="C764">
        <v>10</v>
      </c>
      <c r="D764">
        <v>2</v>
      </c>
      <c r="E764" s="13">
        <v>1.1000000000000001</v>
      </c>
      <c r="F764" s="7">
        <f>(((20-15)/(MIN($E$2:$E$8761)-15))*Data[[#This Row],[temperatuur]])+18.151</f>
        <v>17.919907563025209</v>
      </c>
      <c r="G764" s="7">
        <f>Data[[#This Row],[Tintern ]]-Data[[#This Row],[temperatuur]]</f>
        <v>16.819907563025208</v>
      </c>
      <c r="H764" s="7">
        <f>ROUND(IF(Data[[#This Row],[deltaT]]&gt;0,(Data[[#This Row],[Tintern ]]-Data[[#This Row],[temperatuur]])*Uitgangspunten!$B$9,0),1)</f>
        <v>58.4</v>
      </c>
      <c r="I764"/>
      <c r="J764"/>
      <c r="K764" s="6"/>
      <c r="O764" s="5"/>
      <c r="P764" s="8"/>
      <c r="U764"/>
      <c r="V764"/>
    </row>
    <row r="765" spans="1:22" x14ac:dyDescent="0.25">
      <c r="A765">
        <v>2004</v>
      </c>
      <c r="B765">
        <v>2</v>
      </c>
      <c r="C765">
        <v>21</v>
      </c>
      <c r="D765">
        <v>19</v>
      </c>
      <c r="E765" s="13">
        <v>1.1000000000000001</v>
      </c>
      <c r="F765" s="7">
        <f>(((20-15)/(MIN($E$2:$E$8761)-15))*Data[[#This Row],[temperatuur]])+18.151</f>
        <v>17.919907563025209</v>
      </c>
      <c r="G765" s="7">
        <f>Data[[#This Row],[Tintern ]]-Data[[#This Row],[temperatuur]]</f>
        <v>16.819907563025208</v>
      </c>
      <c r="H765" s="7">
        <f>ROUND(IF(Data[[#This Row],[deltaT]]&gt;0,(Data[[#This Row],[Tintern ]]-Data[[#This Row],[temperatuur]])*Uitgangspunten!$B$9,0),1)</f>
        <v>58.4</v>
      </c>
      <c r="I765"/>
      <c r="J765"/>
      <c r="K765" s="6"/>
      <c r="O765" s="5"/>
      <c r="P765" s="8"/>
      <c r="U765"/>
      <c r="V765"/>
    </row>
    <row r="766" spans="1:22" x14ac:dyDescent="0.25">
      <c r="A766">
        <v>2004</v>
      </c>
      <c r="B766">
        <v>2</v>
      </c>
      <c r="C766">
        <v>21</v>
      </c>
      <c r="D766">
        <v>21</v>
      </c>
      <c r="E766" s="13">
        <v>1.1000000000000001</v>
      </c>
      <c r="F766" s="7">
        <f>(((20-15)/(MIN($E$2:$E$8761)-15))*Data[[#This Row],[temperatuur]])+18.151</f>
        <v>17.919907563025209</v>
      </c>
      <c r="G766" s="7">
        <f>Data[[#This Row],[Tintern ]]-Data[[#This Row],[temperatuur]]</f>
        <v>16.819907563025208</v>
      </c>
      <c r="H766" s="7">
        <f>ROUND(IF(Data[[#This Row],[deltaT]]&gt;0,(Data[[#This Row],[Tintern ]]-Data[[#This Row],[temperatuur]])*Uitgangspunten!$B$9,0),1)</f>
        <v>58.4</v>
      </c>
      <c r="I766"/>
      <c r="J766"/>
      <c r="K766" s="6"/>
      <c r="O766" s="5"/>
      <c r="P766" s="8"/>
      <c r="U766"/>
      <c r="V766"/>
    </row>
    <row r="767" spans="1:22" x14ac:dyDescent="0.25">
      <c r="A767">
        <v>2004</v>
      </c>
      <c r="B767">
        <v>2</v>
      </c>
      <c r="C767">
        <v>21</v>
      </c>
      <c r="D767">
        <v>24</v>
      </c>
      <c r="E767" s="13">
        <v>1.1000000000000001</v>
      </c>
      <c r="F767" s="7">
        <f>(((20-15)/(MIN($E$2:$E$8761)-15))*Data[[#This Row],[temperatuur]])+18.151</f>
        <v>17.919907563025209</v>
      </c>
      <c r="G767" s="7">
        <f>Data[[#This Row],[Tintern ]]-Data[[#This Row],[temperatuur]]</f>
        <v>16.819907563025208</v>
      </c>
      <c r="H767" s="7">
        <f>ROUND(IF(Data[[#This Row],[deltaT]]&gt;0,(Data[[#This Row],[Tintern ]]-Data[[#This Row],[temperatuur]])*Uitgangspunten!$B$9,0),1)</f>
        <v>58.4</v>
      </c>
      <c r="I767"/>
      <c r="J767"/>
      <c r="K767" s="6"/>
      <c r="O767" s="5"/>
      <c r="P767" s="8"/>
      <c r="U767"/>
      <c r="V767"/>
    </row>
    <row r="768" spans="1:22" x14ac:dyDescent="0.25">
      <c r="A768">
        <v>2004</v>
      </c>
      <c r="B768">
        <v>2</v>
      </c>
      <c r="C768">
        <v>22</v>
      </c>
      <c r="D768">
        <v>1</v>
      </c>
      <c r="E768" s="13">
        <v>1.1000000000000001</v>
      </c>
      <c r="F768" s="7">
        <f>(((20-15)/(MIN($E$2:$E$8761)-15))*Data[[#This Row],[temperatuur]])+18.151</f>
        <v>17.919907563025209</v>
      </c>
      <c r="G768" s="7">
        <f>Data[[#This Row],[Tintern ]]-Data[[#This Row],[temperatuur]]</f>
        <v>16.819907563025208</v>
      </c>
      <c r="H768" s="7">
        <f>ROUND(IF(Data[[#This Row],[deltaT]]&gt;0,(Data[[#This Row],[Tintern ]]-Data[[#This Row],[temperatuur]])*Uitgangspunten!$B$9,0),1)</f>
        <v>58.4</v>
      </c>
      <c r="I768"/>
      <c r="J768"/>
      <c r="K768" s="6"/>
      <c r="O768" s="5"/>
      <c r="P768" s="8"/>
      <c r="U768"/>
      <c r="V768"/>
    </row>
    <row r="769" spans="1:22" x14ac:dyDescent="0.25">
      <c r="A769">
        <v>2004</v>
      </c>
      <c r="B769">
        <v>2</v>
      </c>
      <c r="C769">
        <v>26</v>
      </c>
      <c r="D769">
        <v>18</v>
      </c>
      <c r="E769" s="13">
        <v>1.1000000000000001</v>
      </c>
      <c r="F769" s="7">
        <f>(((20-15)/(MIN($E$2:$E$8761)-15))*Data[[#This Row],[temperatuur]])+18.151</f>
        <v>17.919907563025209</v>
      </c>
      <c r="G769" s="7">
        <f>Data[[#This Row],[Tintern ]]-Data[[#This Row],[temperatuur]]</f>
        <v>16.819907563025208</v>
      </c>
      <c r="H769" s="7">
        <f>ROUND(IF(Data[[#This Row],[deltaT]]&gt;0,(Data[[#This Row],[Tintern ]]-Data[[#This Row],[temperatuur]])*Uitgangspunten!$B$9,0),1)</f>
        <v>58.4</v>
      </c>
      <c r="I769"/>
      <c r="J769"/>
      <c r="K769" s="6"/>
      <c r="O769" s="5"/>
      <c r="P769" s="8"/>
      <c r="U769"/>
      <c r="V769"/>
    </row>
    <row r="770" spans="1:22" x14ac:dyDescent="0.25">
      <c r="A770">
        <v>2004</v>
      </c>
      <c r="B770" s="3">
        <v>3</v>
      </c>
      <c r="C770" s="3">
        <v>1</v>
      </c>
      <c r="D770" s="3">
        <v>9</v>
      </c>
      <c r="E770" s="13">
        <v>1.1000000000000001</v>
      </c>
      <c r="F770" s="7">
        <f>(((20-15)/(MIN($E$2:$E$8761)-15))*Data[[#This Row],[temperatuur]])+18.151</f>
        <v>17.919907563025209</v>
      </c>
      <c r="G770" s="7">
        <f>Data[[#This Row],[Tintern ]]-Data[[#This Row],[temperatuur]]</f>
        <v>16.819907563025208</v>
      </c>
      <c r="H770" s="7">
        <f>ROUND(IF(Data[[#This Row],[deltaT]]&gt;0,(Data[[#This Row],[Tintern ]]-Data[[#This Row],[temperatuur]])*Uitgangspunten!$B$9,0),1)</f>
        <v>58.4</v>
      </c>
      <c r="I770"/>
      <c r="J770"/>
      <c r="K770" s="6"/>
      <c r="O770" s="5"/>
      <c r="P770" s="8"/>
      <c r="U770"/>
      <c r="V770"/>
    </row>
    <row r="771" spans="1:22" x14ac:dyDescent="0.25">
      <c r="A771">
        <v>2004</v>
      </c>
      <c r="B771">
        <v>3</v>
      </c>
      <c r="C771">
        <v>2</v>
      </c>
      <c r="D771">
        <v>5</v>
      </c>
      <c r="E771" s="13">
        <v>1.1000000000000001</v>
      </c>
      <c r="F771" s="7">
        <f>(((20-15)/(MIN($E$2:$E$8761)-15))*Data[[#This Row],[temperatuur]])+18.151</f>
        <v>17.919907563025209</v>
      </c>
      <c r="G771" s="7">
        <f>Data[[#This Row],[Tintern ]]-Data[[#This Row],[temperatuur]]</f>
        <v>16.819907563025208</v>
      </c>
      <c r="H771" s="7">
        <f>ROUND(IF(Data[[#This Row],[deltaT]]&gt;0,(Data[[#This Row],[Tintern ]]-Data[[#This Row],[temperatuur]])*Uitgangspunten!$B$9,0),1)</f>
        <v>58.4</v>
      </c>
      <c r="I771"/>
      <c r="J771"/>
      <c r="K771" s="6"/>
      <c r="O771" s="5"/>
      <c r="P771" s="8"/>
      <c r="U771"/>
      <c r="V771"/>
    </row>
    <row r="772" spans="1:22" x14ac:dyDescent="0.25">
      <c r="A772">
        <v>2004</v>
      </c>
      <c r="B772">
        <v>3</v>
      </c>
      <c r="C772">
        <v>2</v>
      </c>
      <c r="D772">
        <v>22</v>
      </c>
      <c r="E772" s="13">
        <v>1.1000000000000001</v>
      </c>
      <c r="F772" s="7">
        <f>(((20-15)/(MIN($E$2:$E$8761)-15))*Data[[#This Row],[temperatuur]])+18.151</f>
        <v>17.919907563025209</v>
      </c>
      <c r="G772" s="7">
        <f>Data[[#This Row],[Tintern ]]-Data[[#This Row],[temperatuur]]</f>
        <v>16.819907563025208</v>
      </c>
      <c r="H772" s="7">
        <f>ROUND(IF(Data[[#This Row],[deltaT]]&gt;0,(Data[[#This Row],[Tintern ]]-Data[[#This Row],[temperatuur]])*Uitgangspunten!$B$9,0),1)</f>
        <v>58.4</v>
      </c>
      <c r="I772"/>
      <c r="J772"/>
      <c r="K772" s="6"/>
      <c r="O772" s="5"/>
      <c r="P772" s="8"/>
      <c r="U772"/>
      <c r="V772"/>
    </row>
    <row r="773" spans="1:22" x14ac:dyDescent="0.25">
      <c r="A773">
        <v>2004</v>
      </c>
      <c r="B773">
        <v>3</v>
      </c>
      <c r="C773">
        <v>3</v>
      </c>
      <c r="D773">
        <v>9</v>
      </c>
      <c r="E773" s="13">
        <v>1.1000000000000001</v>
      </c>
      <c r="F773" s="7">
        <f>(((20-15)/(MIN($E$2:$E$8761)-15))*Data[[#This Row],[temperatuur]])+18.151</f>
        <v>17.919907563025209</v>
      </c>
      <c r="G773" s="7">
        <f>Data[[#This Row],[Tintern ]]-Data[[#This Row],[temperatuur]]</f>
        <v>16.819907563025208</v>
      </c>
      <c r="H773" s="7">
        <f>ROUND(IF(Data[[#This Row],[deltaT]]&gt;0,(Data[[#This Row],[Tintern ]]-Data[[#This Row],[temperatuur]])*Uitgangspunten!$B$9,0),1)</f>
        <v>58.4</v>
      </c>
      <c r="I773"/>
      <c r="J773"/>
      <c r="K773" s="6"/>
      <c r="O773" s="5"/>
      <c r="P773" s="8"/>
      <c r="U773"/>
      <c r="V773"/>
    </row>
    <row r="774" spans="1:22" x14ac:dyDescent="0.25">
      <c r="A774">
        <v>2004</v>
      </c>
      <c r="B774">
        <v>3</v>
      </c>
      <c r="C774">
        <v>11</v>
      </c>
      <c r="D774">
        <v>1</v>
      </c>
      <c r="E774" s="13">
        <v>1.1000000000000001</v>
      </c>
      <c r="F774" s="7">
        <f>(((20-15)/(MIN($E$2:$E$8761)-15))*Data[[#This Row],[temperatuur]])+18.151</f>
        <v>17.919907563025209</v>
      </c>
      <c r="G774" s="7">
        <f>Data[[#This Row],[Tintern ]]-Data[[#This Row],[temperatuur]]</f>
        <v>16.819907563025208</v>
      </c>
      <c r="H774" s="7">
        <f>ROUND(IF(Data[[#This Row],[deltaT]]&gt;0,(Data[[#This Row],[Tintern ]]-Data[[#This Row],[temperatuur]])*Uitgangspunten!$B$9,0),1)</f>
        <v>58.4</v>
      </c>
      <c r="I774"/>
      <c r="J774"/>
      <c r="K774" s="6"/>
      <c r="O774" s="5"/>
      <c r="P774" s="8"/>
      <c r="U774"/>
      <c r="V774"/>
    </row>
    <row r="775" spans="1:22" x14ac:dyDescent="0.25">
      <c r="A775">
        <v>2004</v>
      </c>
      <c r="B775">
        <v>3</v>
      </c>
      <c r="C775">
        <v>26</v>
      </c>
      <c r="D775">
        <v>7</v>
      </c>
      <c r="E775" s="13">
        <v>1.1000000000000001</v>
      </c>
      <c r="F775" s="7">
        <f>(((20-15)/(MIN($E$2:$E$8761)-15))*Data[[#This Row],[temperatuur]])+18.151</f>
        <v>17.919907563025209</v>
      </c>
      <c r="G775" s="7">
        <f>Data[[#This Row],[Tintern ]]-Data[[#This Row],[temperatuur]]</f>
        <v>16.819907563025208</v>
      </c>
      <c r="H775" s="7">
        <f>ROUND(IF(Data[[#This Row],[deltaT]]&gt;0,(Data[[#This Row],[Tintern ]]-Data[[#This Row],[temperatuur]])*Uitgangspunten!$B$9,0),1)</f>
        <v>58.4</v>
      </c>
      <c r="I775"/>
      <c r="J775"/>
      <c r="K775" s="6"/>
      <c r="O775" s="5"/>
      <c r="P775" s="8"/>
      <c r="U775"/>
      <c r="V775"/>
    </row>
    <row r="776" spans="1:22" x14ac:dyDescent="0.25">
      <c r="A776">
        <v>2004</v>
      </c>
      <c r="B776">
        <v>3</v>
      </c>
      <c r="C776">
        <v>26</v>
      </c>
      <c r="D776">
        <v>22</v>
      </c>
      <c r="E776" s="13">
        <v>1.1000000000000001</v>
      </c>
      <c r="F776" s="7">
        <f>(((20-15)/(MIN($E$2:$E$8761)-15))*Data[[#This Row],[temperatuur]])+18.151</f>
        <v>17.919907563025209</v>
      </c>
      <c r="G776" s="7">
        <f>Data[[#This Row],[Tintern ]]-Data[[#This Row],[temperatuur]]</f>
        <v>16.819907563025208</v>
      </c>
      <c r="H776" s="7">
        <f>ROUND(IF(Data[[#This Row],[deltaT]]&gt;0,(Data[[#This Row],[Tintern ]]-Data[[#This Row],[temperatuur]])*Uitgangspunten!$B$9,0),1)</f>
        <v>58.4</v>
      </c>
      <c r="I776"/>
      <c r="J776"/>
      <c r="K776" s="6"/>
      <c r="O776" s="5"/>
      <c r="P776" s="8"/>
      <c r="U776"/>
      <c r="V776"/>
    </row>
    <row r="777" spans="1:22" x14ac:dyDescent="0.25">
      <c r="A777">
        <v>2002</v>
      </c>
      <c r="B777">
        <v>4</v>
      </c>
      <c r="C777">
        <v>9</v>
      </c>
      <c r="D777">
        <v>3</v>
      </c>
      <c r="E777" s="13">
        <v>1.1000000000000001</v>
      </c>
      <c r="F777" s="7">
        <f>(((20-15)/(MIN($E$2:$E$8761)-15))*Data[[#This Row],[temperatuur]])+18.151</f>
        <v>17.919907563025209</v>
      </c>
      <c r="G777" s="7">
        <f>Data[[#This Row],[Tintern ]]-Data[[#This Row],[temperatuur]]</f>
        <v>16.819907563025208</v>
      </c>
      <c r="H777" s="7">
        <f>ROUND(IF(Data[[#This Row],[deltaT]]&gt;0,(Data[[#This Row],[Tintern ]]-Data[[#This Row],[temperatuur]])*Uitgangspunten!$B$9,0),1)</f>
        <v>58.4</v>
      </c>
      <c r="I777"/>
      <c r="J777"/>
      <c r="K777" s="6"/>
      <c r="O777" s="5"/>
      <c r="P777" s="8"/>
      <c r="U777"/>
      <c r="V777"/>
    </row>
    <row r="778" spans="1:22" x14ac:dyDescent="0.25">
      <c r="A778">
        <v>2003</v>
      </c>
      <c r="B778">
        <v>11</v>
      </c>
      <c r="C778">
        <v>12</v>
      </c>
      <c r="D778">
        <v>6</v>
      </c>
      <c r="E778" s="13">
        <v>1.1000000000000001</v>
      </c>
      <c r="F778" s="7">
        <f>(((20-15)/(MIN($E$2:$E$8761)-15))*Data[[#This Row],[temperatuur]])+18.151</f>
        <v>17.919907563025209</v>
      </c>
      <c r="G778" s="7">
        <f>Data[[#This Row],[Tintern ]]-Data[[#This Row],[temperatuur]]</f>
        <v>16.819907563025208</v>
      </c>
      <c r="H778" s="7">
        <f>ROUND(IF(Data[[#This Row],[deltaT]]&gt;0,(Data[[#This Row],[Tintern ]]-Data[[#This Row],[temperatuur]])*Uitgangspunten!$B$9,0),1)</f>
        <v>58.4</v>
      </c>
      <c r="I778"/>
      <c r="J778"/>
      <c r="K778" s="6"/>
      <c r="O778" s="5"/>
      <c r="P778" s="8"/>
      <c r="U778"/>
      <c r="V778"/>
    </row>
    <row r="779" spans="1:22" x14ac:dyDescent="0.25">
      <c r="A779">
        <v>2003</v>
      </c>
      <c r="B779">
        <v>11</v>
      </c>
      <c r="C779">
        <v>28</v>
      </c>
      <c r="D779">
        <v>9</v>
      </c>
      <c r="E779" s="13">
        <v>1.1000000000000001</v>
      </c>
      <c r="F779" s="7">
        <f>(((20-15)/(MIN($E$2:$E$8761)-15))*Data[[#This Row],[temperatuur]])+18.151</f>
        <v>17.919907563025209</v>
      </c>
      <c r="G779" s="7">
        <f>Data[[#This Row],[Tintern ]]-Data[[#This Row],[temperatuur]]</f>
        <v>16.819907563025208</v>
      </c>
      <c r="H779" s="7">
        <f>ROUND(IF(Data[[#This Row],[deltaT]]&gt;0,(Data[[#This Row],[Tintern ]]-Data[[#This Row],[temperatuur]])*Uitgangspunten!$B$9,0),1)</f>
        <v>58.4</v>
      </c>
      <c r="I779"/>
      <c r="J779"/>
      <c r="K779" s="6"/>
      <c r="O779" s="5"/>
      <c r="P779" s="8"/>
      <c r="U779"/>
      <c r="V779"/>
    </row>
    <row r="780" spans="1:22" x14ac:dyDescent="0.25">
      <c r="A780">
        <v>2003</v>
      </c>
      <c r="B780">
        <v>12</v>
      </c>
      <c r="C780">
        <v>18</v>
      </c>
      <c r="D780">
        <v>18</v>
      </c>
      <c r="E780" s="13">
        <v>1.1000000000000001</v>
      </c>
      <c r="F780" s="7">
        <f>(((20-15)/(MIN($E$2:$E$8761)-15))*Data[[#This Row],[temperatuur]])+18.151</f>
        <v>17.919907563025209</v>
      </c>
      <c r="G780" s="7">
        <f>Data[[#This Row],[Tintern ]]-Data[[#This Row],[temperatuur]]</f>
        <v>16.819907563025208</v>
      </c>
      <c r="H780" s="7">
        <f>ROUND(IF(Data[[#This Row],[deltaT]]&gt;0,(Data[[#This Row],[Tintern ]]-Data[[#This Row],[temperatuur]])*Uitgangspunten!$B$9,0),1)</f>
        <v>58.4</v>
      </c>
      <c r="I780"/>
      <c r="J780"/>
      <c r="K780" s="6"/>
      <c r="O780" s="5"/>
      <c r="P780" s="8"/>
      <c r="U780"/>
      <c r="V780"/>
    </row>
    <row r="781" spans="1:22" x14ac:dyDescent="0.25">
      <c r="A781">
        <v>2003</v>
      </c>
      <c r="B781">
        <v>12</v>
      </c>
      <c r="C781">
        <v>22</v>
      </c>
      <c r="D781">
        <v>14</v>
      </c>
      <c r="E781" s="13">
        <v>1.1000000000000001</v>
      </c>
      <c r="F781" s="7">
        <f>(((20-15)/(MIN($E$2:$E$8761)-15))*Data[[#This Row],[temperatuur]])+18.151</f>
        <v>17.919907563025209</v>
      </c>
      <c r="G781" s="7">
        <f>Data[[#This Row],[Tintern ]]-Data[[#This Row],[temperatuur]]</f>
        <v>16.819907563025208</v>
      </c>
      <c r="H781" s="7">
        <f>ROUND(IF(Data[[#This Row],[deltaT]]&gt;0,(Data[[#This Row],[Tintern ]]-Data[[#This Row],[temperatuur]])*Uitgangspunten!$B$9,0),1)</f>
        <v>58.4</v>
      </c>
      <c r="I781"/>
      <c r="J781"/>
      <c r="K781" s="6"/>
      <c r="O781" s="5"/>
      <c r="P781" s="8"/>
      <c r="U781"/>
      <c r="V781"/>
    </row>
    <row r="782" spans="1:22" x14ac:dyDescent="0.25">
      <c r="A782">
        <v>2003</v>
      </c>
      <c r="B782">
        <v>12</v>
      </c>
      <c r="C782">
        <v>30</v>
      </c>
      <c r="D782">
        <v>4</v>
      </c>
      <c r="E782" s="13">
        <v>1.1000000000000001</v>
      </c>
      <c r="F782" s="7">
        <f>(((20-15)/(MIN($E$2:$E$8761)-15))*Data[[#This Row],[temperatuur]])+18.151</f>
        <v>17.919907563025209</v>
      </c>
      <c r="G782" s="7">
        <f>Data[[#This Row],[Tintern ]]-Data[[#This Row],[temperatuur]]</f>
        <v>16.819907563025208</v>
      </c>
      <c r="H782" s="7">
        <f>ROUND(IF(Data[[#This Row],[deltaT]]&gt;0,(Data[[#This Row],[Tintern ]]-Data[[#This Row],[temperatuur]])*Uitgangspunten!$B$9,0),1)</f>
        <v>58.4</v>
      </c>
      <c r="I782"/>
      <c r="J782"/>
      <c r="K782" s="6"/>
      <c r="O782" s="5"/>
      <c r="P782" s="8"/>
      <c r="U782"/>
      <c r="V782"/>
    </row>
    <row r="783" spans="1:22" x14ac:dyDescent="0.25">
      <c r="A783">
        <v>2003</v>
      </c>
      <c r="B783">
        <v>12</v>
      </c>
      <c r="C783">
        <v>31</v>
      </c>
      <c r="D783">
        <v>5</v>
      </c>
      <c r="E783" s="13">
        <v>1.1000000000000001</v>
      </c>
      <c r="F783" s="7">
        <f>(((20-15)/(MIN($E$2:$E$8761)-15))*Data[[#This Row],[temperatuur]])+18.151</f>
        <v>17.919907563025209</v>
      </c>
      <c r="G783" s="7">
        <f>Data[[#This Row],[Tintern ]]-Data[[#This Row],[temperatuur]]</f>
        <v>16.819907563025208</v>
      </c>
      <c r="H783" s="7">
        <f>ROUND(IF(Data[[#This Row],[deltaT]]&gt;0,(Data[[#This Row],[Tintern ]]-Data[[#This Row],[temperatuur]])*Uitgangspunten!$B$9,0),1)</f>
        <v>58.4</v>
      </c>
      <c r="I783"/>
      <c r="J783"/>
      <c r="K783" s="6"/>
      <c r="O783" s="5"/>
      <c r="P783" s="8"/>
      <c r="U783"/>
      <c r="V783"/>
    </row>
    <row r="784" spans="1:22" x14ac:dyDescent="0.25">
      <c r="A784">
        <v>2003</v>
      </c>
      <c r="B784">
        <v>12</v>
      </c>
      <c r="C784">
        <v>31</v>
      </c>
      <c r="D784">
        <v>12</v>
      </c>
      <c r="E784" s="13">
        <v>1.1000000000000001</v>
      </c>
      <c r="F784" s="7">
        <f>(((20-15)/(MIN($E$2:$E$8761)-15))*Data[[#This Row],[temperatuur]])+18.151</f>
        <v>17.919907563025209</v>
      </c>
      <c r="G784" s="7">
        <f>Data[[#This Row],[Tintern ]]-Data[[#This Row],[temperatuur]]</f>
        <v>16.819907563025208</v>
      </c>
      <c r="H784" s="7">
        <f>ROUND(IF(Data[[#This Row],[deltaT]]&gt;0,(Data[[#This Row],[Tintern ]]-Data[[#This Row],[temperatuur]])*Uitgangspunten!$B$9,0),1)</f>
        <v>58.4</v>
      </c>
      <c r="I784"/>
      <c r="J784"/>
      <c r="K784" s="6"/>
      <c r="O784" s="5"/>
      <c r="P784" s="8"/>
      <c r="U784"/>
      <c r="V784"/>
    </row>
    <row r="785" spans="1:22" x14ac:dyDescent="0.25">
      <c r="A785">
        <v>2003</v>
      </c>
      <c r="B785">
        <v>12</v>
      </c>
      <c r="C785">
        <v>31</v>
      </c>
      <c r="D785">
        <v>14</v>
      </c>
      <c r="E785" s="13">
        <v>1.1000000000000001</v>
      </c>
      <c r="F785" s="7">
        <f>(((20-15)/(MIN($E$2:$E$8761)-15))*Data[[#This Row],[temperatuur]])+18.151</f>
        <v>17.919907563025209</v>
      </c>
      <c r="G785" s="7">
        <f>Data[[#This Row],[Tintern ]]-Data[[#This Row],[temperatuur]]</f>
        <v>16.819907563025208</v>
      </c>
      <c r="H785" s="7">
        <f>ROUND(IF(Data[[#This Row],[deltaT]]&gt;0,(Data[[#This Row],[Tintern ]]-Data[[#This Row],[temperatuur]])*Uitgangspunten!$B$9,0),1)</f>
        <v>58.4</v>
      </c>
      <c r="I785"/>
      <c r="J785"/>
      <c r="K785" s="6"/>
      <c r="O785" s="5"/>
      <c r="P785" s="8"/>
      <c r="U785"/>
      <c r="V785"/>
    </row>
    <row r="786" spans="1:22" x14ac:dyDescent="0.25">
      <c r="A786">
        <v>2003</v>
      </c>
      <c r="B786">
        <v>12</v>
      </c>
      <c r="C786">
        <v>31</v>
      </c>
      <c r="D786">
        <v>21</v>
      </c>
      <c r="E786" s="13">
        <v>1.1000000000000001</v>
      </c>
      <c r="F786" s="7">
        <f>(((20-15)/(MIN($E$2:$E$8761)-15))*Data[[#This Row],[temperatuur]])+18.151</f>
        <v>17.919907563025209</v>
      </c>
      <c r="G786" s="7">
        <f>Data[[#This Row],[Tintern ]]-Data[[#This Row],[temperatuur]]</f>
        <v>16.819907563025208</v>
      </c>
      <c r="H786" s="7">
        <f>ROUND(IF(Data[[#This Row],[deltaT]]&gt;0,(Data[[#This Row],[Tintern ]]-Data[[#This Row],[temperatuur]])*Uitgangspunten!$B$9,0),1)</f>
        <v>58.4</v>
      </c>
      <c r="I786"/>
      <c r="J786"/>
      <c r="K786" s="6"/>
      <c r="O786" s="5"/>
      <c r="P786" s="8"/>
      <c r="U786"/>
      <c r="V786"/>
    </row>
    <row r="787" spans="1:22" x14ac:dyDescent="0.25">
      <c r="A787">
        <v>2003</v>
      </c>
      <c r="B787">
        <v>12</v>
      </c>
      <c r="C787">
        <v>31</v>
      </c>
      <c r="D787">
        <v>22</v>
      </c>
      <c r="E787" s="13">
        <v>1.1000000000000001</v>
      </c>
      <c r="F787" s="7">
        <f>(((20-15)/(MIN($E$2:$E$8761)-15))*Data[[#This Row],[temperatuur]])+18.151</f>
        <v>17.919907563025209</v>
      </c>
      <c r="G787" s="7">
        <f>Data[[#This Row],[Tintern ]]-Data[[#This Row],[temperatuur]]</f>
        <v>16.819907563025208</v>
      </c>
      <c r="H787" s="7">
        <f>ROUND(IF(Data[[#This Row],[deltaT]]&gt;0,(Data[[#This Row],[Tintern ]]-Data[[#This Row],[temperatuur]])*Uitgangspunten!$B$9,0),1)</f>
        <v>58.4</v>
      </c>
      <c r="I787"/>
      <c r="J787"/>
      <c r="K787" s="6"/>
      <c r="O787" s="5"/>
      <c r="P787" s="8"/>
      <c r="U787"/>
      <c r="V787"/>
    </row>
    <row r="788" spans="1:22" x14ac:dyDescent="0.25">
      <c r="A788">
        <v>2001</v>
      </c>
      <c r="B788">
        <v>1</v>
      </c>
      <c r="C788">
        <v>1</v>
      </c>
      <c r="D788">
        <v>4</v>
      </c>
      <c r="E788" s="13">
        <v>1.2000000000000002</v>
      </c>
      <c r="F788" s="7">
        <f>(((20-15)/(MIN($E$2:$E$8761)-15))*Data[[#This Row],[temperatuur]])+18.151</f>
        <v>17.898899159663866</v>
      </c>
      <c r="G788" s="7">
        <f>Data[[#This Row],[Tintern ]]-Data[[#This Row],[temperatuur]]</f>
        <v>16.698899159663867</v>
      </c>
      <c r="H788" s="7">
        <f>ROUND(IF(Data[[#This Row],[deltaT]]&gt;0,(Data[[#This Row],[Tintern ]]-Data[[#This Row],[temperatuur]])*Uitgangspunten!$B$9,0),1)</f>
        <v>58</v>
      </c>
      <c r="I788"/>
      <c r="J788"/>
      <c r="K788" s="6"/>
      <c r="O788" s="5"/>
      <c r="P788" s="8"/>
      <c r="U788"/>
      <c r="V788"/>
    </row>
    <row r="789" spans="1:22" x14ac:dyDescent="0.25">
      <c r="A789">
        <v>2001</v>
      </c>
      <c r="B789">
        <v>1</v>
      </c>
      <c r="C789">
        <v>9</v>
      </c>
      <c r="D789">
        <v>24</v>
      </c>
      <c r="E789" s="13">
        <v>1.2000000000000002</v>
      </c>
      <c r="F789" s="7">
        <f>(((20-15)/(MIN($E$2:$E$8761)-15))*Data[[#This Row],[temperatuur]])+18.151</f>
        <v>17.898899159663866</v>
      </c>
      <c r="G789" s="7">
        <f>Data[[#This Row],[Tintern ]]-Data[[#This Row],[temperatuur]]</f>
        <v>16.698899159663867</v>
      </c>
      <c r="H789" s="7">
        <f>ROUND(IF(Data[[#This Row],[deltaT]]&gt;0,(Data[[#This Row],[Tintern ]]-Data[[#This Row],[temperatuur]])*Uitgangspunten!$B$9,0),1)</f>
        <v>58</v>
      </c>
      <c r="I789"/>
      <c r="J789"/>
      <c r="K789" s="6"/>
      <c r="O789" s="5"/>
      <c r="P789" s="8"/>
      <c r="U789"/>
      <c r="V789"/>
    </row>
    <row r="790" spans="1:22" x14ac:dyDescent="0.25">
      <c r="A790">
        <v>2001</v>
      </c>
      <c r="B790">
        <v>1</v>
      </c>
      <c r="C790">
        <v>29</v>
      </c>
      <c r="D790">
        <v>6</v>
      </c>
      <c r="E790" s="13">
        <v>1.2000000000000002</v>
      </c>
      <c r="F790" s="7">
        <f>(((20-15)/(MIN($E$2:$E$8761)-15))*Data[[#This Row],[temperatuur]])+18.151</f>
        <v>17.898899159663866</v>
      </c>
      <c r="G790" s="7">
        <f>Data[[#This Row],[Tintern ]]-Data[[#This Row],[temperatuur]]</f>
        <v>16.698899159663867</v>
      </c>
      <c r="H790" s="7">
        <f>ROUND(IF(Data[[#This Row],[deltaT]]&gt;0,(Data[[#This Row],[Tintern ]]-Data[[#This Row],[temperatuur]])*Uitgangspunten!$B$9,0),1)</f>
        <v>58</v>
      </c>
      <c r="I790"/>
      <c r="J790"/>
      <c r="K790" s="6"/>
      <c r="O790" s="5"/>
      <c r="P790" s="8"/>
      <c r="U790"/>
      <c r="V790"/>
    </row>
    <row r="791" spans="1:22" x14ac:dyDescent="0.25">
      <c r="A791">
        <v>2004</v>
      </c>
      <c r="B791">
        <v>2</v>
      </c>
      <c r="C791">
        <v>19</v>
      </c>
      <c r="D791">
        <v>3</v>
      </c>
      <c r="E791" s="13">
        <v>1.2000000000000002</v>
      </c>
      <c r="F791" s="7">
        <f>(((20-15)/(MIN($E$2:$E$8761)-15))*Data[[#This Row],[temperatuur]])+18.151</f>
        <v>17.898899159663866</v>
      </c>
      <c r="G791" s="7">
        <f>Data[[#This Row],[Tintern ]]-Data[[#This Row],[temperatuur]]</f>
        <v>16.698899159663867</v>
      </c>
      <c r="H791" s="7">
        <f>ROUND(IF(Data[[#This Row],[deltaT]]&gt;0,(Data[[#This Row],[Tintern ]]-Data[[#This Row],[temperatuur]])*Uitgangspunten!$B$9,0),1)</f>
        <v>58</v>
      </c>
      <c r="I791"/>
      <c r="J791"/>
      <c r="K791" s="6"/>
      <c r="O791" s="5"/>
      <c r="P791" s="8"/>
      <c r="U791"/>
      <c r="V791"/>
    </row>
    <row r="792" spans="1:22" x14ac:dyDescent="0.25">
      <c r="A792">
        <v>2004</v>
      </c>
      <c r="B792">
        <v>2</v>
      </c>
      <c r="C792">
        <v>21</v>
      </c>
      <c r="D792">
        <v>13</v>
      </c>
      <c r="E792" s="13">
        <v>1.2000000000000002</v>
      </c>
      <c r="F792" s="7">
        <f>(((20-15)/(MIN($E$2:$E$8761)-15))*Data[[#This Row],[temperatuur]])+18.151</f>
        <v>17.898899159663866</v>
      </c>
      <c r="G792" s="7">
        <f>Data[[#This Row],[Tintern ]]-Data[[#This Row],[temperatuur]]</f>
        <v>16.698899159663867</v>
      </c>
      <c r="H792" s="7">
        <f>ROUND(IF(Data[[#This Row],[deltaT]]&gt;0,(Data[[#This Row],[Tintern ]]-Data[[#This Row],[temperatuur]])*Uitgangspunten!$B$9,0),1)</f>
        <v>58</v>
      </c>
      <c r="I792"/>
      <c r="J792"/>
      <c r="K792" s="6"/>
      <c r="O792" s="5"/>
      <c r="P792" s="8"/>
      <c r="U792"/>
      <c r="V792"/>
    </row>
    <row r="793" spans="1:22" x14ac:dyDescent="0.25">
      <c r="A793">
        <v>2004</v>
      </c>
      <c r="B793">
        <v>2</v>
      </c>
      <c r="C793">
        <v>21</v>
      </c>
      <c r="D793">
        <v>18</v>
      </c>
      <c r="E793" s="13">
        <v>1.2000000000000002</v>
      </c>
      <c r="F793" s="7">
        <f>(((20-15)/(MIN($E$2:$E$8761)-15))*Data[[#This Row],[temperatuur]])+18.151</f>
        <v>17.898899159663866</v>
      </c>
      <c r="G793" s="7">
        <f>Data[[#This Row],[Tintern ]]-Data[[#This Row],[temperatuur]]</f>
        <v>16.698899159663867</v>
      </c>
      <c r="H793" s="7">
        <f>ROUND(IF(Data[[#This Row],[deltaT]]&gt;0,(Data[[#This Row],[Tintern ]]-Data[[#This Row],[temperatuur]])*Uitgangspunten!$B$9,0),1)</f>
        <v>58</v>
      </c>
      <c r="I793"/>
      <c r="J793"/>
      <c r="K793" s="6"/>
      <c r="O793" s="5"/>
      <c r="P793" s="8"/>
      <c r="U793"/>
      <c r="V793"/>
    </row>
    <row r="794" spans="1:22" x14ac:dyDescent="0.25">
      <c r="A794">
        <v>2004</v>
      </c>
      <c r="B794">
        <v>2</v>
      </c>
      <c r="C794">
        <v>22</v>
      </c>
      <c r="D794">
        <v>2</v>
      </c>
      <c r="E794" s="13">
        <v>1.2000000000000002</v>
      </c>
      <c r="F794" s="7">
        <f>(((20-15)/(MIN($E$2:$E$8761)-15))*Data[[#This Row],[temperatuur]])+18.151</f>
        <v>17.898899159663866</v>
      </c>
      <c r="G794" s="7">
        <f>Data[[#This Row],[Tintern ]]-Data[[#This Row],[temperatuur]]</f>
        <v>16.698899159663867</v>
      </c>
      <c r="H794" s="7">
        <f>ROUND(IF(Data[[#This Row],[deltaT]]&gt;0,(Data[[#This Row],[Tintern ]]-Data[[#This Row],[temperatuur]])*Uitgangspunten!$B$9,0),1)</f>
        <v>58</v>
      </c>
      <c r="I794"/>
      <c r="J794"/>
      <c r="K794" s="6"/>
      <c r="O794" s="5"/>
      <c r="P794" s="8"/>
      <c r="U794"/>
      <c r="V794"/>
    </row>
    <row r="795" spans="1:22" x14ac:dyDescent="0.25">
      <c r="A795">
        <v>2004</v>
      </c>
      <c r="B795">
        <v>2</v>
      </c>
      <c r="C795">
        <v>22</v>
      </c>
      <c r="D795">
        <v>3</v>
      </c>
      <c r="E795" s="13">
        <v>1.2000000000000002</v>
      </c>
      <c r="F795" s="7">
        <f>(((20-15)/(MIN($E$2:$E$8761)-15))*Data[[#This Row],[temperatuur]])+18.151</f>
        <v>17.898899159663866</v>
      </c>
      <c r="G795" s="7">
        <f>Data[[#This Row],[Tintern ]]-Data[[#This Row],[temperatuur]]</f>
        <v>16.698899159663867</v>
      </c>
      <c r="H795" s="7">
        <f>ROUND(IF(Data[[#This Row],[deltaT]]&gt;0,(Data[[#This Row],[Tintern ]]-Data[[#This Row],[temperatuur]])*Uitgangspunten!$B$9,0),1)</f>
        <v>58</v>
      </c>
      <c r="I795"/>
      <c r="J795"/>
      <c r="K795" s="6"/>
      <c r="O795" s="5"/>
      <c r="P795" s="8"/>
      <c r="U795"/>
      <c r="V795"/>
    </row>
    <row r="796" spans="1:22" x14ac:dyDescent="0.25">
      <c r="A796">
        <v>2004</v>
      </c>
      <c r="B796">
        <v>2</v>
      </c>
      <c r="C796">
        <v>24</v>
      </c>
      <c r="D796">
        <v>7</v>
      </c>
      <c r="E796" s="13">
        <v>1.2000000000000002</v>
      </c>
      <c r="F796" s="7">
        <f>(((20-15)/(MIN($E$2:$E$8761)-15))*Data[[#This Row],[temperatuur]])+18.151</f>
        <v>17.898899159663866</v>
      </c>
      <c r="G796" s="7">
        <f>Data[[#This Row],[Tintern ]]-Data[[#This Row],[temperatuur]]</f>
        <v>16.698899159663867</v>
      </c>
      <c r="H796" s="7">
        <f>ROUND(IF(Data[[#This Row],[deltaT]]&gt;0,(Data[[#This Row],[Tintern ]]-Data[[#This Row],[temperatuur]])*Uitgangspunten!$B$9,0),1)</f>
        <v>58</v>
      </c>
      <c r="I796"/>
      <c r="J796"/>
      <c r="K796" s="6"/>
      <c r="O796" s="5"/>
      <c r="P796" s="8"/>
      <c r="U796"/>
      <c r="V796"/>
    </row>
    <row r="797" spans="1:22" x14ac:dyDescent="0.25">
      <c r="A797">
        <v>2004</v>
      </c>
      <c r="B797">
        <v>2</v>
      </c>
      <c r="C797">
        <v>25</v>
      </c>
      <c r="D797">
        <v>9</v>
      </c>
      <c r="E797" s="13">
        <v>1.2000000000000002</v>
      </c>
      <c r="F797" s="7">
        <f>(((20-15)/(MIN($E$2:$E$8761)-15))*Data[[#This Row],[temperatuur]])+18.151</f>
        <v>17.898899159663866</v>
      </c>
      <c r="G797" s="7">
        <f>Data[[#This Row],[Tintern ]]-Data[[#This Row],[temperatuur]]</f>
        <v>16.698899159663867</v>
      </c>
      <c r="H797" s="7">
        <f>ROUND(IF(Data[[#This Row],[deltaT]]&gt;0,(Data[[#This Row],[Tintern ]]-Data[[#This Row],[temperatuur]])*Uitgangspunten!$B$9,0),1)</f>
        <v>58</v>
      </c>
      <c r="I797"/>
      <c r="J797"/>
      <c r="K797" s="6"/>
      <c r="O797" s="5"/>
      <c r="P797" s="8"/>
      <c r="U797"/>
      <c r="V797"/>
    </row>
    <row r="798" spans="1:22" x14ac:dyDescent="0.25">
      <c r="A798">
        <v>2004</v>
      </c>
      <c r="B798">
        <v>3</v>
      </c>
      <c r="C798">
        <v>4</v>
      </c>
      <c r="D798">
        <v>6</v>
      </c>
      <c r="E798" s="13">
        <v>1.2000000000000002</v>
      </c>
      <c r="F798" s="7">
        <f>(((20-15)/(MIN($E$2:$E$8761)-15))*Data[[#This Row],[temperatuur]])+18.151</f>
        <v>17.898899159663866</v>
      </c>
      <c r="G798" s="7">
        <f>Data[[#This Row],[Tintern ]]-Data[[#This Row],[temperatuur]]</f>
        <v>16.698899159663867</v>
      </c>
      <c r="H798" s="7">
        <f>ROUND(IF(Data[[#This Row],[deltaT]]&gt;0,(Data[[#This Row],[Tintern ]]-Data[[#This Row],[temperatuur]])*Uitgangspunten!$B$9,0),1)</f>
        <v>58</v>
      </c>
      <c r="I798"/>
      <c r="J798"/>
      <c r="K798" s="6"/>
      <c r="O798" s="5"/>
      <c r="P798" s="8"/>
      <c r="U798"/>
      <c r="V798"/>
    </row>
    <row r="799" spans="1:22" x14ac:dyDescent="0.25">
      <c r="A799">
        <v>2004</v>
      </c>
      <c r="B799">
        <v>3</v>
      </c>
      <c r="C799">
        <v>6</v>
      </c>
      <c r="D799">
        <v>4</v>
      </c>
      <c r="E799" s="13">
        <v>1.2000000000000002</v>
      </c>
      <c r="F799" s="7">
        <f>(((20-15)/(MIN($E$2:$E$8761)-15))*Data[[#This Row],[temperatuur]])+18.151</f>
        <v>17.898899159663866</v>
      </c>
      <c r="G799" s="7">
        <f>Data[[#This Row],[Tintern ]]-Data[[#This Row],[temperatuur]]</f>
        <v>16.698899159663867</v>
      </c>
      <c r="H799" s="7">
        <f>ROUND(IF(Data[[#This Row],[deltaT]]&gt;0,(Data[[#This Row],[Tintern ]]-Data[[#This Row],[temperatuur]])*Uitgangspunten!$B$9,0),1)</f>
        <v>58</v>
      </c>
      <c r="I799"/>
      <c r="J799"/>
      <c r="K799" s="6"/>
      <c r="O799" s="5"/>
      <c r="P799" s="8"/>
      <c r="U799"/>
      <c r="V799"/>
    </row>
    <row r="800" spans="1:22" x14ac:dyDescent="0.25">
      <c r="A800">
        <v>2004</v>
      </c>
      <c r="B800">
        <v>3</v>
      </c>
      <c r="C800">
        <v>6</v>
      </c>
      <c r="D800">
        <v>21</v>
      </c>
      <c r="E800" s="13">
        <v>1.2000000000000002</v>
      </c>
      <c r="F800" s="7">
        <f>(((20-15)/(MIN($E$2:$E$8761)-15))*Data[[#This Row],[temperatuur]])+18.151</f>
        <v>17.898899159663866</v>
      </c>
      <c r="G800" s="7">
        <f>Data[[#This Row],[Tintern ]]-Data[[#This Row],[temperatuur]]</f>
        <v>16.698899159663867</v>
      </c>
      <c r="H800" s="7">
        <f>ROUND(IF(Data[[#This Row],[deltaT]]&gt;0,(Data[[#This Row],[Tintern ]]-Data[[#This Row],[temperatuur]])*Uitgangspunten!$B$9,0),1)</f>
        <v>58</v>
      </c>
      <c r="I800"/>
      <c r="J800"/>
      <c r="K800" s="6"/>
      <c r="O800" s="5"/>
      <c r="P800" s="8"/>
      <c r="U800"/>
      <c r="V800"/>
    </row>
    <row r="801" spans="1:22" x14ac:dyDescent="0.25">
      <c r="A801">
        <v>2004</v>
      </c>
      <c r="B801">
        <v>3</v>
      </c>
      <c r="C801">
        <v>9</v>
      </c>
      <c r="D801">
        <v>5</v>
      </c>
      <c r="E801" s="13">
        <v>1.2000000000000002</v>
      </c>
      <c r="F801" s="7">
        <f>(((20-15)/(MIN($E$2:$E$8761)-15))*Data[[#This Row],[temperatuur]])+18.151</f>
        <v>17.898899159663866</v>
      </c>
      <c r="G801" s="7">
        <f>Data[[#This Row],[Tintern ]]-Data[[#This Row],[temperatuur]]</f>
        <v>16.698899159663867</v>
      </c>
      <c r="H801" s="7">
        <f>ROUND(IF(Data[[#This Row],[deltaT]]&gt;0,(Data[[#This Row],[Tintern ]]-Data[[#This Row],[temperatuur]])*Uitgangspunten!$B$9,0),1)</f>
        <v>58</v>
      </c>
      <c r="I801"/>
      <c r="J801"/>
      <c r="K801" s="6"/>
      <c r="O801" s="5"/>
      <c r="P801" s="8"/>
      <c r="U801"/>
      <c r="V801"/>
    </row>
    <row r="802" spans="1:22" x14ac:dyDescent="0.25">
      <c r="A802">
        <v>2004</v>
      </c>
      <c r="B802">
        <v>3</v>
      </c>
      <c r="C802">
        <v>9</v>
      </c>
      <c r="D802">
        <v>8</v>
      </c>
      <c r="E802" s="13">
        <v>1.2000000000000002</v>
      </c>
      <c r="F802" s="7">
        <f>(((20-15)/(MIN($E$2:$E$8761)-15))*Data[[#This Row],[temperatuur]])+18.151</f>
        <v>17.898899159663866</v>
      </c>
      <c r="G802" s="7">
        <f>Data[[#This Row],[Tintern ]]-Data[[#This Row],[temperatuur]]</f>
        <v>16.698899159663867</v>
      </c>
      <c r="H802" s="7">
        <f>ROUND(IF(Data[[#This Row],[deltaT]]&gt;0,(Data[[#This Row],[Tintern ]]-Data[[#This Row],[temperatuur]])*Uitgangspunten!$B$9,0),1)</f>
        <v>58</v>
      </c>
      <c r="I802"/>
      <c r="J802"/>
      <c r="K802" s="6"/>
      <c r="O802" s="5"/>
      <c r="P802" s="8"/>
      <c r="U802"/>
      <c r="V802"/>
    </row>
    <row r="803" spans="1:22" x14ac:dyDescent="0.25">
      <c r="A803">
        <v>2004</v>
      </c>
      <c r="B803">
        <v>3</v>
      </c>
      <c r="C803">
        <v>9</v>
      </c>
      <c r="D803">
        <v>23</v>
      </c>
      <c r="E803" s="13">
        <v>1.2000000000000002</v>
      </c>
      <c r="F803" s="7">
        <f>(((20-15)/(MIN($E$2:$E$8761)-15))*Data[[#This Row],[temperatuur]])+18.151</f>
        <v>17.898899159663866</v>
      </c>
      <c r="G803" s="7">
        <f>Data[[#This Row],[Tintern ]]-Data[[#This Row],[temperatuur]]</f>
        <v>16.698899159663867</v>
      </c>
      <c r="H803" s="7">
        <f>ROUND(IF(Data[[#This Row],[deltaT]]&gt;0,(Data[[#This Row],[Tintern ]]-Data[[#This Row],[temperatuur]])*Uitgangspunten!$B$9,0),1)</f>
        <v>58</v>
      </c>
      <c r="I803"/>
      <c r="J803"/>
      <c r="K803" s="6"/>
      <c r="O803" s="5"/>
      <c r="P803" s="8"/>
      <c r="U803"/>
      <c r="V803"/>
    </row>
    <row r="804" spans="1:22" x14ac:dyDescent="0.25">
      <c r="A804">
        <v>2004</v>
      </c>
      <c r="B804">
        <v>3</v>
      </c>
      <c r="C804">
        <v>24</v>
      </c>
      <c r="D804">
        <v>1</v>
      </c>
      <c r="E804" s="13">
        <v>1.2000000000000002</v>
      </c>
      <c r="F804" s="7">
        <f>(((20-15)/(MIN($E$2:$E$8761)-15))*Data[[#This Row],[temperatuur]])+18.151</f>
        <v>17.898899159663866</v>
      </c>
      <c r="G804" s="7">
        <f>Data[[#This Row],[Tintern ]]-Data[[#This Row],[temperatuur]]</f>
        <v>16.698899159663867</v>
      </c>
      <c r="H804" s="7">
        <f>ROUND(IF(Data[[#This Row],[deltaT]]&gt;0,(Data[[#This Row],[Tintern ]]-Data[[#This Row],[temperatuur]])*Uitgangspunten!$B$9,0),1)</f>
        <v>58</v>
      </c>
      <c r="I804"/>
      <c r="J804"/>
      <c r="K804" s="6"/>
      <c r="O804" s="5"/>
      <c r="P804" s="8"/>
      <c r="U804"/>
      <c r="V804"/>
    </row>
    <row r="805" spans="1:22" x14ac:dyDescent="0.25">
      <c r="A805">
        <v>2004</v>
      </c>
      <c r="B805">
        <v>3</v>
      </c>
      <c r="C805">
        <v>26</v>
      </c>
      <c r="D805">
        <v>24</v>
      </c>
      <c r="E805" s="13">
        <v>1.2000000000000002</v>
      </c>
      <c r="F805" s="7">
        <f>(((20-15)/(MIN($E$2:$E$8761)-15))*Data[[#This Row],[temperatuur]])+18.151</f>
        <v>17.898899159663866</v>
      </c>
      <c r="G805" s="7">
        <f>Data[[#This Row],[Tintern ]]-Data[[#This Row],[temperatuur]]</f>
        <v>16.698899159663867</v>
      </c>
      <c r="H805" s="7">
        <f>ROUND(IF(Data[[#This Row],[deltaT]]&gt;0,(Data[[#This Row],[Tintern ]]-Data[[#This Row],[temperatuur]])*Uitgangspunten!$B$9,0),1)</f>
        <v>58</v>
      </c>
      <c r="I805"/>
      <c r="J805"/>
      <c r="K805" s="6"/>
      <c r="O805" s="5"/>
      <c r="P805" s="8"/>
      <c r="U805"/>
      <c r="V805"/>
    </row>
    <row r="806" spans="1:22" x14ac:dyDescent="0.25">
      <c r="A806">
        <v>2004</v>
      </c>
      <c r="B806">
        <v>3</v>
      </c>
      <c r="C806">
        <v>29</v>
      </c>
      <c r="D806">
        <v>2</v>
      </c>
      <c r="E806" s="13">
        <v>1.2000000000000002</v>
      </c>
      <c r="F806" s="7">
        <f>(((20-15)/(MIN($E$2:$E$8761)-15))*Data[[#This Row],[temperatuur]])+18.151</f>
        <v>17.898899159663866</v>
      </c>
      <c r="G806" s="7">
        <f>Data[[#This Row],[Tintern ]]-Data[[#This Row],[temperatuur]]</f>
        <v>16.698899159663867</v>
      </c>
      <c r="H806" s="7">
        <f>ROUND(IF(Data[[#This Row],[deltaT]]&gt;0,(Data[[#This Row],[Tintern ]]-Data[[#This Row],[temperatuur]])*Uitgangspunten!$B$9,0),1)</f>
        <v>58</v>
      </c>
      <c r="I806"/>
      <c r="J806"/>
      <c r="K806" s="6"/>
      <c r="O806" s="5"/>
      <c r="P806" s="8"/>
      <c r="U806"/>
      <c r="V806"/>
    </row>
    <row r="807" spans="1:22" x14ac:dyDescent="0.25">
      <c r="A807">
        <v>2002</v>
      </c>
      <c r="B807">
        <v>4</v>
      </c>
      <c r="C807">
        <v>9</v>
      </c>
      <c r="D807">
        <v>6</v>
      </c>
      <c r="E807" s="13">
        <v>1.2000000000000002</v>
      </c>
      <c r="F807" s="7">
        <f>(((20-15)/(MIN($E$2:$E$8761)-15))*Data[[#This Row],[temperatuur]])+18.151</f>
        <v>17.898899159663866</v>
      </c>
      <c r="G807" s="7">
        <f>Data[[#This Row],[Tintern ]]-Data[[#This Row],[temperatuur]]</f>
        <v>16.698899159663867</v>
      </c>
      <c r="H807" s="7">
        <f>ROUND(IF(Data[[#This Row],[deltaT]]&gt;0,(Data[[#This Row],[Tintern ]]-Data[[#This Row],[temperatuur]])*Uitgangspunten!$B$9,0),1)</f>
        <v>58</v>
      </c>
      <c r="I807"/>
      <c r="J807"/>
      <c r="K807" s="6"/>
      <c r="O807" s="5"/>
      <c r="P807" s="8"/>
      <c r="U807"/>
      <c r="V807"/>
    </row>
    <row r="808" spans="1:22" x14ac:dyDescent="0.25">
      <c r="A808">
        <v>2002</v>
      </c>
      <c r="B808">
        <v>4</v>
      </c>
      <c r="C808">
        <v>20</v>
      </c>
      <c r="D808">
        <v>2</v>
      </c>
      <c r="E808" s="13">
        <v>1.2000000000000002</v>
      </c>
      <c r="F808" s="7">
        <f>(((20-15)/(MIN($E$2:$E$8761)-15))*Data[[#This Row],[temperatuur]])+18.151</f>
        <v>17.898899159663866</v>
      </c>
      <c r="G808" s="7">
        <f>Data[[#This Row],[Tintern ]]-Data[[#This Row],[temperatuur]]</f>
        <v>16.698899159663867</v>
      </c>
      <c r="H808" s="7">
        <f>ROUND(IF(Data[[#This Row],[deltaT]]&gt;0,(Data[[#This Row],[Tintern ]]-Data[[#This Row],[temperatuur]])*Uitgangspunten!$B$9,0),1)</f>
        <v>58</v>
      </c>
      <c r="I808"/>
      <c r="J808"/>
      <c r="K808" s="6"/>
      <c r="O808" s="5"/>
      <c r="P808" s="8"/>
      <c r="U808"/>
      <c r="V808"/>
    </row>
    <row r="809" spans="1:22" x14ac:dyDescent="0.25">
      <c r="A809">
        <v>2010</v>
      </c>
      <c r="B809">
        <v>10</v>
      </c>
      <c r="C809">
        <v>25</v>
      </c>
      <c r="D809">
        <v>22</v>
      </c>
      <c r="E809" s="13">
        <v>1.2000000000000002</v>
      </c>
      <c r="F809" s="7">
        <f>(((20-15)/(MIN($E$2:$E$8761)-15))*Data[[#This Row],[temperatuur]])+18.151</f>
        <v>17.898899159663866</v>
      </c>
      <c r="G809" s="7">
        <f>Data[[#This Row],[Tintern ]]-Data[[#This Row],[temperatuur]]</f>
        <v>16.698899159663867</v>
      </c>
      <c r="H809" s="7">
        <f>ROUND(IF(Data[[#This Row],[deltaT]]&gt;0,(Data[[#This Row],[Tintern ]]-Data[[#This Row],[temperatuur]])*Uitgangspunten!$B$9,0),1)</f>
        <v>58</v>
      </c>
      <c r="I809"/>
      <c r="J809"/>
      <c r="K809" s="6"/>
      <c r="O809" s="5"/>
      <c r="P809" s="8"/>
      <c r="U809"/>
      <c r="V809"/>
    </row>
    <row r="810" spans="1:22" x14ac:dyDescent="0.25">
      <c r="A810">
        <v>2010</v>
      </c>
      <c r="B810">
        <v>10</v>
      </c>
      <c r="C810">
        <v>26</v>
      </c>
      <c r="D810">
        <v>5</v>
      </c>
      <c r="E810" s="13">
        <v>1.2000000000000002</v>
      </c>
      <c r="F810" s="7">
        <f>(((20-15)/(MIN($E$2:$E$8761)-15))*Data[[#This Row],[temperatuur]])+18.151</f>
        <v>17.898899159663866</v>
      </c>
      <c r="G810" s="7">
        <f>Data[[#This Row],[Tintern ]]-Data[[#This Row],[temperatuur]]</f>
        <v>16.698899159663867</v>
      </c>
      <c r="H810" s="7">
        <f>ROUND(IF(Data[[#This Row],[deltaT]]&gt;0,(Data[[#This Row],[Tintern ]]-Data[[#This Row],[temperatuur]])*Uitgangspunten!$B$9,0),1)</f>
        <v>58</v>
      </c>
      <c r="I810"/>
      <c r="J810"/>
      <c r="K810" s="6"/>
      <c r="O810" s="5"/>
      <c r="P810" s="8"/>
      <c r="U810"/>
      <c r="V810"/>
    </row>
    <row r="811" spans="1:22" x14ac:dyDescent="0.25">
      <c r="A811">
        <v>2003</v>
      </c>
      <c r="B811">
        <v>12</v>
      </c>
      <c r="C811">
        <v>8</v>
      </c>
      <c r="D811">
        <v>12</v>
      </c>
      <c r="E811" s="13">
        <v>1.2000000000000002</v>
      </c>
      <c r="F811" s="7">
        <f>(((20-15)/(MIN($E$2:$E$8761)-15))*Data[[#This Row],[temperatuur]])+18.151</f>
        <v>17.898899159663866</v>
      </c>
      <c r="G811" s="7">
        <f>Data[[#This Row],[Tintern ]]-Data[[#This Row],[temperatuur]]</f>
        <v>16.698899159663867</v>
      </c>
      <c r="H811" s="7">
        <f>ROUND(IF(Data[[#This Row],[deltaT]]&gt;0,(Data[[#This Row],[Tintern ]]-Data[[#This Row],[temperatuur]])*Uitgangspunten!$B$9,0),1)</f>
        <v>58</v>
      </c>
      <c r="I811"/>
      <c r="J811"/>
      <c r="K811" s="6"/>
      <c r="O811" s="5"/>
      <c r="P811" s="8"/>
      <c r="U811"/>
      <c r="V811"/>
    </row>
    <row r="812" spans="1:22" x14ac:dyDescent="0.25">
      <c r="A812">
        <v>2003</v>
      </c>
      <c r="B812">
        <v>12</v>
      </c>
      <c r="C812">
        <v>10</v>
      </c>
      <c r="D812">
        <v>15</v>
      </c>
      <c r="E812" s="13">
        <v>1.2000000000000002</v>
      </c>
      <c r="F812" s="7">
        <f>(((20-15)/(MIN($E$2:$E$8761)-15))*Data[[#This Row],[temperatuur]])+18.151</f>
        <v>17.898899159663866</v>
      </c>
      <c r="G812" s="7">
        <f>Data[[#This Row],[Tintern ]]-Data[[#This Row],[temperatuur]]</f>
        <v>16.698899159663867</v>
      </c>
      <c r="H812" s="7">
        <f>ROUND(IF(Data[[#This Row],[deltaT]]&gt;0,(Data[[#This Row],[Tintern ]]-Data[[#This Row],[temperatuur]])*Uitgangspunten!$B$9,0),1)</f>
        <v>58</v>
      </c>
      <c r="I812"/>
      <c r="J812"/>
      <c r="K812" s="6"/>
      <c r="O812" s="5"/>
      <c r="P812" s="8"/>
      <c r="U812"/>
      <c r="V812"/>
    </row>
    <row r="813" spans="1:22" x14ac:dyDescent="0.25">
      <c r="A813">
        <v>2003</v>
      </c>
      <c r="B813">
        <v>12</v>
      </c>
      <c r="C813">
        <v>15</v>
      </c>
      <c r="D813">
        <v>6</v>
      </c>
      <c r="E813" s="13">
        <v>1.2000000000000002</v>
      </c>
      <c r="F813" s="7">
        <f>(((20-15)/(MIN($E$2:$E$8761)-15))*Data[[#This Row],[temperatuur]])+18.151</f>
        <v>17.898899159663866</v>
      </c>
      <c r="G813" s="7">
        <f>Data[[#This Row],[Tintern ]]-Data[[#This Row],[temperatuur]]</f>
        <v>16.698899159663867</v>
      </c>
      <c r="H813" s="7">
        <f>ROUND(IF(Data[[#This Row],[deltaT]]&gt;0,(Data[[#This Row],[Tintern ]]-Data[[#This Row],[temperatuur]])*Uitgangspunten!$B$9,0),1)</f>
        <v>58</v>
      </c>
      <c r="I813"/>
      <c r="J813"/>
      <c r="K813" s="6"/>
      <c r="O813" s="5"/>
      <c r="P813" s="8"/>
      <c r="U813"/>
      <c r="V813"/>
    </row>
    <row r="814" spans="1:22" x14ac:dyDescent="0.25">
      <c r="A814">
        <v>2003</v>
      </c>
      <c r="B814">
        <v>12</v>
      </c>
      <c r="C814">
        <v>23</v>
      </c>
      <c r="D814">
        <v>6</v>
      </c>
      <c r="E814" s="13">
        <v>1.2000000000000002</v>
      </c>
      <c r="F814" s="7">
        <f>(((20-15)/(MIN($E$2:$E$8761)-15))*Data[[#This Row],[temperatuur]])+18.151</f>
        <v>17.898899159663866</v>
      </c>
      <c r="G814" s="7">
        <f>Data[[#This Row],[Tintern ]]-Data[[#This Row],[temperatuur]]</f>
        <v>16.698899159663867</v>
      </c>
      <c r="H814" s="7">
        <f>ROUND(IF(Data[[#This Row],[deltaT]]&gt;0,(Data[[#This Row],[Tintern ]]-Data[[#This Row],[temperatuur]])*Uitgangspunten!$B$9,0),1)</f>
        <v>58</v>
      </c>
      <c r="I814"/>
      <c r="J814"/>
      <c r="K814" s="6"/>
      <c r="O814" s="5"/>
      <c r="P814" s="8"/>
      <c r="U814"/>
      <c r="V814"/>
    </row>
    <row r="815" spans="1:22" x14ac:dyDescent="0.25">
      <c r="A815">
        <v>2003</v>
      </c>
      <c r="B815">
        <v>12</v>
      </c>
      <c r="C815">
        <v>23</v>
      </c>
      <c r="D815">
        <v>9</v>
      </c>
      <c r="E815" s="13">
        <v>1.2000000000000002</v>
      </c>
      <c r="F815" s="7">
        <f>(((20-15)/(MIN($E$2:$E$8761)-15))*Data[[#This Row],[temperatuur]])+18.151</f>
        <v>17.898899159663866</v>
      </c>
      <c r="G815" s="7">
        <f>Data[[#This Row],[Tintern ]]-Data[[#This Row],[temperatuur]]</f>
        <v>16.698899159663867</v>
      </c>
      <c r="H815" s="7">
        <f>ROUND(IF(Data[[#This Row],[deltaT]]&gt;0,(Data[[#This Row],[Tintern ]]-Data[[#This Row],[temperatuur]])*Uitgangspunten!$B$9,0),1)</f>
        <v>58</v>
      </c>
      <c r="I815"/>
      <c r="J815"/>
      <c r="K815" s="6"/>
      <c r="O815" s="5"/>
      <c r="P815" s="8"/>
      <c r="U815"/>
      <c r="V815"/>
    </row>
    <row r="816" spans="1:22" x14ac:dyDescent="0.25">
      <c r="A816">
        <v>2003</v>
      </c>
      <c r="B816">
        <v>12</v>
      </c>
      <c r="C816">
        <v>31</v>
      </c>
      <c r="D816">
        <v>4</v>
      </c>
      <c r="E816" s="13">
        <v>1.2000000000000002</v>
      </c>
      <c r="F816" s="7">
        <f>(((20-15)/(MIN($E$2:$E$8761)-15))*Data[[#This Row],[temperatuur]])+18.151</f>
        <v>17.898899159663866</v>
      </c>
      <c r="G816" s="7">
        <f>Data[[#This Row],[Tintern ]]-Data[[#This Row],[temperatuur]]</f>
        <v>16.698899159663867</v>
      </c>
      <c r="H816" s="7">
        <f>ROUND(IF(Data[[#This Row],[deltaT]]&gt;0,(Data[[#This Row],[Tintern ]]-Data[[#This Row],[temperatuur]])*Uitgangspunten!$B$9,0),1)</f>
        <v>58</v>
      </c>
      <c r="I816"/>
      <c r="J816"/>
      <c r="K816" s="6"/>
      <c r="O816" s="5"/>
      <c r="P816" s="8"/>
      <c r="U816"/>
      <c r="V816"/>
    </row>
    <row r="817" spans="1:22" x14ac:dyDescent="0.25">
      <c r="A817">
        <v>2003</v>
      </c>
      <c r="B817">
        <v>12</v>
      </c>
      <c r="C817">
        <v>31</v>
      </c>
      <c r="D817">
        <v>11</v>
      </c>
      <c r="E817" s="13">
        <v>1.2000000000000002</v>
      </c>
      <c r="F817" s="7">
        <f>(((20-15)/(MIN($E$2:$E$8761)-15))*Data[[#This Row],[temperatuur]])+18.151</f>
        <v>17.898899159663866</v>
      </c>
      <c r="G817" s="7">
        <f>Data[[#This Row],[Tintern ]]-Data[[#This Row],[temperatuur]]</f>
        <v>16.698899159663867</v>
      </c>
      <c r="H817" s="7">
        <f>ROUND(IF(Data[[#This Row],[deltaT]]&gt;0,(Data[[#This Row],[Tintern ]]-Data[[#This Row],[temperatuur]])*Uitgangspunten!$B$9,0),1)</f>
        <v>58</v>
      </c>
      <c r="I817"/>
      <c r="J817"/>
      <c r="K817" s="6"/>
      <c r="O817" s="5"/>
      <c r="P817" s="8"/>
      <c r="U817"/>
      <c r="V817"/>
    </row>
    <row r="818" spans="1:22" x14ac:dyDescent="0.25">
      <c r="A818">
        <v>2001</v>
      </c>
      <c r="B818">
        <v>1</v>
      </c>
      <c r="C818">
        <v>1</v>
      </c>
      <c r="D818">
        <v>7</v>
      </c>
      <c r="E818" s="13">
        <v>1.3</v>
      </c>
      <c r="F818" s="7">
        <f>(((20-15)/(MIN($E$2:$E$8761)-15))*Data[[#This Row],[temperatuur]])+18.151</f>
        <v>17.87789075630252</v>
      </c>
      <c r="G818" s="7">
        <f>Data[[#This Row],[Tintern ]]-Data[[#This Row],[temperatuur]]</f>
        <v>16.577890756302519</v>
      </c>
      <c r="H818" s="7">
        <f>ROUND(IF(Data[[#This Row],[deltaT]]&gt;0,(Data[[#This Row],[Tintern ]]-Data[[#This Row],[temperatuur]])*Uitgangspunten!$B$9,0),1)</f>
        <v>57.6</v>
      </c>
      <c r="I818"/>
      <c r="J818"/>
      <c r="K818" s="6"/>
      <c r="O818" s="5"/>
      <c r="P818" s="8"/>
      <c r="U818"/>
      <c r="V818"/>
    </row>
    <row r="819" spans="1:22" x14ac:dyDescent="0.25">
      <c r="A819">
        <v>2001</v>
      </c>
      <c r="B819">
        <v>1</v>
      </c>
      <c r="C819">
        <v>10</v>
      </c>
      <c r="D819">
        <v>2</v>
      </c>
      <c r="E819" s="13">
        <v>1.3</v>
      </c>
      <c r="F819" s="7">
        <f>(((20-15)/(MIN($E$2:$E$8761)-15))*Data[[#This Row],[temperatuur]])+18.151</f>
        <v>17.87789075630252</v>
      </c>
      <c r="G819" s="7">
        <f>Data[[#This Row],[Tintern ]]-Data[[#This Row],[temperatuur]]</f>
        <v>16.577890756302519</v>
      </c>
      <c r="H819" s="7">
        <f>ROUND(IF(Data[[#This Row],[deltaT]]&gt;0,(Data[[#This Row],[Tintern ]]-Data[[#This Row],[temperatuur]])*Uitgangspunten!$B$9,0),1)</f>
        <v>57.6</v>
      </c>
      <c r="I819"/>
      <c r="J819"/>
      <c r="K819" s="6"/>
      <c r="O819" s="5"/>
      <c r="P819" s="8"/>
      <c r="U819"/>
      <c r="V819"/>
    </row>
    <row r="820" spans="1:22" x14ac:dyDescent="0.25">
      <c r="A820">
        <v>2001</v>
      </c>
      <c r="B820">
        <v>1</v>
      </c>
      <c r="C820">
        <v>12</v>
      </c>
      <c r="D820">
        <v>19</v>
      </c>
      <c r="E820" s="13">
        <v>1.3</v>
      </c>
      <c r="F820" s="7">
        <f>(((20-15)/(MIN($E$2:$E$8761)-15))*Data[[#This Row],[temperatuur]])+18.151</f>
        <v>17.87789075630252</v>
      </c>
      <c r="G820" s="7">
        <f>Data[[#This Row],[Tintern ]]-Data[[#This Row],[temperatuur]]</f>
        <v>16.577890756302519</v>
      </c>
      <c r="H820" s="7">
        <f>ROUND(IF(Data[[#This Row],[deltaT]]&gt;0,(Data[[#This Row],[Tintern ]]-Data[[#This Row],[temperatuur]])*Uitgangspunten!$B$9,0),1)</f>
        <v>57.6</v>
      </c>
      <c r="I820"/>
      <c r="J820"/>
      <c r="K820" s="6"/>
      <c r="O820" s="5"/>
      <c r="P820" s="8"/>
      <c r="U820"/>
      <c r="V820"/>
    </row>
    <row r="821" spans="1:22" x14ac:dyDescent="0.25">
      <c r="A821">
        <v>2001</v>
      </c>
      <c r="B821">
        <v>1</v>
      </c>
      <c r="C821">
        <v>15</v>
      </c>
      <c r="D821">
        <v>14</v>
      </c>
      <c r="E821" s="13">
        <v>1.3</v>
      </c>
      <c r="F821" s="7">
        <f>(((20-15)/(MIN($E$2:$E$8761)-15))*Data[[#This Row],[temperatuur]])+18.151</f>
        <v>17.87789075630252</v>
      </c>
      <c r="G821" s="7">
        <f>Data[[#This Row],[Tintern ]]-Data[[#This Row],[temperatuur]]</f>
        <v>16.577890756302519</v>
      </c>
      <c r="H821" s="7">
        <f>ROUND(IF(Data[[#This Row],[deltaT]]&gt;0,(Data[[#This Row],[Tintern ]]-Data[[#This Row],[temperatuur]])*Uitgangspunten!$B$9,0),1)</f>
        <v>57.6</v>
      </c>
      <c r="I821"/>
      <c r="J821"/>
      <c r="K821" s="6"/>
      <c r="O821" s="5"/>
      <c r="P821" s="8"/>
      <c r="U821"/>
      <c r="V821"/>
    </row>
    <row r="822" spans="1:22" x14ac:dyDescent="0.25">
      <c r="A822">
        <v>2004</v>
      </c>
      <c r="B822">
        <v>2</v>
      </c>
      <c r="C822">
        <v>21</v>
      </c>
      <c r="D822">
        <v>17</v>
      </c>
      <c r="E822" s="13">
        <v>1.3</v>
      </c>
      <c r="F822" s="7">
        <f>(((20-15)/(MIN($E$2:$E$8761)-15))*Data[[#This Row],[temperatuur]])+18.151</f>
        <v>17.87789075630252</v>
      </c>
      <c r="G822" s="7">
        <f>Data[[#This Row],[Tintern ]]-Data[[#This Row],[temperatuur]]</f>
        <v>16.577890756302519</v>
      </c>
      <c r="H822" s="7">
        <f>ROUND(IF(Data[[#This Row],[deltaT]]&gt;0,(Data[[#This Row],[Tintern ]]-Data[[#This Row],[temperatuur]])*Uitgangspunten!$B$9,0),1)</f>
        <v>57.6</v>
      </c>
      <c r="I822"/>
      <c r="J822"/>
      <c r="K822" s="6"/>
      <c r="O822" s="5"/>
      <c r="P822" s="8"/>
      <c r="U822"/>
      <c r="V822"/>
    </row>
    <row r="823" spans="1:22" x14ac:dyDescent="0.25">
      <c r="A823">
        <v>2004</v>
      </c>
      <c r="B823">
        <v>2</v>
      </c>
      <c r="C823">
        <v>24</v>
      </c>
      <c r="D823">
        <v>24</v>
      </c>
      <c r="E823" s="13">
        <v>1.3</v>
      </c>
      <c r="F823" s="7">
        <f>(((20-15)/(MIN($E$2:$E$8761)-15))*Data[[#This Row],[temperatuur]])+18.151</f>
        <v>17.87789075630252</v>
      </c>
      <c r="G823" s="7">
        <f>Data[[#This Row],[Tintern ]]-Data[[#This Row],[temperatuur]]</f>
        <v>16.577890756302519</v>
      </c>
      <c r="H823" s="7">
        <f>ROUND(IF(Data[[#This Row],[deltaT]]&gt;0,(Data[[#This Row],[Tintern ]]-Data[[#This Row],[temperatuur]])*Uitgangspunten!$B$9,0),1)</f>
        <v>57.6</v>
      </c>
      <c r="I823"/>
      <c r="J823"/>
      <c r="K823" s="6"/>
      <c r="O823" s="5"/>
      <c r="P823" s="8"/>
      <c r="U823"/>
      <c r="V823"/>
    </row>
    <row r="824" spans="1:22" x14ac:dyDescent="0.25">
      <c r="A824">
        <v>2004</v>
      </c>
      <c r="B824">
        <v>3</v>
      </c>
      <c r="C824">
        <v>2</v>
      </c>
      <c r="D824">
        <v>2</v>
      </c>
      <c r="E824" s="13">
        <v>1.3</v>
      </c>
      <c r="F824" s="7">
        <f>(((20-15)/(MIN($E$2:$E$8761)-15))*Data[[#This Row],[temperatuur]])+18.151</f>
        <v>17.87789075630252</v>
      </c>
      <c r="G824" s="7">
        <f>Data[[#This Row],[Tintern ]]-Data[[#This Row],[temperatuur]]</f>
        <v>16.577890756302519</v>
      </c>
      <c r="H824" s="7">
        <f>ROUND(IF(Data[[#This Row],[deltaT]]&gt;0,(Data[[#This Row],[Tintern ]]-Data[[#This Row],[temperatuur]])*Uitgangspunten!$B$9,0),1)</f>
        <v>57.6</v>
      </c>
      <c r="I824"/>
      <c r="J824"/>
      <c r="K824" s="6"/>
      <c r="O824" s="5"/>
      <c r="P824" s="8"/>
      <c r="U824"/>
      <c r="V824"/>
    </row>
    <row r="825" spans="1:22" x14ac:dyDescent="0.25">
      <c r="A825">
        <v>2004</v>
      </c>
      <c r="B825">
        <v>3</v>
      </c>
      <c r="C825">
        <v>2</v>
      </c>
      <c r="D825">
        <v>3</v>
      </c>
      <c r="E825" s="13">
        <v>1.3</v>
      </c>
      <c r="F825" s="7">
        <f>(((20-15)/(MIN($E$2:$E$8761)-15))*Data[[#This Row],[temperatuur]])+18.151</f>
        <v>17.87789075630252</v>
      </c>
      <c r="G825" s="7">
        <f>Data[[#This Row],[Tintern ]]-Data[[#This Row],[temperatuur]]</f>
        <v>16.577890756302519</v>
      </c>
      <c r="H825" s="7">
        <f>ROUND(IF(Data[[#This Row],[deltaT]]&gt;0,(Data[[#This Row],[Tintern ]]-Data[[#This Row],[temperatuur]])*Uitgangspunten!$B$9,0),1)</f>
        <v>57.6</v>
      </c>
      <c r="I825"/>
      <c r="J825"/>
      <c r="K825" s="6"/>
      <c r="O825" s="5"/>
      <c r="P825" s="8"/>
      <c r="U825"/>
      <c r="V825"/>
    </row>
    <row r="826" spans="1:22" x14ac:dyDescent="0.25">
      <c r="A826">
        <v>2004</v>
      </c>
      <c r="B826">
        <v>3</v>
      </c>
      <c r="C826">
        <v>4</v>
      </c>
      <c r="D826">
        <v>1</v>
      </c>
      <c r="E826" s="13">
        <v>1.3</v>
      </c>
      <c r="F826" s="7">
        <f>(((20-15)/(MIN($E$2:$E$8761)-15))*Data[[#This Row],[temperatuur]])+18.151</f>
        <v>17.87789075630252</v>
      </c>
      <c r="G826" s="7">
        <f>Data[[#This Row],[Tintern ]]-Data[[#This Row],[temperatuur]]</f>
        <v>16.577890756302519</v>
      </c>
      <c r="H826" s="7">
        <f>ROUND(IF(Data[[#This Row],[deltaT]]&gt;0,(Data[[#This Row],[Tintern ]]-Data[[#This Row],[temperatuur]])*Uitgangspunten!$B$9,0),1)</f>
        <v>57.6</v>
      </c>
      <c r="I826"/>
      <c r="J826"/>
      <c r="K826" s="6"/>
      <c r="O826" s="5"/>
      <c r="P826" s="8"/>
      <c r="U826"/>
      <c r="V826"/>
    </row>
    <row r="827" spans="1:22" x14ac:dyDescent="0.25">
      <c r="A827">
        <v>2004</v>
      </c>
      <c r="B827">
        <v>3</v>
      </c>
      <c r="C827">
        <v>6</v>
      </c>
      <c r="D827">
        <v>1</v>
      </c>
      <c r="E827" s="13">
        <v>1.3</v>
      </c>
      <c r="F827" s="7">
        <f>(((20-15)/(MIN($E$2:$E$8761)-15))*Data[[#This Row],[temperatuur]])+18.151</f>
        <v>17.87789075630252</v>
      </c>
      <c r="G827" s="7">
        <f>Data[[#This Row],[Tintern ]]-Data[[#This Row],[temperatuur]]</f>
        <v>16.577890756302519</v>
      </c>
      <c r="H827" s="7">
        <f>ROUND(IF(Data[[#This Row],[deltaT]]&gt;0,(Data[[#This Row],[Tintern ]]-Data[[#This Row],[temperatuur]])*Uitgangspunten!$B$9,0),1)</f>
        <v>57.6</v>
      </c>
      <c r="I827"/>
      <c r="J827"/>
      <c r="K827" s="6"/>
      <c r="O827" s="5"/>
      <c r="P827" s="8"/>
      <c r="U827"/>
      <c r="V827"/>
    </row>
    <row r="828" spans="1:22" x14ac:dyDescent="0.25">
      <c r="A828">
        <v>2004</v>
      </c>
      <c r="B828">
        <v>3</v>
      </c>
      <c r="C828">
        <v>6</v>
      </c>
      <c r="D828">
        <v>3</v>
      </c>
      <c r="E828" s="13">
        <v>1.3</v>
      </c>
      <c r="F828" s="7">
        <f>(((20-15)/(MIN($E$2:$E$8761)-15))*Data[[#This Row],[temperatuur]])+18.151</f>
        <v>17.87789075630252</v>
      </c>
      <c r="G828" s="7">
        <f>Data[[#This Row],[Tintern ]]-Data[[#This Row],[temperatuur]]</f>
        <v>16.577890756302519</v>
      </c>
      <c r="H828" s="7">
        <f>ROUND(IF(Data[[#This Row],[deltaT]]&gt;0,(Data[[#This Row],[Tintern ]]-Data[[#This Row],[temperatuur]])*Uitgangspunten!$B$9,0),1)</f>
        <v>57.6</v>
      </c>
      <c r="I828"/>
      <c r="J828"/>
      <c r="K828" s="6"/>
      <c r="O828" s="5"/>
      <c r="P828" s="8"/>
      <c r="U828"/>
      <c r="V828"/>
    </row>
    <row r="829" spans="1:22" x14ac:dyDescent="0.25">
      <c r="A829">
        <v>2004</v>
      </c>
      <c r="B829">
        <v>3</v>
      </c>
      <c r="C829">
        <v>23</v>
      </c>
      <c r="D829">
        <v>24</v>
      </c>
      <c r="E829" s="13">
        <v>1.3</v>
      </c>
      <c r="F829" s="7">
        <f>(((20-15)/(MIN($E$2:$E$8761)-15))*Data[[#This Row],[temperatuur]])+18.151</f>
        <v>17.87789075630252</v>
      </c>
      <c r="G829" s="7">
        <f>Data[[#This Row],[Tintern ]]-Data[[#This Row],[temperatuur]]</f>
        <v>16.577890756302519</v>
      </c>
      <c r="H829" s="7">
        <f>ROUND(IF(Data[[#This Row],[deltaT]]&gt;0,(Data[[#This Row],[Tintern ]]-Data[[#This Row],[temperatuur]])*Uitgangspunten!$B$9,0),1)</f>
        <v>57.6</v>
      </c>
      <c r="I829"/>
      <c r="J829"/>
      <c r="K829" s="6"/>
      <c r="O829" s="5"/>
      <c r="P829" s="8"/>
      <c r="U829"/>
      <c r="V829"/>
    </row>
    <row r="830" spans="1:22" x14ac:dyDescent="0.25">
      <c r="A830">
        <v>2004</v>
      </c>
      <c r="B830">
        <v>3</v>
      </c>
      <c r="C830">
        <v>26</v>
      </c>
      <c r="D830">
        <v>23</v>
      </c>
      <c r="E830" s="13">
        <v>1.3</v>
      </c>
      <c r="F830" s="7">
        <f>(((20-15)/(MIN($E$2:$E$8761)-15))*Data[[#This Row],[temperatuur]])+18.151</f>
        <v>17.87789075630252</v>
      </c>
      <c r="G830" s="7">
        <f>Data[[#This Row],[Tintern ]]-Data[[#This Row],[temperatuur]]</f>
        <v>16.577890756302519</v>
      </c>
      <c r="H830" s="7">
        <f>ROUND(IF(Data[[#This Row],[deltaT]]&gt;0,(Data[[#This Row],[Tintern ]]-Data[[#This Row],[temperatuur]])*Uitgangspunten!$B$9,0),1)</f>
        <v>57.6</v>
      </c>
      <c r="I830"/>
      <c r="J830"/>
      <c r="K830" s="6"/>
      <c r="O830" s="5"/>
      <c r="P830" s="8"/>
      <c r="U830"/>
      <c r="V830"/>
    </row>
    <row r="831" spans="1:22" x14ac:dyDescent="0.25">
      <c r="A831">
        <v>2004</v>
      </c>
      <c r="B831">
        <v>3</v>
      </c>
      <c r="C831">
        <v>27</v>
      </c>
      <c r="D831">
        <v>22</v>
      </c>
      <c r="E831" s="13">
        <v>1.3</v>
      </c>
      <c r="F831" s="7">
        <f>(((20-15)/(MIN($E$2:$E$8761)-15))*Data[[#This Row],[temperatuur]])+18.151</f>
        <v>17.87789075630252</v>
      </c>
      <c r="G831" s="7">
        <f>Data[[#This Row],[Tintern ]]-Data[[#This Row],[temperatuur]]</f>
        <v>16.577890756302519</v>
      </c>
      <c r="H831" s="7">
        <f>ROUND(IF(Data[[#This Row],[deltaT]]&gt;0,(Data[[#This Row],[Tintern ]]-Data[[#This Row],[temperatuur]])*Uitgangspunten!$B$9,0),1)</f>
        <v>57.6</v>
      </c>
      <c r="I831"/>
      <c r="J831"/>
      <c r="K831" s="6"/>
      <c r="O831" s="5"/>
      <c r="P831" s="8"/>
      <c r="U831"/>
      <c r="V831"/>
    </row>
    <row r="832" spans="1:22" x14ac:dyDescent="0.25">
      <c r="A832">
        <v>2002</v>
      </c>
      <c r="B832">
        <v>4</v>
      </c>
      <c r="C832">
        <v>6</v>
      </c>
      <c r="D832">
        <v>4</v>
      </c>
      <c r="E832" s="13">
        <v>1.3</v>
      </c>
      <c r="F832" s="7">
        <f>(((20-15)/(MIN($E$2:$E$8761)-15))*Data[[#This Row],[temperatuur]])+18.151</f>
        <v>17.87789075630252</v>
      </c>
      <c r="G832" s="7">
        <f>Data[[#This Row],[Tintern ]]-Data[[#This Row],[temperatuur]]</f>
        <v>16.577890756302519</v>
      </c>
      <c r="H832" s="7">
        <f>ROUND(IF(Data[[#This Row],[deltaT]]&gt;0,(Data[[#This Row],[Tintern ]]-Data[[#This Row],[temperatuur]])*Uitgangspunten!$B$9,0),1)</f>
        <v>57.6</v>
      </c>
      <c r="I832"/>
      <c r="J832"/>
      <c r="K832" s="6"/>
      <c r="O832" s="5"/>
      <c r="P832" s="8"/>
      <c r="U832"/>
      <c r="V832"/>
    </row>
    <row r="833" spans="1:22" x14ac:dyDescent="0.25">
      <c r="A833">
        <v>2002</v>
      </c>
      <c r="B833">
        <v>4</v>
      </c>
      <c r="C833">
        <v>12</v>
      </c>
      <c r="D833">
        <v>5</v>
      </c>
      <c r="E833" s="13">
        <v>1.3</v>
      </c>
      <c r="F833" s="7">
        <f>(((20-15)/(MIN($E$2:$E$8761)-15))*Data[[#This Row],[temperatuur]])+18.151</f>
        <v>17.87789075630252</v>
      </c>
      <c r="G833" s="7">
        <f>Data[[#This Row],[Tintern ]]-Data[[#This Row],[temperatuur]]</f>
        <v>16.577890756302519</v>
      </c>
      <c r="H833" s="7">
        <f>ROUND(IF(Data[[#This Row],[deltaT]]&gt;0,(Data[[#This Row],[Tintern ]]-Data[[#This Row],[temperatuur]])*Uitgangspunten!$B$9,0),1)</f>
        <v>57.6</v>
      </c>
      <c r="I833"/>
      <c r="J833"/>
      <c r="K833" s="6"/>
      <c r="O833" s="5"/>
      <c r="P833" s="8"/>
      <c r="U833"/>
      <c r="V833"/>
    </row>
    <row r="834" spans="1:22" x14ac:dyDescent="0.25">
      <c r="A834">
        <v>2002</v>
      </c>
      <c r="B834">
        <v>4</v>
      </c>
      <c r="C834">
        <v>13</v>
      </c>
      <c r="D834">
        <v>24</v>
      </c>
      <c r="E834" s="13">
        <v>1.3</v>
      </c>
      <c r="F834" s="7">
        <f>(((20-15)/(MIN($E$2:$E$8761)-15))*Data[[#This Row],[temperatuur]])+18.151</f>
        <v>17.87789075630252</v>
      </c>
      <c r="G834" s="7">
        <f>Data[[#This Row],[Tintern ]]-Data[[#This Row],[temperatuur]]</f>
        <v>16.577890756302519</v>
      </c>
      <c r="H834" s="7">
        <f>ROUND(IF(Data[[#This Row],[deltaT]]&gt;0,(Data[[#This Row],[Tintern ]]-Data[[#This Row],[temperatuur]])*Uitgangspunten!$B$9,0),1)</f>
        <v>57.6</v>
      </c>
      <c r="I834"/>
      <c r="J834"/>
      <c r="K834" s="6"/>
      <c r="O834" s="5"/>
      <c r="P834" s="8"/>
      <c r="U834"/>
      <c r="V834"/>
    </row>
    <row r="835" spans="1:22" x14ac:dyDescent="0.25">
      <c r="A835">
        <v>2002</v>
      </c>
      <c r="B835">
        <v>4</v>
      </c>
      <c r="C835">
        <v>21</v>
      </c>
      <c r="D835">
        <v>2</v>
      </c>
      <c r="E835" s="13">
        <v>1.3</v>
      </c>
      <c r="F835" s="7">
        <f>(((20-15)/(MIN($E$2:$E$8761)-15))*Data[[#This Row],[temperatuur]])+18.151</f>
        <v>17.87789075630252</v>
      </c>
      <c r="G835" s="7">
        <f>Data[[#This Row],[Tintern ]]-Data[[#This Row],[temperatuur]]</f>
        <v>16.577890756302519</v>
      </c>
      <c r="H835" s="7">
        <f>ROUND(IF(Data[[#This Row],[deltaT]]&gt;0,(Data[[#This Row],[Tintern ]]-Data[[#This Row],[temperatuur]])*Uitgangspunten!$B$9,0),1)</f>
        <v>57.6</v>
      </c>
      <c r="I835"/>
      <c r="J835"/>
      <c r="K835" s="6"/>
      <c r="O835" s="5"/>
      <c r="P835" s="8"/>
      <c r="U835"/>
      <c r="V835"/>
    </row>
    <row r="836" spans="1:22" x14ac:dyDescent="0.25">
      <c r="A836">
        <v>2003</v>
      </c>
      <c r="B836">
        <v>12</v>
      </c>
      <c r="C836">
        <v>16</v>
      </c>
      <c r="D836">
        <v>7</v>
      </c>
      <c r="E836" s="13">
        <v>1.3</v>
      </c>
      <c r="F836" s="7">
        <f>(((20-15)/(MIN($E$2:$E$8761)-15))*Data[[#This Row],[temperatuur]])+18.151</f>
        <v>17.87789075630252</v>
      </c>
      <c r="G836" s="7">
        <f>Data[[#This Row],[Tintern ]]-Data[[#This Row],[temperatuur]]</f>
        <v>16.577890756302519</v>
      </c>
      <c r="H836" s="7">
        <f>ROUND(IF(Data[[#This Row],[deltaT]]&gt;0,(Data[[#This Row],[Tintern ]]-Data[[#This Row],[temperatuur]])*Uitgangspunten!$B$9,0),1)</f>
        <v>57.6</v>
      </c>
      <c r="I836"/>
      <c r="J836"/>
      <c r="K836" s="6"/>
      <c r="O836" s="5"/>
      <c r="P836" s="8"/>
      <c r="U836"/>
      <c r="V836"/>
    </row>
    <row r="837" spans="1:22" x14ac:dyDescent="0.25">
      <c r="A837">
        <v>2003</v>
      </c>
      <c r="B837">
        <v>12</v>
      </c>
      <c r="C837">
        <v>17</v>
      </c>
      <c r="D837">
        <v>17</v>
      </c>
      <c r="E837" s="13">
        <v>1.3</v>
      </c>
      <c r="F837" s="7">
        <f>(((20-15)/(MIN($E$2:$E$8761)-15))*Data[[#This Row],[temperatuur]])+18.151</f>
        <v>17.87789075630252</v>
      </c>
      <c r="G837" s="7">
        <f>Data[[#This Row],[Tintern ]]-Data[[#This Row],[temperatuur]]</f>
        <v>16.577890756302519</v>
      </c>
      <c r="H837" s="7">
        <f>ROUND(IF(Data[[#This Row],[deltaT]]&gt;0,(Data[[#This Row],[Tintern ]]-Data[[#This Row],[temperatuur]])*Uitgangspunten!$B$9,0),1)</f>
        <v>57.6</v>
      </c>
      <c r="I837"/>
      <c r="J837"/>
      <c r="K837" s="6"/>
      <c r="O837" s="5"/>
      <c r="P837" s="8"/>
      <c r="U837"/>
      <c r="V837"/>
    </row>
    <row r="838" spans="1:22" x14ac:dyDescent="0.25">
      <c r="A838">
        <v>2003</v>
      </c>
      <c r="B838">
        <v>12</v>
      </c>
      <c r="C838">
        <v>22</v>
      </c>
      <c r="D838">
        <v>15</v>
      </c>
      <c r="E838" s="13">
        <v>1.3</v>
      </c>
      <c r="F838" s="7">
        <f>(((20-15)/(MIN($E$2:$E$8761)-15))*Data[[#This Row],[temperatuur]])+18.151</f>
        <v>17.87789075630252</v>
      </c>
      <c r="G838" s="7">
        <f>Data[[#This Row],[Tintern ]]-Data[[#This Row],[temperatuur]]</f>
        <v>16.577890756302519</v>
      </c>
      <c r="H838" s="7">
        <f>ROUND(IF(Data[[#This Row],[deltaT]]&gt;0,(Data[[#This Row],[Tintern ]]-Data[[#This Row],[temperatuur]])*Uitgangspunten!$B$9,0),1)</f>
        <v>57.6</v>
      </c>
      <c r="I838"/>
      <c r="J838"/>
      <c r="K838" s="6"/>
      <c r="O838" s="5"/>
      <c r="P838" s="8"/>
      <c r="U838"/>
      <c r="V838"/>
    </row>
    <row r="839" spans="1:22" x14ac:dyDescent="0.25">
      <c r="A839">
        <v>2003</v>
      </c>
      <c r="B839">
        <v>12</v>
      </c>
      <c r="C839">
        <v>23</v>
      </c>
      <c r="D839">
        <v>7</v>
      </c>
      <c r="E839" s="13">
        <v>1.3</v>
      </c>
      <c r="F839" s="7">
        <f>(((20-15)/(MIN($E$2:$E$8761)-15))*Data[[#This Row],[temperatuur]])+18.151</f>
        <v>17.87789075630252</v>
      </c>
      <c r="G839" s="7">
        <f>Data[[#This Row],[Tintern ]]-Data[[#This Row],[temperatuur]]</f>
        <v>16.577890756302519</v>
      </c>
      <c r="H839" s="7">
        <f>ROUND(IF(Data[[#This Row],[deltaT]]&gt;0,(Data[[#This Row],[Tintern ]]-Data[[#This Row],[temperatuur]])*Uitgangspunten!$B$9,0),1)</f>
        <v>57.6</v>
      </c>
      <c r="I839"/>
      <c r="J839"/>
      <c r="K839" s="6"/>
      <c r="O839" s="5"/>
      <c r="P839" s="8"/>
      <c r="U839"/>
      <c r="V839"/>
    </row>
    <row r="840" spans="1:22" x14ac:dyDescent="0.25">
      <c r="A840">
        <v>2003</v>
      </c>
      <c r="B840">
        <v>12</v>
      </c>
      <c r="C840">
        <v>23</v>
      </c>
      <c r="D840">
        <v>8</v>
      </c>
      <c r="E840" s="13">
        <v>1.3</v>
      </c>
      <c r="F840" s="7">
        <f>(((20-15)/(MIN($E$2:$E$8761)-15))*Data[[#This Row],[temperatuur]])+18.151</f>
        <v>17.87789075630252</v>
      </c>
      <c r="G840" s="7">
        <f>Data[[#This Row],[Tintern ]]-Data[[#This Row],[temperatuur]]</f>
        <v>16.577890756302519</v>
      </c>
      <c r="H840" s="7">
        <f>ROUND(IF(Data[[#This Row],[deltaT]]&gt;0,(Data[[#This Row],[Tintern ]]-Data[[#This Row],[temperatuur]])*Uitgangspunten!$B$9,0),1)</f>
        <v>57.6</v>
      </c>
      <c r="I840"/>
      <c r="J840"/>
      <c r="K840" s="6"/>
      <c r="O840" s="5"/>
      <c r="P840" s="8"/>
      <c r="U840"/>
      <c r="V840"/>
    </row>
    <row r="841" spans="1:22" x14ac:dyDescent="0.25">
      <c r="A841">
        <v>2003</v>
      </c>
      <c r="B841">
        <v>12</v>
      </c>
      <c r="C841">
        <v>30</v>
      </c>
      <c r="D841">
        <v>1</v>
      </c>
      <c r="E841" s="13">
        <v>1.3</v>
      </c>
      <c r="F841" s="7">
        <f>(((20-15)/(MIN($E$2:$E$8761)-15))*Data[[#This Row],[temperatuur]])+18.151</f>
        <v>17.87789075630252</v>
      </c>
      <c r="G841" s="7">
        <f>Data[[#This Row],[Tintern ]]-Data[[#This Row],[temperatuur]]</f>
        <v>16.577890756302519</v>
      </c>
      <c r="H841" s="7">
        <f>ROUND(IF(Data[[#This Row],[deltaT]]&gt;0,(Data[[#This Row],[Tintern ]]-Data[[#This Row],[temperatuur]])*Uitgangspunten!$B$9,0),1)</f>
        <v>57.6</v>
      </c>
      <c r="I841"/>
      <c r="J841"/>
      <c r="K841" s="6"/>
      <c r="O841" s="5"/>
      <c r="P841" s="8"/>
      <c r="U841"/>
      <c r="V841"/>
    </row>
    <row r="842" spans="1:22" x14ac:dyDescent="0.25">
      <c r="A842">
        <v>2003</v>
      </c>
      <c r="B842">
        <v>12</v>
      </c>
      <c r="C842">
        <v>30</v>
      </c>
      <c r="D842">
        <v>2</v>
      </c>
      <c r="E842" s="13">
        <v>1.3</v>
      </c>
      <c r="F842" s="7">
        <f>(((20-15)/(MIN($E$2:$E$8761)-15))*Data[[#This Row],[temperatuur]])+18.151</f>
        <v>17.87789075630252</v>
      </c>
      <c r="G842" s="7">
        <f>Data[[#This Row],[Tintern ]]-Data[[#This Row],[temperatuur]]</f>
        <v>16.577890756302519</v>
      </c>
      <c r="H842" s="7">
        <f>ROUND(IF(Data[[#This Row],[deltaT]]&gt;0,(Data[[#This Row],[Tintern ]]-Data[[#This Row],[temperatuur]])*Uitgangspunten!$B$9,0),1)</f>
        <v>57.6</v>
      </c>
      <c r="I842"/>
      <c r="J842"/>
      <c r="K842" s="6"/>
      <c r="O842" s="5"/>
      <c r="P842" s="8"/>
      <c r="U842"/>
      <c r="V842"/>
    </row>
    <row r="843" spans="1:22" x14ac:dyDescent="0.25">
      <c r="A843">
        <v>2003</v>
      </c>
      <c r="B843">
        <v>12</v>
      </c>
      <c r="C843">
        <v>30</v>
      </c>
      <c r="D843">
        <v>3</v>
      </c>
      <c r="E843" s="13">
        <v>1.3</v>
      </c>
      <c r="F843" s="7">
        <f>(((20-15)/(MIN($E$2:$E$8761)-15))*Data[[#This Row],[temperatuur]])+18.151</f>
        <v>17.87789075630252</v>
      </c>
      <c r="G843" s="7">
        <f>Data[[#This Row],[Tintern ]]-Data[[#This Row],[temperatuur]]</f>
        <v>16.577890756302519</v>
      </c>
      <c r="H843" s="7">
        <f>ROUND(IF(Data[[#This Row],[deltaT]]&gt;0,(Data[[#This Row],[Tintern ]]-Data[[#This Row],[temperatuur]])*Uitgangspunten!$B$9,0),1)</f>
        <v>57.6</v>
      </c>
      <c r="I843"/>
      <c r="J843"/>
      <c r="K843" s="6"/>
      <c r="O843" s="5"/>
      <c r="P843" s="8"/>
      <c r="U843"/>
      <c r="V843"/>
    </row>
    <row r="844" spans="1:22" x14ac:dyDescent="0.25">
      <c r="A844">
        <v>2003</v>
      </c>
      <c r="B844">
        <v>12</v>
      </c>
      <c r="C844">
        <v>30</v>
      </c>
      <c r="D844">
        <v>8</v>
      </c>
      <c r="E844" s="13">
        <v>1.3</v>
      </c>
      <c r="F844" s="7">
        <f>(((20-15)/(MIN($E$2:$E$8761)-15))*Data[[#This Row],[temperatuur]])+18.151</f>
        <v>17.87789075630252</v>
      </c>
      <c r="G844" s="7">
        <f>Data[[#This Row],[Tintern ]]-Data[[#This Row],[temperatuur]]</f>
        <v>16.577890756302519</v>
      </c>
      <c r="H844" s="7">
        <f>ROUND(IF(Data[[#This Row],[deltaT]]&gt;0,(Data[[#This Row],[Tintern ]]-Data[[#This Row],[temperatuur]])*Uitgangspunten!$B$9,0),1)</f>
        <v>57.6</v>
      </c>
      <c r="I844"/>
      <c r="J844"/>
      <c r="K844" s="6"/>
      <c r="O844" s="5"/>
      <c r="P844" s="8"/>
      <c r="U844"/>
      <c r="V844"/>
    </row>
    <row r="845" spans="1:22" x14ac:dyDescent="0.25">
      <c r="A845">
        <v>2003</v>
      </c>
      <c r="B845">
        <v>12</v>
      </c>
      <c r="C845">
        <v>31</v>
      </c>
      <c r="D845">
        <v>10</v>
      </c>
      <c r="E845" s="13">
        <v>1.3</v>
      </c>
      <c r="F845" s="7">
        <f>(((20-15)/(MIN($E$2:$E$8761)-15))*Data[[#This Row],[temperatuur]])+18.151</f>
        <v>17.87789075630252</v>
      </c>
      <c r="G845" s="7">
        <f>Data[[#This Row],[Tintern ]]-Data[[#This Row],[temperatuur]]</f>
        <v>16.577890756302519</v>
      </c>
      <c r="H845" s="7">
        <f>ROUND(IF(Data[[#This Row],[deltaT]]&gt;0,(Data[[#This Row],[Tintern ]]-Data[[#This Row],[temperatuur]])*Uitgangspunten!$B$9,0),1)</f>
        <v>57.6</v>
      </c>
      <c r="I845"/>
      <c r="J845"/>
      <c r="K845" s="6"/>
      <c r="O845" s="5"/>
      <c r="P845" s="8"/>
      <c r="U845"/>
      <c r="V845"/>
    </row>
    <row r="846" spans="1:22" x14ac:dyDescent="0.25">
      <c r="A846">
        <v>2003</v>
      </c>
      <c r="B846">
        <v>12</v>
      </c>
      <c r="C846">
        <v>31</v>
      </c>
      <c r="D846">
        <v>15</v>
      </c>
      <c r="E846" s="13">
        <v>1.3</v>
      </c>
      <c r="F846" s="7">
        <f>(((20-15)/(MIN($E$2:$E$8761)-15))*Data[[#This Row],[temperatuur]])+18.151</f>
        <v>17.87789075630252</v>
      </c>
      <c r="G846" s="7">
        <f>Data[[#This Row],[Tintern ]]-Data[[#This Row],[temperatuur]]</f>
        <v>16.577890756302519</v>
      </c>
      <c r="H846" s="7">
        <f>ROUND(IF(Data[[#This Row],[deltaT]]&gt;0,(Data[[#This Row],[Tintern ]]-Data[[#This Row],[temperatuur]])*Uitgangspunten!$B$9,0),1)</f>
        <v>57.6</v>
      </c>
      <c r="I846"/>
      <c r="J846"/>
      <c r="K846" s="6"/>
      <c r="O846" s="5"/>
      <c r="P846" s="8"/>
      <c r="U846"/>
      <c r="V846"/>
    </row>
    <row r="847" spans="1:22" x14ac:dyDescent="0.25">
      <c r="A847">
        <v>2003</v>
      </c>
      <c r="B847">
        <v>12</v>
      </c>
      <c r="C847">
        <v>31</v>
      </c>
      <c r="D847">
        <v>16</v>
      </c>
      <c r="E847" s="13">
        <v>1.3</v>
      </c>
      <c r="F847" s="7">
        <f>(((20-15)/(MIN($E$2:$E$8761)-15))*Data[[#This Row],[temperatuur]])+18.151</f>
        <v>17.87789075630252</v>
      </c>
      <c r="G847" s="7">
        <f>Data[[#This Row],[Tintern ]]-Data[[#This Row],[temperatuur]]</f>
        <v>16.577890756302519</v>
      </c>
      <c r="H847" s="7">
        <f>ROUND(IF(Data[[#This Row],[deltaT]]&gt;0,(Data[[#This Row],[Tintern ]]-Data[[#This Row],[temperatuur]])*Uitgangspunten!$B$9,0),1)</f>
        <v>57.6</v>
      </c>
      <c r="I847"/>
      <c r="J847"/>
      <c r="K847" s="6"/>
      <c r="O847" s="5"/>
      <c r="P847" s="8"/>
      <c r="U847"/>
      <c r="V847"/>
    </row>
    <row r="848" spans="1:22" x14ac:dyDescent="0.25">
      <c r="A848">
        <v>2001</v>
      </c>
      <c r="B848">
        <v>1</v>
      </c>
      <c r="C848">
        <v>8</v>
      </c>
      <c r="D848">
        <v>7</v>
      </c>
      <c r="E848" s="13">
        <v>1.4000000000000001</v>
      </c>
      <c r="F848" s="7">
        <f>(((20-15)/(MIN($E$2:$E$8761)-15))*Data[[#This Row],[temperatuur]])+18.151</f>
        <v>17.856882352941177</v>
      </c>
      <c r="G848" s="7">
        <f>Data[[#This Row],[Tintern ]]-Data[[#This Row],[temperatuur]]</f>
        <v>16.456882352941179</v>
      </c>
      <c r="H848" s="7">
        <f>ROUND(IF(Data[[#This Row],[deltaT]]&gt;0,(Data[[#This Row],[Tintern ]]-Data[[#This Row],[temperatuur]])*Uitgangspunten!$B$9,0),1)</f>
        <v>57.1</v>
      </c>
      <c r="I848"/>
      <c r="J848"/>
      <c r="K848" s="6"/>
      <c r="O848" s="5"/>
      <c r="P848" s="8"/>
      <c r="U848"/>
      <c r="V848"/>
    </row>
    <row r="849" spans="1:22" x14ac:dyDescent="0.25">
      <c r="A849">
        <v>2001</v>
      </c>
      <c r="B849">
        <v>1</v>
      </c>
      <c r="C849">
        <v>10</v>
      </c>
      <c r="D849">
        <v>9</v>
      </c>
      <c r="E849" s="13">
        <v>1.4000000000000001</v>
      </c>
      <c r="F849" s="7">
        <f>(((20-15)/(MIN($E$2:$E$8761)-15))*Data[[#This Row],[temperatuur]])+18.151</f>
        <v>17.856882352941177</v>
      </c>
      <c r="G849" s="7">
        <f>Data[[#This Row],[Tintern ]]-Data[[#This Row],[temperatuur]]</f>
        <v>16.456882352941179</v>
      </c>
      <c r="H849" s="7">
        <f>ROUND(IF(Data[[#This Row],[deltaT]]&gt;0,(Data[[#This Row],[Tintern ]]-Data[[#This Row],[temperatuur]])*Uitgangspunten!$B$9,0),1)</f>
        <v>57.1</v>
      </c>
      <c r="I849"/>
      <c r="J849"/>
      <c r="K849" s="6"/>
      <c r="O849" s="5"/>
      <c r="P849" s="8"/>
      <c r="U849"/>
      <c r="V849"/>
    </row>
    <row r="850" spans="1:22" x14ac:dyDescent="0.25">
      <c r="A850">
        <v>2001</v>
      </c>
      <c r="B850">
        <v>1</v>
      </c>
      <c r="C850">
        <v>11</v>
      </c>
      <c r="D850">
        <v>6</v>
      </c>
      <c r="E850" s="13">
        <v>1.4000000000000001</v>
      </c>
      <c r="F850" s="7">
        <f>(((20-15)/(MIN($E$2:$E$8761)-15))*Data[[#This Row],[temperatuur]])+18.151</f>
        <v>17.856882352941177</v>
      </c>
      <c r="G850" s="7">
        <f>Data[[#This Row],[Tintern ]]-Data[[#This Row],[temperatuur]]</f>
        <v>16.456882352941179</v>
      </c>
      <c r="H850" s="7">
        <f>ROUND(IF(Data[[#This Row],[deltaT]]&gt;0,(Data[[#This Row],[Tintern ]]-Data[[#This Row],[temperatuur]])*Uitgangspunten!$B$9,0),1)</f>
        <v>57.1</v>
      </c>
      <c r="I850"/>
      <c r="J850"/>
      <c r="K850" s="6"/>
      <c r="O850" s="5"/>
      <c r="P850" s="8"/>
      <c r="U850"/>
      <c r="V850"/>
    </row>
    <row r="851" spans="1:22" x14ac:dyDescent="0.25">
      <c r="A851">
        <v>2001</v>
      </c>
      <c r="B851">
        <v>1</v>
      </c>
      <c r="C851">
        <v>11</v>
      </c>
      <c r="D851">
        <v>16</v>
      </c>
      <c r="E851" s="13">
        <v>1.4000000000000001</v>
      </c>
      <c r="F851" s="7">
        <f>(((20-15)/(MIN($E$2:$E$8761)-15))*Data[[#This Row],[temperatuur]])+18.151</f>
        <v>17.856882352941177</v>
      </c>
      <c r="G851" s="7">
        <f>Data[[#This Row],[Tintern ]]-Data[[#This Row],[temperatuur]]</f>
        <v>16.456882352941179</v>
      </c>
      <c r="H851" s="7">
        <f>ROUND(IF(Data[[#This Row],[deltaT]]&gt;0,(Data[[#This Row],[Tintern ]]-Data[[#This Row],[temperatuur]])*Uitgangspunten!$B$9,0),1)</f>
        <v>57.1</v>
      </c>
      <c r="I851"/>
      <c r="J851"/>
      <c r="K851" s="6"/>
      <c r="O851" s="5"/>
      <c r="P851" s="8"/>
      <c r="U851"/>
      <c r="V851"/>
    </row>
    <row r="852" spans="1:22" x14ac:dyDescent="0.25">
      <c r="A852">
        <v>2001</v>
      </c>
      <c r="B852">
        <v>1</v>
      </c>
      <c r="C852">
        <v>16</v>
      </c>
      <c r="D852">
        <v>13</v>
      </c>
      <c r="E852" s="13">
        <v>1.4000000000000001</v>
      </c>
      <c r="F852" s="7">
        <f>(((20-15)/(MIN($E$2:$E$8761)-15))*Data[[#This Row],[temperatuur]])+18.151</f>
        <v>17.856882352941177</v>
      </c>
      <c r="G852" s="7">
        <f>Data[[#This Row],[Tintern ]]-Data[[#This Row],[temperatuur]]</f>
        <v>16.456882352941179</v>
      </c>
      <c r="H852" s="7">
        <f>ROUND(IF(Data[[#This Row],[deltaT]]&gt;0,(Data[[#This Row],[Tintern ]]-Data[[#This Row],[temperatuur]])*Uitgangspunten!$B$9,0),1)</f>
        <v>57.1</v>
      </c>
      <c r="I852"/>
      <c r="J852"/>
      <c r="K852" s="6"/>
      <c r="O852" s="5"/>
      <c r="P852" s="8"/>
      <c r="U852"/>
      <c r="V852"/>
    </row>
    <row r="853" spans="1:22" x14ac:dyDescent="0.25">
      <c r="A853">
        <v>2001</v>
      </c>
      <c r="B853">
        <v>1</v>
      </c>
      <c r="C853">
        <v>16</v>
      </c>
      <c r="D853">
        <v>15</v>
      </c>
      <c r="E853" s="13">
        <v>1.4000000000000001</v>
      </c>
      <c r="F853" s="7">
        <f>(((20-15)/(MIN($E$2:$E$8761)-15))*Data[[#This Row],[temperatuur]])+18.151</f>
        <v>17.856882352941177</v>
      </c>
      <c r="G853" s="7">
        <f>Data[[#This Row],[Tintern ]]-Data[[#This Row],[temperatuur]]</f>
        <v>16.456882352941179</v>
      </c>
      <c r="H853" s="7">
        <f>ROUND(IF(Data[[#This Row],[deltaT]]&gt;0,(Data[[#This Row],[Tintern ]]-Data[[#This Row],[temperatuur]])*Uitgangspunten!$B$9,0),1)</f>
        <v>57.1</v>
      </c>
      <c r="I853"/>
      <c r="J853"/>
      <c r="K853" s="6"/>
      <c r="O853" s="5"/>
      <c r="P853" s="8"/>
      <c r="U853"/>
      <c r="V853"/>
    </row>
    <row r="854" spans="1:22" x14ac:dyDescent="0.25">
      <c r="A854">
        <v>2001</v>
      </c>
      <c r="B854">
        <v>1</v>
      </c>
      <c r="C854">
        <v>30</v>
      </c>
      <c r="D854">
        <v>1</v>
      </c>
      <c r="E854" s="13">
        <v>1.4000000000000001</v>
      </c>
      <c r="F854" s="7">
        <f>(((20-15)/(MIN($E$2:$E$8761)-15))*Data[[#This Row],[temperatuur]])+18.151</f>
        <v>17.856882352941177</v>
      </c>
      <c r="G854" s="7">
        <f>Data[[#This Row],[Tintern ]]-Data[[#This Row],[temperatuur]]</f>
        <v>16.456882352941179</v>
      </c>
      <c r="H854" s="7">
        <f>ROUND(IF(Data[[#This Row],[deltaT]]&gt;0,(Data[[#This Row],[Tintern ]]-Data[[#This Row],[temperatuur]])*Uitgangspunten!$B$9,0),1)</f>
        <v>57.1</v>
      </c>
      <c r="I854"/>
      <c r="J854"/>
      <c r="K854" s="6"/>
      <c r="O854" s="5"/>
      <c r="P854" s="8"/>
      <c r="U854"/>
      <c r="V854"/>
    </row>
    <row r="855" spans="1:22" x14ac:dyDescent="0.25">
      <c r="A855">
        <v>2001</v>
      </c>
      <c r="B855">
        <v>1</v>
      </c>
      <c r="C855">
        <v>31</v>
      </c>
      <c r="D855">
        <v>11</v>
      </c>
      <c r="E855" s="13">
        <v>1.4000000000000001</v>
      </c>
      <c r="F855" s="7">
        <f>(((20-15)/(MIN($E$2:$E$8761)-15))*Data[[#This Row],[temperatuur]])+18.151</f>
        <v>17.856882352941177</v>
      </c>
      <c r="G855" s="7">
        <f>Data[[#This Row],[Tintern ]]-Data[[#This Row],[temperatuur]]</f>
        <v>16.456882352941179</v>
      </c>
      <c r="H855" s="7">
        <f>ROUND(IF(Data[[#This Row],[deltaT]]&gt;0,(Data[[#This Row],[Tintern ]]-Data[[#This Row],[temperatuur]])*Uitgangspunten!$B$9,0),1)</f>
        <v>57.1</v>
      </c>
      <c r="I855"/>
      <c r="J855"/>
      <c r="K855" s="6"/>
      <c r="O855" s="5"/>
      <c r="P855" s="8"/>
      <c r="U855"/>
      <c r="V855"/>
    </row>
    <row r="856" spans="1:22" x14ac:dyDescent="0.25">
      <c r="A856">
        <v>2004</v>
      </c>
      <c r="B856">
        <v>2</v>
      </c>
      <c r="C856">
        <v>16</v>
      </c>
      <c r="D856">
        <v>1</v>
      </c>
      <c r="E856" s="13">
        <v>1.4000000000000001</v>
      </c>
      <c r="F856" s="7">
        <f>(((20-15)/(MIN($E$2:$E$8761)-15))*Data[[#This Row],[temperatuur]])+18.151</f>
        <v>17.856882352941177</v>
      </c>
      <c r="G856" s="7">
        <f>Data[[#This Row],[Tintern ]]-Data[[#This Row],[temperatuur]]</f>
        <v>16.456882352941179</v>
      </c>
      <c r="H856" s="7">
        <f>ROUND(IF(Data[[#This Row],[deltaT]]&gt;0,(Data[[#This Row],[Tintern ]]-Data[[#This Row],[temperatuur]])*Uitgangspunten!$B$9,0),1)</f>
        <v>57.1</v>
      </c>
      <c r="I856"/>
      <c r="J856"/>
      <c r="K856" s="6"/>
      <c r="O856" s="5"/>
      <c r="P856" s="8"/>
      <c r="U856"/>
      <c r="V856"/>
    </row>
    <row r="857" spans="1:22" x14ac:dyDescent="0.25">
      <c r="A857">
        <v>2004</v>
      </c>
      <c r="B857">
        <v>2</v>
      </c>
      <c r="C857">
        <v>19</v>
      </c>
      <c r="D857">
        <v>9</v>
      </c>
      <c r="E857" s="13">
        <v>1.4000000000000001</v>
      </c>
      <c r="F857" s="7">
        <f>(((20-15)/(MIN($E$2:$E$8761)-15))*Data[[#This Row],[temperatuur]])+18.151</f>
        <v>17.856882352941177</v>
      </c>
      <c r="G857" s="7">
        <f>Data[[#This Row],[Tintern ]]-Data[[#This Row],[temperatuur]]</f>
        <v>16.456882352941179</v>
      </c>
      <c r="H857" s="7">
        <f>ROUND(IF(Data[[#This Row],[deltaT]]&gt;0,(Data[[#This Row],[Tintern ]]-Data[[#This Row],[temperatuur]])*Uitgangspunten!$B$9,0),1)</f>
        <v>57.1</v>
      </c>
      <c r="I857"/>
      <c r="J857"/>
      <c r="K857" s="6"/>
      <c r="O857" s="5"/>
      <c r="P857" s="8"/>
      <c r="U857"/>
      <c r="V857"/>
    </row>
    <row r="858" spans="1:22" x14ac:dyDescent="0.25">
      <c r="A858">
        <v>2004</v>
      </c>
      <c r="B858">
        <v>2</v>
      </c>
      <c r="C858">
        <v>19</v>
      </c>
      <c r="D858">
        <v>18</v>
      </c>
      <c r="E858" s="13">
        <v>1.4000000000000001</v>
      </c>
      <c r="F858" s="7">
        <f>(((20-15)/(MIN($E$2:$E$8761)-15))*Data[[#This Row],[temperatuur]])+18.151</f>
        <v>17.856882352941177</v>
      </c>
      <c r="G858" s="7">
        <f>Data[[#This Row],[Tintern ]]-Data[[#This Row],[temperatuur]]</f>
        <v>16.456882352941179</v>
      </c>
      <c r="H858" s="7">
        <f>ROUND(IF(Data[[#This Row],[deltaT]]&gt;0,(Data[[#This Row],[Tintern ]]-Data[[#This Row],[temperatuur]])*Uitgangspunten!$B$9,0),1)</f>
        <v>57.1</v>
      </c>
      <c r="I858"/>
      <c r="J858"/>
      <c r="K858" s="6"/>
      <c r="O858" s="5"/>
      <c r="P858" s="8"/>
      <c r="U858"/>
      <c r="V858"/>
    </row>
    <row r="859" spans="1:22" x14ac:dyDescent="0.25">
      <c r="A859">
        <v>2004</v>
      </c>
      <c r="B859">
        <v>2</v>
      </c>
      <c r="C859">
        <v>21</v>
      </c>
      <c r="D859">
        <v>16</v>
      </c>
      <c r="E859" s="13">
        <v>1.4000000000000001</v>
      </c>
      <c r="F859" s="7">
        <f>(((20-15)/(MIN($E$2:$E$8761)-15))*Data[[#This Row],[temperatuur]])+18.151</f>
        <v>17.856882352941177</v>
      </c>
      <c r="G859" s="7">
        <f>Data[[#This Row],[Tintern ]]-Data[[#This Row],[temperatuur]]</f>
        <v>16.456882352941179</v>
      </c>
      <c r="H859" s="7">
        <f>ROUND(IF(Data[[#This Row],[deltaT]]&gt;0,(Data[[#This Row],[Tintern ]]-Data[[#This Row],[temperatuur]])*Uitgangspunten!$B$9,0),1)</f>
        <v>57.1</v>
      </c>
      <c r="I859"/>
      <c r="J859"/>
      <c r="K859" s="6"/>
      <c r="O859" s="5"/>
      <c r="P859" s="8"/>
      <c r="U859"/>
      <c r="V859"/>
    </row>
    <row r="860" spans="1:22" x14ac:dyDescent="0.25">
      <c r="A860">
        <v>2004</v>
      </c>
      <c r="B860">
        <v>2</v>
      </c>
      <c r="C860" s="3">
        <v>28</v>
      </c>
      <c r="D860" s="3">
        <v>10</v>
      </c>
      <c r="E860" s="13">
        <v>1.4000000000000001</v>
      </c>
      <c r="F860" s="7">
        <f>(((20-15)/(MIN($E$2:$E$8761)-15))*Data[[#This Row],[temperatuur]])+18.151</f>
        <v>17.856882352941177</v>
      </c>
      <c r="G860" s="7">
        <f>Data[[#This Row],[Tintern ]]-Data[[#This Row],[temperatuur]]</f>
        <v>16.456882352941179</v>
      </c>
      <c r="H860" s="7">
        <f>ROUND(IF(Data[[#This Row],[deltaT]]&gt;0,(Data[[#This Row],[Tintern ]]-Data[[#This Row],[temperatuur]])*Uitgangspunten!$B$9,0),1)</f>
        <v>57.1</v>
      </c>
      <c r="I860"/>
      <c r="J860"/>
      <c r="K860" s="6"/>
      <c r="O860" s="5"/>
      <c r="P860" s="8"/>
      <c r="U860"/>
      <c r="V860"/>
    </row>
    <row r="861" spans="1:22" x14ac:dyDescent="0.25">
      <c r="A861">
        <v>2004</v>
      </c>
      <c r="B861">
        <v>3</v>
      </c>
      <c r="C861">
        <v>2</v>
      </c>
      <c r="D861">
        <v>1</v>
      </c>
      <c r="E861" s="13">
        <v>1.4000000000000001</v>
      </c>
      <c r="F861" s="7">
        <f>(((20-15)/(MIN($E$2:$E$8761)-15))*Data[[#This Row],[temperatuur]])+18.151</f>
        <v>17.856882352941177</v>
      </c>
      <c r="G861" s="7">
        <f>Data[[#This Row],[Tintern ]]-Data[[#This Row],[temperatuur]]</f>
        <v>16.456882352941179</v>
      </c>
      <c r="H861" s="7">
        <f>ROUND(IF(Data[[#This Row],[deltaT]]&gt;0,(Data[[#This Row],[Tintern ]]-Data[[#This Row],[temperatuur]])*Uitgangspunten!$B$9,0),1)</f>
        <v>57.1</v>
      </c>
      <c r="I861"/>
      <c r="J861"/>
      <c r="K861" s="6"/>
      <c r="O861" s="5"/>
      <c r="P861" s="8"/>
      <c r="U861"/>
      <c r="V861"/>
    </row>
    <row r="862" spans="1:22" x14ac:dyDescent="0.25">
      <c r="A862">
        <v>2004</v>
      </c>
      <c r="B862">
        <v>3</v>
      </c>
      <c r="C862">
        <v>3</v>
      </c>
      <c r="D862">
        <v>10</v>
      </c>
      <c r="E862" s="13">
        <v>1.4000000000000001</v>
      </c>
      <c r="F862" s="7">
        <f>(((20-15)/(MIN($E$2:$E$8761)-15))*Data[[#This Row],[temperatuur]])+18.151</f>
        <v>17.856882352941177</v>
      </c>
      <c r="G862" s="7">
        <f>Data[[#This Row],[Tintern ]]-Data[[#This Row],[temperatuur]]</f>
        <v>16.456882352941179</v>
      </c>
      <c r="H862" s="7">
        <f>ROUND(IF(Data[[#This Row],[deltaT]]&gt;0,(Data[[#This Row],[Tintern ]]-Data[[#This Row],[temperatuur]])*Uitgangspunten!$B$9,0),1)</f>
        <v>57.1</v>
      </c>
      <c r="I862"/>
      <c r="J862"/>
      <c r="K862" s="6"/>
      <c r="O862" s="5"/>
      <c r="P862" s="8"/>
      <c r="U862"/>
      <c r="V862"/>
    </row>
    <row r="863" spans="1:22" x14ac:dyDescent="0.25">
      <c r="A863">
        <v>2004</v>
      </c>
      <c r="B863">
        <v>3</v>
      </c>
      <c r="C863">
        <v>4</v>
      </c>
      <c r="D863">
        <v>2</v>
      </c>
      <c r="E863" s="13">
        <v>1.4000000000000001</v>
      </c>
      <c r="F863" s="7">
        <f>(((20-15)/(MIN($E$2:$E$8761)-15))*Data[[#This Row],[temperatuur]])+18.151</f>
        <v>17.856882352941177</v>
      </c>
      <c r="G863" s="7">
        <f>Data[[#This Row],[Tintern ]]-Data[[#This Row],[temperatuur]]</f>
        <v>16.456882352941179</v>
      </c>
      <c r="H863" s="7">
        <f>ROUND(IF(Data[[#This Row],[deltaT]]&gt;0,(Data[[#This Row],[Tintern ]]-Data[[#This Row],[temperatuur]])*Uitgangspunten!$B$9,0),1)</f>
        <v>57.1</v>
      </c>
      <c r="I863"/>
      <c r="J863"/>
      <c r="K863" s="6"/>
      <c r="O863" s="5"/>
      <c r="P863" s="8"/>
      <c r="U863"/>
      <c r="V863"/>
    </row>
    <row r="864" spans="1:22" x14ac:dyDescent="0.25">
      <c r="A864">
        <v>2004</v>
      </c>
      <c r="B864">
        <v>3</v>
      </c>
      <c r="C864">
        <v>5</v>
      </c>
      <c r="D864">
        <v>23</v>
      </c>
      <c r="E864" s="13">
        <v>1.4000000000000001</v>
      </c>
      <c r="F864" s="7">
        <f>(((20-15)/(MIN($E$2:$E$8761)-15))*Data[[#This Row],[temperatuur]])+18.151</f>
        <v>17.856882352941177</v>
      </c>
      <c r="G864" s="7">
        <f>Data[[#This Row],[Tintern ]]-Data[[#This Row],[temperatuur]]</f>
        <v>16.456882352941179</v>
      </c>
      <c r="H864" s="7">
        <f>ROUND(IF(Data[[#This Row],[deltaT]]&gt;0,(Data[[#This Row],[Tintern ]]-Data[[#This Row],[temperatuur]])*Uitgangspunten!$B$9,0),1)</f>
        <v>57.1</v>
      </c>
      <c r="I864"/>
      <c r="J864"/>
      <c r="K864" s="6"/>
      <c r="O864" s="5"/>
      <c r="P864" s="8"/>
      <c r="U864"/>
      <c r="V864"/>
    </row>
    <row r="865" spans="1:22" x14ac:dyDescent="0.25">
      <c r="A865">
        <v>2004</v>
      </c>
      <c r="B865">
        <v>3</v>
      </c>
      <c r="C865">
        <v>6</v>
      </c>
      <c r="D865">
        <v>2</v>
      </c>
      <c r="E865" s="13">
        <v>1.4000000000000001</v>
      </c>
      <c r="F865" s="7">
        <f>(((20-15)/(MIN($E$2:$E$8761)-15))*Data[[#This Row],[temperatuur]])+18.151</f>
        <v>17.856882352941177</v>
      </c>
      <c r="G865" s="7">
        <f>Data[[#This Row],[Tintern ]]-Data[[#This Row],[temperatuur]]</f>
        <v>16.456882352941179</v>
      </c>
      <c r="H865" s="7">
        <f>ROUND(IF(Data[[#This Row],[deltaT]]&gt;0,(Data[[#This Row],[Tintern ]]-Data[[#This Row],[temperatuur]])*Uitgangspunten!$B$9,0),1)</f>
        <v>57.1</v>
      </c>
      <c r="I865"/>
      <c r="J865"/>
      <c r="K865" s="6"/>
      <c r="O865" s="5"/>
      <c r="P865" s="8"/>
      <c r="U865"/>
      <c r="V865"/>
    </row>
    <row r="866" spans="1:22" x14ac:dyDescent="0.25">
      <c r="A866">
        <v>2004</v>
      </c>
      <c r="B866">
        <v>3</v>
      </c>
      <c r="C866">
        <v>9</v>
      </c>
      <c r="D866">
        <v>1</v>
      </c>
      <c r="E866" s="13">
        <v>1.4000000000000001</v>
      </c>
      <c r="F866" s="7">
        <f>(((20-15)/(MIN($E$2:$E$8761)-15))*Data[[#This Row],[temperatuur]])+18.151</f>
        <v>17.856882352941177</v>
      </c>
      <c r="G866" s="7">
        <f>Data[[#This Row],[Tintern ]]-Data[[#This Row],[temperatuur]]</f>
        <v>16.456882352941179</v>
      </c>
      <c r="H866" s="7">
        <f>ROUND(IF(Data[[#This Row],[deltaT]]&gt;0,(Data[[#This Row],[Tintern ]]-Data[[#This Row],[temperatuur]])*Uitgangspunten!$B$9,0),1)</f>
        <v>57.1</v>
      </c>
      <c r="I866"/>
      <c r="J866"/>
      <c r="K866" s="6"/>
      <c r="O866" s="5"/>
      <c r="P866" s="8"/>
      <c r="U866"/>
      <c r="V866"/>
    </row>
    <row r="867" spans="1:22" x14ac:dyDescent="0.25">
      <c r="A867">
        <v>2004</v>
      </c>
      <c r="B867">
        <v>3</v>
      </c>
      <c r="C867">
        <v>10</v>
      </c>
      <c r="D867">
        <v>10</v>
      </c>
      <c r="E867" s="13">
        <v>1.4000000000000001</v>
      </c>
      <c r="F867" s="7">
        <f>(((20-15)/(MIN($E$2:$E$8761)-15))*Data[[#This Row],[temperatuur]])+18.151</f>
        <v>17.856882352941177</v>
      </c>
      <c r="G867" s="7">
        <f>Data[[#This Row],[Tintern ]]-Data[[#This Row],[temperatuur]]</f>
        <v>16.456882352941179</v>
      </c>
      <c r="H867" s="7">
        <f>ROUND(IF(Data[[#This Row],[deltaT]]&gt;0,(Data[[#This Row],[Tintern ]]-Data[[#This Row],[temperatuur]])*Uitgangspunten!$B$9,0),1)</f>
        <v>57.1</v>
      </c>
      <c r="I867"/>
      <c r="J867"/>
      <c r="K867" s="6"/>
      <c r="O867" s="5"/>
      <c r="P867" s="8"/>
      <c r="U867"/>
      <c r="V867"/>
    </row>
    <row r="868" spans="1:22" x14ac:dyDescent="0.25">
      <c r="A868">
        <v>2004</v>
      </c>
      <c r="B868">
        <v>3</v>
      </c>
      <c r="C868">
        <v>10</v>
      </c>
      <c r="D868">
        <v>24</v>
      </c>
      <c r="E868" s="13">
        <v>1.4000000000000001</v>
      </c>
      <c r="F868" s="7">
        <f>(((20-15)/(MIN($E$2:$E$8761)-15))*Data[[#This Row],[temperatuur]])+18.151</f>
        <v>17.856882352941177</v>
      </c>
      <c r="G868" s="7">
        <f>Data[[#This Row],[Tintern ]]-Data[[#This Row],[temperatuur]]</f>
        <v>16.456882352941179</v>
      </c>
      <c r="H868" s="7">
        <f>ROUND(IF(Data[[#This Row],[deltaT]]&gt;0,(Data[[#This Row],[Tintern ]]-Data[[#This Row],[temperatuur]])*Uitgangspunten!$B$9,0),1)</f>
        <v>57.1</v>
      </c>
      <c r="I868"/>
      <c r="J868"/>
      <c r="K868" s="6"/>
      <c r="O868" s="5"/>
      <c r="P868" s="8"/>
      <c r="U868"/>
      <c r="V868"/>
    </row>
    <row r="869" spans="1:22" x14ac:dyDescent="0.25">
      <c r="A869">
        <v>2004</v>
      </c>
      <c r="B869">
        <v>3</v>
      </c>
      <c r="C869">
        <v>11</v>
      </c>
      <c r="D869">
        <v>9</v>
      </c>
      <c r="E869" s="13">
        <v>1.4000000000000001</v>
      </c>
      <c r="F869" s="7">
        <f>(((20-15)/(MIN($E$2:$E$8761)-15))*Data[[#This Row],[temperatuur]])+18.151</f>
        <v>17.856882352941177</v>
      </c>
      <c r="G869" s="7">
        <f>Data[[#This Row],[Tintern ]]-Data[[#This Row],[temperatuur]]</f>
        <v>16.456882352941179</v>
      </c>
      <c r="H869" s="7">
        <f>ROUND(IF(Data[[#This Row],[deltaT]]&gt;0,(Data[[#This Row],[Tintern ]]-Data[[#This Row],[temperatuur]])*Uitgangspunten!$B$9,0),1)</f>
        <v>57.1</v>
      </c>
      <c r="I869"/>
      <c r="J869"/>
      <c r="K869" s="6"/>
      <c r="O869" s="5"/>
      <c r="P869" s="8"/>
      <c r="U869"/>
      <c r="V869"/>
    </row>
    <row r="870" spans="1:22" x14ac:dyDescent="0.25">
      <c r="A870">
        <v>2004</v>
      </c>
      <c r="B870">
        <v>3</v>
      </c>
      <c r="C870">
        <v>22</v>
      </c>
      <c r="D870">
        <v>23</v>
      </c>
      <c r="E870" s="13">
        <v>1.4000000000000001</v>
      </c>
      <c r="F870" s="7">
        <f>(((20-15)/(MIN($E$2:$E$8761)-15))*Data[[#This Row],[temperatuur]])+18.151</f>
        <v>17.856882352941177</v>
      </c>
      <c r="G870" s="7">
        <f>Data[[#This Row],[Tintern ]]-Data[[#This Row],[temperatuur]]</f>
        <v>16.456882352941179</v>
      </c>
      <c r="H870" s="7">
        <f>ROUND(IF(Data[[#This Row],[deltaT]]&gt;0,(Data[[#This Row],[Tintern ]]-Data[[#This Row],[temperatuur]])*Uitgangspunten!$B$9,0),1)</f>
        <v>57.1</v>
      </c>
      <c r="I870"/>
      <c r="J870"/>
      <c r="K870" s="6"/>
      <c r="O870" s="5"/>
      <c r="P870" s="8"/>
      <c r="U870"/>
      <c r="V870"/>
    </row>
    <row r="871" spans="1:22" x14ac:dyDescent="0.25">
      <c r="A871">
        <v>2004</v>
      </c>
      <c r="B871">
        <v>3</v>
      </c>
      <c r="C871">
        <v>25</v>
      </c>
      <c r="D871">
        <v>23</v>
      </c>
      <c r="E871" s="13">
        <v>1.4000000000000001</v>
      </c>
      <c r="F871" s="7">
        <f>(((20-15)/(MIN($E$2:$E$8761)-15))*Data[[#This Row],[temperatuur]])+18.151</f>
        <v>17.856882352941177</v>
      </c>
      <c r="G871" s="7">
        <f>Data[[#This Row],[Tintern ]]-Data[[#This Row],[temperatuur]]</f>
        <v>16.456882352941179</v>
      </c>
      <c r="H871" s="7">
        <f>ROUND(IF(Data[[#This Row],[deltaT]]&gt;0,(Data[[#This Row],[Tintern ]]-Data[[#This Row],[temperatuur]])*Uitgangspunten!$B$9,0),1)</f>
        <v>57.1</v>
      </c>
      <c r="I871"/>
      <c r="J871"/>
      <c r="K871" s="6"/>
      <c r="O871" s="5"/>
      <c r="P871" s="8"/>
      <c r="U871"/>
      <c r="V871"/>
    </row>
    <row r="872" spans="1:22" x14ac:dyDescent="0.25">
      <c r="A872">
        <v>2003</v>
      </c>
      <c r="B872">
        <v>12</v>
      </c>
      <c r="C872">
        <v>3</v>
      </c>
      <c r="D872">
        <v>4</v>
      </c>
      <c r="E872" s="13">
        <v>1.4000000000000001</v>
      </c>
      <c r="F872" s="7">
        <f>(((20-15)/(MIN($E$2:$E$8761)-15))*Data[[#This Row],[temperatuur]])+18.151</f>
        <v>17.856882352941177</v>
      </c>
      <c r="G872" s="7">
        <f>Data[[#This Row],[Tintern ]]-Data[[#This Row],[temperatuur]]</f>
        <v>16.456882352941179</v>
      </c>
      <c r="H872" s="7">
        <f>ROUND(IF(Data[[#This Row],[deltaT]]&gt;0,(Data[[#This Row],[Tintern ]]-Data[[#This Row],[temperatuur]])*Uitgangspunten!$B$9,0),1)</f>
        <v>57.1</v>
      </c>
      <c r="I872"/>
      <c r="J872"/>
      <c r="K872" s="6"/>
      <c r="O872" s="5"/>
      <c r="P872" s="8"/>
      <c r="U872"/>
      <c r="V872"/>
    </row>
    <row r="873" spans="1:22" x14ac:dyDescent="0.25">
      <c r="A873">
        <v>2003</v>
      </c>
      <c r="B873">
        <v>12</v>
      </c>
      <c r="C873">
        <v>18</v>
      </c>
      <c r="D873">
        <v>22</v>
      </c>
      <c r="E873" s="13">
        <v>1.4000000000000001</v>
      </c>
      <c r="F873" s="7">
        <f>(((20-15)/(MIN($E$2:$E$8761)-15))*Data[[#This Row],[temperatuur]])+18.151</f>
        <v>17.856882352941177</v>
      </c>
      <c r="G873" s="7">
        <f>Data[[#This Row],[Tintern ]]-Data[[#This Row],[temperatuur]]</f>
        <v>16.456882352941179</v>
      </c>
      <c r="H873" s="7">
        <f>ROUND(IF(Data[[#This Row],[deltaT]]&gt;0,(Data[[#This Row],[Tintern ]]-Data[[#This Row],[temperatuur]])*Uitgangspunten!$B$9,0),1)</f>
        <v>57.1</v>
      </c>
      <c r="I873"/>
      <c r="J873"/>
      <c r="K873" s="6"/>
      <c r="O873" s="5"/>
      <c r="P873" s="8"/>
      <c r="U873"/>
      <c r="V873"/>
    </row>
    <row r="874" spans="1:22" x14ac:dyDescent="0.25">
      <c r="A874">
        <v>2003</v>
      </c>
      <c r="B874">
        <v>12</v>
      </c>
      <c r="C874">
        <v>22</v>
      </c>
      <c r="D874">
        <v>12</v>
      </c>
      <c r="E874" s="13">
        <v>1.4000000000000001</v>
      </c>
      <c r="F874" s="7">
        <f>(((20-15)/(MIN($E$2:$E$8761)-15))*Data[[#This Row],[temperatuur]])+18.151</f>
        <v>17.856882352941177</v>
      </c>
      <c r="G874" s="7">
        <f>Data[[#This Row],[Tintern ]]-Data[[#This Row],[temperatuur]]</f>
        <v>16.456882352941179</v>
      </c>
      <c r="H874" s="7">
        <f>ROUND(IF(Data[[#This Row],[deltaT]]&gt;0,(Data[[#This Row],[Tintern ]]-Data[[#This Row],[temperatuur]])*Uitgangspunten!$B$9,0),1)</f>
        <v>57.1</v>
      </c>
      <c r="I874"/>
      <c r="J874"/>
      <c r="K874" s="6"/>
      <c r="O874" s="5"/>
      <c r="P874" s="8"/>
      <c r="U874"/>
      <c r="V874"/>
    </row>
    <row r="875" spans="1:22" x14ac:dyDescent="0.25">
      <c r="A875">
        <v>2003</v>
      </c>
      <c r="B875">
        <v>12</v>
      </c>
      <c r="C875">
        <v>22</v>
      </c>
      <c r="D875">
        <v>13</v>
      </c>
      <c r="E875" s="13">
        <v>1.4000000000000001</v>
      </c>
      <c r="F875" s="7">
        <f>(((20-15)/(MIN($E$2:$E$8761)-15))*Data[[#This Row],[temperatuur]])+18.151</f>
        <v>17.856882352941177</v>
      </c>
      <c r="G875" s="7">
        <f>Data[[#This Row],[Tintern ]]-Data[[#This Row],[temperatuur]]</f>
        <v>16.456882352941179</v>
      </c>
      <c r="H875" s="7">
        <f>ROUND(IF(Data[[#This Row],[deltaT]]&gt;0,(Data[[#This Row],[Tintern ]]-Data[[#This Row],[temperatuur]])*Uitgangspunten!$B$9,0),1)</f>
        <v>57.1</v>
      </c>
      <c r="I875"/>
      <c r="J875"/>
      <c r="K875" s="6"/>
      <c r="O875" s="5"/>
      <c r="P875" s="8"/>
      <c r="U875"/>
      <c r="V875"/>
    </row>
    <row r="876" spans="1:22" x14ac:dyDescent="0.25">
      <c r="A876">
        <v>2003</v>
      </c>
      <c r="B876">
        <v>12</v>
      </c>
      <c r="C876">
        <v>23</v>
      </c>
      <c r="D876">
        <v>14</v>
      </c>
      <c r="E876" s="13">
        <v>1.4000000000000001</v>
      </c>
      <c r="F876" s="7">
        <f>(((20-15)/(MIN($E$2:$E$8761)-15))*Data[[#This Row],[temperatuur]])+18.151</f>
        <v>17.856882352941177</v>
      </c>
      <c r="G876" s="7">
        <f>Data[[#This Row],[Tintern ]]-Data[[#This Row],[temperatuur]]</f>
        <v>16.456882352941179</v>
      </c>
      <c r="H876" s="7">
        <f>ROUND(IF(Data[[#This Row],[deltaT]]&gt;0,(Data[[#This Row],[Tintern ]]-Data[[#This Row],[temperatuur]])*Uitgangspunten!$B$9,0),1)</f>
        <v>57.1</v>
      </c>
      <c r="I876"/>
      <c r="J876"/>
      <c r="K876" s="6"/>
      <c r="O876" s="5"/>
      <c r="P876" s="8"/>
      <c r="U876"/>
      <c r="V876"/>
    </row>
    <row r="877" spans="1:22" x14ac:dyDescent="0.25">
      <c r="A877">
        <v>2003</v>
      </c>
      <c r="B877">
        <v>12</v>
      </c>
      <c r="C877">
        <v>29</v>
      </c>
      <c r="D877">
        <v>24</v>
      </c>
      <c r="E877" s="13">
        <v>1.4000000000000001</v>
      </c>
      <c r="F877" s="7">
        <f>(((20-15)/(MIN($E$2:$E$8761)-15))*Data[[#This Row],[temperatuur]])+18.151</f>
        <v>17.856882352941177</v>
      </c>
      <c r="G877" s="7">
        <f>Data[[#This Row],[Tintern ]]-Data[[#This Row],[temperatuur]]</f>
        <v>16.456882352941179</v>
      </c>
      <c r="H877" s="7">
        <f>ROUND(IF(Data[[#This Row],[deltaT]]&gt;0,(Data[[#This Row],[Tintern ]]-Data[[#This Row],[temperatuur]])*Uitgangspunten!$B$9,0),1)</f>
        <v>57.1</v>
      </c>
      <c r="I877"/>
      <c r="J877"/>
      <c r="K877" s="6"/>
      <c r="O877" s="5"/>
      <c r="P877" s="8"/>
      <c r="U877"/>
      <c r="V877"/>
    </row>
    <row r="878" spans="1:22" x14ac:dyDescent="0.25">
      <c r="A878">
        <v>2003</v>
      </c>
      <c r="B878">
        <v>12</v>
      </c>
      <c r="C878">
        <v>31</v>
      </c>
      <c r="D878">
        <v>2</v>
      </c>
      <c r="E878" s="13">
        <v>1.4000000000000001</v>
      </c>
      <c r="F878" s="7">
        <f>(((20-15)/(MIN($E$2:$E$8761)-15))*Data[[#This Row],[temperatuur]])+18.151</f>
        <v>17.856882352941177</v>
      </c>
      <c r="G878" s="7">
        <f>Data[[#This Row],[Tintern ]]-Data[[#This Row],[temperatuur]]</f>
        <v>16.456882352941179</v>
      </c>
      <c r="H878" s="7">
        <f>ROUND(IF(Data[[#This Row],[deltaT]]&gt;0,(Data[[#This Row],[Tintern ]]-Data[[#This Row],[temperatuur]])*Uitgangspunten!$B$9,0),1)</f>
        <v>57.1</v>
      </c>
      <c r="I878"/>
      <c r="J878"/>
      <c r="K878" s="6"/>
      <c r="O878" s="5"/>
      <c r="P878" s="8"/>
      <c r="U878"/>
      <c r="V878"/>
    </row>
    <row r="879" spans="1:22" x14ac:dyDescent="0.25">
      <c r="A879">
        <v>2003</v>
      </c>
      <c r="B879">
        <v>12</v>
      </c>
      <c r="C879">
        <v>31</v>
      </c>
      <c r="D879">
        <v>13</v>
      </c>
      <c r="E879" s="13">
        <v>1.4000000000000001</v>
      </c>
      <c r="F879" s="7">
        <f>(((20-15)/(MIN($E$2:$E$8761)-15))*Data[[#This Row],[temperatuur]])+18.151</f>
        <v>17.856882352941177</v>
      </c>
      <c r="G879" s="7">
        <f>Data[[#This Row],[Tintern ]]-Data[[#This Row],[temperatuur]]</f>
        <v>16.456882352941179</v>
      </c>
      <c r="H879" s="7">
        <f>ROUND(IF(Data[[#This Row],[deltaT]]&gt;0,(Data[[#This Row],[Tintern ]]-Data[[#This Row],[temperatuur]])*Uitgangspunten!$B$9,0),1)</f>
        <v>57.1</v>
      </c>
      <c r="I879"/>
      <c r="J879"/>
      <c r="K879" s="6"/>
      <c r="O879" s="5"/>
      <c r="P879" s="8"/>
      <c r="U879"/>
      <c r="V879"/>
    </row>
    <row r="880" spans="1:22" x14ac:dyDescent="0.25">
      <c r="A880">
        <v>2001</v>
      </c>
      <c r="B880">
        <v>1</v>
      </c>
      <c r="C880">
        <v>1</v>
      </c>
      <c r="D880">
        <v>1</v>
      </c>
      <c r="E880" s="13">
        <v>1.5</v>
      </c>
      <c r="F880" s="7">
        <f>(((20-15)/(MIN($E$2:$E$8761)-15))*Data[[#This Row],[temperatuur]])+18.151</f>
        <v>17.835873949579831</v>
      </c>
      <c r="G880" s="7">
        <f>Data[[#This Row],[Tintern ]]-Data[[#This Row],[temperatuur]]</f>
        <v>16.335873949579831</v>
      </c>
      <c r="H880" s="7">
        <f>ROUND(IF(Data[[#This Row],[deltaT]]&gt;0,(Data[[#This Row],[Tintern ]]-Data[[#This Row],[temperatuur]])*Uitgangspunten!$B$9,0),1)</f>
        <v>56.7</v>
      </c>
      <c r="I880"/>
      <c r="J880"/>
      <c r="K880" s="6"/>
      <c r="O880" s="5"/>
      <c r="P880" s="8"/>
      <c r="U880"/>
      <c r="V880"/>
    </row>
    <row r="881" spans="1:22" x14ac:dyDescent="0.25">
      <c r="A881">
        <v>2001</v>
      </c>
      <c r="B881">
        <v>1</v>
      </c>
      <c r="C881">
        <v>1</v>
      </c>
      <c r="D881">
        <v>3</v>
      </c>
      <c r="E881" s="13">
        <v>1.5</v>
      </c>
      <c r="F881" s="7">
        <f>(((20-15)/(MIN($E$2:$E$8761)-15))*Data[[#This Row],[temperatuur]])+18.151</f>
        <v>17.835873949579831</v>
      </c>
      <c r="G881" s="7">
        <f>Data[[#This Row],[Tintern ]]-Data[[#This Row],[temperatuur]]</f>
        <v>16.335873949579831</v>
      </c>
      <c r="H881" s="7">
        <f>ROUND(IF(Data[[#This Row],[deltaT]]&gt;0,(Data[[#This Row],[Tintern ]]-Data[[#This Row],[temperatuur]])*Uitgangspunten!$B$9,0),1)</f>
        <v>56.7</v>
      </c>
      <c r="I881"/>
      <c r="J881"/>
      <c r="K881" s="6"/>
      <c r="O881" s="5"/>
      <c r="P881" s="8"/>
      <c r="U881"/>
      <c r="V881"/>
    </row>
    <row r="882" spans="1:22" x14ac:dyDescent="0.25">
      <c r="A882">
        <v>2001</v>
      </c>
      <c r="B882">
        <v>1</v>
      </c>
      <c r="C882">
        <v>1</v>
      </c>
      <c r="D882">
        <v>8</v>
      </c>
      <c r="E882" s="13">
        <v>1.5</v>
      </c>
      <c r="F882" s="7">
        <f>(((20-15)/(MIN($E$2:$E$8761)-15))*Data[[#This Row],[temperatuur]])+18.151</f>
        <v>17.835873949579831</v>
      </c>
      <c r="G882" s="7">
        <f>Data[[#This Row],[Tintern ]]-Data[[#This Row],[temperatuur]]</f>
        <v>16.335873949579831</v>
      </c>
      <c r="H882" s="7">
        <f>ROUND(IF(Data[[#This Row],[deltaT]]&gt;0,(Data[[#This Row],[Tintern ]]-Data[[#This Row],[temperatuur]])*Uitgangspunten!$B$9,0),1)</f>
        <v>56.7</v>
      </c>
      <c r="I882"/>
      <c r="J882"/>
      <c r="K882" s="6"/>
      <c r="O882" s="5"/>
      <c r="P882" s="8"/>
      <c r="U882"/>
      <c r="V882"/>
    </row>
    <row r="883" spans="1:22" x14ac:dyDescent="0.25">
      <c r="A883">
        <v>2001</v>
      </c>
      <c r="B883">
        <v>1</v>
      </c>
      <c r="C883">
        <v>28</v>
      </c>
      <c r="D883">
        <v>7</v>
      </c>
      <c r="E883" s="13">
        <v>1.5</v>
      </c>
      <c r="F883" s="7">
        <f>(((20-15)/(MIN($E$2:$E$8761)-15))*Data[[#This Row],[temperatuur]])+18.151</f>
        <v>17.835873949579831</v>
      </c>
      <c r="G883" s="7">
        <f>Data[[#This Row],[Tintern ]]-Data[[#This Row],[temperatuur]]</f>
        <v>16.335873949579831</v>
      </c>
      <c r="H883" s="7">
        <f>ROUND(IF(Data[[#This Row],[deltaT]]&gt;0,(Data[[#This Row],[Tintern ]]-Data[[#This Row],[temperatuur]])*Uitgangspunten!$B$9,0),1)</f>
        <v>56.7</v>
      </c>
      <c r="I883"/>
      <c r="J883"/>
      <c r="K883" s="6"/>
      <c r="O883" s="5"/>
      <c r="P883" s="8"/>
      <c r="U883"/>
      <c r="V883"/>
    </row>
    <row r="884" spans="1:22" x14ac:dyDescent="0.25">
      <c r="A884">
        <v>2001</v>
      </c>
      <c r="B884">
        <v>1</v>
      </c>
      <c r="C884">
        <v>28</v>
      </c>
      <c r="D884">
        <v>8</v>
      </c>
      <c r="E884" s="13">
        <v>1.5</v>
      </c>
      <c r="F884" s="7">
        <f>(((20-15)/(MIN($E$2:$E$8761)-15))*Data[[#This Row],[temperatuur]])+18.151</f>
        <v>17.835873949579831</v>
      </c>
      <c r="G884" s="7">
        <f>Data[[#This Row],[Tintern ]]-Data[[#This Row],[temperatuur]]</f>
        <v>16.335873949579831</v>
      </c>
      <c r="H884" s="7">
        <f>ROUND(IF(Data[[#This Row],[deltaT]]&gt;0,(Data[[#This Row],[Tintern ]]-Data[[#This Row],[temperatuur]])*Uitgangspunten!$B$9,0),1)</f>
        <v>56.7</v>
      </c>
      <c r="I884"/>
      <c r="J884"/>
      <c r="K884" s="6"/>
      <c r="O884" s="5"/>
      <c r="P884" s="8"/>
      <c r="U884"/>
      <c r="V884"/>
    </row>
    <row r="885" spans="1:22" x14ac:dyDescent="0.25">
      <c r="A885">
        <v>2001</v>
      </c>
      <c r="B885">
        <v>1</v>
      </c>
      <c r="C885">
        <v>31</v>
      </c>
      <c r="D885">
        <v>12</v>
      </c>
      <c r="E885" s="13">
        <v>1.5</v>
      </c>
      <c r="F885" s="7">
        <f>(((20-15)/(MIN($E$2:$E$8761)-15))*Data[[#This Row],[temperatuur]])+18.151</f>
        <v>17.835873949579831</v>
      </c>
      <c r="G885" s="7">
        <f>Data[[#This Row],[Tintern ]]-Data[[#This Row],[temperatuur]]</f>
        <v>16.335873949579831</v>
      </c>
      <c r="H885" s="7">
        <f>ROUND(IF(Data[[#This Row],[deltaT]]&gt;0,(Data[[#This Row],[Tintern ]]-Data[[#This Row],[temperatuur]])*Uitgangspunten!$B$9,0),1)</f>
        <v>56.7</v>
      </c>
      <c r="I885"/>
      <c r="J885"/>
      <c r="K885" s="6"/>
      <c r="O885" s="5"/>
      <c r="P885" s="8"/>
      <c r="U885"/>
      <c r="V885"/>
    </row>
    <row r="886" spans="1:22" x14ac:dyDescent="0.25">
      <c r="A886">
        <v>2001</v>
      </c>
      <c r="B886" s="3">
        <v>1</v>
      </c>
      <c r="C886" s="3">
        <v>31</v>
      </c>
      <c r="D886" s="3">
        <v>17</v>
      </c>
      <c r="E886" s="13">
        <v>1.5</v>
      </c>
      <c r="F886" s="7">
        <f>(((20-15)/(MIN($E$2:$E$8761)-15))*Data[[#This Row],[temperatuur]])+18.151</f>
        <v>17.835873949579831</v>
      </c>
      <c r="G886" s="7">
        <f>Data[[#This Row],[Tintern ]]-Data[[#This Row],[temperatuur]]</f>
        <v>16.335873949579831</v>
      </c>
      <c r="H886" s="7">
        <f>ROUND(IF(Data[[#This Row],[deltaT]]&gt;0,(Data[[#This Row],[Tintern ]]-Data[[#This Row],[temperatuur]])*Uitgangspunten!$B$9,0),1)</f>
        <v>56.7</v>
      </c>
      <c r="I886"/>
      <c r="J886"/>
      <c r="K886" s="6"/>
      <c r="O886" s="5"/>
      <c r="P886" s="8"/>
      <c r="U886"/>
      <c r="V886"/>
    </row>
    <row r="887" spans="1:22" x14ac:dyDescent="0.25">
      <c r="A887">
        <v>2004</v>
      </c>
      <c r="B887">
        <v>2</v>
      </c>
      <c r="C887">
        <v>21</v>
      </c>
      <c r="D887">
        <v>14</v>
      </c>
      <c r="E887" s="13">
        <v>1.5</v>
      </c>
      <c r="F887" s="7">
        <f>(((20-15)/(MIN($E$2:$E$8761)-15))*Data[[#This Row],[temperatuur]])+18.151</f>
        <v>17.835873949579831</v>
      </c>
      <c r="G887" s="7">
        <f>Data[[#This Row],[Tintern ]]-Data[[#This Row],[temperatuur]]</f>
        <v>16.335873949579831</v>
      </c>
      <c r="H887" s="7">
        <f>ROUND(IF(Data[[#This Row],[deltaT]]&gt;0,(Data[[#This Row],[Tintern ]]-Data[[#This Row],[temperatuur]])*Uitgangspunten!$B$9,0),1)</f>
        <v>56.7</v>
      </c>
      <c r="I887"/>
      <c r="J887"/>
      <c r="K887" s="6"/>
      <c r="O887" s="5"/>
      <c r="P887" s="8"/>
      <c r="U887"/>
      <c r="V887"/>
    </row>
    <row r="888" spans="1:22" x14ac:dyDescent="0.25">
      <c r="A888">
        <v>2004</v>
      </c>
      <c r="B888">
        <v>2</v>
      </c>
      <c r="C888">
        <v>25</v>
      </c>
      <c r="D888">
        <v>16</v>
      </c>
      <c r="E888" s="13">
        <v>1.5</v>
      </c>
      <c r="F888" s="7">
        <f>(((20-15)/(MIN($E$2:$E$8761)-15))*Data[[#This Row],[temperatuur]])+18.151</f>
        <v>17.835873949579831</v>
      </c>
      <c r="G888" s="7">
        <f>Data[[#This Row],[Tintern ]]-Data[[#This Row],[temperatuur]]</f>
        <v>16.335873949579831</v>
      </c>
      <c r="H888" s="7">
        <f>ROUND(IF(Data[[#This Row],[deltaT]]&gt;0,(Data[[#This Row],[Tintern ]]-Data[[#This Row],[temperatuur]])*Uitgangspunten!$B$9,0),1)</f>
        <v>56.7</v>
      </c>
      <c r="I888"/>
      <c r="J888"/>
      <c r="K888" s="6"/>
      <c r="O888" s="5"/>
      <c r="P888" s="8"/>
      <c r="U888"/>
      <c r="V888"/>
    </row>
    <row r="889" spans="1:22" x14ac:dyDescent="0.25">
      <c r="A889">
        <v>2004</v>
      </c>
      <c r="B889">
        <v>3</v>
      </c>
      <c r="C889">
        <v>6</v>
      </c>
      <c r="D889">
        <v>19</v>
      </c>
      <c r="E889" s="13">
        <v>1.5</v>
      </c>
      <c r="F889" s="7">
        <f>(((20-15)/(MIN($E$2:$E$8761)-15))*Data[[#This Row],[temperatuur]])+18.151</f>
        <v>17.835873949579831</v>
      </c>
      <c r="G889" s="7">
        <f>Data[[#This Row],[Tintern ]]-Data[[#This Row],[temperatuur]]</f>
        <v>16.335873949579831</v>
      </c>
      <c r="H889" s="7">
        <f>ROUND(IF(Data[[#This Row],[deltaT]]&gt;0,(Data[[#This Row],[Tintern ]]-Data[[#This Row],[temperatuur]])*Uitgangspunten!$B$9,0),1)</f>
        <v>56.7</v>
      </c>
      <c r="I889"/>
      <c r="J889"/>
      <c r="K889" s="6"/>
      <c r="O889" s="5"/>
      <c r="P889" s="8"/>
      <c r="U889"/>
      <c r="V889"/>
    </row>
    <row r="890" spans="1:22" x14ac:dyDescent="0.25">
      <c r="A890">
        <v>2004</v>
      </c>
      <c r="B890">
        <v>3</v>
      </c>
      <c r="C890">
        <v>6</v>
      </c>
      <c r="D890">
        <v>23</v>
      </c>
      <c r="E890" s="13">
        <v>1.5</v>
      </c>
      <c r="F890" s="7">
        <f>(((20-15)/(MIN($E$2:$E$8761)-15))*Data[[#This Row],[temperatuur]])+18.151</f>
        <v>17.835873949579831</v>
      </c>
      <c r="G890" s="7">
        <f>Data[[#This Row],[Tintern ]]-Data[[#This Row],[temperatuur]]</f>
        <v>16.335873949579831</v>
      </c>
      <c r="H890" s="7">
        <f>ROUND(IF(Data[[#This Row],[deltaT]]&gt;0,(Data[[#This Row],[Tintern ]]-Data[[#This Row],[temperatuur]])*Uitgangspunten!$B$9,0),1)</f>
        <v>56.7</v>
      </c>
      <c r="I890"/>
      <c r="J890"/>
      <c r="K890" s="6"/>
      <c r="O890" s="5"/>
      <c r="P890" s="8"/>
      <c r="U890"/>
      <c r="V890"/>
    </row>
    <row r="891" spans="1:22" x14ac:dyDescent="0.25">
      <c r="A891">
        <v>2004</v>
      </c>
      <c r="B891">
        <v>3</v>
      </c>
      <c r="C891">
        <v>9</v>
      </c>
      <c r="D891">
        <v>22</v>
      </c>
      <c r="E891" s="13">
        <v>1.5</v>
      </c>
      <c r="F891" s="7">
        <f>(((20-15)/(MIN($E$2:$E$8761)-15))*Data[[#This Row],[temperatuur]])+18.151</f>
        <v>17.835873949579831</v>
      </c>
      <c r="G891" s="7">
        <f>Data[[#This Row],[Tintern ]]-Data[[#This Row],[temperatuur]]</f>
        <v>16.335873949579831</v>
      </c>
      <c r="H891" s="7">
        <f>ROUND(IF(Data[[#This Row],[deltaT]]&gt;0,(Data[[#This Row],[Tintern ]]-Data[[#This Row],[temperatuur]])*Uitgangspunten!$B$9,0),1)</f>
        <v>56.7</v>
      </c>
      <c r="I891"/>
      <c r="J891"/>
      <c r="K891" s="6"/>
      <c r="O891" s="5"/>
      <c r="P891" s="8"/>
      <c r="U891"/>
      <c r="V891"/>
    </row>
    <row r="892" spans="1:22" x14ac:dyDescent="0.25">
      <c r="A892">
        <v>2004</v>
      </c>
      <c r="B892">
        <v>3</v>
      </c>
      <c r="C892">
        <v>10</v>
      </c>
      <c r="D892">
        <v>23</v>
      </c>
      <c r="E892" s="13">
        <v>1.5</v>
      </c>
      <c r="F892" s="7">
        <f>(((20-15)/(MIN($E$2:$E$8761)-15))*Data[[#This Row],[temperatuur]])+18.151</f>
        <v>17.835873949579831</v>
      </c>
      <c r="G892" s="7">
        <f>Data[[#This Row],[Tintern ]]-Data[[#This Row],[temperatuur]]</f>
        <v>16.335873949579831</v>
      </c>
      <c r="H892" s="7">
        <f>ROUND(IF(Data[[#This Row],[deltaT]]&gt;0,(Data[[#This Row],[Tintern ]]-Data[[#This Row],[temperatuur]])*Uitgangspunten!$B$9,0),1)</f>
        <v>56.7</v>
      </c>
      <c r="I892"/>
      <c r="J892"/>
      <c r="K892" s="6"/>
      <c r="O892" s="5"/>
      <c r="P892" s="8"/>
      <c r="U892"/>
      <c r="V892"/>
    </row>
    <row r="893" spans="1:22" x14ac:dyDescent="0.25">
      <c r="A893">
        <v>2004</v>
      </c>
      <c r="B893">
        <v>3</v>
      </c>
      <c r="C893">
        <v>23</v>
      </c>
      <c r="D893">
        <v>23</v>
      </c>
      <c r="E893" s="13">
        <v>1.5</v>
      </c>
      <c r="F893" s="7">
        <f>(((20-15)/(MIN($E$2:$E$8761)-15))*Data[[#This Row],[temperatuur]])+18.151</f>
        <v>17.835873949579831</v>
      </c>
      <c r="G893" s="7">
        <f>Data[[#This Row],[Tintern ]]-Data[[#This Row],[temperatuur]]</f>
        <v>16.335873949579831</v>
      </c>
      <c r="H893" s="7">
        <f>ROUND(IF(Data[[#This Row],[deltaT]]&gt;0,(Data[[#This Row],[Tintern ]]-Data[[#This Row],[temperatuur]])*Uitgangspunten!$B$9,0),1)</f>
        <v>56.7</v>
      </c>
      <c r="I893"/>
      <c r="J893"/>
      <c r="K893" s="6"/>
      <c r="O893" s="5"/>
      <c r="P893" s="8"/>
      <c r="U893"/>
      <c r="V893"/>
    </row>
    <row r="894" spans="1:22" x14ac:dyDescent="0.25">
      <c r="A894">
        <v>2002</v>
      </c>
      <c r="B894">
        <v>4</v>
      </c>
      <c r="C894">
        <v>7</v>
      </c>
      <c r="D894">
        <v>6</v>
      </c>
      <c r="E894" s="13">
        <v>1.5</v>
      </c>
      <c r="F894" s="7">
        <f>(((20-15)/(MIN($E$2:$E$8761)-15))*Data[[#This Row],[temperatuur]])+18.151</f>
        <v>17.835873949579831</v>
      </c>
      <c r="G894" s="7">
        <f>Data[[#This Row],[Tintern ]]-Data[[#This Row],[temperatuur]]</f>
        <v>16.335873949579831</v>
      </c>
      <c r="H894" s="7">
        <f>ROUND(IF(Data[[#This Row],[deltaT]]&gt;0,(Data[[#This Row],[Tintern ]]-Data[[#This Row],[temperatuur]])*Uitgangspunten!$B$9,0),1)</f>
        <v>56.7</v>
      </c>
      <c r="I894"/>
      <c r="J894"/>
      <c r="K894" s="6"/>
      <c r="O894" s="5"/>
      <c r="P894" s="8"/>
      <c r="U894"/>
      <c r="V894"/>
    </row>
    <row r="895" spans="1:22" x14ac:dyDescent="0.25">
      <c r="A895">
        <v>2002</v>
      </c>
      <c r="B895">
        <v>4</v>
      </c>
      <c r="C895">
        <v>19</v>
      </c>
      <c r="D895">
        <v>1</v>
      </c>
      <c r="E895" s="13">
        <v>1.5</v>
      </c>
      <c r="F895" s="7">
        <f>(((20-15)/(MIN($E$2:$E$8761)-15))*Data[[#This Row],[temperatuur]])+18.151</f>
        <v>17.835873949579831</v>
      </c>
      <c r="G895" s="7">
        <f>Data[[#This Row],[Tintern ]]-Data[[#This Row],[temperatuur]]</f>
        <v>16.335873949579831</v>
      </c>
      <c r="H895" s="7">
        <f>ROUND(IF(Data[[#This Row],[deltaT]]&gt;0,(Data[[#This Row],[Tintern ]]-Data[[#This Row],[temperatuur]])*Uitgangspunten!$B$9,0),1)</f>
        <v>56.7</v>
      </c>
      <c r="I895"/>
      <c r="J895"/>
      <c r="K895" s="6"/>
      <c r="O895" s="5"/>
      <c r="P895" s="8"/>
      <c r="U895"/>
      <c r="V895"/>
    </row>
    <row r="896" spans="1:22" x14ac:dyDescent="0.25">
      <c r="A896">
        <v>2003</v>
      </c>
      <c r="B896">
        <v>11</v>
      </c>
      <c r="C896">
        <v>27</v>
      </c>
      <c r="D896">
        <v>23</v>
      </c>
      <c r="E896" s="13">
        <v>1.5</v>
      </c>
      <c r="F896" s="7">
        <f>(((20-15)/(MIN($E$2:$E$8761)-15))*Data[[#This Row],[temperatuur]])+18.151</f>
        <v>17.835873949579831</v>
      </c>
      <c r="G896" s="7">
        <f>Data[[#This Row],[Tintern ]]-Data[[#This Row],[temperatuur]]</f>
        <v>16.335873949579831</v>
      </c>
      <c r="H896" s="7">
        <f>ROUND(IF(Data[[#This Row],[deltaT]]&gt;0,(Data[[#This Row],[Tintern ]]-Data[[#This Row],[temperatuur]])*Uitgangspunten!$B$9,0),1)</f>
        <v>56.7</v>
      </c>
      <c r="I896"/>
      <c r="J896"/>
      <c r="K896" s="6"/>
      <c r="O896" s="5"/>
      <c r="P896" s="8"/>
      <c r="U896"/>
      <c r="V896"/>
    </row>
    <row r="897" spans="1:22" x14ac:dyDescent="0.25">
      <c r="A897">
        <v>2003</v>
      </c>
      <c r="B897">
        <v>12</v>
      </c>
      <c r="C897">
        <v>3</v>
      </c>
      <c r="D897">
        <v>3</v>
      </c>
      <c r="E897" s="13">
        <v>1.5</v>
      </c>
      <c r="F897" s="7">
        <f>(((20-15)/(MIN($E$2:$E$8761)-15))*Data[[#This Row],[temperatuur]])+18.151</f>
        <v>17.835873949579831</v>
      </c>
      <c r="G897" s="7">
        <f>Data[[#This Row],[Tintern ]]-Data[[#This Row],[temperatuur]]</f>
        <v>16.335873949579831</v>
      </c>
      <c r="H897" s="7">
        <f>ROUND(IF(Data[[#This Row],[deltaT]]&gt;0,(Data[[#This Row],[Tintern ]]-Data[[#This Row],[temperatuur]])*Uitgangspunten!$B$9,0),1)</f>
        <v>56.7</v>
      </c>
      <c r="I897"/>
      <c r="J897"/>
      <c r="K897" s="6"/>
      <c r="O897" s="5"/>
      <c r="P897" s="8"/>
      <c r="U897"/>
      <c r="V897"/>
    </row>
    <row r="898" spans="1:22" x14ac:dyDescent="0.25">
      <c r="A898">
        <v>2003</v>
      </c>
      <c r="B898">
        <v>12</v>
      </c>
      <c r="C898">
        <v>11</v>
      </c>
      <c r="D898">
        <v>5</v>
      </c>
      <c r="E898" s="13">
        <v>1.5</v>
      </c>
      <c r="F898" s="7">
        <f>(((20-15)/(MIN($E$2:$E$8761)-15))*Data[[#This Row],[temperatuur]])+18.151</f>
        <v>17.835873949579831</v>
      </c>
      <c r="G898" s="7">
        <f>Data[[#This Row],[Tintern ]]-Data[[#This Row],[temperatuur]]</f>
        <v>16.335873949579831</v>
      </c>
      <c r="H898" s="7">
        <f>ROUND(IF(Data[[#This Row],[deltaT]]&gt;0,(Data[[#This Row],[Tintern ]]-Data[[#This Row],[temperatuur]])*Uitgangspunten!$B$9,0),1)</f>
        <v>56.7</v>
      </c>
      <c r="I898"/>
      <c r="J898"/>
      <c r="K898" s="6"/>
      <c r="O898" s="5"/>
      <c r="P898" s="8"/>
      <c r="U898"/>
      <c r="V898"/>
    </row>
    <row r="899" spans="1:22" x14ac:dyDescent="0.25">
      <c r="A899">
        <v>2003</v>
      </c>
      <c r="B899">
        <v>12</v>
      </c>
      <c r="C899">
        <v>11</v>
      </c>
      <c r="D899">
        <v>6</v>
      </c>
      <c r="E899" s="13">
        <v>1.5</v>
      </c>
      <c r="F899" s="7">
        <f>(((20-15)/(MIN($E$2:$E$8761)-15))*Data[[#This Row],[temperatuur]])+18.151</f>
        <v>17.835873949579831</v>
      </c>
      <c r="G899" s="7">
        <f>Data[[#This Row],[Tintern ]]-Data[[#This Row],[temperatuur]]</f>
        <v>16.335873949579831</v>
      </c>
      <c r="H899" s="7">
        <f>ROUND(IF(Data[[#This Row],[deltaT]]&gt;0,(Data[[#This Row],[Tintern ]]-Data[[#This Row],[temperatuur]])*Uitgangspunten!$B$9,0),1)</f>
        <v>56.7</v>
      </c>
      <c r="I899"/>
      <c r="J899"/>
      <c r="K899" s="6"/>
      <c r="O899" s="5"/>
      <c r="P899" s="8"/>
      <c r="U899"/>
      <c r="V899"/>
    </row>
    <row r="900" spans="1:22" x14ac:dyDescent="0.25">
      <c r="A900">
        <v>2003</v>
      </c>
      <c r="B900">
        <v>12</v>
      </c>
      <c r="C900">
        <v>12</v>
      </c>
      <c r="D900">
        <v>1</v>
      </c>
      <c r="E900" s="13">
        <v>1.5</v>
      </c>
      <c r="F900" s="7">
        <f>(((20-15)/(MIN($E$2:$E$8761)-15))*Data[[#This Row],[temperatuur]])+18.151</f>
        <v>17.835873949579831</v>
      </c>
      <c r="G900" s="7">
        <f>Data[[#This Row],[Tintern ]]-Data[[#This Row],[temperatuur]]</f>
        <v>16.335873949579831</v>
      </c>
      <c r="H900" s="7">
        <f>ROUND(IF(Data[[#This Row],[deltaT]]&gt;0,(Data[[#This Row],[Tintern ]]-Data[[#This Row],[temperatuur]])*Uitgangspunten!$B$9,0),1)</f>
        <v>56.7</v>
      </c>
      <c r="I900"/>
      <c r="J900"/>
      <c r="K900" s="6"/>
      <c r="O900" s="5"/>
      <c r="P900" s="8"/>
      <c r="U900"/>
      <c r="V900"/>
    </row>
    <row r="901" spans="1:22" x14ac:dyDescent="0.25">
      <c r="A901">
        <v>2003</v>
      </c>
      <c r="B901">
        <v>12</v>
      </c>
      <c r="C901">
        <v>12</v>
      </c>
      <c r="D901">
        <v>2</v>
      </c>
      <c r="E901" s="13">
        <v>1.5</v>
      </c>
      <c r="F901" s="7">
        <f>(((20-15)/(MIN($E$2:$E$8761)-15))*Data[[#This Row],[temperatuur]])+18.151</f>
        <v>17.835873949579831</v>
      </c>
      <c r="G901" s="7">
        <f>Data[[#This Row],[Tintern ]]-Data[[#This Row],[temperatuur]]</f>
        <v>16.335873949579831</v>
      </c>
      <c r="H901" s="7">
        <f>ROUND(IF(Data[[#This Row],[deltaT]]&gt;0,(Data[[#This Row],[Tintern ]]-Data[[#This Row],[temperatuur]])*Uitgangspunten!$B$9,0),1)</f>
        <v>56.7</v>
      </c>
      <c r="I901"/>
      <c r="J901"/>
      <c r="K901" s="6"/>
      <c r="O901" s="5"/>
      <c r="P901" s="8"/>
      <c r="U901"/>
      <c r="V901"/>
    </row>
    <row r="902" spans="1:22" x14ac:dyDescent="0.25">
      <c r="A902">
        <v>2003</v>
      </c>
      <c r="B902">
        <v>12</v>
      </c>
      <c r="C902">
        <v>15</v>
      </c>
      <c r="D902">
        <v>2</v>
      </c>
      <c r="E902" s="13">
        <v>1.5</v>
      </c>
      <c r="F902" s="7">
        <f>(((20-15)/(MIN($E$2:$E$8761)-15))*Data[[#This Row],[temperatuur]])+18.151</f>
        <v>17.835873949579831</v>
      </c>
      <c r="G902" s="7">
        <f>Data[[#This Row],[Tintern ]]-Data[[#This Row],[temperatuur]]</f>
        <v>16.335873949579831</v>
      </c>
      <c r="H902" s="7">
        <f>ROUND(IF(Data[[#This Row],[deltaT]]&gt;0,(Data[[#This Row],[Tintern ]]-Data[[#This Row],[temperatuur]])*Uitgangspunten!$B$9,0),1)</f>
        <v>56.7</v>
      </c>
      <c r="I902"/>
      <c r="J902"/>
      <c r="K902" s="6"/>
      <c r="O902" s="5"/>
      <c r="P902" s="8"/>
      <c r="U902"/>
      <c r="V902"/>
    </row>
    <row r="903" spans="1:22" x14ac:dyDescent="0.25">
      <c r="A903">
        <v>2003</v>
      </c>
      <c r="B903">
        <v>12</v>
      </c>
      <c r="C903">
        <v>18</v>
      </c>
      <c r="D903">
        <v>17</v>
      </c>
      <c r="E903" s="13">
        <v>1.5</v>
      </c>
      <c r="F903" s="7">
        <f>(((20-15)/(MIN($E$2:$E$8761)-15))*Data[[#This Row],[temperatuur]])+18.151</f>
        <v>17.835873949579831</v>
      </c>
      <c r="G903" s="7">
        <f>Data[[#This Row],[Tintern ]]-Data[[#This Row],[temperatuur]]</f>
        <v>16.335873949579831</v>
      </c>
      <c r="H903" s="7">
        <f>ROUND(IF(Data[[#This Row],[deltaT]]&gt;0,(Data[[#This Row],[Tintern ]]-Data[[#This Row],[temperatuur]])*Uitgangspunten!$B$9,0),1)</f>
        <v>56.7</v>
      </c>
      <c r="I903"/>
      <c r="J903"/>
      <c r="K903" s="6"/>
      <c r="O903" s="5"/>
      <c r="P903" s="8"/>
      <c r="U903"/>
      <c r="V903"/>
    </row>
    <row r="904" spans="1:22" x14ac:dyDescent="0.25">
      <c r="A904">
        <v>2003</v>
      </c>
      <c r="B904">
        <v>12</v>
      </c>
      <c r="C904">
        <v>21</v>
      </c>
      <c r="D904">
        <v>23</v>
      </c>
      <c r="E904" s="13">
        <v>1.5</v>
      </c>
      <c r="F904" s="7">
        <f>(((20-15)/(MIN($E$2:$E$8761)-15))*Data[[#This Row],[temperatuur]])+18.151</f>
        <v>17.835873949579831</v>
      </c>
      <c r="G904" s="7">
        <f>Data[[#This Row],[Tintern ]]-Data[[#This Row],[temperatuur]]</f>
        <v>16.335873949579831</v>
      </c>
      <c r="H904" s="7">
        <f>ROUND(IF(Data[[#This Row],[deltaT]]&gt;0,(Data[[#This Row],[Tintern ]]-Data[[#This Row],[temperatuur]])*Uitgangspunten!$B$9,0),1)</f>
        <v>56.7</v>
      </c>
      <c r="I904"/>
      <c r="J904"/>
      <c r="K904" s="6"/>
      <c r="O904" s="5"/>
      <c r="P904" s="8"/>
      <c r="U904"/>
      <c r="V904"/>
    </row>
    <row r="905" spans="1:22" x14ac:dyDescent="0.25">
      <c r="A905">
        <v>2003</v>
      </c>
      <c r="B905">
        <v>12</v>
      </c>
      <c r="C905">
        <v>22</v>
      </c>
      <c r="D905">
        <v>5</v>
      </c>
      <c r="E905" s="13">
        <v>1.5</v>
      </c>
      <c r="F905" s="7">
        <f>(((20-15)/(MIN($E$2:$E$8761)-15))*Data[[#This Row],[temperatuur]])+18.151</f>
        <v>17.835873949579831</v>
      </c>
      <c r="G905" s="7">
        <f>Data[[#This Row],[Tintern ]]-Data[[#This Row],[temperatuur]]</f>
        <v>16.335873949579831</v>
      </c>
      <c r="H905" s="7">
        <f>ROUND(IF(Data[[#This Row],[deltaT]]&gt;0,(Data[[#This Row],[Tintern ]]-Data[[#This Row],[temperatuur]])*Uitgangspunten!$B$9,0),1)</f>
        <v>56.7</v>
      </c>
      <c r="I905"/>
      <c r="J905"/>
      <c r="K905" s="6"/>
      <c r="O905" s="5"/>
      <c r="P905" s="8"/>
      <c r="U905"/>
      <c r="V905"/>
    </row>
    <row r="906" spans="1:22" x14ac:dyDescent="0.25">
      <c r="A906">
        <v>2003</v>
      </c>
      <c r="B906">
        <v>12</v>
      </c>
      <c r="C906">
        <v>31</v>
      </c>
      <c r="D906">
        <v>3</v>
      </c>
      <c r="E906" s="13">
        <v>1.5</v>
      </c>
      <c r="F906" s="7">
        <f>(((20-15)/(MIN($E$2:$E$8761)-15))*Data[[#This Row],[temperatuur]])+18.151</f>
        <v>17.835873949579831</v>
      </c>
      <c r="G906" s="7">
        <f>Data[[#This Row],[Tintern ]]-Data[[#This Row],[temperatuur]]</f>
        <v>16.335873949579831</v>
      </c>
      <c r="H906" s="7">
        <f>ROUND(IF(Data[[#This Row],[deltaT]]&gt;0,(Data[[#This Row],[Tintern ]]-Data[[#This Row],[temperatuur]])*Uitgangspunten!$B$9,0),1)</f>
        <v>56.7</v>
      </c>
      <c r="I906"/>
      <c r="J906"/>
      <c r="K906" s="6"/>
      <c r="O906" s="5"/>
      <c r="P906" s="8"/>
      <c r="U906"/>
      <c r="V906"/>
    </row>
    <row r="907" spans="1:22" x14ac:dyDescent="0.25">
      <c r="A907">
        <v>2001</v>
      </c>
      <c r="B907">
        <v>1</v>
      </c>
      <c r="C907">
        <v>8</v>
      </c>
      <c r="D907">
        <v>6</v>
      </c>
      <c r="E907" s="13">
        <v>1.6</v>
      </c>
      <c r="F907" s="7">
        <f>(((20-15)/(MIN($E$2:$E$8761)-15))*Data[[#This Row],[temperatuur]])+18.151</f>
        <v>17.814865546218488</v>
      </c>
      <c r="G907" s="7">
        <f>Data[[#This Row],[Tintern ]]-Data[[#This Row],[temperatuur]]</f>
        <v>16.214865546218487</v>
      </c>
      <c r="H907" s="7">
        <f>ROUND(IF(Data[[#This Row],[deltaT]]&gt;0,(Data[[#This Row],[Tintern ]]-Data[[#This Row],[temperatuur]])*Uitgangspunten!$B$9,0),1)</f>
        <v>56.3</v>
      </c>
      <c r="I907"/>
      <c r="J907"/>
      <c r="K907" s="6"/>
      <c r="O907" s="5"/>
      <c r="P907" s="8"/>
      <c r="U907"/>
      <c r="V907"/>
    </row>
    <row r="908" spans="1:22" x14ac:dyDescent="0.25">
      <c r="A908">
        <v>2001</v>
      </c>
      <c r="B908">
        <v>1</v>
      </c>
      <c r="C908">
        <v>13</v>
      </c>
      <c r="D908">
        <v>12</v>
      </c>
      <c r="E908" s="13">
        <v>1.6</v>
      </c>
      <c r="F908" s="7">
        <f>(((20-15)/(MIN($E$2:$E$8761)-15))*Data[[#This Row],[temperatuur]])+18.151</f>
        <v>17.814865546218488</v>
      </c>
      <c r="G908" s="7">
        <f>Data[[#This Row],[Tintern ]]-Data[[#This Row],[temperatuur]]</f>
        <v>16.214865546218487</v>
      </c>
      <c r="H908" s="7">
        <f>ROUND(IF(Data[[#This Row],[deltaT]]&gt;0,(Data[[#This Row],[Tintern ]]-Data[[#This Row],[temperatuur]])*Uitgangspunten!$B$9,0),1)</f>
        <v>56.3</v>
      </c>
      <c r="I908"/>
      <c r="J908"/>
      <c r="K908" s="6"/>
      <c r="O908" s="5"/>
      <c r="P908" s="8"/>
      <c r="U908"/>
      <c r="V908"/>
    </row>
    <row r="909" spans="1:22" x14ac:dyDescent="0.25">
      <c r="A909">
        <v>2001</v>
      </c>
      <c r="B909">
        <v>1</v>
      </c>
      <c r="C909">
        <v>22</v>
      </c>
      <c r="D909">
        <v>10</v>
      </c>
      <c r="E909" s="13">
        <v>1.6</v>
      </c>
      <c r="F909" s="7">
        <f>(((20-15)/(MIN($E$2:$E$8761)-15))*Data[[#This Row],[temperatuur]])+18.151</f>
        <v>17.814865546218488</v>
      </c>
      <c r="G909" s="7">
        <f>Data[[#This Row],[Tintern ]]-Data[[#This Row],[temperatuur]]</f>
        <v>16.214865546218487</v>
      </c>
      <c r="H909" s="7">
        <f>ROUND(IF(Data[[#This Row],[deltaT]]&gt;0,(Data[[#This Row],[Tintern ]]-Data[[#This Row],[temperatuur]])*Uitgangspunten!$B$9,0),1)</f>
        <v>56.3</v>
      </c>
      <c r="I909"/>
      <c r="J909"/>
      <c r="K909" s="6"/>
      <c r="O909" s="5"/>
      <c r="P909" s="8"/>
      <c r="U909"/>
      <c r="V909"/>
    </row>
    <row r="910" spans="1:22" x14ac:dyDescent="0.25">
      <c r="A910">
        <v>2001</v>
      </c>
      <c r="B910">
        <v>1</v>
      </c>
      <c r="C910">
        <v>30</v>
      </c>
      <c r="D910">
        <v>22</v>
      </c>
      <c r="E910" s="13">
        <v>1.6</v>
      </c>
      <c r="F910" s="7">
        <f>(((20-15)/(MIN($E$2:$E$8761)-15))*Data[[#This Row],[temperatuur]])+18.151</f>
        <v>17.814865546218488</v>
      </c>
      <c r="G910" s="7">
        <f>Data[[#This Row],[Tintern ]]-Data[[#This Row],[temperatuur]]</f>
        <v>16.214865546218487</v>
      </c>
      <c r="H910" s="7">
        <f>ROUND(IF(Data[[#This Row],[deltaT]]&gt;0,(Data[[#This Row],[Tintern ]]-Data[[#This Row],[temperatuur]])*Uitgangspunten!$B$9,0),1)</f>
        <v>56.3</v>
      </c>
      <c r="I910"/>
      <c r="J910"/>
      <c r="K910" s="6"/>
      <c r="O910" s="5"/>
      <c r="P910" s="8"/>
      <c r="U910"/>
      <c r="V910"/>
    </row>
    <row r="911" spans="1:22" x14ac:dyDescent="0.25">
      <c r="A911">
        <v>2004</v>
      </c>
      <c r="B911">
        <v>2</v>
      </c>
      <c r="C911">
        <v>10</v>
      </c>
      <c r="D911">
        <v>3</v>
      </c>
      <c r="E911" s="13">
        <v>1.6</v>
      </c>
      <c r="F911" s="7">
        <f>(((20-15)/(MIN($E$2:$E$8761)-15))*Data[[#This Row],[temperatuur]])+18.151</f>
        <v>17.814865546218488</v>
      </c>
      <c r="G911" s="7">
        <f>Data[[#This Row],[Tintern ]]-Data[[#This Row],[temperatuur]]</f>
        <v>16.214865546218487</v>
      </c>
      <c r="H911" s="7">
        <f>ROUND(IF(Data[[#This Row],[deltaT]]&gt;0,(Data[[#This Row],[Tintern ]]-Data[[#This Row],[temperatuur]])*Uitgangspunten!$B$9,0),1)</f>
        <v>56.3</v>
      </c>
      <c r="I911"/>
      <c r="J911"/>
      <c r="K911" s="6"/>
      <c r="O911" s="5"/>
      <c r="P911" s="8"/>
      <c r="U911"/>
      <c r="V911"/>
    </row>
    <row r="912" spans="1:22" x14ac:dyDescent="0.25">
      <c r="A912">
        <v>2004</v>
      </c>
      <c r="B912">
        <v>2</v>
      </c>
      <c r="C912">
        <v>17</v>
      </c>
      <c r="D912">
        <v>2</v>
      </c>
      <c r="E912" s="13">
        <v>1.6</v>
      </c>
      <c r="F912" s="7">
        <f>(((20-15)/(MIN($E$2:$E$8761)-15))*Data[[#This Row],[temperatuur]])+18.151</f>
        <v>17.814865546218488</v>
      </c>
      <c r="G912" s="7">
        <f>Data[[#This Row],[Tintern ]]-Data[[#This Row],[temperatuur]]</f>
        <v>16.214865546218487</v>
      </c>
      <c r="H912" s="7">
        <f>ROUND(IF(Data[[#This Row],[deltaT]]&gt;0,(Data[[#This Row],[Tintern ]]-Data[[#This Row],[temperatuur]])*Uitgangspunten!$B$9,0),1)</f>
        <v>56.3</v>
      </c>
      <c r="I912"/>
      <c r="J912"/>
      <c r="K912" s="6"/>
      <c r="O912" s="5"/>
      <c r="P912" s="8"/>
      <c r="U912"/>
      <c r="V912"/>
    </row>
    <row r="913" spans="1:22" x14ac:dyDescent="0.25">
      <c r="A913">
        <v>2004</v>
      </c>
      <c r="B913">
        <v>2</v>
      </c>
      <c r="C913">
        <v>19</v>
      </c>
      <c r="D913">
        <v>2</v>
      </c>
      <c r="E913" s="13">
        <v>1.6</v>
      </c>
      <c r="F913" s="7">
        <f>(((20-15)/(MIN($E$2:$E$8761)-15))*Data[[#This Row],[temperatuur]])+18.151</f>
        <v>17.814865546218488</v>
      </c>
      <c r="G913" s="7">
        <f>Data[[#This Row],[Tintern ]]-Data[[#This Row],[temperatuur]]</f>
        <v>16.214865546218487</v>
      </c>
      <c r="H913" s="7">
        <f>ROUND(IF(Data[[#This Row],[deltaT]]&gt;0,(Data[[#This Row],[Tintern ]]-Data[[#This Row],[temperatuur]])*Uitgangspunten!$B$9,0),1)</f>
        <v>56.3</v>
      </c>
      <c r="I913"/>
      <c r="J913"/>
      <c r="K913" s="6"/>
      <c r="O913" s="5"/>
      <c r="P913" s="8"/>
      <c r="U913"/>
      <c r="V913"/>
    </row>
    <row r="914" spans="1:22" x14ac:dyDescent="0.25">
      <c r="A914">
        <v>2004</v>
      </c>
      <c r="B914">
        <v>2</v>
      </c>
      <c r="C914">
        <v>20</v>
      </c>
      <c r="D914">
        <v>18</v>
      </c>
      <c r="E914" s="13">
        <v>1.6</v>
      </c>
      <c r="F914" s="7">
        <f>(((20-15)/(MIN($E$2:$E$8761)-15))*Data[[#This Row],[temperatuur]])+18.151</f>
        <v>17.814865546218488</v>
      </c>
      <c r="G914" s="7">
        <f>Data[[#This Row],[Tintern ]]-Data[[#This Row],[temperatuur]]</f>
        <v>16.214865546218487</v>
      </c>
      <c r="H914" s="7">
        <f>ROUND(IF(Data[[#This Row],[deltaT]]&gt;0,(Data[[#This Row],[Tintern ]]-Data[[#This Row],[temperatuur]])*Uitgangspunten!$B$9,0),1)</f>
        <v>56.3</v>
      </c>
      <c r="I914"/>
      <c r="J914"/>
      <c r="K914" s="6"/>
      <c r="O914" s="5"/>
      <c r="P914" s="8"/>
      <c r="U914"/>
      <c r="V914"/>
    </row>
    <row r="915" spans="1:22" x14ac:dyDescent="0.25">
      <c r="A915">
        <v>2004</v>
      </c>
      <c r="B915">
        <v>2</v>
      </c>
      <c r="C915">
        <v>21</v>
      </c>
      <c r="D915">
        <v>15</v>
      </c>
      <c r="E915" s="13">
        <v>1.6</v>
      </c>
      <c r="F915" s="7">
        <f>(((20-15)/(MIN($E$2:$E$8761)-15))*Data[[#This Row],[temperatuur]])+18.151</f>
        <v>17.814865546218488</v>
      </c>
      <c r="G915" s="7">
        <f>Data[[#This Row],[Tintern ]]-Data[[#This Row],[temperatuur]]</f>
        <v>16.214865546218487</v>
      </c>
      <c r="H915" s="7">
        <f>ROUND(IF(Data[[#This Row],[deltaT]]&gt;0,(Data[[#This Row],[Tintern ]]-Data[[#This Row],[temperatuur]])*Uitgangspunten!$B$9,0),1)</f>
        <v>56.3</v>
      </c>
      <c r="I915"/>
      <c r="J915"/>
      <c r="K915" s="6"/>
      <c r="O915" s="5"/>
      <c r="P915" s="8"/>
      <c r="U915"/>
      <c r="V915"/>
    </row>
    <row r="916" spans="1:22" x14ac:dyDescent="0.25">
      <c r="A916">
        <v>2004</v>
      </c>
      <c r="B916">
        <v>2</v>
      </c>
      <c r="C916">
        <v>24</v>
      </c>
      <c r="D916">
        <v>20</v>
      </c>
      <c r="E916" s="13">
        <v>1.6</v>
      </c>
      <c r="F916" s="7">
        <f>(((20-15)/(MIN($E$2:$E$8761)-15))*Data[[#This Row],[temperatuur]])+18.151</f>
        <v>17.814865546218488</v>
      </c>
      <c r="G916" s="7">
        <f>Data[[#This Row],[Tintern ]]-Data[[#This Row],[temperatuur]]</f>
        <v>16.214865546218487</v>
      </c>
      <c r="H916" s="7">
        <f>ROUND(IF(Data[[#This Row],[deltaT]]&gt;0,(Data[[#This Row],[Tintern ]]-Data[[#This Row],[temperatuur]])*Uitgangspunten!$B$9,0),1)</f>
        <v>56.3</v>
      </c>
      <c r="I916"/>
      <c r="J916"/>
      <c r="K916" s="6"/>
      <c r="O916" s="5"/>
      <c r="P916" s="8"/>
      <c r="U916"/>
      <c r="V916"/>
    </row>
    <row r="917" spans="1:22" x14ac:dyDescent="0.25">
      <c r="A917">
        <v>2004</v>
      </c>
      <c r="B917">
        <v>3</v>
      </c>
      <c r="C917">
        <v>1</v>
      </c>
      <c r="D917">
        <v>24</v>
      </c>
      <c r="E917" s="13">
        <v>1.6</v>
      </c>
      <c r="F917" s="7">
        <f>(((20-15)/(MIN($E$2:$E$8761)-15))*Data[[#This Row],[temperatuur]])+18.151</f>
        <v>17.814865546218488</v>
      </c>
      <c r="G917" s="7">
        <f>Data[[#This Row],[Tintern ]]-Data[[#This Row],[temperatuur]]</f>
        <v>16.214865546218487</v>
      </c>
      <c r="H917" s="7">
        <f>ROUND(IF(Data[[#This Row],[deltaT]]&gt;0,(Data[[#This Row],[Tintern ]]-Data[[#This Row],[temperatuur]])*Uitgangspunten!$B$9,0),1)</f>
        <v>56.3</v>
      </c>
      <c r="I917"/>
      <c r="J917"/>
      <c r="K917" s="6"/>
      <c r="O917" s="5"/>
      <c r="P917" s="8"/>
      <c r="U917"/>
      <c r="V917"/>
    </row>
    <row r="918" spans="1:22" x14ac:dyDescent="0.25">
      <c r="A918">
        <v>2004</v>
      </c>
      <c r="B918">
        <v>3</v>
      </c>
      <c r="C918">
        <v>2</v>
      </c>
      <c r="D918">
        <v>6</v>
      </c>
      <c r="E918" s="13">
        <v>1.6</v>
      </c>
      <c r="F918" s="7">
        <f>(((20-15)/(MIN($E$2:$E$8761)-15))*Data[[#This Row],[temperatuur]])+18.151</f>
        <v>17.814865546218488</v>
      </c>
      <c r="G918" s="7">
        <f>Data[[#This Row],[Tintern ]]-Data[[#This Row],[temperatuur]]</f>
        <v>16.214865546218487</v>
      </c>
      <c r="H918" s="7">
        <f>ROUND(IF(Data[[#This Row],[deltaT]]&gt;0,(Data[[#This Row],[Tintern ]]-Data[[#This Row],[temperatuur]])*Uitgangspunten!$B$9,0),1)</f>
        <v>56.3</v>
      </c>
      <c r="I918"/>
      <c r="J918"/>
      <c r="K918" s="6"/>
      <c r="O918" s="5"/>
      <c r="P918" s="8"/>
      <c r="U918"/>
      <c r="V918"/>
    </row>
    <row r="919" spans="1:22" x14ac:dyDescent="0.25">
      <c r="A919">
        <v>2004</v>
      </c>
      <c r="B919">
        <v>3</v>
      </c>
      <c r="C919">
        <v>5</v>
      </c>
      <c r="D919">
        <v>21</v>
      </c>
      <c r="E919" s="13">
        <v>1.6</v>
      </c>
      <c r="F919" s="7">
        <f>(((20-15)/(MIN($E$2:$E$8761)-15))*Data[[#This Row],[temperatuur]])+18.151</f>
        <v>17.814865546218488</v>
      </c>
      <c r="G919" s="7">
        <f>Data[[#This Row],[Tintern ]]-Data[[#This Row],[temperatuur]]</f>
        <v>16.214865546218487</v>
      </c>
      <c r="H919" s="7">
        <f>ROUND(IF(Data[[#This Row],[deltaT]]&gt;0,(Data[[#This Row],[Tintern ]]-Data[[#This Row],[temperatuur]])*Uitgangspunten!$B$9,0),1)</f>
        <v>56.3</v>
      </c>
      <c r="I919"/>
      <c r="J919"/>
      <c r="K919" s="6"/>
      <c r="O919" s="5"/>
      <c r="P919" s="8"/>
      <c r="U919"/>
      <c r="V919"/>
    </row>
    <row r="920" spans="1:22" x14ac:dyDescent="0.25">
      <c r="A920">
        <v>2004</v>
      </c>
      <c r="B920">
        <v>3</v>
      </c>
      <c r="C920">
        <v>6</v>
      </c>
      <c r="D920">
        <v>9</v>
      </c>
      <c r="E920" s="13">
        <v>1.6</v>
      </c>
      <c r="F920" s="7">
        <f>(((20-15)/(MIN($E$2:$E$8761)-15))*Data[[#This Row],[temperatuur]])+18.151</f>
        <v>17.814865546218488</v>
      </c>
      <c r="G920" s="7">
        <f>Data[[#This Row],[Tintern ]]-Data[[#This Row],[temperatuur]]</f>
        <v>16.214865546218487</v>
      </c>
      <c r="H920" s="7">
        <f>ROUND(IF(Data[[#This Row],[deltaT]]&gt;0,(Data[[#This Row],[Tintern ]]-Data[[#This Row],[temperatuur]])*Uitgangspunten!$B$9,0),1)</f>
        <v>56.3</v>
      </c>
      <c r="I920"/>
      <c r="J920"/>
      <c r="K920" s="6"/>
      <c r="O920" s="5"/>
      <c r="P920" s="8"/>
      <c r="U920"/>
      <c r="V920"/>
    </row>
    <row r="921" spans="1:22" x14ac:dyDescent="0.25">
      <c r="A921">
        <v>2004</v>
      </c>
      <c r="B921">
        <v>3</v>
      </c>
      <c r="C921">
        <v>10</v>
      </c>
      <c r="D921">
        <v>11</v>
      </c>
      <c r="E921" s="13">
        <v>1.6</v>
      </c>
      <c r="F921" s="7">
        <f>(((20-15)/(MIN($E$2:$E$8761)-15))*Data[[#This Row],[temperatuur]])+18.151</f>
        <v>17.814865546218488</v>
      </c>
      <c r="G921" s="7">
        <f>Data[[#This Row],[Tintern ]]-Data[[#This Row],[temperatuur]]</f>
        <v>16.214865546218487</v>
      </c>
      <c r="H921" s="7">
        <f>ROUND(IF(Data[[#This Row],[deltaT]]&gt;0,(Data[[#This Row],[Tintern ]]-Data[[#This Row],[temperatuur]])*Uitgangspunten!$B$9,0),1)</f>
        <v>56.3</v>
      </c>
      <c r="I921"/>
      <c r="J921"/>
      <c r="K921" s="6"/>
      <c r="O921" s="5"/>
      <c r="P921" s="8"/>
      <c r="U921"/>
      <c r="V921"/>
    </row>
    <row r="922" spans="1:22" x14ac:dyDescent="0.25">
      <c r="A922">
        <v>2004</v>
      </c>
      <c r="B922">
        <v>3</v>
      </c>
      <c r="C922">
        <v>11</v>
      </c>
      <c r="D922">
        <v>23</v>
      </c>
      <c r="E922" s="13">
        <v>1.6</v>
      </c>
      <c r="F922" s="7">
        <f>(((20-15)/(MIN($E$2:$E$8761)-15))*Data[[#This Row],[temperatuur]])+18.151</f>
        <v>17.814865546218488</v>
      </c>
      <c r="G922" s="7">
        <f>Data[[#This Row],[Tintern ]]-Data[[#This Row],[temperatuur]]</f>
        <v>16.214865546218487</v>
      </c>
      <c r="H922" s="7">
        <f>ROUND(IF(Data[[#This Row],[deltaT]]&gt;0,(Data[[#This Row],[Tintern ]]-Data[[#This Row],[temperatuur]])*Uitgangspunten!$B$9,0),1)</f>
        <v>56.3</v>
      </c>
      <c r="I922"/>
      <c r="J922"/>
      <c r="K922" s="6"/>
      <c r="O922" s="5"/>
      <c r="P922" s="8"/>
      <c r="U922"/>
      <c r="V922"/>
    </row>
    <row r="923" spans="1:22" x14ac:dyDescent="0.25">
      <c r="A923">
        <v>2004</v>
      </c>
      <c r="B923">
        <v>3</v>
      </c>
      <c r="C923">
        <v>23</v>
      </c>
      <c r="D923">
        <v>22</v>
      </c>
      <c r="E923" s="13">
        <v>1.6</v>
      </c>
      <c r="F923" s="7">
        <f>(((20-15)/(MIN($E$2:$E$8761)-15))*Data[[#This Row],[temperatuur]])+18.151</f>
        <v>17.814865546218488</v>
      </c>
      <c r="G923" s="7">
        <f>Data[[#This Row],[Tintern ]]-Data[[#This Row],[temperatuur]]</f>
        <v>16.214865546218487</v>
      </c>
      <c r="H923" s="7">
        <f>ROUND(IF(Data[[#This Row],[deltaT]]&gt;0,(Data[[#This Row],[Tintern ]]-Data[[#This Row],[temperatuur]])*Uitgangspunten!$B$9,0),1)</f>
        <v>56.3</v>
      </c>
      <c r="I923"/>
      <c r="J923"/>
      <c r="K923" s="6"/>
      <c r="O923" s="5"/>
      <c r="P923" s="8"/>
      <c r="U923"/>
      <c r="V923"/>
    </row>
    <row r="924" spans="1:22" x14ac:dyDescent="0.25">
      <c r="A924">
        <v>2004</v>
      </c>
      <c r="B924">
        <v>3</v>
      </c>
      <c r="C924">
        <v>25</v>
      </c>
      <c r="D924">
        <v>7</v>
      </c>
      <c r="E924" s="13">
        <v>1.6</v>
      </c>
      <c r="F924" s="7">
        <f>(((20-15)/(MIN($E$2:$E$8761)-15))*Data[[#This Row],[temperatuur]])+18.151</f>
        <v>17.814865546218488</v>
      </c>
      <c r="G924" s="7">
        <f>Data[[#This Row],[Tintern ]]-Data[[#This Row],[temperatuur]]</f>
        <v>16.214865546218487</v>
      </c>
      <c r="H924" s="7">
        <f>ROUND(IF(Data[[#This Row],[deltaT]]&gt;0,(Data[[#This Row],[Tintern ]]-Data[[#This Row],[temperatuur]])*Uitgangspunten!$B$9,0),1)</f>
        <v>56.3</v>
      </c>
      <c r="I924"/>
      <c r="J924"/>
      <c r="K924" s="6"/>
      <c r="O924" s="5"/>
      <c r="P924" s="8"/>
      <c r="U924"/>
      <c r="V924"/>
    </row>
    <row r="925" spans="1:22" x14ac:dyDescent="0.25">
      <c r="A925">
        <v>2010</v>
      </c>
      <c r="B925">
        <v>10</v>
      </c>
      <c r="C925">
        <v>17</v>
      </c>
      <c r="D925">
        <v>19</v>
      </c>
      <c r="E925" s="13">
        <v>1.6</v>
      </c>
      <c r="F925" s="7">
        <f>(((20-15)/(MIN($E$2:$E$8761)-15))*Data[[#This Row],[temperatuur]])+18.151</f>
        <v>17.814865546218488</v>
      </c>
      <c r="G925" s="7">
        <f>Data[[#This Row],[Tintern ]]-Data[[#This Row],[temperatuur]]</f>
        <v>16.214865546218487</v>
      </c>
      <c r="H925" s="7">
        <f>ROUND(IF(Data[[#This Row],[deltaT]]&gt;0,(Data[[#This Row],[Tintern ]]-Data[[#This Row],[temperatuur]])*Uitgangspunten!$B$9,0),1)</f>
        <v>56.3</v>
      </c>
      <c r="I925"/>
      <c r="J925"/>
      <c r="K925" s="6"/>
      <c r="O925" s="5"/>
      <c r="P925" s="8"/>
      <c r="U925"/>
      <c r="V925"/>
    </row>
    <row r="926" spans="1:22" x14ac:dyDescent="0.25">
      <c r="A926">
        <v>2010</v>
      </c>
      <c r="B926">
        <v>10</v>
      </c>
      <c r="C926">
        <v>25</v>
      </c>
      <c r="D926">
        <v>21</v>
      </c>
      <c r="E926" s="13">
        <v>1.6</v>
      </c>
      <c r="F926" s="7">
        <f>(((20-15)/(MIN($E$2:$E$8761)-15))*Data[[#This Row],[temperatuur]])+18.151</f>
        <v>17.814865546218488</v>
      </c>
      <c r="G926" s="7">
        <f>Data[[#This Row],[Tintern ]]-Data[[#This Row],[temperatuur]]</f>
        <v>16.214865546218487</v>
      </c>
      <c r="H926" s="7">
        <f>ROUND(IF(Data[[#This Row],[deltaT]]&gt;0,(Data[[#This Row],[Tintern ]]-Data[[#This Row],[temperatuur]])*Uitgangspunten!$B$9,0),1)</f>
        <v>56.3</v>
      </c>
      <c r="I926"/>
      <c r="J926"/>
      <c r="K926" s="6"/>
      <c r="O926" s="5"/>
      <c r="P926" s="8"/>
      <c r="U926"/>
      <c r="V926"/>
    </row>
    <row r="927" spans="1:22" x14ac:dyDescent="0.25">
      <c r="A927">
        <v>2003</v>
      </c>
      <c r="B927">
        <v>11</v>
      </c>
      <c r="C927">
        <v>12</v>
      </c>
      <c r="D927">
        <v>2</v>
      </c>
      <c r="E927" s="13">
        <v>1.6</v>
      </c>
      <c r="F927" s="7">
        <f>(((20-15)/(MIN($E$2:$E$8761)-15))*Data[[#This Row],[temperatuur]])+18.151</f>
        <v>17.814865546218488</v>
      </c>
      <c r="G927" s="7">
        <f>Data[[#This Row],[Tintern ]]-Data[[#This Row],[temperatuur]]</f>
        <v>16.214865546218487</v>
      </c>
      <c r="H927" s="7">
        <f>ROUND(IF(Data[[#This Row],[deltaT]]&gt;0,(Data[[#This Row],[Tintern ]]-Data[[#This Row],[temperatuur]])*Uitgangspunten!$B$9,0),1)</f>
        <v>56.3</v>
      </c>
      <c r="I927"/>
      <c r="J927"/>
      <c r="K927" s="6"/>
      <c r="O927" s="5"/>
      <c r="P927" s="8"/>
      <c r="U927"/>
      <c r="V927"/>
    </row>
    <row r="928" spans="1:22" x14ac:dyDescent="0.25">
      <c r="A928">
        <v>2003</v>
      </c>
      <c r="B928">
        <v>12</v>
      </c>
      <c r="C928">
        <v>10</v>
      </c>
      <c r="D928">
        <v>11</v>
      </c>
      <c r="E928" s="13">
        <v>1.6</v>
      </c>
      <c r="F928" s="7">
        <f>(((20-15)/(MIN($E$2:$E$8761)-15))*Data[[#This Row],[temperatuur]])+18.151</f>
        <v>17.814865546218488</v>
      </c>
      <c r="G928" s="7">
        <f>Data[[#This Row],[Tintern ]]-Data[[#This Row],[temperatuur]]</f>
        <v>16.214865546218487</v>
      </c>
      <c r="H928" s="7">
        <f>ROUND(IF(Data[[#This Row],[deltaT]]&gt;0,(Data[[#This Row],[Tintern ]]-Data[[#This Row],[temperatuur]])*Uitgangspunten!$B$9,0),1)</f>
        <v>56.3</v>
      </c>
      <c r="I928"/>
      <c r="J928"/>
      <c r="K928" s="6"/>
      <c r="O928" s="5"/>
      <c r="P928" s="8"/>
      <c r="U928"/>
      <c r="V928"/>
    </row>
    <row r="929" spans="1:22" x14ac:dyDescent="0.25">
      <c r="A929">
        <v>2003</v>
      </c>
      <c r="B929">
        <v>12</v>
      </c>
      <c r="C929">
        <v>11</v>
      </c>
      <c r="D929">
        <v>7</v>
      </c>
      <c r="E929" s="13">
        <v>1.6</v>
      </c>
      <c r="F929" s="7">
        <f>(((20-15)/(MIN($E$2:$E$8761)-15))*Data[[#This Row],[temperatuur]])+18.151</f>
        <v>17.814865546218488</v>
      </c>
      <c r="G929" s="7">
        <f>Data[[#This Row],[Tintern ]]-Data[[#This Row],[temperatuur]]</f>
        <v>16.214865546218487</v>
      </c>
      <c r="H929" s="7">
        <f>ROUND(IF(Data[[#This Row],[deltaT]]&gt;0,(Data[[#This Row],[Tintern ]]-Data[[#This Row],[temperatuur]])*Uitgangspunten!$B$9,0),1)</f>
        <v>56.3</v>
      </c>
      <c r="I929"/>
      <c r="J929"/>
      <c r="K929" s="6"/>
      <c r="O929" s="5"/>
      <c r="P929" s="8"/>
      <c r="U929"/>
      <c r="V929"/>
    </row>
    <row r="930" spans="1:22" x14ac:dyDescent="0.25">
      <c r="A930">
        <v>2003</v>
      </c>
      <c r="B930">
        <v>12</v>
      </c>
      <c r="C930">
        <v>19</v>
      </c>
      <c r="D930">
        <v>7</v>
      </c>
      <c r="E930" s="13">
        <v>1.6</v>
      </c>
      <c r="F930" s="7">
        <f>(((20-15)/(MIN($E$2:$E$8761)-15))*Data[[#This Row],[temperatuur]])+18.151</f>
        <v>17.814865546218488</v>
      </c>
      <c r="G930" s="7">
        <f>Data[[#This Row],[Tintern ]]-Data[[#This Row],[temperatuur]]</f>
        <v>16.214865546218487</v>
      </c>
      <c r="H930" s="7">
        <f>ROUND(IF(Data[[#This Row],[deltaT]]&gt;0,(Data[[#This Row],[Tintern ]]-Data[[#This Row],[temperatuur]])*Uitgangspunten!$B$9,0),1)</f>
        <v>56.3</v>
      </c>
      <c r="I930"/>
      <c r="J930"/>
      <c r="K930" s="6"/>
      <c r="O930" s="5"/>
      <c r="P930" s="8"/>
      <c r="U930"/>
      <c r="V930"/>
    </row>
    <row r="931" spans="1:22" x14ac:dyDescent="0.25">
      <c r="A931">
        <v>2003</v>
      </c>
      <c r="B931">
        <v>12</v>
      </c>
      <c r="C931">
        <v>23</v>
      </c>
      <c r="D931">
        <v>15</v>
      </c>
      <c r="E931" s="13">
        <v>1.6</v>
      </c>
      <c r="F931" s="7">
        <f>(((20-15)/(MIN($E$2:$E$8761)-15))*Data[[#This Row],[temperatuur]])+18.151</f>
        <v>17.814865546218488</v>
      </c>
      <c r="G931" s="7">
        <f>Data[[#This Row],[Tintern ]]-Data[[#This Row],[temperatuur]]</f>
        <v>16.214865546218487</v>
      </c>
      <c r="H931" s="7">
        <f>ROUND(IF(Data[[#This Row],[deltaT]]&gt;0,(Data[[#This Row],[Tintern ]]-Data[[#This Row],[temperatuur]])*Uitgangspunten!$B$9,0),1)</f>
        <v>56.3</v>
      </c>
      <c r="I931"/>
      <c r="J931"/>
      <c r="K931" s="6"/>
      <c r="O931" s="5"/>
      <c r="P931" s="8"/>
      <c r="U931"/>
      <c r="V931"/>
    </row>
    <row r="932" spans="1:22" x14ac:dyDescent="0.25">
      <c r="A932">
        <v>2003</v>
      </c>
      <c r="B932">
        <v>12</v>
      </c>
      <c r="C932">
        <v>31</v>
      </c>
      <c r="D932">
        <v>1</v>
      </c>
      <c r="E932" s="13">
        <v>1.6</v>
      </c>
      <c r="F932" s="7">
        <f>(((20-15)/(MIN($E$2:$E$8761)-15))*Data[[#This Row],[temperatuur]])+18.151</f>
        <v>17.814865546218488</v>
      </c>
      <c r="G932" s="7">
        <f>Data[[#This Row],[Tintern ]]-Data[[#This Row],[temperatuur]]</f>
        <v>16.214865546218487</v>
      </c>
      <c r="H932" s="7">
        <f>ROUND(IF(Data[[#This Row],[deltaT]]&gt;0,(Data[[#This Row],[Tintern ]]-Data[[#This Row],[temperatuur]])*Uitgangspunten!$B$9,0),1)</f>
        <v>56.3</v>
      </c>
      <c r="I932"/>
      <c r="J932"/>
      <c r="K932" s="6"/>
      <c r="O932" s="5"/>
      <c r="P932" s="8"/>
      <c r="U932"/>
      <c r="V932"/>
    </row>
    <row r="933" spans="1:22" x14ac:dyDescent="0.25">
      <c r="A933">
        <v>2001</v>
      </c>
      <c r="B933">
        <v>1</v>
      </c>
      <c r="C933">
        <v>1</v>
      </c>
      <c r="D933">
        <v>2</v>
      </c>
      <c r="E933" s="13">
        <v>1.7000000000000002</v>
      </c>
      <c r="F933" s="7">
        <f>(((20-15)/(MIN($E$2:$E$8761)-15))*Data[[#This Row],[temperatuur]])+18.151</f>
        <v>17.793857142857142</v>
      </c>
      <c r="G933" s="7">
        <f>Data[[#This Row],[Tintern ]]-Data[[#This Row],[temperatuur]]</f>
        <v>16.093857142857143</v>
      </c>
      <c r="H933" s="7">
        <f>ROUND(IF(Data[[#This Row],[deltaT]]&gt;0,(Data[[#This Row],[Tintern ]]-Data[[#This Row],[temperatuur]])*Uitgangspunten!$B$9,0),1)</f>
        <v>55.9</v>
      </c>
      <c r="I933"/>
      <c r="J933"/>
      <c r="K933" s="6"/>
      <c r="O933" s="5"/>
      <c r="P933" s="8"/>
      <c r="U933"/>
      <c r="V933"/>
    </row>
    <row r="934" spans="1:22" x14ac:dyDescent="0.25">
      <c r="A934">
        <v>2001</v>
      </c>
      <c r="B934">
        <v>1</v>
      </c>
      <c r="C934">
        <v>8</v>
      </c>
      <c r="D934">
        <v>4</v>
      </c>
      <c r="E934" s="13">
        <v>1.7000000000000002</v>
      </c>
      <c r="F934" s="7">
        <f>(((20-15)/(MIN($E$2:$E$8761)-15))*Data[[#This Row],[temperatuur]])+18.151</f>
        <v>17.793857142857142</v>
      </c>
      <c r="G934" s="7">
        <f>Data[[#This Row],[Tintern ]]-Data[[#This Row],[temperatuur]]</f>
        <v>16.093857142857143</v>
      </c>
      <c r="H934" s="7">
        <f>ROUND(IF(Data[[#This Row],[deltaT]]&gt;0,(Data[[#This Row],[Tintern ]]-Data[[#This Row],[temperatuur]])*Uitgangspunten!$B$9,0),1)</f>
        <v>55.9</v>
      </c>
      <c r="I934"/>
      <c r="J934"/>
      <c r="K934" s="6"/>
      <c r="O934" s="5"/>
      <c r="P934" s="8"/>
      <c r="U934"/>
      <c r="V934"/>
    </row>
    <row r="935" spans="1:22" x14ac:dyDescent="0.25">
      <c r="A935">
        <v>2001</v>
      </c>
      <c r="B935">
        <v>1</v>
      </c>
      <c r="C935">
        <v>8</v>
      </c>
      <c r="D935">
        <v>5</v>
      </c>
      <c r="E935" s="13">
        <v>1.7000000000000002</v>
      </c>
      <c r="F935" s="7">
        <f>(((20-15)/(MIN($E$2:$E$8761)-15))*Data[[#This Row],[temperatuur]])+18.151</f>
        <v>17.793857142857142</v>
      </c>
      <c r="G935" s="7">
        <f>Data[[#This Row],[Tintern ]]-Data[[#This Row],[temperatuur]]</f>
        <v>16.093857142857143</v>
      </c>
      <c r="H935" s="7">
        <f>ROUND(IF(Data[[#This Row],[deltaT]]&gt;0,(Data[[#This Row],[Tintern ]]-Data[[#This Row],[temperatuur]])*Uitgangspunten!$B$9,0),1)</f>
        <v>55.9</v>
      </c>
      <c r="I935"/>
      <c r="J935"/>
      <c r="K935" s="6"/>
      <c r="O935" s="5"/>
      <c r="P935" s="8"/>
      <c r="U935"/>
      <c r="V935"/>
    </row>
    <row r="936" spans="1:22" x14ac:dyDescent="0.25">
      <c r="A936">
        <v>2001</v>
      </c>
      <c r="B936">
        <v>1</v>
      </c>
      <c r="C936">
        <v>11</v>
      </c>
      <c r="D936">
        <v>10</v>
      </c>
      <c r="E936" s="13">
        <v>1.7000000000000002</v>
      </c>
      <c r="F936" s="7">
        <f>(((20-15)/(MIN($E$2:$E$8761)-15))*Data[[#This Row],[temperatuur]])+18.151</f>
        <v>17.793857142857142</v>
      </c>
      <c r="G936" s="7">
        <f>Data[[#This Row],[Tintern ]]-Data[[#This Row],[temperatuur]]</f>
        <v>16.093857142857143</v>
      </c>
      <c r="H936" s="7">
        <f>ROUND(IF(Data[[#This Row],[deltaT]]&gt;0,(Data[[#This Row],[Tintern ]]-Data[[#This Row],[temperatuur]])*Uitgangspunten!$B$9,0),1)</f>
        <v>55.9</v>
      </c>
      <c r="I936"/>
      <c r="J936"/>
      <c r="K936" s="6"/>
      <c r="O936" s="5"/>
      <c r="P936" s="8"/>
      <c r="U936"/>
      <c r="V936"/>
    </row>
    <row r="937" spans="1:22" x14ac:dyDescent="0.25">
      <c r="A937">
        <v>2001</v>
      </c>
      <c r="B937">
        <v>1</v>
      </c>
      <c r="C937">
        <v>12</v>
      </c>
      <c r="D937">
        <v>10</v>
      </c>
      <c r="E937" s="13">
        <v>1.7000000000000002</v>
      </c>
      <c r="F937" s="7">
        <f>(((20-15)/(MIN($E$2:$E$8761)-15))*Data[[#This Row],[temperatuur]])+18.151</f>
        <v>17.793857142857142</v>
      </c>
      <c r="G937" s="7">
        <f>Data[[#This Row],[Tintern ]]-Data[[#This Row],[temperatuur]]</f>
        <v>16.093857142857143</v>
      </c>
      <c r="H937" s="7">
        <f>ROUND(IF(Data[[#This Row],[deltaT]]&gt;0,(Data[[#This Row],[Tintern ]]-Data[[#This Row],[temperatuur]])*Uitgangspunten!$B$9,0),1)</f>
        <v>55.9</v>
      </c>
      <c r="I937"/>
      <c r="J937"/>
      <c r="K937" s="6"/>
      <c r="O937" s="5"/>
      <c r="P937" s="8"/>
      <c r="U937"/>
      <c r="V937"/>
    </row>
    <row r="938" spans="1:22" x14ac:dyDescent="0.25">
      <c r="A938">
        <v>2001</v>
      </c>
      <c r="B938">
        <v>1</v>
      </c>
      <c r="C938">
        <v>13</v>
      </c>
      <c r="D938">
        <v>15</v>
      </c>
      <c r="E938" s="13">
        <v>1.7000000000000002</v>
      </c>
      <c r="F938" s="7">
        <f>(((20-15)/(MIN($E$2:$E$8761)-15))*Data[[#This Row],[temperatuur]])+18.151</f>
        <v>17.793857142857142</v>
      </c>
      <c r="G938" s="7">
        <f>Data[[#This Row],[Tintern ]]-Data[[#This Row],[temperatuur]]</f>
        <v>16.093857142857143</v>
      </c>
      <c r="H938" s="7">
        <f>ROUND(IF(Data[[#This Row],[deltaT]]&gt;0,(Data[[#This Row],[Tintern ]]-Data[[#This Row],[temperatuur]])*Uitgangspunten!$B$9,0),1)</f>
        <v>55.9</v>
      </c>
      <c r="I938"/>
      <c r="J938"/>
      <c r="K938" s="6"/>
      <c r="O938" s="5"/>
      <c r="P938" s="8"/>
      <c r="U938"/>
      <c r="V938"/>
    </row>
    <row r="939" spans="1:22" x14ac:dyDescent="0.25">
      <c r="A939">
        <v>2004</v>
      </c>
      <c r="B939">
        <v>2</v>
      </c>
      <c r="C939">
        <v>9</v>
      </c>
      <c r="D939">
        <v>24</v>
      </c>
      <c r="E939" s="13">
        <v>1.7000000000000002</v>
      </c>
      <c r="F939" s="7">
        <f>(((20-15)/(MIN($E$2:$E$8761)-15))*Data[[#This Row],[temperatuur]])+18.151</f>
        <v>17.793857142857142</v>
      </c>
      <c r="G939" s="7">
        <f>Data[[#This Row],[Tintern ]]-Data[[#This Row],[temperatuur]]</f>
        <v>16.093857142857143</v>
      </c>
      <c r="H939" s="7">
        <f>ROUND(IF(Data[[#This Row],[deltaT]]&gt;0,(Data[[#This Row],[Tintern ]]-Data[[#This Row],[temperatuur]])*Uitgangspunten!$B$9,0),1)</f>
        <v>55.9</v>
      </c>
      <c r="I939"/>
      <c r="J939"/>
      <c r="K939" s="6"/>
      <c r="O939" s="5"/>
      <c r="P939" s="8"/>
      <c r="U939"/>
      <c r="V939"/>
    </row>
    <row r="940" spans="1:22" x14ac:dyDescent="0.25">
      <c r="A940">
        <v>2004</v>
      </c>
      <c r="B940">
        <v>2</v>
      </c>
      <c r="C940">
        <v>16</v>
      </c>
      <c r="D940">
        <v>8</v>
      </c>
      <c r="E940" s="13">
        <v>1.7000000000000002</v>
      </c>
      <c r="F940" s="7">
        <f>(((20-15)/(MIN($E$2:$E$8761)-15))*Data[[#This Row],[temperatuur]])+18.151</f>
        <v>17.793857142857142</v>
      </c>
      <c r="G940" s="7">
        <f>Data[[#This Row],[Tintern ]]-Data[[#This Row],[temperatuur]]</f>
        <v>16.093857142857143</v>
      </c>
      <c r="H940" s="7">
        <f>ROUND(IF(Data[[#This Row],[deltaT]]&gt;0,(Data[[#This Row],[Tintern ]]-Data[[#This Row],[temperatuur]])*Uitgangspunten!$B$9,0),1)</f>
        <v>55.9</v>
      </c>
      <c r="I940"/>
      <c r="J940"/>
      <c r="K940" s="6"/>
      <c r="O940" s="5"/>
      <c r="P940" s="8"/>
      <c r="U940"/>
      <c r="V940"/>
    </row>
    <row r="941" spans="1:22" x14ac:dyDescent="0.25">
      <c r="A941">
        <v>2004</v>
      </c>
      <c r="B941">
        <v>2</v>
      </c>
      <c r="C941">
        <v>22</v>
      </c>
      <c r="D941">
        <v>5</v>
      </c>
      <c r="E941" s="13">
        <v>1.7000000000000002</v>
      </c>
      <c r="F941" s="7">
        <f>(((20-15)/(MIN($E$2:$E$8761)-15))*Data[[#This Row],[temperatuur]])+18.151</f>
        <v>17.793857142857142</v>
      </c>
      <c r="G941" s="7">
        <f>Data[[#This Row],[Tintern ]]-Data[[#This Row],[temperatuur]]</f>
        <v>16.093857142857143</v>
      </c>
      <c r="H941" s="7">
        <f>ROUND(IF(Data[[#This Row],[deltaT]]&gt;0,(Data[[#This Row],[Tintern ]]-Data[[#This Row],[temperatuur]])*Uitgangspunten!$B$9,0),1)</f>
        <v>55.9</v>
      </c>
      <c r="I941"/>
      <c r="J941"/>
      <c r="K941" s="6"/>
      <c r="O941" s="5"/>
      <c r="P941" s="8"/>
      <c r="U941"/>
      <c r="V941"/>
    </row>
    <row r="942" spans="1:22" x14ac:dyDescent="0.25">
      <c r="A942">
        <v>2004</v>
      </c>
      <c r="B942">
        <v>3</v>
      </c>
      <c r="C942">
        <v>10</v>
      </c>
      <c r="D942">
        <v>22</v>
      </c>
      <c r="E942" s="13">
        <v>1.7000000000000002</v>
      </c>
      <c r="F942" s="7">
        <f>(((20-15)/(MIN($E$2:$E$8761)-15))*Data[[#This Row],[temperatuur]])+18.151</f>
        <v>17.793857142857142</v>
      </c>
      <c r="G942" s="7">
        <f>Data[[#This Row],[Tintern ]]-Data[[#This Row],[temperatuur]]</f>
        <v>16.093857142857143</v>
      </c>
      <c r="H942" s="7">
        <f>ROUND(IF(Data[[#This Row],[deltaT]]&gt;0,(Data[[#This Row],[Tintern ]]-Data[[#This Row],[temperatuur]])*Uitgangspunten!$B$9,0),1)</f>
        <v>55.9</v>
      </c>
      <c r="I942"/>
      <c r="J942"/>
      <c r="K942" s="6"/>
      <c r="O942" s="5"/>
      <c r="P942" s="8"/>
      <c r="U942"/>
      <c r="V942"/>
    </row>
    <row r="943" spans="1:22" x14ac:dyDescent="0.25">
      <c r="A943">
        <v>2004</v>
      </c>
      <c r="B943">
        <v>3</v>
      </c>
      <c r="C943">
        <v>11</v>
      </c>
      <c r="D943">
        <v>18</v>
      </c>
      <c r="E943" s="13">
        <v>1.7000000000000002</v>
      </c>
      <c r="F943" s="7">
        <f>(((20-15)/(MIN($E$2:$E$8761)-15))*Data[[#This Row],[temperatuur]])+18.151</f>
        <v>17.793857142857142</v>
      </c>
      <c r="G943" s="7">
        <f>Data[[#This Row],[Tintern ]]-Data[[#This Row],[temperatuur]]</f>
        <v>16.093857142857143</v>
      </c>
      <c r="H943" s="7">
        <f>ROUND(IF(Data[[#This Row],[deltaT]]&gt;0,(Data[[#This Row],[Tintern ]]-Data[[#This Row],[temperatuur]])*Uitgangspunten!$B$9,0),1)</f>
        <v>55.9</v>
      </c>
      <c r="I943"/>
      <c r="J943"/>
      <c r="K943" s="6"/>
      <c r="O943" s="5"/>
      <c r="P943" s="8"/>
      <c r="U943"/>
      <c r="V943"/>
    </row>
    <row r="944" spans="1:22" x14ac:dyDescent="0.25">
      <c r="A944">
        <v>2002</v>
      </c>
      <c r="B944">
        <v>4</v>
      </c>
      <c r="C944">
        <v>8</v>
      </c>
      <c r="D944">
        <v>6</v>
      </c>
      <c r="E944" s="13">
        <v>1.7000000000000002</v>
      </c>
      <c r="F944" s="7">
        <f>(((20-15)/(MIN($E$2:$E$8761)-15))*Data[[#This Row],[temperatuur]])+18.151</f>
        <v>17.793857142857142</v>
      </c>
      <c r="G944" s="7">
        <f>Data[[#This Row],[Tintern ]]-Data[[#This Row],[temperatuur]]</f>
        <v>16.093857142857143</v>
      </c>
      <c r="H944" s="7">
        <f>ROUND(IF(Data[[#This Row],[deltaT]]&gt;0,(Data[[#This Row],[Tintern ]]-Data[[#This Row],[temperatuur]])*Uitgangspunten!$B$9,0),1)</f>
        <v>55.9</v>
      </c>
      <c r="I944"/>
      <c r="J944"/>
      <c r="K944" s="6"/>
      <c r="O944" s="5"/>
      <c r="P944" s="8"/>
      <c r="U944"/>
      <c r="V944"/>
    </row>
    <row r="945" spans="1:22" x14ac:dyDescent="0.25">
      <c r="A945">
        <v>2002</v>
      </c>
      <c r="B945">
        <v>4</v>
      </c>
      <c r="C945">
        <v>14</v>
      </c>
      <c r="D945">
        <v>1</v>
      </c>
      <c r="E945" s="13">
        <v>1.7000000000000002</v>
      </c>
      <c r="F945" s="7">
        <f>(((20-15)/(MIN($E$2:$E$8761)-15))*Data[[#This Row],[temperatuur]])+18.151</f>
        <v>17.793857142857142</v>
      </c>
      <c r="G945" s="7">
        <f>Data[[#This Row],[Tintern ]]-Data[[#This Row],[temperatuur]]</f>
        <v>16.093857142857143</v>
      </c>
      <c r="H945" s="7">
        <f>ROUND(IF(Data[[#This Row],[deltaT]]&gt;0,(Data[[#This Row],[Tintern ]]-Data[[#This Row],[temperatuur]])*Uitgangspunten!$B$9,0),1)</f>
        <v>55.9</v>
      </c>
      <c r="I945"/>
      <c r="J945"/>
      <c r="K945" s="6"/>
      <c r="O945" s="5"/>
      <c r="P945" s="8"/>
      <c r="U945"/>
      <c r="V945"/>
    </row>
    <row r="946" spans="1:22" x14ac:dyDescent="0.25">
      <c r="A946">
        <v>2003</v>
      </c>
      <c r="B946">
        <v>11</v>
      </c>
      <c r="C946">
        <v>9</v>
      </c>
      <c r="D946">
        <v>7</v>
      </c>
      <c r="E946" s="13">
        <v>1.7000000000000002</v>
      </c>
      <c r="F946" s="7">
        <f>(((20-15)/(MIN($E$2:$E$8761)-15))*Data[[#This Row],[temperatuur]])+18.151</f>
        <v>17.793857142857142</v>
      </c>
      <c r="G946" s="7">
        <f>Data[[#This Row],[Tintern ]]-Data[[#This Row],[temperatuur]]</f>
        <v>16.093857142857143</v>
      </c>
      <c r="H946" s="7">
        <f>ROUND(IF(Data[[#This Row],[deltaT]]&gt;0,(Data[[#This Row],[Tintern ]]-Data[[#This Row],[temperatuur]])*Uitgangspunten!$B$9,0),1)</f>
        <v>55.9</v>
      </c>
      <c r="I946"/>
      <c r="J946"/>
      <c r="K946" s="6"/>
      <c r="O946" s="5"/>
      <c r="P946" s="8"/>
      <c r="U946"/>
      <c r="V946"/>
    </row>
    <row r="947" spans="1:22" x14ac:dyDescent="0.25">
      <c r="A947">
        <v>2003</v>
      </c>
      <c r="B947">
        <v>12</v>
      </c>
      <c r="C947">
        <v>7</v>
      </c>
      <c r="D947">
        <v>12</v>
      </c>
      <c r="E947" s="13">
        <v>1.7000000000000002</v>
      </c>
      <c r="F947" s="7">
        <f>(((20-15)/(MIN($E$2:$E$8761)-15))*Data[[#This Row],[temperatuur]])+18.151</f>
        <v>17.793857142857142</v>
      </c>
      <c r="G947" s="7">
        <f>Data[[#This Row],[Tintern ]]-Data[[#This Row],[temperatuur]]</f>
        <v>16.093857142857143</v>
      </c>
      <c r="H947" s="7">
        <f>ROUND(IF(Data[[#This Row],[deltaT]]&gt;0,(Data[[#This Row],[Tintern ]]-Data[[#This Row],[temperatuur]])*Uitgangspunten!$B$9,0),1)</f>
        <v>55.9</v>
      </c>
      <c r="I947"/>
      <c r="J947"/>
      <c r="K947" s="6"/>
      <c r="O947" s="5"/>
      <c r="P947" s="8"/>
      <c r="U947"/>
      <c r="V947"/>
    </row>
    <row r="948" spans="1:22" x14ac:dyDescent="0.25">
      <c r="A948">
        <v>2003</v>
      </c>
      <c r="B948">
        <v>12</v>
      </c>
      <c r="C948">
        <v>11</v>
      </c>
      <c r="D948">
        <v>9</v>
      </c>
      <c r="E948" s="13">
        <v>1.7000000000000002</v>
      </c>
      <c r="F948" s="7">
        <f>(((20-15)/(MIN($E$2:$E$8761)-15))*Data[[#This Row],[temperatuur]])+18.151</f>
        <v>17.793857142857142</v>
      </c>
      <c r="G948" s="7">
        <f>Data[[#This Row],[Tintern ]]-Data[[#This Row],[temperatuur]]</f>
        <v>16.093857142857143</v>
      </c>
      <c r="H948" s="7">
        <f>ROUND(IF(Data[[#This Row],[deltaT]]&gt;0,(Data[[#This Row],[Tintern ]]-Data[[#This Row],[temperatuur]])*Uitgangspunten!$B$9,0),1)</f>
        <v>55.9</v>
      </c>
      <c r="I948"/>
      <c r="J948"/>
      <c r="K948" s="6"/>
      <c r="O948" s="5"/>
      <c r="P948" s="8"/>
      <c r="U948"/>
      <c r="V948"/>
    </row>
    <row r="949" spans="1:22" x14ac:dyDescent="0.25">
      <c r="A949">
        <v>2003</v>
      </c>
      <c r="B949">
        <v>12</v>
      </c>
      <c r="C949">
        <v>16</v>
      </c>
      <c r="D949">
        <v>6</v>
      </c>
      <c r="E949" s="13">
        <v>1.7000000000000002</v>
      </c>
      <c r="F949" s="7">
        <f>(((20-15)/(MIN($E$2:$E$8761)-15))*Data[[#This Row],[temperatuur]])+18.151</f>
        <v>17.793857142857142</v>
      </c>
      <c r="G949" s="7">
        <f>Data[[#This Row],[Tintern ]]-Data[[#This Row],[temperatuur]]</f>
        <v>16.093857142857143</v>
      </c>
      <c r="H949" s="7">
        <f>ROUND(IF(Data[[#This Row],[deltaT]]&gt;0,(Data[[#This Row],[Tintern ]]-Data[[#This Row],[temperatuur]])*Uitgangspunten!$B$9,0),1)</f>
        <v>55.9</v>
      </c>
      <c r="I949"/>
      <c r="J949"/>
      <c r="K949" s="6"/>
      <c r="O949" s="5"/>
      <c r="P949" s="8"/>
      <c r="U949"/>
      <c r="V949"/>
    </row>
    <row r="950" spans="1:22" x14ac:dyDescent="0.25">
      <c r="A950">
        <v>2003</v>
      </c>
      <c r="B950">
        <v>12</v>
      </c>
      <c r="C950">
        <v>22</v>
      </c>
      <c r="D950">
        <v>1</v>
      </c>
      <c r="E950" s="13">
        <v>1.7000000000000002</v>
      </c>
      <c r="F950" s="7">
        <f>(((20-15)/(MIN($E$2:$E$8761)-15))*Data[[#This Row],[temperatuur]])+18.151</f>
        <v>17.793857142857142</v>
      </c>
      <c r="G950" s="7">
        <f>Data[[#This Row],[Tintern ]]-Data[[#This Row],[temperatuur]]</f>
        <v>16.093857142857143</v>
      </c>
      <c r="H950" s="7">
        <f>ROUND(IF(Data[[#This Row],[deltaT]]&gt;0,(Data[[#This Row],[Tintern ]]-Data[[#This Row],[temperatuur]])*Uitgangspunten!$B$9,0),1)</f>
        <v>55.9</v>
      </c>
      <c r="I950"/>
      <c r="J950"/>
      <c r="K950" s="6"/>
      <c r="O950" s="5"/>
      <c r="P950" s="8"/>
      <c r="U950"/>
      <c r="V950"/>
    </row>
    <row r="951" spans="1:22" x14ac:dyDescent="0.25">
      <c r="A951">
        <v>2003</v>
      </c>
      <c r="B951">
        <v>12</v>
      </c>
      <c r="C951">
        <v>22</v>
      </c>
      <c r="D951">
        <v>3</v>
      </c>
      <c r="E951" s="13">
        <v>1.7000000000000002</v>
      </c>
      <c r="F951" s="7">
        <f>(((20-15)/(MIN($E$2:$E$8761)-15))*Data[[#This Row],[temperatuur]])+18.151</f>
        <v>17.793857142857142</v>
      </c>
      <c r="G951" s="7">
        <f>Data[[#This Row],[Tintern ]]-Data[[#This Row],[temperatuur]]</f>
        <v>16.093857142857143</v>
      </c>
      <c r="H951" s="7">
        <f>ROUND(IF(Data[[#This Row],[deltaT]]&gt;0,(Data[[#This Row],[Tintern ]]-Data[[#This Row],[temperatuur]])*Uitgangspunten!$B$9,0),1)</f>
        <v>55.9</v>
      </c>
      <c r="I951"/>
      <c r="J951"/>
      <c r="K951" s="6"/>
      <c r="O951" s="5"/>
      <c r="P951" s="8"/>
      <c r="U951"/>
      <c r="V951"/>
    </row>
    <row r="952" spans="1:22" x14ac:dyDescent="0.25">
      <c r="A952">
        <v>2001</v>
      </c>
      <c r="B952">
        <v>1</v>
      </c>
      <c r="C952">
        <v>1</v>
      </c>
      <c r="D952">
        <v>9</v>
      </c>
      <c r="E952" s="13">
        <v>1.8</v>
      </c>
      <c r="F952" s="7">
        <f>(((20-15)/(MIN($E$2:$E$8761)-15))*Data[[#This Row],[temperatuur]])+18.151</f>
        <v>17.772848739495799</v>
      </c>
      <c r="G952" s="7">
        <f>Data[[#This Row],[Tintern ]]-Data[[#This Row],[temperatuur]]</f>
        <v>15.972848739495799</v>
      </c>
      <c r="H952" s="7">
        <f>ROUND(IF(Data[[#This Row],[deltaT]]&gt;0,(Data[[#This Row],[Tintern ]]-Data[[#This Row],[temperatuur]])*Uitgangspunten!$B$9,0),1)</f>
        <v>55.5</v>
      </c>
      <c r="I952"/>
      <c r="J952"/>
      <c r="K952" s="6"/>
      <c r="O952" s="5"/>
      <c r="P952" s="8"/>
      <c r="U952"/>
      <c r="V952"/>
    </row>
    <row r="953" spans="1:22" x14ac:dyDescent="0.25">
      <c r="A953">
        <v>2001</v>
      </c>
      <c r="B953">
        <v>1</v>
      </c>
      <c r="C953">
        <v>11</v>
      </c>
      <c r="D953">
        <v>5</v>
      </c>
      <c r="E953" s="13">
        <v>1.8</v>
      </c>
      <c r="F953" s="7">
        <f>(((20-15)/(MIN($E$2:$E$8761)-15))*Data[[#This Row],[temperatuur]])+18.151</f>
        <v>17.772848739495799</v>
      </c>
      <c r="G953" s="7">
        <f>Data[[#This Row],[Tintern ]]-Data[[#This Row],[temperatuur]]</f>
        <v>15.972848739495799</v>
      </c>
      <c r="H953" s="7">
        <f>ROUND(IF(Data[[#This Row],[deltaT]]&gt;0,(Data[[#This Row],[Tintern ]]-Data[[#This Row],[temperatuur]])*Uitgangspunten!$B$9,0),1)</f>
        <v>55.5</v>
      </c>
      <c r="I953"/>
      <c r="J953"/>
      <c r="K953" s="6"/>
      <c r="O953" s="5"/>
      <c r="P953" s="8"/>
      <c r="U953"/>
      <c r="V953"/>
    </row>
    <row r="954" spans="1:22" x14ac:dyDescent="0.25">
      <c r="A954">
        <v>2001</v>
      </c>
      <c r="B954">
        <v>1</v>
      </c>
      <c r="C954">
        <v>16</v>
      </c>
      <c r="D954">
        <v>14</v>
      </c>
      <c r="E954" s="13">
        <v>1.8</v>
      </c>
      <c r="F954" s="7">
        <f>(((20-15)/(MIN($E$2:$E$8761)-15))*Data[[#This Row],[temperatuur]])+18.151</f>
        <v>17.772848739495799</v>
      </c>
      <c r="G954" s="7">
        <f>Data[[#This Row],[Tintern ]]-Data[[#This Row],[temperatuur]]</f>
        <v>15.972848739495799</v>
      </c>
      <c r="H954" s="7">
        <f>ROUND(IF(Data[[#This Row],[deltaT]]&gt;0,(Data[[#This Row],[Tintern ]]-Data[[#This Row],[temperatuur]])*Uitgangspunten!$B$9,0),1)</f>
        <v>55.5</v>
      </c>
      <c r="I954"/>
      <c r="J954"/>
      <c r="K954" s="6"/>
      <c r="O954" s="5"/>
      <c r="P954" s="8"/>
      <c r="U954"/>
      <c r="V954"/>
    </row>
    <row r="955" spans="1:22" x14ac:dyDescent="0.25">
      <c r="A955">
        <v>2001</v>
      </c>
      <c r="B955">
        <v>1</v>
      </c>
      <c r="C955">
        <v>22</v>
      </c>
      <c r="D955">
        <v>11</v>
      </c>
      <c r="E955" s="13">
        <v>1.8</v>
      </c>
      <c r="F955" s="7">
        <f>(((20-15)/(MIN($E$2:$E$8761)-15))*Data[[#This Row],[temperatuur]])+18.151</f>
        <v>17.772848739495799</v>
      </c>
      <c r="G955" s="7">
        <f>Data[[#This Row],[Tintern ]]-Data[[#This Row],[temperatuur]]</f>
        <v>15.972848739495799</v>
      </c>
      <c r="H955" s="7">
        <f>ROUND(IF(Data[[#This Row],[deltaT]]&gt;0,(Data[[#This Row],[Tintern ]]-Data[[#This Row],[temperatuur]])*Uitgangspunten!$B$9,0),1)</f>
        <v>55.5</v>
      </c>
      <c r="I955"/>
      <c r="J955"/>
      <c r="K955" s="6"/>
      <c r="O955" s="5"/>
      <c r="P955" s="8"/>
      <c r="U955"/>
      <c r="V955"/>
    </row>
    <row r="956" spans="1:22" x14ac:dyDescent="0.25">
      <c r="A956">
        <v>2004</v>
      </c>
      <c r="B956">
        <v>2</v>
      </c>
      <c r="C956">
        <v>9</v>
      </c>
      <c r="D956">
        <v>23</v>
      </c>
      <c r="E956" s="13">
        <v>1.8</v>
      </c>
      <c r="F956" s="7">
        <f>(((20-15)/(MIN($E$2:$E$8761)-15))*Data[[#This Row],[temperatuur]])+18.151</f>
        <v>17.772848739495799</v>
      </c>
      <c r="G956" s="7">
        <f>Data[[#This Row],[Tintern ]]-Data[[#This Row],[temperatuur]]</f>
        <v>15.972848739495799</v>
      </c>
      <c r="H956" s="7">
        <f>ROUND(IF(Data[[#This Row],[deltaT]]&gt;0,(Data[[#This Row],[Tintern ]]-Data[[#This Row],[temperatuur]])*Uitgangspunten!$B$9,0),1)</f>
        <v>55.5</v>
      </c>
      <c r="I956"/>
      <c r="J956"/>
      <c r="K956" s="6"/>
      <c r="O956" s="5"/>
      <c r="P956" s="8"/>
      <c r="U956"/>
      <c r="V956"/>
    </row>
    <row r="957" spans="1:22" x14ac:dyDescent="0.25">
      <c r="A957">
        <v>2004</v>
      </c>
      <c r="B957">
        <v>2</v>
      </c>
      <c r="C957">
        <v>10</v>
      </c>
      <c r="D957">
        <v>8</v>
      </c>
      <c r="E957" s="13">
        <v>1.8</v>
      </c>
      <c r="F957" s="7">
        <f>(((20-15)/(MIN($E$2:$E$8761)-15))*Data[[#This Row],[temperatuur]])+18.151</f>
        <v>17.772848739495799</v>
      </c>
      <c r="G957" s="7">
        <f>Data[[#This Row],[Tintern ]]-Data[[#This Row],[temperatuur]]</f>
        <v>15.972848739495799</v>
      </c>
      <c r="H957" s="7">
        <f>ROUND(IF(Data[[#This Row],[deltaT]]&gt;0,(Data[[#This Row],[Tintern ]]-Data[[#This Row],[temperatuur]])*Uitgangspunten!$B$9,0),1)</f>
        <v>55.5</v>
      </c>
      <c r="I957"/>
      <c r="J957"/>
      <c r="K957" s="6"/>
      <c r="O957" s="5"/>
      <c r="P957" s="8"/>
      <c r="U957"/>
      <c r="V957"/>
    </row>
    <row r="958" spans="1:22" x14ac:dyDescent="0.25">
      <c r="A958">
        <v>2004</v>
      </c>
      <c r="B958">
        <v>2</v>
      </c>
      <c r="C958">
        <v>17</v>
      </c>
      <c r="D958">
        <v>3</v>
      </c>
      <c r="E958" s="13">
        <v>1.8</v>
      </c>
      <c r="F958" s="7">
        <f>(((20-15)/(MIN($E$2:$E$8761)-15))*Data[[#This Row],[temperatuur]])+18.151</f>
        <v>17.772848739495799</v>
      </c>
      <c r="G958" s="7">
        <f>Data[[#This Row],[Tintern ]]-Data[[#This Row],[temperatuur]]</f>
        <v>15.972848739495799</v>
      </c>
      <c r="H958" s="7">
        <f>ROUND(IF(Data[[#This Row],[deltaT]]&gt;0,(Data[[#This Row],[Tintern ]]-Data[[#This Row],[temperatuur]])*Uitgangspunten!$B$9,0),1)</f>
        <v>55.5</v>
      </c>
      <c r="I958"/>
      <c r="J958"/>
      <c r="K958" s="6"/>
      <c r="O958" s="5"/>
      <c r="P958" s="8"/>
      <c r="U958"/>
      <c r="V958"/>
    </row>
    <row r="959" spans="1:22" x14ac:dyDescent="0.25">
      <c r="A959">
        <v>2004</v>
      </c>
      <c r="B959">
        <v>3</v>
      </c>
      <c r="C959">
        <v>2</v>
      </c>
      <c r="D959">
        <v>7</v>
      </c>
      <c r="E959" s="13">
        <v>1.8</v>
      </c>
      <c r="F959" s="7">
        <f>(((20-15)/(MIN($E$2:$E$8761)-15))*Data[[#This Row],[temperatuur]])+18.151</f>
        <v>17.772848739495799</v>
      </c>
      <c r="G959" s="7">
        <f>Data[[#This Row],[Tintern ]]-Data[[#This Row],[temperatuur]]</f>
        <v>15.972848739495799</v>
      </c>
      <c r="H959" s="7">
        <f>ROUND(IF(Data[[#This Row],[deltaT]]&gt;0,(Data[[#This Row],[Tintern ]]-Data[[#This Row],[temperatuur]])*Uitgangspunten!$B$9,0),1)</f>
        <v>55.5</v>
      </c>
      <c r="I959"/>
      <c r="J959"/>
      <c r="K959" s="6"/>
      <c r="O959" s="5"/>
      <c r="P959" s="8"/>
      <c r="U959"/>
      <c r="V959"/>
    </row>
    <row r="960" spans="1:22" x14ac:dyDescent="0.25">
      <c r="A960">
        <v>2004</v>
      </c>
      <c r="B960">
        <v>3</v>
      </c>
      <c r="C960">
        <v>5</v>
      </c>
      <c r="D960">
        <v>22</v>
      </c>
      <c r="E960" s="13">
        <v>1.8</v>
      </c>
      <c r="F960" s="7">
        <f>(((20-15)/(MIN($E$2:$E$8761)-15))*Data[[#This Row],[temperatuur]])+18.151</f>
        <v>17.772848739495799</v>
      </c>
      <c r="G960" s="7">
        <f>Data[[#This Row],[Tintern ]]-Data[[#This Row],[temperatuur]]</f>
        <v>15.972848739495799</v>
      </c>
      <c r="H960" s="7">
        <f>ROUND(IF(Data[[#This Row],[deltaT]]&gt;0,(Data[[#This Row],[Tintern ]]-Data[[#This Row],[temperatuur]])*Uitgangspunten!$B$9,0),1)</f>
        <v>55.5</v>
      </c>
      <c r="I960"/>
      <c r="J960"/>
      <c r="K960" s="6"/>
      <c r="O960" s="5"/>
      <c r="P960" s="8"/>
      <c r="U960"/>
      <c r="V960"/>
    </row>
    <row r="961" spans="1:22" x14ac:dyDescent="0.25">
      <c r="A961">
        <v>2004</v>
      </c>
      <c r="B961">
        <v>3</v>
      </c>
      <c r="C961">
        <v>7</v>
      </c>
      <c r="D961">
        <v>21</v>
      </c>
      <c r="E961" s="13">
        <v>1.8</v>
      </c>
      <c r="F961" s="7">
        <f>(((20-15)/(MIN($E$2:$E$8761)-15))*Data[[#This Row],[temperatuur]])+18.151</f>
        <v>17.772848739495799</v>
      </c>
      <c r="G961" s="7">
        <f>Data[[#This Row],[Tintern ]]-Data[[#This Row],[temperatuur]]</f>
        <v>15.972848739495799</v>
      </c>
      <c r="H961" s="7">
        <f>ROUND(IF(Data[[#This Row],[deltaT]]&gt;0,(Data[[#This Row],[Tintern ]]-Data[[#This Row],[temperatuur]])*Uitgangspunten!$B$9,0),1)</f>
        <v>55.5</v>
      </c>
      <c r="I961"/>
      <c r="J961"/>
      <c r="K961" s="6"/>
      <c r="O961" s="5"/>
      <c r="P961" s="8"/>
      <c r="U961"/>
      <c r="V961"/>
    </row>
    <row r="962" spans="1:22" x14ac:dyDescent="0.25">
      <c r="A962">
        <v>2004</v>
      </c>
      <c r="B962">
        <v>3</v>
      </c>
      <c r="C962">
        <v>10</v>
      </c>
      <c r="D962">
        <v>21</v>
      </c>
      <c r="E962" s="13">
        <v>1.8</v>
      </c>
      <c r="F962" s="7">
        <f>(((20-15)/(MIN($E$2:$E$8761)-15))*Data[[#This Row],[temperatuur]])+18.151</f>
        <v>17.772848739495799</v>
      </c>
      <c r="G962" s="7">
        <f>Data[[#This Row],[Tintern ]]-Data[[#This Row],[temperatuur]]</f>
        <v>15.972848739495799</v>
      </c>
      <c r="H962" s="7">
        <f>ROUND(IF(Data[[#This Row],[deltaT]]&gt;0,(Data[[#This Row],[Tintern ]]-Data[[#This Row],[temperatuur]])*Uitgangspunten!$B$9,0),1)</f>
        <v>55.5</v>
      </c>
      <c r="I962"/>
      <c r="J962"/>
      <c r="K962" s="6"/>
      <c r="O962" s="5"/>
      <c r="P962" s="8"/>
      <c r="U962"/>
      <c r="V962"/>
    </row>
    <row r="963" spans="1:22" x14ac:dyDescent="0.25">
      <c r="A963">
        <v>2004</v>
      </c>
      <c r="B963">
        <v>3</v>
      </c>
      <c r="C963">
        <v>12</v>
      </c>
      <c r="D963">
        <v>8</v>
      </c>
      <c r="E963" s="13">
        <v>1.8</v>
      </c>
      <c r="F963" s="7">
        <f>(((20-15)/(MIN($E$2:$E$8761)-15))*Data[[#This Row],[temperatuur]])+18.151</f>
        <v>17.772848739495799</v>
      </c>
      <c r="G963" s="7">
        <f>Data[[#This Row],[Tintern ]]-Data[[#This Row],[temperatuur]]</f>
        <v>15.972848739495799</v>
      </c>
      <c r="H963" s="7">
        <f>ROUND(IF(Data[[#This Row],[deltaT]]&gt;0,(Data[[#This Row],[Tintern ]]-Data[[#This Row],[temperatuur]])*Uitgangspunten!$B$9,0),1)</f>
        <v>55.5</v>
      </c>
      <c r="I963"/>
      <c r="J963"/>
      <c r="K963" s="6"/>
      <c r="O963" s="5"/>
      <c r="P963" s="8"/>
      <c r="U963"/>
      <c r="V963"/>
    </row>
    <row r="964" spans="1:22" x14ac:dyDescent="0.25">
      <c r="A964">
        <v>2004</v>
      </c>
      <c r="B964">
        <v>3</v>
      </c>
      <c r="C964">
        <v>24</v>
      </c>
      <c r="D964">
        <v>7</v>
      </c>
      <c r="E964" s="13">
        <v>1.8</v>
      </c>
      <c r="F964" s="7">
        <f>(((20-15)/(MIN($E$2:$E$8761)-15))*Data[[#This Row],[temperatuur]])+18.151</f>
        <v>17.772848739495799</v>
      </c>
      <c r="G964" s="7">
        <f>Data[[#This Row],[Tintern ]]-Data[[#This Row],[temperatuur]]</f>
        <v>15.972848739495799</v>
      </c>
      <c r="H964" s="7">
        <f>ROUND(IF(Data[[#This Row],[deltaT]]&gt;0,(Data[[#This Row],[Tintern ]]-Data[[#This Row],[temperatuur]])*Uitgangspunten!$B$9,0),1)</f>
        <v>55.5</v>
      </c>
      <c r="I964"/>
      <c r="J964"/>
      <c r="K964" s="6"/>
      <c r="O964" s="5"/>
      <c r="P964" s="8"/>
      <c r="U964"/>
      <c r="V964"/>
    </row>
    <row r="965" spans="1:22" x14ac:dyDescent="0.25">
      <c r="A965">
        <v>2002</v>
      </c>
      <c r="B965">
        <v>4</v>
      </c>
      <c r="C965">
        <v>7</v>
      </c>
      <c r="D965">
        <v>2</v>
      </c>
      <c r="E965" s="13">
        <v>1.8</v>
      </c>
      <c r="F965" s="7">
        <f>(((20-15)/(MIN($E$2:$E$8761)-15))*Data[[#This Row],[temperatuur]])+18.151</f>
        <v>17.772848739495799</v>
      </c>
      <c r="G965" s="7">
        <f>Data[[#This Row],[Tintern ]]-Data[[#This Row],[temperatuur]]</f>
        <v>15.972848739495799</v>
      </c>
      <c r="H965" s="7">
        <f>ROUND(IF(Data[[#This Row],[deltaT]]&gt;0,(Data[[#This Row],[Tintern ]]-Data[[#This Row],[temperatuur]])*Uitgangspunten!$B$9,0),1)</f>
        <v>55.5</v>
      </c>
      <c r="I965"/>
      <c r="J965"/>
      <c r="K965" s="6"/>
      <c r="O965" s="5"/>
      <c r="P965" s="8"/>
      <c r="U965"/>
      <c r="V965"/>
    </row>
    <row r="966" spans="1:22" x14ac:dyDescent="0.25">
      <c r="A966">
        <v>2002</v>
      </c>
      <c r="B966">
        <v>4</v>
      </c>
      <c r="C966">
        <v>21</v>
      </c>
      <c r="D966">
        <v>1</v>
      </c>
      <c r="E966" s="13">
        <v>1.8</v>
      </c>
      <c r="F966" s="7">
        <f>(((20-15)/(MIN($E$2:$E$8761)-15))*Data[[#This Row],[temperatuur]])+18.151</f>
        <v>17.772848739495799</v>
      </c>
      <c r="G966" s="7">
        <f>Data[[#This Row],[Tintern ]]-Data[[#This Row],[temperatuur]]</f>
        <v>15.972848739495799</v>
      </c>
      <c r="H966" s="7">
        <f>ROUND(IF(Data[[#This Row],[deltaT]]&gt;0,(Data[[#This Row],[Tintern ]]-Data[[#This Row],[temperatuur]])*Uitgangspunten!$B$9,0),1)</f>
        <v>55.5</v>
      </c>
      <c r="I966"/>
      <c r="J966"/>
      <c r="K966" s="6"/>
      <c r="O966" s="5"/>
      <c r="P966" s="8"/>
      <c r="U966"/>
      <c r="V966"/>
    </row>
    <row r="967" spans="1:22" x14ac:dyDescent="0.25">
      <c r="A967">
        <v>2003</v>
      </c>
      <c r="B967">
        <v>11</v>
      </c>
      <c r="C967">
        <v>11</v>
      </c>
      <c r="D967">
        <v>19</v>
      </c>
      <c r="E967" s="13">
        <v>1.8</v>
      </c>
      <c r="F967" s="7">
        <f>(((20-15)/(MIN($E$2:$E$8761)-15))*Data[[#This Row],[temperatuur]])+18.151</f>
        <v>17.772848739495799</v>
      </c>
      <c r="G967" s="7">
        <f>Data[[#This Row],[Tintern ]]-Data[[#This Row],[temperatuur]]</f>
        <v>15.972848739495799</v>
      </c>
      <c r="H967" s="7">
        <f>ROUND(IF(Data[[#This Row],[deltaT]]&gt;0,(Data[[#This Row],[Tintern ]]-Data[[#This Row],[temperatuur]])*Uitgangspunten!$B$9,0),1)</f>
        <v>55.5</v>
      </c>
      <c r="I967"/>
      <c r="J967"/>
      <c r="K967" s="6"/>
      <c r="O967" s="5"/>
      <c r="P967" s="8"/>
      <c r="U967"/>
      <c r="V967"/>
    </row>
    <row r="968" spans="1:22" x14ac:dyDescent="0.25">
      <c r="A968">
        <v>2003</v>
      </c>
      <c r="B968">
        <v>11</v>
      </c>
      <c r="C968">
        <v>12</v>
      </c>
      <c r="D968">
        <v>1</v>
      </c>
      <c r="E968" s="13">
        <v>1.8</v>
      </c>
      <c r="F968" s="7">
        <f>(((20-15)/(MIN($E$2:$E$8761)-15))*Data[[#This Row],[temperatuur]])+18.151</f>
        <v>17.772848739495799</v>
      </c>
      <c r="G968" s="7">
        <f>Data[[#This Row],[Tintern ]]-Data[[#This Row],[temperatuur]]</f>
        <v>15.972848739495799</v>
      </c>
      <c r="H968" s="7">
        <f>ROUND(IF(Data[[#This Row],[deltaT]]&gt;0,(Data[[#This Row],[Tintern ]]-Data[[#This Row],[temperatuur]])*Uitgangspunten!$B$9,0),1)</f>
        <v>55.5</v>
      </c>
      <c r="I968"/>
      <c r="J968"/>
      <c r="K968" s="6"/>
      <c r="O968" s="5"/>
      <c r="P968" s="8"/>
      <c r="U968"/>
      <c r="V968"/>
    </row>
    <row r="969" spans="1:22" x14ac:dyDescent="0.25">
      <c r="A969">
        <v>2003</v>
      </c>
      <c r="B969">
        <v>11</v>
      </c>
      <c r="C969">
        <v>12</v>
      </c>
      <c r="D969">
        <v>8</v>
      </c>
      <c r="E969" s="13">
        <v>1.8</v>
      </c>
      <c r="F969" s="7">
        <f>(((20-15)/(MIN($E$2:$E$8761)-15))*Data[[#This Row],[temperatuur]])+18.151</f>
        <v>17.772848739495799</v>
      </c>
      <c r="G969" s="7">
        <f>Data[[#This Row],[Tintern ]]-Data[[#This Row],[temperatuur]]</f>
        <v>15.972848739495799</v>
      </c>
      <c r="H969" s="7">
        <f>ROUND(IF(Data[[#This Row],[deltaT]]&gt;0,(Data[[#This Row],[Tintern ]]-Data[[#This Row],[temperatuur]])*Uitgangspunten!$B$9,0),1)</f>
        <v>55.5</v>
      </c>
      <c r="I969"/>
      <c r="J969"/>
      <c r="K969" s="6"/>
      <c r="O969" s="5"/>
      <c r="P969" s="8"/>
      <c r="U969"/>
      <c r="V969"/>
    </row>
    <row r="970" spans="1:22" x14ac:dyDescent="0.25">
      <c r="A970">
        <v>2003</v>
      </c>
      <c r="B970">
        <v>12</v>
      </c>
      <c r="C970">
        <v>7</v>
      </c>
      <c r="D970">
        <v>14</v>
      </c>
      <c r="E970" s="13">
        <v>1.8</v>
      </c>
      <c r="F970" s="7">
        <f>(((20-15)/(MIN($E$2:$E$8761)-15))*Data[[#This Row],[temperatuur]])+18.151</f>
        <v>17.772848739495799</v>
      </c>
      <c r="G970" s="7">
        <f>Data[[#This Row],[Tintern ]]-Data[[#This Row],[temperatuur]]</f>
        <v>15.972848739495799</v>
      </c>
      <c r="H970" s="7">
        <f>ROUND(IF(Data[[#This Row],[deltaT]]&gt;0,(Data[[#This Row],[Tintern ]]-Data[[#This Row],[temperatuur]])*Uitgangspunten!$B$9,0),1)</f>
        <v>55.5</v>
      </c>
      <c r="I970"/>
      <c r="J970"/>
      <c r="K970" s="6"/>
      <c r="O970" s="5"/>
      <c r="P970" s="8"/>
      <c r="U970"/>
      <c r="V970"/>
    </row>
    <row r="971" spans="1:22" x14ac:dyDescent="0.25">
      <c r="A971">
        <v>2003</v>
      </c>
      <c r="B971">
        <v>12</v>
      </c>
      <c r="C971">
        <v>8</v>
      </c>
      <c r="D971">
        <v>13</v>
      </c>
      <c r="E971" s="13">
        <v>1.8</v>
      </c>
      <c r="F971" s="7">
        <f>(((20-15)/(MIN($E$2:$E$8761)-15))*Data[[#This Row],[temperatuur]])+18.151</f>
        <v>17.772848739495799</v>
      </c>
      <c r="G971" s="7">
        <f>Data[[#This Row],[Tintern ]]-Data[[#This Row],[temperatuur]]</f>
        <v>15.972848739495799</v>
      </c>
      <c r="H971" s="7">
        <f>ROUND(IF(Data[[#This Row],[deltaT]]&gt;0,(Data[[#This Row],[Tintern ]]-Data[[#This Row],[temperatuur]])*Uitgangspunten!$B$9,0),1)</f>
        <v>55.5</v>
      </c>
      <c r="I971"/>
      <c r="J971"/>
      <c r="K971" s="6"/>
      <c r="O971" s="5"/>
      <c r="P971" s="8"/>
      <c r="U971"/>
      <c r="V971"/>
    </row>
    <row r="972" spans="1:22" x14ac:dyDescent="0.25">
      <c r="A972">
        <v>2003</v>
      </c>
      <c r="B972">
        <v>12</v>
      </c>
      <c r="C972">
        <v>8</v>
      </c>
      <c r="D972">
        <v>14</v>
      </c>
      <c r="E972" s="13">
        <v>1.8</v>
      </c>
      <c r="F972" s="7">
        <f>(((20-15)/(MIN($E$2:$E$8761)-15))*Data[[#This Row],[temperatuur]])+18.151</f>
        <v>17.772848739495799</v>
      </c>
      <c r="G972" s="7">
        <f>Data[[#This Row],[Tintern ]]-Data[[#This Row],[temperatuur]]</f>
        <v>15.972848739495799</v>
      </c>
      <c r="H972" s="7">
        <f>ROUND(IF(Data[[#This Row],[deltaT]]&gt;0,(Data[[#This Row],[Tintern ]]-Data[[#This Row],[temperatuur]])*Uitgangspunten!$B$9,0),1)</f>
        <v>55.5</v>
      </c>
      <c r="I972"/>
      <c r="J972"/>
      <c r="K972" s="6"/>
      <c r="O972" s="5"/>
      <c r="P972" s="8"/>
      <c r="U972"/>
      <c r="V972"/>
    </row>
    <row r="973" spans="1:22" x14ac:dyDescent="0.25">
      <c r="A973">
        <v>2003</v>
      </c>
      <c r="B973">
        <v>12</v>
      </c>
      <c r="C973">
        <v>9</v>
      </c>
      <c r="D973">
        <v>16</v>
      </c>
      <c r="E973" s="13">
        <v>1.8</v>
      </c>
      <c r="F973" s="7">
        <f>(((20-15)/(MIN($E$2:$E$8761)-15))*Data[[#This Row],[temperatuur]])+18.151</f>
        <v>17.772848739495799</v>
      </c>
      <c r="G973" s="7">
        <f>Data[[#This Row],[Tintern ]]-Data[[#This Row],[temperatuur]]</f>
        <v>15.972848739495799</v>
      </c>
      <c r="H973" s="7">
        <f>ROUND(IF(Data[[#This Row],[deltaT]]&gt;0,(Data[[#This Row],[Tintern ]]-Data[[#This Row],[temperatuur]])*Uitgangspunten!$B$9,0),1)</f>
        <v>55.5</v>
      </c>
      <c r="I973"/>
      <c r="J973"/>
      <c r="K973" s="6"/>
      <c r="O973" s="5"/>
      <c r="P973" s="8"/>
      <c r="U973"/>
      <c r="V973"/>
    </row>
    <row r="974" spans="1:22" x14ac:dyDescent="0.25">
      <c r="A974">
        <v>2003</v>
      </c>
      <c r="B974">
        <v>12</v>
      </c>
      <c r="C974">
        <v>11</v>
      </c>
      <c r="D974">
        <v>8</v>
      </c>
      <c r="E974" s="13">
        <v>1.8</v>
      </c>
      <c r="F974" s="7">
        <f>(((20-15)/(MIN($E$2:$E$8761)-15))*Data[[#This Row],[temperatuur]])+18.151</f>
        <v>17.772848739495799</v>
      </c>
      <c r="G974" s="7">
        <f>Data[[#This Row],[Tintern ]]-Data[[#This Row],[temperatuur]]</f>
        <v>15.972848739495799</v>
      </c>
      <c r="H974" s="7">
        <f>ROUND(IF(Data[[#This Row],[deltaT]]&gt;0,(Data[[#This Row],[Tintern ]]-Data[[#This Row],[temperatuur]])*Uitgangspunten!$B$9,0),1)</f>
        <v>55.5</v>
      </c>
      <c r="I974"/>
      <c r="J974"/>
      <c r="K974" s="6"/>
      <c r="O974" s="5"/>
      <c r="P974" s="8"/>
      <c r="U974"/>
      <c r="V974"/>
    </row>
    <row r="975" spans="1:22" x14ac:dyDescent="0.25">
      <c r="A975">
        <v>2003</v>
      </c>
      <c r="B975">
        <v>12</v>
      </c>
      <c r="C975">
        <v>23</v>
      </c>
      <c r="D975">
        <v>16</v>
      </c>
      <c r="E975" s="13">
        <v>1.8</v>
      </c>
      <c r="F975" s="7">
        <f>(((20-15)/(MIN($E$2:$E$8761)-15))*Data[[#This Row],[temperatuur]])+18.151</f>
        <v>17.772848739495799</v>
      </c>
      <c r="G975" s="7">
        <f>Data[[#This Row],[Tintern ]]-Data[[#This Row],[temperatuur]]</f>
        <v>15.972848739495799</v>
      </c>
      <c r="H975" s="7">
        <f>ROUND(IF(Data[[#This Row],[deltaT]]&gt;0,(Data[[#This Row],[Tintern ]]-Data[[#This Row],[temperatuur]])*Uitgangspunten!$B$9,0),1)</f>
        <v>55.5</v>
      </c>
      <c r="I975"/>
      <c r="J975"/>
      <c r="K975" s="6"/>
      <c r="O975" s="5"/>
      <c r="P975" s="8"/>
      <c r="U975"/>
      <c r="V975"/>
    </row>
    <row r="976" spans="1:22" x14ac:dyDescent="0.25">
      <c r="A976">
        <v>2001</v>
      </c>
      <c r="B976">
        <v>1</v>
      </c>
      <c r="C976">
        <v>12</v>
      </c>
      <c r="D976">
        <v>18</v>
      </c>
      <c r="E976" s="13">
        <v>1.9000000000000001</v>
      </c>
      <c r="F976" s="7">
        <f>(((20-15)/(MIN($E$2:$E$8761)-15))*Data[[#This Row],[temperatuur]])+18.151</f>
        <v>17.751840336134453</v>
      </c>
      <c r="G976" s="7">
        <f>Data[[#This Row],[Tintern ]]-Data[[#This Row],[temperatuur]]</f>
        <v>15.851840336134453</v>
      </c>
      <c r="H976" s="7">
        <f>ROUND(IF(Data[[#This Row],[deltaT]]&gt;0,(Data[[#This Row],[Tintern ]]-Data[[#This Row],[temperatuur]])*Uitgangspunten!$B$9,0),1)</f>
        <v>55</v>
      </c>
      <c r="I976"/>
      <c r="J976"/>
      <c r="K976" s="6"/>
      <c r="O976" s="5"/>
      <c r="P976" s="8"/>
      <c r="U976"/>
      <c r="V976"/>
    </row>
    <row r="977" spans="1:22" x14ac:dyDescent="0.25">
      <c r="A977">
        <v>2001</v>
      </c>
      <c r="B977">
        <v>1</v>
      </c>
      <c r="C977">
        <v>28</v>
      </c>
      <c r="D977">
        <v>6</v>
      </c>
      <c r="E977" s="13">
        <v>1.9000000000000001</v>
      </c>
      <c r="F977" s="7">
        <f>(((20-15)/(MIN($E$2:$E$8761)-15))*Data[[#This Row],[temperatuur]])+18.151</f>
        <v>17.751840336134453</v>
      </c>
      <c r="G977" s="7">
        <f>Data[[#This Row],[Tintern ]]-Data[[#This Row],[temperatuur]]</f>
        <v>15.851840336134453</v>
      </c>
      <c r="H977" s="7">
        <f>ROUND(IF(Data[[#This Row],[deltaT]]&gt;0,(Data[[#This Row],[Tintern ]]-Data[[#This Row],[temperatuur]])*Uitgangspunten!$B$9,0),1)</f>
        <v>55</v>
      </c>
      <c r="I977"/>
      <c r="J977"/>
      <c r="K977" s="6"/>
      <c r="O977" s="5"/>
      <c r="P977" s="8"/>
      <c r="U977"/>
      <c r="V977"/>
    </row>
    <row r="978" spans="1:22" x14ac:dyDescent="0.25">
      <c r="A978">
        <v>2001</v>
      </c>
      <c r="B978">
        <v>1</v>
      </c>
      <c r="C978">
        <v>30</v>
      </c>
      <c r="D978">
        <v>12</v>
      </c>
      <c r="E978" s="13">
        <v>1.9000000000000001</v>
      </c>
      <c r="F978" s="7">
        <f>(((20-15)/(MIN($E$2:$E$8761)-15))*Data[[#This Row],[temperatuur]])+18.151</f>
        <v>17.751840336134453</v>
      </c>
      <c r="G978" s="7">
        <f>Data[[#This Row],[Tintern ]]-Data[[#This Row],[temperatuur]]</f>
        <v>15.851840336134453</v>
      </c>
      <c r="H978" s="7">
        <f>ROUND(IF(Data[[#This Row],[deltaT]]&gt;0,(Data[[#This Row],[Tintern ]]-Data[[#This Row],[temperatuur]])*Uitgangspunten!$B$9,0),1)</f>
        <v>55</v>
      </c>
      <c r="I978"/>
      <c r="J978"/>
      <c r="K978" s="6"/>
      <c r="O978" s="5"/>
      <c r="P978" s="8"/>
      <c r="U978"/>
      <c r="V978"/>
    </row>
    <row r="979" spans="1:22" x14ac:dyDescent="0.25">
      <c r="A979">
        <v>2001</v>
      </c>
      <c r="B979">
        <v>1</v>
      </c>
      <c r="C979">
        <v>30</v>
      </c>
      <c r="D979">
        <v>21</v>
      </c>
      <c r="E979" s="13">
        <v>1.9000000000000001</v>
      </c>
      <c r="F979" s="7">
        <f>(((20-15)/(MIN($E$2:$E$8761)-15))*Data[[#This Row],[temperatuur]])+18.151</f>
        <v>17.751840336134453</v>
      </c>
      <c r="G979" s="7">
        <f>Data[[#This Row],[Tintern ]]-Data[[#This Row],[temperatuur]]</f>
        <v>15.851840336134453</v>
      </c>
      <c r="H979" s="7">
        <f>ROUND(IF(Data[[#This Row],[deltaT]]&gt;0,(Data[[#This Row],[Tintern ]]-Data[[#This Row],[temperatuur]])*Uitgangspunten!$B$9,0),1)</f>
        <v>55</v>
      </c>
      <c r="I979"/>
      <c r="J979"/>
      <c r="K979" s="6"/>
      <c r="O979" s="5"/>
      <c r="P979" s="8"/>
      <c r="U979"/>
      <c r="V979"/>
    </row>
    <row r="980" spans="1:22" x14ac:dyDescent="0.25">
      <c r="A980">
        <v>2004</v>
      </c>
      <c r="B980">
        <v>2</v>
      </c>
      <c r="C980">
        <v>8</v>
      </c>
      <c r="D980">
        <v>2</v>
      </c>
      <c r="E980" s="13">
        <v>1.9000000000000001</v>
      </c>
      <c r="F980" s="7">
        <f>(((20-15)/(MIN($E$2:$E$8761)-15))*Data[[#This Row],[temperatuur]])+18.151</f>
        <v>17.751840336134453</v>
      </c>
      <c r="G980" s="7">
        <f>Data[[#This Row],[Tintern ]]-Data[[#This Row],[temperatuur]]</f>
        <v>15.851840336134453</v>
      </c>
      <c r="H980" s="7">
        <f>ROUND(IF(Data[[#This Row],[deltaT]]&gt;0,(Data[[#This Row],[Tintern ]]-Data[[#This Row],[temperatuur]])*Uitgangspunten!$B$9,0),1)</f>
        <v>55</v>
      </c>
      <c r="I980"/>
      <c r="J980"/>
      <c r="K980" s="6"/>
      <c r="O980" s="5"/>
      <c r="P980" s="8"/>
      <c r="U980"/>
      <c r="V980"/>
    </row>
    <row r="981" spans="1:22" x14ac:dyDescent="0.25">
      <c r="A981">
        <v>2004</v>
      </c>
      <c r="B981">
        <v>2</v>
      </c>
      <c r="C981">
        <v>12</v>
      </c>
      <c r="D981">
        <v>2</v>
      </c>
      <c r="E981" s="13">
        <v>1.9000000000000001</v>
      </c>
      <c r="F981" s="7">
        <f>(((20-15)/(MIN($E$2:$E$8761)-15))*Data[[#This Row],[temperatuur]])+18.151</f>
        <v>17.751840336134453</v>
      </c>
      <c r="G981" s="7">
        <f>Data[[#This Row],[Tintern ]]-Data[[#This Row],[temperatuur]]</f>
        <v>15.851840336134453</v>
      </c>
      <c r="H981" s="7">
        <f>ROUND(IF(Data[[#This Row],[deltaT]]&gt;0,(Data[[#This Row],[Tintern ]]-Data[[#This Row],[temperatuur]])*Uitgangspunten!$B$9,0),1)</f>
        <v>55</v>
      </c>
      <c r="I981"/>
      <c r="J981"/>
      <c r="K981" s="6"/>
      <c r="O981" s="5"/>
      <c r="P981" s="8"/>
      <c r="U981"/>
      <c r="V981"/>
    </row>
    <row r="982" spans="1:22" x14ac:dyDescent="0.25">
      <c r="A982">
        <v>2004</v>
      </c>
      <c r="B982">
        <v>2</v>
      </c>
      <c r="C982" s="3">
        <v>28</v>
      </c>
      <c r="D982" s="3">
        <v>11</v>
      </c>
      <c r="E982" s="13">
        <v>1.9000000000000001</v>
      </c>
      <c r="F982" s="7">
        <f>(((20-15)/(MIN($E$2:$E$8761)-15))*Data[[#This Row],[temperatuur]])+18.151</f>
        <v>17.751840336134453</v>
      </c>
      <c r="G982" s="7">
        <f>Data[[#This Row],[Tintern ]]-Data[[#This Row],[temperatuur]]</f>
        <v>15.851840336134453</v>
      </c>
      <c r="H982" s="7">
        <f>ROUND(IF(Data[[#This Row],[deltaT]]&gt;0,(Data[[#This Row],[Tintern ]]-Data[[#This Row],[temperatuur]])*Uitgangspunten!$B$9,0),1)</f>
        <v>55</v>
      </c>
      <c r="I982"/>
      <c r="J982"/>
      <c r="K982" s="6"/>
      <c r="O982" s="5"/>
      <c r="P982" s="8"/>
      <c r="U982"/>
      <c r="V982"/>
    </row>
    <row r="983" spans="1:22" x14ac:dyDescent="0.25">
      <c r="A983">
        <v>2004</v>
      </c>
      <c r="B983">
        <v>3</v>
      </c>
      <c r="C983">
        <v>1</v>
      </c>
      <c r="D983">
        <v>23</v>
      </c>
      <c r="E983" s="13">
        <v>1.9000000000000001</v>
      </c>
      <c r="F983" s="7">
        <f>(((20-15)/(MIN($E$2:$E$8761)-15))*Data[[#This Row],[temperatuur]])+18.151</f>
        <v>17.751840336134453</v>
      </c>
      <c r="G983" s="7">
        <f>Data[[#This Row],[Tintern ]]-Data[[#This Row],[temperatuur]]</f>
        <v>15.851840336134453</v>
      </c>
      <c r="H983" s="7">
        <f>ROUND(IF(Data[[#This Row],[deltaT]]&gt;0,(Data[[#This Row],[Tintern ]]-Data[[#This Row],[temperatuur]])*Uitgangspunten!$B$9,0),1)</f>
        <v>55</v>
      </c>
      <c r="I983"/>
      <c r="J983"/>
      <c r="K983" s="6"/>
      <c r="O983" s="5"/>
      <c r="P983" s="8"/>
      <c r="U983"/>
      <c r="V983"/>
    </row>
    <row r="984" spans="1:22" x14ac:dyDescent="0.25">
      <c r="A984">
        <v>2004</v>
      </c>
      <c r="B984">
        <v>3</v>
      </c>
      <c r="C984">
        <v>4</v>
      </c>
      <c r="D984">
        <v>7</v>
      </c>
      <c r="E984" s="13">
        <v>1.9000000000000001</v>
      </c>
      <c r="F984" s="7">
        <f>(((20-15)/(MIN($E$2:$E$8761)-15))*Data[[#This Row],[temperatuur]])+18.151</f>
        <v>17.751840336134453</v>
      </c>
      <c r="G984" s="7">
        <f>Data[[#This Row],[Tintern ]]-Data[[#This Row],[temperatuur]]</f>
        <v>15.851840336134453</v>
      </c>
      <c r="H984" s="7">
        <f>ROUND(IF(Data[[#This Row],[deltaT]]&gt;0,(Data[[#This Row],[Tintern ]]-Data[[#This Row],[temperatuur]])*Uitgangspunten!$B$9,0),1)</f>
        <v>55</v>
      </c>
      <c r="I984"/>
      <c r="J984"/>
      <c r="K984" s="6"/>
      <c r="O984" s="5"/>
      <c r="P984" s="8"/>
      <c r="U984"/>
      <c r="V984"/>
    </row>
    <row r="985" spans="1:22" x14ac:dyDescent="0.25">
      <c r="A985">
        <v>2004</v>
      </c>
      <c r="B985">
        <v>3</v>
      </c>
      <c r="C985">
        <v>7</v>
      </c>
      <c r="D985">
        <v>5</v>
      </c>
      <c r="E985" s="13">
        <v>1.9000000000000001</v>
      </c>
      <c r="F985" s="7">
        <f>(((20-15)/(MIN($E$2:$E$8761)-15))*Data[[#This Row],[temperatuur]])+18.151</f>
        <v>17.751840336134453</v>
      </c>
      <c r="G985" s="7">
        <f>Data[[#This Row],[Tintern ]]-Data[[#This Row],[temperatuur]]</f>
        <v>15.851840336134453</v>
      </c>
      <c r="H985" s="7">
        <f>ROUND(IF(Data[[#This Row],[deltaT]]&gt;0,(Data[[#This Row],[Tintern ]]-Data[[#This Row],[temperatuur]])*Uitgangspunten!$B$9,0),1)</f>
        <v>55</v>
      </c>
      <c r="I985"/>
      <c r="J985"/>
      <c r="K985" s="6"/>
      <c r="O985" s="5"/>
      <c r="P985" s="8"/>
      <c r="U985"/>
      <c r="V985"/>
    </row>
    <row r="986" spans="1:22" x14ac:dyDescent="0.25">
      <c r="A986">
        <v>2004</v>
      </c>
      <c r="B986">
        <v>3</v>
      </c>
      <c r="C986">
        <v>10</v>
      </c>
      <c r="D986">
        <v>12</v>
      </c>
      <c r="E986" s="13">
        <v>1.9000000000000001</v>
      </c>
      <c r="F986" s="7">
        <f>(((20-15)/(MIN($E$2:$E$8761)-15))*Data[[#This Row],[temperatuur]])+18.151</f>
        <v>17.751840336134453</v>
      </c>
      <c r="G986" s="7">
        <f>Data[[#This Row],[Tintern ]]-Data[[#This Row],[temperatuur]]</f>
        <v>15.851840336134453</v>
      </c>
      <c r="H986" s="7">
        <f>ROUND(IF(Data[[#This Row],[deltaT]]&gt;0,(Data[[#This Row],[Tintern ]]-Data[[#This Row],[temperatuur]])*Uitgangspunten!$B$9,0),1)</f>
        <v>55</v>
      </c>
      <c r="I986"/>
      <c r="J986"/>
      <c r="K986" s="6"/>
      <c r="O986" s="5"/>
      <c r="P986" s="8"/>
      <c r="U986"/>
      <c r="V986"/>
    </row>
    <row r="987" spans="1:22" x14ac:dyDescent="0.25">
      <c r="A987">
        <v>2004</v>
      </c>
      <c r="B987">
        <v>3</v>
      </c>
      <c r="C987">
        <v>24</v>
      </c>
      <c r="D987">
        <v>22</v>
      </c>
      <c r="E987" s="13">
        <v>1.9000000000000001</v>
      </c>
      <c r="F987" s="7">
        <f>(((20-15)/(MIN($E$2:$E$8761)-15))*Data[[#This Row],[temperatuur]])+18.151</f>
        <v>17.751840336134453</v>
      </c>
      <c r="G987" s="7">
        <f>Data[[#This Row],[Tintern ]]-Data[[#This Row],[temperatuur]]</f>
        <v>15.851840336134453</v>
      </c>
      <c r="H987" s="7">
        <f>ROUND(IF(Data[[#This Row],[deltaT]]&gt;0,(Data[[#This Row],[Tintern ]]-Data[[#This Row],[temperatuur]])*Uitgangspunten!$B$9,0),1)</f>
        <v>55</v>
      </c>
      <c r="I987"/>
      <c r="J987"/>
      <c r="K987" s="6"/>
      <c r="O987" s="5"/>
      <c r="P987" s="8"/>
      <c r="U987"/>
      <c r="V987"/>
    </row>
    <row r="988" spans="1:22" x14ac:dyDescent="0.25">
      <c r="A988">
        <v>2004</v>
      </c>
      <c r="B988">
        <v>3</v>
      </c>
      <c r="C988">
        <v>27</v>
      </c>
      <c r="D988">
        <v>20</v>
      </c>
      <c r="E988" s="13">
        <v>1.9000000000000001</v>
      </c>
      <c r="F988" s="7">
        <f>(((20-15)/(MIN($E$2:$E$8761)-15))*Data[[#This Row],[temperatuur]])+18.151</f>
        <v>17.751840336134453</v>
      </c>
      <c r="G988" s="7">
        <f>Data[[#This Row],[Tintern ]]-Data[[#This Row],[temperatuur]]</f>
        <v>15.851840336134453</v>
      </c>
      <c r="H988" s="7">
        <f>ROUND(IF(Data[[#This Row],[deltaT]]&gt;0,(Data[[#This Row],[Tintern ]]-Data[[#This Row],[temperatuur]])*Uitgangspunten!$B$9,0),1)</f>
        <v>55</v>
      </c>
      <c r="I988"/>
      <c r="J988"/>
      <c r="K988" s="6"/>
      <c r="O988" s="5"/>
      <c r="P988" s="8"/>
      <c r="U988"/>
      <c r="V988"/>
    </row>
    <row r="989" spans="1:22" x14ac:dyDescent="0.25">
      <c r="A989">
        <v>2002</v>
      </c>
      <c r="B989">
        <v>4</v>
      </c>
      <c r="C989">
        <v>8</v>
      </c>
      <c r="D989">
        <v>4</v>
      </c>
      <c r="E989" s="13">
        <v>1.9000000000000001</v>
      </c>
      <c r="F989" s="7">
        <f>(((20-15)/(MIN($E$2:$E$8761)-15))*Data[[#This Row],[temperatuur]])+18.151</f>
        <v>17.751840336134453</v>
      </c>
      <c r="G989" s="7">
        <f>Data[[#This Row],[Tintern ]]-Data[[#This Row],[temperatuur]]</f>
        <v>15.851840336134453</v>
      </c>
      <c r="H989" s="7">
        <f>ROUND(IF(Data[[#This Row],[deltaT]]&gt;0,(Data[[#This Row],[Tintern ]]-Data[[#This Row],[temperatuur]])*Uitgangspunten!$B$9,0),1)</f>
        <v>55</v>
      </c>
      <c r="I989"/>
      <c r="J989"/>
      <c r="K989" s="6"/>
      <c r="O989" s="5"/>
      <c r="P989" s="8"/>
      <c r="U989"/>
      <c r="V989"/>
    </row>
    <row r="990" spans="1:22" x14ac:dyDescent="0.25">
      <c r="A990">
        <v>2002</v>
      </c>
      <c r="B990">
        <v>4</v>
      </c>
      <c r="C990">
        <v>10</v>
      </c>
      <c r="D990">
        <v>5</v>
      </c>
      <c r="E990" s="13">
        <v>1.9000000000000001</v>
      </c>
      <c r="F990" s="7">
        <f>(((20-15)/(MIN($E$2:$E$8761)-15))*Data[[#This Row],[temperatuur]])+18.151</f>
        <v>17.751840336134453</v>
      </c>
      <c r="G990" s="7">
        <f>Data[[#This Row],[Tintern ]]-Data[[#This Row],[temperatuur]]</f>
        <v>15.851840336134453</v>
      </c>
      <c r="H990" s="7">
        <f>ROUND(IF(Data[[#This Row],[deltaT]]&gt;0,(Data[[#This Row],[Tintern ]]-Data[[#This Row],[temperatuur]])*Uitgangspunten!$B$9,0),1)</f>
        <v>55</v>
      </c>
      <c r="I990"/>
      <c r="J990"/>
      <c r="K990" s="6"/>
      <c r="O990" s="5"/>
      <c r="P990" s="8"/>
      <c r="U990"/>
      <c r="V990"/>
    </row>
    <row r="991" spans="1:22" x14ac:dyDescent="0.25">
      <c r="A991">
        <v>2002</v>
      </c>
      <c r="B991">
        <v>4</v>
      </c>
      <c r="C991">
        <v>11</v>
      </c>
      <c r="D991">
        <v>24</v>
      </c>
      <c r="E991" s="13">
        <v>1.9000000000000001</v>
      </c>
      <c r="F991" s="7">
        <f>(((20-15)/(MIN($E$2:$E$8761)-15))*Data[[#This Row],[temperatuur]])+18.151</f>
        <v>17.751840336134453</v>
      </c>
      <c r="G991" s="7">
        <f>Data[[#This Row],[Tintern ]]-Data[[#This Row],[temperatuur]]</f>
        <v>15.851840336134453</v>
      </c>
      <c r="H991" s="7">
        <f>ROUND(IF(Data[[#This Row],[deltaT]]&gt;0,(Data[[#This Row],[Tintern ]]-Data[[#This Row],[temperatuur]])*Uitgangspunten!$B$9,0),1)</f>
        <v>55</v>
      </c>
      <c r="I991"/>
      <c r="J991"/>
      <c r="K991" s="6"/>
      <c r="O991" s="5"/>
      <c r="P991" s="8"/>
      <c r="U991"/>
      <c r="V991"/>
    </row>
    <row r="992" spans="1:22" x14ac:dyDescent="0.25">
      <c r="A992">
        <v>2002</v>
      </c>
      <c r="B992">
        <v>4</v>
      </c>
      <c r="C992">
        <v>19</v>
      </c>
      <c r="D992">
        <v>2</v>
      </c>
      <c r="E992" s="13">
        <v>1.9000000000000001</v>
      </c>
      <c r="F992" s="7">
        <f>(((20-15)/(MIN($E$2:$E$8761)-15))*Data[[#This Row],[temperatuur]])+18.151</f>
        <v>17.751840336134453</v>
      </c>
      <c r="G992" s="7">
        <f>Data[[#This Row],[Tintern ]]-Data[[#This Row],[temperatuur]]</f>
        <v>15.851840336134453</v>
      </c>
      <c r="H992" s="7">
        <f>ROUND(IF(Data[[#This Row],[deltaT]]&gt;0,(Data[[#This Row],[Tintern ]]-Data[[#This Row],[temperatuur]])*Uitgangspunten!$B$9,0),1)</f>
        <v>55</v>
      </c>
      <c r="I992"/>
      <c r="J992"/>
      <c r="K992" s="6"/>
      <c r="O992" s="5"/>
      <c r="P992" s="8"/>
      <c r="U992"/>
      <c r="V992"/>
    </row>
    <row r="993" spans="1:22" x14ac:dyDescent="0.25">
      <c r="A993">
        <v>2010</v>
      </c>
      <c r="B993">
        <v>10</v>
      </c>
      <c r="C993">
        <v>18</v>
      </c>
      <c r="D993">
        <v>7</v>
      </c>
      <c r="E993" s="13">
        <v>1.9000000000000001</v>
      </c>
      <c r="F993" s="7">
        <f>(((20-15)/(MIN($E$2:$E$8761)-15))*Data[[#This Row],[temperatuur]])+18.151</f>
        <v>17.751840336134453</v>
      </c>
      <c r="G993" s="7">
        <f>Data[[#This Row],[Tintern ]]-Data[[#This Row],[temperatuur]]</f>
        <v>15.851840336134453</v>
      </c>
      <c r="H993" s="7">
        <f>ROUND(IF(Data[[#This Row],[deltaT]]&gt;0,(Data[[#This Row],[Tintern ]]-Data[[#This Row],[temperatuur]])*Uitgangspunten!$B$9,0),1)</f>
        <v>55</v>
      </c>
      <c r="I993"/>
      <c r="J993"/>
      <c r="K993" s="6"/>
      <c r="O993" s="5"/>
      <c r="P993" s="8"/>
      <c r="U993"/>
      <c r="V993"/>
    </row>
    <row r="994" spans="1:22" x14ac:dyDescent="0.25">
      <c r="A994">
        <v>2003</v>
      </c>
      <c r="B994">
        <v>11</v>
      </c>
      <c r="C994">
        <v>11</v>
      </c>
      <c r="D994">
        <v>20</v>
      </c>
      <c r="E994" s="13">
        <v>1.9000000000000001</v>
      </c>
      <c r="F994" s="7">
        <f>(((20-15)/(MIN($E$2:$E$8761)-15))*Data[[#This Row],[temperatuur]])+18.151</f>
        <v>17.751840336134453</v>
      </c>
      <c r="G994" s="7">
        <f>Data[[#This Row],[Tintern ]]-Data[[#This Row],[temperatuur]]</f>
        <v>15.851840336134453</v>
      </c>
      <c r="H994" s="7">
        <f>ROUND(IF(Data[[#This Row],[deltaT]]&gt;0,(Data[[#This Row],[Tintern ]]-Data[[#This Row],[temperatuur]])*Uitgangspunten!$B$9,0),1)</f>
        <v>55</v>
      </c>
      <c r="I994"/>
      <c r="J994"/>
      <c r="K994" s="6"/>
      <c r="O994" s="5"/>
      <c r="P994" s="8"/>
      <c r="U994"/>
      <c r="V994"/>
    </row>
    <row r="995" spans="1:22" x14ac:dyDescent="0.25">
      <c r="A995">
        <v>2003</v>
      </c>
      <c r="B995">
        <v>11</v>
      </c>
      <c r="C995">
        <v>11</v>
      </c>
      <c r="D995">
        <v>24</v>
      </c>
      <c r="E995" s="13">
        <v>1.9000000000000001</v>
      </c>
      <c r="F995" s="7">
        <f>(((20-15)/(MIN($E$2:$E$8761)-15))*Data[[#This Row],[temperatuur]])+18.151</f>
        <v>17.751840336134453</v>
      </c>
      <c r="G995" s="7">
        <f>Data[[#This Row],[Tintern ]]-Data[[#This Row],[temperatuur]]</f>
        <v>15.851840336134453</v>
      </c>
      <c r="H995" s="7">
        <f>ROUND(IF(Data[[#This Row],[deltaT]]&gt;0,(Data[[#This Row],[Tintern ]]-Data[[#This Row],[temperatuur]])*Uitgangspunten!$B$9,0),1)</f>
        <v>55</v>
      </c>
      <c r="I995"/>
      <c r="J995"/>
      <c r="K995" s="6"/>
      <c r="O995" s="5"/>
      <c r="P995" s="8"/>
      <c r="U995"/>
      <c r="V995"/>
    </row>
    <row r="996" spans="1:22" x14ac:dyDescent="0.25">
      <c r="A996">
        <v>2003</v>
      </c>
      <c r="B996">
        <v>12</v>
      </c>
      <c r="C996">
        <v>3</v>
      </c>
      <c r="D996">
        <v>6</v>
      </c>
      <c r="E996" s="13">
        <v>1.9000000000000001</v>
      </c>
      <c r="F996" s="7">
        <f>(((20-15)/(MIN($E$2:$E$8761)-15))*Data[[#This Row],[temperatuur]])+18.151</f>
        <v>17.751840336134453</v>
      </c>
      <c r="G996" s="7">
        <f>Data[[#This Row],[Tintern ]]-Data[[#This Row],[temperatuur]]</f>
        <v>15.851840336134453</v>
      </c>
      <c r="H996" s="7">
        <f>ROUND(IF(Data[[#This Row],[deltaT]]&gt;0,(Data[[#This Row],[Tintern ]]-Data[[#This Row],[temperatuur]])*Uitgangspunten!$B$9,0),1)</f>
        <v>55</v>
      </c>
      <c r="I996"/>
      <c r="J996"/>
      <c r="K996" s="6"/>
      <c r="O996" s="5"/>
      <c r="P996" s="8"/>
      <c r="U996"/>
      <c r="V996"/>
    </row>
    <row r="997" spans="1:22" x14ac:dyDescent="0.25">
      <c r="A997">
        <v>2003</v>
      </c>
      <c r="B997">
        <v>12</v>
      </c>
      <c r="C997">
        <v>3</v>
      </c>
      <c r="D997">
        <v>7</v>
      </c>
      <c r="E997" s="13">
        <v>1.9000000000000001</v>
      </c>
      <c r="F997" s="7">
        <f>(((20-15)/(MIN($E$2:$E$8761)-15))*Data[[#This Row],[temperatuur]])+18.151</f>
        <v>17.751840336134453</v>
      </c>
      <c r="G997" s="7">
        <f>Data[[#This Row],[Tintern ]]-Data[[#This Row],[temperatuur]]</f>
        <v>15.851840336134453</v>
      </c>
      <c r="H997" s="7">
        <f>ROUND(IF(Data[[#This Row],[deltaT]]&gt;0,(Data[[#This Row],[Tintern ]]-Data[[#This Row],[temperatuur]])*Uitgangspunten!$B$9,0),1)</f>
        <v>55</v>
      </c>
      <c r="I997"/>
      <c r="J997"/>
      <c r="K997" s="6"/>
      <c r="O997" s="5"/>
      <c r="P997" s="8"/>
      <c r="U997"/>
      <c r="V997"/>
    </row>
    <row r="998" spans="1:22" x14ac:dyDescent="0.25">
      <c r="A998">
        <v>2003</v>
      </c>
      <c r="B998">
        <v>12</v>
      </c>
      <c r="C998">
        <v>9</v>
      </c>
      <c r="D998">
        <v>11</v>
      </c>
      <c r="E998" s="13">
        <v>1.9000000000000001</v>
      </c>
      <c r="F998" s="7">
        <f>(((20-15)/(MIN($E$2:$E$8761)-15))*Data[[#This Row],[temperatuur]])+18.151</f>
        <v>17.751840336134453</v>
      </c>
      <c r="G998" s="7">
        <f>Data[[#This Row],[Tintern ]]-Data[[#This Row],[temperatuur]]</f>
        <v>15.851840336134453</v>
      </c>
      <c r="H998" s="7">
        <f>ROUND(IF(Data[[#This Row],[deltaT]]&gt;0,(Data[[#This Row],[Tintern ]]-Data[[#This Row],[temperatuur]])*Uitgangspunten!$B$9,0),1)</f>
        <v>55</v>
      </c>
      <c r="I998"/>
      <c r="J998"/>
      <c r="K998" s="6"/>
      <c r="O998" s="5"/>
      <c r="P998" s="8"/>
      <c r="U998"/>
      <c r="V998"/>
    </row>
    <row r="999" spans="1:22" x14ac:dyDescent="0.25">
      <c r="A999">
        <v>2003</v>
      </c>
      <c r="B999">
        <v>12</v>
      </c>
      <c r="C999">
        <v>15</v>
      </c>
      <c r="D999">
        <v>5</v>
      </c>
      <c r="E999" s="13">
        <v>1.9000000000000001</v>
      </c>
      <c r="F999" s="7">
        <f>(((20-15)/(MIN($E$2:$E$8761)-15))*Data[[#This Row],[temperatuur]])+18.151</f>
        <v>17.751840336134453</v>
      </c>
      <c r="G999" s="7">
        <f>Data[[#This Row],[Tintern ]]-Data[[#This Row],[temperatuur]]</f>
        <v>15.851840336134453</v>
      </c>
      <c r="H999" s="7">
        <f>ROUND(IF(Data[[#This Row],[deltaT]]&gt;0,(Data[[#This Row],[Tintern ]]-Data[[#This Row],[temperatuur]])*Uitgangspunten!$B$9,0),1)</f>
        <v>55</v>
      </c>
      <c r="I999"/>
      <c r="J999"/>
      <c r="K999" s="6"/>
      <c r="O999" s="5"/>
      <c r="P999" s="8"/>
      <c r="U999"/>
      <c r="V999"/>
    </row>
    <row r="1000" spans="1:22" x14ac:dyDescent="0.25">
      <c r="A1000">
        <v>2003</v>
      </c>
      <c r="B1000">
        <v>12</v>
      </c>
      <c r="C1000">
        <v>19</v>
      </c>
      <c r="D1000">
        <v>8</v>
      </c>
      <c r="E1000" s="13">
        <v>1.9000000000000001</v>
      </c>
      <c r="F1000" s="7">
        <f>(((20-15)/(MIN($E$2:$E$8761)-15))*Data[[#This Row],[temperatuur]])+18.151</f>
        <v>17.751840336134453</v>
      </c>
      <c r="G1000" s="7">
        <f>Data[[#This Row],[Tintern ]]-Data[[#This Row],[temperatuur]]</f>
        <v>15.851840336134453</v>
      </c>
      <c r="H1000" s="7">
        <f>ROUND(IF(Data[[#This Row],[deltaT]]&gt;0,(Data[[#This Row],[Tintern ]]-Data[[#This Row],[temperatuur]])*Uitgangspunten!$B$9,0),1)</f>
        <v>55</v>
      </c>
      <c r="I1000"/>
      <c r="J1000"/>
      <c r="K1000" s="6"/>
      <c r="O1000" s="5"/>
      <c r="P1000" s="8"/>
      <c r="U1000"/>
      <c r="V1000"/>
    </row>
    <row r="1001" spans="1:22" x14ac:dyDescent="0.25">
      <c r="A1001">
        <v>2003</v>
      </c>
      <c r="B1001">
        <v>12</v>
      </c>
      <c r="C1001">
        <v>30</v>
      </c>
      <c r="D1001">
        <v>9</v>
      </c>
      <c r="E1001" s="13">
        <v>1.9000000000000001</v>
      </c>
      <c r="F1001" s="7">
        <f>(((20-15)/(MIN($E$2:$E$8761)-15))*Data[[#This Row],[temperatuur]])+18.151</f>
        <v>17.751840336134453</v>
      </c>
      <c r="G1001" s="7">
        <f>Data[[#This Row],[Tintern ]]-Data[[#This Row],[temperatuur]]</f>
        <v>15.851840336134453</v>
      </c>
      <c r="H1001" s="7">
        <f>ROUND(IF(Data[[#This Row],[deltaT]]&gt;0,(Data[[#This Row],[Tintern ]]-Data[[#This Row],[temperatuur]])*Uitgangspunten!$B$9,0),1)</f>
        <v>55</v>
      </c>
      <c r="I1001"/>
      <c r="J1001"/>
      <c r="K1001" s="6"/>
      <c r="O1001" s="5"/>
      <c r="P1001" s="8"/>
      <c r="U1001"/>
      <c r="V1001"/>
    </row>
    <row r="1002" spans="1:22" x14ac:dyDescent="0.25">
      <c r="A1002">
        <v>2003</v>
      </c>
      <c r="B1002">
        <v>12</v>
      </c>
      <c r="C1002">
        <v>30</v>
      </c>
      <c r="D1002">
        <v>24</v>
      </c>
      <c r="E1002" s="13">
        <v>1.9000000000000001</v>
      </c>
      <c r="F1002" s="7">
        <f>(((20-15)/(MIN($E$2:$E$8761)-15))*Data[[#This Row],[temperatuur]])+18.151</f>
        <v>17.751840336134453</v>
      </c>
      <c r="G1002" s="7">
        <f>Data[[#This Row],[Tintern ]]-Data[[#This Row],[temperatuur]]</f>
        <v>15.851840336134453</v>
      </c>
      <c r="H1002" s="7">
        <f>ROUND(IF(Data[[#This Row],[deltaT]]&gt;0,(Data[[#This Row],[Tintern ]]-Data[[#This Row],[temperatuur]])*Uitgangspunten!$B$9,0),1)</f>
        <v>55</v>
      </c>
      <c r="I1002"/>
      <c r="J1002"/>
      <c r="K1002" s="6"/>
      <c r="O1002" s="5"/>
      <c r="P1002" s="8"/>
      <c r="U1002"/>
      <c r="V1002"/>
    </row>
    <row r="1003" spans="1:22" x14ac:dyDescent="0.25">
      <c r="A1003">
        <v>2001</v>
      </c>
      <c r="B1003">
        <v>1</v>
      </c>
      <c r="C1003">
        <v>8</v>
      </c>
      <c r="D1003">
        <v>3</v>
      </c>
      <c r="E1003" s="13">
        <v>2</v>
      </c>
      <c r="F1003" s="7">
        <f>(((20-15)/(MIN($E$2:$E$8761)-15))*Data[[#This Row],[temperatuur]])+18.151</f>
        <v>17.730831932773111</v>
      </c>
      <c r="G1003" s="7">
        <f>Data[[#This Row],[Tintern ]]-Data[[#This Row],[temperatuur]]</f>
        <v>15.730831932773111</v>
      </c>
      <c r="H1003" s="7">
        <f>ROUND(IF(Data[[#This Row],[deltaT]]&gt;0,(Data[[#This Row],[Tintern ]]-Data[[#This Row],[temperatuur]])*Uitgangspunten!$B$9,0),1)</f>
        <v>54.6</v>
      </c>
      <c r="I1003"/>
      <c r="J1003"/>
      <c r="K1003" s="6"/>
      <c r="O1003" s="5"/>
      <c r="P1003" s="8"/>
      <c r="U1003"/>
      <c r="V1003"/>
    </row>
    <row r="1004" spans="1:22" x14ac:dyDescent="0.25">
      <c r="A1004">
        <v>2001</v>
      </c>
      <c r="B1004">
        <v>1</v>
      </c>
      <c r="C1004">
        <v>8</v>
      </c>
      <c r="D1004">
        <v>8</v>
      </c>
      <c r="E1004" s="13">
        <v>2</v>
      </c>
      <c r="F1004" s="7">
        <f>(((20-15)/(MIN($E$2:$E$8761)-15))*Data[[#This Row],[temperatuur]])+18.151</f>
        <v>17.730831932773111</v>
      </c>
      <c r="G1004" s="7">
        <f>Data[[#This Row],[Tintern ]]-Data[[#This Row],[temperatuur]]</f>
        <v>15.730831932773111</v>
      </c>
      <c r="H1004" s="7">
        <f>ROUND(IF(Data[[#This Row],[deltaT]]&gt;0,(Data[[#This Row],[Tintern ]]-Data[[#This Row],[temperatuur]])*Uitgangspunten!$B$9,0),1)</f>
        <v>54.6</v>
      </c>
      <c r="I1004"/>
      <c r="J1004"/>
      <c r="K1004" s="6"/>
      <c r="O1004" s="5"/>
      <c r="P1004" s="8"/>
      <c r="U1004"/>
      <c r="V1004"/>
    </row>
    <row r="1005" spans="1:22" x14ac:dyDescent="0.25">
      <c r="A1005">
        <v>2001</v>
      </c>
      <c r="B1005">
        <v>1</v>
      </c>
      <c r="C1005">
        <v>29</v>
      </c>
      <c r="D1005">
        <v>17</v>
      </c>
      <c r="E1005" s="13">
        <v>2</v>
      </c>
      <c r="F1005" s="7">
        <f>(((20-15)/(MIN($E$2:$E$8761)-15))*Data[[#This Row],[temperatuur]])+18.151</f>
        <v>17.730831932773111</v>
      </c>
      <c r="G1005" s="7">
        <f>Data[[#This Row],[Tintern ]]-Data[[#This Row],[temperatuur]]</f>
        <v>15.730831932773111</v>
      </c>
      <c r="H1005" s="7">
        <f>ROUND(IF(Data[[#This Row],[deltaT]]&gt;0,(Data[[#This Row],[Tintern ]]-Data[[#This Row],[temperatuur]])*Uitgangspunten!$B$9,0),1)</f>
        <v>54.6</v>
      </c>
      <c r="I1005"/>
      <c r="J1005"/>
      <c r="K1005" s="6"/>
      <c r="O1005" s="5"/>
      <c r="P1005" s="8"/>
      <c r="U1005"/>
      <c r="V1005"/>
    </row>
    <row r="1006" spans="1:22" x14ac:dyDescent="0.25">
      <c r="A1006">
        <v>2001</v>
      </c>
      <c r="B1006">
        <v>1</v>
      </c>
      <c r="C1006">
        <v>29</v>
      </c>
      <c r="D1006">
        <v>24</v>
      </c>
      <c r="E1006" s="13">
        <v>2</v>
      </c>
      <c r="F1006" s="7">
        <f>(((20-15)/(MIN($E$2:$E$8761)-15))*Data[[#This Row],[temperatuur]])+18.151</f>
        <v>17.730831932773111</v>
      </c>
      <c r="G1006" s="7">
        <f>Data[[#This Row],[Tintern ]]-Data[[#This Row],[temperatuur]]</f>
        <v>15.730831932773111</v>
      </c>
      <c r="H1006" s="7">
        <f>ROUND(IF(Data[[#This Row],[deltaT]]&gt;0,(Data[[#This Row],[Tintern ]]-Data[[#This Row],[temperatuur]])*Uitgangspunten!$B$9,0),1)</f>
        <v>54.6</v>
      </c>
      <c r="I1006"/>
      <c r="J1006"/>
      <c r="K1006" s="6"/>
      <c r="O1006" s="5"/>
      <c r="P1006" s="8"/>
      <c r="U1006"/>
      <c r="V1006"/>
    </row>
    <row r="1007" spans="1:22" x14ac:dyDescent="0.25">
      <c r="A1007">
        <v>2004</v>
      </c>
      <c r="B1007">
        <v>2</v>
      </c>
      <c r="C1007">
        <v>26</v>
      </c>
      <c r="D1007">
        <v>17</v>
      </c>
      <c r="E1007" s="13">
        <v>2</v>
      </c>
      <c r="F1007" s="7">
        <f>(((20-15)/(MIN($E$2:$E$8761)-15))*Data[[#This Row],[temperatuur]])+18.151</f>
        <v>17.730831932773111</v>
      </c>
      <c r="G1007" s="7">
        <f>Data[[#This Row],[Tintern ]]-Data[[#This Row],[temperatuur]]</f>
        <v>15.730831932773111</v>
      </c>
      <c r="H1007" s="7">
        <f>ROUND(IF(Data[[#This Row],[deltaT]]&gt;0,(Data[[#This Row],[Tintern ]]-Data[[#This Row],[temperatuur]])*Uitgangspunten!$B$9,0),1)</f>
        <v>54.6</v>
      </c>
      <c r="I1007"/>
      <c r="J1007"/>
      <c r="K1007" s="6"/>
      <c r="O1007" s="5"/>
      <c r="P1007" s="8"/>
      <c r="U1007"/>
      <c r="V1007"/>
    </row>
    <row r="1008" spans="1:22" x14ac:dyDescent="0.25">
      <c r="A1008">
        <v>2004</v>
      </c>
      <c r="B1008">
        <v>3</v>
      </c>
      <c r="C1008">
        <v>3</v>
      </c>
      <c r="D1008">
        <v>18</v>
      </c>
      <c r="E1008" s="13">
        <v>2</v>
      </c>
      <c r="F1008" s="7">
        <f>(((20-15)/(MIN($E$2:$E$8761)-15))*Data[[#This Row],[temperatuur]])+18.151</f>
        <v>17.730831932773111</v>
      </c>
      <c r="G1008" s="7">
        <f>Data[[#This Row],[Tintern ]]-Data[[#This Row],[temperatuur]]</f>
        <v>15.730831932773111</v>
      </c>
      <c r="H1008" s="7">
        <f>ROUND(IF(Data[[#This Row],[deltaT]]&gt;0,(Data[[#This Row],[Tintern ]]-Data[[#This Row],[temperatuur]])*Uitgangspunten!$B$9,0),1)</f>
        <v>54.6</v>
      </c>
      <c r="I1008"/>
      <c r="J1008"/>
      <c r="K1008" s="6"/>
      <c r="O1008" s="5"/>
      <c r="P1008" s="8"/>
      <c r="U1008"/>
      <c r="V1008"/>
    </row>
    <row r="1009" spans="1:22" x14ac:dyDescent="0.25">
      <c r="A1009">
        <v>2004</v>
      </c>
      <c r="B1009">
        <v>3</v>
      </c>
      <c r="C1009">
        <v>9</v>
      </c>
      <c r="D1009">
        <v>21</v>
      </c>
      <c r="E1009" s="13">
        <v>2</v>
      </c>
      <c r="F1009" s="7">
        <f>(((20-15)/(MIN($E$2:$E$8761)-15))*Data[[#This Row],[temperatuur]])+18.151</f>
        <v>17.730831932773111</v>
      </c>
      <c r="G1009" s="7">
        <f>Data[[#This Row],[Tintern ]]-Data[[#This Row],[temperatuur]]</f>
        <v>15.730831932773111</v>
      </c>
      <c r="H1009" s="7">
        <f>ROUND(IF(Data[[#This Row],[deltaT]]&gt;0,(Data[[#This Row],[Tintern ]]-Data[[#This Row],[temperatuur]])*Uitgangspunten!$B$9,0),1)</f>
        <v>54.6</v>
      </c>
      <c r="I1009"/>
      <c r="J1009"/>
      <c r="K1009" s="6"/>
      <c r="O1009" s="5"/>
      <c r="P1009" s="8"/>
      <c r="U1009"/>
      <c r="V1009"/>
    </row>
    <row r="1010" spans="1:22" x14ac:dyDescent="0.25">
      <c r="A1010">
        <v>2004</v>
      </c>
      <c r="B1010">
        <v>3</v>
      </c>
      <c r="C1010">
        <v>10</v>
      </c>
      <c r="D1010">
        <v>20</v>
      </c>
      <c r="E1010" s="13">
        <v>2</v>
      </c>
      <c r="F1010" s="7">
        <f>(((20-15)/(MIN($E$2:$E$8761)-15))*Data[[#This Row],[temperatuur]])+18.151</f>
        <v>17.730831932773111</v>
      </c>
      <c r="G1010" s="7">
        <f>Data[[#This Row],[Tintern ]]-Data[[#This Row],[temperatuur]]</f>
        <v>15.730831932773111</v>
      </c>
      <c r="H1010" s="7">
        <f>ROUND(IF(Data[[#This Row],[deltaT]]&gt;0,(Data[[#This Row],[Tintern ]]-Data[[#This Row],[temperatuur]])*Uitgangspunten!$B$9,0),1)</f>
        <v>54.6</v>
      </c>
      <c r="I1010"/>
      <c r="J1010"/>
      <c r="K1010" s="6"/>
      <c r="O1010" s="5"/>
      <c r="P1010" s="8"/>
      <c r="U1010"/>
      <c r="V1010"/>
    </row>
    <row r="1011" spans="1:22" x14ac:dyDescent="0.25">
      <c r="A1011">
        <v>2004</v>
      </c>
      <c r="B1011">
        <v>3</v>
      </c>
      <c r="C1011">
        <v>24</v>
      </c>
      <c r="D1011">
        <v>20</v>
      </c>
      <c r="E1011" s="13">
        <v>2</v>
      </c>
      <c r="F1011" s="7">
        <f>(((20-15)/(MIN($E$2:$E$8761)-15))*Data[[#This Row],[temperatuur]])+18.151</f>
        <v>17.730831932773111</v>
      </c>
      <c r="G1011" s="7">
        <f>Data[[#This Row],[Tintern ]]-Data[[#This Row],[temperatuur]]</f>
        <v>15.730831932773111</v>
      </c>
      <c r="H1011" s="7">
        <f>ROUND(IF(Data[[#This Row],[deltaT]]&gt;0,(Data[[#This Row],[Tintern ]]-Data[[#This Row],[temperatuur]])*Uitgangspunten!$B$9,0),1)</f>
        <v>54.6</v>
      </c>
      <c r="I1011"/>
      <c r="J1011"/>
      <c r="K1011" s="6"/>
      <c r="O1011" s="5"/>
      <c r="P1011" s="8"/>
      <c r="U1011"/>
      <c r="V1011"/>
    </row>
    <row r="1012" spans="1:22" x14ac:dyDescent="0.25">
      <c r="A1012">
        <v>2004</v>
      </c>
      <c r="B1012">
        <v>3</v>
      </c>
      <c r="C1012">
        <v>28</v>
      </c>
      <c r="D1012">
        <v>22</v>
      </c>
      <c r="E1012" s="13">
        <v>2</v>
      </c>
      <c r="F1012" s="7">
        <f>(((20-15)/(MIN($E$2:$E$8761)-15))*Data[[#This Row],[temperatuur]])+18.151</f>
        <v>17.730831932773111</v>
      </c>
      <c r="G1012" s="7">
        <f>Data[[#This Row],[Tintern ]]-Data[[#This Row],[temperatuur]]</f>
        <v>15.730831932773111</v>
      </c>
      <c r="H1012" s="7">
        <f>ROUND(IF(Data[[#This Row],[deltaT]]&gt;0,(Data[[#This Row],[Tintern ]]-Data[[#This Row],[temperatuur]])*Uitgangspunten!$B$9,0),1)</f>
        <v>54.6</v>
      </c>
      <c r="I1012"/>
      <c r="J1012"/>
      <c r="K1012" s="6"/>
      <c r="O1012" s="5"/>
      <c r="P1012" s="8"/>
      <c r="U1012"/>
      <c r="V1012"/>
    </row>
    <row r="1013" spans="1:22" x14ac:dyDescent="0.25">
      <c r="A1013">
        <v>2002</v>
      </c>
      <c r="B1013">
        <v>4</v>
      </c>
      <c r="C1013">
        <v>9</v>
      </c>
      <c r="D1013">
        <v>2</v>
      </c>
      <c r="E1013" s="13">
        <v>2</v>
      </c>
      <c r="F1013" s="7">
        <f>(((20-15)/(MIN($E$2:$E$8761)-15))*Data[[#This Row],[temperatuur]])+18.151</f>
        <v>17.730831932773111</v>
      </c>
      <c r="G1013" s="7">
        <f>Data[[#This Row],[Tintern ]]-Data[[#This Row],[temperatuur]]</f>
        <v>15.730831932773111</v>
      </c>
      <c r="H1013" s="7">
        <f>ROUND(IF(Data[[#This Row],[deltaT]]&gt;0,(Data[[#This Row],[Tintern ]]-Data[[#This Row],[temperatuur]])*Uitgangspunten!$B$9,0),1)</f>
        <v>54.6</v>
      </c>
      <c r="I1013"/>
      <c r="J1013"/>
      <c r="K1013" s="6"/>
      <c r="O1013" s="5"/>
      <c r="P1013" s="8"/>
      <c r="U1013"/>
      <c r="V1013"/>
    </row>
    <row r="1014" spans="1:22" x14ac:dyDescent="0.25">
      <c r="A1014">
        <v>2002</v>
      </c>
      <c r="B1014">
        <v>4</v>
      </c>
      <c r="C1014">
        <v>10</v>
      </c>
      <c r="D1014">
        <v>6</v>
      </c>
      <c r="E1014" s="13">
        <v>2</v>
      </c>
      <c r="F1014" s="7">
        <f>(((20-15)/(MIN($E$2:$E$8761)-15))*Data[[#This Row],[temperatuur]])+18.151</f>
        <v>17.730831932773111</v>
      </c>
      <c r="G1014" s="7">
        <f>Data[[#This Row],[Tintern ]]-Data[[#This Row],[temperatuur]]</f>
        <v>15.730831932773111</v>
      </c>
      <c r="H1014" s="7">
        <f>ROUND(IF(Data[[#This Row],[deltaT]]&gt;0,(Data[[#This Row],[Tintern ]]-Data[[#This Row],[temperatuur]])*Uitgangspunten!$B$9,0),1)</f>
        <v>54.6</v>
      </c>
      <c r="I1014"/>
      <c r="J1014"/>
      <c r="K1014" s="6"/>
      <c r="O1014" s="5"/>
      <c r="P1014" s="8"/>
      <c r="U1014"/>
      <c r="V1014"/>
    </row>
    <row r="1015" spans="1:22" x14ac:dyDescent="0.25">
      <c r="A1015">
        <v>2003</v>
      </c>
      <c r="B1015">
        <v>11</v>
      </c>
      <c r="C1015">
        <v>9</v>
      </c>
      <c r="D1015">
        <v>5</v>
      </c>
      <c r="E1015" s="13">
        <v>2</v>
      </c>
      <c r="F1015" s="7">
        <f>(((20-15)/(MIN($E$2:$E$8761)-15))*Data[[#This Row],[temperatuur]])+18.151</f>
        <v>17.730831932773111</v>
      </c>
      <c r="G1015" s="7">
        <f>Data[[#This Row],[Tintern ]]-Data[[#This Row],[temperatuur]]</f>
        <v>15.730831932773111</v>
      </c>
      <c r="H1015" s="7">
        <f>ROUND(IF(Data[[#This Row],[deltaT]]&gt;0,(Data[[#This Row],[Tintern ]]-Data[[#This Row],[temperatuur]])*Uitgangspunten!$B$9,0),1)</f>
        <v>54.6</v>
      </c>
      <c r="I1015"/>
      <c r="J1015"/>
      <c r="K1015" s="6"/>
      <c r="O1015" s="5"/>
      <c r="P1015" s="8"/>
      <c r="U1015"/>
      <c r="V1015"/>
    </row>
    <row r="1016" spans="1:22" x14ac:dyDescent="0.25">
      <c r="A1016">
        <v>2003</v>
      </c>
      <c r="B1016">
        <v>12</v>
      </c>
      <c r="C1016">
        <v>7</v>
      </c>
      <c r="D1016">
        <v>13</v>
      </c>
      <c r="E1016" s="13">
        <v>2</v>
      </c>
      <c r="F1016" s="7">
        <f>(((20-15)/(MIN($E$2:$E$8761)-15))*Data[[#This Row],[temperatuur]])+18.151</f>
        <v>17.730831932773111</v>
      </c>
      <c r="G1016" s="7">
        <f>Data[[#This Row],[Tintern ]]-Data[[#This Row],[temperatuur]]</f>
        <v>15.730831932773111</v>
      </c>
      <c r="H1016" s="7">
        <f>ROUND(IF(Data[[#This Row],[deltaT]]&gt;0,(Data[[#This Row],[Tintern ]]-Data[[#This Row],[temperatuur]])*Uitgangspunten!$B$9,0),1)</f>
        <v>54.6</v>
      </c>
      <c r="I1016"/>
      <c r="J1016"/>
      <c r="K1016" s="6"/>
      <c r="O1016" s="5"/>
      <c r="P1016" s="8"/>
      <c r="U1016"/>
      <c r="V1016"/>
    </row>
    <row r="1017" spans="1:22" x14ac:dyDescent="0.25">
      <c r="A1017">
        <v>2003</v>
      </c>
      <c r="B1017">
        <v>12</v>
      </c>
      <c r="C1017">
        <v>11</v>
      </c>
      <c r="D1017">
        <v>2</v>
      </c>
      <c r="E1017" s="13">
        <v>2</v>
      </c>
      <c r="F1017" s="7">
        <f>(((20-15)/(MIN($E$2:$E$8761)-15))*Data[[#This Row],[temperatuur]])+18.151</f>
        <v>17.730831932773111</v>
      </c>
      <c r="G1017" s="7">
        <f>Data[[#This Row],[Tintern ]]-Data[[#This Row],[temperatuur]]</f>
        <v>15.730831932773111</v>
      </c>
      <c r="H1017" s="7">
        <f>ROUND(IF(Data[[#This Row],[deltaT]]&gt;0,(Data[[#This Row],[Tintern ]]-Data[[#This Row],[temperatuur]])*Uitgangspunten!$B$9,0),1)</f>
        <v>54.6</v>
      </c>
      <c r="I1017"/>
      <c r="J1017"/>
      <c r="K1017" s="6"/>
      <c r="O1017" s="5"/>
      <c r="P1017" s="8"/>
      <c r="U1017"/>
      <c r="V1017"/>
    </row>
    <row r="1018" spans="1:22" x14ac:dyDescent="0.25">
      <c r="A1018">
        <v>2003</v>
      </c>
      <c r="B1018">
        <v>12</v>
      </c>
      <c r="C1018">
        <v>11</v>
      </c>
      <c r="D1018">
        <v>10</v>
      </c>
      <c r="E1018" s="13">
        <v>2</v>
      </c>
      <c r="F1018" s="7">
        <f>(((20-15)/(MIN($E$2:$E$8761)-15))*Data[[#This Row],[temperatuur]])+18.151</f>
        <v>17.730831932773111</v>
      </c>
      <c r="G1018" s="7">
        <f>Data[[#This Row],[Tintern ]]-Data[[#This Row],[temperatuur]]</f>
        <v>15.730831932773111</v>
      </c>
      <c r="H1018" s="7">
        <f>ROUND(IF(Data[[#This Row],[deltaT]]&gt;0,(Data[[#This Row],[Tintern ]]-Data[[#This Row],[temperatuur]])*Uitgangspunten!$B$9,0),1)</f>
        <v>54.6</v>
      </c>
      <c r="I1018"/>
      <c r="J1018"/>
      <c r="K1018" s="6"/>
      <c r="O1018" s="5"/>
      <c r="P1018" s="8"/>
      <c r="U1018"/>
      <c r="V1018"/>
    </row>
    <row r="1019" spans="1:22" x14ac:dyDescent="0.25">
      <c r="A1019">
        <v>2003</v>
      </c>
      <c r="B1019">
        <v>12</v>
      </c>
      <c r="C1019">
        <v>23</v>
      </c>
      <c r="D1019">
        <v>17</v>
      </c>
      <c r="E1019" s="13">
        <v>2</v>
      </c>
      <c r="F1019" s="7">
        <f>(((20-15)/(MIN($E$2:$E$8761)-15))*Data[[#This Row],[temperatuur]])+18.151</f>
        <v>17.730831932773111</v>
      </c>
      <c r="G1019" s="7">
        <f>Data[[#This Row],[Tintern ]]-Data[[#This Row],[temperatuur]]</f>
        <v>15.730831932773111</v>
      </c>
      <c r="H1019" s="7">
        <f>ROUND(IF(Data[[#This Row],[deltaT]]&gt;0,(Data[[#This Row],[Tintern ]]-Data[[#This Row],[temperatuur]])*Uitgangspunten!$B$9,0),1)</f>
        <v>54.6</v>
      </c>
      <c r="I1019"/>
      <c r="J1019"/>
      <c r="K1019" s="6"/>
      <c r="O1019" s="5"/>
      <c r="P1019" s="8"/>
      <c r="U1019"/>
      <c r="V1019"/>
    </row>
    <row r="1020" spans="1:22" x14ac:dyDescent="0.25">
      <c r="A1020">
        <v>2001</v>
      </c>
      <c r="B1020">
        <v>1</v>
      </c>
      <c r="C1020">
        <v>8</v>
      </c>
      <c r="D1020">
        <v>2</v>
      </c>
      <c r="E1020" s="13">
        <v>2.1</v>
      </c>
      <c r="F1020" s="7">
        <f>(((20-15)/(MIN($E$2:$E$8761)-15))*Data[[#This Row],[temperatuur]])+18.151</f>
        <v>17.709823529411764</v>
      </c>
      <c r="G1020" s="7">
        <f>Data[[#This Row],[Tintern ]]-Data[[#This Row],[temperatuur]]</f>
        <v>15.609823529411765</v>
      </c>
      <c r="H1020" s="7">
        <f>ROUND(IF(Data[[#This Row],[deltaT]]&gt;0,(Data[[#This Row],[Tintern ]]-Data[[#This Row],[temperatuur]])*Uitgangspunten!$B$9,0),1)</f>
        <v>54.2</v>
      </c>
      <c r="I1020"/>
      <c r="J1020"/>
      <c r="K1020" s="6"/>
      <c r="O1020" s="5"/>
      <c r="P1020" s="8"/>
      <c r="U1020"/>
      <c r="V1020"/>
    </row>
    <row r="1021" spans="1:22" x14ac:dyDescent="0.25">
      <c r="A1021">
        <v>2001</v>
      </c>
      <c r="B1021">
        <v>1</v>
      </c>
      <c r="C1021">
        <v>9</v>
      </c>
      <c r="D1021">
        <v>7</v>
      </c>
      <c r="E1021" s="13">
        <v>2.1</v>
      </c>
      <c r="F1021" s="7">
        <f>(((20-15)/(MIN($E$2:$E$8761)-15))*Data[[#This Row],[temperatuur]])+18.151</f>
        <v>17.709823529411764</v>
      </c>
      <c r="G1021" s="7">
        <f>Data[[#This Row],[Tintern ]]-Data[[#This Row],[temperatuur]]</f>
        <v>15.609823529411765</v>
      </c>
      <c r="H1021" s="7">
        <f>ROUND(IF(Data[[#This Row],[deltaT]]&gt;0,(Data[[#This Row],[Tintern ]]-Data[[#This Row],[temperatuur]])*Uitgangspunten!$B$9,0),1)</f>
        <v>54.2</v>
      </c>
      <c r="I1021"/>
      <c r="J1021"/>
      <c r="K1021" s="6"/>
      <c r="O1021" s="5"/>
      <c r="P1021" s="8"/>
      <c r="U1021"/>
      <c r="V1021"/>
    </row>
    <row r="1022" spans="1:22" x14ac:dyDescent="0.25">
      <c r="A1022">
        <v>2004</v>
      </c>
      <c r="B1022">
        <v>2</v>
      </c>
      <c r="C1022">
        <v>17</v>
      </c>
      <c r="D1022">
        <v>1</v>
      </c>
      <c r="E1022" s="13">
        <v>2.1</v>
      </c>
      <c r="F1022" s="7">
        <f>(((20-15)/(MIN($E$2:$E$8761)-15))*Data[[#This Row],[temperatuur]])+18.151</f>
        <v>17.709823529411764</v>
      </c>
      <c r="G1022" s="7">
        <f>Data[[#This Row],[Tintern ]]-Data[[#This Row],[temperatuur]]</f>
        <v>15.609823529411765</v>
      </c>
      <c r="H1022" s="7">
        <f>ROUND(IF(Data[[#This Row],[deltaT]]&gt;0,(Data[[#This Row],[Tintern ]]-Data[[#This Row],[temperatuur]])*Uitgangspunten!$B$9,0),1)</f>
        <v>54.2</v>
      </c>
      <c r="I1022"/>
      <c r="J1022"/>
      <c r="K1022" s="6"/>
      <c r="O1022" s="5"/>
      <c r="P1022" s="8"/>
      <c r="U1022"/>
      <c r="V1022"/>
    </row>
    <row r="1023" spans="1:22" x14ac:dyDescent="0.25">
      <c r="A1023">
        <v>2004</v>
      </c>
      <c r="B1023">
        <v>2</v>
      </c>
      <c r="C1023">
        <v>19</v>
      </c>
      <c r="D1023">
        <v>1</v>
      </c>
      <c r="E1023" s="13">
        <v>2.1</v>
      </c>
      <c r="F1023" s="7">
        <f>(((20-15)/(MIN($E$2:$E$8761)-15))*Data[[#This Row],[temperatuur]])+18.151</f>
        <v>17.709823529411764</v>
      </c>
      <c r="G1023" s="7">
        <f>Data[[#This Row],[Tintern ]]-Data[[#This Row],[temperatuur]]</f>
        <v>15.609823529411765</v>
      </c>
      <c r="H1023" s="7">
        <f>ROUND(IF(Data[[#This Row],[deltaT]]&gt;0,(Data[[#This Row],[Tintern ]]-Data[[#This Row],[temperatuur]])*Uitgangspunten!$B$9,0),1)</f>
        <v>54.2</v>
      </c>
      <c r="I1023"/>
      <c r="J1023"/>
      <c r="K1023" s="6"/>
      <c r="O1023" s="5"/>
      <c r="P1023" s="8"/>
      <c r="U1023"/>
      <c r="V1023"/>
    </row>
    <row r="1024" spans="1:22" x14ac:dyDescent="0.25">
      <c r="A1024">
        <v>2004</v>
      </c>
      <c r="B1024">
        <v>2</v>
      </c>
      <c r="C1024">
        <v>20</v>
      </c>
      <c r="D1024">
        <v>11</v>
      </c>
      <c r="E1024" s="13">
        <v>2.1</v>
      </c>
      <c r="F1024" s="7">
        <f>(((20-15)/(MIN($E$2:$E$8761)-15))*Data[[#This Row],[temperatuur]])+18.151</f>
        <v>17.709823529411764</v>
      </c>
      <c r="G1024" s="7">
        <f>Data[[#This Row],[Tintern ]]-Data[[#This Row],[temperatuur]]</f>
        <v>15.609823529411765</v>
      </c>
      <c r="H1024" s="7">
        <f>ROUND(IF(Data[[#This Row],[deltaT]]&gt;0,(Data[[#This Row],[Tintern ]]-Data[[#This Row],[temperatuur]])*Uitgangspunten!$B$9,0),1)</f>
        <v>54.2</v>
      </c>
      <c r="I1024"/>
      <c r="J1024"/>
      <c r="K1024" s="6"/>
      <c r="O1024" s="5"/>
      <c r="P1024" s="8"/>
      <c r="U1024"/>
      <c r="V1024"/>
    </row>
    <row r="1025" spans="1:22" x14ac:dyDescent="0.25">
      <c r="A1025">
        <v>2004</v>
      </c>
      <c r="B1025">
        <v>2</v>
      </c>
      <c r="C1025">
        <v>26</v>
      </c>
      <c r="D1025">
        <v>12</v>
      </c>
      <c r="E1025" s="13">
        <v>2.1</v>
      </c>
      <c r="F1025" s="7">
        <f>(((20-15)/(MIN($E$2:$E$8761)-15))*Data[[#This Row],[temperatuur]])+18.151</f>
        <v>17.709823529411764</v>
      </c>
      <c r="G1025" s="7">
        <f>Data[[#This Row],[Tintern ]]-Data[[#This Row],[temperatuur]]</f>
        <v>15.609823529411765</v>
      </c>
      <c r="H1025" s="7">
        <f>ROUND(IF(Data[[#This Row],[deltaT]]&gt;0,(Data[[#This Row],[Tintern ]]-Data[[#This Row],[temperatuur]])*Uitgangspunten!$B$9,0),1)</f>
        <v>54.2</v>
      </c>
      <c r="I1025"/>
      <c r="J1025"/>
      <c r="K1025" s="6"/>
      <c r="O1025" s="5"/>
      <c r="P1025" s="8"/>
      <c r="U1025"/>
      <c r="V1025"/>
    </row>
    <row r="1026" spans="1:22" x14ac:dyDescent="0.25">
      <c r="A1026">
        <v>2004</v>
      </c>
      <c r="B1026">
        <v>3</v>
      </c>
      <c r="C1026">
        <v>10</v>
      </c>
      <c r="D1026">
        <v>19</v>
      </c>
      <c r="E1026" s="13">
        <v>2.1</v>
      </c>
      <c r="F1026" s="7">
        <f>(((20-15)/(MIN($E$2:$E$8761)-15))*Data[[#This Row],[temperatuur]])+18.151</f>
        <v>17.709823529411764</v>
      </c>
      <c r="G1026" s="7">
        <f>Data[[#This Row],[Tintern ]]-Data[[#This Row],[temperatuur]]</f>
        <v>15.609823529411765</v>
      </c>
      <c r="H1026" s="7">
        <f>ROUND(IF(Data[[#This Row],[deltaT]]&gt;0,(Data[[#This Row],[Tintern ]]-Data[[#This Row],[temperatuur]])*Uitgangspunten!$B$9,0),1)</f>
        <v>54.2</v>
      </c>
      <c r="I1026"/>
      <c r="J1026"/>
      <c r="K1026" s="6"/>
      <c r="O1026" s="5"/>
      <c r="P1026" s="8"/>
      <c r="U1026"/>
      <c r="V1026"/>
    </row>
    <row r="1027" spans="1:22" x14ac:dyDescent="0.25">
      <c r="A1027">
        <v>2002</v>
      </c>
      <c r="B1027">
        <v>4</v>
      </c>
      <c r="C1027">
        <v>14</v>
      </c>
      <c r="D1027">
        <v>4</v>
      </c>
      <c r="E1027" s="13">
        <v>2.1</v>
      </c>
      <c r="F1027" s="7">
        <f>(((20-15)/(MIN($E$2:$E$8761)-15))*Data[[#This Row],[temperatuur]])+18.151</f>
        <v>17.709823529411764</v>
      </c>
      <c r="G1027" s="7">
        <f>Data[[#This Row],[Tintern ]]-Data[[#This Row],[temperatuur]]</f>
        <v>15.609823529411765</v>
      </c>
      <c r="H1027" s="7">
        <f>ROUND(IF(Data[[#This Row],[deltaT]]&gt;0,(Data[[#This Row],[Tintern ]]-Data[[#This Row],[temperatuur]])*Uitgangspunten!$B$9,0),1)</f>
        <v>54.2</v>
      </c>
      <c r="I1027"/>
      <c r="J1027"/>
      <c r="K1027" s="6"/>
      <c r="O1027" s="5"/>
      <c r="P1027" s="8"/>
      <c r="U1027"/>
      <c r="V1027"/>
    </row>
    <row r="1028" spans="1:22" x14ac:dyDescent="0.25">
      <c r="A1028">
        <v>2010</v>
      </c>
      <c r="B1028">
        <v>10</v>
      </c>
      <c r="C1028">
        <v>25</v>
      </c>
      <c r="D1028">
        <v>3</v>
      </c>
      <c r="E1028" s="13">
        <v>2.1</v>
      </c>
      <c r="F1028" s="7">
        <f>(((20-15)/(MIN($E$2:$E$8761)-15))*Data[[#This Row],[temperatuur]])+18.151</f>
        <v>17.709823529411764</v>
      </c>
      <c r="G1028" s="7">
        <f>Data[[#This Row],[Tintern ]]-Data[[#This Row],[temperatuur]]</f>
        <v>15.609823529411765</v>
      </c>
      <c r="H1028" s="7">
        <f>ROUND(IF(Data[[#This Row],[deltaT]]&gt;0,(Data[[#This Row],[Tintern ]]-Data[[#This Row],[temperatuur]])*Uitgangspunten!$B$9,0),1)</f>
        <v>54.2</v>
      </c>
      <c r="I1028"/>
      <c r="J1028"/>
      <c r="K1028" s="6"/>
      <c r="O1028" s="5"/>
      <c r="P1028" s="8"/>
      <c r="U1028"/>
      <c r="V1028"/>
    </row>
    <row r="1029" spans="1:22" x14ac:dyDescent="0.25">
      <c r="A1029">
        <v>2010</v>
      </c>
      <c r="B1029">
        <v>10</v>
      </c>
      <c r="C1029">
        <v>25</v>
      </c>
      <c r="D1029">
        <v>4</v>
      </c>
      <c r="E1029" s="13">
        <v>2.1</v>
      </c>
      <c r="F1029" s="7">
        <f>(((20-15)/(MIN($E$2:$E$8761)-15))*Data[[#This Row],[temperatuur]])+18.151</f>
        <v>17.709823529411764</v>
      </c>
      <c r="G1029" s="7">
        <f>Data[[#This Row],[Tintern ]]-Data[[#This Row],[temperatuur]]</f>
        <v>15.609823529411765</v>
      </c>
      <c r="H1029" s="7">
        <f>ROUND(IF(Data[[#This Row],[deltaT]]&gt;0,(Data[[#This Row],[Tintern ]]-Data[[#This Row],[temperatuur]])*Uitgangspunten!$B$9,0),1)</f>
        <v>54.2</v>
      </c>
      <c r="I1029"/>
      <c r="J1029"/>
      <c r="K1029" s="6"/>
      <c r="O1029" s="5"/>
      <c r="P1029" s="8"/>
      <c r="U1029"/>
      <c r="V1029"/>
    </row>
    <row r="1030" spans="1:22" x14ac:dyDescent="0.25">
      <c r="A1030">
        <v>2003</v>
      </c>
      <c r="B1030">
        <v>12</v>
      </c>
      <c r="C1030">
        <v>15</v>
      </c>
      <c r="D1030">
        <v>1</v>
      </c>
      <c r="E1030" s="13">
        <v>2.1</v>
      </c>
      <c r="F1030" s="7">
        <f>(((20-15)/(MIN($E$2:$E$8761)-15))*Data[[#This Row],[temperatuur]])+18.151</f>
        <v>17.709823529411764</v>
      </c>
      <c r="G1030" s="7">
        <f>Data[[#This Row],[Tintern ]]-Data[[#This Row],[temperatuur]]</f>
        <v>15.609823529411765</v>
      </c>
      <c r="H1030" s="7">
        <f>ROUND(IF(Data[[#This Row],[deltaT]]&gt;0,(Data[[#This Row],[Tintern ]]-Data[[#This Row],[temperatuur]])*Uitgangspunten!$B$9,0),1)</f>
        <v>54.2</v>
      </c>
      <c r="I1030"/>
      <c r="J1030"/>
      <c r="K1030" s="6"/>
      <c r="O1030" s="5"/>
      <c r="P1030" s="8"/>
      <c r="U1030"/>
      <c r="V1030"/>
    </row>
    <row r="1031" spans="1:22" x14ac:dyDescent="0.25">
      <c r="A1031">
        <v>2003</v>
      </c>
      <c r="B1031">
        <v>12</v>
      </c>
      <c r="C1031">
        <v>15</v>
      </c>
      <c r="D1031">
        <v>18</v>
      </c>
      <c r="E1031" s="13">
        <v>2.1</v>
      </c>
      <c r="F1031" s="7">
        <f>(((20-15)/(MIN($E$2:$E$8761)-15))*Data[[#This Row],[temperatuur]])+18.151</f>
        <v>17.709823529411764</v>
      </c>
      <c r="G1031" s="7">
        <f>Data[[#This Row],[Tintern ]]-Data[[#This Row],[temperatuur]]</f>
        <v>15.609823529411765</v>
      </c>
      <c r="H1031" s="7">
        <f>ROUND(IF(Data[[#This Row],[deltaT]]&gt;0,(Data[[#This Row],[Tintern ]]-Data[[#This Row],[temperatuur]])*Uitgangspunten!$B$9,0),1)</f>
        <v>54.2</v>
      </c>
      <c r="I1031"/>
      <c r="J1031"/>
      <c r="K1031" s="6"/>
      <c r="O1031" s="5"/>
      <c r="P1031" s="8"/>
      <c r="U1031"/>
      <c r="V1031"/>
    </row>
    <row r="1032" spans="1:22" x14ac:dyDescent="0.25">
      <c r="A1032">
        <v>2003</v>
      </c>
      <c r="B1032">
        <v>12</v>
      </c>
      <c r="C1032">
        <v>24</v>
      </c>
      <c r="D1032">
        <v>2</v>
      </c>
      <c r="E1032" s="13">
        <v>2.1</v>
      </c>
      <c r="F1032" s="7">
        <f>(((20-15)/(MIN($E$2:$E$8761)-15))*Data[[#This Row],[temperatuur]])+18.151</f>
        <v>17.709823529411764</v>
      </c>
      <c r="G1032" s="7">
        <f>Data[[#This Row],[Tintern ]]-Data[[#This Row],[temperatuur]]</f>
        <v>15.609823529411765</v>
      </c>
      <c r="H1032" s="7">
        <f>ROUND(IF(Data[[#This Row],[deltaT]]&gt;0,(Data[[#This Row],[Tintern ]]-Data[[#This Row],[temperatuur]])*Uitgangspunten!$B$9,0),1)</f>
        <v>54.2</v>
      </c>
      <c r="I1032"/>
      <c r="J1032"/>
      <c r="K1032" s="6"/>
      <c r="O1032" s="5"/>
      <c r="P1032" s="8"/>
      <c r="U1032"/>
      <c r="V1032"/>
    </row>
    <row r="1033" spans="1:22" x14ac:dyDescent="0.25">
      <c r="A1033">
        <v>2001</v>
      </c>
      <c r="B1033">
        <v>1</v>
      </c>
      <c r="C1033">
        <v>1</v>
      </c>
      <c r="D1033">
        <v>10</v>
      </c>
      <c r="E1033" s="13">
        <v>2.2000000000000002</v>
      </c>
      <c r="F1033" s="7">
        <f>(((20-15)/(MIN($E$2:$E$8761)-15))*Data[[#This Row],[temperatuur]])+18.151</f>
        <v>17.688815126050422</v>
      </c>
      <c r="G1033" s="7">
        <f>Data[[#This Row],[Tintern ]]-Data[[#This Row],[temperatuur]]</f>
        <v>15.488815126050422</v>
      </c>
      <c r="H1033" s="7">
        <f>ROUND(IF(Data[[#This Row],[deltaT]]&gt;0,(Data[[#This Row],[Tintern ]]-Data[[#This Row],[temperatuur]])*Uitgangspunten!$B$9,0),1)</f>
        <v>53.8</v>
      </c>
      <c r="I1033"/>
      <c r="J1033"/>
      <c r="K1033" s="6"/>
      <c r="O1033" s="5"/>
      <c r="P1033" s="8"/>
      <c r="U1033"/>
      <c r="V1033"/>
    </row>
    <row r="1034" spans="1:22" x14ac:dyDescent="0.25">
      <c r="A1034">
        <v>2001</v>
      </c>
      <c r="B1034">
        <v>1</v>
      </c>
      <c r="C1034">
        <v>13</v>
      </c>
      <c r="D1034">
        <v>13</v>
      </c>
      <c r="E1034" s="13">
        <v>2.2000000000000002</v>
      </c>
      <c r="F1034" s="7">
        <f>(((20-15)/(MIN($E$2:$E$8761)-15))*Data[[#This Row],[temperatuur]])+18.151</f>
        <v>17.688815126050422</v>
      </c>
      <c r="G1034" s="7">
        <f>Data[[#This Row],[Tintern ]]-Data[[#This Row],[temperatuur]]</f>
        <v>15.488815126050422</v>
      </c>
      <c r="H1034" s="7">
        <f>ROUND(IF(Data[[#This Row],[deltaT]]&gt;0,(Data[[#This Row],[Tintern ]]-Data[[#This Row],[temperatuur]])*Uitgangspunten!$B$9,0),1)</f>
        <v>53.8</v>
      </c>
      <c r="I1034"/>
      <c r="J1034"/>
      <c r="K1034" s="6"/>
      <c r="O1034" s="5"/>
      <c r="P1034" s="8"/>
      <c r="U1034"/>
      <c r="V1034"/>
    </row>
    <row r="1035" spans="1:22" x14ac:dyDescent="0.25">
      <c r="A1035">
        <v>2001</v>
      </c>
      <c r="B1035">
        <v>1</v>
      </c>
      <c r="C1035">
        <v>31</v>
      </c>
      <c r="D1035">
        <v>13</v>
      </c>
      <c r="E1035" s="13">
        <v>2.2000000000000002</v>
      </c>
      <c r="F1035" s="7">
        <f>(((20-15)/(MIN($E$2:$E$8761)-15))*Data[[#This Row],[temperatuur]])+18.151</f>
        <v>17.688815126050422</v>
      </c>
      <c r="G1035" s="7">
        <f>Data[[#This Row],[Tintern ]]-Data[[#This Row],[temperatuur]]</f>
        <v>15.488815126050422</v>
      </c>
      <c r="H1035" s="7">
        <f>ROUND(IF(Data[[#This Row],[deltaT]]&gt;0,(Data[[#This Row],[Tintern ]]-Data[[#This Row],[temperatuur]])*Uitgangspunten!$B$9,0),1)</f>
        <v>53.8</v>
      </c>
      <c r="I1035"/>
      <c r="J1035"/>
      <c r="K1035" s="6"/>
      <c r="O1035" s="5"/>
      <c r="P1035" s="8"/>
      <c r="U1035"/>
      <c r="V1035"/>
    </row>
    <row r="1036" spans="1:22" x14ac:dyDescent="0.25">
      <c r="A1036">
        <v>2001</v>
      </c>
      <c r="B1036" s="3">
        <v>1</v>
      </c>
      <c r="C1036" s="3">
        <v>31</v>
      </c>
      <c r="D1036" s="3">
        <v>18</v>
      </c>
      <c r="E1036" s="13">
        <v>2.2000000000000002</v>
      </c>
      <c r="F1036" s="7">
        <f>(((20-15)/(MIN($E$2:$E$8761)-15))*Data[[#This Row],[temperatuur]])+18.151</f>
        <v>17.688815126050422</v>
      </c>
      <c r="G1036" s="7">
        <f>Data[[#This Row],[Tintern ]]-Data[[#This Row],[temperatuur]]</f>
        <v>15.488815126050422</v>
      </c>
      <c r="H1036" s="7">
        <f>ROUND(IF(Data[[#This Row],[deltaT]]&gt;0,(Data[[#This Row],[Tintern ]]-Data[[#This Row],[temperatuur]])*Uitgangspunten!$B$9,0),1)</f>
        <v>53.8</v>
      </c>
      <c r="I1036"/>
      <c r="J1036"/>
      <c r="K1036" s="6"/>
      <c r="O1036" s="5"/>
      <c r="P1036" s="8"/>
      <c r="U1036"/>
      <c r="V1036"/>
    </row>
    <row r="1037" spans="1:22" x14ac:dyDescent="0.25">
      <c r="A1037">
        <v>2004</v>
      </c>
      <c r="B1037">
        <v>2</v>
      </c>
      <c r="C1037">
        <v>9</v>
      </c>
      <c r="D1037">
        <v>3</v>
      </c>
      <c r="E1037" s="13">
        <v>2.2000000000000002</v>
      </c>
      <c r="F1037" s="7">
        <f>(((20-15)/(MIN($E$2:$E$8761)-15))*Data[[#This Row],[temperatuur]])+18.151</f>
        <v>17.688815126050422</v>
      </c>
      <c r="G1037" s="7">
        <f>Data[[#This Row],[Tintern ]]-Data[[#This Row],[temperatuur]]</f>
        <v>15.488815126050422</v>
      </c>
      <c r="H1037" s="7">
        <f>ROUND(IF(Data[[#This Row],[deltaT]]&gt;0,(Data[[#This Row],[Tintern ]]-Data[[#This Row],[temperatuur]])*Uitgangspunten!$B$9,0),1)</f>
        <v>53.8</v>
      </c>
      <c r="I1037"/>
      <c r="J1037"/>
      <c r="K1037" s="6"/>
      <c r="O1037" s="5"/>
      <c r="P1037" s="8"/>
      <c r="U1037"/>
      <c r="V1037"/>
    </row>
    <row r="1038" spans="1:22" x14ac:dyDescent="0.25">
      <c r="A1038">
        <v>2004</v>
      </c>
      <c r="B1038">
        <v>2</v>
      </c>
      <c r="C1038">
        <v>17</v>
      </c>
      <c r="D1038">
        <v>4</v>
      </c>
      <c r="E1038" s="13">
        <v>2.2000000000000002</v>
      </c>
      <c r="F1038" s="7">
        <f>(((20-15)/(MIN($E$2:$E$8761)-15))*Data[[#This Row],[temperatuur]])+18.151</f>
        <v>17.688815126050422</v>
      </c>
      <c r="G1038" s="7">
        <f>Data[[#This Row],[Tintern ]]-Data[[#This Row],[temperatuur]]</f>
        <v>15.488815126050422</v>
      </c>
      <c r="H1038" s="7">
        <f>ROUND(IF(Data[[#This Row],[deltaT]]&gt;0,(Data[[#This Row],[Tintern ]]-Data[[#This Row],[temperatuur]])*Uitgangspunten!$B$9,0),1)</f>
        <v>53.8</v>
      </c>
      <c r="I1038"/>
      <c r="J1038"/>
      <c r="K1038" s="6"/>
      <c r="O1038" s="5"/>
      <c r="P1038" s="8"/>
      <c r="U1038"/>
      <c r="V1038"/>
    </row>
    <row r="1039" spans="1:22" x14ac:dyDescent="0.25">
      <c r="A1039">
        <v>2004</v>
      </c>
      <c r="B1039">
        <v>2</v>
      </c>
      <c r="C1039">
        <v>22</v>
      </c>
      <c r="D1039">
        <v>6</v>
      </c>
      <c r="E1039" s="13">
        <v>2.2000000000000002</v>
      </c>
      <c r="F1039" s="7">
        <f>(((20-15)/(MIN($E$2:$E$8761)-15))*Data[[#This Row],[temperatuur]])+18.151</f>
        <v>17.688815126050422</v>
      </c>
      <c r="G1039" s="7">
        <f>Data[[#This Row],[Tintern ]]-Data[[#This Row],[temperatuur]]</f>
        <v>15.488815126050422</v>
      </c>
      <c r="H1039" s="7">
        <f>ROUND(IF(Data[[#This Row],[deltaT]]&gt;0,(Data[[#This Row],[Tintern ]]-Data[[#This Row],[temperatuur]])*Uitgangspunten!$B$9,0),1)</f>
        <v>53.8</v>
      </c>
      <c r="I1039"/>
      <c r="J1039"/>
      <c r="K1039" s="6"/>
      <c r="O1039" s="5"/>
      <c r="P1039" s="8"/>
      <c r="U1039"/>
      <c r="V1039"/>
    </row>
    <row r="1040" spans="1:22" x14ac:dyDescent="0.25">
      <c r="A1040">
        <v>2004</v>
      </c>
      <c r="B1040">
        <v>2</v>
      </c>
      <c r="C1040">
        <v>24</v>
      </c>
      <c r="D1040">
        <v>8</v>
      </c>
      <c r="E1040" s="13">
        <v>2.2000000000000002</v>
      </c>
      <c r="F1040" s="7">
        <f>(((20-15)/(MIN($E$2:$E$8761)-15))*Data[[#This Row],[temperatuur]])+18.151</f>
        <v>17.688815126050422</v>
      </c>
      <c r="G1040" s="7">
        <f>Data[[#This Row],[Tintern ]]-Data[[#This Row],[temperatuur]]</f>
        <v>15.488815126050422</v>
      </c>
      <c r="H1040" s="7">
        <f>ROUND(IF(Data[[#This Row],[deltaT]]&gt;0,(Data[[#This Row],[Tintern ]]-Data[[#This Row],[temperatuur]])*Uitgangspunten!$B$9,0),1)</f>
        <v>53.8</v>
      </c>
      <c r="I1040"/>
      <c r="J1040"/>
      <c r="K1040" s="6"/>
      <c r="O1040" s="5"/>
      <c r="P1040" s="8"/>
      <c r="U1040"/>
      <c r="V1040"/>
    </row>
    <row r="1041" spans="1:22" x14ac:dyDescent="0.25">
      <c r="A1041">
        <v>2004</v>
      </c>
      <c r="B1041">
        <v>3</v>
      </c>
      <c r="C1041">
        <v>6</v>
      </c>
      <c r="D1041">
        <v>10</v>
      </c>
      <c r="E1041" s="13">
        <v>2.2000000000000002</v>
      </c>
      <c r="F1041" s="7">
        <f>(((20-15)/(MIN($E$2:$E$8761)-15))*Data[[#This Row],[temperatuur]])+18.151</f>
        <v>17.688815126050422</v>
      </c>
      <c r="G1041" s="7">
        <f>Data[[#This Row],[Tintern ]]-Data[[#This Row],[temperatuur]]</f>
        <v>15.488815126050422</v>
      </c>
      <c r="H1041" s="7">
        <f>ROUND(IF(Data[[#This Row],[deltaT]]&gt;0,(Data[[#This Row],[Tintern ]]-Data[[#This Row],[temperatuur]])*Uitgangspunten!$B$9,0),1)</f>
        <v>53.8</v>
      </c>
      <c r="I1041"/>
      <c r="J1041"/>
      <c r="K1041" s="6"/>
      <c r="O1041" s="5"/>
      <c r="P1041" s="8"/>
      <c r="U1041"/>
      <c r="V1041"/>
    </row>
    <row r="1042" spans="1:22" x14ac:dyDescent="0.25">
      <c r="A1042">
        <v>2004</v>
      </c>
      <c r="B1042">
        <v>3</v>
      </c>
      <c r="C1042">
        <v>10</v>
      </c>
      <c r="D1042">
        <v>13</v>
      </c>
      <c r="E1042" s="13">
        <v>2.2000000000000002</v>
      </c>
      <c r="F1042" s="7">
        <f>(((20-15)/(MIN($E$2:$E$8761)-15))*Data[[#This Row],[temperatuur]])+18.151</f>
        <v>17.688815126050422</v>
      </c>
      <c r="G1042" s="7">
        <f>Data[[#This Row],[Tintern ]]-Data[[#This Row],[temperatuur]]</f>
        <v>15.488815126050422</v>
      </c>
      <c r="H1042" s="7">
        <f>ROUND(IF(Data[[#This Row],[deltaT]]&gt;0,(Data[[#This Row],[Tintern ]]-Data[[#This Row],[temperatuur]])*Uitgangspunten!$B$9,0),1)</f>
        <v>53.8</v>
      </c>
      <c r="I1042"/>
      <c r="J1042"/>
      <c r="K1042" s="6"/>
      <c r="O1042" s="5"/>
      <c r="P1042" s="8"/>
      <c r="U1042"/>
      <c r="V1042"/>
    </row>
    <row r="1043" spans="1:22" x14ac:dyDescent="0.25">
      <c r="A1043">
        <v>2004</v>
      </c>
      <c r="B1043">
        <v>3</v>
      </c>
      <c r="C1043">
        <v>10</v>
      </c>
      <c r="D1043">
        <v>15</v>
      </c>
      <c r="E1043" s="13">
        <v>2.2000000000000002</v>
      </c>
      <c r="F1043" s="7">
        <f>(((20-15)/(MIN($E$2:$E$8761)-15))*Data[[#This Row],[temperatuur]])+18.151</f>
        <v>17.688815126050422</v>
      </c>
      <c r="G1043" s="7">
        <f>Data[[#This Row],[Tintern ]]-Data[[#This Row],[temperatuur]]</f>
        <v>15.488815126050422</v>
      </c>
      <c r="H1043" s="7">
        <f>ROUND(IF(Data[[#This Row],[deltaT]]&gt;0,(Data[[#This Row],[Tintern ]]-Data[[#This Row],[temperatuur]])*Uitgangspunten!$B$9,0),1)</f>
        <v>53.8</v>
      </c>
      <c r="I1043"/>
      <c r="J1043"/>
      <c r="K1043" s="6"/>
      <c r="O1043" s="5"/>
      <c r="P1043" s="8"/>
      <c r="U1043"/>
      <c r="V1043"/>
    </row>
    <row r="1044" spans="1:22" x14ac:dyDescent="0.25">
      <c r="A1044">
        <v>2004</v>
      </c>
      <c r="B1044">
        <v>3</v>
      </c>
      <c r="C1044">
        <v>10</v>
      </c>
      <c r="D1044">
        <v>17</v>
      </c>
      <c r="E1044" s="13">
        <v>2.2000000000000002</v>
      </c>
      <c r="F1044" s="7">
        <f>(((20-15)/(MIN($E$2:$E$8761)-15))*Data[[#This Row],[temperatuur]])+18.151</f>
        <v>17.688815126050422</v>
      </c>
      <c r="G1044" s="7">
        <f>Data[[#This Row],[Tintern ]]-Data[[#This Row],[temperatuur]]</f>
        <v>15.488815126050422</v>
      </c>
      <c r="H1044" s="7">
        <f>ROUND(IF(Data[[#This Row],[deltaT]]&gt;0,(Data[[#This Row],[Tintern ]]-Data[[#This Row],[temperatuur]])*Uitgangspunten!$B$9,0),1)</f>
        <v>53.8</v>
      </c>
      <c r="I1044"/>
      <c r="J1044"/>
      <c r="K1044" s="6"/>
      <c r="O1044" s="5"/>
      <c r="P1044" s="8"/>
      <c r="U1044"/>
      <c r="V1044"/>
    </row>
    <row r="1045" spans="1:22" x14ac:dyDescent="0.25">
      <c r="A1045">
        <v>2004</v>
      </c>
      <c r="B1045">
        <v>3</v>
      </c>
      <c r="C1045">
        <v>10</v>
      </c>
      <c r="D1045">
        <v>18</v>
      </c>
      <c r="E1045" s="13">
        <v>2.2000000000000002</v>
      </c>
      <c r="F1045" s="7">
        <f>(((20-15)/(MIN($E$2:$E$8761)-15))*Data[[#This Row],[temperatuur]])+18.151</f>
        <v>17.688815126050422</v>
      </c>
      <c r="G1045" s="7">
        <f>Data[[#This Row],[Tintern ]]-Data[[#This Row],[temperatuur]]</f>
        <v>15.488815126050422</v>
      </c>
      <c r="H1045" s="7">
        <f>ROUND(IF(Data[[#This Row],[deltaT]]&gt;0,(Data[[#This Row],[Tintern ]]-Data[[#This Row],[temperatuur]])*Uitgangspunten!$B$9,0),1)</f>
        <v>53.8</v>
      </c>
      <c r="I1045"/>
      <c r="J1045"/>
      <c r="K1045" s="6"/>
      <c r="O1045" s="5"/>
      <c r="P1045" s="8"/>
      <c r="U1045"/>
      <c r="V1045"/>
    </row>
    <row r="1046" spans="1:22" x14ac:dyDescent="0.25">
      <c r="A1046">
        <v>2004</v>
      </c>
      <c r="B1046">
        <v>3</v>
      </c>
      <c r="C1046">
        <v>26</v>
      </c>
      <c r="D1046">
        <v>20</v>
      </c>
      <c r="E1046" s="13">
        <v>2.2000000000000002</v>
      </c>
      <c r="F1046" s="7">
        <f>(((20-15)/(MIN($E$2:$E$8761)-15))*Data[[#This Row],[temperatuur]])+18.151</f>
        <v>17.688815126050422</v>
      </c>
      <c r="G1046" s="7">
        <f>Data[[#This Row],[Tintern ]]-Data[[#This Row],[temperatuur]]</f>
        <v>15.488815126050422</v>
      </c>
      <c r="H1046" s="7">
        <f>ROUND(IF(Data[[#This Row],[deltaT]]&gt;0,(Data[[#This Row],[Tintern ]]-Data[[#This Row],[temperatuur]])*Uitgangspunten!$B$9,0),1)</f>
        <v>53.8</v>
      </c>
      <c r="I1046"/>
      <c r="J1046"/>
      <c r="K1046" s="6"/>
      <c r="O1046" s="5"/>
      <c r="P1046" s="8"/>
      <c r="U1046"/>
      <c r="V1046"/>
    </row>
    <row r="1047" spans="1:22" x14ac:dyDescent="0.25">
      <c r="A1047">
        <v>2004</v>
      </c>
      <c r="B1047">
        <v>3</v>
      </c>
      <c r="C1047">
        <v>26</v>
      </c>
      <c r="D1047">
        <v>21</v>
      </c>
      <c r="E1047" s="13">
        <v>2.2000000000000002</v>
      </c>
      <c r="F1047" s="7">
        <f>(((20-15)/(MIN($E$2:$E$8761)-15))*Data[[#This Row],[temperatuur]])+18.151</f>
        <v>17.688815126050422</v>
      </c>
      <c r="G1047" s="7">
        <f>Data[[#This Row],[Tintern ]]-Data[[#This Row],[temperatuur]]</f>
        <v>15.488815126050422</v>
      </c>
      <c r="H1047" s="7">
        <f>ROUND(IF(Data[[#This Row],[deltaT]]&gt;0,(Data[[#This Row],[Tintern ]]-Data[[#This Row],[temperatuur]])*Uitgangspunten!$B$9,0),1)</f>
        <v>53.8</v>
      </c>
      <c r="I1047"/>
      <c r="J1047"/>
      <c r="K1047" s="6"/>
      <c r="O1047" s="5"/>
      <c r="P1047" s="8"/>
      <c r="U1047"/>
      <c r="V1047"/>
    </row>
    <row r="1048" spans="1:22" x14ac:dyDescent="0.25">
      <c r="A1048">
        <v>2002</v>
      </c>
      <c r="B1048">
        <v>4</v>
      </c>
      <c r="C1048">
        <v>7</v>
      </c>
      <c r="D1048">
        <v>1</v>
      </c>
      <c r="E1048" s="13">
        <v>2.2000000000000002</v>
      </c>
      <c r="F1048" s="7">
        <f>(((20-15)/(MIN($E$2:$E$8761)-15))*Data[[#This Row],[temperatuur]])+18.151</f>
        <v>17.688815126050422</v>
      </c>
      <c r="G1048" s="7">
        <f>Data[[#This Row],[Tintern ]]-Data[[#This Row],[temperatuur]]</f>
        <v>15.488815126050422</v>
      </c>
      <c r="H1048" s="7">
        <f>ROUND(IF(Data[[#This Row],[deltaT]]&gt;0,(Data[[#This Row],[Tintern ]]-Data[[#This Row],[temperatuur]])*Uitgangspunten!$B$9,0),1)</f>
        <v>53.8</v>
      </c>
      <c r="I1048"/>
      <c r="J1048"/>
      <c r="K1048" s="6"/>
      <c r="O1048" s="5"/>
      <c r="P1048" s="8"/>
      <c r="U1048"/>
      <c r="V1048"/>
    </row>
    <row r="1049" spans="1:22" x14ac:dyDescent="0.25">
      <c r="A1049">
        <v>2002</v>
      </c>
      <c r="B1049">
        <v>4</v>
      </c>
      <c r="C1049">
        <v>12</v>
      </c>
      <c r="D1049">
        <v>1</v>
      </c>
      <c r="E1049" s="13">
        <v>2.2000000000000002</v>
      </c>
      <c r="F1049" s="7">
        <f>(((20-15)/(MIN($E$2:$E$8761)-15))*Data[[#This Row],[temperatuur]])+18.151</f>
        <v>17.688815126050422</v>
      </c>
      <c r="G1049" s="7">
        <f>Data[[#This Row],[Tintern ]]-Data[[#This Row],[temperatuur]]</f>
        <v>15.488815126050422</v>
      </c>
      <c r="H1049" s="7">
        <f>ROUND(IF(Data[[#This Row],[deltaT]]&gt;0,(Data[[#This Row],[Tintern ]]-Data[[#This Row],[temperatuur]])*Uitgangspunten!$B$9,0),1)</f>
        <v>53.8</v>
      </c>
      <c r="I1049"/>
      <c r="J1049"/>
      <c r="K1049" s="6"/>
      <c r="O1049" s="5"/>
      <c r="P1049" s="8"/>
      <c r="U1049"/>
      <c r="V1049"/>
    </row>
    <row r="1050" spans="1:22" x14ac:dyDescent="0.25">
      <c r="A1050">
        <v>2002</v>
      </c>
      <c r="B1050">
        <v>4</v>
      </c>
      <c r="C1050">
        <v>13</v>
      </c>
      <c r="D1050">
        <v>23</v>
      </c>
      <c r="E1050" s="13">
        <v>2.2000000000000002</v>
      </c>
      <c r="F1050" s="7">
        <f>(((20-15)/(MIN($E$2:$E$8761)-15))*Data[[#This Row],[temperatuur]])+18.151</f>
        <v>17.688815126050422</v>
      </c>
      <c r="G1050" s="7">
        <f>Data[[#This Row],[Tintern ]]-Data[[#This Row],[temperatuur]]</f>
        <v>15.488815126050422</v>
      </c>
      <c r="H1050" s="7">
        <f>ROUND(IF(Data[[#This Row],[deltaT]]&gt;0,(Data[[#This Row],[Tintern ]]-Data[[#This Row],[temperatuur]])*Uitgangspunten!$B$9,0),1)</f>
        <v>53.8</v>
      </c>
      <c r="I1050"/>
      <c r="J1050"/>
      <c r="K1050" s="6"/>
      <c r="O1050" s="5"/>
      <c r="P1050" s="8"/>
      <c r="U1050"/>
      <c r="V1050"/>
    </row>
    <row r="1051" spans="1:22" x14ac:dyDescent="0.25">
      <c r="A1051">
        <v>2010</v>
      </c>
      <c r="B1051">
        <v>10</v>
      </c>
      <c r="C1051">
        <v>25</v>
      </c>
      <c r="D1051">
        <v>6</v>
      </c>
      <c r="E1051" s="13">
        <v>2.2000000000000002</v>
      </c>
      <c r="F1051" s="7">
        <f>(((20-15)/(MIN($E$2:$E$8761)-15))*Data[[#This Row],[temperatuur]])+18.151</f>
        <v>17.688815126050422</v>
      </c>
      <c r="G1051" s="7">
        <f>Data[[#This Row],[Tintern ]]-Data[[#This Row],[temperatuur]]</f>
        <v>15.488815126050422</v>
      </c>
      <c r="H1051" s="7">
        <f>ROUND(IF(Data[[#This Row],[deltaT]]&gt;0,(Data[[#This Row],[Tintern ]]-Data[[#This Row],[temperatuur]])*Uitgangspunten!$B$9,0),1)</f>
        <v>53.8</v>
      </c>
      <c r="I1051"/>
      <c r="J1051"/>
      <c r="K1051" s="6"/>
      <c r="O1051" s="5"/>
      <c r="P1051" s="8"/>
      <c r="U1051"/>
      <c r="V1051"/>
    </row>
    <row r="1052" spans="1:22" x14ac:dyDescent="0.25">
      <c r="A1052">
        <v>2003</v>
      </c>
      <c r="B1052">
        <v>11</v>
      </c>
      <c r="C1052">
        <v>29</v>
      </c>
      <c r="D1052">
        <v>1</v>
      </c>
      <c r="E1052" s="13">
        <v>2.2000000000000002</v>
      </c>
      <c r="F1052" s="7">
        <f>(((20-15)/(MIN($E$2:$E$8761)-15))*Data[[#This Row],[temperatuur]])+18.151</f>
        <v>17.688815126050422</v>
      </c>
      <c r="G1052" s="7">
        <f>Data[[#This Row],[Tintern ]]-Data[[#This Row],[temperatuur]]</f>
        <v>15.488815126050422</v>
      </c>
      <c r="H1052" s="7">
        <f>ROUND(IF(Data[[#This Row],[deltaT]]&gt;0,(Data[[#This Row],[Tintern ]]-Data[[#This Row],[temperatuur]])*Uitgangspunten!$B$9,0),1)</f>
        <v>53.8</v>
      </c>
      <c r="I1052"/>
      <c r="J1052"/>
      <c r="K1052" s="6"/>
      <c r="O1052" s="5"/>
      <c r="P1052" s="8"/>
      <c r="U1052"/>
      <c r="V1052"/>
    </row>
    <row r="1053" spans="1:22" x14ac:dyDescent="0.25">
      <c r="A1053">
        <v>2003</v>
      </c>
      <c r="B1053">
        <v>11</v>
      </c>
      <c r="C1053">
        <v>29</v>
      </c>
      <c r="D1053">
        <v>4</v>
      </c>
      <c r="E1053" s="13">
        <v>2.2000000000000002</v>
      </c>
      <c r="F1053" s="7">
        <f>(((20-15)/(MIN($E$2:$E$8761)-15))*Data[[#This Row],[temperatuur]])+18.151</f>
        <v>17.688815126050422</v>
      </c>
      <c r="G1053" s="7">
        <f>Data[[#This Row],[Tintern ]]-Data[[#This Row],[temperatuur]]</f>
        <v>15.488815126050422</v>
      </c>
      <c r="H1053" s="7">
        <f>ROUND(IF(Data[[#This Row],[deltaT]]&gt;0,(Data[[#This Row],[Tintern ]]-Data[[#This Row],[temperatuur]])*Uitgangspunten!$B$9,0),1)</f>
        <v>53.8</v>
      </c>
      <c r="I1053"/>
      <c r="J1053"/>
      <c r="K1053" s="6"/>
      <c r="O1053" s="5"/>
      <c r="P1053" s="8"/>
      <c r="U1053"/>
      <c r="V1053"/>
    </row>
    <row r="1054" spans="1:22" x14ac:dyDescent="0.25">
      <c r="A1054">
        <v>2003</v>
      </c>
      <c r="B1054">
        <v>11</v>
      </c>
      <c r="C1054">
        <v>29</v>
      </c>
      <c r="D1054">
        <v>5</v>
      </c>
      <c r="E1054" s="13">
        <v>2.2000000000000002</v>
      </c>
      <c r="F1054" s="7">
        <f>(((20-15)/(MIN($E$2:$E$8761)-15))*Data[[#This Row],[temperatuur]])+18.151</f>
        <v>17.688815126050422</v>
      </c>
      <c r="G1054" s="7">
        <f>Data[[#This Row],[Tintern ]]-Data[[#This Row],[temperatuur]]</f>
        <v>15.488815126050422</v>
      </c>
      <c r="H1054" s="7">
        <f>ROUND(IF(Data[[#This Row],[deltaT]]&gt;0,(Data[[#This Row],[Tintern ]]-Data[[#This Row],[temperatuur]])*Uitgangspunten!$B$9,0),1)</f>
        <v>53.8</v>
      </c>
      <c r="I1054"/>
      <c r="J1054"/>
      <c r="K1054" s="6"/>
      <c r="O1054" s="5"/>
      <c r="P1054" s="8"/>
      <c r="U1054"/>
      <c r="V1054"/>
    </row>
    <row r="1055" spans="1:22" x14ac:dyDescent="0.25">
      <c r="A1055">
        <v>2003</v>
      </c>
      <c r="B1055">
        <v>12</v>
      </c>
      <c r="C1055">
        <v>3</v>
      </c>
      <c r="D1055">
        <v>5</v>
      </c>
      <c r="E1055" s="13">
        <v>2.2000000000000002</v>
      </c>
      <c r="F1055" s="7">
        <f>(((20-15)/(MIN($E$2:$E$8761)-15))*Data[[#This Row],[temperatuur]])+18.151</f>
        <v>17.688815126050422</v>
      </c>
      <c r="G1055" s="7">
        <f>Data[[#This Row],[Tintern ]]-Data[[#This Row],[temperatuur]]</f>
        <v>15.488815126050422</v>
      </c>
      <c r="H1055" s="7">
        <f>ROUND(IF(Data[[#This Row],[deltaT]]&gt;0,(Data[[#This Row],[Tintern ]]-Data[[#This Row],[temperatuur]])*Uitgangspunten!$B$9,0),1)</f>
        <v>53.8</v>
      </c>
      <c r="I1055"/>
      <c r="J1055"/>
      <c r="K1055" s="6"/>
      <c r="O1055" s="5"/>
      <c r="P1055" s="8"/>
      <c r="U1055"/>
      <c r="V1055"/>
    </row>
    <row r="1056" spans="1:22" x14ac:dyDescent="0.25">
      <c r="A1056">
        <v>2003</v>
      </c>
      <c r="B1056">
        <v>12</v>
      </c>
      <c r="C1056">
        <v>11</v>
      </c>
      <c r="D1056">
        <v>4</v>
      </c>
      <c r="E1056" s="13">
        <v>2.2000000000000002</v>
      </c>
      <c r="F1056" s="7">
        <f>(((20-15)/(MIN($E$2:$E$8761)-15))*Data[[#This Row],[temperatuur]])+18.151</f>
        <v>17.688815126050422</v>
      </c>
      <c r="G1056" s="7">
        <f>Data[[#This Row],[Tintern ]]-Data[[#This Row],[temperatuur]]</f>
        <v>15.488815126050422</v>
      </c>
      <c r="H1056" s="7">
        <f>ROUND(IF(Data[[#This Row],[deltaT]]&gt;0,(Data[[#This Row],[Tintern ]]-Data[[#This Row],[temperatuur]])*Uitgangspunten!$B$9,0),1)</f>
        <v>53.8</v>
      </c>
      <c r="I1056"/>
      <c r="J1056"/>
      <c r="K1056" s="6"/>
      <c r="O1056" s="5"/>
      <c r="P1056" s="8"/>
      <c r="U1056"/>
      <c r="V1056"/>
    </row>
    <row r="1057" spans="1:22" x14ac:dyDescent="0.25">
      <c r="A1057">
        <v>2003</v>
      </c>
      <c r="B1057">
        <v>12</v>
      </c>
      <c r="C1057">
        <v>11</v>
      </c>
      <c r="D1057">
        <v>11</v>
      </c>
      <c r="E1057" s="13">
        <v>2.2000000000000002</v>
      </c>
      <c r="F1057" s="7">
        <f>(((20-15)/(MIN($E$2:$E$8761)-15))*Data[[#This Row],[temperatuur]])+18.151</f>
        <v>17.688815126050422</v>
      </c>
      <c r="G1057" s="7">
        <f>Data[[#This Row],[Tintern ]]-Data[[#This Row],[temperatuur]]</f>
        <v>15.488815126050422</v>
      </c>
      <c r="H1057" s="7">
        <f>ROUND(IF(Data[[#This Row],[deltaT]]&gt;0,(Data[[#This Row],[Tintern ]]-Data[[#This Row],[temperatuur]])*Uitgangspunten!$B$9,0),1)</f>
        <v>53.8</v>
      </c>
      <c r="I1057"/>
      <c r="J1057"/>
      <c r="K1057" s="6"/>
      <c r="O1057" s="5"/>
      <c r="P1057" s="8"/>
      <c r="U1057"/>
      <c r="V1057"/>
    </row>
    <row r="1058" spans="1:22" x14ac:dyDescent="0.25">
      <c r="A1058">
        <v>2003</v>
      </c>
      <c r="B1058">
        <v>12</v>
      </c>
      <c r="C1058">
        <v>18</v>
      </c>
      <c r="D1058">
        <v>21</v>
      </c>
      <c r="E1058" s="13">
        <v>2.2000000000000002</v>
      </c>
      <c r="F1058" s="7">
        <f>(((20-15)/(MIN($E$2:$E$8761)-15))*Data[[#This Row],[temperatuur]])+18.151</f>
        <v>17.688815126050422</v>
      </c>
      <c r="G1058" s="7">
        <f>Data[[#This Row],[Tintern ]]-Data[[#This Row],[temperatuur]]</f>
        <v>15.488815126050422</v>
      </c>
      <c r="H1058" s="7">
        <f>ROUND(IF(Data[[#This Row],[deltaT]]&gt;0,(Data[[#This Row],[Tintern ]]-Data[[#This Row],[temperatuur]])*Uitgangspunten!$B$9,0),1)</f>
        <v>53.8</v>
      </c>
      <c r="I1058"/>
      <c r="J1058"/>
      <c r="K1058" s="6"/>
      <c r="O1058" s="5"/>
      <c r="P1058" s="8"/>
      <c r="U1058"/>
      <c r="V1058"/>
    </row>
    <row r="1059" spans="1:22" x14ac:dyDescent="0.25">
      <c r="A1059">
        <v>2003</v>
      </c>
      <c r="B1059">
        <v>12</v>
      </c>
      <c r="C1059">
        <v>22</v>
      </c>
      <c r="D1059">
        <v>2</v>
      </c>
      <c r="E1059" s="13">
        <v>2.2000000000000002</v>
      </c>
      <c r="F1059" s="7">
        <f>(((20-15)/(MIN($E$2:$E$8761)-15))*Data[[#This Row],[temperatuur]])+18.151</f>
        <v>17.688815126050422</v>
      </c>
      <c r="G1059" s="7">
        <f>Data[[#This Row],[Tintern ]]-Data[[#This Row],[temperatuur]]</f>
        <v>15.488815126050422</v>
      </c>
      <c r="H1059" s="7">
        <f>ROUND(IF(Data[[#This Row],[deltaT]]&gt;0,(Data[[#This Row],[Tintern ]]-Data[[#This Row],[temperatuur]])*Uitgangspunten!$B$9,0),1)</f>
        <v>53.8</v>
      </c>
      <c r="I1059"/>
      <c r="J1059"/>
      <c r="K1059" s="6"/>
      <c r="O1059" s="5"/>
      <c r="P1059" s="8"/>
      <c r="U1059"/>
      <c r="V1059"/>
    </row>
    <row r="1060" spans="1:22" x14ac:dyDescent="0.25">
      <c r="A1060">
        <v>2003</v>
      </c>
      <c r="B1060">
        <v>12</v>
      </c>
      <c r="C1060">
        <v>23</v>
      </c>
      <c r="D1060">
        <v>18</v>
      </c>
      <c r="E1060" s="13">
        <v>2.2000000000000002</v>
      </c>
      <c r="F1060" s="7">
        <f>(((20-15)/(MIN($E$2:$E$8761)-15))*Data[[#This Row],[temperatuur]])+18.151</f>
        <v>17.688815126050422</v>
      </c>
      <c r="G1060" s="7">
        <f>Data[[#This Row],[Tintern ]]-Data[[#This Row],[temperatuur]]</f>
        <v>15.488815126050422</v>
      </c>
      <c r="H1060" s="7">
        <f>ROUND(IF(Data[[#This Row],[deltaT]]&gt;0,(Data[[#This Row],[Tintern ]]-Data[[#This Row],[temperatuur]])*Uitgangspunten!$B$9,0),1)</f>
        <v>53.8</v>
      </c>
      <c r="I1060"/>
      <c r="J1060"/>
      <c r="K1060" s="6"/>
      <c r="O1060" s="5"/>
      <c r="P1060" s="8"/>
      <c r="U1060"/>
      <c r="V1060"/>
    </row>
    <row r="1061" spans="1:22" x14ac:dyDescent="0.25">
      <c r="A1061">
        <v>2003</v>
      </c>
      <c r="B1061">
        <v>12</v>
      </c>
      <c r="C1061">
        <v>23</v>
      </c>
      <c r="D1061">
        <v>19</v>
      </c>
      <c r="E1061" s="13">
        <v>2.2000000000000002</v>
      </c>
      <c r="F1061" s="7">
        <f>(((20-15)/(MIN($E$2:$E$8761)-15))*Data[[#This Row],[temperatuur]])+18.151</f>
        <v>17.688815126050422</v>
      </c>
      <c r="G1061" s="7">
        <f>Data[[#This Row],[Tintern ]]-Data[[#This Row],[temperatuur]]</f>
        <v>15.488815126050422</v>
      </c>
      <c r="H1061" s="7">
        <f>ROUND(IF(Data[[#This Row],[deltaT]]&gt;0,(Data[[#This Row],[Tintern ]]-Data[[#This Row],[temperatuur]])*Uitgangspunten!$B$9,0),1)</f>
        <v>53.8</v>
      </c>
      <c r="I1061"/>
      <c r="J1061"/>
      <c r="K1061" s="6"/>
      <c r="O1061" s="5"/>
      <c r="P1061" s="8"/>
      <c r="U1061"/>
      <c r="V1061"/>
    </row>
    <row r="1062" spans="1:22" x14ac:dyDescent="0.25">
      <c r="A1062">
        <v>2003</v>
      </c>
      <c r="B1062">
        <v>12</v>
      </c>
      <c r="C1062">
        <v>23</v>
      </c>
      <c r="D1062">
        <v>24</v>
      </c>
      <c r="E1062" s="13">
        <v>2.2000000000000002</v>
      </c>
      <c r="F1062" s="7">
        <f>(((20-15)/(MIN($E$2:$E$8761)-15))*Data[[#This Row],[temperatuur]])+18.151</f>
        <v>17.688815126050422</v>
      </c>
      <c r="G1062" s="7">
        <f>Data[[#This Row],[Tintern ]]-Data[[#This Row],[temperatuur]]</f>
        <v>15.488815126050422</v>
      </c>
      <c r="H1062" s="7">
        <f>ROUND(IF(Data[[#This Row],[deltaT]]&gt;0,(Data[[#This Row],[Tintern ]]-Data[[#This Row],[temperatuur]])*Uitgangspunten!$B$9,0),1)</f>
        <v>53.8</v>
      </c>
      <c r="I1062"/>
      <c r="J1062"/>
      <c r="K1062" s="6"/>
      <c r="O1062" s="5"/>
      <c r="P1062" s="8"/>
      <c r="U1062"/>
      <c r="V1062"/>
    </row>
    <row r="1063" spans="1:22" x14ac:dyDescent="0.25">
      <c r="A1063">
        <v>2003</v>
      </c>
      <c r="B1063">
        <v>12</v>
      </c>
      <c r="C1063">
        <v>24</v>
      </c>
      <c r="D1063">
        <v>1</v>
      </c>
      <c r="E1063" s="13">
        <v>2.2000000000000002</v>
      </c>
      <c r="F1063" s="7">
        <f>(((20-15)/(MIN($E$2:$E$8761)-15))*Data[[#This Row],[temperatuur]])+18.151</f>
        <v>17.688815126050422</v>
      </c>
      <c r="G1063" s="7">
        <f>Data[[#This Row],[Tintern ]]-Data[[#This Row],[temperatuur]]</f>
        <v>15.488815126050422</v>
      </c>
      <c r="H1063" s="7">
        <f>ROUND(IF(Data[[#This Row],[deltaT]]&gt;0,(Data[[#This Row],[Tintern ]]-Data[[#This Row],[temperatuur]])*Uitgangspunten!$B$9,0),1)</f>
        <v>53.8</v>
      </c>
      <c r="I1063"/>
      <c r="J1063"/>
      <c r="K1063" s="6"/>
      <c r="O1063" s="5"/>
      <c r="P1063" s="8"/>
      <c r="U1063"/>
      <c r="V1063"/>
    </row>
    <row r="1064" spans="1:22" x14ac:dyDescent="0.25">
      <c r="A1064">
        <v>2003</v>
      </c>
      <c r="B1064">
        <v>12</v>
      </c>
      <c r="C1064">
        <v>24</v>
      </c>
      <c r="D1064">
        <v>3</v>
      </c>
      <c r="E1064" s="13">
        <v>2.2000000000000002</v>
      </c>
      <c r="F1064" s="7">
        <f>(((20-15)/(MIN($E$2:$E$8761)-15))*Data[[#This Row],[temperatuur]])+18.151</f>
        <v>17.688815126050422</v>
      </c>
      <c r="G1064" s="7">
        <f>Data[[#This Row],[Tintern ]]-Data[[#This Row],[temperatuur]]</f>
        <v>15.488815126050422</v>
      </c>
      <c r="H1064" s="7">
        <f>ROUND(IF(Data[[#This Row],[deltaT]]&gt;0,(Data[[#This Row],[Tintern ]]-Data[[#This Row],[temperatuur]])*Uitgangspunten!$B$9,0),1)</f>
        <v>53.8</v>
      </c>
      <c r="I1064"/>
      <c r="J1064"/>
      <c r="K1064" s="6"/>
      <c r="O1064" s="5"/>
      <c r="P1064" s="8"/>
      <c r="U1064"/>
      <c r="V1064"/>
    </row>
    <row r="1065" spans="1:22" x14ac:dyDescent="0.25">
      <c r="A1065">
        <v>2001</v>
      </c>
      <c r="B1065">
        <v>1</v>
      </c>
      <c r="C1065">
        <v>28</v>
      </c>
      <c r="D1065">
        <v>5</v>
      </c>
      <c r="E1065" s="13">
        <v>2.3000000000000003</v>
      </c>
      <c r="F1065" s="7">
        <f>(((20-15)/(MIN($E$2:$E$8761)-15))*Data[[#This Row],[temperatuur]])+18.151</f>
        <v>17.667806722689075</v>
      </c>
      <c r="G1065" s="7">
        <f>Data[[#This Row],[Tintern ]]-Data[[#This Row],[temperatuur]]</f>
        <v>15.367806722689075</v>
      </c>
      <c r="H1065" s="7">
        <f>ROUND(IF(Data[[#This Row],[deltaT]]&gt;0,(Data[[#This Row],[Tintern ]]-Data[[#This Row],[temperatuur]])*Uitgangspunten!$B$9,0),1)</f>
        <v>53.4</v>
      </c>
      <c r="I1065"/>
      <c r="J1065"/>
      <c r="K1065" s="6"/>
      <c r="O1065" s="5"/>
      <c r="P1065" s="8"/>
      <c r="U1065"/>
      <c r="V1065"/>
    </row>
    <row r="1066" spans="1:22" x14ac:dyDescent="0.25">
      <c r="A1066">
        <v>2001</v>
      </c>
      <c r="B1066">
        <v>1</v>
      </c>
      <c r="C1066">
        <v>30</v>
      </c>
      <c r="D1066">
        <v>18</v>
      </c>
      <c r="E1066" s="13">
        <v>2.3000000000000003</v>
      </c>
      <c r="F1066" s="7">
        <f>(((20-15)/(MIN($E$2:$E$8761)-15))*Data[[#This Row],[temperatuur]])+18.151</f>
        <v>17.667806722689075</v>
      </c>
      <c r="G1066" s="7">
        <f>Data[[#This Row],[Tintern ]]-Data[[#This Row],[temperatuur]]</f>
        <v>15.367806722689075</v>
      </c>
      <c r="H1066" s="7">
        <f>ROUND(IF(Data[[#This Row],[deltaT]]&gt;0,(Data[[#This Row],[Tintern ]]-Data[[#This Row],[temperatuur]])*Uitgangspunten!$B$9,0),1)</f>
        <v>53.4</v>
      </c>
      <c r="I1066"/>
      <c r="J1066"/>
      <c r="K1066" s="6"/>
      <c r="O1066" s="5"/>
      <c r="P1066" s="8"/>
      <c r="U1066"/>
      <c r="V1066"/>
    </row>
    <row r="1067" spans="1:22" x14ac:dyDescent="0.25">
      <c r="A1067">
        <v>2004</v>
      </c>
      <c r="B1067">
        <v>2</v>
      </c>
      <c r="C1067">
        <v>9</v>
      </c>
      <c r="D1067">
        <v>6</v>
      </c>
      <c r="E1067" s="13">
        <v>2.3000000000000003</v>
      </c>
      <c r="F1067" s="7">
        <f>(((20-15)/(MIN($E$2:$E$8761)-15))*Data[[#This Row],[temperatuur]])+18.151</f>
        <v>17.667806722689075</v>
      </c>
      <c r="G1067" s="7">
        <f>Data[[#This Row],[Tintern ]]-Data[[#This Row],[temperatuur]]</f>
        <v>15.367806722689075</v>
      </c>
      <c r="H1067" s="7">
        <f>ROUND(IF(Data[[#This Row],[deltaT]]&gt;0,(Data[[#This Row],[Tintern ]]-Data[[#This Row],[temperatuur]])*Uitgangspunten!$B$9,0),1)</f>
        <v>53.4</v>
      </c>
      <c r="I1067"/>
      <c r="J1067"/>
      <c r="K1067" s="6"/>
      <c r="O1067" s="5"/>
      <c r="P1067" s="8"/>
      <c r="U1067"/>
      <c r="V1067"/>
    </row>
    <row r="1068" spans="1:22" x14ac:dyDescent="0.25">
      <c r="A1068">
        <v>2004</v>
      </c>
      <c r="B1068">
        <v>2</v>
      </c>
      <c r="C1068">
        <v>9</v>
      </c>
      <c r="D1068">
        <v>22</v>
      </c>
      <c r="E1068" s="13">
        <v>2.3000000000000003</v>
      </c>
      <c r="F1068" s="7">
        <f>(((20-15)/(MIN($E$2:$E$8761)-15))*Data[[#This Row],[temperatuur]])+18.151</f>
        <v>17.667806722689075</v>
      </c>
      <c r="G1068" s="7">
        <f>Data[[#This Row],[Tintern ]]-Data[[#This Row],[temperatuur]]</f>
        <v>15.367806722689075</v>
      </c>
      <c r="H1068" s="7">
        <f>ROUND(IF(Data[[#This Row],[deltaT]]&gt;0,(Data[[#This Row],[Tintern ]]-Data[[#This Row],[temperatuur]])*Uitgangspunten!$B$9,0),1)</f>
        <v>53.4</v>
      </c>
      <c r="I1068"/>
      <c r="J1068"/>
      <c r="K1068" s="6"/>
      <c r="O1068" s="5"/>
      <c r="P1068" s="8"/>
      <c r="U1068"/>
      <c r="V1068"/>
    </row>
    <row r="1069" spans="1:22" x14ac:dyDescent="0.25">
      <c r="A1069">
        <v>2004</v>
      </c>
      <c r="B1069">
        <v>2</v>
      </c>
      <c r="C1069">
        <v>12</v>
      </c>
      <c r="D1069">
        <v>3</v>
      </c>
      <c r="E1069" s="13">
        <v>2.3000000000000003</v>
      </c>
      <c r="F1069" s="7">
        <f>(((20-15)/(MIN($E$2:$E$8761)-15))*Data[[#This Row],[temperatuur]])+18.151</f>
        <v>17.667806722689075</v>
      </c>
      <c r="G1069" s="7">
        <f>Data[[#This Row],[Tintern ]]-Data[[#This Row],[temperatuur]]</f>
        <v>15.367806722689075</v>
      </c>
      <c r="H1069" s="7">
        <f>ROUND(IF(Data[[#This Row],[deltaT]]&gt;0,(Data[[#This Row],[Tintern ]]-Data[[#This Row],[temperatuur]])*Uitgangspunten!$B$9,0),1)</f>
        <v>53.4</v>
      </c>
      <c r="I1069"/>
      <c r="J1069"/>
      <c r="K1069" s="6"/>
      <c r="O1069" s="5"/>
      <c r="P1069" s="8"/>
      <c r="U1069"/>
      <c r="V1069"/>
    </row>
    <row r="1070" spans="1:22" x14ac:dyDescent="0.25">
      <c r="A1070">
        <v>2004</v>
      </c>
      <c r="B1070">
        <v>2</v>
      </c>
      <c r="C1070">
        <v>19</v>
      </c>
      <c r="D1070">
        <v>17</v>
      </c>
      <c r="E1070" s="13">
        <v>2.3000000000000003</v>
      </c>
      <c r="F1070" s="7">
        <f>(((20-15)/(MIN($E$2:$E$8761)-15))*Data[[#This Row],[temperatuur]])+18.151</f>
        <v>17.667806722689075</v>
      </c>
      <c r="G1070" s="7">
        <f>Data[[#This Row],[Tintern ]]-Data[[#This Row],[temperatuur]]</f>
        <v>15.367806722689075</v>
      </c>
      <c r="H1070" s="7">
        <f>ROUND(IF(Data[[#This Row],[deltaT]]&gt;0,(Data[[#This Row],[Tintern ]]-Data[[#This Row],[temperatuur]])*Uitgangspunten!$B$9,0),1)</f>
        <v>53.4</v>
      </c>
      <c r="I1070"/>
      <c r="J1070"/>
      <c r="K1070" s="6"/>
      <c r="O1070" s="5"/>
      <c r="P1070" s="8"/>
      <c r="U1070"/>
      <c r="V1070"/>
    </row>
    <row r="1071" spans="1:22" x14ac:dyDescent="0.25">
      <c r="A1071">
        <v>2004</v>
      </c>
      <c r="B1071">
        <v>2</v>
      </c>
      <c r="C1071">
        <v>25</v>
      </c>
      <c r="D1071">
        <v>15</v>
      </c>
      <c r="E1071" s="13">
        <v>2.3000000000000003</v>
      </c>
      <c r="F1071" s="7">
        <f>(((20-15)/(MIN($E$2:$E$8761)-15))*Data[[#This Row],[temperatuur]])+18.151</f>
        <v>17.667806722689075</v>
      </c>
      <c r="G1071" s="7">
        <f>Data[[#This Row],[Tintern ]]-Data[[#This Row],[temperatuur]]</f>
        <v>15.367806722689075</v>
      </c>
      <c r="H1071" s="7">
        <f>ROUND(IF(Data[[#This Row],[deltaT]]&gt;0,(Data[[#This Row],[Tintern ]]-Data[[#This Row],[temperatuur]])*Uitgangspunten!$B$9,0),1)</f>
        <v>53.4</v>
      </c>
      <c r="I1071"/>
      <c r="J1071"/>
      <c r="K1071" s="6"/>
      <c r="O1071" s="5"/>
      <c r="P1071" s="8"/>
      <c r="U1071"/>
      <c r="V1071"/>
    </row>
    <row r="1072" spans="1:22" x14ac:dyDescent="0.25">
      <c r="A1072">
        <v>2004</v>
      </c>
      <c r="B1072">
        <v>3</v>
      </c>
      <c r="C1072">
        <v>6</v>
      </c>
      <c r="D1072">
        <v>18</v>
      </c>
      <c r="E1072" s="13">
        <v>2.3000000000000003</v>
      </c>
      <c r="F1072" s="7">
        <f>(((20-15)/(MIN($E$2:$E$8761)-15))*Data[[#This Row],[temperatuur]])+18.151</f>
        <v>17.667806722689075</v>
      </c>
      <c r="G1072" s="7">
        <f>Data[[#This Row],[Tintern ]]-Data[[#This Row],[temperatuur]]</f>
        <v>15.367806722689075</v>
      </c>
      <c r="H1072" s="7">
        <f>ROUND(IF(Data[[#This Row],[deltaT]]&gt;0,(Data[[#This Row],[Tintern ]]-Data[[#This Row],[temperatuur]])*Uitgangspunten!$B$9,0),1)</f>
        <v>53.4</v>
      </c>
      <c r="I1072"/>
      <c r="J1072"/>
      <c r="K1072" s="6"/>
      <c r="O1072" s="5"/>
      <c r="P1072" s="8"/>
      <c r="U1072"/>
      <c r="V1072"/>
    </row>
    <row r="1073" spans="1:22" x14ac:dyDescent="0.25">
      <c r="A1073">
        <v>2004</v>
      </c>
      <c r="B1073">
        <v>3</v>
      </c>
      <c r="C1073">
        <v>9</v>
      </c>
      <c r="D1073">
        <v>9</v>
      </c>
      <c r="E1073" s="13">
        <v>2.3000000000000003</v>
      </c>
      <c r="F1073" s="7">
        <f>(((20-15)/(MIN($E$2:$E$8761)-15))*Data[[#This Row],[temperatuur]])+18.151</f>
        <v>17.667806722689075</v>
      </c>
      <c r="G1073" s="7">
        <f>Data[[#This Row],[Tintern ]]-Data[[#This Row],[temperatuur]]</f>
        <v>15.367806722689075</v>
      </c>
      <c r="H1073" s="7">
        <f>ROUND(IF(Data[[#This Row],[deltaT]]&gt;0,(Data[[#This Row],[Tintern ]]-Data[[#This Row],[temperatuur]])*Uitgangspunten!$B$9,0),1)</f>
        <v>53.4</v>
      </c>
      <c r="I1073"/>
      <c r="J1073"/>
      <c r="K1073" s="6"/>
      <c r="O1073" s="5"/>
      <c r="P1073" s="8"/>
      <c r="U1073"/>
      <c r="V1073"/>
    </row>
    <row r="1074" spans="1:22" x14ac:dyDescent="0.25">
      <c r="A1074">
        <v>2004</v>
      </c>
      <c r="B1074">
        <v>3</v>
      </c>
      <c r="C1074">
        <v>9</v>
      </c>
      <c r="D1074">
        <v>20</v>
      </c>
      <c r="E1074" s="13">
        <v>2.3000000000000003</v>
      </c>
      <c r="F1074" s="7">
        <f>(((20-15)/(MIN($E$2:$E$8761)-15))*Data[[#This Row],[temperatuur]])+18.151</f>
        <v>17.667806722689075</v>
      </c>
      <c r="G1074" s="7">
        <f>Data[[#This Row],[Tintern ]]-Data[[#This Row],[temperatuur]]</f>
        <v>15.367806722689075</v>
      </c>
      <c r="H1074" s="7">
        <f>ROUND(IF(Data[[#This Row],[deltaT]]&gt;0,(Data[[#This Row],[Tintern ]]-Data[[#This Row],[temperatuur]])*Uitgangspunten!$B$9,0),1)</f>
        <v>53.4</v>
      </c>
      <c r="I1074"/>
      <c r="J1074"/>
      <c r="K1074" s="6"/>
      <c r="O1074" s="5"/>
      <c r="P1074" s="8"/>
      <c r="U1074"/>
      <c r="V1074"/>
    </row>
    <row r="1075" spans="1:22" x14ac:dyDescent="0.25">
      <c r="A1075">
        <v>2004</v>
      </c>
      <c r="B1075">
        <v>3</v>
      </c>
      <c r="C1075">
        <v>10</v>
      </c>
      <c r="D1075">
        <v>14</v>
      </c>
      <c r="E1075" s="13">
        <v>2.3000000000000003</v>
      </c>
      <c r="F1075" s="7">
        <f>(((20-15)/(MIN($E$2:$E$8761)-15))*Data[[#This Row],[temperatuur]])+18.151</f>
        <v>17.667806722689075</v>
      </c>
      <c r="G1075" s="7">
        <f>Data[[#This Row],[Tintern ]]-Data[[#This Row],[temperatuur]]</f>
        <v>15.367806722689075</v>
      </c>
      <c r="H1075" s="7">
        <f>ROUND(IF(Data[[#This Row],[deltaT]]&gt;0,(Data[[#This Row],[Tintern ]]-Data[[#This Row],[temperatuur]])*Uitgangspunten!$B$9,0),1)</f>
        <v>53.4</v>
      </c>
      <c r="I1075"/>
      <c r="J1075"/>
      <c r="K1075" s="6"/>
      <c r="O1075" s="5"/>
      <c r="P1075" s="8"/>
      <c r="U1075"/>
      <c r="V1075"/>
    </row>
    <row r="1076" spans="1:22" x14ac:dyDescent="0.25">
      <c r="A1076">
        <v>2004</v>
      </c>
      <c r="B1076">
        <v>3</v>
      </c>
      <c r="C1076">
        <v>22</v>
      </c>
      <c r="D1076">
        <v>22</v>
      </c>
      <c r="E1076" s="13">
        <v>2.3000000000000003</v>
      </c>
      <c r="F1076" s="7">
        <f>(((20-15)/(MIN($E$2:$E$8761)-15))*Data[[#This Row],[temperatuur]])+18.151</f>
        <v>17.667806722689075</v>
      </c>
      <c r="G1076" s="7">
        <f>Data[[#This Row],[Tintern ]]-Data[[#This Row],[temperatuur]]</f>
        <v>15.367806722689075</v>
      </c>
      <c r="H1076" s="7">
        <f>ROUND(IF(Data[[#This Row],[deltaT]]&gt;0,(Data[[#This Row],[Tintern ]]-Data[[#This Row],[temperatuur]])*Uitgangspunten!$B$9,0),1)</f>
        <v>53.4</v>
      </c>
      <c r="I1076"/>
      <c r="J1076"/>
      <c r="K1076" s="6"/>
      <c r="O1076" s="5"/>
      <c r="P1076" s="8"/>
      <c r="U1076"/>
      <c r="V1076"/>
    </row>
    <row r="1077" spans="1:22" x14ac:dyDescent="0.25">
      <c r="A1077">
        <v>2004</v>
      </c>
      <c r="B1077">
        <v>3</v>
      </c>
      <c r="C1077">
        <v>23</v>
      </c>
      <c r="D1077">
        <v>21</v>
      </c>
      <c r="E1077" s="13">
        <v>2.3000000000000003</v>
      </c>
      <c r="F1077" s="7">
        <f>(((20-15)/(MIN($E$2:$E$8761)-15))*Data[[#This Row],[temperatuur]])+18.151</f>
        <v>17.667806722689075</v>
      </c>
      <c r="G1077" s="7">
        <f>Data[[#This Row],[Tintern ]]-Data[[#This Row],[temperatuur]]</f>
        <v>15.367806722689075</v>
      </c>
      <c r="H1077" s="7">
        <f>ROUND(IF(Data[[#This Row],[deltaT]]&gt;0,(Data[[#This Row],[Tintern ]]-Data[[#This Row],[temperatuur]])*Uitgangspunten!$B$9,0),1)</f>
        <v>53.4</v>
      </c>
      <c r="I1077"/>
      <c r="J1077"/>
      <c r="K1077" s="6"/>
      <c r="O1077" s="5"/>
      <c r="P1077" s="8"/>
      <c r="U1077"/>
      <c r="V1077"/>
    </row>
    <row r="1078" spans="1:22" x14ac:dyDescent="0.25">
      <c r="A1078">
        <v>2004</v>
      </c>
      <c r="B1078">
        <v>3</v>
      </c>
      <c r="C1078">
        <v>27</v>
      </c>
      <c r="D1078">
        <v>23</v>
      </c>
      <c r="E1078" s="13">
        <v>2.3000000000000003</v>
      </c>
      <c r="F1078" s="7">
        <f>(((20-15)/(MIN($E$2:$E$8761)-15))*Data[[#This Row],[temperatuur]])+18.151</f>
        <v>17.667806722689075</v>
      </c>
      <c r="G1078" s="7">
        <f>Data[[#This Row],[Tintern ]]-Data[[#This Row],[temperatuur]]</f>
        <v>15.367806722689075</v>
      </c>
      <c r="H1078" s="7">
        <f>ROUND(IF(Data[[#This Row],[deltaT]]&gt;0,(Data[[#This Row],[Tintern ]]-Data[[#This Row],[temperatuur]])*Uitgangspunten!$B$9,0),1)</f>
        <v>53.4</v>
      </c>
      <c r="I1078"/>
      <c r="J1078"/>
      <c r="K1078" s="6"/>
      <c r="O1078" s="5"/>
      <c r="P1078" s="8"/>
      <c r="U1078"/>
      <c r="V1078"/>
    </row>
    <row r="1079" spans="1:22" x14ac:dyDescent="0.25">
      <c r="A1079">
        <v>2004</v>
      </c>
      <c r="B1079">
        <v>3</v>
      </c>
      <c r="C1079">
        <v>28</v>
      </c>
      <c r="D1079">
        <v>21</v>
      </c>
      <c r="E1079" s="13">
        <v>2.3000000000000003</v>
      </c>
      <c r="F1079" s="7">
        <f>(((20-15)/(MIN($E$2:$E$8761)-15))*Data[[#This Row],[temperatuur]])+18.151</f>
        <v>17.667806722689075</v>
      </c>
      <c r="G1079" s="7">
        <f>Data[[#This Row],[Tintern ]]-Data[[#This Row],[temperatuur]]</f>
        <v>15.367806722689075</v>
      </c>
      <c r="H1079" s="7">
        <f>ROUND(IF(Data[[#This Row],[deltaT]]&gt;0,(Data[[#This Row],[Tintern ]]-Data[[#This Row],[temperatuur]])*Uitgangspunten!$B$9,0),1)</f>
        <v>53.4</v>
      </c>
      <c r="I1079"/>
      <c r="J1079"/>
      <c r="K1079" s="6"/>
      <c r="O1079" s="5"/>
      <c r="P1079" s="8"/>
      <c r="U1079"/>
      <c r="V1079"/>
    </row>
    <row r="1080" spans="1:22" x14ac:dyDescent="0.25">
      <c r="A1080">
        <v>2002</v>
      </c>
      <c r="B1080">
        <v>4</v>
      </c>
      <c r="C1080">
        <v>6</v>
      </c>
      <c r="D1080">
        <v>3</v>
      </c>
      <c r="E1080" s="13">
        <v>2.3000000000000003</v>
      </c>
      <c r="F1080" s="7">
        <f>(((20-15)/(MIN($E$2:$E$8761)-15))*Data[[#This Row],[temperatuur]])+18.151</f>
        <v>17.667806722689075</v>
      </c>
      <c r="G1080" s="7">
        <f>Data[[#This Row],[Tintern ]]-Data[[#This Row],[temperatuur]]</f>
        <v>15.367806722689075</v>
      </c>
      <c r="H1080" s="7">
        <f>ROUND(IF(Data[[#This Row],[deltaT]]&gt;0,(Data[[#This Row],[Tintern ]]-Data[[#This Row],[temperatuur]])*Uitgangspunten!$B$9,0),1)</f>
        <v>53.4</v>
      </c>
      <c r="I1080"/>
      <c r="J1080"/>
      <c r="K1080" s="6"/>
      <c r="O1080" s="5"/>
      <c r="P1080" s="8"/>
      <c r="U1080"/>
      <c r="V1080"/>
    </row>
    <row r="1081" spans="1:22" x14ac:dyDescent="0.25">
      <c r="A1081">
        <v>2002</v>
      </c>
      <c r="B1081">
        <v>4</v>
      </c>
      <c r="C1081">
        <v>20</v>
      </c>
      <c r="D1081">
        <v>3</v>
      </c>
      <c r="E1081" s="13">
        <v>2.3000000000000003</v>
      </c>
      <c r="F1081" s="7">
        <f>(((20-15)/(MIN($E$2:$E$8761)-15))*Data[[#This Row],[temperatuur]])+18.151</f>
        <v>17.667806722689075</v>
      </c>
      <c r="G1081" s="7">
        <f>Data[[#This Row],[Tintern ]]-Data[[#This Row],[temperatuur]]</f>
        <v>15.367806722689075</v>
      </c>
      <c r="H1081" s="7">
        <f>ROUND(IF(Data[[#This Row],[deltaT]]&gt;0,(Data[[#This Row],[Tintern ]]-Data[[#This Row],[temperatuur]])*Uitgangspunten!$B$9,0),1)</f>
        <v>53.4</v>
      </c>
      <c r="I1081"/>
      <c r="J1081"/>
      <c r="K1081" s="6"/>
      <c r="O1081" s="5"/>
      <c r="P1081" s="8"/>
      <c r="U1081"/>
      <c r="V1081"/>
    </row>
    <row r="1082" spans="1:22" x14ac:dyDescent="0.25">
      <c r="A1082">
        <v>2002</v>
      </c>
      <c r="B1082">
        <v>4</v>
      </c>
      <c r="C1082">
        <v>20</v>
      </c>
      <c r="D1082">
        <v>24</v>
      </c>
      <c r="E1082" s="13">
        <v>2.3000000000000003</v>
      </c>
      <c r="F1082" s="7">
        <f>(((20-15)/(MIN($E$2:$E$8761)-15))*Data[[#This Row],[temperatuur]])+18.151</f>
        <v>17.667806722689075</v>
      </c>
      <c r="G1082" s="7">
        <f>Data[[#This Row],[Tintern ]]-Data[[#This Row],[temperatuur]]</f>
        <v>15.367806722689075</v>
      </c>
      <c r="H1082" s="7">
        <f>ROUND(IF(Data[[#This Row],[deltaT]]&gt;0,(Data[[#This Row],[Tintern ]]-Data[[#This Row],[temperatuur]])*Uitgangspunten!$B$9,0),1)</f>
        <v>53.4</v>
      </c>
      <c r="I1082"/>
      <c r="J1082"/>
      <c r="K1082" s="6"/>
      <c r="O1082" s="5"/>
      <c r="P1082" s="8"/>
      <c r="U1082"/>
      <c r="V1082"/>
    </row>
    <row r="1083" spans="1:22" x14ac:dyDescent="0.25">
      <c r="A1083">
        <v>2010</v>
      </c>
      <c r="B1083">
        <v>10</v>
      </c>
      <c r="C1083">
        <v>25</v>
      </c>
      <c r="D1083">
        <v>5</v>
      </c>
      <c r="E1083" s="13">
        <v>2.3000000000000003</v>
      </c>
      <c r="F1083" s="7">
        <f>(((20-15)/(MIN($E$2:$E$8761)-15))*Data[[#This Row],[temperatuur]])+18.151</f>
        <v>17.667806722689075</v>
      </c>
      <c r="G1083" s="7">
        <f>Data[[#This Row],[Tintern ]]-Data[[#This Row],[temperatuur]]</f>
        <v>15.367806722689075</v>
      </c>
      <c r="H1083" s="7">
        <f>ROUND(IF(Data[[#This Row],[deltaT]]&gt;0,(Data[[#This Row],[Tintern ]]-Data[[#This Row],[temperatuur]])*Uitgangspunten!$B$9,0),1)</f>
        <v>53.4</v>
      </c>
      <c r="I1083"/>
      <c r="J1083"/>
      <c r="K1083" s="6"/>
      <c r="O1083" s="5"/>
      <c r="P1083" s="8"/>
      <c r="U1083"/>
      <c r="V1083"/>
    </row>
    <row r="1084" spans="1:22" x14ac:dyDescent="0.25">
      <c r="A1084">
        <v>2003</v>
      </c>
      <c r="B1084">
        <v>11</v>
      </c>
      <c r="C1084">
        <v>11</v>
      </c>
      <c r="D1084">
        <v>23</v>
      </c>
      <c r="E1084" s="13">
        <v>2.3000000000000003</v>
      </c>
      <c r="F1084" s="7">
        <f>(((20-15)/(MIN($E$2:$E$8761)-15))*Data[[#This Row],[temperatuur]])+18.151</f>
        <v>17.667806722689075</v>
      </c>
      <c r="G1084" s="7">
        <f>Data[[#This Row],[Tintern ]]-Data[[#This Row],[temperatuur]]</f>
        <v>15.367806722689075</v>
      </c>
      <c r="H1084" s="7">
        <f>ROUND(IF(Data[[#This Row],[deltaT]]&gt;0,(Data[[#This Row],[Tintern ]]-Data[[#This Row],[temperatuur]])*Uitgangspunten!$B$9,0),1)</f>
        <v>53.4</v>
      </c>
      <c r="I1084"/>
      <c r="J1084"/>
      <c r="K1084" s="6"/>
      <c r="O1084" s="5"/>
      <c r="P1084" s="8"/>
      <c r="U1084"/>
      <c r="V1084"/>
    </row>
    <row r="1085" spans="1:22" x14ac:dyDescent="0.25">
      <c r="A1085">
        <v>2003</v>
      </c>
      <c r="B1085">
        <v>11</v>
      </c>
      <c r="C1085">
        <v>29</v>
      </c>
      <c r="D1085">
        <v>2</v>
      </c>
      <c r="E1085" s="13">
        <v>2.3000000000000003</v>
      </c>
      <c r="F1085" s="7">
        <f>(((20-15)/(MIN($E$2:$E$8761)-15))*Data[[#This Row],[temperatuur]])+18.151</f>
        <v>17.667806722689075</v>
      </c>
      <c r="G1085" s="7">
        <f>Data[[#This Row],[Tintern ]]-Data[[#This Row],[temperatuur]]</f>
        <v>15.367806722689075</v>
      </c>
      <c r="H1085" s="7">
        <f>ROUND(IF(Data[[#This Row],[deltaT]]&gt;0,(Data[[#This Row],[Tintern ]]-Data[[#This Row],[temperatuur]])*Uitgangspunten!$B$9,0),1)</f>
        <v>53.4</v>
      </c>
      <c r="I1085"/>
      <c r="J1085"/>
      <c r="K1085" s="6"/>
      <c r="O1085" s="5"/>
      <c r="P1085" s="8"/>
      <c r="U1085"/>
      <c r="V1085"/>
    </row>
    <row r="1086" spans="1:22" x14ac:dyDescent="0.25">
      <c r="A1086">
        <v>2003</v>
      </c>
      <c r="B1086">
        <v>11</v>
      </c>
      <c r="C1086">
        <v>29</v>
      </c>
      <c r="D1086">
        <v>6</v>
      </c>
      <c r="E1086" s="13">
        <v>2.3000000000000003</v>
      </c>
      <c r="F1086" s="7">
        <f>(((20-15)/(MIN($E$2:$E$8761)-15))*Data[[#This Row],[temperatuur]])+18.151</f>
        <v>17.667806722689075</v>
      </c>
      <c r="G1086" s="7">
        <f>Data[[#This Row],[Tintern ]]-Data[[#This Row],[temperatuur]]</f>
        <v>15.367806722689075</v>
      </c>
      <c r="H1086" s="7">
        <f>ROUND(IF(Data[[#This Row],[deltaT]]&gt;0,(Data[[#This Row],[Tintern ]]-Data[[#This Row],[temperatuur]])*Uitgangspunten!$B$9,0),1)</f>
        <v>53.4</v>
      </c>
      <c r="I1086"/>
      <c r="J1086"/>
      <c r="K1086" s="6"/>
      <c r="O1086" s="5"/>
      <c r="P1086" s="8"/>
      <c r="U1086"/>
      <c r="V1086"/>
    </row>
    <row r="1087" spans="1:22" x14ac:dyDescent="0.25">
      <c r="A1087">
        <v>2003</v>
      </c>
      <c r="B1087">
        <v>11</v>
      </c>
      <c r="C1087">
        <v>29</v>
      </c>
      <c r="D1087">
        <v>9</v>
      </c>
      <c r="E1087" s="13">
        <v>2.3000000000000003</v>
      </c>
      <c r="F1087" s="7">
        <f>(((20-15)/(MIN($E$2:$E$8761)-15))*Data[[#This Row],[temperatuur]])+18.151</f>
        <v>17.667806722689075</v>
      </c>
      <c r="G1087" s="7">
        <f>Data[[#This Row],[Tintern ]]-Data[[#This Row],[temperatuur]]</f>
        <v>15.367806722689075</v>
      </c>
      <c r="H1087" s="7">
        <f>ROUND(IF(Data[[#This Row],[deltaT]]&gt;0,(Data[[#This Row],[Tintern ]]-Data[[#This Row],[temperatuur]])*Uitgangspunten!$B$9,0),1)</f>
        <v>53.4</v>
      </c>
      <c r="I1087"/>
      <c r="J1087"/>
      <c r="K1087" s="6"/>
      <c r="O1087" s="5"/>
      <c r="P1087" s="8"/>
      <c r="U1087"/>
      <c r="V1087"/>
    </row>
    <row r="1088" spans="1:22" x14ac:dyDescent="0.25">
      <c r="A1088">
        <v>2003</v>
      </c>
      <c r="B1088">
        <v>12</v>
      </c>
      <c r="C1088">
        <v>11</v>
      </c>
      <c r="D1088">
        <v>3</v>
      </c>
      <c r="E1088" s="13">
        <v>2.3000000000000003</v>
      </c>
      <c r="F1088" s="7">
        <f>(((20-15)/(MIN($E$2:$E$8761)-15))*Data[[#This Row],[temperatuur]])+18.151</f>
        <v>17.667806722689075</v>
      </c>
      <c r="G1088" s="7">
        <f>Data[[#This Row],[Tintern ]]-Data[[#This Row],[temperatuur]]</f>
        <v>15.367806722689075</v>
      </c>
      <c r="H1088" s="7">
        <f>ROUND(IF(Data[[#This Row],[deltaT]]&gt;0,(Data[[#This Row],[Tintern ]]-Data[[#This Row],[temperatuur]])*Uitgangspunten!$B$9,0),1)</f>
        <v>53.4</v>
      </c>
      <c r="I1088"/>
      <c r="J1088"/>
      <c r="K1088" s="6"/>
      <c r="O1088" s="5"/>
      <c r="P1088" s="8"/>
      <c r="U1088"/>
      <c r="V1088"/>
    </row>
    <row r="1089" spans="1:22" x14ac:dyDescent="0.25">
      <c r="A1089">
        <v>2003</v>
      </c>
      <c r="B1089">
        <v>12</v>
      </c>
      <c r="C1089">
        <v>15</v>
      </c>
      <c r="D1089">
        <v>4</v>
      </c>
      <c r="E1089" s="13">
        <v>2.3000000000000003</v>
      </c>
      <c r="F1089" s="7">
        <f>(((20-15)/(MIN($E$2:$E$8761)-15))*Data[[#This Row],[temperatuur]])+18.151</f>
        <v>17.667806722689075</v>
      </c>
      <c r="G1089" s="7">
        <f>Data[[#This Row],[Tintern ]]-Data[[#This Row],[temperatuur]]</f>
        <v>15.367806722689075</v>
      </c>
      <c r="H1089" s="7">
        <f>ROUND(IF(Data[[#This Row],[deltaT]]&gt;0,(Data[[#This Row],[Tintern ]]-Data[[#This Row],[temperatuur]])*Uitgangspunten!$B$9,0),1)</f>
        <v>53.4</v>
      </c>
      <c r="I1089"/>
      <c r="J1089"/>
      <c r="K1089" s="6"/>
      <c r="O1089" s="5"/>
      <c r="P1089" s="8"/>
      <c r="U1089"/>
      <c r="V1089"/>
    </row>
    <row r="1090" spans="1:22" x14ac:dyDescent="0.25">
      <c r="A1090">
        <v>2003</v>
      </c>
      <c r="B1090">
        <v>12</v>
      </c>
      <c r="C1090">
        <v>23</v>
      </c>
      <c r="D1090">
        <v>20</v>
      </c>
      <c r="E1090" s="13">
        <v>2.3000000000000003</v>
      </c>
      <c r="F1090" s="7">
        <f>(((20-15)/(MIN($E$2:$E$8761)-15))*Data[[#This Row],[temperatuur]])+18.151</f>
        <v>17.667806722689075</v>
      </c>
      <c r="G1090" s="7">
        <f>Data[[#This Row],[Tintern ]]-Data[[#This Row],[temperatuur]]</f>
        <v>15.367806722689075</v>
      </c>
      <c r="H1090" s="7">
        <f>ROUND(IF(Data[[#This Row],[deltaT]]&gt;0,(Data[[#This Row],[Tintern ]]-Data[[#This Row],[temperatuur]])*Uitgangspunten!$B$9,0),1)</f>
        <v>53.4</v>
      </c>
      <c r="I1090"/>
      <c r="J1090"/>
      <c r="K1090" s="6"/>
      <c r="O1090" s="5"/>
      <c r="P1090" s="8"/>
      <c r="U1090"/>
      <c r="V1090"/>
    </row>
    <row r="1091" spans="1:22" x14ac:dyDescent="0.25">
      <c r="A1091">
        <v>2003</v>
      </c>
      <c r="B1091">
        <v>12</v>
      </c>
      <c r="C1091">
        <v>23</v>
      </c>
      <c r="D1091">
        <v>21</v>
      </c>
      <c r="E1091" s="13">
        <v>2.3000000000000003</v>
      </c>
      <c r="F1091" s="7">
        <f>(((20-15)/(MIN($E$2:$E$8761)-15))*Data[[#This Row],[temperatuur]])+18.151</f>
        <v>17.667806722689075</v>
      </c>
      <c r="G1091" s="7">
        <f>Data[[#This Row],[Tintern ]]-Data[[#This Row],[temperatuur]]</f>
        <v>15.367806722689075</v>
      </c>
      <c r="H1091" s="7">
        <f>ROUND(IF(Data[[#This Row],[deltaT]]&gt;0,(Data[[#This Row],[Tintern ]]-Data[[#This Row],[temperatuur]])*Uitgangspunten!$B$9,0),1)</f>
        <v>53.4</v>
      </c>
      <c r="I1091"/>
      <c r="J1091"/>
      <c r="K1091" s="6"/>
      <c r="O1091" s="5"/>
      <c r="P1091" s="8"/>
      <c r="U1091"/>
      <c r="V1091"/>
    </row>
    <row r="1092" spans="1:22" x14ac:dyDescent="0.25">
      <c r="A1092">
        <v>2003</v>
      </c>
      <c r="B1092">
        <v>12</v>
      </c>
      <c r="C1092">
        <v>23</v>
      </c>
      <c r="D1092">
        <v>22</v>
      </c>
      <c r="E1092" s="13">
        <v>2.3000000000000003</v>
      </c>
      <c r="F1092" s="7">
        <f>(((20-15)/(MIN($E$2:$E$8761)-15))*Data[[#This Row],[temperatuur]])+18.151</f>
        <v>17.667806722689075</v>
      </c>
      <c r="G1092" s="7">
        <f>Data[[#This Row],[Tintern ]]-Data[[#This Row],[temperatuur]]</f>
        <v>15.367806722689075</v>
      </c>
      <c r="H1092" s="7">
        <f>ROUND(IF(Data[[#This Row],[deltaT]]&gt;0,(Data[[#This Row],[Tintern ]]-Data[[#This Row],[temperatuur]])*Uitgangspunten!$B$9,0),1)</f>
        <v>53.4</v>
      </c>
      <c r="I1092"/>
      <c r="J1092"/>
      <c r="K1092" s="6"/>
      <c r="O1092" s="5"/>
      <c r="P1092" s="8"/>
      <c r="U1092"/>
      <c r="V1092"/>
    </row>
    <row r="1093" spans="1:22" x14ac:dyDescent="0.25">
      <c r="A1093">
        <v>2003</v>
      </c>
      <c r="B1093">
        <v>12</v>
      </c>
      <c r="C1093">
        <v>24</v>
      </c>
      <c r="D1093">
        <v>4</v>
      </c>
      <c r="E1093" s="13">
        <v>2.3000000000000003</v>
      </c>
      <c r="F1093" s="7">
        <f>(((20-15)/(MIN($E$2:$E$8761)-15))*Data[[#This Row],[temperatuur]])+18.151</f>
        <v>17.667806722689075</v>
      </c>
      <c r="G1093" s="7">
        <f>Data[[#This Row],[Tintern ]]-Data[[#This Row],[temperatuur]]</f>
        <v>15.367806722689075</v>
      </c>
      <c r="H1093" s="7">
        <f>ROUND(IF(Data[[#This Row],[deltaT]]&gt;0,(Data[[#This Row],[Tintern ]]-Data[[#This Row],[temperatuur]])*Uitgangspunten!$B$9,0),1)</f>
        <v>53.4</v>
      </c>
      <c r="I1093"/>
      <c r="J1093"/>
      <c r="K1093" s="6"/>
      <c r="O1093" s="5"/>
      <c r="P1093" s="8"/>
      <c r="U1093"/>
      <c r="V1093"/>
    </row>
    <row r="1094" spans="1:22" x14ac:dyDescent="0.25">
      <c r="A1094">
        <v>2001</v>
      </c>
      <c r="B1094">
        <v>1</v>
      </c>
      <c r="C1094">
        <v>9</v>
      </c>
      <c r="D1094">
        <v>8</v>
      </c>
      <c r="E1094" s="13">
        <v>2.4000000000000004</v>
      </c>
      <c r="F1094" s="7">
        <f>(((20-15)/(MIN($E$2:$E$8761)-15))*Data[[#This Row],[temperatuur]])+18.151</f>
        <v>17.646798319327729</v>
      </c>
      <c r="G1094" s="7">
        <f>Data[[#This Row],[Tintern ]]-Data[[#This Row],[temperatuur]]</f>
        <v>15.246798319327729</v>
      </c>
      <c r="H1094" s="7">
        <f>ROUND(IF(Data[[#This Row],[deltaT]]&gt;0,(Data[[#This Row],[Tintern ]]-Data[[#This Row],[temperatuur]])*Uitgangspunten!$B$9,0),1)</f>
        <v>52.9</v>
      </c>
      <c r="I1094"/>
      <c r="J1094"/>
      <c r="K1094" s="6"/>
      <c r="O1094" s="5"/>
      <c r="P1094" s="8"/>
      <c r="U1094"/>
      <c r="V1094"/>
    </row>
    <row r="1095" spans="1:22" x14ac:dyDescent="0.25">
      <c r="A1095">
        <v>2001</v>
      </c>
      <c r="B1095">
        <v>1</v>
      </c>
      <c r="C1095">
        <v>28</v>
      </c>
      <c r="D1095">
        <v>3</v>
      </c>
      <c r="E1095" s="13">
        <v>2.4000000000000004</v>
      </c>
      <c r="F1095" s="7">
        <f>(((20-15)/(MIN($E$2:$E$8761)-15))*Data[[#This Row],[temperatuur]])+18.151</f>
        <v>17.646798319327729</v>
      </c>
      <c r="G1095" s="7">
        <f>Data[[#This Row],[Tintern ]]-Data[[#This Row],[temperatuur]]</f>
        <v>15.246798319327729</v>
      </c>
      <c r="H1095" s="7">
        <f>ROUND(IF(Data[[#This Row],[deltaT]]&gt;0,(Data[[#This Row],[Tintern ]]-Data[[#This Row],[temperatuur]])*Uitgangspunten!$B$9,0),1)</f>
        <v>52.9</v>
      </c>
      <c r="I1095"/>
      <c r="J1095"/>
      <c r="K1095" s="6"/>
      <c r="O1095" s="5"/>
      <c r="P1095" s="8"/>
      <c r="U1095"/>
      <c r="V1095"/>
    </row>
    <row r="1096" spans="1:22" x14ac:dyDescent="0.25">
      <c r="A1096">
        <v>2001</v>
      </c>
      <c r="B1096">
        <v>1</v>
      </c>
      <c r="C1096">
        <v>28</v>
      </c>
      <c r="D1096">
        <v>4</v>
      </c>
      <c r="E1096" s="13">
        <v>2.4000000000000004</v>
      </c>
      <c r="F1096" s="7">
        <f>(((20-15)/(MIN($E$2:$E$8761)-15))*Data[[#This Row],[temperatuur]])+18.151</f>
        <v>17.646798319327729</v>
      </c>
      <c r="G1096" s="7">
        <f>Data[[#This Row],[Tintern ]]-Data[[#This Row],[temperatuur]]</f>
        <v>15.246798319327729</v>
      </c>
      <c r="H1096" s="7">
        <f>ROUND(IF(Data[[#This Row],[deltaT]]&gt;0,(Data[[#This Row],[Tintern ]]-Data[[#This Row],[temperatuur]])*Uitgangspunten!$B$9,0),1)</f>
        <v>52.9</v>
      </c>
      <c r="I1096"/>
      <c r="J1096"/>
      <c r="K1096" s="6"/>
      <c r="O1096" s="5"/>
      <c r="P1096" s="8"/>
      <c r="U1096"/>
      <c r="V1096"/>
    </row>
    <row r="1097" spans="1:22" x14ac:dyDescent="0.25">
      <c r="A1097">
        <v>2001</v>
      </c>
      <c r="B1097">
        <v>1</v>
      </c>
      <c r="C1097">
        <v>30</v>
      </c>
      <c r="D1097">
        <v>13</v>
      </c>
      <c r="E1097" s="13">
        <v>2.4000000000000004</v>
      </c>
      <c r="F1097" s="7">
        <f>(((20-15)/(MIN($E$2:$E$8761)-15))*Data[[#This Row],[temperatuur]])+18.151</f>
        <v>17.646798319327729</v>
      </c>
      <c r="G1097" s="7">
        <f>Data[[#This Row],[Tintern ]]-Data[[#This Row],[temperatuur]]</f>
        <v>15.246798319327729</v>
      </c>
      <c r="H1097" s="7">
        <f>ROUND(IF(Data[[#This Row],[deltaT]]&gt;0,(Data[[#This Row],[Tintern ]]-Data[[#This Row],[temperatuur]])*Uitgangspunten!$B$9,0),1)</f>
        <v>52.9</v>
      </c>
      <c r="I1097"/>
      <c r="J1097"/>
      <c r="K1097" s="6"/>
      <c r="O1097" s="5"/>
      <c r="P1097" s="8"/>
      <c r="U1097"/>
      <c r="V1097"/>
    </row>
    <row r="1098" spans="1:22" x14ac:dyDescent="0.25">
      <c r="A1098">
        <v>2001</v>
      </c>
      <c r="B1098">
        <v>1</v>
      </c>
      <c r="C1098">
        <v>30</v>
      </c>
      <c r="D1098">
        <v>19</v>
      </c>
      <c r="E1098" s="13">
        <v>2.4000000000000004</v>
      </c>
      <c r="F1098" s="7">
        <f>(((20-15)/(MIN($E$2:$E$8761)-15))*Data[[#This Row],[temperatuur]])+18.151</f>
        <v>17.646798319327729</v>
      </c>
      <c r="G1098" s="7">
        <f>Data[[#This Row],[Tintern ]]-Data[[#This Row],[temperatuur]]</f>
        <v>15.246798319327729</v>
      </c>
      <c r="H1098" s="7">
        <f>ROUND(IF(Data[[#This Row],[deltaT]]&gt;0,(Data[[#This Row],[Tintern ]]-Data[[#This Row],[temperatuur]])*Uitgangspunten!$B$9,0),1)</f>
        <v>52.9</v>
      </c>
      <c r="I1098"/>
      <c r="J1098"/>
      <c r="K1098" s="6"/>
      <c r="O1098" s="5"/>
      <c r="P1098" s="8"/>
      <c r="U1098"/>
      <c r="V1098"/>
    </row>
    <row r="1099" spans="1:22" x14ac:dyDescent="0.25">
      <c r="A1099">
        <v>2004</v>
      </c>
      <c r="B1099">
        <v>2</v>
      </c>
      <c r="C1099">
        <v>12</v>
      </c>
      <c r="D1099">
        <v>1</v>
      </c>
      <c r="E1099" s="13">
        <v>2.4000000000000004</v>
      </c>
      <c r="F1099" s="7">
        <f>(((20-15)/(MIN($E$2:$E$8761)-15))*Data[[#This Row],[temperatuur]])+18.151</f>
        <v>17.646798319327729</v>
      </c>
      <c r="G1099" s="7">
        <f>Data[[#This Row],[Tintern ]]-Data[[#This Row],[temperatuur]]</f>
        <v>15.246798319327729</v>
      </c>
      <c r="H1099" s="7">
        <f>ROUND(IF(Data[[#This Row],[deltaT]]&gt;0,(Data[[#This Row],[Tintern ]]-Data[[#This Row],[temperatuur]])*Uitgangspunten!$B$9,0),1)</f>
        <v>52.9</v>
      </c>
      <c r="I1099"/>
      <c r="J1099"/>
      <c r="K1099" s="6"/>
      <c r="O1099" s="5"/>
      <c r="P1099" s="8"/>
      <c r="U1099"/>
      <c r="V1099"/>
    </row>
    <row r="1100" spans="1:22" x14ac:dyDescent="0.25">
      <c r="A1100">
        <v>2004</v>
      </c>
      <c r="B1100">
        <v>2</v>
      </c>
      <c r="C1100">
        <v>17</v>
      </c>
      <c r="D1100">
        <v>5</v>
      </c>
      <c r="E1100" s="13">
        <v>2.4000000000000004</v>
      </c>
      <c r="F1100" s="7">
        <f>(((20-15)/(MIN($E$2:$E$8761)-15))*Data[[#This Row],[temperatuur]])+18.151</f>
        <v>17.646798319327729</v>
      </c>
      <c r="G1100" s="7">
        <f>Data[[#This Row],[Tintern ]]-Data[[#This Row],[temperatuur]]</f>
        <v>15.246798319327729</v>
      </c>
      <c r="H1100" s="7">
        <f>ROUND(IF(Data[[#This Row],[deltaT]]&gt;0,(Data[[#This Row],[Tintern ]]-Data[[#This Row],[temperatuur]])*Uitgangspunten!$B$9,0),1)</f>
        <v>52.9</v>
      </c>
      <c r="I1100"/>
      <c r="J1100"/>
      <c r="K1100" s="6"/>
      <c r="O1100" s="5"/>
      <c r="P1100" s="8"/>
      <c r="U1100"/>
      <c r="V1100"/>
    </row>
    <row r="1101" spans="1:22" x14ac:dyDescent="0.25">
      <c r="A1101">
        <v>2004</v>
      </c>
      <c r="B1101">
        <v>2</v>
      </c>
      <c r="C1101">
        <v>23</v>
      </c>
      <c r="D1101">
        <v>17</v>
      </c>
      <c r="E1101" s="13">
        <v>2.4000000000000004</v>
      </c>
      <c r="F1101" s="7">
        <f>(((20-15)/(MIN($E$2:$E$8761)-15))*Data[[#This Row],[temperatuur]])+18.151</f>
        <v>17.646798319327729</v>
      </c>
      <c r="G1101" s="7">
        <f>Data[[#This Row],[Tintern ]]-Data[[#This Row],[temperatuur]]</f>
        <v>15.246798319327729</v>
      </c>
      <c r="H1101" s="7">
        <f>ROUND(IF(Data[[#This Row],[deltaT]]&gt;0,(Data[[#This Row],[Tintern ]]-Data[[#This Row],[temperatuur]])*Uitgangspunten!$B$9,0),1)</f>
        <v>52.9</v>
      </c>
      <c r="I1101"/>
      <c r="J1101"/>
      <c r="K1101" s="6"/>
      <c r="O1101" s="5"/>
      <c r="P1101" s="8"/>
      <c r="U1101"/>
      <c r="V1101"/>
    </row>
    <row r="1102" spans="1:22" x14ac:dyDescent="0.25">
      <c r="A1102">
        <v>2004</v>
      </c>
      <c r="B1102">
        <v>3</v>
      </c>
      <c r="C1102">
        <v>5</v>
      </c>
      <c r="D1102">
        <v>7</v>
      </c>
      <c r="E1102" s="13">
        <v>2.4000000000000004</v>
      </c>
      <c r="F1102" s="7">
        <f>(((20-15)/(MIN($E$2:$E$8761)-15))*Data[[#This Row],[temperatuur]])+18.151</f>
        <v>17.646798319327729</v>
      </c>
      <c r="G1102" s="7">
        <f>Data[[#This Row],[Tintern ]]-Data[[#This Row],[temperatuur]]</f>
        <v>15.246798319327729</v>
      </c>
      <c r="H1102" s="7">
        <f>ROUND(IF(Data[[#This Row],[deltaT]]&gt;0,(Data[[#This Row],[Tintern ]]-Data[[#This Row],[temperatuur]])*Uitgangspunten!$B$9,0),1)</f>
        <v>52.9</v>
      </c>
      <c r="I1102"/>
      <c r="J1102"/>
      <c r="K1102" s="6"/>
      <c r="O1102" s="5"/>
      <c r="P1102" s="8"/>
      <c r="U1102"/>
      <c r="V1102"/>
    </row>
    <row r="1103" spans="1:22" x14ac:dyDescent="0.25">
      <c r="A1103">
        <v>2004</v>
      </c>
      <c r="B1103">
        <v>3</v>
      </c>
      <c r="C1103">
        <v>10</v>
      </c>
      <c r="D1103">
        <v>16</v>
      </c>
      <c r="E1103" s="13">
        <v>2.4000000000000004</v>
      </c>
      <c r="F1103" s="7">
        <f>(((20-15)/(MIN($E$2:$E$8761)-15))*Data[[#This Row],[temperatuur]])+18.151</f>
        <v>17.646798319327729</v>
      </c>
      <c r="G1103" s="7">
        <f>Data[[#This Row],[Tintern ]]-Data[[#This Row],[temperatuur]]</f>
        <v>15.246798319327729</v>
      </c>
      <c r="H1103" s="7">
        <f>ROUND(IF(Data[[#This Row],[deltaT]]&gt;0,(Data[[#This Row],[Tintern ]]-Data[[#This Row],[temperatuur]])*Uitgangspunten!$B$9,0),1)</f>
        <v>52.9</v>
      </c>
      <c r="I1103"/>
      <c r="J1103"/>
      <c r="K1103" s="6"/>
      <c r="O1103" s="5"/>
      <c r="P1103" s="8"/>
      <c r="U1103"/>
      <c r="V1103"/>
    </row>
    <row r="1104" spans="1:22" x14ac:dyDescent="0.25">
      <c r="A1104">
        <v>2004</v>
      </c>
      <c r="B1104">
        <v>3</v>
      </c>
      <c r="C1104">
        <v>25</v>
      </c>
      <c r="D1104">
        <v>22</v>
      </c>
      <c r="E1104" s="13">
        <v>2.4000000000000004</v>
      </c>
      <c r="F1104" s="7">
        <f>(((20-15)/(MIN($E$2:$E$8761)-15))*Data[[#This Row],[temperatuur]])+18.151</f>
        <v>17.646798319327729</v>
      </c>
      <c r="G1104" s="7">
        <f>Data[[#This Row],[Tintern ]]-Data[[#This Row],[temperatuur]]</f>
        <v>15.246798319327729</v>
      </c>
      <c r="H1104" s="7">
        <f>ROUND(IF(Data[[#This Row],[deltaT]]&gt;0,(Data[[#This Row],[Tintern ]]-Data[[#This Row],[temperatuur]])*Uitgangspunten!$B$9,0),1)</f>
        <v>52.9</v>
      </c>
      <c r="I1104"/>
      <c r="J1104"/>
      <c r="K1104" s="6"/>
      <c r="O1104" s="5"/>
      <c r="P1104" s="8"/>
      <c r="U1104"/>
      <c r="V1104"/>
    </row>
    <row r="1105" spans="1:22" x14ac:dyDescent="0.25">
      <c r="A1105">
        <v>2002</v>
      </c>
      <c r="B1105">
        <v>4</v>
      </c>
      <c r="C1105">
        <v>10</v>
      </c>
      <c r="D1105">
        <v>4</v>
      </c>
      <c r="E1105" s="13">
        <v>2.4000000000000004</v>
      </c>
      <c r="F1105" s="7">
        <f>(((20-15)/(MIN($E$2:$E$8761)-15))*Data[[#This Row],[temperatuur]])+18.151</f>
        <v>17.646798319327729</v>
      </c>
      <c r="G1105" s="7">
        <f>Data[[#This Row],[Tintern ]]-Data[[#This Row],[temperatuur]]</f>
        <v>15.246798319327729</v>
      </c>
      <c r="H1105" s="7">
        <f>ROUND(IF(Data[[#This Row],[deltaT]]&gt;0,(Data[[#This Row],[Tintern ]]-Data[[#This Row],[temperatuur]])*Uitgangspunten!$B$9,0),1)</f>
        <v>52.9</v>
      </c>
      <c r="I1105"/>
      <c r="J1105"/>
      <c r="K1105" s="6"/>
      <c r="O1105" s="5"/>
      <c r="P1105" s="8"/>
      <c r="U1105"/>
      <c r="V1105"/>
    </row>
    <row r="1106" spans="1:22" x14ac:dyDescent="0.25">
      <c r="A1106">
        <v>2003</v>
      </c>
      <c r="B1106">
        <v>11</v>
      </c>
      <c r="C1106">
        <v>29</v>
      </c>
      <c r="D1106">
        <v>7</v>
      </c>
      <c r="E1106" s="13">
        <v>2.4000000000000004</v>
      </c>
      <c r="F1106" s="7">
        <f>(((20-15)/(MIN($E$2:$E$8761)-15))*Data[[#This Row],[temperatuur]])+18.151</f>
        <v>17.646798319327729</v>
      </c>
      <c r="G1106" s="7">
        <f>Data[[#This Row],[Tintern ]]-Data[[#This Row],[temperatuur]]</f>
        <v>15.246798319327729</v>
      </c>
      <c r="H1106" s="7">
        <f>ROUND(IF(Data[[#This Row],[deltaT]]&gt;0,(Data[[#This Row],[Tintern ]]-Data[[#This Row],[temperatuur]])*Uitgangspunten!$B$9,0),1)</f>
        <v>52.9</v>
      </c>
      <c r="I1106"/>
      <c r="J1106"/>
      <c r="K1106" s="6"/>
      <c r="O1106" s="5"/>
      <c r="P1106" s="8"/>
      <c r="U1106"/>
      <c r="V1106"/>
    </row>
    <row r="1107" spans="1:22" x14ac:dyDescent="0.25">
      <c r="A1107">
        <v>2003</v>
      </c>
      <c r="B1107">
        <v>12</v>
      </c>
      <c r="C1107">
        <v>11</v>
      </c>
      <c r="D1107">
        <v>12</v>
      </c>
      <c r="E1107" s="13">
        <v>2.4000000000000004</v>
      </c>
      <c r="F1107" s="7">
        <f>(((20-15)/(MIN($E$2:$E$8761)-15))*Data[[#This Row],[temperatuur]])+18.151</f>
        <v>17.646798319327729</v>
      </c>
      <c r="G1107" s="7">
        <f>Data[[#This Row],[Tintern ]]-Data[[#This Row],[temperatuur]]</f>
        <v>15.246798319327729</v>
      </c>
      <c r="H1107" s="7">
        <f>ROUND(IF(Data[[#This Row],[deltaT]]&gt;0,(Data[[#This Row],[Tintern ]]-Data[[#This Row],[temperatuur]])*Uitgangspunten!$B$9,0),1)</f>
        <v>52.9</v>
      </c>
      <c r="I1107"/>
      <c r="J1107"/>
      <c r="K1107" s="6"/>
      <c r="O1107" s="5"/>
      <c r="P1107" s="8"/>
      <c r="U1107"/>
      <c r="V1107"/>
    </row>
    <row r="1108" spans="1:22" x14ac:dyDescent="0.25">
      <c r="A1108">
        <v>2003</v>
      </c>
      <c r="B1108">
        <v>12</v>
      </c>
      <c r="C1108">
        <v>11</v>
      </c>
      <c r="D1108">
        <v>14</v>
      </c>
      <c r="E1108" s="13">
        <v>2.4000000000000004</v>
      </c>
      <c r="F1108" s="7">
        <f>(((20-15)/(MIN($E$2:$E$8761)-15))*Data[[#This Row],[temperatuur]])+18.151</f>
        <v>17.646798319327729</v>
      </c>
      <c r="G1108" s="7">
        <f>Data[[#This Row],[Tintern ]]-Data[[#This Row],[temperatuur]]</f>
        <v>15.246798319327729</v>
      </c>
      <c r="H1108" s="7">
        <f>ROUND(IF(Data[[#This Row],[deltaT]]&gt;0,(Data[[#This Row],[Tintern ]]-Data[[#This Row],[temperatuur]])*Uitgangspunten!$B$9,0),1)</f>
        <v>52.9</v>
      </c>
      <c r="I1108"/>
      <c r="J1108"/>
      <c r="K1108" s="6"/>
      <c r="O1108" s="5"/>
      <c r="P1108" s="8"/>
      <c r="U1108"/>
      <c r="V1108"/>
    </row>
    <row r="1109" spans="1:22" x14ac:dyDescent="0.25">
      <c r="A1109">
        <v>2003</v>
      </c>
      <c r="B1109">
        <v>12</v>
      </c>
      <c r="C1109">
        <v>18</v>
      </c>
      <c r="D1109">
        <v>16</v>
      </c>
      <c r="E1109" s="13">
        <v>2.4000000000000004</v>
      </c>
      <c r="F1109" s="7">
        <f>(((20-15)/(MIN($E$2:$E$8761)-15))*Data[[#This Row],[temperatuur]])+18.151</f>
        <v>17.646798319327729</v>
      </c>
      <c r="G1109" s="7">
        <f>Data[[#This Row],[Tintern ]]-Data[[#This Row],[temperatuur]]</f>
        <v>15.246798319327729</v>
      </c>
      <c r="H1109" s="7">
        <f>ROUND(IF(Data[[#This Row],[deltaT]]&gt;0,(Data[[#This Row],[Tintern ]]-Data[[#This Row],[temperatuur]])*Uitgangspunten!$B$9,0),1)</f>
        <v>52.9</v>
      </c>
      <c r="I1109"/>
      <c r="J1109"/>
      <c r="K1109" s="6"/>
      <c r="O1109" s="5"/>
      <c r="P1109" s="8"/>
      <c r="U1109"/>
      <c r="V1109"/>
    </row>
    <row r="1110" spans="1:22" x14ac:dyDescent="0.25">
      <c r="A1110">
        <v>2003</v>
      </c>
      <c r="B1110">
        <v>12</v>
      </c>
      <c r="C1110">
        <v>19</v>
      </c>
      <c r="D1110">
        <v>9</v>
      </c>
      <c r="E1110" s="13">
        <v>2.4000000000000004</v>
      </c>
      <c r="F1110" s="7">
        <f>(((20-15)/(MIN($E$2:$E$8761)-15))*Data[[#This Row],[temperatuur]])+18.151</f>
        <v>17.646798319327729</v>
      </c>
      <c r="G1110" s="7">
        <f>Data[[#This Row],[Tintern ]]-Data[[#This Row],[temperatuur]]</f>
        <v>15.246798319327729</v>
      </c>
      <c r="H1110" s="7">
        <f>ROUND(IF(Data[[#This Row],[deltaT]]&gt;0,(Data[[#This Row],[Tintern ]]-Data[[#This Row],[temperatuur]])*Uitgangspunten!$B$9,0),1)</f>
        <v>52.9</v>
      </c>
      <c r="I1110"/>
      <c r="J1110"/>
      <c r="K1110" s="6"/>
      <c r="O1110" s="5"/>
      <c r="P1110" s="8"/>
      <c r="U1110"/>
      <c r="V1110"/>
    </row>
    <row r="1111" spans="1:22" x14ac:dyDescent="0.25">
      <c r="A1111">
        <v>2003</v>
      </c>
      <c r="B1111">
        <v>12</v>
      </c>
      <c r="C1111">
        <v>22</v>
      </c>
      <c r="D1111">
        <v>4</v>
      </c>
      <c r="E1111" s="13">
        <v>2.4000000000000004</v>
      </c>
      <c r="F1111" s="7">
        <f>(((20-15)/(MIN($E$2:$E$8761)-15))*Data[[#This Row],[temperatuur]])+18.151</f>
        <v>17.646798319327729</v>
      </c>
      <c r="G1111" s="7">
        <f>Data[[#This Row],[Tintern ]]-Data[[#This Row],[temperatuur]]</f>
        <v>15.246798319327729</v>
      </c>
      <c r="H1111" s="7">
        <f>ROUND(IF(Data[[#This Row],[deltaT]]&gt;0,(Data[[#This Row],[Tintern ]]-Data[[#This Row],[temperatuur]])*Uitgangspunten!$B$9,0),1)</f>
        <v>52.9</v>
      </c>
      <c r="I1111"/>
      <c r="J1111"/>
      <c r="K1111" s="6"/>
      <c r="O1111" s="5"/>
      <c r="P1111" s="8"/>
      <c r="U1111"/>
      <c r="V1111"/>
    </row>
    <row r="1112" spans="1:22" x14ac:dyDescent="0.25">
      <c r="A1112">
        <v>2003</v>
      </c>
      <c r="B1112">
        <v>12</v>
      </c>
      <c r="C1112">
        <v>22</v>
      </c>
      <c r="D1112">
        <v>9</v>
      </c>
      <c r="E1112" s="13">
        <v>2.4000000000000004</v>
      </c>
      <c r="F1112" s="7">
        <f>(((20-15)/(MIN($E$2:$E$8761)-15))*Data[[#This Row],[temperatuur]])+18.151</f>
        <v>17.646798319327729</v>
      </c>
      <c r="G1112" s="7">
        <f>Data[[#This Row],[Tintern ]]-Data[[#This Row],[temperatuur]]</f>
        <v>15.246798319327729</v>
      </c>
      <c r="H1112" s="7">
        <f>ROUND(IF(Data[[#This Row],[deltaT]]&gt;0,(Data[[#This Row],[Tintern ]]-Data[[#This Row],[temperatuur]])*Uitgangspunten!$B$9,0),1)</f>
        <v>52.9</v>
      </c>
      <c r="I1112"/>
      <c r="J1112"/>
      <c r="K1112" s="6"/>
      <c r="O1112" s="5"/>
      <c r="P1112" s="8"/>
      <c r="U1112"/>
      <c r="V1112"/>
    </row>
    <row r="1113" spans="1:22" x14ac:dyDescent="0.25">
      <c r="A1113">
        <v>2003</v>
      </c>
      <c r="B1113">
        <v>12</v>
      </c>
      <c r="C1113">
        <v>24</v>
      </c>
      <c r="D1113">
        <v>6</v>
      </c>
      <c r="E1113" s="13">
        <v>2.4000000000000004</v>
      </c>
      <c r="F1113" s="7">
        <f>(((20-15)/(MIN($E$2:$E$8761)-15))*Data[[#This Row],[temperatuur]])+18.151</f>
        <v>17.646798319327729</v>
      </c>
      <c r="G1113" s="7">
        <f>Data[[#This Row],[Tintern ]]-Data[[#This Row],[temperatuur]]</f>
        <v>15.246798319327729</v>
      </c>
      <c r="H1113" s="7">
        <f>ROUND(IF(Data[[#This Row],[deltaT]]&gt;0,(Data[[#This Row],[Tintern ]]-Data[[#This Row],[temperatuur]])*Uitgangspunten!$B$9,0),1)</f>
        <v>52.9</v>
      </c>
      <c r="I1113"/>
      <c r="J1113"/>
      <c r="K1113" s="6"/>
      <c r="O1113" s="5"/>
      <c r="P1113" s="8"/>
      <c r="U1113"/>
      <c r="V1113"/>
    </row>
    <row r="1114" spans="1:22" x14ac:dyDescent="0.25">
      <c r="A1114">
        <v>2003</v>
      </c>
      <c r="B1114">
        <v>12</v>
      </c>
      <c r="C1114">
        <v>24</v>
      </c>
      <c r="D1114">
        <v>7</v>
      </c>
      <c r="E1114" s="13">
        <v>2.4000000000000004</v>
      </c>
      <c r="F1114" s="7">
        <f>(((20-15)/(MIN($E$2:$E$8761)-15))*Data[[#This Row],[temperatuur]])+18.151</f>
        <v>17.646798319327729</v>
      </c>
      <c r="G1114" s="7">
        <f>Data[[#This Row],[Tintern ]]-Data[[#This Row],[temperatuur]]</f>
        <v>15.246798319327729</v>
      </c>
      <c r="H1114" s="7">
        <f>ROUND(IF(Data[[#This Row],[deltaT]]&gt;0,(Data[[#This Row],[Tintern ]]-Data[[#This Row],[temperatuur]])*Uitgangspunten!$B$9,0),1)</f>
        <v>52.9</v>
      </c>
      <c r="I1114"/>
      <c r="J1114"/>
      <c r="K1114" s="6"/>
      <c r="O1114" s="5"/>
      <c r="P1114" s="8"/>
      <c r="U1114"/>
      <c r="V1114"/>
    </row>
    <row r="1115" spans="1:22" x14ac:dyDescent="0.25">
      <c r="A1115">
        <v>2003</v>
      </c>
      <c r="B1115">
        <v>12</v>
      </c>
      <c r="C1115">
        <v>30</v>
      </c>
      <c r="D1115">
        <v>23</v>
      </c>
      <c r="E1115" s="13">
        <v>2.4000000000000004</v>
      </c>
      <c r="F1115" s="7">
        <f>(((20-15)/(MIN($E$2:$E$8761)-15))*Data[[#This Row],[temperatuur]])+18.151</f>
        <v>17.646798319327729</v>
      </c>
      <c r="G1115" s="7">
        <f>Data[[#This Row],[Tintern ]]-Data[[#This Row],[temperatuur]]</f>
        <v>15.246798319327729</v>
      </c>
      <c r="H1115" s="7">
        <f>ROUND(IF(Data[[#This Row],[deltaT]]&gt;0,(Data[[#This Row],[Tintern ]]-Data[[#This Row],[temperatuur]])*Uitgangspunten!$B$9,0),1)</f>
        <v>52.9</v>
      </c>
      <c r="I1115"/>
      <c r="J1115"/>
      <c r="K1115" s="6"/>
      <c r="O1115" s="5"/>
      <c r="P1115" s="8"/>
      <c r="U1115"/>
      <c r="V1115"/>
    </row>
    <row r="1116" spans="1:22" x14ac:dyDescent="0.25">
      <c r="A1116">
        <v>2001</v>
      </c>
      <c r="B1116">
        <v>1</v>
      </c>
      <c r="C1116">
        <v>11</v>
      </c>
      <c r="D1116">
        <v>4</v>
      </c>
      <c r="E1116" s="13">
        <v>2.5</v>
      </c>
      <c r="F1116" s="7">
        <f>(((20-15)/(MIN($E$2:$E$8761)-15))*Data[[#This Row],[temperatuur]])+18.151</f>
        <v>17.625789915966386</v>
      </c>
      <c r="G1116" s="7">
        <f>Data[[#This Row],[Tintern ]]-Data[[#This Row],[temperatuur]]</f>
        <v>15.125789915966386</v>
      </c>
      <c r="H1116" s="7">
        <f>ROUND(IF(Data[[#This Row],[deltaT]]&gt;0,(Data[[#This Row],[Tintern ]]-Data[[#This Row],[temperatuur]])*Uitgangspunten!$B$9,0),1)</f>
        <v>52.5</v>
      </c>
      <c r="I1116"/>
      <c r="J1116"/>
      <c r="K1116" s="6"/>
      <c r="O1116" s="5"/>
      <c r="P1116" s="8"/>
      <c r="U1116"/>
      <c r="V1116"/>
    </row>
    <row r="1117" spans="1:22" x14ac:dyDescent="0.25">
      <c r="A1117">
        <v>2001</v>
      </c>
      <c r="B1117">
        <v>1</v>
      </c>
      <c r="C1117">
        <v>22</v>
      </c>
      <c r="D1117">
        <v>12</v>
      </c>
      <c r="E1117" s="13">
        <v>2.5</v>
      </c>
      <c r="F1117" s="7">
        <f>(((20-15)/(MIN($E$2:$E$8761)-15))*Data[[#This Row],[temperatuur]])+18.151</f>
        <v>17.625789915966386</v>
      </c>
      <c r="G1117" s="7">
        <f>Data[[#This Row],[Tintern ]]-Data[[#This Row],[temperatuur]]</f>
        <v>15.125789915966386</v>
      </c>
      <c r="H1117" s="7">
        <f>ROUND(IF(Data[[#This Row],[deltaT]]&gt;0,(Data[[#This Row],[Tintern ]]-Data[[#This Row],[temperatuur]])*Uitgangspunten!$B$9,0),1)</f>
        <v>52.5</v>
      </c>
      <c r="I1117"/>
      <c r="J1117"/>
      <c r="K1117" s="6"/>
      <c r="O1117" s="5"/>
      <c r="P1117" s="8"/>
      <c r="U1117"/>
      <c r="V1117"/>
    </row>
    <row r="1118" spans="1:22" x14ac:dyDescent="0.25">
      <c r="A1118">
        <v>2001</v>
      </c>
      <c r="B1118">
        <v>1</v>
      </c>
      <c r="C1118">
        <v>29</v>
      </c>
      <c r="D1118">
        <v>10</v>
      </c>
      <c r="E1118" s="13">
        <v>2.5</v>
      </c>
      <c r="F1118" s="7">
        <f>(((20-15)/(MIN($E$2:$E$8761)-15))*Data[[#This Row],[temperatuur]])+18.151</f>
        <v>17.625789915966386</v>
      </c>
      <c r="G1118" s="7">
        <f>Data[[#This Row],[Tintern ]]-Data[[#This Row],[temperatuur]]</f>
        <v>15.125789915966386</v>
      </c>
      <c r="H1118" s="7">
        <f>ROUND(IF(Data[[#This Row],[deltaT]]&gt;0,(Data[[#This Row],[Tintern ]]-Data[[#This Row],[temperatuur]])*Uitgangspunten!$B$9,0),1)</f>
        <v>52.5</v>
      </c>
      <c r="I1118"/>
      <c r="J1118"/>
      <c r="K1118" s="6"/>
      <c r="O1118" s="5"/>
      <c r="P1118" s="8"/>
      <c r="U1118"/>
      <c r="V1118"/>
    </row>
    <row r="1119" spans="1:22" x14ac:dyDescent="0.25">
      <c r="A1119">
        <v>2001</v>
      </c>
      <c r="B1119">
        <v>1</v>
      </c>
      <c r="C1119">
        <v>30</v>
      </c>
      <c r="D1119">
        <v>17</v>
      </c>
      <c r="E1119" s="13">
        <v>2.5</v>
      </c>
      <c r="F1119" s="7">
        <f>(((20-15)/(MIN($E$2:$E$8761)-15))*Data[[#This Row],[temperatuur]])+18.151</f>
        <v>17.625789915966386</v>
      </c>
      <c r="G1119" s="7">
        <f>Data[[#This Row],[Tintern ]]-Data[[#This Row],[temperatuur]]</f>
        <v>15.125789915966386</v>
      </c>
      <c r="H1119" s="7">
        <f>ROUND(IF(Data[[#This Row],[deltaT]]&gt;0,(Data[[#This Row],[Tintern ]]-Data[[#This Row],[temperatuur]])*Uitgangspunten!$B$9,0),1)</f>
        <v>52.5</v>
      </c>
      <c r="I1119"/>
      <c r="J1119"/>
      <c r="K1119" s="6"/>
      <c r="O1119" s="5"/>
      <c r="P1119" s="8"/>
      <c r="U1119"/>
      <c r="V1119"/>
    </row>
    <row r="1120" spans="1:22" x14ac:dyDescent="0.25">
      <c r="A1120">
        <v>2001</v>
      </c>
      <c r="B1120">
        <v>1</v>
      </c>
      <c r="C1120">
        <v>30</v>
      </c>
      <c r="D1120">
        <v>20</v>
      </c>
      <c r="E1120" s="13">
        <v>2.5</v>
      </c>
      <c r="F1120" s="7">
        <f>(((20-15)/(MIN($E$2:$E$8761)-15))*Data[[#This Row],[temperatuur]])+18.151</f>
        <v>17.625789915966386</v>
      </c>
      <c r="G1120" s="7">
        <f>Data[[#This Row],[Tintern ]]-Data[[#This Row],[temperatuur]]</f>
        <v>15.125789915966386</v>
      </c>
      <c r="H1120" s="7">
        <f>ROUND(IF(Data[[#This Row],[deltaT]]&gt;0,(Data[[#This Row],[Tintern ]]-Data[[#This Row],[temperatuur]])*Uitgangspunten!$B$9,0),1)</f>
        <v>52.5</v>
      </c>
      <c r="I1120"/>
      <c r="J1120"/>
      <c r="K1120" s="6"/>
      <c r="O1120" s="5"/>
      <c r="P1120" s="8"/>
      <c r="U1120"/>
      <c r="V1120"/>
    </row>
    <row r="1121" spans="1:22" x14ac:dyDescent="0.25">
      <c r="A1121">
        <v>2001</v>
      </c>
      <c r="B1121">
        <v>1</v>
      </c>
      <c r="C1121">
        <v>31</v>
      </c>
      <c r="D1121">
        <v>14</v>
      </c>
      <c r="E1121" s="13">
        <v>2.5</v>
      </c>
      <c r="F1121" s="7">
        <f>(((20-15)/(MIN($E$2:$E$8761)-15))*Data[[#This Row],[temperatuur]])+18.151</f>
        <v>17.625789915966386</v>
      </c>
      <c r="G1121" s="7">
        <f>Data[[#This Row],[Tintern ]]-Data[[#This Row],[temperatuur]]</f>
        <v>15.125789915966386</v>
      </c>
      <c r="H1121" s="7">
        <f>ROUND(IF(Data[[#This Row],[deltaT]]&gt;0,(Data[[#This Row],[Tintern ]]-Data[[#This Row],[temperatuur]])*Uitgangspunten!$B$9,0),1)</f>
        <v>52.5</v>
      </c>
      <c r="I1121"/>
      <c r="J1121"/>
      <c r="K1121" s="6"/>
      <c r="O1121" s="5"/>
      <c r="P1121" s="8"/>
      <c r="U1121"/>
      <c r="V1121"/>
    </row>
    <row r="1122" spans="1:22" x14ac:dyDescent="0.25">
      <c r="A1122">
        <v>2004</v>
      </c>
      <c r="B1122">
        <v>2</v>
      </c>
      <c r="C1122">
        <v>9</v>
      </c>
      <c r="D1122">
        <v>7</v>
      </c>
      <c r="E1122" s="13">
        <v>2.5</v>
      </c>
      <c r="F1122" s="7">
        <f>(((20-15)/(MIN($E$2:$E$8761)-15))*Data[[#This Row],[temperatuur]])+18.151</f>
        <v>17.625789915966386</v>
      </c>
      <c r="G1122" s="7">
        <f>Data[[#This Row],[Tintern ]]-Data[[#This Row],[temperatuur]]</f>
        <v>15.125789915966386</v>
      </c>
      <c r="H1122" s="7">
        <f>ROUND(IF(Data[[#This Row],[deltaT]]&gt;0,(Data[[#This Row],[Tintern ]]-Data[[#This Row],[temperatuur]])*Uitgangspunten!$B$9,0),1)</f>
        <v>52.5</v>
      </c>
      <c r="I1122"/>
      <c r="J1122"/>
      <c r="K1122" s="6"/>
      <c r="O1122" s="5"/>
      <c r="P1122" s="8"/>
      <c r="U1122"/>
      <c r="V1122"/>
    </row>
    <row r="1123" spans="1:22" x14ac:dyDescent="0.25">
      <c r="A1123">
        <v>2004</v>
      </c>
      <c r="B1123">
        <v>2</v>
      </c>
      <c r="C1123">
        <v>10</v>
      </c>
      <c r="D1123">
        <v>1</v>
      </c>
      <c r="E1123" s="13">
        <v>2.5</v>
      </c>
      <c r="F1123" s="7">
        <f>(((20-15)/(MIN($E$2:$E$8761)-15))*Data[[#This Row],[temperatuur]])+18.151</f>
        <v>17.625789915966386</v>
      </c>
      <c r="G1123" s="7">
        <f>Data[[#This Row],[Tintern ]]-Data[[#This Row],[temperatuur]]</f>
        <v>15.125789915966386</v>
      </c>
      <c r="H1123" s="7">
        <f>ROUND(IF(Data[[#This Row],[deltaT]]&gt;0,(Data[[#This Row],[Tintern ]]-Data[[#This Row],[temperatuur]])*Uitgangspunten!$B$9,0),1)</f>
        <v>52.5</v>
      </c>
      <c r="I1123"/>
      <c r="J1123"/>
      <c r="K1123" s="6"/>
      <c r="O1123" s="5"/>
      <c r="P1123" s="8"/>
      <c r="U1123"/>
      <c r="V1123"/>
    </row>
    <row r="1124" spans="1:22" x14ac:dyDescent="0.25">
      <c r="A1124">
        <v>2004</v>
      </c>
      <c r="B1124">
        <v>2</v>
      </c>
      <c r="C1124">
        <v>12</v>
      </c>
      <c r="D1124">
        <v>4</v>
      </c>
      <c r="E1124" s="13">
        <v>2.5</v>
      </c>
      <c r="F1124" s="7">
        <f>(((20-15)/(MIN($E$2:$E$8761)-15))*Data[[#This Row],[temperatuur]])+18.151</f>
        <v>17.625789915966386</v>
      </c>
      <c r="G1124" s="7">
        <f>Data[[#This Row],[Tintern ]]-Data[[#This Row],[temperatuur]]</f>
        <v>15.125789915966386</v>
      </c>
      <c r="H1124" s="7">
        <f>ROUND(IF(Data[[#This Row],[deltaT]]&gt;0,(Data[[#This Row],[Tintern ]]-Data[[#This Row],[temperatuur]])*Uitgangspunten!$B$9,0),1)</f>
        <v>52.5</v>
      </c>
      <c r="I1124"/>
      <c r="J1124"/>
      <c r="K1124" s="6"/>
      <c r="O1124" s="5"/>
      <c r="P1124" s="8"/>
      <c r="U1124"/>
      <c r="V1124"/>
    </row>
    <row r="1125" spans="1:22" x14ac:dyDescent="0.25">
      <c r="A1125">
        <v>2004</v>
      </c>
      <c r="B1125">
        <v>2</v>
      </c>
      <c r="C1125">
        <v>12</v>
      </c>
      <c r="D1125">
        <v>5</v>
      </c>
      <c r="E1125" s="13">
        <v>2.5</v>
      </c>
      <c r="F1125" s="7">
        <f>(((20-15)/(MIN($E$2:$E$8761)-15))*Data[[#This Row],[temperatuur]])+18.151</f>
        <v>17.625789915966386</v>
      </c>
      <c r="G1125" s="7">
        <f>Data[[#This Row],[Tintern ]]-Data[[#This Row],[temperatuur]]</f>
        <v>15.125789915966386</v>
      </c>
      <c r="H1125" s="7">
        <f>ROUND(IF(Data[[#This Row],[deltaT]]&gt;0,(Data[[#This Row],[Tintern ]]-Data[[#This Row],[temperatuur]])*Uitgangspunten!$B$9,0),1)</f>
        <v>52.5</v>
      </c>
      <c r="I1125"/>
      <c r="J1125"/>
      <c r="K1125" s="6"/>
      <c r="O1125" s="5"/>
      <c r="P1125" s="8"/>
      <c r="U1125"/>
      <c r="V1125"/>
    </row>
    <row r="1126" spans="1:22" x14ac:dyDescent="0.25">
      <c r="A1126">
        <v>2004</v>
      </c>
      <c r="B1126">
        <v>2</v>
      </c>
      <c r="C1126">
        <v>12</v>
      </c>
      <c r="D1126">
        <v>6</v>
      </c>
      <c r="E1126" s="13">
        <v>2.5</v>
      </c>
      <c r="F1126" s="7">
        <f>(((20-15)/(MIN($E$2:$E$8761)-15))*Data[[#This Row],[temperatuur]])+18.151</f>
        <v>17.625789915966386</v>
      </c>
      <c r="G1126" s="7">
        <f>Data[[#This Row],[Tintern ]]-Data[[#This Row],[temperatuur]]</f>
        <v>15.125789915966386</v>
      </c>
      <c r="H1126" s="7">
        <f>ROUND(IF(Data[[#This Row],[deltaT]]&gt;0,(Data[[#This Row],[Tintern ]]-Data[[#This Row],[temperatuur]])*Uitgangspunten!$B$9,0),1)</f>
        <v>52.5</v>
      </c>
      <c r="I1126"/>
      <c r="J1126"/>
      <c r="K1126" s="6"/>
      <c r="O1126" s="5"/>
      <c r="P1126" s="8"/>
      <c r="U1126"/>
      <c r="V1126"/>
    </row>
    <row r="1127" spans="1:22" x14ac:dyDescent="0.25">
      <c r="A1127">
        <v>2004</v>
      </c>
      <c r="B1127">
        <v>2</v>
      </c>
      <c r="C1127">
        <v>16</v>
      </c>
      <c r="D1127">
        <v>9</v>
      </c>
      <c r="E1127" s="13">
        <v>2.5</v>
      </c>
      <c r="F1127" s="7">
        <f>(((20-15)/(MIN($E$2:$E$8761)-15))*Data[[#This Row],[temperatuur]])+18.151</f>
        <v>17.625789915966386</v>
      </c>
      <c r="G1127" s="7">
        <f>Data[[#This Row],[Tintern ]]-Data[[#This Row],[temperatuur]]</f>
        <v>15.125789915966386</v>
      </c>
      <c r="H1127" s="7">
        <f>ROUND(IF(Data[[#This Row],[deltaT]]&gt;0,(Data[[#This Row],[Tintern ]]-Data[[#This Row],[temperatuur]])*Uitgangspunten!$B$9,0),1)</f>
        <v>52.5</v>
      </c>
      <c r="I1127"/>
      <c r="J1127"/>
      <c r="K1127" s="6"/>
      <c r="O1127" s="5"/>
      <c r="P1127" s="8"/>
      <c r="U1127"/>
      <c r="V1127"/>
    </row>
    <row r="1128" spans="1:22" x14ac:dyDescent="0.25">
      <c r="A1128">
        <v>2004</v>
      </c>
      <c r="B1128">
        <v>2</v>
      </c>
      <c r="C1128">
        <v>18</v>
      </c>
      <c r="D1128">
        <v>24</v>
      </c>
      <c r="E1128" s="13">
        <v>2.5</v>
      </c>
      <c r="F1128" s="7">
        <f>(((20-15)/(MIN($E$2:$E$8761)-15))*Data[[#This Row],[temperatuur]])+18.151</f>
        <v>17.625789915966386</v>
      </c>
      <c r="G1128" s="7">
        <f>Data[[#This Row],[Tintern ]]-Data[[#This Row],[temperatuur]]</f>
        <v>15.125789915966386</v>
      </c>
      <c r="H1128" s="7">
        <f>ROUND(IF(Data[[#This Row],[deltaT]]&gt;0,(Data[[#This Row],[Tintern ]]-Data[[#This Row],[temperatuur]])*Uitgangspunten!$B$9,0),1)</f>
        <v>52.5</v>
      </c>
      <c r="I1128"/>
      <c r="J1128"/>
      <c r="K1128" s="6"/>
      <c r="O1128" s="5"/>
      <c r="P1128" s="8"/>
      <c r="U1128"/>
      <c r="V1128"/>
    </row>
    <row r="1129" spans="1:22" x14ac:dyDescent="0.25">
      <c r="A1129">
        <v>2004</v>
      </c>
      <c r="B1129">
        <v>2</v>
      </c>
      <c r="C1129">
        <v>23</v>
      </c>
      <c r="D1129">
        <v>9</v>
      </c>
      <c r="E1129" s="13">
        <v>2.5</v>
      </c>
      <c r="F1129" s="7">
        <f>(((20-15)/(MIN($E$2:$E$8761)-15))*Data[[#This Row],[temperatuur]])+18.151</f>
        <v>17.625789915966386</v>
      </c>
      <c r="G1129" s="7">
        <f>Data[[#This Row],[Tintern ]]-Data[[#This Row],[temperatuur]]</f>
        <v>15.125789915966386</v>
      </c>
      <c r="H1129" s="7">
        <f>ROUND(IF(Data[[#This Row],[deltaT]]&gt;0,(Data[[#This Row],[Tintern ]]-Data[[#This Row],[temperatuur]])*Uitgangspunten!$B$9,0),1)</f>
        <v>52.5</v>
      </c>
      <c r="I1129"/>
      <c r="J1129"/>
      <c r="K1129" s="6"/>
      <c r="O1129" s="5"/>
      <c r="P1129" s="8"/>
      <c r="U1129"/>
      <c r="V1129"/>
    </row>
    <row r="1130" spans="1:22" x14ac:dyDescent="0.25">
      <c r="A1130">
        <v>2004</v>
      </c>
      <c r="B1130">
        <v>2</v>
      </c>
      <c r="C1130">
        <v>24</v>
      </c>
      <c r="D1130">
        <v>19</v>
      </c>
      <c r="E1130" s="13">
        <v>2.5</v>
      </c>
      <c r="F1130" s="7">
        <f>(((20-15)/(MIN($E$2:$E$8761)-15))*Data[[#This Row],[temperatuur]])+18.151</f>
        <v>17.625789915966386</v>
      </c>
      <c r="G1130" s="7">
        <f>Data[[#This Row],[Tintern ]]-Data[[#This Row],[temperatuur]]</f>
        <v>15.125789915966386</v>
      </c>
      <c r="H1130" s="7">
        <f>ROUND(IF(Data[[#This Row],[deltaT]]&gt;0,(Data[[#This Row],[Tintern ]]-Data[[#This Row],[temperatuur]])*Uitgangspunten!$B$9,0),1)</f>
        <v>52.5</v>
      </c>
      <c r="I1130"/>
      <c r="J1130"/>
      <c r="K1130" s="6"/>
      <c r="O1130" s="5"/>
      <c r="P1130" s="8"/>
      <c r="U1130"/>
      <c r="V1130"/>
    </row>
    <row r="1131" spans="1:22" x14ac:dyDescent="0.25">
      <c r="A1131">
        <v>2004</v>
      </c>
      <c r="B1131">
        <v>3</v>
      </c>
      <c r="C1131">
        <v>1</v>
      </c>
      <c r="D1131">
        <v>22</v>
      </c>
      <c r="E1131" s="13">
        <v>2.5</v>
      </c>
      <c r="F1131" s="7">
        <f>(((20-15)/(MIN($E$2:$E$8761)-15))*Data[[#This Row],[temperatuur]])+18.151</f>
        <v>17.625789915966386</v>
      </c>
      <c r="G1131" s="7">
        <f>Data[[#This Row],[Tintern ]]-Data[[#This Row],[temperatuur]]</f>
        <v>15.125789915966386</v>
      </c>
      <c r="H1131" s="7">
        <f>ROUND(IF(Data[[#This Row],[deltaT]]&gt;0,(Data[[#This Row],[Tintern ]]-Data[[#This Row],[temperatuur]])*Uitgangspunten!$B$9,0),1)</f>
        <v>52.5</v>
      </c>
      <c r="I1131"/>
      <c r="J1131"/>
      <c r="K1131" s="6"/>
      <c r="O1131" s="5"/>
      <c r="P1131" s="8"/>
      <c r="U1131"/>
      <c r="V1131"/>
    </row>
    <row r="1132" spans="1:22" x14ac:dyDescent="0.25">
      <c r="A1132">
        <v>2004</v>
      </c>
      <c r="B1132">
        <v>3</v>
      </c>
      <c r="C1132">
        <v>9</v>
      </c>
      <c r="D1132">
        <v>19</v>
      </c>
      <c r="E1132" s="13">
        <v>2.5</v>
      </c>
      <c r="F1132" s="7">
        <f>(((20-15)/(MIN($E$2:$E$8761)-15))*Data[[#This Row],[temperatuur]])+18.151</f>
        <v>17.625789915966386</v>
      </c>
      <c r="G1132" s="7">
        <f>Data[[#This Row],[Tintern ]]-Data[[#This Row],[temperatuur]]</f>
        <v>15.125789915966386</v>
      </c>
      <c r="H1132" s="7">
        <f>ROUND(IF(Data[[#This Row],[deltaT]]&gt;0,(Data[[#This Row],[Tintern ]]-Data[[#This Row],[temperatuur]])*Uitgangspunten!$B$9,0),1)</f>
        <v>52.5</v>
      </c>
      <c r="I1132"/>
      <c r="J1132"/>
      <c r="K1132" s="6"/>
      <c r="O1132" s="5"/>
      <c r="P1132" s="8"/>
      <c r="U1132"/>
      <c r="V1132"/>
    </row>
    <row r="1133" spans="1:22" x14ac:dyDescent="0.25">
      <c r="A1133">
        <v>2002</v>
      </c>
      <c r="B1133">
        <v>4</v>
      </c>
      <c r="C1133">
        <v>6</v>
      </c>
      <c r="D1133">
        <v>8</v>
      </c>
      <c r="E1133" s="13">
        <v>2.5</v>
      </c>
      <c r="F1133" s="7">
        <f>(((20-15)/(MIN($E$2:$E$8761)-15))*Data[[#This Row],[temperatuur]])+18.151</f>
        <v>17.625789915966386</v>
      </c>
      <c r="G1133" s="7">
        <f>Data[[#This Row],[Tintern ]]-Data[[#This Row],[temperatuur]]</f>
        <v>15.125789915966386</v>
      </c>
      <c r="H1133" s="7">
        <f>ROUND(IF(Data[[#This Row],[deltaT]]&gt;0,(Data[[#This Row],[Tintern ]]-Data[[#This Row],[temperatuur]])*Uitgangspunten!$B$9,0),1)</f>
        <v>52.5</v>
      </c>
      <c r="I1133"/>
      <c r="J1133"/>
      <c r="K1133" s="6"/>
      <c r="O1133" s="5"/>
      <c r="P1133" s="8"/>
      <c r="U1133"/>
      <c r="V1133"/>
    </row>
    <row r="1134" spans="1:22" x14ac:dyDescent="0.25">
      <c r="A1134">
        <v>2002</v>
      </c>
      <c r="B1134">
        <v>4</v>
      </c>
      <c r="C1134">
        <v>18</v>
      </c>
      <c r="D1134">
        <v>23</v>
      </c>
      <c r="E1134" s="13">
        <v>2.5</v>
      </c>
      <c r="F1134" s="7">
        <f>(((20-15)/(MIN($E$2:$E$8761)-15))*Data[[#This Row],[temperatuur]])+18.151</f>
        <v>17.625789915966386</v>
      </c>
      <c r="G1134" s="7">
        <f>Data[[#This Row],[Tintern ]]-Data[[#This Row],[temperatuur]]</f>
        <v>15.125789915966386</v>
      </c>
      <c r="H1134" s="7">
        <f>ROUND(IF(Data[[#This Row],[deltaT]]&gt;0,(Data[[#This Row],[Tintern ]]-Data[[#This Row],[temperatuur]])*Uitgangspunten!$B$9,0),1)</f>
        <v>52.5</v>
      </c>
      <c r="I1134"/>
      <c r="J1134"/>
      <c r="K1134" s="6"/>
      <c r="O1134" s="5"/>
      <c r="P1134" s="8"/>
      <c r="U1134"/>
      <c r="V1134"/>
    </row>
    <row r="1135" spans="1:22" x14ac:dyDescent="0.25">
      <c r="A1135">
        <v>2010</v>
      </c>
      <c r="B1135">
        <v>10</v>
      </c>
      <c r="C1135">
        <v>14</v>
      </c>
      <c r="D1135">
        <v>1</v>
      </c>
      <c r="E1135" s="13">
        <v>2.5</v>
      </c>
      <c r="F1135" s="7">
        <f>(((20-15)/(MIN($E$2:$E$8761)-15))*Data[[#This Row],[temperatuur]])+18.151</f>
        <v>17.625789915966386</v>
      </c>
      <c r="G1135" s="7">
        <f>Data[[#This Row],[Tintern ]]-Data[[#This Row],[temperatuur]]</f>
        <v>15.125789915966386</v>
      </c>
      <c r="H1135" s="7">
        <f>ROUND(IF(Data[[#This Row],[deltaT]]&gt;0,(Data[[#This Row],[Tintern ]]-Data[[#This Row],[temperatuur]])*Uitgangspunten!$B$9,0),1)</f>
        <v>52.5</v>
      </c>
      <c r="I1135"/>
      <c r="J1135"/>
      <c r="K1135" s="6"/>
      <c r="O1135" s="5"/>
      <c r="P1135" s="8"/>
      <c r="U1135"/>
      <c r="V1135"/>
    </row>
    <row r="1136" spans="1:22" x14ac:dyDescent="0.25">
      <c r="A1136">
        <v>2010</v>
      </c>
      <c r="B1136">
        <v>10</v>
      </c>
      <c r="C1136">
        <v>25</v>
      </c>
      <c r="D1136">
        <v>20</v>
      </c>
      <c r="E1136" s="13">
        <v>2.5</v>
      </c>
      <c r="F1136" s="7">
        <f>(((20-15)/(MIN($E$2:$E$8761)-15))*Data[[#This Row],[temperatuur]])+18.151</f>
        <v>17.625789915966386</v>
      </c>
      <c r="G1136" s="7">
        <f>Data[[#This Row],[Tintern ]]-Data[[#This Row],[temperatuur]]</f>
        <v>15.125789915966386</v>
      </c>
      <c r="H1136" s="7">
        <f>ROUND(IF(Data[[#This Row],[deltaT]]&gt;0,(Data[[#This Row],[Tintern ]]-Data[[#This Row],[temperatuur]])*Uitgangspunten!$B$9,0),1)</f>
        <v>52.5</v>
      </c>
      <c r="I1136"/>
      <c r="J1136"/>
      <c r="K1136" s="6"/>
      <c r="O1136" s="5"/>
      <c r="P1136" s="8"/>
      <c r="U1136"/>
      <c r="V1136"/>
    </row>
    <row r="1137" spans="1:22" x14ac:dyDescent="0.25">
      <c r="A1137">
        <v>2003</v>
      </c>
      <c r="B1137">
        <v>11</v>
      </c>
      <c r="C1137">
        <v>7</v>
      </c>
      <c r="D1137">
        <v>7</v>
      </c>
      <c r="E1137" s="13">
        <v>2.5</v>
      </c>
      <c r="F1137" s="7">
        <f>(((20-15)/(MIN($E$2:$E$8761)-15))*Data[[#This Row],[temperatuur]])+18.151</f>
        <v>17.625789915966386</v>
      </c>
      <c r="G1137" s="7">
        <f>Data[[#This Row],[Tintern ]]-Data[[#This Row],[temperatuur]]</f>
        <v>15.125789915966386</v>
      </c>
      <c r="H1137" s="7">
        <f>ROUND(IF(Data[[#This Row],[deltaT]]&gt;0,(Data[[#This Row],[Tintern ]]-Data[[#This Row],[temperatuur]])*Uitgangspunten!$B$9,0),1)</f>
        <v>52.5</v>
      </c>
      <c r="I1137"/>
      <c r="J1137"/>
      <c r="K1137" s="6"/>
      <c r="O1137" s="5"/>
      <c r="P1137" s="8"/>
      <c r="U1137"/>
      <c r="V1137"/>
    </row>
    <row r="1138" spans="1:22" x14ac:dyDescent="0.25">
      <c r="A1138">
        <v>2003</v>
      </c>
      <c r="B1138">
        <v>11</v>
      </c>
      <c r="C1138">
        <v>11</v>
      </c>
      <c r="D1138">
        <v>22</v>
      </c>
      <c r="E1138" s="13">
        <v>2.5</v>
      </c>
      <c r="F1138" s="7">
        <f>(((20-15)/(MIN($E$2:$E$8761)-15))*Data[[#This Row],[temperatuur]])+18.151</f>
        <v>17.625789915966386</v>
      </c>
      <c r="G1138" s="7">
        <f>Data[[#This Row],[Tintern ]]-Data[[#This Row],[temperatuur]]</f>
        <v>15.125789915966386</v>
      </c>
      <c r="H1138" s="7">
        <f>ROUND(IF(Data[[#This Row],[deltaT]]&gt;0,(Data[[#This Row],[Tintern ]]-Data[[#This Row],[temperatuur]])*Uitgangspunten!$B$9,0),1)</f>
        <v>52.5</v>
      </c>
      <c r="I1138"/>
      <c r="J1138"/>
      <c r="K1138" s="6"/>
      <c r="O1138" s="5"/>
      <c r="P1138" s="8"/>
      <c r="U1138"/>
      <c r="V1138"/>
    </row>
    <row r="1139" spans="1:22" x14ac:dyDescent="0.25">
      <c r="A1139">
        <v>2003</v>
      </c>
      <c r="B1139">
        <v>11</v>
      </c>
      <c r="C1139">
        <v>25</v>
      </c>
      <c r="D1139">
        <v>7</v>
      </c>
      <c r="E1139" s="13">
        <v>2.5</v>
      </c>
      <c r="F1139" s="7">
        <f>(((20-15)/(MIN($E$2:$E$8761)-15))*Data[[#This Row],[temperatuur]])+18.151</f>
        <v>17.625789915966386</v>
      </c>
      <c r="G1139" s="7">
        <f>Data[[#This Row],[Tintern ]]-Data[[#This Row],[temperatuur]]</f>
        <v>15.125789915966386</v>
      </c>
      <c r="H1139" s="7">
        <f>ROUND(IF(Data[[#This Row],[deltaT]]&gt;0,(Data[[#This Row],[Tintern ]]-Data[[#This Row],[temperatuur]])*Uitgangspunten!$B$9,0),1)</f>
        <v>52.5</v>
      </c>
      <c r="I1139"/>
      <c r="J1139"/>
      <c r="K1139" s="6"/>
      <c r="O1139" s="5"/>
      <c r="P1139" s="8"/>
      <c r="U1139"/>
      <c r="V1139"/>
    </row>
    <row r="1140" spans="1:22" x14ac:dyDescent="0.25">
      <c r="A1140">
        <v>2003</v>
      </c>
      <c r="B1140">
        <v>11</v>
      </c>
      <c r="C1140">
        <v>25</v>
      </c>
      <c r="D1140">
        <v>8</v>
      </c>
      <c r="E1140" s="13">
        <v>2.5</v>
      </c>
      <c r="F1140" s="7">
        <f>(((20-15)/(MIN($E$2:$E$8761)-15))*Data[[#This Row],[temperatuur]])+18.151</f>
        <v>17.625789915966386</v>
      </c>
      <c r="G1140" s="7">
        <f>Data[[#This Row],[Tintern ]]-Data[[#This Row],[temperatuur]]</f>
        <v>15.125789915966386</v>
      </c>
      <c r="H1140" s="7">
        <f>ROUND(IF(Data[[#This Row],[deltaT]]&gt;0,(Data[[#This Row],[Tintern ]]-Data[[#This Row],[temperatuur]])*Uitgangspunten!$B$9,0),1)</f>
        <v>52.5</v>
      </c>
      <c r="I1140"/>
      <c r="J1140"/>
      <c r="K1140" s="6"/>
      <c r="O1140" s="5"/>
      <c r="P1140" s="8"/>
      <c r="U1140"/>
      <c r="V1140"/>
    </row>
    <row r="1141" spans="1:22" x14ac:dyDescent="0.25">
      <c r="A1141">
        <v>2003</v>
      </c>
      <c r="B1141">
        <v>12</v>
      </c>
      <c r="C1141">
        <v>15</v>
      </c>
      <c r="D1141">
        <v>17</v>
      </c>
      <c r="E1141" s="13">
        <v>2.5</v>
      </c>
      <c r="F1141" s="7">
        <f>(((20-15)/(MIN($E$2:$E$8761)-15))*Data[[#This Row],[temperatuur]])+18.151</f>
        <v>17.625789915966386</v>
      </c>
      <c r="G1141" s="7">
        <f>Data[[#This Row],[Tintern ]]-Data[[#This Row],[temperatuur]]</f>
        <v>15.125789915966386</v>
      </c>
      <c r="H1141" s="7">
        <f>ROUND(IF(Data[[#This Row],[deltaT]]&gt;0,(Data[[#This Row],[Tintern ]]-Data[[#This Row],[temperatuur]])*Uitgangspunten!$B$9,0),1)</f>
        <v>52.5</v>
      </c>
      <c r="I1141"/>
      <c r="J1141"/>
      <c r="K1141" s="6"/>
      <c r="O1141" s="5"/>
      <c r="P1141" s="8"/>
      <c r="U1141"/>
      <c r="V1141"/>
    </row>
    <row r="1142" spans="1:22" x14ac:dyDescent="0.25">
      <c r="A1142">
        <v>2003</v>
      </c>
      <c r="B1142">
        <v>12</v>
      </c>
      <c r="C1142">
        <v>15</v>
      </c>
      <c r="D1142">
        <v>20</v>
      </c>
      <c r="E1142" s="13">
        <v>2.5</v>
      </c>
      <c r="F1142" s="7">
        <f>(((20-15)/(MIN($E$2:$E$8761)-15))*Data[[#This Row],[temperatuur]])+18.151</f>
        <v>17.625789915966386</v>
      </c>
      <c r="G1142" s="7">
        <f>Data[[#This Row],[Tintern ]]-Data[[#This Row],[temperatuur]]</f>
        <v>15.125789915966386</v>
      </c>
      <c r="H1142" s="7">
        <f>ROUND(IF(Data[[#This Row],[deltaT]]&gt;0,(Data[[#This Row],[Tintern ]]-Data[[#This Row],[temperatuur]])*Uitgangspunten!$B$9,0),1)</f>
        <v>52.5</v>
      </c>
      <c r="I1142"/>
      <c r="J1142"/>
      <c r="K1142" s="6"/>
      <c r="O1142" s="5"/>
      <c r="P1142" s="8"/>
      <c r="U1142"/>
      <c r="V1142"/>
    </row>
    <row r="1143" spans="1:22" x14ac:dyDescent="0.25">
      <c r="A1143">
        <v>2003</v>
      </c>
      <c r="B1143">
        <v>12</v>
      </c>
      <c r="C1143">
        <v>15</v>
      </c>
      <c r="D1143">
        <v>21</v>
      </c>
      <c r="E1143" s="13">
        <v>2.5</v>
      </c>
      <c r="F1143" s="7">
        <f>(((20-15)/(MIN($E$2:$E$8761)-15))*Data[[#This Row],[temperatuur]])+18.151</f>
        <v>17.625789915966386</v>
      </c>
      <c r="G1143" s="7">
        <f>Data[[#This Row],[Tintern ]]-Data[[#This Row],[temperatuur]]</f>
        <v>15.125789915966386</v>
      </c>
      <c r="H1143" s="7">
        <f>ROUND(IF(Data[[#This Row],[deltaT]]&gt;0,(Data[[#This Row],[Tintern ]]-Data[[#This Row],[temperatuur]])*Uitgangspunten!$B$9,0),1)</f>
        <v>52.5</v>
      </c>
      <c r="I1143"/>
      <c r="J1143"/>
      <c r="K1143" s="6"/>
      <c r="O1143" s="5"/>
      <c r="P1143" s="8"/>
      <c r="U1143"/>
      <c r="V1143"/>
    </row>
    <row r="1144" spans="1:22" x14ac:dyDescent="0.25">
      <c r="A1144">
        <v>2003</v>
      </c>
      <c r="B1144">
        <v>12</v>
      </c>
      <c r="C1144">
        <v>18</v>
      </c>
      <c r="D1144">
        <v>10</v>
      </c>
      <c r="E1144" s="13">
        <v>2.5</v>
      </c>
      <c r="F1144" s="7">
        <f>(((20-15)/(MIN($E$2:$E$8761)-15))*Data[[#This Row],[temperatuur]])+18.151</f>
        <v>17.625789915966386</v>
      </c>
      <c r="G1144" s="7">
        <f>Data[[#This Row],[Tintern ]]-Data[[#This Row],[temperatuur]]</f>
        <v>15.125789915966386</v>
      </c>
      <c r="H1144" s="7">
        <f>ROUND(IF(Data[[#This Row],[deltaT]]&gt;0,(Data[[#This Row],[Tintern ]]-Data[[#This Row],[temperatuur]])*Uitgangspunten!$B$9,0),1)</f>
        <v>52.5</v>
      </c>
      <c r="I1144"/>
      <c r="J1144"/>
      <c r="K1144" s="6"/>
      <c r="O1144" s="5"/>
      <c r="P1144" s="8"/>
      <c r="U1144"/>
      <c r="V1144"/>
    </row>
    <row r="1145" spans="1:22" x14ac:dyDescent="0.25">
      <c r="A1145">
        <v>2003</v>
      </c>
      <c r="B1145">
        <v>12</v>
      </c>
      <c r="C1145">
        <v>23</v>
      </c>
      <c r="D1145">
        <v>23</v>
      </c>
      <c r="E1145" s="13">
        <v>2.5</v>
      </c>
      <c r="F1145" s="7">
        <f>(((20-15)/(MIN($E$2:$E$8761)-15))*Data[[#This Row],[temperatuur]])+18.151</f>
        <v>17.625789915966386</v>
      </c>
      <c r="G1145" s="7">
        <f>Data[[#This Row],[Tintern ]]-Data[[#This Row],[temperatuur]]</f>
        <v>15.125789915966386</v>
      </c>
      <c r="H1145" s="7">
        <f>ROUND(IF(Data[[#This Row],[deltaT]]&gt;0,(Data[[#This Row],[Tintern ]]-Data[[#This Row],[temperatuur]])*Uitgangspunten!$B$9,0),1)</f>
        <v>52.5</v>
      </c>
      <c r="I1145"/>
      <c r="J1145"/>
      <c r="K1145" s="6"/>
      <c r="O1145" s="5"/>
      <c r="P1145" s="8"/>
      <c r="U1145"/>
      <c r="V1145"/>
    </row>
    <row r="1146" spans="1:22" x14ac:dyDescent="0.25">
      <c r="A1146">
        <v>2003</v>
      </c>
      <c r="B1146">
        <v>12</v>
      </c>
      <c r="C1146">
        <v>24</v>
      </c>
      <c r="D1146">
        <v>5</v>
      </c>
      <c r="E1146" s="13">
        <v>2.5</v>
      </c>
      <c r="F1146" s="7">
        <f>(((20-15)/(MIN($E$2:$E$8761)-15))*Data[[#This Row],[temperatuur]])+18.151</f>
        <v>17.625789915966386</v>
      </c>
      <c r="G1146" s="7">
        <f>Data[[#This Row],[Tintern ]]-Data[[#This Row],[temperatuur]]</f>
        <v>15.125789915966386</v>
      </c>
      <c r="H1146" s="7">
        <f>ROUND(IF(Data[[#This Row],[deltaT]]&gt;0,(Data[[#This Row],[Tintern ]]-Data[[#This Row],[temperatuur]])*Uitgangspunten!$B$9,0),1)</f>
        <v>52.5</v>
      </c>
      <c r="I1146"/>
      <c r="J1146"/>
      <c r="K1146" s="6"/>
      <c r="O1146" s="5"/>
      <c r="P1146" s="8"/>
      <c r="U1146"/>
      <c r="V1146"/>
    </row>
    <row r="1147" spans="1:22" x14ac:dyDescent="0.25">
      <c r="A1147">
        <v>2001</v>
      </c>
      <c r="B1147">
        <v>1</v>
      </c>
      <c r="C1147">
        <v>1</v>
      </c>
      <c r="D1147">
        <v>11</v>
      </c>
      <c r="E1147" s="13">
        <v>2.6</v>
      </c>
      <c r="F1147" s="7">
        <f>(((20-15)/(MIN($E$2:$E$8761)-15))*Data[[#This Row],[temperatuur]])+18.151</f>
        <v>17.60478151260504</v>
      </c>
      <c r="G1147" s="7">
        <f>Data[[#This Row],[Tintern ]]-Data[[#This Row],[temperatuur]]</f>
        <v>15.004781512605041</v>
      </c>
      <c r="H1147" s="7">
        <f>ROUND(IF(Data[[#This Row],[deltaT]]&gt;0,(Data[[#This Row],[Tintern ]]-Data[[#This Row],[temperatuur]])*Uitgangspunten!$B$9,0),1)</f>
        <v>52.1</v>
      </c>
      <c r="I1147"/>
      <c r="J1147"/>
      <c r="K1147" s="6"/>
      <c r="O1147" s="5"/>
      <c r="P1147" s="8"/>
      <c r="U1147"/>
      <c r="V1147"/>
    </row>
    <row r="1148" spans="1:22" x14ac:dyDescent="0.25">
      <c r="A1148">
        <v>2001</v>
      </c>
      <c r="B1148">
        <v>1</v>
      </c>
      <c r="C1148">
        <v>10</v>
      </c>
      <c r="D1148">
        <v>10</v>
      </c>
      <c r="E1148" s="13">
        <v>2.6</v>
      </c>
      <c r="F1148" s="7">
        <f>(((20-15)/(MIN($E$2:$E$8761)-15))*Data[[#This Row],[temperatuur]])+18.151</f>
        <v>17.60478151260504</v>
      </c>
      <c r="G1148" s="7">
        <f>Data[[#This Row],[Tintern ]]-Data[[#This Row],[temperatuur]]</f>
        <v>15.004781512605041</v>
      </c>
      <c r="H1148" s="7">
        <f>ROUND(IF(Data[[#This Row],[deltaT]]&gt;0,(Data[[#This Row],[Tintern ]]-Data[[#This Row],[temperatuur]])*Uitgangspunten!$B$9,0),1)</f>
        <v>52.1</v>
      </c>
      <c r="I1148"/>
      <c r="J1148"/>
      <c r="K1148" s="6"/>
      <c r="O1148" s="5"/>
      <c r="P1148" s="8"/>
      <c r="U1148"/>
      <c r="V1148"/>
    </row>
    <row r="1149" spans="1:22" x14ac:dyDescent="0.25">
      <c r="A1149">
        <v>2001</v>
      </c>
      <c r="B1149">
        <v>1</v>
      </c>
      <c r="C1149">
        <v>12</v>
      </c>
      <c r="D1149">
        <v>17</v>
      </c>
      <c r="E1149" s="13">
        <v>2.6</v>
      </c>
      <c r="F1149" s="7">
        <f>(((20-15)/(MIN($E$2:$E$8761)-15))*Data[[#This Row],[temperatuur]])+18.151</f>
        <v>17.60478151260504</v>
      </c>
      <c r="G1149" s="7">
        <f>Data[[#This Row],[Tintern ]]-Data[[#This Row],[temperatuur]]</f>
        <v>15.004781512605041</v>
      </c>
      <c r="H1149" s="7">
        <f>ROUND(IF(Data[[#This Row],[deltaT]]&gt;0,(Data[[#This Row],[Tintern ]]-Data[[#This Row],[temperatuur]])*Uitgangspunten!$B$9,0),1)</f>
        <v>52.1</v>
      </c>
      <c r="I1149"/>
      <c r="J1149"/>
      <c r="K1149" s="6"/>
      <c r="O1149" s="5"/>
      <c r="P1149" s="8"/>
      <c r="U1149"/>
      <c r="V1149"/>
    </row>
    <row r="1150" spans="1:22" x14ac:dyDescent="0.25">
      <c r="A1150">
        <v>2001</v>
      </c>
      <c r="B1150">
        <v>1</v>
      </c>
      <c r="C1150">
        <v>30</v>
      </c>
      <c r="D1150">
        <v>16</v>
      </c>
      <c r="E1150" s="13">
        <v>2.6</v>
      </c>
      <c r="F1150" s="7">
        <f>(((20-15)/(MIN($E$2:$E$8761)-15))*Data[[#This Row],[temperatuur]])+18.151</f>
        <v>17.60478151260504</v>
      </c>
      <c r="G1150" s="7">
        <f>Data[[#This Row],[Tintern ]]-Data[[#This Row],[temperatuur]]</f>
        <v>15.004781512605041</v>
      </c>
      <c r="H1150" s="7">
        <f>ROUND(IF(Data[[#This Row],[deltaT]]&gt;0,(Data[[#This Row],[Tintern ]]-Data[[#This Row],[temperatuur]])*Uitgangspunten!$B$9,0),1)</f>
        <v>52.1</v>
      </c>
      <c r="I1150"/>
      <c r="J1150"/>
      <c r="K1150" s="6"/>
      <c r="O1150" s="5"/>
      <c r="P1150" s="8"/>
      <c r="U1150"/>
      <c r="V1150"/>
    </row>
    <row r="1151" spans="1:22" x14ac:dyDescent="0.25">
      <c r="A1151">
        <v>2001</v>
      </c>
      <c r="B1151" s="3">
        <v>1</v>
      </c>
      <c r="C1151" s="3">
        <v>31</v>
      </c>
      <c r="D1151" s="3">
        <v>16</v>
      </c>
      <c r="E1151" s="13">
        <v>2.6</v>
      </c>
      <c r="F1151" s="7">
        <f>(((20-15)/(MIN($E$2:$E$8761)-15))*Data[[#This Row],[temperatuur]])+18.151</f>
        <v>17.60478151260504</v>
      </c>
      <c r="G1151" s="7">
        <f>Data[[#This Row],[Tintern ]]-Data[[#This Row],[temperatuur]]</f>
        <v>15.004781512605041</v>
      </c>
      <c r="H1151" s="7">
        <f>ROUND(IF(Data[[#This Row],[deltaT]]&gt;0,(Data[[#This Row],[Tintern ]]-Data[[#This Row],[temperatuur]])*Uitgangspunten!$B$9,0),1)</f>
        <v>52.1</v>
      </c>
      <c r="I1151"/>
      <c r="J1151"/>
      <c r="K1151" s="6"/>
      <c r="O1151" s="5"/>
      <c r="P1151" s="8"/>
      <c r="U1151"/>
      <c r="V1151"/>
    </row>
    <row r="1152" spans="1:22" x14ac:dyDescent="0.25">
      <c r="A1152">
        <v>2004</v>
      </c>
      <c r="B1152">
        <v>2</v>
      </c>
      <c r="C1152">
        <v>12</v>
      </c>
      <c r="D1152">
        <v>7</v>
      </c>
      <c r="E1152" s="13">
        <v>2.6</v>
      </c>
      <c r="F1152" s="7">
        <f>(((20-15)/(MIN($E$2:$E$8761)-15))*Data[[#This Row],[temperatuur]])+18.151</f>
        <v>17.60478151260504</v>
      </c>
      <c r="G1152" s="7">
        <f>Data[[#This Row],[Tintern ]]-Data[[#This Row],[temperatuur]]</f>
        <v>15.004781512605041</v>
      </c>
      <c r="H1152" s="7">
        <f>ROUND(IF(Data[[#This Row],[deltaT]]&gt;0,(Data[[#This Row],[Tintern ]]-Data[[#This Row],[temperatuur]])*Uitgangspunten!$B$9,0),1)</f>
        <v>52.1</v>
      </c>
      <c r="I1152"/>
      <c r="J1152"/>
      <c r="K1152" s="6"/>
      <c r="O1152" s="5"/>
      <c r="P1152" s="8"/>
      <c r="U1152"/>
      <c r="V1152"/>
    </row>
    <row r="1153" spans="1:22" x14ac:dyDescent="0.25">
      <c r="A1153">
        <v>2004</v>
      </c>
      <c r="B1153">
        <v>2</v>
      </c>
      <c r="C1153">
        <v>14</v>
      </c>
      <c r="D1153">
        <v>24</v>
      </c>
      <c r="E1153" s="13">
        <v>2.6</v>
      </c>
      <c r="F1153" s="7">
        <f>(((20-15)/(MIN($E$2:$E$8761)-15))*Data[[#This Row],[temperatuur]])+18.151</f>
        <v>17.60478151260504</v>
      </c>
      <c r="G1153" s="7">
        <f>Data[[#This Row],[Tintern ]]-Data[[#This Row],[temperatuur]]</f>
        <v>15.004781512605041</v>
      </c>
      <c r="H1153" s="7">
        <f>ROUND(IF(Data[[#This Row],[deltaT]]&gt;0,(Data[[#This Row],[Tintern ]]-Data[[#This Row],[temperatuur]])*Uitgangspunten!$B$9,0),1)</f>
        <v>52.1</v>
      </c>
      <c r="I1153"/>
      <c r="J1153"/>
      <c r="K1153" s="6"/>
      <c r="O1153" s="5"/>
      <c r="P1153" s="8"/>
      <c r="U1153"/>
      <c r="V1153"/>
    </row>
    <row r="1154" spans="1:22" x14ac:dyDescent="0.25">
      <c r="A1154">
        <v>2004</v>
      </c>
      <c r="B1154">
        <v>2</v>
      </c>
      <c r="C1154">
        <v>16</v>
      </c>
      <c r="D1154">
        <v>18</v>
      </c>
      <c r="E1154" s="13">
        <v>2.6</v>
      </c>
      <c r="F1154" s="7">
        <f>(((20-15)/(MIN($E$2:$E$8761)-15))*Data[[#This Row],[temperatuur]])+18.151</f>
        <v>17.60478151260504</v>
      </c>
      <c r="G1154" s="7">
        <f>Data[[#This Row],[Tintern ]]-Data[[#This Row],[temperatuur]]</f>
        <v>15.004781512605041</v>
      </c>
      <c r="H1154" s="7">
        <f>ROUND(IF(Data[[#This Row],[deltaT]]&gt;0,(Data[[#This Row],[Tintern ]]-Data[[#This Row],[temperatuur]])*Uitgangspunten!$B$9,0),1)</f>
        <v>52.1</v>
      </c>
      <c r="I1154"/>
      <c r="J1154"/>
      <c r="K1154" s="6"/>
      <c r="O1154" s="5"/>
      <c r="P1154" s="8"/>
      <c r="U1154"/>
      <c r="V1154"/>
    </row>
    <row r="1155" spans="1:22" x14ac:dyDescent="0.25">
      <c r="A1155">
        <v>2004</v>
      </c>
      <c r="B1155">
        <v>2</v>
      </c>
      <c r="C1155">
        <v>16</v>
      </c>
      <c r="D1155">
        <v>22</v>
      </c>
      <c r="E1155" s="13">
        <v>2.6</v>
      </c>
      <c r="F1155" s="7">
        <f>(((20-15)/(MIN($E$2:$E$8761)-15))*Data[[#This Row],[temperatuur]])+18.151</f>
        <v>17.60478151260504</v>
      </c>
      <c r="G1155" s="7">
        <f>Data[[#This Row],[Tintern ]]-Data[[#This Row],[temperatuur]]</f>
        <v>15.004781512605041</v>
      </c>
      <c r="H1155" s="7">
        <f>ROUND(IF(Data[[#This Row],[deltaT]]&gt;0,(Data[[#This Row],[Tintern ]]-Data[[#This Row],[temperatuur]])*Uitgangspunten!$B$9,0),1)</f>
        <v>52.1</v>
      </c>
      <c r="I1155"/>
      <c r="J1155"/>
      <c r="K1155" s="6"/>
      <c r="O1155" s="5"/>
      <c r="P1155" s="8"/>
      <c r="U1155"/>
      <c r="V1155"/>
    </row>
    <row r="1156" spans="1:22" x14ac:dyDescent="0.25">
      <c r="A1156">
        <v>2004</v>
      </c>
      <c r="B1156">
        <v>2</v>
      </c>
      <c r="C1156">
        <v>17</v>
      </c>
      <c r="D1156">
        <v>6</v>
      </c>
      <c r="E1156" s="13">
        <v>2.6</v>
      </c>
      <c r="F1156" s="7">
        <f>(((20-15)/(MIN($E$2:$E$8761)-15))*Data[[#This Row],[temperatuur]])+18.151</f>
        <v>17.60478151260504</v>
      </c>
      <c r="G1156" s="7">
        <f>Data[[#This Row],[Tintern ]]-Data[[#This Row],[temperatuur]]</f>
        <v>15.004781512605041</v>
      </c>
      <c r="H1156" s="7">
        <f>ROUND(IF(Data[[#This Row],[deltaT]]&gt;0,(Data[[#This Row],[Tintern ]]-Data[[#This Row],[temperatuur]])*Uitgangspunten!$B$9,0),1)</f>
        <v>52.1</v>
      </c>
      <c r="I1156"/>
      <c r="J1156"/>
      <c r="K1156" s="6"/>
      <c r="O1156" s="5"/>
      <c r="P1156" s="8"/>
      <c r="U1156"/>
      <c r="V1156"/>
    </row>
    <row r="1157" spans="1:22" x14ac:dyDescent="0.25">
      <c r="A1157">
        <v>2004</v>
      </c>
      <c r="B1157">
        <v>2</v>
      </c>
      <c r="C1157">
        <v>19</v>
      </c>
      <c r="D1157">
        <v>10</v>
      </c>
      <c r="E1157" s="13">
        <v>2.6</v>
      </c>
      <c r="F1157" s="7">
        <f>(((20-15)/(MIN($E$2:$E$8761)-15))*Data[[#This Row],[temperatuur]])+18.151</f>
        <v>17.60478151260504</v>
      </c>
      <c r="G1157" s="7">
        <f>Data[[#This Row],[Tintern ]]-Data[[#This Row],[temperatuur]]</f>
        <v>15.004781512605041</v>
      </c>
      <c r="H1157" s="7">
        <f>ROUND(IF(Data[[#This Row],[deltaT]]&gt;0,(Data[[#This Row],[Tintern ]]-Data[[#This Row],[temperatuur]])*Uitgangspunten!$B$9,0),1)</f>
        <v>52.1</v>
      </c>
      <c r="I1157"/>
      <c r="J1157"/>
      <c r="K1157" s="6"/>
      <c r="O1157" s="5"/>
      <c r="P1157" s="8"/>
      <c r="U1157"/>
      <c r="V1157"/>
    </row>
    <row r="1158" spans="1:22" x14ac:dyDescent="0.25">
      <c r="A1158">
        <v>2004</v>
      </c>
      <c r="B1158">
        <v>2</v>
      </c>
      <c r="C1158">
        <v>20</v>
      </c>
      <c r="D1158">
        <v>17</v>
      </c>
      <c r="E1158" s="13">
        <v>2.6</v>
      </c>
      <c r="F1158" s="7">
        <f>(((20-15)/(MIN($E$2:$E$8761)-15))*Data[[#This Row],[temperatuur]])+18.151</f>
        <v>17.60478151260504</v>
      </c>
      <c r="G1158" s="7">
        <f>Data[[#This Row],[Tintern ]]-Data[[#This Row],[temperatuur]]</f>
        <v>15.004781512605041</v>
      </c>
      <c r="H1158" s="7">
        <f>ROUND(IF(Data[[#This Row],[deltaT]]&gt;0,(Data[[#This Row],[Tintern ]]-Data[[#This Row],[temperatuur]])*Uitgangspunten!$B$9,0),1)</f>
        <v>52.1</v>
      </c>
      <c r="I1158"/>
      <c r="J1158"/>
      <c r="K1158" s="6"/>
      <c r="O1158" s="5"/>
      <c r="P1158" s="8"/>
      <c r="U1158"/>
      <c r="V1158"/>
    </row>
    <row r="1159" spans="1:22" x14ac:dyDescent="0.25">
      <c r="A1159">
        <v>2004</v>
      </c>
      <c r="B1159">
        <v>2</v>
      </c>
      <c r="C1159">
        <v>25</v>
      </c>
      <c r="D1159">
        <v>11</v>
      </c>
      <c r="E1159" s="13">
        <v>2.6</v>
      </c>
      <c r="F1159" s="7">
        <f>(((20-15)/(MIN($E$2:$E$8761)-15))*Data[[#This Row],[temperatuur]])+18.151</f>
        <v>17.60478151260504</v>
      </c>
      <c r="G1159" s="7">
        <f>Data[[#This Row],[Tintern ]]-Data[[#This Row],[temperatuur]]</f>
        <v>15.004781512605041</v>
      </c>
      <c r="H1159" s="7">
        <f>ROUND(IF(Data[[#This Row],[deltaT]]&gt;0,(Data[[#This Row],[Tintern ]]-Data[[#This Row],[temperatuur]])*Uitgangspunten!$B$9,0),1)</f>
        <v>52.1</v>
      </c>
      <c r="I1159"/>
      <c r="J1159"/>
      <c r="K1159" s="6"/>
      <c r="O1159" s="5"/>
      <c r="P1159" s="8"/>
      <c r="U1159"/>
      <c r="V1159"/>
    </row>
    <row r="1160" spans="1:22" x14ac:dyDescent="0.25">
      <c r="A1160">
        <v>2004</v>
      </c>
      <c r="B1160">
        <v>2</v>
      </c>
      <c r="C1160">
        <v>26</v>
      </c>
      <c r="D1160">
        <v>13</v>
      </c>
      <c r="E1160" s="13">
        <v>2.6</v>
      </c>
      <c r="F1160" s="7">
        <f>(((20-15)/(MIN($E$2:$E$8761)-15))*Data[[#This Row],[temperatuur]])+18.151</f>
        <v>17.60478151260504</v>
      </c>
      <c r="G1160" s="7">
        <f>Data[[#This Row],[Tintern ]]-Data[[#This Row],[temperatuur]]</f>
        <v>15.004781512605041</v>
      </c>
      <c r="H1160" s="7">
        <f>ROUND(IF(Data[[#This Row],[deltaT]]&gt;0,(Data[[#This Row],[Tintern ]]-Data[[#This Row],[temperatuur]])*Uitgangspunten!$B$9,0),1)</f>
        <v>52.1</v>
      </c>
      <c r="I1160"/>
      <c r="J1160"/>
      <c r="K1160" s="6"/>
      <c r="O1160" s="5"/>
      <c r="P1160" s="8"/>
      <c r="U1160"/>
      <c r="V1160"/>
    </row>
    <row r="1161" spans="1:22" x14ac:dyDescent="0.25">
      <c r="A1161">
        <v>2004</v>
      </c>
      <c r="B1161">
        <v>2</v>
      </c>
      <c r="C1161" s="3">
        <v>28</v>
      </c>
      <c r="D1161" s="3">
        <v>12</v>
      </c>
      <c r="E1161" s="13">
        <v>2.6</v>
      </c>
      <c r="F1161" s="7">
        <f>(((20-15)/(MIN($E$2:$E$8761)-15))*Data[[#This Row],[temperatuur]])+18.151</f>
        <v>17.60478151260504</v>
      </c>
      <c r="G1161" s="7">
        <f>Data[[#This Row],[Tintern ]]-Data[[#This Row],[temperatuur]]</f>
        <v>15.004781512605041</v>
      </c>
      <c r="H1161" s="7">
        <f>ROUND(IF(Data[[#This Row],[deltaT]]&gt;0,(Data[[#This Row],[Tintern ]]-Data[[#This Row],[temperatuur]])*Uitgangspunten!$B$9,0),1)</f>
        <v>52.1</v>
      </c>
      <c r="I1161"/>
      <c r="J1161"/>
      <c r="K1161" s="6"/>
      <c r="O1161" s="5"/>
      <c r="P1161" s="8"/>
      <c r="U1161"/>
      <c r="V1161"/>
    </row>
    <row r="1162" spans="1:22" x14ac:dyDescent="0.25">
      <c r="A1162">
        <v>2004</v>
      </c>
      <c r="B1162">
        <v>3</v>
      </c>
      <c r="C1162">
        <v>9</v>
      </c>
      <c r="D1162">
        <v>10</v>
      </c>
      <c r="E1162" s="13">
        <v>2.6</v>
      </c>
      <c r="F1162" s="7">
        <f>(((20-15)/(MIN($E$2:$E$8761)-15))*Data[[#This Row],[temperatuur]])+18.151</f>
        <v>17.60478151260504</v>
      </c>
      <c r="G1162" s="7">
        <f>Data[[#This Row],[Tintern ]]-Data[[#This Row],[temperatuur]]</f>
        <v>15.004781512605041</v>
      </c>
      <c r="H1162" s="7">
        <f>ROUND(IF(Data[[#This Row],[deltaT]]&gt;0,(Data[[#This Row],[Tintern ]]-Data[[#This Row],[temperatuur]])*Uitgangspunten!$B$9,0),1)</f>
        <v>52.1</v>
      </c>
      <c r="I1162"/>
      <c r="J1162"/>
      <c r="K1162" s="6"/>
      <c r="O1162" s="5"/>
      <c r="P1162" s="8"/>
      <c r="U1162"/>
      <c r="V1162"/>
    </row>
    <row r="1163" spans="1:22" x14ac:dyDescent="0.25">
      <c r="A1163">
        <v>2004</v>
      </c>
      <c r="B1163">
        <v>3</v>
      </c>
      <c r="C1163">
        <v>11</v>
      </c>
      <c r="D1163">
        <v>10</v>
      </c>
      <c r="E1163" s="13">
        <v>2.6</v>
      </c>
      <c r="F1163" s="7">
        <f>(((20-15)/(MIN($E$2:$E$8761)-15))*Data[[#This Row],[temperatuur]])+18.151</f>
        <v>17.60478151260504</v>
      </c>
      <c r="G1163" s="7">
        <f>Data[[#This Row],[Tintern ]]-Data[[#This Row],[temperatuur]]</f>
        <v>15.004781512605041</v>
      </c>
      <c r="H1163" s="7">
        <f>ROUND(IF(Data[[#This Row],[deltaT]]&gt;0,(Data[[#This Row],[Tintern ]]-Data[[#This Row],[temperatuur]])*Uitgangspunten!$B$9,0),1)</f>
        <v>52.1</v>
      </c>
      <c r="I1163"/>
      <c r="J1163"/>
      <c r="K1163" s="6"/>
      <c r="O1163" s="5"/>
      <c r="P1163" s="8"/>
      <c r="U1163"/>
      <c r="V1163"/>
    </row>
    <row r="1164" spans="1:22" x14ac:dyDescent="0.25">
      <c r="A1164">
        <v>2004</v>
      </c>
      <c r="B1164">
        <v>3</v>
      </c>
      <c r="C1164">
        <v>24</v>
      </c>
      <c r="D1164">
        <v>21</v>
      </c>
      <c r="E1164" s="13">
        <v>2.6</v>
      </c>
      <c r="F1164" s="7">
        <f>(((20-15)/(MIN($E$2:$E$8761)-15))*Data[[#This Row],[temperatuur]])+18.151</f>
        <v>17.60478151260504</v>
      </c>
      <c r="G1164" s="7">
        <f>Data[[#This Row],[Tintern ]]-Data[[#This Row],[temperatuur]]</f>
        <v>15.004781512605041</v>
      </c>
      <c r="H1164" s="7">
        <f>ROUND(IF(Data[[#This Row],[deltaT]]&gt;0,(Data[[#This Row],[Tintern ]]-Data[[#This Row],[temperatuur]])*Uitgangspunten!$B$9,0),1)</f>
        <v>52.1</v>
      </c>
      <c r="I1164"/>
      <c r="J1164"/>
      <c r="K1164" s="6"/>
      <c r="O1164" s="5"/>
      <c r="P1164" s="8"/>
      <c r="U1164"/>
      <c r="V1164"/>
    </row>
    <row r="1165" spans="1:22" x14ac:dyDescent="0.25">
      <c r="A1165">
        <v>2002</v>
      </c>
      <c r="B1165">
        <v>4</v>
      </c>
      <c r="C1165">
        <v>19</v>
      </c>
      <c r="D1165">
        <v>24</v>
      </c>
      <c r="E1165" s="13">
        <v>2.6</v>
      </c>
      <c r="F1165" s="7">
        <f>(((20-15)/(MIN($E$2:$E$8761)-15))*Data[[#This Row],[temperatuur]])+18.151</f>
        <v>17.60478151260504</v>
      </c>
      <c r="G1165" s="7">
        <f>Data[[#This Row],[Tintern ]]-Data[[#This Row],[temperatuur]]</f>
        <v>15.004781512605041</v>
      </c>
      <c r="H1165" s="7">
        <f>ROUND(IF(Data[[#This Row],[deltaT]]&gt;0,(Data[[#This Row],[Tintern ]]-Data[[#This Row],[temperatuur]])*Uitgangspunten!$B$9,0),1)</f>
        <v>52.1</v>
      </c>
      <c r="I1165"/>
      <c r="J1165"/>
      <c r="K1165" s="6"/>
      <c r="O1165" s="5"/>
      <c r="P1165" s="8"/>
      <c r="U1165"/>
      <c r="V1165"/>
    </row>
    <row r="1166" spans="1:22" x14ac:dyDescent="0.25">
      <c r="A1166">
        <v>2003</v>
      </c>
      <c r="B1166">
        <v>11</v>
      </c>
      <c r="C1166">
        <v>9</v>
      </c>
      <c r="D1166">
        <v>4</v>
      </c>
      <c r="E1166" s="13">
        <v>2.6</v>
      </c>
      <c r="F1166" s="7">
        <f>(((20-15)/(MIN($E$2:$E$8761)-15))*Data[[#This Row],[temperatuur]])+18.151</f>
        <v>17.60478151260504</v>
      </c>
      <c r="G1166" s="7">
        <f>Data[[#This Row],[Tintern ]]-Data[[#This Row],[temperatuur]]</f>
        <v>15.004781512605041</v>
      </c>
      <c r="H1166" s="7">
        <f>ROUND(IF(Data[[#This Row],[deltaT]]&gt;0,(Data[[#This Row],[Tintern ]]-Data[[#This Row],[temperatuur]])*Uitgangspunten!$B$9,0),1)</f>
        <v>52.1</v>
      </c>
      <c r="I1166"/>
      <c r="J1166"/>
      <c r="K1166" s="6"/>
      <c r="O1166" s="5"/>
      <c r="P1166" s="8"/>
      <c r="U1166"/>
      <c r="V1166"/>
    </row>
    <row r="1167" spans="1:22" x14ac:dyDescent="0.25">
      <c r="A1167">
        <v>2003</v>
      </c>
      <c r="B1167">
        <v>11</v>
      </c>
      <c r="C1167">
        <v>11</v>
      </c>
      <c r="D1167">
        <v>7</v>
      </c>
      <c r="E1167" s="13">
        <v>2.6</v>
      </c>
      <c r="F1167" s="7">
        <f>(((20-15)/(MIN($E$2:$E$8761)-15))*Data[[#This Row],[temperatuur]])+18.151</f>
        <v>17.60478151260504</v>
      </c>
      <c r="G1167" s="7">
        <f>Data[[#This Row],[Tintern ]]-Data[[#This Row],[temperatuur]]</f>
        <v>15.004781512605041</v>
      </c>
      <c r="H1167" s="7">
        <f>ROUND(IF(Data[[#This Row],[deltaT]]&gt;0,(Data[[#This Row],[Tintern ]]-Data[[#This Row],[temperatuur]])*Uitgangspunten!$B$9,0),1)</f>
        <v>52.1</v>
      </c>
      <c r="I1167"/>
      <c r="J1167"/>
      <c r="K1167" s="6"/>
      <c r="O1167" s="5"/>
      <c r="P1167" s="8"/>
      <c r="U1167"/>
      <c r="V1167"/>
    </row>
    <row r="1168" spans="1:22" x14ac:dyDescent="0.25">
      <c r="A1168">
        <v>2003</v>
      </c>
      <c r="B1168">
        <v>11</v>
      </c>
      <c r="C1168">
        <v>11</v>
      </c>
      <c r="D1168">
        <v>21</v>
      </c>
      <c r="E1168" s="13">
        <v>2.6</v>
      </c>
      <c r="F1168" s="7">
        <f>(((20-15)/(MIN($E$2:$E$8761)-15))*Data[[#This Row],[temperatuur]])+18.151</f>
        <v>17.60478151260504</v>
      </c>
      <c r="G1168" s="7">
        <f>Data[[#This Row],[Tintern ]]-Data[[#This Row],[temperatuur]]</f>
        <v>15.004781512605041</v>
      </c>
      <c r="H1168" s="7">
        <f>ROUND(IF(Data[[#This Row],[deltaT]]&gt;0,(Data[[#This Row],[Tintern ]]-Data[[#This Row],[temperatuur]])*Uitgangspunten!$B$9,0),1)</f>
        <v>52.1</v>
      </c>
      <c r="I1168"/>
      <c r="J1168"/>
      <c r="K1168" s="6"/>
      <c r="O1168" s="5"/>
      <c r="P1168" s="8"/>
      <c r="U1168"/>
      <c r="V1168"/>
    </row>
    <row r="1169" spans="1:22" x14ac:dyDescent="0.25">
      <c r="A1169">
        <v>2003</v>
      </c>
      <c r="B1169">
        <v>11</v>
      </c>
      <c r="C1169">
        <v>29</v>
      </c>
      <c r="D1169">
        <v>3</v>
      </c>
      <c r="E1169" s="13">
        <v>2.6</v>
      </c>
      <c r="F1169" s="7">
        <f>(((20-15)/(MIN($E$2:$E$8761)-15))*Data[[#This Row],[temperatuur]])+18.151</f>
        <v>17.60478151260504</v>
      </c>
      <c r="G1169" s="7">
        <f>Data[[#This Row],[Tintern ]]-Data[[#This Row],[temperatuur]]</f>
        <v>15.004781512605041</v>
      </c>
      <c r="H1169" s="7">
        <f>ROUND(IF(Data[[#This Row],[deltaT]]&gt;0,(Data[[#This Row],[Tintern ]]-Data[[#This Row],[temperatuur]])*Uitgangspunten!$B$9,0),1)</f>
        <v>52.1</v>
      </c>
      <c r="I1169"/>
      <c r="J1169"/>
      <c r="K1169" s="6"/>
      <c r="O1169" s="5"/>
      <c r="P1169" s="8"/>
      <c r="U1169"/>
      <c r="V1169"/>
    </row>
    <row r="1170" spans="1:22" x14ac:dyDescent="0.25">
      <c r="A1170">
        <v>2003</v>
      </c>
      <c r="B1170">
        <v>11</v>
      </c>
      <c r="C1170">
        <v>29</v>
      </c>
      <c r="D1170">
        <v>8</v>
      </c>
      <c r="E1170" s="13">
        <v>2.6</v>
      </c>
      <c r="F1170" s="7">
        <f>(((20-15)/(MIN($E$2:$E$8761)-15))*Data[[#This Row],[temperatuur]])+18.151</f>
        <v>17.60478151260504</v>
      </c>
      <c r="G1170" s="7">
        <f>Data[[#This Row],[Tintern ]]-Data[[#This Row],[temperatuur]]</f>
        <v>15.004781512605041</v>
      </c>
      <c r="H1170" s="7">
        <f>ROUND(IF(Data[[#This Row],[deltaT]]&gt;0,(Data[[#This Row],[Tintern ]]-Data[[#This Row],[temperatuur]])*Uitgangspunten!$B$9,0),1)</f>
        <v>52.1</v>
      </c>
      <c r="I1170"/>
      <c r="J1170"/>
      <c r="K1170" s="6"/>
      <c r="O1170" s="5"/>
      <c r="P1170" s="8"/>
      <c r="U1170"/>
      <c r="V1170"/>
    </row>
    <row r="1171" spans="1:22" x14ac:dyDescent="0.25">
      <c r="A1171">
        <v>2003</v>
      </c>
      <c r="B1171">
        <v>12</v>
      </c>
      <c r="C1171">
        <v>3</v>
      </c>
      <c r="D1171">
        <v>8</v>
      </c>
      <c r="E1171" s="13">
        <v>2.6</v>
      </c>
      <c r="F1171" s="7">
        <f>(((20-15)/(MIN($E$2:$E$8761)-15))*Data[[#This Row],[temperatuur]])+18.151</f>
        <v>17.60478151260504</v>
      </c>
      <c r="G1171" s="7">
        <f>Data[[#This Row],[Tintern ]]-Data[[#This Row],[temperatuur]]</f>
        <v>15.004781512605041</v>
      </c>
      <c r="H1171" s="7">
        <f>ROUND(IF(Data[[#This Row],[deltaT]]&gt;0,(Data[[#This Row],[Tintern ]]-Data[[#This Row],[temperatuur]])*Uitgangspunten!$B$9,0),1)</f>
        <v>52.1</v>
      </c>
      <c r="I1171"/>
      <c r="J1171"/>
      <c r="K1171" s="6"/>
      <c r="O1171" s="5"/>
      <c r="P1171" s="8"/>
      <c r="U1171"/>
      <c r="V1171"/>
    </row>
    <row r="1172" spans="1:22" x14ac:dyDescent="0.25">
      <c r="A1172">
        <v>2003</v>
      </c>
      <c r="B1172">
        <v>12</v>
      </c>
      <c r="C1172">
        <v>11</v>
      </c>
      <c r="D1172">
        <v>13</v>
      </c>
      <c r="E1172" s="13">
        <v>2.6</v>
      </c>
      <c r="F1172" s="7">
        <f>(((20-15)/(MIN($E$2:$E$8761)-15))*Data[[#This Row],[temperatuur]])+18.151</f>
        <v>17.60478151260504</v>
      </c>
      <c r="G1172" s="7">
        <f>Data[[#This Row],[Tintern ]]-Data[[#This Row],[temperatuur]]</f>
        <v>15.004781512605041</v>
      </c>
      <c r="H1172" s="7">
        <f>ROUND(IF(Data[[#This Row],[deltaT]]&gt;0,(Data[[#This Row],[Tintern ]]-Data[[#This Row],[temperatuur]])*Uitgangspunten!$B$9,0),1)</f>
        <v>52.1</v>
      </c>
      <c r="I1172"/>
      <c r="J1172"/>
      <c r="K1172" s="6"/>
      <c r="O1172" s="5"/>
      <c r="P1172" s="8"/>
      <c r="U1172"/>
      <c r="V1172"/>
    </row>
    <row r="1173" spans="1:22" x14ac:dyDescent="0.25">
      <c r="A1173">
        <v>2003</v>
      </c>
      <c r="B1173">
        <v>12</v>
      </c>
      <c r="C1173">
        <v>11</v>
      </c>
      <c r="D1173">
        <v>15</v>
      </c>
      <c r="E1173" s="13">
        <v>2.6</v>
      </c>
      <c r="F1173" s="7">
        <f>(((20-15)/(MIN($E$2:$E$8761)-15))*Data[[#This Row],[temperatuur]])+18.151</f>
        <v>17.60478151260504</v>
      </c>
      <c r="G1173" s="7">
        <f>Data[[#This Row],[Tintern ]]-Data[[#This Row],[temperatuur]]</f>
        <v>15.004781512605041</v>
      </c>
      <c r="H1173" s="7">
        <f>ROUND(IF(Data[[#This Row],[deltaT]]&gt;0,(Data[[#This Row],[Tintern ]]-Data[[#This Row],[temperatuur]])*Uitgangspunten!$B$9,0),1)</f>
        <v>52.1</v>
      </c>
      <c r="I1173"/>
      <c r="J1173"/>
      <c r="K1173" s="6"/>
      <c r="O1173" s="5"/>
      <c r="P1173" s="8"/>
      <c r="U1173"/>
      <c r="V1173"/>
    </row>
    <row r="1174" spans="1:22" x14ac:dyDescent="0.25">
      <c r="A1174">
        <v>2003</v>
      </c>
      <c r="B1174">
        <v>12</v>
      </c>
      <c r="C1174">
        <v>11</v>
      </c>
      <c r="D1174">
        <v>16</v>
      </c>
      <c r="E1174" s="13">
        <v>2.6</v>
      </c>
      <c r="F1174" s="7">
        <f>(((20-15)/(MIN($E$2:$E$8761)-15))*Data[[#This Row],[temperatuur]])+18.151</f>
        <v>17.60478151260504</v>
      </c>
      <c r="G1174" s="7">
        <f>Data[[#This Row],[Tintern ]]-Data[[#This Row],[temperatuur]]</f>
        <v>15.004781512605041</v>
      </c>
      <c r="H1174" s="7">
        <f>ROUND(IF(Data[[#This Row],[deltaT]]&gt;0,(Data[[#This Row],[Tintern ]]-Data[[#This Row],[temperatuur]])*Uitgangspunten!$B$9,0),1)</f>
        <v>52.1</v>
      </c>
      <c r="I1174"/>
      <c r="J1174"/>
      <c r="K1174" s="6"/>
      <c r="O1174" s="5"/>
      <c r="P1174" s="8"/>
      <c r="U1174"/>
      <c r="V1174"/>
    </row>
    <row r="1175" spans="1:22" x14ac:dyDescent="0.25">
      <c r="A1175">
        <v>2003</v>
      </c>
      <c r="B1175">
        <v>12</v>
      </c>
      <c r="C1175">
        <v>12</v>
      </c>
      <c r="D1175">
        <v>11</v>
      </c>
      <c r="E1175" s="13">
        <v>2.6</v>
      </c>
      <c r="F1175" s="7">
        <f>(((20-15)/(MIN($E$2:$E$8761)-15))*Data[[#This Row],[temperatuur]])+18.151</f>
        <v>17.60478151260504</v>
      </c>
      <c r="G1175" s="7">
        <f>Data[[#This Row],[Tintern ]]-Data[[#This Row],[temperatuur]]</f>
        <v>15.004781512605041</v>
      </c>
      <c r="H1175" s="7">
        <f>ROUND(IF(Data[[#This Row],[deltaT]]&gt;0,(Data[[#This Row],[Tintern ]]-Data[[#This Row],[temperatuur]])*Uitgangspunten!$B$9,0),1)</f>
        <v>52.1</v>
      </c>
      <c r="I1175"/>
      <c r="J1175"/>
      <c r="K1175" s="6"/>
      <c r="O1175" s="5"/>
      <c r="P1175" s="8"/>
      <c r="U1175"/>
      <c r="V1175"/>
    </row>
    <row r="1176" spans="1:22" x14ac:dyDescent="0.25">
      <c r="A1176">
        <v>2003</v>
      </c>
      <c r="B1176">
        <v>12</v>
      </c>
      <c r="C1176">
        <v>15</v>
      </c>
      <c r="D1176">
        <v>8</v>
      </c>
      <c r="E1176" s="13">
        <v>2.6</v>
      </c>
      <c r="F1176" s="7">
        <f>(((20-15)/(MIN($E$2:$E$8761)-15))*Data[[#This Row],[temperatuur]])+18.151</f>
        <v>17.60478151260504</v>
      </c>
      <c r="G1176" s="7">
        <f>Data[[#This Row],[Tintern ]]-Data[[#This Row],[temperatuur]]</f>
        <v>15.004781512605041</v>
      </c>
      <c r="H1176" s="7">
        <f>ROUND(IF(Data[[#This Row],[deltaT]]&gt;0,(Data[[#This Row],[Tintern ]]-Data[[#This Row],[temperatuur]])*Uitgangspunten!$B$9,0),1)</f>
        <v>52.1</v>
      </c>
      <c r="I1176"/>
      <c r="J1176"/>
      <c r="K1176" s="6"/>
      <c r="O1176" s="5"/>
      <c r="P1176" s="8"/>
      <c r="U1176"/>
      <c r="V1176"/>
    </row>
    <row r="1177" spans="1:22" x14ac:dyDescent="0.25">
      <c r="A1177">
        <v>2003</v>
      </c>
      <c r="B1177">
        <v>12</v>
      </c>
      <c r="C1177">
        <v>24</v>
      </c>
      <c r="D1177">
        <v>8</v>
      </c>
      <c r="E1177" s="13">
        <v>2.6</v>
      </c>
      <c r="F1177" s="7">
        <f>(((20-15)/(MIN($E$2:$E$8761)-15))*Data[[#This Row],[temperatuur]])+18.151</f>
        <v>17.60478151260504</v>
      </c>
      <c r="G1177" s="7">
        <f>Data[[#This Row],[Tintern ]]-Data[[#This Row],[temperatuur]]</f>
        <v>15.004781512605041</v>
      </c>
      <c r="H1177" s="7">
        <f>ROUND(IF(Data[[#This Row],[deltaT]]&gt;0,(Data[[#This Row],[Tintern ]]-Data[[#This Row],[temperatuur]])*Uitgangspunten!$B$9,0),1)</f>
        <v>52.1</v>
      </c>
      <c r="I1177"/>
      <c r="J1177"/>
      <c r="K1177" s="6"/>
      <c r="O1177" s="5"/>
      <c r="P1177" s="8"/>
      <c r="U1177"/>
      <c r="V1177"/>
    </row>
    <row r="1178" spans="1:22" x14ac:dyDescent="0.25">
      <c r="A1178">
        <v>2001</v>
      </c>
      <c r="B1178">
        <v>1</v>
      </c>
      <c r="C1178">
        <v>9</v>
      </c>
      <c r="D1178">
        <v>6</v>
      </c>
      <c r="E1178" s="13">
        <v>2.7</v>
      </c>
      <c r="F1178" s="7">
        <f>(((20-15)/(MIN($E$2:$E$8761)-15))*Data[[#This Row],[temperatuur]])+18.151</f>
        <v>17.583773109243698</v>
      </c>
      <c r="G1178" s="7">
        <f>Data[[#This Row],[Tintern ]]-Data[[#This Row],[temperatuur]]</f>
        <v>14.883773109243698</v>
      </c>
      <c r="H1178" s="7">
        <f>ROUND(IF(Data[[#This Row],[deltaT]]&gt;0,(Data[[#This Row],[Tintern ]]-Data[[#This Row],[temperatuur]])*Uitgangspunten!$B$9,0),1)</f>
        <v>51.7</v>
      </c>
      <c r="I1178"/>
      <c r="J1178"/>
      <c r="K1178" s="6"/>
      <c r="O1178" s="5"/>
      <c r="P1178" s="8"/>
      <c r="U1178"/>
      <c r="V1178"/>
    </row>
    <row r="1179" spans="1:22" x14ac:dyDescent="0.25">
      <c r="A1179">
        <v>2001</v>
      </c>
      <c r="B1179">
        <v>1</v>
      </c>
      <c r="C1179">
        <v>9</v>
      </c>
      <c r="D1179">
        <v>23</v>
      </c>
      <c r="E1179" s="13">
        <v>2.7</v>
      </c>
      <c r="F1179" s="7">
        <f>(((20-15)/(MIN($E$2:$E$8761)-15))*Data[[#This Row],[temperatuur]])+18.151</f>
        <v>17.583773109243698</v>
      </c>
      <c r="G1179" s="7">
        <f>Data[[#This Row],[Tintern ]]-Data[[#This Row],[temperatuur]]</f>
        <v>14.883773109243698</v>
      </c>
      <c r="H1179" s="7">
        <f>ROUND(IF(Data[[#This Row],[deltaT]]&gt;0,(Data[[#This Row],[Tintern ]]-Data[[#This Row],[temperatuur]])*Uitgangspunten!$B$9,0),1)</f>
        <v>51.7</v>
      </c>
      <c r="I1179"/>
      <c r="J1179"/>
      <c r="K1179" s="6"/>
      <c r="O1179" s="5"/>
      <c r="P1179" s="8"/>
      <c r="U1179"/>
      <c r="V1179"/>
    </row>
    <row r="1180" spans="1:22" x14ac:dyDescent="0.25">
      <c r="A1180">
        <v>2001</v>
      </c>
      <c r="B1180">
        <v>1</v>
      </c>
      <c r="C1180">
        <v>10</v>
      </c>
      <c r="D1180">
        <v>24</v>
      </c>
      <c r="E1180" s="13">
        <v>2.7</v>
      </c>
      <c r="F1180" s="7">
        <f>(((20-15)/(MIN($E$2:$E$8761)-15))*Data[[#This Row],[temperatuur]])+18.151</f>
        <v>17.583773109243698</v>
      </c>
      <c r="G1180" s="7">
        <f>Data[[#This Row],[Tintern ]]-Data[[#This Row],[temperatuur]]</f>
        <v>14.883773109243698</v>
      </c>
      <c r="H1180" s="7">
        <f>ROUND(IF(Data[[#This Row],[deltaT]]&gt;0,(Data[[#This Row],[Tintern ]]-Data[[#This Row],[temperatuur]])*Uitgangspunten!$B$9,0),1)</f>
        <v>51.7</v>
      </c>
      <c r="I1180"/>
      <c r="J1180"/>
      <c r="K1180" s="6"/>
      <c r="O1180" s="5"/>
      <c r="P1180" s="8"/>
      <c r="U1180"/>
      <c r="V1180"/>
    </row>
    <row r="1181" spans="1:22" x14ac:dyDescent="0.25">
      <c r="A1181">
        <v>2001</v>
      </c>
      <c r="B1181">
        <v>1</v>
      </c>
      <c r="C1181">
        <v>11</v>
      </c>
      <c r="D1181">
        <v>11</v>
      </c>
      <c r="E1181" s="13">
        <v>2.7</v>
      </c>
      <c r="F1181" s="7">
        <f>(((20-15)/(MIN($E$2:$E$8761)-15))*Data[[#This Row],[temperatuur]])+18.151</f>
        <v>17.583773109243698</v>
      </c>
      <c r="G1181" s="7">
        <f>Data[[#This Row],[Tintern ]]-Data[[#This Row],[temperatuur]]</f>
        <v>14.883773109243698</v>
      </c>
      <c r="H1181" s="7">
        <f>ROUND(IF(Data[[#This Row],[deltaT]]&gt;0,(Data[[#This Row],[Tintern ]]-Data[[#This Row],[temperatuur]])*Uitgangspunten!$B$9,0),1)</f>
        <v>51.7</v>
      </c>
      <c r="I1181"/>
      <c r="J1181"/>
      <c r="K1181" s="6"/>
      <c r="O1181" s="5"/>
      <c r="P1181" s="8"/>
      <c r="U1181"/>
      <c r="V1181"/>
    </row>
    <row r="1182" spans="1:22" x14ac:dyDescent="0.25">
      <c r="A1182">
        <v>2001</v>
      </c>
      <c r="B1182">
        <v>1</v>
      </c>
      <c r="C1182">
        <v>12</v>
      </c>
      <c r="D1182">
        <v>11</v>
      </c>
      <c r="E1182" s="13">
        <v>2.7</v>
      </c>
      <c r="F1182" s="7">
        <f>(((20-15)/(MIN($E$2:$E$8761)-15))*Data[[#This Row],[temperatuur]])+18.151</f>
        <v>17.583773109243698</v>
      </c>
      <c r="G1182" s="7">
        <f>Data[[#This Row],[Tintern ]]-Data[[#This Row],[temperatuur]]</f>
        <v>14.883773109243698</v>
      </c>
      <c r="H1182" s="7">
        <f>ROUND(IF(Data[[#This Row],[deltaT]]&gt;0,(Data[[#This Row],[Tintern ]]-Data[[#This Row],[temperatuur]])*Uitgangspunten!$B$9,0),1)</f>
        <v>51.7</v>
      </c>
      <c r="I1182"/>
      <c r="J1182"/>
      <c r="K1182" s="6"/>
      <c r="O1182" s="5"/>
      <c r="P1182" s="8"/>
      <c r="U1182"/>
      <c r="V1182"/>
    </row>
    <row r="1183" spans="1:22" x14ac:dyDescent="0.25">
      <c r="A1183">
        <v>2001</v>
      </c>
      <c r="B1183">
        <v>1</v>
      </c>
      <c r="C1183">
        <v>28</v>
      </c>
      <c r="D1183">
        <v>9</v>
      </c>
      <c r="E1183" s="13">
        <v>2.7</v>
      </c>
      <c r="F1183" s="7">
        <f>(((20-15)/(MIN($E$2:$E$8761)-15))*Data[[#This Row],[temperatuur]])+18.151</f>
        <v>17.583773109243698</v>
      </c>
      <c r="G1183" s="7">
        <f>Data[[#This Row],[Tintern ]]-Data[[#This Row],[temperatuur]]</f>
        <v>14.883773109243698</v>
      </c>
      <c r="H1183" s="7">
        <f>ROUND(IF(Data[[#This Row],[deltaT]]&gt;0,(Data[[#This Row],[Tintern ]]-Data[[#This Row],[temperatuur]])*Uitgangspunten!$B$9,0),1)</f>
        <v>51.7</v>
      </c>
      <c r="I1183"/>
      <c r="J1183"/>
      <c r="K1183" s="6"/>
      <c r="O1183" s="5"/>
      <c r="P1183" s="8"/>
      <c r="U1183"/>
      <c r="V1183"/>
    </row>
    <row r="1184" spans="1:22" x14ac:dyDescent="0.25">
      <c r="A1184">
        <v>2004</v>
      </c>
      <c r="B1184">
        <v>2</v>
      </c>
      <c r="C1184">
        <v>8</v>
      </c>
      <c r="D1184">
        <v>5</v>
      </c>
      <c r="E1184" s="13">
        <v>2.7</v>
      </c>
      <c r="F1184" s="7">
        <f>(((20-15)/(MIN($E$2:$E$8761)-15))*Data[[#This Row],[temperatuur]])+18.151</f>
        <v>17.583773109243698</v>
      </c>
      <c r="G1184" s="7">
        <f>Data[[#This Row],[Tintern ]]-Data[[#This Row],[temperatuur]]</f>
        <v>14.883773109243698</v>
      </c>
      <c r="H1184" s="7">
        <f>ROUND(IF(Data[[#This Row],[deltaT]]&gt;0,(Data[[#This Row],[Tintern ]]-Data[[#This Row],[temperatuur]])*Uitgangspunten!$B$9,0),1)</f>
        <v>51.7</v>
      </c>
      <c r="I1184"/>
      <c r="J1184"/>
      <c r="K1184" s="6"/>
      <c r="O1184" s="5"/>
      <c r="P1184" s="8"/>
      <c r="U1184"/>
      <c r="V1184"/>
    </row>
    <row r="1185" spans="1:22" x14ac:dyDescent="0.25">
      <c r="A1185">
        <v>2004</v>
      </c>
      <c r="B1185">
        <v>2</v>
      </c>
      <c r="C1185">
        <v>8</v>
      </c>
      <c r="D1185">
        <v>8</v>
      </c>
      <c r="E1185" s="13">
        <v>2.7</v>
      </c>
      <c r="F1185" s="7">
        <f>(((20-15)/(MIN($E$2:$E$8761)-15))*Data[[#This Row],[temperatuur]])+18.151</f>
        <v>17.583773109243698</v>
      </c>
      <c r="G1185" s="7">
        <f>Data[[#This Row],[Tintern ]]-Data[[#This Row],[temperatuur]]</f>
        <v>14.883773109243698</v>
      </c>
      <c r="H1185" s="7">
        <f>ROUND(IF(Data[[#This Row],[deltaT]]&gt;0,(Data[[#This Row],[Tintern ]]-Data[[#This Row],[temperatuur]])*Uitgangspunten!$B$9,0),1)</f>
        <v>51.7</v>
      </c>
      <c r="I1185"/>
      <c r="J1185"/>
      <c r="K1185" s="6"/>
      <c r="O1185" s="5"/>
      <c r="P1185" s="8"/>
      <c r="U1185"/>
      <c r="V1185"/>
    </row>
    <row r="1186" spans="1:22" x14ac:dyDescent="0.25">
      <c r="A1186">
        <v>2004</v>
      </c>
      <c r="B1186">
        <v>2</v>
      </c>
      <c r="C1186">
        <v>9</v>
      </c>
      <c r="D1186">
        <v>19</v>
      </c>
      <c r="E1186" s="13">
        <v>2.7</v>
      </c>
      <c r="F1186" s="7">
        <f>(((20-15)/(MIN($E$2:$E$8761)-15))*Data[[#This Row],[temperatuur]])+18.151</f>
        <v>17.583773109243698</v>
      </c>
      <c r="G1186" s="7">
        <f>Data[[#This Row],[Tintern ]]-Data[[#This Row],[temperatuur]]</f>
        <v>14.883773109243698</v>
      </c>
      <c r="H1186" s="7">
        <f>ROUND(IF(Data[[#This Row],[deltaT]]&gt;0,(Data[[#This Row],[Tintern ]]-Data[[#This Row],[temperatuur]])*Uitgangspunten!$B$9,0),1)</f>
        <v>51.7</v>
      </c>
      <c r="I1186"/>
      <c r="J1186"/>
      <c r="K1186" s="6"/>
      <c r="O1186" s="5"/>
      <c r="P1186" s="8"/>
      <c r="U1186"/>
      <c r="V1186"/>
    </row>
    <row r="1187" spans="1:22" x14ac:dyDescent="0.25">
      <c r="A1187">
        <v>2004</v>
      </c>
      <c r="B1187">
        <v>2</v>
      </c>
      <c r="C1187">
        <v>9</v>
      </c>
      <c r="D1187">
        <v>20</v>
      </c>
      <c r="E1187" s="13">
        <v>2.7</v>
      </c>
      <c r="F1187" s="7">
        <f>(((20-15)/(MIN($E$2:$E$8761)-15))*Data[[#This Row],[temperatuur]])+18.151</f>
        <v>17.583773109243698</v>
      </c>
      <c r="G1187" s="7">
        <f>Data[[#This Row],[Tintern ]]-Data[[#This Row],[temperatuur]]</f>
        <v>14.883773109243698</v>
      </c>
      <c r="H1187" s="7">
        <f>ROUND(IF(Data[[#This Row],[deltaT]]&gt;0,(Data[[#This Row],[Tintern ]]-Data[[#This Row],[temperatuur]])*Uitgangspunten!$B$9,0),1)</f>
        <v>51.7</v>
      </c>
      <c r="I1187"/>
      <c r="J1187"/>
      <c r="K1187" s="6"/>
      <c r="O1187" s="5"/>
      <c r="P1187" s="8"/>
      <c r="U1187"/>
      <c r="V1187"/>
    </row>
    <row r="1188" spans="1:22" x14ac:dyDescent="0.25">
      <c r="A1188">
        <v>2004</v>
      </c>
      <c r="B1188">
        <v>2</v>
      </c>
      <c r="C1188">
        <v>22</v>
      </c>
      <c r="D1188">
        <v>7</v>
      </c>
      <c r="E1188" s="13">
        <v>2.7</v>
      </c>
      <c r="F1188" s="7">
        <f>(((20-15)/(MIN($E$2:$E$8761)-15))*Data[[#This Row],[temperatuur]])+18.151</f>
        <v>17.583773109243698</v>
      </c>
      <c r="G1188" s="7">
        <f>Data[[#This Row],[Tintern ]]-Data[[#This Row],[temperatuur]]</f>
        <v>14.883773109243698</v>
      </c>
      <c r="H1188" s="7">
        <f>ROUND(IF(Data[[#This Row],[deltaT]]&gt;0,(Data[[#This Row],[Tintern ]]-Data[[#This Row],[temperatuur]])*Uitgangspunten!$B$9,0),1)</f>
        <v>51.7</v>
      </c>
      <c r="I1188"/>
      <c r="J1188"/>
      <c r="K1188" s="6"/>
      <c r="O1188" s="5"/>
      <c r="P1188" s="8"/>
      <c r="U1188"/>
      <c r="V1188"/>
    </row>
    <row r="1189" spans="1:22" x14ac:dyDescent="0.25">
      <c r="A1189">
        <v>2004</v>
      </c>
      <c r="B1189">
        <v>2</v>
      </c>
      <c r="C1189">
        <v>22</v>
      </c>
      <c r="D1189">
        <v>17</v>
      </c>
      <c r="E1189" s="13">
        <v>2.7</v>
      </c>
      <c r="F1189" s="7">
        <f>(((20-15)/(MIN($E$2:$E$8761)-15))*Data[[#This Row],[temperatuur]])+18.151</f>
        <v>17.583773109243698</v>
      </c>
      <c r="G1189" s="7">
        <f>Data[[#This Row],[Tintern ]]-Data[[#This Row],[temperatuur]]</f>
        <v>14.883773109243698</v>
      </c>
      <c r="H1189" s="7">
        <f>ROUND(IF(Data[[#This Row],[deltaT]]&gt;0,(Data[[#This Row],[Tintern ]]-Data[[#This Row],[temperatuur]])*Uitgangspunten!$B$9,0),1)</f>
        <v>51.7</v>
      </c>
      <c r="I1189"/>
      <c r="J1189"/>
      <c r="K1189" s="6"/>
      <c r="O1189" s="5"/>
      <c r="P1189" s="8"/>
      <c r="U1189"/>
      <c r="V1189"/>
    </row>
    <row r="1190" spans="1:22" x14ac:dyDescent="0.25">
      <c r="A1190">
        <v>2004</v>
      </c>
      <c r="B1190">
        <v>2</v>
      </c>
      <c r="C1190">
        <v>26</v>
      </c>
      <c r="D1190">
        <v>15</v>
      </c>
      <c r="E1190" s="13">
        <v>2.7</v>
      </c>
      <c r="F1190" s="7">
        <f>(((20-15)/(MIN($E$2:$E$8761)-15))*Data[[#This Row],[temperatuur]])+18.151</f>
        <v>17.583773109243698</v>
      </c>
      <c r="G1190" s="7">
        <f>Data[[#This Row],[Tintern ]]-Data[[#This Row],[temperatuur]]</f>
        <v>14.883773109243698</v>
      </c>
      <c r="H1190" s="7">
        <f>ROUND(IF(Data[[#This Row],[deltaT]]&gt;0,(Data[[#This Row],[Tintern ]]-Data[[#This Row],[temperatuur]])*Uitgangspunten!$B$9,0),1)</f>
        <v>51.7</v>
      </c>
      <c r="I1190"/>
      <c r="J1190"/>
      <c r="K1190" s="6"/>
      <c r="O1190" s="5"/>
      <c r="P1190" s="8"/>
      <c r="U1190"/>
      <c r="V1190"/>
    </row>
    <row r="1191" spans="1:22" x14ac:dyDescent="0.25">
      <c r="A1191">
        <v>2004</v>
      </c>
      <c r="B1191" s="3">
        <v>3</v>
      </c>
      <c r="C1191" s="3">
        <v>1</v>
      </c>
      <c r="D1191" s="3">
        <v>10</v>
      </c>
      <c r="E1191" s="13">
        <v>2.7</v>
      </c>
      <c r="F1191" s="7">
        <f>(((20-15)/(MIN($E$2:$E$8761)-15))*Data[[#This Row],[temperatuur]])+18.151</f>
        <v>17.583773109243698</v>
      </c>
      <c r="G1191" s="7">
        <f>Data[[#This Row],[Tintern ]]-Data[[#This Row],[temperatuur]]</f>
        <v>14.883773109243698</v>
      </c>
      <c r="H1191" s="7">
        <f>ROUND(IF(Data[[#This Row],[deltaT]]&gt;0,(Data[[#This Row],[Tintern ]]-Data[[#This Row],[temperatuur]])*Uitgangspunten!$B$9,0),1)</f>
        <v>51.7</v>
      </c>
      <c r="I1191"/>
      <c r="J1191"/>
      <c r="K1191" s="6"/>
      <c r="O1191" s="5"/>
      <c r="P1191" s="8"/>
      <c r="U1191"/>
      <c r="V1191"/>
    </row>
    <row r="1192" spans="1:22" x14ac:dyDescent="0.25">
      <c r="A1192">
        <v>2004</v>
      </c>
      <c r="B1192">
        <v>3</v>
      </c>
      <c r="C1192">
        <v>5</v>
      </c>
      <c r="D1192">
        <v>6</v>
      </c>
      <c r="E1192" s="13">
        <v>2.7</v>
      </c>
      <c r="F1192" s="7">
        <f>(((20-15)/(MIN($E$2:$E$8761)-15))*Data[[#This Row],[temperatuur]])+18.151</f>
        <v>17.583773109243698</v>
      </c>
      <c r="G1192" s="7">
        <f>Data[[#This Row],[Tintern ]]-Data[[#This Row],[temperatuur]]</f>
        <v>14.883773109243698</v>
      </c>
      <c r="H1192" s="7">
        <f>ROUND(IF(Data[[#This Row],[deltaT]]&gt;0,(Data[[#This Row],[Tintern ]]-Data[[#This Row],[temperatuur]])*Uitgangspunten!$B$9,0),1)</f>
        <v>51.7</v>
      </c>
      <c r="I1192"/>
      <c r="J1192"/>
      <c r="K1192" s="6"/>
      <c r="O1192" s="5"/>
      <c r="P1192" s="8"/>
      <c r="U1192"/>
      <c r="V1192"/>
    </row>
    <row r="1193" spans="1:22" x14ac:dyDescent="0.25">
      <c r="A1193">
        <v>2004</v>
      </c>
      <c r="B1193">
        <v>3</v>
      </c>
      <c r="C1193">
        <v>6</v>
      </c>
      <c r="D1193">
        <v>11</v>
      </c>
      <c r="E1193" s="13">
        <v>2.7</v>
      </c>
      <c r="F1193" s="7">
        <f>(((20-15)/(MIN($E$2:$E$8761)-15))*Data[[#This Row],[temperatuur]])+18.151</f>
        <v>17.583773109243698</v>
      </c>
      <c r="G1193" s="7">
        <f>Data[[#This Row],[Tintern ]]-Data[[#This Row],[temperatuur]]</f>
        <v>14.883773109243698</v>
      </c>
      <c r="H1193" s="7">
        <f>ROUND(IF(Data[[#This Row],[deltaT]]&gt;0,(Data[[#This Row],[Tintern ]]-Data[[#This Row],[temperatuur]])*Uitgangspunten!$B$9,0),1)</f>
        <v>51.7</v>
      </c>
      <c r="I1193"/>
      <c r="J1193"/>
      <c r="K1193" s="6"/>
      <c r="O1193" s="5"/>
      <c r="P1193" s="8"/>
      <c r="U1193"/>
      <c r="V1193"/>
    </row>
    <row r="1194" spans="1:22" x14ac:dyDescent="0.25">
      <c r="A1194">
        <v>2004</v>
      </c>
      <c r="B1194">
        <v>3</v>
      </c>
      <c r="C1194">
        <v>7</v>
      </c>
      <c r="D1194">
        <v>2</v>
      </c>
      <c r="E1194" s="13">
        <v>2.7</v>
      </c>
      <c r="F1194" s="7">
        <f>(((20-15)/(MIN($E$2:$E$8761)-15))*Data[[#This Row],[temperatuur]])+18.151</f>
        <v>17.583773109243698</v>
      </c>
      <c r="G1194" s="7">
        <f>Data[[#This Row],[Tintern ]]-Data[[#This Row],[temperatuur]]</f>
        <v>14.883773109243698</v>
      </c>
      <c r="H1194" s="7">
        <f>ROUND(IF(Data[[#This Row],[deltaT]]&gt;0,(Data[[#This Row],[Tintern ]]-Data[[#This Row],[temperatuur]])*Uitgangspunten!$B$9,0),1)</f>
        <v>51.7</v>
      </c>
      <c r="I1194"/>
      <c r="J1194"/>
      <c r="K1194" s="6"/>
      <c r="O1194" s="5"/>
      <c r="P1194" s="8"/>
      <c r="U1194"/>
      <c r="V1194"/>
    </row>
    <row r="1195" spans="1:22" x14ac:dyDescent="0.25">
      <c r="A1195">
        <v>2002</v>
      </c>
      <c r="B1195">
        <v>4</v>
      </c>
      <c r="C1195">
        <v>14</v>
      </c>
      <c r="D1195">
        <v>2</v>
      </c>
      <c r="E1195" s="13">
        <v>2.7</v>
      </c>
      <c r="F1195" s="7">
        <f>(((20-15)/(MIN($E$2:$E$8761)-15))*Data[[#This Row],[temperatuur]])+18.151</f>
        <v>17.583773109243698</v>
      </c>
      <c r="G1195" s="7">
        <f>Data[[#This Row],[Tintern ]]-Data[[#This Row],[temperatuur]]</f>
        <v>14.883773109243698</v>
      </c>
      <c r="H1195" s="7">
        <f>ROUND(IF(Data[[#This Row],[deltaT]]&gt;0,(Data[[#This Row],[Tintern ]]-Data[[#This Row],[temperatuur]])*Uitgangspunten!$B$9,0),1)</f>
        <v>51.7</v>
      </c>
      <c r="I1195"/>
      <c r="J1195"/>
      <c r="K1195" s="6"/>
      <c r="O1195" s="5"/>
      <c r="P1195" s="8"/>
      <c r="U1195"/>
      <c r="V1195"/>
    </row>
    <row r="1196" spans="1:22" x14ac:dyDescent="0.25">
      <c r="A1196">
        <v>2003</v>
      </c>
      <c r="B1196">
        <v>12</v>
      </c>
      <c r="C1196">
        <v>3</v>
      </c>
      <c r="D1196">
        <v>2</v>
      </c>
      <c r="E1196" s="13">
        <v>2.7</v>
      </c>
      <c r="F1196" s="7">
        <f>(((20-15)/(MIN($E$2:$E$8761)-15))*Data[[#This Row],[temperatuur]])+18.151</f>
        <v>17.583773109243698</v>
      </c>
      <c r="G1196" s="7">
        <f>Data[[#This Row],[Tintern ]]-Data[[#This Row],[temperatuur]]</f>
        <v>14.883773109243698</v>
      </c>
      <c r="H1196" s="7">
        <f>ROUND(IF(Data[[#This Row],[deltaT]]&gt;0,(Data[[#This Row],[Tintern ]]-Data[[#This Row],[temperatuur]])*Uitgangspunten!$B$9,0),1)</f>
        <v>51.7</v>
      </c>
      <c r="I1196"/>
      <c r="J1196"/>
      <c r="K1196" s="6"/>
      <c r="O1196" s="5"/>
      <c r="P1196" s="8"/>
      <c r="U1196"/>
      <c r="V1196"/>
    </row>
    <row r="1197" spans="1:22" x14ac:dyDescent="0.25">
      <c r="A1197">
        <v>2003</v>
      </c>
      <c r="B1197">
        <v>12</v>
      </c>
      <c r="C1197">
        <v>6</v>
      </c>
      <c r="D1197">
        <v>17</v>
      </c>
      <c r="E1197" s="13">
        <v>2.7</v>
      </c>
      <c r="F1197" s="7">
        <f>(((20-15)/(MIN($E$2:$E$8761)-15))*Data[[#This Row],[temperatuur]])+18.151</f>
        <v>17.583773109243698</v>
      </c>
      <c r="G1197" s="7">
        <f>Data[[#This Row],[Tintern ]]-Data[[#This Row],[temperatuur]]</f>
        <v>14.883773109243698</v>
      </c>
      <c r="H1197" s="7">
        <f>ROUND(IF(Data[[#This Row],[deltaT]]&gt;0,(Data[[#This Row],[Tintern ]]-Data[[#This Row],[temperatuur]])*Uitgangspunten!$B$9,0),1)</f>
        <v>51.7</v>
      </c>
      <c r="I1197"/>
      <c r="J1197"/>
      <c r="K1197" s="6"/>
      <c r="O1197" s="5"/>
      <c r="P1197" s="8"/>
      <c r="U1197"/>
      <c r="V1197"/>
    </row>
    <row r="1198" spans="1:22" x14ac:dyDescent="0.25">
      <c r="A1198">
        <v>2003</v>
      </c>
      <c r="B1198">
        <v>12</v>
      </c>
      <c r="C1198">
        <v>15</v>
      </c>
      <c r="D1198">
        <v>3</v>
      </c>
      <c r="E1198" s="13">
        <v>2.7</v>
      </c>
      <c r="F1198" s="7">
        <f>(((20-15)/(MIN($E$2:$E$8761)-15))*Data[[#This Row],[temperatuur]])+18.151</f>
        <v>17.583773109243698</v>
      </c>
      <c r="G1198" s="7">
        <f>Data[[#This Row],[Tintern ]]-Data[[#This Row],[temperatuur]]</f>
        <v>14.883773109243698</v>
      </c>
      <c r="H1198" s="7">
        <f>ROUND(IF(Data[[#This Row],[deltaT]]&gt;0,(Data[[#This Row],[Tintern ]]-Data[[#This Row],[temperatuur]])*Uitgangspunten!$B$9,0),1)</f>
        <v>51.7</v>
      </c>
      <c r="I1198"/>
      <c r="J1198"/>
      <c r="K1198" s="6"/>
      <c r="O1198" s="5"/>
      <c r="P1198" s="8"/>
      <c r="U1198"/>
      <c r="V1198"/>
    </row>
    <row r="1199" spans="1:22" x14ac:dyDescent="0.25">
      <c r="A1199">
        <v>2003</v>
      </c>
      <c r="B1199">
        <v>12</v>
      </c>
      <c r="C1199">
        <v>16</v>
      </c>
      <c r="D1199">
        <v>8</v>
      </c>
      <c r="E1199" s="13">
        <v>2.7</v>
      </c>
      <c r="F1199" s="7">
        <f>(((20-15)/(MIN($E$2:$E$8761)-15))*Data[[#This Row],[temperatuur]])+18.151</f>
        <v>17.583773109243698</v>
      </c>
      <c r="G1199" s="7">
        <f>Data[[#This Row],[Tintern ]]-Data[[#This Row],[temperatuur]]</f>
        <v>14.883773109243698</v>
      </c>
      <c r="H1199" s="7">
        <f>ROUND(IF(Data[[#This Row],[deltaT]]&gt;0,(Data[[#This Row],[Tintern ]]-Data[[#This Row],[temperatuur]])*Uitgangspunten!$B$9,0),1)</f>
        <v>51.7</v>
      </c>
      <c r="I1199"/>
      <c r="J1199"/>
      <c r="K1199" s="6"/>
      <c r="O1199" s="5"/>
      <c r="P1199" s="8"/>
      <c r="U1199"/>
      <c r="V1199"/>
    </row>
    <row r="1200" spans="1:22" x14ac:dyDescent="0.25">
      <c r="A1200">
        <v>2003</v>
      </c>
      <c r="B1200">
        <v>12</v>
      </c>
      <c r="C1200">
        <v>17</v>
      </c>
      <c r="D1200">
        <v>16</v>
      </c>
      <c r="E1200" s="13">
        <v>2.7</v>
      </c>
      <c r="F1200" s="7">
        <f>(((20-15)/(MIN($E$2:$E$8761)-15))*Data[[#This Row],[temperatuur]])+18.151</f>
        <v>17.583773109243698</v>
      </c>
      <c r="G1200" s="7">
        <f>Data[[#This Row],[Tintern ]]-Data[[#This Row],[temperatuur]]</f>
        <v>14.883773109243698</v>
      </c>
      <c r="H1200" s="7">
        <f>ROUND(IF(Data[[#This Row],[deltaT]]&gt;0,(Data[[#This Row],[Tintern ]]-Data[[#This Row],[temperatuur]])*Uitgangspunten!$B$9,0),1)</f>
        <v>51.7</v>
      </c>
      <c r="I1200"/>
      <c r="J1200"/>
      <c r="K1200" s="6"/>
      <c r="O1200" s="5"/>
      <c r="P1200" s="8"/>
      <c r="U1200"/>
      <c r="V1200"/>
    </row>
    <row r="1201" spans="1:22" x14ac:dyDescent="0.25">
      <c r="A1201">
        <v>2003</v>
      </c>
      <c r="B1201">
        <v>12</v>
      </c>
      <c r="C1201">
        <v>18</v>
      </c>
      <c r="D1201">
        <v>19</v>
      </c>
      <c r="E1201" s="13">
        <v>2.7</v>
      </c>
      <c r="F1201" s="7">
        <f>(((20-15)/(MIN($E$2:$E$8761)-15))*Data[[#This Row],[temperatuur]])+18.151</f>
        <v>17.583773109243698</v>
      </c>
      <c r="G1201" s="7">
        <f>Data[[#This Row],[Tintern ]]-Data[[#This Row],[temperatuur]]</f>
        <v>14.883773109243698</v>
      </c>
      <c r="H1201" s="7">
        <f>ROUND(IF(Data[[#This Row],[deltaT]]&gt;0,(Data[[#This Row],[Tintern ]]-Data[[#This Row],[temperatuur]])*Uitgangspunten!$B$9,0),1)</f>
        <v>51.7</v>
      </c>
      <c r="I1201"/>
      <c r="J1201"/>
      <c r="K1201" s="6"/>
      <c r="O1201" s="5"/>
      <c r="P1201" s="8"/>
      <c r="U1201"/>
      <c r="V1201"/>
    </row>
    <row r="1202" spans="1:22" x14ac:dyDescent="0.25">
      <c r="A1202">
        <v>2003</v>
      </c>
      <c r="B1202">
        <v>12</v>
      </c>
      <c r="C1202">
        <v>19</v>
      </c>
      <c r="D1202">
        <v>10</v>
      </c>
      <c r="E1202" s="13">
        <v>2.7</v>
      </c>
      <c r="F1202" s="7">
        <f>(((20-15)/(MIN($E$2:$E$8761)-15))*Data[[#This Row],[temperatuur]])+18.151</f>
        <v>17.583773109243698</v>
      </c>
      <c r="G1202" s="7">
        <f>Data[[#This Row],[Tintern ]]-Data[[#This Row],[temperatuur]]</f>
        <v>14.883773109243698</v>
      </c>
      <c r="H1202" s="7">
        <f>ROUND(IF(Data[[#This Row],[deltaT]]&gt;0,(Data[[#This Row],[Tintern ]]-Data[[#This Row],[temperatuur]])*Uitgangspunten!$B$9,0),1)</f>
        <v>51.7</v>
      </c>
      <c r="I1202"/>
      <c r="J1202"/>
      <c r="K1202" s="6"/>
      <c r="O1202" s="5"/>
      <c r="P1202" s="8"/>
      <c r="U1202"/>
      <c r="V1202"/>
    </row>
    <row r="1203" spans="1:22" x14ac:dyDescent="0.25">
      <c r="A1203">
        <v>2003</v>
      </c>
      <c r="B1203">
        <v>12</v>
      </c>
      <c r="C1203">
        <v>19</v>
      </c>
      <c r="D1203">
        <v>11</v>
      </c>
      <c r="E1203" s="13">
        <v>2.7</v>
      </c>
      <c r="F1203" s="7">
        <f>(((20-15)/(MIN($E$2:$E$8761)-15))*Data[[#This Row],[temperatuur]])+18.151</f>
        <v>17.583773109243698</v>
      </c>
      <c r="G1203" s="7">
        <f>Data[[#This Row],[Tintern ]]-Data[[#This Row],[temperatuur]]</f>
        <v>14.883773109243698</v>
      </c>
      <c r="H1203" s="7">
        <f>ROUND(IF(Data[[#This Row],[deltaT]]&gt;0,(Data[[#This Row],[Tintern ]]-Data[[#This Row],[temperatuur]])*Uitgangspunten!$B$9,0),1)</f>
        <v>51.7</v>
      </c>
      <c r="I1203"/>
      <c r="J1203"/>
      <c r="K1203" s="6"/>
      <c r="O1203" s="5"/>
      <c r="P1203" s="8"/>
      <c r="U1203"/>
      <c r="V1203"/>
    </row>
    <row r="1204" spans="1:22" x14ac:dyDescent="0.25">
      <c r="A1204">
        <v>2003</v>
      </c>
      <c r="B1204">
        <v>12</v>
      </c>
      <c r="C1204">
        <v>22</v>
      </c>
      <c r="D1204">
        <v>11</v>
      </c>
      <c r="E1204" s="13">
        <v>2.7</v>
      </c>
      <c r="F1204" s="7">
        <f>(((20-15)/(MIN($E$2:$E$8761)-15))*Data[[#This Row],[temperatuur]])+18.151</f>
        <v>17.583773109243698</v>
      </c>
      <c r="G1204" s="7">
        <f>Data[[#This Row],[Tintern ]]-Data[[#This Row],[temperatuur]]</f>
        <v>14.883773109243698</v>
      </c>
      <c r="H1204" s="7">
        <f>ROUND(IF(Data[[#This Row],[deltaT]]&gt;0,(Data[[#This Row],[Tintern ]]-Data[[#This Row],[temperatuur]])*Uitgangspunten!$B$9,0),1)</f>
        <v>51.7</v>
      </c>
      <c r="I1204"/>
      <c r="J1204"/>
      <c r="K1204" s="6"/>
      <c r="O1204" s="5"/>
      <c r="P1204" s="8"/>
      <c r="U1204"/>
      <c r="V1204"/>
    </row>
    <row r="1205" spans="1:22" x14ac:dyDescent="0.25">
      <c r="A1205">
        <v>2003</v>
      </c>
      <c r="B1205">
        <v>12</v>
      </c>
      <c r="C1205">
        <v>30</v>
      </c>
      <c r="D1205">
        <v>10</v>
      </c>
      <c r="E1205" s="13">
        <v>2.7</v>
      </c>
      <c r="F1205" s="7">
        <f>(((20-15)/(MIN($E$2:$E$8761)-15))*Data[[#This Row],[temperatuur]])+18.151</f>
        <v>17.583773109243698</v>
      </c>
      <c r="G1205" s="7">
        <f>Data[[#This Row],[Tintern ]]-Data[[#This Row],[temperatuur]]</f>
        <v>14.883773109243698</v>
      </c>
      <c r="H1205" s="7">
        <f>ROUND(IF(Data[[#This Row],[deltaT]]&gt;0,(Data[[#This Row],[Tintern ]]-Data[[#This Row],[temperatuur]])*Uitgangspunten!$B$9,0),1)</f>
        <v>51.7</v>
      </c>
      <c r="I1205"/>
      <c r="J1205"/>
      <c r="K1205" s="6"/>
      <c r="O1205" s="5"/>
      <c r="P1205" s="8"/>
      <c r="U1205"/>
      <c r="V1205"/>
    </row>
    <row r="1206" spans="1:22" x14ac:dyDescent="0.25">
      <c r="A1206">
        <v>2001</v>
      </c>
      <c r="B1206">
        <v>1</v>
      </c>
      <c r="C1206">
        <v>8</v>
      </c>
      <c r="D1206">
        <v>1</v>
      </c>
      <c r="E1206" s="13">
        <v>2.8000000000000003</v>
      </c>
      <c r="F1206" s="7">
        <f>(((20-15)/(MIN($E$2:$E$8761)-15))*Data[[#This Row],[temperatuur]])+18.151</f>
        <v>17.562764705882351</v>
      </c>
      <c r="G1206" s="7">
        <f>Data[[#This Row],[Tintern ]]-Data[[#This Row],[temperatuur]]</f>
        <v>14.762764705882351</v>
      </c>
      <c r="H1206" s="7">
        <f>ROUND(IF(Data[[#This Row],[deltaT]]&gt;0,(Data[[#This Row],[Tintern ]]-Data[[#This Row],[temperatuur]])*Uitgangspunten!$B$9,0),1)</f>
        <v>51.3</v>
      </c>
      <c r="I1206"/>
      <c r="J1206"/>
      <c r="K1206" s="6"/>
      <c r="O1206" s="5"/>
      <c r="P1206" s="8"/>
      <c r="U1206"/>
      <c r="V1206"/>
    </row>
    <row r="1207" spans="1:22" x14ac:dyDescent="0.25">
      <c r="A1207">
        <v>2001</v>
      </c>
      <c r="B1207">
        <v>1</v>
      </c>
      <c r="C1207">
        <v>10</v>
      </c>
      <c r="D1207">
        <v>16</v>
      </c>
      <c r="E1207" s="13">
        <v>2.8000000000000003</v>
      </c>
      <c r="F1207" s="7">
        <f>(((20-15)/(MIN($E$2:$E$8761)-15))*Data[[#This Row],[temperatuur]])+18.151</f>
        <v>17.562764705882351</v>
      </c>
      <c r="G1207" s="7">
        <f>Data[[#This Row],[Tintern ]]-Data[[#This Row],[temperatuur]]</f>
        <v>14.762764705882351</v>
      </c>
      <c r="H1207" s="7">
        <f>ROUND(IF(Data[[#This Row],[deltaT]]&gt;0,(Data[[#This Row],[Tintern ]]-Data[[#This Row],[temperatuur]])*Uitgangspunten!$B$9,0),1)</f>
        <v>51.3</v>
      </c>
      <c r="I1207"/>
      <c r="J1207"/>
      <c r="K1207" s="6"/>
      <c r="O1207" s="5"/>
      <c r="P1207" s="8"/>
      <c r="U1207"/>
      <c r="V1207"/>
    </row>
    <row r="1208" spans="1:22" x14ac:dyDescent="0.25">
      <c r="A1208">
        <v>2001</v>
      </c>
      <c r="B1208">
        <v>1</v>
      </c>
      <c r="C1208">
        <v>13</v>
      </c>
      <c r="D1208">
        <v>14</v>
      </c>
      <c r="E1208" s="13">
        <v>2.8000000000000003</v>
      </c>
      <c r="F1208" s="7">
        <f>(((20-15)/(MIN($E$2:$E$8761)-15))*Data[[#This Row],[temperatuur]])+18.151</f>
        <v>17.562764705882351</v>
      </c>
      <c r="G1208" s="7">
        <f>Data[[#This Row],[Tintern ]]-Data[[#This Row],[temperatuur]]</f>
        <v>14.762764705882351</v>
      </c>
      <c r="H1208" s="7">
        <f>ROUND(IF(Data[[#This Row],[deltaT]]&gt;0,(Data[[#This Row],[Tintern ]]-Data[[#This Row],[temperatuur]])*Uitgangspunten!$B$9,0),1)</f>
        <v>51.3</v>
      </c>
      <c r="I1208"/>
      <c r="J1208"/>
      <c r="K1208" s="6"/>
      <c r="O1208" s="5"/>
      <c r="P1208" s="8"/>
      <c r="U1208"/>
      <c r="V1208"/>
    </row>
    <row r="1209" spans="1:22" x14ac:dyDescent="0.25">
      <c r="A1209">
        <v>2001</v>
      </c>
      <c r="B1209">
        <v>1</v>
      </c>
      <c r="C1209">
        <v>22</v>
      </c>
      <c r="D1209">
        <v>13</v>
      </c>
      <c r="E1209" s="13">
        <v>2.8000000000000003</v>
      </c>
      <c r="F1209" s="7">
        <f>(((20-15)/(MIN($E$2:$E$8761)-15))*Data[[#This Row],[temperatuur]])+18.151</f>
        <v>17.562764705882351</v>
      </c>
      <c r="G1209" s="7">
        <f>Data[[#This Row],[Tintern ]]-Data[[#This Row],[temperatuur]]</f>
        <v>14.762764705882351</v>
      </c>
      <c r="H1209" s="7">
        <f>ROUND(IF(Data[[#This Row],[deltaT]]&gt;0,(Data[[#This Row],[Tintern ]]-Data[[#This Row],[temperatuur]])*Uitgangspunten!$B$9,0),1)</f>
        <v>51.3</v>
      </c>
      <c r="I1209"/>
      <c r="J1209"/>
      <c r="K1209" s="6"/>
      <c r="O1209" s="5"/>
      <c r="P1209" s="8"/>
      <c r="U1209"/>
      <c r="V1209"/>
    </row>
    <row r="1210" spans="1:22" x14ac:dyDescent="0.25">
      <c r="A1210">
        <v>2001</v>
      </c>
      <c r="B1210">
        <v>1</v>
      </c>
      <c r="C1210">
        <v>26</v>
      </c>
      <c r="D1210">
        <v>4</v>
      </c>
      <c r="E1210" s="13">
        <v>2.8000000000000003</v>
      </c>
      <c r="F1210" s="7">
        <f>(((20-15)/(MIN($E$2:$E$8761)-15))*Data[[#This Row],[temperatuur]])+18.151</f>
        <v>17.562764705882351</v>
      </c>
      <c r="G1210" s="7">
        <f>Data[[#This Row],[Tintern ]]-Data[[#This Row],[temperatuur]]</f>
        <v>14.762764705882351</v>
      </c>
      <c r="H1210" s="7">
        <f>ROUND(IF(Data[[#This Row],[deltaT]]&gt;0,(Data[[#This Row],[Tintern ]]-Data[[#This Row],[temperatuur]])*Uitgangspunten!$B$9,0),1)</f>
        <v>51.3</v>
      </c>
      <c r="I1210"/>
      <c r="J1210"/>
      <c r="K1210" s="6"/>
      <c r="O1210" s="5"/>
      <c r="P1210" s="8"/>
      <c r="U1210"/>
      <c r="V1210"/>
    </row>
    <row r="1211" spans="1:22" x14ac:dyDescent="0.25">
      <c r="A1211">
        <v>2004</v>
      </c>
      <c r="B1211">
        <v>2</v>
      </c>
      <c r="C1211">
        <v>8</v>
      </c>
      <c r="D1211">
        <v>3</v>
      </c>
      <c r="E1211" s="13">
        <v>2.8000000000000003</v>
      </c>
      <c r="F1211" s="7">
        <f>(((20-15)/(MIN($E$2:$E$8761)-15))*Data[[#This Row],[temperatuur]])+18.151</f>
        <v>17.562764705882351</v>
      </c>
      <c r="G1211" s="7">
        <f>Data[[#This Row],[Tintern ]]-Data[[#This Row],[temperatuur]]</f>
        <v>14.762764705882351</v>
      </c>
      <c r="H1211" s="7">
        <f>ROUND(IF(Data[[#This Row],[deltaT]]&gt;0,(Data[[#This Row],[Tintern ]]-Data[[#This Row],[temperatuur]])*Uitgangspunten!$B$9,0),1)</f>
        <v>51.3</v>
      </c>
      <c r="I1211"/>
      <c r="J1211"/>
      <c r="K1211" s="6"/>
      <c r="O1211" s="5"/>
      <c r="P1211" s="8"/>
      <c r="U1211"/>
      <c r="V1211"/>
    </row>
    <row r="1212" spans="1:22" x14ac:dyDescent="0.25">
      <c r="A1212">
        <v>2004</v>
      </c>
      <c r="B1212">
        <v>2</v>
      </c>
      <c r="C1212">
        <v>8</v>
      </c>
      <c r="D1212">
        <v>13</v>
      </c>
      <c r="E1212" s="13">
        <v>2.8000000000000003</v>
      </c>
      <c r="F1212" s="7">
        <f>(((20-15)/(MIN($E$2:$E$8761)-15))*Data[[#This Row],[temperatuur]])+18.151</f>
        <v>17.562764705882351</v>
      </c>
      <c r="G1212" s="7">
        <f>Data[[#This Row],[Tintern ]]-Data[[#This Row],[temperatuur]]</f>
        <v>14.762764705882351</v>
      </c>
      <c r="H1212" s="7">
        <f>ROUND(IF(Data[[#This Row],[deltaT]]&gt;0,(Data[[#This Row],[Tintern ]]-Data[[#This Row],[temperatuur]])*Uitgangspunten!$B$9,0),1)</f>
        <v>51.3</v>
      </c>
      <c r="I1212"/>
      <c r="J1212"/>
      <c r="K1212" s="6"/>
      <c r="O1212" s="5"/>
      <c r="P1212" s="8"/>
      <c r="U1212"/>
      <c r="V1212"/>
    </row>
    <row r="1213" spans="1:22" x14ac:dyDescent="0.25">
      <c r="A1213">
        <v>2004</v>
      </c>
      <c r="B1213">
        <v>2</v>
      </c>
      <c r="C1213">
        <v>9</v>
      </c>
      <c r="D1213">
        <v>5</v>
      </c>
      <c r="E1213" s="13">
        <v>2.8000000000000003</v>
      </c>
      <c r="F1213" s="7">
        <f>(((20-15)/(MIN($E$2:$E$8761)-15))*Data[[#This Row],[temperatuur]])+18.151</f>
        <v>17.562764705882351</v>
      </c>
      <c r="G1213" s="7">
        <f>Data[[#This Row],[Tintern ]]-Data[[#This Row],[temperatuur]]</f>
        <v>14.762764705882351</v>
      </c>
      <c r="H1213" s="7">
        <f>ROUND(IF(Data[[#This Row],[deltaT]]&gt;0,(Data[[#This Row],[Tintern ]]-Data[[#This Row],[temperatuur]])*Uitgangspunten!$B$9,0),1)</f>
        <v>51.3</v>
      </c>
      <c r="I1213"/>
      <c r="J1213"/>
      <c r="K1213" s="6"/>
      <c r="O1213" s="5"/>
      <c r="P1213" s="8"/>
      <c r="U1213"/>
      <c r="V1213"/>
    </row>
    <row r="1214" spans="1:22" x14ac:dyDescent="0.25">
      <c r="A1214">
        <v>2004</v>
      </c>
      <c r="B1214">
        <v>2</v>
      </c>
      <c r="C1214">
        <v>9</v>
      </c>
      <c r="D1214">
        <v>18</v>
      </c>
      <c r="E1214" s="13">
        <v>2.8000000000000003</v>
      </c>
      <c r="F1214" s="7">
        <f>(((20-15)/(MIN($E$2:$E$8761)-15))*Data[[#This Row],[temperatuur]])+18.151</f>
        <v>17.562764705882351</v>
      </c>
      <c r="G1214" s="7">
        <f>Data[[#This Row],[Tintern ]]-Data[[#This Row],[temperatuur]]</f>
        <v>14.762764705882351</v>
      </c>
      <c r="H1214" s="7">
        <f>ROUND(IF(Data[[#This Row],[deltaT]]&gt;0,(Data[[#This Row],[Tintern ]]-Data[[#This Row],[temperatuur]])*Uitgangspunten!$B$9,0),1)</f>
        <v>51.3</v>
      </c>
      <c r="I1214"/>
      <c r="J1214"/>
      <c r="K1214" s="6"/>
      <c r="O1214" s="5"/>
      <c r="P1214" s="8"/>
      <c r="U1214"/>
      <c r="V1214"/>
    </row>
    <row r="1215" spans="1:22" x14ac:dyDescent="0.25">
      <c r="A1215">
        <v>2004</v>
      </c>
      <c r="B1215">
        <v>2</v>
      </c>
      <c r="C1215">
        <v>9</v>
      </c>
      <c r="D1215">
        <v>21</v>
      </c>
      <c r="E1215" s="13">
        <v>2.8000000000000003</v>
      </c>
      <c r="F1215" s="7">
        <f>(((20-15)/(MIN($E$2:$E$8761)-15))*Data[[#This Row],[temperatuur]])+18.151</f>
        <v>17.562764705882351</v>
      </c>
      <c r="G1215" s="7">
        <f>Data[[#This Row],[Tintern ]]-Data[[#This Row],[temperatuur]]</f>
        <v>14.762764705882351</v>
      </c>
      <c r="H1215" s="7">
        <f>ROUND(IF(Data[[#This Row],[deltaT]]&gt;0,(Data[[#This Row],[Tintern ]]-Data[[#This Row],[temperatuur]])*Uitgangspunten!$B$9,0),1)</f>
        <v>51.3</v>
      </c>
      <c r="I1215"/>
      <c r="J1215"/>
      <c r="K1215" s="6"/>
      <c r="O1215" s="5"/>
      <c r="P1215" s="8"/>
      <c r="U1215"/>
      <c r="V1215"/>
    </row>
    <row r="1216" spans="1:22" x14ac:dyDescent="0.25">
      <c r="A1216">
        <v>2004</v>
      </c>
      <c r="B1216">
        <v>2</v>
      </c>
      <c r="C1216">
        <v>10</v>
      </c>
      <c r="D1216">
        <v>9</v>
      </c>
      <c r="E1216" s="13">
        <v>2.8000000000000003</v>
      </c>
      <c r="F1216" s="7">
        <f>(((20-15)/(MIN($E$2:$E$8761)-15))*Data[[#This Row],[temperatuur]])+18.151</f>
        <v>17.562764705882351</v>
      </c>
      <c r="G1216" s="7">
        <f>Data[[#This Row],[Tintern ]]-Data[[#This Row],[temperatuur]]</f>
        <v>14.762764705882351</v>
      </c>
      <c r="H1216" s="7">
        <f>ROUND(IF(Data[[#This Row],[deltaT]]&gt;0,(Data[[#This Row],[Tintern ]]-Data[[#This Row],[temperatuur]])*Uitgangspunten!$B$9,0),1)</f>
        <v>51.3</v>
      </c>
      <c r="I1216"/>
      <c r="J1216"/>
      <c r="K1216" s="6"/>
      <c r="O1216" s="5"/>
      <c r="P1216" s="8"/>
      <c r="U1216"/>
      <c r="V1216"/>
    </row>
    <row r="1217" spans="1:22" x14ac:dyDescent="0.25">
      <c r="A1217">
        <v>2004</v>
      </c>
      <c r="B1217">
        <v>2</v>
      </c>
      <c r="C1217">
        <v>16</v>
      </c>
      <c r="D1217">
        <v>21</v>
      </c>
      <c r="E1217" s="13">
        <v>2.8000000000000003</v>
      </c>
      <c r="F1217" s="7">
        <f>(((20-15)/(MIN($E$2:$E$8761)-15))*Data[[#This Row],[temperatuur]])+18.151</f>
        <v>17.562764705882351</v>
      </c>
      <c r="G1217" s="7">
        <f>Data[[#This Row],[Tintern ]]-Data[[#This Row],[temperatuur]]</f>
        <v>14.762764705882351</v>
      </c>
      <c r="H1217" s="7">
        <f>ROUND(IF(Data[[#This Row],[deltaT]]&gt;0,(Data[[#This Row],[Tintern ]]-Data[[#This Row],[temperatuur]])*Uitgangspunten!$B$9,0),1)</f>
        <v>51.3</v>
      </c>
      <c r="I1217"/>
      <c r="J1217"/>
      <c r="K1217" s="6"/>
      <c r="O1217" s="5"/>
      <c r="P1217" s="8"/>
      <c r="U1217"/>
      <c r="V1217"/>
    </row>
    <row r="1218" spans="1:22" x14ac:dyDescent="0.25">
      <c r="A1218">
        <v>2004</v>
      </c>
      <c r="B1218">
        <v>2</v>
      </c>
      <c r="C1218">
        <v>16</v>
      </c>
      <c r="D1218">
        <v>23</v>
      </c>
      <c r="E1218" s="13">
        <v>2.8000000000000003</v>
      </c>
      <c r="F1218" s="7">
        <f>(((20-15)/(MIN($E$2:$E$8761)-15))*Data[[#This Row],[temperatuur]])+18.151</f>
        <v>17.562764705882351</v>
      </c>
      <c r="G1218" s="7">
        <f>Data[[#This Row],[Tintern ]]-Data[[#This Row],[temperatuur]]</f>
        <v>14.762764705882351</v>
      </c>
      <c r="H1218" s="7">
        <f>ROUND(IF(Data[[#This Row],[deltaT]]&gt;0,(Data[[#This Row],[Tintern ]]-Data[[#This Row],[temperatuur]])*Uitgangspunten!$B$9,0),1)</f>
        <v>51.3</v>
      </c>
      <c r="I1218"/>
      <c r="J1218"/>
      <c r="K1218" s="6"/>
      <c r="O1218" s="5"/>
      <c r="P1218" s="8"/>
      <c r="U1218"/>
      <c r="V1218"/>
    </row>
    <row r="1219" spans="1:22" x14ac:dyDescent="0.25">
      <c r="A1219">
        <v>2004</v>
      </c>
      <c r="B1219">
        <v>2</v>
      </c>
      <c r="C1219">
        <v>18</v>
      </c>
      <c r="D1219">
        <v>6</v>
      </c>
      <c r="E1219" s="13">
        <v>2.8000000000000003</v>
      </c>
      <c r="F1219" s="7">
        <f>(((20-15)/(MIN($E$2:$E$8761)-15))*Data[[#This Row],[temperatuur]])+18.151</f>
        <v>17.562764705882351</v>
      </c>
      <c r="G1219" s="7">
        <f>Data[[#This Row],[Tintern ]]-Data[[#This Row],[temperatuur]]</f>
        <v>14.762764705882351</v>
      </c>
      <c r="H1219" s="7">
        <f>ROUND(IF(Data[[#This Row],[deltaT]]&gt;0,(Data[[#This Row],[Tintern ]]-Data[[#This Row],[temperatuur]])*Uitgangspunten!$B$9,0),1)</f>
        <v>51.3</v>
      </c>
      <c r="I1219"/>
      <c r="J1219"/>
      <c r="K1219" s="6"/>
      <c r="O1219" s="5"/>
      <c r="P1219" s="8"/>
      <c r="U1219"/>
      <c r="V1219"/>
    </row>
    <row r="1220" spans="1:22" x14ac:dyDescent="0.25">
      <c r="A1220">
        <v>2004</v>
      </c>
      <c r="B1220">
        <v>2</v>
      </c>
      <c r="C1220">
        <v>24</v>
      </c>
      <c r="D1220">
        <v>17</v>
      </c>
      <c r="E1220" s="13">
        <v>2.8000000000000003</v>
      </c>
      <c r="F1220" s="7">
        <f>(((20-15)/(MIN($E$2:$E$8761)-15))*Data[[#This Row],[temperatuur]])+18.151</f>
        <v>17.562764705882351</v>
      </c>
      <c r="G1220" s="7">
        <f>Data[[#This Row],[Tintern ]]-Data[[#This Row],[temperatuur]]</f>
        <v>14.762764705882351</v>
      </c>
      <c r="H1220" s="7">
        <f>ROUND(IF(Data[[#This Row],[deltaT]]&gt;0,(Data[[#This Row],[Tintern ]]-Data[[#This Row],[temperatuur]])*Uitgangspunten!$B$9,0),1)</f>
        <v>51.3</v>
      </c>
      <c r="I1220"/>
      <c r="J1220"/>
      <c r="K1220" s="6"/>
      <c r="O1220" s="5"/>
      <c r="P1220" s="8"/>
      <c r="U1220"/>
      <c r="V1220"/>
    </row>
    <row r="1221" spans="1:22" x14ac:dyDescent="0.25">
      <c r="A1221">
        <v>2004</v>
      </c>
      <c r="B1221">
        <v>2</v>
      </c>
      <c r="C1221">
        <v>24</v>
      </c>
      <c r="D1221">
        <v>18</v>
      </c>
      <c r="E1221" s="13">
        <v>2.8000000000000003</v>
      </c>
      <c r="F1221" s="7">
        <f>(((20-15)/(MIN($E$2:$E$8761)-15))*Data[[#This Row],[temperatuur]])+18.151</f>
        <v>17.562764705882351</v>
      </c>
      <c r="G1221" s="7">
        <f>Data[[#This Row],[Tintern ]]-Data[[#This Row],[temperatuur]]</f>
        <v>14.762764705882351</v>
      </c>
      <c r="H1221" s="7">
        <f>ROUND(IF(Data[[#This Row],[deltaT]]&gt;0,(Data[[#This Row],[Tintern ]]-Data[[#This Row],[temperatuur]])*Uitgangspunten!$B$9,0),1)</f>
        <v>51.3</v>
      </c>
      <c r="I1221"/>
      <c r="J1221"/>
      <c r="K1221" s="6"/>
      <c r="O1221" s="5"/>
      <c r="P1221" s="8"/>
      <c r="U1221"/>
      <c r="V1221"/>
    </row>
    <row r="1222" spans="1:22" x14ac:dyDescent="0.25">
      <c r="A1222">
        <v>2004</v>
      </c>
      <c r="B1222">
        <v>2</v>
      </c>
      <c r="C1222">
        <v>26</v>
      </c>
      <c r="D1222">
        <v>9</v>
      </c>
      <c r="E1222" s="13">
        <v>2.8000000000000003</v>
      </c>
      <c r="F1222" s="7">
        <f>(((20-15)/(MIN($E$2:$E$8761)-15))*Data[[#This Row],[temperatuur]])+18.151</f>
        <v>17.562764705882351</v>
      </c>
      <c r="G1222" s="7">
        <f>Data[[#This Row],[Tintern ]]-Data[[#This Row],[temperatuur]]</f>
        <v>14.762764705882351</v>
      </c>
      <c r="H1222" s="7">
        <f>ROUND(IF(Data[[#This Row],[deltaT]]&gt;0,(Data[[#This Row],[Tintern ]]-Data[[#This Row],[temperatuur]])*Uitgangspunten!$B$9,0),1)</f>
        <v>51.3</v>
      </c>
      <c r="I1222"/>
      <c r="J1222"/>
      <c r="K1222" s="6"/>
      <c r="O1222" s="5"/>
      <c r="P1222" s="8"/>
      <c r="U1222"/>
      <c r="V1222"/>
    </row>
    <row r="1223" spans="1:22" x14ac:dyDescent="0.25">
      <c r="A1223">
        <v>2004</v>
      </c>
      <c r="B1223">
        <v>3</v>
      </c>
      <c r="C1223">
        <v>2</v>
      </c>
      <c r="D1223">
        <v>21</v>
      </c>
      <c r="E1223" s="13">
        <v>2.8000000000000003</v>
      </c>
      <c r="F1223" s="7">
        <f>(((20-15)/(MIN($E$2:$E$8761)-15))*Data[[#This Row],[temperatuur]])+18.151</f>
        <v>17.562764705882351</v>
      </c>
      <c r="G1223" s="7">
        <f>Data[[#This Row],[Tintern ]]-Data[[#This Row],[temperatuur]]</f>
        <v>14.762764705882351</v>
      </c>
      <c r="H1223" s="7">
        <f>ROUND(IF(Data[[#This Row],[deltaT]]&gt;0,(Data[[#This Row],[Tintern ]]-Data[[#This Row],[temperatuur]])*Uitgangspunten!$B$9,0),1)</f>
        <v>51.3</v>
      </c>
      <c r="I1223"/>
      <c r="J1223"/>
      <c r="K1223" s="6"/>
      <c r="O1223" s="5"/>
      <c r="P1223" s="8"/>
      <c r="U1223"/>
      <c r="V1223"/>
    </row>
    <row r="1224" spans="1:22" x14ac:dyDescent="0.25">
      <c r="A1224">
        <v>2004</v>
      </c>
      <c r="B1224">
        <v>3</v>
      </c>
      <c r="C1224">
        <v>5</v>
      </c>
      <c r="D1224">
        <v>20</v>
      </c>
      <c r="E1224" s="13">
        <v>2.8000000000000003</v>
      </c>
      <c r="F1224" s="7">
        <f>(((20-15)/(MIN($E$2:$E$8761)-15))*Data[[#This Row],[temperatuur]])+18.151</f>
        <v>17.562764705882351</v>
      </c>
      <c r="G1224" s="7">
        <f>Data[[#This Row],[Tintern ]]-Data[[#This Row],[temperatuur]]</f>
        <v>14.762764705882351</v>
      </c>
      <c r="H1224" s="7">
        <f>ROUND(IF(Data[[#This Row],[deltaT]]&gt;0,(Data[[#This Row],[Tintern ]]-Data[[#This Row],[temperatuur]])*Uitgangspunten!$B$9,0),1)</f>
        <v>51.3</v>
      </c>
      <c r="I1224"/>
      <c r="J1224"/>
      <c r="K1224" s="6"/>
      <c r="O1224" s="5"/>
      <c r="P1224" s="8"/>
      <c r="U1224"/>
      <c r="V1224"/>
    </row>
    <row r="1225" spans="1:22" x14ac:dyDescent="0.25">
      <c r="A1225">
        <v>2004</v>
      </c>
      <c r="B1225">
        <v>3</v>
      </c>
      <c r="C1225">
        <v>6</v>
      </c>
      <c r="D1225">
        <v>24</v>
      </c>
      <c r="E1225" s="13">
        <v>2.8000000000000003</v>
      </c>
      <c r="F1225" s="7">
        <f>(((20-15)/(MIN($E$2:$E$8761)-15))*Data[[#This Row],[temperatuur]])+18.151</f>
        <v>17.562764705882351</v>
      </c>
      <c r="G1225" s="7">
        <f>Data[[#This Row],[Tintern ]]-Data[[#This Row],[temperatuur]]</f>
        <v>14.762764705882351</v>
      </c>
      <c r="H1225" s="7">
        <f>ROUND(IF(Data[[#This Row],[deltaT]]&gt;0,(Data[[#This Row],[Tintern ]]-Data[[#This Row],[temperatuur]])*Uitgangspunten!$B$9,0),1)</f>
        <v>51.3</v>
      </c>
      <c r="I1225"/>
      <c r="J1225"/>
      <c r="K1225" s="6"/>
      <c r="O1225" s="5"/>
      <c r="P1225" s="8"/>
      <c r="U1225"/>
      <c r="V1225"/>
    </row>
    <row r="1226" spans="1:22" x14ac:dyDescent="0.25">
      <c r="A1226">
        <v>2002</v>
      </c>
      <c r="B1226">
        <v>4</v>
      </c>
      <c r="C1226">
        <v>18</v>
      </c>
      <c r="D1226">
        <v>24</v>
      </c>
      <c r="E1226" s="13">
        <v>2.8000000000000003</v>
      </c>
      <c r="F1226" s="7">
        <f>(((20-15)/(MIN($E$2:$E$8761)-15))*Data[[#This Row],[temperatuur]])+18.151</f>
        <v>17.562764705882351</v>
      </c>
      <c r="G1226" s="7">
        <f>Data[[#This Row],[Tintern ]]-Data[[#This Row],[temperatuur]]</f>
        <v>14.762764705882351</v>
      </c>
      <c r="H1226" s="7">
        <f>ROUND(IF(Data[[#This Row],[deltaT]]&gt;0,(Data[[#This Row],[Tintern ]]-Data[[#This Row],[temperatuur]])*Uitgangspunten!$B$9,0),1)</f>
        <v>51.3</v>
      </c>
      <c r="I1226"/>
      <c r="J1226"/>
      <c r="K1226" s="6"/>
      <c r="O1226" s="5"/>
      <c r="P1226" s="8"/>
      <c r="U1226"/>
      <c r="V1226"/>
    </row>
    <row r="1227" spans="1:22" x14ac:dyDescent="0.25">
      <c r="A1227">
        <v>2010</v>
      </c>
      <c r="B1227">
        <v>10</v>
      </c>
      <c r="C1227">
        <v>13</v>
      </c>
      <c r="D1227">
        <v>24</v>
      </c>
      <c r="E1227" s="13">
        <v>2.8000000000000003</v>
      </c>
      <c r="F1227" s="7">
        <f>(((20-15)/(MIN($E$2:$E$8761)-15))*Data[[#This Row],[temperatuur]])+18.151</f>
        <v>17.562764705882351</v>
      </c>
      <c r="G1227" s="7">
        <f>Data[[#This Row],[Tintern ]]-Data[[#This Row],[temperatuur]]</f>
        <v>14.762764705882351</v>
      </c>
      <c r="H1227" s="7">
        <f>ROUND(IF(Data[[#This Row],[deltaT]]&gt;0,(Data[[#This Row],[Tintern ]]-Data[[#This Row],[temperatuur]])*Uitgangspunten!$B$9,0),1)</f>
        <v>51.3</v>
      </c>
      <c r="I1227"/>
      <c r="J1227"/>
      <c r="K1227" s="6"/>
      <c r="O1227" s="5"/>
      <c r="P1227" s="8"/>
      <c r="U1227"/>
      <c r="V1227"/>
    </row>
    <row r="1228" spans="1:22" x14ac:dyDescent="0.25">
      <c r="A1228">
        <v>2010</v>
      </c>
      <c r="B1228">
        <v>10</v>
      </c>
      <c r="C1228">
        <v>25</v>
      </c>
      <c r="D1228">
        <v>7</v>
      </c>
      <c r="E1228" s="13">
        <v>2.8000000000000003</v>
      </c>
      <c r="F1228" s="7">
        <f>(((20-15)/(MIN($E$2:$E$8761)-15))*Data[[#This Row],[temperatuur]])+18.151</f>
        <v>17.562764705882351</v>
      </c>
      <c r="G1228" s="7">
        <f>Data[[#This Row],[Tintern ]]-Data[[#This Row],[temperatuur]]</f>
        <v>14.762764705882351</v>
      </c>
      <c r="H1228" s="7">
        <f>ROUND(IF(Data[[#This Row],[deltaT]]&gt;0,(Data[[#This Row],[Tintern ]]-Data[[#This Row],[temperatuur]])*Uitgangspunten!$B$9,0),1)</f>
        <v>51.3</v>
      </c>
      <c r="I1228"/>
      <c r="J1228"/>
      <c r="K1228" s="6"/>
      <c r="O1228" s="5"/>
      <c r="P1228" s="8"/>
      <c r="U1228"/>
      <c r="V1228"/>
    </row>
    <row r="1229" spans="1:22" x14ac:dyDescent="0.25">
      <c r="A1229">
        <v>2003</v>
      </c>
      <c r="B1229">
        <v>11</v>
      </c>
      <c r="C1229">
        <v>7</v>
      </c>
      <c r="D1229">
        <v>6</v>
      </c>
      <c r="E1229" s="13">
        <v>2.8000000000000003</v>
      </c>
      <c r="F1229" s="7">
        <f>(((20-15)/(MIN($E$2:$E$8761)-15))*Data[[#This Row],[temperatuur]])+18.151</f>
        <v>17.562764705882351</v>
      </c>
      <c r="G1229" s="7">
        <f>Data[[#This Row],[Tintern ]]-Data[[#This Row],[temperatuur]]</f>
        <v>14.762764705882351</v>
      </c>
      <c r="H1229" s="7">
        <f>ROUND(IF(Data[[#This Row],[deltaT]]&gt;0,(Data[[#This Row],[Tintern ]]-Data[[#This Row],[temperatuur]])*Uitgangspunten!$B$9,0),1)</f>
        <v>51.3</v>
      </c>
      <c r="I1229"/>
      <c r="J1229"/>
      <c r="K1229" s="6"/>
      <c r="O1229" s="5"/>
      <c r="P1229" s="8"/>
      <c r="U1229"/>
      <c r="V1229"/>
    </row>
    <row r="1230" spans="1:22" x14ac:dyDescent="0.25">
      <c r="A1230">
        <v>2003</v>
      </c>
      <c r="B1230">
        <v>11</v>
      </c>
      <c r="C1230">
        <v>9</v>
      </c>
      <c r="D1230">
        <v>3</v>
      </c>
      <c r="E1230" s="13">
        <v>2.8000000000000003</v>
      </c>
      <c r="F1230" s="7">
        <f>(((20-15)/(MIN($E$2:$E$8761)-15))*Data[[#This Row],[temperatuur]])+18.151</f>
        <v>17.562764705882351</v>
      </c>
      <c r="G1230" s="7">
        <f>Data[[#This Row],[Tintern ]]-Data[[#This Row],[temperatuur]]</f>
        <v>14.762764705882351</v>
      </c>
      <c r="H1230" s="7">
        <f>ROUND(IF(Data[[#This Row],[deltaT]]&gt;0,(Data[[#This Row],[Tintern ]]-Data[[#This Row],[temperatuur]])*Uitgangspunten!$B$9,0),1)</f>
        <v>51.3</v>
      </c>
      <c r="I1230"/>
      <c r="J1230"/>
      <c r="K1230" s="6"/>
      <c r="O1230" s="5"/>
      <c r="P1230" s="8"/>
      <c r="U1230"/>
      <c r="V1230"/>
    </row>
    <row r="1231" spans="1:22" x14ac:dyDescent="0.25">
      <c r="A1231">
        <v>2003</v>
      </c>
      <c r="B1231">
        <v>11</v>
      </c>
      <c r="C1231">
        <v>11</v>
      </c>
      <c r="D1231">
        <v>6</v>
      </c>
      <c r="E1231" s="13">
        <v>2.8000000000000003</v>
      </c>
      <c r="F1231" s="7">
        <f>(((20-15)/(MIN($E$2:$E$8761)-15))*Data[[#This Row],[temperatuur]])+18.151</f>
        <v>17.562764705882351</v>
      </c>
      <c r="G1231" s="7">
        <f>Data[[#This Row],[Tintern ]]-Data[[#This Row],[temperatuur]]</f>
        <v>14.762764705882351</v>
      </c>
      <c r="H1231" s="7">
        <f>ROUND(IF(Data[[#This Row],[deltaT]]&gt;0,(Data[[#This Row],[Tintern ]]-Data[[#This Row],[temperatuur]])*Uitgangspunten!$B$9,0),1)</f>
        <v>51.3</v>
      </c>
      <c r="I1231"/>
      <c r="J1231"/>
      <c r="K1231" s="6"/>
      <c r="O1231" s="5"/>
      <c r="P1231" s="8"/>
      <c r="U1231"/>
      <c r="V1231"/>
    </row>
    <row r="1232" spans="1:22" x14ac:dyDescent="0.25">
      <c r="A1232">
        <v>2003</v>
      </c>
      <c r="B1232">
        <v>11</v>
      </c>
      <c r="C1232">
        <v>11</v>
      </c>
      <c r="D1232">
        <v>8</v>
      </c>
      <c r="E1232" s="13">
        <v>2.8000000000000003</v>
      </c>
      <c r="F1232" s="7">
        <f>(((20-15)/(MIN($E$2:$E$8761)-15))*Data[[#This Row],[temperatuur]])+18.151</f>
        <v>17.562764705882351</v>
      </c>
      <c r="G1232" s="7">
        <f>Data[[#This Row],[Tintern ]]-Data[[#This Row],[temperatuur]]</f>
        <v>14.762764705882351</v>
      </c>
      <c r="H1232" s="7">
        <f>ROUND(IF(Data[[#This Row],[deltaT]]&gt;0,(Data[[#This Row],[Tintern ]]-Data[[#This Row],[temperatuur]])*Uitgangspunten!$B$9,0),1)</f>
        <v>51.3</v>
      </c>
      <c r="I1232"/>
      <c r="J1232"/>
      <c r="K1232" s="6"/>
      <c r="O1232" s="5"/>
      <c r="P1232" s="8"/>
      <c r="U1232"/>
      <c r="V1232"/>
    </row>
    <row r="1233" spans="1:22" x14ac:dyDescent="0.25">
      <c r="A1233">
        <v>2003</v>
      </c>
      <c r="B1233">
        <v>11</v>
      </c>
      <c r="C1233">
        <v>28</v>
      </c>
      <c r="D1233">
        <v>24</v>
      </c>
      <c r="E1233" s="13">
        <v>2.8000000000000003</v>
      </c>
      <c r="F1233" s="7">
        <f>(((20-15)/(MIN($E$2:$E$8761)-15))*Data[[#This Row],[temperatuur]])+18.151</f>
        <v>17.562764705882351</v>
      </c>
      <c r="G1233" s="7">
        <f>Data[[#This Row],[Tintern ]]-Data[[#This Row],[temperatuur]]</f>
        <v>14.762764705882351</v>
      </c>
      <c r="H1233" s="7">
        <f>ROUND(IF(Data[[#This Row],[deltaT]]&gt;0,(Data[[#This Row],[Tintern ]]-Data[[#This Row],[temperatuur]])*Uitgangspunten!$B$9,0),1)</f>
        <v>51.3</v>
      </c>
      <c r="I1233"/>
      <c r="J1233"/>
      <c r="K1233" s="6"/>
      <c r="O1233" s="5"/>
      <c r="P1233" s="8"/>
      <c r="U1233"/>
      <c r="V1233"/>
    </row>
    <row r="1234" spans="1:22" x14ac:dyDescent="0.25">
      <c r="A1234">
        <v>2003</v>
      </c>
      <c r="B1234">
        <v>12</v>
      </c>
      <c r="C1234">
        <v>18</v>
      </c>
      <c r="D1234">
        <v>20</v>
      </c>
      <c r="E1234" s="13">
        <v>2.8000000000000003</v>
      </c>
      <c r="F1234" s="7">
        <f>(((20-15)/(MIN($E$2:$E$8761)-15))*Data[[#This Row],[temperatuur]])+18.151</f>
        <v>17.562764705882351</v>
      </c>
      <c r="G1234" s="7">
        <f>Data[[#This Row],[Tintern ]]-Data[[#This Row],[temperatuur]]</f>
        <v>14.762764705882351</v>
      </c>
      <c r="H1234" s="7">
        <f>ROUND(IF(Data[[#This Row],[deltaT]]&gt;0,(Data[[#This Row],[Tintern ]]-Data[[#This Row],[temperatuur]])*Uitgangspunten!$B$9,0),1)</f>
        <v>51.3</v>
      </c>
      <c r="I1234"/>
      <c r="J1234"/>
      <c r="K1234" s="6"/>
      <c r="O1234" s="5"/>
      <c r="P1234" s="8"/>
      <c r="U1234"/>
      <c r="V1234"/>
    </row>
    <row r="1235" spans="1:22" x14ac:dyDescent="0.25">
      <c r="A1235">
        <v>2001</v>
      </c>
      <c r="B1235">
        <v>1</v>
      </c>
      <c r="C1235">
        <v>8</v>
      </c>
      <c r="D1235">
        <v>9</v>
      </c>
      <c r="E1235" s="13">
        <v>2.9000000000000004</v>
      </c>
      <c r="F1235" s="7">
        <f>(((20-15)/(MIN($E$2:$E$8761)-15))*Data[[#This Row],[temperatuur]])+18.151</f>
        <v>17.541756302521009</v>
      </c>
      <c r="G1235" s="7">
        <f>Data[[#This Row],[Tintern ]]-Data[[#This Row],[temperatuur]]</f>
        <v>14.641756302521008</v>
      </c>
      <c r="H1235" s="7">
        <f>ROUND(IF(Data[[#This Row],[deltaT]]&gt;0,(Data[[#This Row],[Tintern ]]-Data[[#This Row],[temperatuur]])*Uitgangspunten!$B$9,0),1)</f>
        <v>50.8</v>
      </c>
      <c r="I1235"/>
      <c r="J1235"/>
      <c r="K1235" s="6"/>
      <c r="O1235" s="5"/>
      <c r="P1235" s="8"/>
      <c r="U1235"/>
      <c r="V1235"/>
    </row>
    <row r="1236" spans="1:22" x14ac:dyDescent="0.25">
      <c r="A1236">
        <v>2001</v>
      </c>
      <c r="B1236">
        <v>1</v>
      </c>
      <c r="C1236">
        <v>10</v>
      </c>
      <c r="D1236">
        <v>23</v>
      </c>
      <c r="E1236" s="13">
        <v>2.9000000000000004</v>
      </c>
      <c r="F1236" s="7">
        <f>(((20-15)/(MIN($E$2:$E$8761)-15))*Data[[#This Row],[temperatuur]])+18.151</f>
        <v>17.541756302521009</v>
      </c>
      <c r="G1236" s="7">
        <f>Data[[#This Row],[Tintern ]]-Data[[#This Row],[temperatuur]]</f>
        <v>14.641756302521008</v>
      </c>
      <c r="H1236" s="7">
        <f>ROUND(IF(Data[[#This Row],[deltaT]]&gt;0,(Data[[#This Row],[Tintern ]]-Data[[#This Row],[temperatuur]])*Uitgangspunten!$B$9,0),1)</f>
        <v>50.8</v>
      </c>
      <c r="I1236"/>
      <c r="J1236"/>
      <c r="K1236" s="6"/>
      <c r="O1236" s="5"/>
      <c r="P1236" s="8"/>
      <c r="U1236"/>
      <c r="V1236"/>
    </row>
    <row r="1237" spans="1:22" x14ac:dyDescent="0.25">
      <c r="A1237">
        <v>2001</v>
      </c>
      <c r="B1237">
        <v>1</v>
      </c>
      <c r="C1237">
        <v>11</v>
      </c>
      <c r="D1237">
        <v>1</v>
      </c>
      <c r="E1237" s="13">
        <v>2.9000000000000004</v>
      </c>
      <c r="F1237" s="7">
        <f>(((20-15)/(MIN($E$2:$E$8761)-15))*Data[[#This Row],[temperatuur]])+18.151</f>
        <v>17.541756302521009</v>
      </c>
      <c r="G1237" s="7">
        <f>Data[[#This Row],[Tintern ]]-Data[[#This Row],[temperatuur]]</f>
        <v>14.641756302521008</v>
      </c>
      <c r="H1237" s="7">
        <f>ROUND(IF(Data[[#This Row],[deltaT]]&gt;0,(Data[[#This Row],[Tintern ]]-Data[[#This Row],[temperatuur]])*Uitgangspunten!$B$9,0),1)</f>
        <v>50.8</v>
      </c>
      <c r="I1237"/>
      <c r="J1237"/>
      <c r="K1237" s="6"/>
      <c r="O1237" s="5"/>
      <c r="P1237" s="8"/>
      <c r="U1237"/>
      <c r="V1237"/>
    </row>
    <row r="1238" spans="1:22" x14ac:dyDescent="0.25">
      <c r="A1238">
        <v>2001</v>
      </c>
      <c r="B1238">
        <v>1</v>
      </c>
      <c r="C1238">
        <v>11</v>
      </c>
      <c r="D1238">
        <v>15</v>
      </c>
      <c r="E1238" s="13">
        <v>2.9000000000000004</v>
      </c>
      <c r="F1238" s="7">
        <f>(((20-15)/(MIN($E$2:$E$8761)-15))*Data[[#This Row],[temperatuur]])+18.151</f>
        <v>17.541756302521009</v>
      </c>
      <c r="G1238" s="7">
        <f>Data[[#This Row],[Tintern ]]-Data[[#This Row],[temperatuur]]</f>
        <v>14.641756302521008</v>
      </c>
      <c r="H1238" s="7">
        <f>ROUND(IF(Data[[#This Row],[deltaT]]&gt;0,(Data[[#This Row],[Tintern ]]-Data[[#This Row],[temperatuur]])*Uitgangspunten!$B$9,0),1)</f>
        <v>50.8</v>
      </c>
      <c r="I1238"/>
      <c r="J1238"/>
      <c r="K1238" s="6"/>
      <c r="O1238" s="5"/>
      <c r="P1238" s="8"/>
      <c r="U1238"/>
      <c r="V1238"/>
    </row>
    <row r="1239" spans="1:22" x14ac:dyDescent="0.25">
      <c r="A1239">
        <v>2004</v>
      </c>
      <c r="B1239">
        <v>2</v>
      </c>
      <c r="C1239">
        <v>8</v>
      </c>
      <c r="D1239">
        <v>19</v>
      </c>
      <c r="E1239" s="13">
        <v>2.9000000000000004</v>
      </c>
      <c r="F1239" s="7">
        <f>(((20-15)/(MIN($E$2:$E$8761)-15))*Data[[#This Row],[temperatuur]])+18.151</f>
        <v>17.541756302521009</v>
      </c>
      <c r="G1239" s="7">
        <f>Data[[#This Row],[Tintern ]]-Data[[#This Row],[temperatuur]]</f>
        <v>14.641756302521008</v>
      </c>
      <c r="H1239" s="7">
        <f>ROUND(IF(Data[[#This Row],[deltaT]]&gt;0,(Data[[#This Row],[Tintern ]]-Data[[#This Row],[temperatuur]])*Uitgangspunten!$B$9,0),1)</f>
        <v>50.8</v>
      </c>
      <c r="I1239"/>
      <c r="J1239"/>
      <c r="K1239" s="6"/>
      <c r="O1239" s="5"/>
      <c r="P1239" s="8"/>
      <c r="U1239"/>
      <c r="V1239"/>
    </row>
    <row r="1240" spans="1:22" x14ac:dyDescent="0.25">
      <c r="A1240">
        <v>2004</v>
      </c>
      <c r="B1240">
        <v>2</v>
      </c>
      <c r="C1240">
        <v>9</v>
      </c>
      <c r="D1240">
        <v>4</v>
      </c>
      <c r="E1240" s="13">
        <v>2.9000000000000004</v>
      </c>
      <c r="F1240" s="7">
        <f>(((20-15)/(MIN($E$2:$E$8761)-15))*Data[[#This Row],[temperatuur]])+18.151</f>
        <v>17.541756302521009</v>
      </c>
      <c r="G1240" s="7">
        <f>Data[[#This Row],[Tintern ]]-Data[[#This Row],[temperatuur]]</f>
        <v>14.641756302521008</v>
      </c>
      <c r="H1240" s="7">
        <f>ROUND(IF(Data[[#This Row],[deltaT]]&gt;0,(Data[[#This Row],[Tintern ]]-Data[[#This Row],[temperatuur]])*Uitgangspunten!$B$9,0),1)</f>
        <v>50.8</v>
      </c>
      <c r="I1240"/>
      <c r="J1240"/>
      <c r="K1240" s="6"/>
      <c r="O1240" s="5"/>
      <c r="P1240" s="8"/>
      <c r="U1240"/>
      <c r="V1240"/>
    </row>
    <row r="1241" spans="1:22" x14ac:dyDescent="0.25">
      <c r="A1241">
        <v>2004</v>
      </c>
      <c r="B1241">
        <v>2</v>
      </c>
      <c r="C1241">
        <v>16</v>
      </c>
      <c r="D1241">
        <v>24</v>
      </c>
      <c r="E1241" s="13">
        <v>2.9000000000000004</v>
      </c>
      <c r="F1241" s="7">
        <f>(((20-15)/(MIN($E$2:$E$8761)-15))*Data[[#This Row],[temperatuur]])+18.151</f>
        <v>17.541756302521009</v>
      </c>
      <c r="G1241" s="7">
        <f>Data[[#This Row],[Tintern ]]-Data[[#This Row],[temperatuur]]</f>
        <v>14.641756302521008</v>
      </c>
      <c r="H1241" s="7">
        <f>ROUND(IF(Data[[#This Row],[deltaT]]&gt;0,(Data[[#This Row],[Tintern ]]-Data[[#This Row],[temperatuur]])*Uitgangspunten!$B$9,0),1)</f>
        <v>50.8</v>
      </c>
      <c r="I1241"/>
      <c r="J1241"/>
      <c r="K1241" s="6"/>
      <c r="O1241" s="5"/>
      <c r="P1241" s="8"/>
      <c r="U1241"/>
      <c r="V1241"/>
    </row>
    <row r="1242" spans="1:22" x14ac:dyDescent="0.25">
      <c r="A1242">
        <v>2004</v>
      </c>
      <c r="B1242">
        <v>2</v>
      </c>
      <c r="C1242">
        <v>17</v>
      </c>
      <c r="D1242">
        <v>7</v>
      </c>
      <c r="E1242" s="13">
        <v>2.9000000000000004</v>
      </c>
      <c r="F1242" s="7">
        <f>(((20-15)/(MIN($E$2:$E$8761)-15))*Data[[#This Row],[temperatuur]])+18.151</f>
        <v>17.541756302521009</v>
      </c>
      <c r="G1242" s="7">
        <f>Data[[#This Row],[Tintern ]]-Data[[#This Row],[temperatuur]]</f>
        <v>14.641756302521008</v>
      </c>
      <c r="H1242" s="7">
        <f>ROUND(IF(Data[[#This Row],[deltaT]]&gt;0,(Data[[#This Row],[Tintern ]]-Data[[#This Row],[temperatuur]])*Uitgangspunten!$B$9,0),1)</f>
        <v>50.8</v>
      </c>
      <c r="I1242"/>
      <c r="J1242"/>
      <c r="K1242" s="6"/>
      <c r="O1242" s="5"/>
      <c r="P1242" s="8"/>
      <c r="U1242"/>
      <c r="V1242"/>
    </row>
    <row r="1243" spans="1:22" x14ac:dyDescent="0.25">
      <c r="A1243">
        <v>2004</v>
      </c>
      <c r="B1243">
        <v>2</v>
      </c>
      <c r="C1243">
        <v>17</v>
      </c>
      <c r="D1243">
        <v>22</v>
      </c>
      <c r="E1243" s="13">
        <v>2.9000000000000004</v>
      </c>
      <c r="F1243" s="7">
        <f>(((20-15)/(MIN($E$2:$E$8761)-15))*Data[[#This Row],[temperatuur]])+18.151</f>
        <v>17.541756302521009</v>
      </c>
      <c r="G1243" s="7">
        <f>Data[[#This Row],[Tintern ]]-Data[[#This Row],[temperatuur]]</f>
        <v>14.641756302521008</v>
      </c>
      <c r="H1243" s="7">
        <f>ROUND(IF(Data[[#This Row],[deltaT]]&gt;0,(Data[[#This Row],[Tintern ]]-Data[[#This Row],[temperatuur]])*Uitgangspunten!$B$9,0),1)</f>
        <v>50.8</v>
      </c>
      <c r="I1243"/>
      <c r="J1243"/>
      <c r="K1243" s="6"/>
      <c r="O1243" s="5"/>
      <c r="P1243" s="8"/>
      <c r="U1243"/>
      <c r="V1243"/>
    </row>
    <row r="1244" spans="1:22" x14ac:dyDescent="0.25">
      <c r="A1244">
        <v>2004</v>
      </c>
      <c r="B1244">
        <v>3</v>
      </c>
      <c r="C1244">
        <v>27</v>
      </c>
      <c r="D1244">
        <v>24</v>
      </c>
      <c r="E1244" s="13">
        <v>2.9000000000000004</v>
      </c>
      <c r="F1244" s="7">
        <f>(((20-15)/(MIN($E$2:$E$8761)-15))*Data[[#This Row],[temperatuur]])+18.151</f>
        <v>17.541756302521009</v>
      </c>
      <c r="G1244" s="7">
        <f>Data[[#This Row],[Tintern ]]-Data[[#This Row],[temperatuur]]</f>
        <v>14.641756302521008</v>
      </c>
      <c r="H1244" s="7">
        <f>ROUND(IF(Data[[#This Row],[deltaT]]&gt;0,(Data[[#This Row],[Tintern ]]-Data[[#This Row],[temperatuur]])*Uitgangspunten!$B$9,0),1)</f>
        <v>50.8</v>
      </c>
      <c r="I1244"/>
      <c r="J1244"/>
      <c r="K1244" s="6"/>
      <c r="O1244" s="5"/>
      <c r="P1244" s="8"/>
      <c r="U1244"/>
      <c r="V1244"/>
    </row>
    <row r="1245" spans="1:22" x14ac:dyDescent="0.25">
      <c r="A1245">
        <v>2002</v>
      </c>
      <c r="B1245">
        <v>4</v>
      </c>
      <c r="C1245">
        <v>6</v>
      </c>
      <c r="D1245">
        <v>24</v>
      </c>
      <c r="E1245" s="13">
        <v>2.9000000000000004</v>
      </c>
      <c r="F1245" s="7">
        <f>(((20-15)/(MIN($E$2:$E$8761)-15))*Data[[#This Row],[temperatuur]])+18.151</f>
        <v>17.541756302521009</v>
      </c>
      <c r="G1245" s="7">
        <f>Data[[#This Row],[Tintern ]]-Data[[#This Row],[temperatuur]]</f>
        <v>14.641756302521008</v>
      </c>
      <c r="H1245" s="7">
        <f>ROUND(IF(Data[[#This Row],[deltaT]]&gt;0,(Data[[#This Row],[Tintern ]]-Data[[#This Row],[temperatuur]])*Uitgangspunten!$B$9,0),1)</f>
        <v>50.8</v>
      </c>
      <c r="I1245"/>
      <c r="J1245"/>
      <c r="K1245" s="6"/>
      <c r="O1245" s="5"/>
      <c r="P1245" s="8"/>
      <c r="U1245"/>
      <c r="V1245"/>
    </row>
    <row r="1246" spans="1:22" x14ac:dyDescent="0.25">
      <c r="A1246">
        <v>2002</v>
      </c>
      <c r="B1246">
        <v>4</v>
      </c>
      <c r="C1246">
        <v>9</v>
      </c>
      <c r="D1246">
        <v>1</v>
      </c>
      <c r="E1246" s="13">
        <v>2.9000000000000004</v>
      </c>
      <c r="F1246" s="7">
        <f>(((20-15)/(MIN($E$2:$E$8761)-15))*Data[[#This Row],[temperatuur]])+18.151</f>
        <v>17.541756302521009</v>
      </c>
      <c r="G1246" s="7">
        <f>Data[[#This Row],[Tintern ]]-Data[[#This Row],[temperatuur]]</f>
        <v>14.641756302521008</v>
      </c>
      <c r="H1246" s="7">
        <f>ROUND(IF(Data[[#This Row],[deltaT]]&gt;0,(Data[[#This Row],[Tintern ]]-Data[[#This Row],[temperatuur]])*Uitgangspunten!$B$9,0),1)</f>
        <v>50.8</v>
      </c>
      <c r="I1246"/>
      <c r="J1246"/>
      <c r="K1246" s="6"/>
      <c r="O1246" s="5"/>
      <c r="P1246" s="8"/>
      <c r="U1246"/>
      <c r="V1246"/>
    </row>
    <row r="1247" spans="1:22" x14ac:dyDescent="0.25">
      <c r="A1247">
        <v>2002</v>
      </c>
      <c r="B1247">
        <v>4</v>
      </c>
      <c r="C1247">
        <v>10</v>
      </c>
      <c r="D1247">
        <v>3</v>
      </c>
      <c r="E1247" s="13">
        <v>2.9000000000000004</v>
      </c>
      <c r="F1247" s="7">
        <f>(((20-15)/(MIN($E$2:$E$8761)-15))*Data[[#This Row],[temperatuur]])+18.151</f>
        <v>17.541756302521009</v>
      </c>
      <c r="G1247" s="7">
        <f>Data[[#This Row],[Tintern ]]-Data[[#This Row],[temperatuur]]</f>
        <v>14.641756302521008</v>
      </c>
      <c r="H1247" s="7">
        <f>ROUND(IF(Data[[#This Row],[deltaT]]&gt;0,(Data[[#This Row],[Tintern ]]-Data[[#This Row],[temperatuur]])*Uitgangspunten!$B$9,0),1)</f>
        <v>50.8</v>
      </c>
      <c r="I1247"/>
      <c r="J1247"/>
      <c r="K1247" s="6"/>
      <c r="O1247" s="5"/>
      <c r="P1247" s="8"/>
      <c r="U1247"/>
      <c r="V1247"/>
    </row>
    <row r="1248" spans="1:22" x14ac:dyDescent="0.25">
      <c r="A1248">
        <v>2002</v>
      </c>
      <c r="B1248">
        <v>4</v>
      </c>
      <c r="C1248">
        <v>14</v>
      </c>
      <c r="D1248">
        <v>5</v>
      </c>
      <c r="E1248" s="13">
        <v>2.9000000000000004</v>
      </c>
      <c r="F1248" s="7">
        <f>(((20-15)/(MIN($E$2:$E$8761)-15))*Data[[#This Row],[temperatuur]])+18.151</f>
        <v>17.541756302521009</v>
      </c>
      <c r="G1248" s="7">
        <f>Data[[#This Row],[Tintern ]]-Data[[#This Row],[temperatuur]]</f>
        <v>14.641756302521008</v>
      </c>
      <c r="H1248" s="7">
        <f>ROUND(IF(Data[[#This Row],[deltaT]]&gt;0,(Data[[#This Row],[Tintern ]]-Data[[#This Row],[temperatuur]])*Uitgangspunten!$B$9,0),1)</f>
        <v>50.8</v>
      </c>
      <c r="I1248"/>
      <c r="J1248"/>
      <c r="K1248" s="6"/>
      <c r="O1248" s="5"/>
      <c r="P1248" s="8"/>
      <c r="U1248"/>
      <c r="V1248"/>
    </row>
    <row r="1249" spans="1:22" x14ac:dyDescent="0.25">
      <c r="A1249">
        <v>2002</v>
      </c>
      <c r="B1249">
        <v>4</v>
      </c>
      <c r="C1249">
        <v>18</v>
      </c>
      <c r="D1249">
        <v>1</v>
      </c>
      <c r="E1249" s="13">
        <v>2.9000000000000004</v>
      </c>
      <c r="F1249" s="7">
        <f>(((20-15)/(MIN($E$2:$E$8761)-15))*Data[[#This Row],[temperatuur]])+18.151</f>
        <v>17.541756302521009</v>
      </c>
      <c r="G1249" s="7">
        <f>Data[[#This Row],[Tintern ]]-Data[[#This Row],[temperatuur]]</f>
        <v>14.641756302521008</v>
      </c>
      <c r="H1249" s="7">
        <f>ROUND(IF(Data[[#This Row],[deltaT]]&gt;0,(Data[[#This Row],[Tintern ]]-Data[[#This Row],[temperatuur]])*Uitgangspunten!$B$9,0),1)</f>
        <v>50.8</v>
      </c>
      <c r="I1249"/>
      <c r="J1249"/>
      <c r="K1249" s="6"/>
      <c r="O1249" s="5"/>
      <c r="P1249" s="8"/>
      <c r="U1249"/>
      <c r="V1249"/>
    </row>
    <row r="1250" spans="1:22" x14ac:dyDescent="0.25">
      <c r="A1250">
        <v>2002</v>
      </c>
      <c r="B1250">
        <v>4</v>
      </c>
      <c r="C1250">
        <v>19</v>
      </c>
      <c r="D1250">
        <v>23</v>
      </c>
      <c r="E1250" s="13">
        <v>2.9000000000000004</v>
      </c>
      <c r="F1250" s="7">
        <f>(((20-15)/(MIN($E$2:$E$8761)-15))*Data[[#This Row],[temperatuur]])+18.151</f>
        <v>17.541756302521009</v>
      </c>
      <c r="G1250" s="7">
        <f>Data[[#This Row],[Tintern ]]-Data[[#This Row],[temperatuur]]</f>
        <v>14.641756302521008</v>
      </c>
      <c r="H1250" s="7">
        <f>ROUND(IF(Data[[#This Row],[deltaT]]&gt;0,(Data[[#This Row],[Tintern ]]-Data[[#This Row],[temperatuur]])*Uitgangspunten!$B$9,0),1)</f>
        <v>50.8</v>
      </c>
      <c r="I1250"/>
      <c r="J1250"/>
      <c r="K1250" s="6"/>
      <c r="O1250" s="5"/>
      <c r="P1250" s="8"/>
      <c r="U1250"/>
      <c r="V1250"/>
    </row>
    <row r="1251" spans="1:22" x14ac:dyDescent="0.25">
      <c r="A1251">
        <v>2002</v>
      </c>
      <c r="B1251">
        <v>4</v>
      </c>
      <c r="C1251">
        <v>20</v>
      </c>
      <c r="D1251">
        <v>23</v>
      </c>
      <c r="E1251" s="13">
        <v>2.9000000000000004</v>
      </c>
      <c r="F1251" s="7">
        <f>(((20-15)/(MIN($E$2:$E$8761)-15))*Data[[#This Row],[temperatuur]])+18.151</f>
        <v>17.541756302521009</v>
      </c>
      <c r="G1251" s="7">
        <f>Data[[#This Row],[Tintern ]]-Data[[#This Row],[temperatuur]]</f>
        <v>14.641756302521008</v>
      </c>
      <c r="H1251" s="7">
        <f>ROUND(IF(Data[[#This Row],[deltaT]]&gt;0,(Data[[#This Row],[Tintern ]]-Data[[#This Row],[temperatuur]])*Uitgangspunten!$B$9,0),1)</f>
        <v>50.8</v>
      </c>
      <c r="I1251"/>
      <c r="J1251"/>
      <c r="K1251" s="6"/>
      <c r="O1251" s="5"/>
      <c r="P1251" s="8"/>
      <c r="U1251"/>
      <c r="V1251"/>
    </row>
    <row r="1252" spans="1:22" x14ac:dyDescent="0.25">
      <c r="A1252">
        <v>2010</v>
      </c>
      <c r="B1252">
        <v>10</v>
      </c>
      <c r="C1252">
        <v>17</v>
      </c>
      <c r="D1252">
        <v>6</v>
      </c>
      <c r="E1252" s="13">
        <v>2.9000000000000004</v>
      </c>
      <c r="F1252" s="7">
        <f>(((20-15)/(MIN($E$2:$E$8761)-15))*Data[[#This Row],[temperatuur]])+18.151</f>
        <v>17.541756302521009</v>
      </c>
      <c r="G1252" s="7">
        <f>Data[[#This Row],[Tintern ]]-Data[[#This Row],[temperatuur]]</f>
        <v>14.641756302521008</v>
      </c>
      <c r="H1252" s="7">
        <f>ROUND(IF(Data[[#This Row],[deltaT]]&gt;0,(Data[[#This Row],[Tintern ]]-Data[[#This Row],[temperatuur]])*Uitgangspunten!$B$9,0),1)</f>
        <v>50.8</v>
      </c>
      <c r="I1252"/>
      <c r="J1252"/>
      <c r="K1252" s="6"/>
      <c r="O1252" s="5"/>
      <c r="P1252" s="8"/>
      <c r="U1252"/>
      <c r="V1252"/>
    </row>
    <row r="1253" spans="1:22" x14ac:dyDescent="0.25">
      <c r="A1253">
        <v>2010</v>
      </c>
      <c r="B1253">
        <v>10</v>
      </c>
      <c r="C1253">
        <v>26</v>
      </c>
      <c r="D1253">
        <v>6</v>
      </c>
      <c r="E1253" s="13">
        <v>2.9000000000000004</v>
      </c>
      <c r="F1253" s="7">
        <f>(((20-15)/(MIN($E$2:$E$8761)-15))*Data[[#This Row],[temperatuur]])+18.151</f>
        <v>17.541756302521009</v>
      </c>
      <c r="G1253" s="7">
        <f>Data[[#This Row],[Tintern ]]-Data[[#This Row],[temperatuur]]</f>
        <v>14.641756302521008</v>
      </c>
      <c r="H1253" s="7">
        <f>ROUND(IF(Data[[#This Row],[deltaT]]&gt;0,(Data[[#This Row],[Tintern ]]-Data[[#This Row],[temperatuur]])*Uitgangspunten!$B$9,0),1)</f>
        <v>50.8</v>
      </c>
      <c r="I1253"/>
      <c r="J1253"/>
      <c r="K1253" s="6"/>
      <c r="O1253" s="5"/>
      <c r="P1253" s="8"/>
      <c r="U1253"/>
      <c r="V1253"/>
    </row>
    <row r="1254" spans="1:22" x14ac:dyDescent="0.25">
      <c r="A1254">
        <v>2003</v>
      </c>
      <c r="B1254">
        <v>11</v>
      </c>
      <c r="C1254">
        <v>9</v>
      </c>
      <c r="D1254">
        <v>6</v>
      </c>
      <c r="E1254" s="13">
        <v>2.9000000000000004</v>
      </c>
      <c r="F1254" s="7">
        <f>(((20-15)/(MIN($E$2:$E$8761)-15))*Data[[#This Row],[temperatuur]])+18.151</f>
        <v>17.541756302521009</v>
      </c>
      <c r="G1254" s="7">
        <f>Data[[#This Row],[Tintern ]]-Data[[#This Row],[temperatuur]]</f>
        <v>14.641756302521008</v>
      </c>
      <c r="H1254" s="7">
        <f>ROUND(IF(Data[[#This Row],[deltaT]]&gt;0,(Data[[#This Row],[Tintern ]]-Data[[#This Row],[temperatuur]])*Uitgangspunten!$B$9,0),1)</f>
        <v>50.8</v>
      </c>
      <c r="I1254"/>
      <c r="J1254"/>
      <c r="K1254" s="6"/>
      <c r="O1254" s="5"/>
      <c r="P1254" s="8"/>
      <c r="U1254"/>
      <c r="V1254"/>
    </row>
    <row r="1255" spans="1:22" x14ac:dyDescent="0.25">
      <c r="A1255">
        <v>2003</v>
      </c>
      <c r="B1255">
        <v>11</v>
      </c>
      <c r="C1255">
        <v>11</v>
      </c>
      <c r="D1255">
        <v>18</v>
      </c>
      <c r="E1255" s="13">
        <v>2.9000000000000004</v>
      </c>
      <c r="F1255" s="7">
        <f>(((20-15)/(MIN($E$2:$E$8761)-15))*Data[[#This Row],[temperatuur]])+18.151</f>
        <v>17.541756302521009</v>
      </c>
      <c r="G1255" s="7">
        <f>Data[[#This Row],[Tintern ]]-Data[[#This Row],[temperatuur]]</f>
        <v>14.641756302521008</v>
      </c>
      <c r="H1255" s="7">
        <f>ROUND(IF(Data[[#This Row],[deltaT]]&gt;0,(Data[[#This Row],[Tintern ]]-Data[[#This Row],[temperatuur]])*Uitgangspunten!$B$9,0),1)</f>
        <v>50.8</v>
      </c>
      <c r="I1255"/>
      <c r="J1255"/>
      <c r="K1255" s="6"/>
      <c r="O1255" s="5"/>
      <c r="P1255" s="8"/>
      <c r="U1255"/>
      <c r="V1255"/>
    </row>
    <row r="1256" spans="1:22" x14ac:dyDescent="0.25">
      <c r="A1256">
        <v>2003</v>
      </c>
      <c r="B1256">
        <v>11</v>
      </c>
      <c r="C1256">
        <v>12</v>
      </c>
      <c r="D1256">
        <v>9</v>
      </c>
      <c r="E1256" s="13">
        <v>2.9000000000000004</v>
      </c>
      <c r="F1256" s="7">
        <f>(((20-15)/(MIN($E$2:$E$8761)-15))*Data[[#This Row],[temperatuur]])+18.151</f>
        <v>17.541756302521009</v>
      </c>
      <c r="G1256" s="7">
        <f>Data[[#This Row],[Tintern ]]-Data[[#This Row],[temperatuur]]</f>
        <v>14.641756302521008</v>
      </c>
      <c r="H1256" s="7">
        <f>ROUND(IF(Data[[#This Row],[deltaT]]&gt;0,(Data[[#This Row],[Tintern ]]-Data[[#This Row],[temperatuur]])*Uitgangspunten!$B$9,0),1)</f>
        <v>50.8</v>
      </c>
      <c r="I1256"/>
      <c r="J1256"/>
      <c r="K1256" s="6"/>
      <c r="O1256" s="5"/>
      <c r="P1256" s="8"/>
      <c r="U1256"/>
      <c r="V1256"/>
    </row>
    <row r="1257" spans="1:22" x14ac:dyDescent="0.25">
      <c r="A1257">
        <v>2003</v>
      </c>
      <c r="B1257">
        <v>11</v>
      </c>
      <c r="C1257">
        <v>27</v>
      </c>
      <c r="D1257">
        <v>22</v>
      </c>
      <c r="E1257" s="13">
        <v>2.9000000000000004</v>
      </c>
      <c r="F1257" s="7">
        <f>(((20-15)/(MIN($E$2:$E$8761)-15))*Data[[#This Row],[temperatuur]])+18.151</f>
        <v>17.541756302521009</v>
      </c>
      <c r="G1257" s="7">
        <f>Data[[#This Row],[Tintern ]]-Data[[#This Row],[temperatuur]]</f>
        <v>14.641756302521008</v>
      </c>
      <c r="H1257" s="7">
        <f>ROUND(IF(Data[[#This Row],[deltaT]]&gt;0,(Data[[#This Row],[Tintern ]]-Data[[#This Row],[temperatuur]])*Uitgangspunten!$B$9,0),1)</f>
        <v>50.8</v>
      </c>
      <c r="I1257"/>
      <c r="J1257"/>
      <c r="K1257" s="6"/>
      <c r="O1257" s="5"/>
      <c r="P1257" s="8"/>
      <c r="U1257"/>
      <c r="V1257"/>
    </row>
    <row r="1258" spans="1:22" x14ac:dyDescent="0.25">
      <c r="A1258">
        <v>2003</v>
      </c>
      <c r="B1258">
        <v>11</v>
      </c>
      <c r="C1258">
        <v>29</v>
      </c>
      <c r="D1258">
        <v>10</v>
      </c>
      <c r="E1258" s="13">
        <v>2.9000000000000004</v>
      </c>
      <c r="F1258" s="7">
        <f>(((20-15)/(MIN($E$2:$E$8761)-15))*Data[[#This Row],[temperatuur]])+18.151</f>
        <v>17.541756302521009</v>
      </c>
      <c r="G1258" s="7">
        <f>Data[[#This Row],[Tintern ]]-Data[[#This Row],[temperatuur]]</f>
        <v>14.641756302521008</v>
      </c>
      <c r="H1258" s="7">
        <f>ROUND(IF(Data[[#This Row],[deltaT]]&gt;0,(Data[[#This Row],[Tintern ]]-Data[[#This Row],[temperatuur]])*Uitgangspunten!$B$9,0),1)</f>
        <v>50.8</v>
      </c>
      <c r="I1258"/>
      <c r="J1258"/>
      <c r="K1258" s="6"/>
      <c r="O1258" s="5"/>
      <c r="P1258" s="8"/>
      <c r="U1258"/>
      <c r="V1258"/>
    </row>
    <row r="1259" spans="1:22" x14ac:dyDescent="0.25">
      <c r="A1259">
        <v>2003</v>
      </c>
      <c r="B1259">
        <v>12</v>
      </c>
      <c r="C1259">
        <v>10</v>
      </c>
      <c r="D1259">
        <v>12</v>
      </c>
      <c r="E1259" s="13">
        <v>2.9000000000000004</v>
      </c>
      <c r="F1259" s="7">
        <f>(((20-15)/(MIN($E$2:$E$8761)-15))*Data[[#This Row],[temperatuur]])+18.151</f>
        <v>17.541756302521009</v>
      </c>
      <c r="G1259" s="7">
        <f>Data[[#This Row],[Tintern ]]-Data[[#This Row],[temperatuur]]</f>
        <v>14.641756302521008</v>
      </c>
      <c r="H1259" s="7">
        <f>ROUND(IF(Data[[#This Row],[deltaT]]&gt;0,(Data[[#This Row],[Tintern ]]-Data[[#This Row],[temperatuur]])*Uitgangspunten!$B$9,0),1)</f>
        <v>50.8</v>
      </c>
      <c r="I1259"/>
      <c r="J1259"/>
      <c r="K1259" s="6"/>
      <c r="O1259" s="5"/>
      <c r="P1259" s="8"/>
      <c r="U1259"/>
      <c r="V1259"/>
    </row>
    <row r="1260" spans="1:22" x14ac:dyDescent="0.25">
      <c r="A1260">
        <v>2003</v>
      </c>
      <c r="B1260">
        <v>12</v>
      </c>
      <c r="C1260">
        <v>10</v>
      </c>
      <c r="D1260">
        <v>14</v>
      </c>
      <c r="E1260" s="13">
        <v>2.9000000000000004</v>
      </c>
      <c r="F1260" s="7">
        <f>(((20-15)/(MIN($E$2:$E$8761)-15))*Data[[#This Row],[temperatuur]])+18.151</f>
        <v>17.541756302521009</v>
      </c>
      <c r="G1260" s="7">
        <f>Data[[#This Row],[Tintern ]]-Data[[#This Row],[temperatuur]]</f>
        <v>14.641756302521008</v>
      </c>
      <c r="H1260" s="7">
        <f>ROUND(IF(Data[[#This Row],[deltaT]]&gt;0,(Data[[#This Row],[Tintern ]]-Data[[#This Row],[temperatuur]])*Uitgangspunten!$B$9,0),1)</f>
        <v>50.8</v>
      </c>
      <c r="I1260"/>
      <c r="J1260"/>
      <c r="K1260" s="6"/>
      <c r="O1260" s="5"/>
      <c r="P1260" s="8"/>
      <c r="U1260"/>
      <c r="V1260"/>
    </row>
    <row r="1261" spans="1:22" x14ac:dyDescent="0.25">
      <c r="A1261">
        <v>2003</v>
      </c>
      <c r="B1261">
        <v>12</v>
      </c>
      <c r="C1261">
        <v>15</v>
      </c>
      <c r="D1261">
        <v>16</v>
      </c>
      <c r="E1261" s="13">
        <v>2.9000000000000004</v>
      </c>
      <c r="F1261" s="7">
        <f>(((20-15)/(MIN($E$2:$E$8761)-15))*Data[[#This Row],[temperatuur]])+18.151</f>
        <v>17.541756302521009</v>
      </c>
      <c r="G1261" s="7">
        <f>Data[[#This Row],[Tintern ]]-Data[[#This Row],[temperatuur]]</f>
        <v>14.641756302521008</v>
      </c>
      <c r="H1261" s="7">
        <f>ROUND(IF(Data[[#This Row],[deltaT]]&gt;0,(Data[[#This Row],[Tintern ]]-Data[[#This Row],[temperatuur]])*Uitgangspunten!$B$9,0),1)</f>
        <v>50.8</v>
      </c>
      <c r="I1261"/>
      <c r="J1261"/>
      <c r="K1261" s="6"/>
      <c r="O1261" s="5"/>
      <c r="P1261" s="8"/>
      <c r="U1261"/>
      <c r="V1261"/>
    </row>
    <row r="1262" spans="1:22" x14ac:dyDescent="0.25">
      <c r="A1262">
        <v>2003</v>
      </c>
      <c r="B1262">
        <v>12</v>
      </c>
      <c r="C1262">
        <v>24</v>
      </c>
      <c r="D1262">
        <v>9</v>
      </c>
      <c r="E1262" s="13">
        <v>2.9000000000000004</v>
      </c>
      <c r="F1262" s="7">
        <f>(((20-15)/(MIN($E$2:$E$8761)-15))*Data[[#This Row],[temperatuur]])+18.151</f>
        <v>17.541756302521009</v>
      </c>
      <c r="G1262" s="7">
        <f>Data[[#This Row],[Tintern ]]-Data[[#This Row],[temperatuur]]</f>
        <v>14.641756302521008</v>
      </c>
      <c r="H1262" s="7">
        <f>ROUND(IF(Data[[#This Row],[deltaT]]&gt;0,(Data[[#This Row],[Tintern ]]-Data[[#This Row],[temperatuur]])*Uitgangspunten!$B$9,0),1)</f>
        <v>50.8</v>
      </c>
      <c r="I1262"/>
      <c r="J1262"/>
      <c r="K1262" s="6"/>
      <c r="O1262" s="5"/>
      <c r="P1262" s="8"/>
      <c r="U1262"/>
      <c r="V1262"/>
    </row>
    <row r="1263" spans="1:22" x14ac:dyDescent="0.25">
      <c r="A1263">
        <v>2003</v>
      </c>
      <c r="B1263">
        <v>12</v>
      </c>
      <c r="C1263">
        <v>29</v>
      </c>
      <c r="D1263">
        <v>23</v>
      </c>
      <c r="E1263" s="13">
        <v>2.9000000000000004</v>
      </c>
      <c r="F1263" s="7">
        <f>(((20-15)/(MIN($E$2:$E$8761)-15))*Data[[#This Row],[temperatuur]])+18.151</f>
        <v>17.541756302521009</v>
      </c>
      <c r="G1263" s="7">
        <f>Data[[#This Row],[Tintern ]]-Data[[#This Row],[temperatuur]]</f>
        <v>14.641756302521008</v>
      </c>
      <c r="H1263" s="7">
        <f>ROUND(IF(Data[[#This Row],[deltaT]]&gt;0,(Data[[#This Row],[Tintern ]]-Data[[#This Row],[temperatuur]])*Uitgangspunten!$B$9,0),1)</f>
        <v>50.8</v>
      </c>
      <c r="I1263"/>
      <c r="J1263"/>
      <c r="K1263" s="6"/>
      <c r="O1263" s="5"/>
      <c r="P1263" s="8"/>
      <c r="U1263"/>
      <c r="V1263"/>
    </row>
    <row r="1264" spans="1:22" x14ac:dyDescent="0.25">
      <c r="A1264">
        <v>2003</v>
      </c>
      <c r="B1264">
        <v>12</v>
      </c>
      <c r="C1264">
        <v>30</v>
      </c>
      <c r="D1264">
        <v>22</v>
      </c>
      <c r="E1264" s="13">
        <v>2.9000000000000004</v>
      </c>
      <c r="F1264" s="7">
        <f>(((20-15)/(MIN($E$2:$E$8761)-15))*Data[[#This Row],[temperatuur]])+18.151</f>
        <v>17.541756302521009</v>
      </c>
      <c r="G1264" s="7">
        <f>Data[[#This Row],[Tintern ]]-Data[[#This Row],[temperatuur]]</f>
        <v>14.641756302521008</v>
      </c>
      <c r="H1264" s="7">
        <f>ROUND(IF(Data[[#This Row],[deltaT]]&gt;0,(Data[[#This Row],[Tintern ]]-Data[[#This Row],[temperatuur]])*Uitgangspunten!$B$9,0),1)</f>
        <v>50.8</v>
      </c>
      <c r="I1264"/>
      <c r="J1264"/>
      <c r="K1264" s="6"/>
      <c r="O1264" s="5"/>
      <c r="P1264" s="8"/>
      <c r="U1264"/>
      <c r="V1264"/>
    </row>
    <row r="1265" spans="1:22" x14ac:dyDescent="0.25">
      <c r="A1265">
        <v>2001</v>
      </c>
      <c r="B1265">
        <v>1</v>
      </c>
      <c r="C1265">
        <v>10</v>
      </c>
      <c r="D1265">
        <v>17</v>
      </c>
      <c r="E1265" s="13">
        <v>3</v>
      </c>
      <c r="F1265" s="7">
        <f>(((20-15)/(MIN($E$2:$E$8761)-15))*Data[[#This Row],[temperatuur]])+18.151</f>
        <v>17.520747899159662</v>
      </c>
      <c r="G1265" s="7">
        <f>Data[[#This Row],[Tintern ]]-Data[[#This Row],[temperatuur]]</f>
        <v>14.520747899159662</v>
      </c>
      <c r="H1265" s="7">
        <f>ROUND(IF(Data[[#This Row],[deltaT]]&gt;0,(Data[[#This Row],[Tintern ]]-Data[[#This Row],[temperatuur]])*Uitgangspunten!$B$9,0),1)</f>
        <v>50.4</v>
      </c>
      <c r="I1265"/>
      <c r="J1265"/>
      <c r="K1265" s="6"/>
      <c r="O1265" s="5"/>
      <c r="P1265" s="8"/>
      <c r="U1265"/>
      <c r="V1265"/>
    </row>
    <row r="1266" spans="1:22" x14ac:dyDescent="0.25">
      <c r="A1266">
        <v>2001</v>
      </c>
      <c r="B1266">
        <v>1</v>
      </c>
      <c r="C1266">
        <v>10</v>
      </c>
      <c r="D1266">
        <v>21</v>
      </c>
      <c r="E1266" s="13">
        <v>3</v>
      </c>
      <c r="F1266" s="7">
        <f>(((20-15)/(MIN($E$2:$E$8761)-15))*Data[[#This Row],[temperatuur]])+18.151</f>
        <v>17.520747899159662</v>
      </c>
      <c r="G1266" s="7">
        <f>Data[[#This Row],[Tintern ]]-Data[[#This Row],[temperatuur]]</f>
        <v>14.520747899159662</v>
      </c>
      <c r="H1266" s="7">
        <f>ROUND(IF(Data[[#This Row],[deltaT]]&gt;0,(Data[[#This Row],[Tintern ]]-Data[[#This Row],[temperatuur]])*Uitgangspunten!$B$9,0),1)</f>
        <v>50.4</v>
      </c>
      <c r="I1266"/>
      <c r="J1266"/>
      <c r="K1266" s="6"/>
      <c r="O1266" s="5"/>
      <c r="P1266" s="8"/>
      <c r="U1266"/>
      <c r="V1266"/>
    </row>
    <row r="1267" spans="1:22" x14ac:dyDescent="0.25">
      <c r="A1267">
        <v>2001</v>
      </c>
      <c r="B1267">
        <v>1</v>
      </c>
      <c r="C1267">
        <v>22</v>
      </c>
      <c r="D1267">
        <v>14</v>
      </c>
      <c r="E1267" s="13">
        <v>3</v>
      </c>
      <c r="F1267" s="7">
        <f>(((20-15)/(MIN($E$2:$E$8761)-15))*Data[[#This Row],[temperatuur]])+18.151</f>
        <v>17.520747899159662</v>
      </c>
      <c r="G1267" s="7">
        <f>Data[[#This Row],[Tintern ]]-Data[[#This Row],[temperatuur]]</f>
        <v>14.520747899159662</v>
      </c>
      <c r="H1267" s="7">
        <f>ROUND(IF(Data[[#This Row],[deltaT]]&gt;0,(Data[[#This Row],[Tintern ]]-Data[[#This Row],[temperatuur]])*Uitgangspunten!$B$9,0),1)</f>
        <v>50.4</v>
      </c>
      <c r="I1267"/>
      <c r="J1267"/>
      <c r="K1267" s="6"/>
      <c r="O1267" s="5"/>
      <c r="P1267" s="8"/>
      <c r="U1267"/>
      <c r="V1267"/>
    </row>
    <row r="1268" spans="1:22" x14ac:dyDescent="0.25">
      <c r="A1268">
        <v>2001</v>
      </c>
      <c r="B1268">
        <v>1</v>
      </c>
      <c r="C1268">
        <v>24</v>
      </c>
      <c r="D1268">
        <v>24</v>
      </c>
      <c r="E1268" s="13">
        <v>3</v>
      </c>
      <c r="F1268" s="7">
        <f>(((20-15)/(MIN($E$2:$E$8761)-15))*Data[[#This Row],[temperatuur]])+18.151</f>
        <v>17.520747899159662</v>
      </c>
      <c r="G1268" s="7">
        <f>Data[[#This Row],[Tintern ]]-Data[[#This Row],[temperatuur]]</f>
        <v>14.520747899159662</v>
      </c>
      <c r="H1268" s="7">
        <f>ROUND(IF(Data[[#This Row],[deltaT]]&gt;0,(Data[[#This Row],[Tintern ]]-Data[[#This Row],[temperatuur]])*Uitgangspunten!$B$9,0),1)</f>
        <v>50.4</v>
      </c>
      <c r="I1268"/>
      <c r="J1268"/>
      <c r="K1268" s="6"/>
      <c r="O1268" s="5"/>
      <c r="P1268" s="8"/>
      <c r="U1268"/>
      <c r="V1268"/>
    </row>
    <row r="1269" spans="1:22" x14ac:dyDescent="0.25">
      <c r="A1269">
        <v>2001</v>
      </c>
      <c r="B1269">
        <v>1</v>
      </c>
      <c r="C1269">
        <v>26</v>
      </c>
      <c r="D1269">
        <v>5</v>
      </c>
      <c r="E1269" s="13">
        <v>3</v>
      </c>
      <c r="F1269" s="7">
        <f>(((20-15)/(MIN($E$2:$E$8761)-15))*Data[[#This Row],[temperatuur]])+18.151</f>
        <v>17.520747899159662</v>
      </c>
      <c r="G1269" s="7">
        <f>Data[[#This Row],[Tintern ]]-Data[[#This Row],[temperatuur]]</f>
        <v>14.520747899159662</v>
      </c>
      <c r="H1269" s="7">
        <f>ROUND(IF(Data[[#This Row],[deltaT]]&gt;0,(Data[[#This Row],[Tintern ]]-Data[[#This Row],[temperatuur]])*Uitgangspunten!$B$9,0),1)</f>
        <v>50.4</v>
      </c>
      <c r="I1269"/>
      <c r="J1269"/>
      <c r="K1269" s="6"/>
      <c r="O1269" s="5"/>
      <c r="P1269" s="8"/>
      <c r="U1269"/>
      <c r="V1269"/>
    </row>
    <row r="1270" spans="1:22" x14ac:dyDescent="0.25">
      <c r="A1270">
        <v>2001</v>
      </c>
      <c r="B1270">
        <v>1</v>
      </c>
      <c r="C1270">
        <v>28</v>
      </c>
      <c r="D1270">
        <v>2</v>
      </c>
      <c r="E1270" s="13">
        <v>3</v>
      </c>
      <c r="F1270" s="7">
        <f>(((20-15)/(MIN($E$2:$E$8761)-15))*Data[[#This Row],[temperatuur]])+18.151</f>
        <v>17.520747899159662</v>
      </c>
      <c r="G1270" s="7">
        <f>Data[[#This Row],[Tintern ]]-Data[[#This Row],[temperatuur]]</f>
        <v>14.520747899159662</v>
      </c>
      <c r="H1270" s="7">
        <f>ROUND(IF(Data[[#This Row],[deltaT]]&gt;0,(Data[[#This Row],[Tintern ]]-Data[[#This Row],[temperatuur]])*Uitgangspunten!$B$9,0),1)</f>
        <v>50.4</v>
      </c>
      <c r="I1270"/>
      <c r="J1270"/>
      <c r="K1270" s="6"/>
      <c r="O1270" s="5"/>
      <c r="P1270" s="8"/>
      <c r="U1270"/>
      <c r="V1270"/>
    </row>
    <row r="1271" spans="1:22" x14ac:dyDescent="0.25">
      <c r="A1271">
        <v>2001</v>
      </c>
      <c r="B1271">
        <v>1</v>
      </c>
      <c r="C1271">
        <v>29</v>
      </c>
      <c r="D1271">
        <v>5</v>
      </c>
      <c r="E1271" s="13">
        <v>3</v>
      </c>
      <c r="F1271" s="7">
        <f>(((20-15)/(MIN($E$2:$E$8761)-15))*Data[[#This Row],[temperatuur]])+18.151</f>
        <v>17.520747899159662</v>
      </c>
      <c r="G1271" s="7">
        <f>Data[[#This Row],[Tintern ]]-Data[[#This Row],[temperatuur]]</f>
        <v>14.520747899159662</v>
      </c>
      <c r="H1271" s="7">
        <f>ROUND(IF(Data[[#This Row],[deltaT]]&gt;0,(Data[[#This Row],[Tintern ]]-Data[[#This Row],[temperatuur]])*Uitgangspunten!$B$9,0),1)</f>
        <v>50.4</v>
      </c>
      <c r="I1271"/>
      <c r="J1271"/>
      <c r="K1271" s="6"/>
      <c r="O1271" s="5"/>
      <c r="P1271" s="8"/>
      <c r="U1271"/>
      <c r="V1271"/>
    </row>
    <row r="1272" spans="1:22" x14ac:dyDescent="0.25">
      <c r="A1272">
        <v>2004</v>
      </c>
      <c r="B1272">
        <v>2</v>
      </c>
      <c r="C1272">
        <v>9</v>
      </c>
      <c r="D1272">
        <v>1</v>
      </c>
      <c r="E1272" s="13">
        <v>3</v>
      </c>
      <c r="F1272" s="7">
        <f>(((20-15)/(MIN($E$2:$E$8761)-15))*Data[[#This Row],[temperatuur]])+18.151</f>
        <v>17.520747899159662</v>
      </c>
      <c r="G1272" s="7">
        <f>Data[[#This Row],[Tintern ]]-Data[[#This Row],[temperatuur]]</f>
        <v>14.520747899159662</v>
      </c>
      <c r="H1272" s="7">
        <f>ROUND(IF(Data[[#This Row],[deltaT]]&gt;0,(Data[[#This Row],[Tintern ]]-Data[[#This Row],[temperatuur]])*Uitgangspunten!$B$9,0),1)</f>
        <v>50.4</v>
      </c>
      <c r="I1272"/>
      <c r="J1272"/>
      <c r="K1272" s="6"/>
      <c r="O1272" s="5"/>
      <c r="P1272" s="8"/>
      <c r="U1272"/>
      <c r="V1272"/>
    </row>
    <row r="1273" spans="1:22" x14ac:dyDescent="0.25">
      <c r="A1273">
        <v>2004</v>
      </c>
      <c r="B1273">
        <v>2</v>
      </c>
      <c r="C1273">
        <v>9</v>
      </c>
      <c r="D1273">
        <v>17</v>
      </c>
      <c r="E1273" s="13">
        <v>3</v>
      </c>
      <c r="F1273" s="7">
        <f>(((20-15)/(MIN($E$2:$E$8761)-15))*Data[[#This Row],[temperatuur]])+18.151</f>
        <v>17.520747899159662</v>
      </c>
      <c r="G1273" s="7">
        <f>Data[[#This Row],[Tintern ]]-Data[[#This Row],[temperatuur]]</f>
        <v>14.520747899159662</v>
      </c>
      <c r="H1273" s="7">
        <f>ROUND(IF(Data[[#This Row],[deltaT]]&gt;0,(Data[[#This Row],[Tintern ]]-Data[[#This Row],[temperatuur]])*Uitgangspunten!$B$9,0),1)</f>
        <v>50.4</v>
      </c>
      <c r="I1273"/>
      <c r="J1273"/>
      <c r="K1273" s="6"/>
      <c r="O1273" s="5"/>
      <c r="P1273" s="8"/>
      <c r="U1273"/>
      <c r="V1273"/>
    </row>
    <row r="1274" spans="1:22" x14ac:dyDescent="0.25">
      <c r="A1274">
        <v>2004</v>
      </c>
      <c r="B1274">
        <v>2</v>
      </c>
      <c r="C1274">
        <v>16</v>
      </c>
      <c r="D1274">
        <v>10</v>
      </c>
      <c r="E1274" s="13">
        <v>3</v>
      </c>
      <c r="F1274" s="7">
        <f>(((20-15)/(MIN($E$2:$E$8761)-15))*Data[[#This Row],[temperatuur]])+18.151</f>
        <v>17.520747899159662</v>
      </c>
      <c r="G1274" s="7">
        <f>Data[[#This Row],[Tintern ]]-Data[[#This Row],[temperatuur]]</f>
        <v>14.520747899159662</v>
      </c>
      <c r="H1274" s="7">
        <f>ROUND(IF(Data[[#This Row],[deltaT]]&gt;0,(Data[[#This Row],[Tintern ]]-Data[[#This Row],[temperatuur]])*Uitgangspunten!$B$9,0),1)</f>
        <v>50.4</v>
      </c>
      <c r="I1274"/>
      <c r="J1274"/>
      <c r="K1274" s="6"/>
      <c r="O1274" s="5"/>
      <c r="P1274" s="8"/>
      <c r="U1274"/>
      <c r="V1274"/>
    </row>
    <row r="1275" spans="1:22" x14ac:dyDescent="0.25">
      <c r="A1275">
        <v>2004</v>
      </c>
      <c r="B1275">
        <v>2</v>
      </c>
      <c r="C1275">
        <v>16</v>
      </c>
      <c r="D1275">
        <v>17</v>
      </c>
      <c r="E1275" s="13">
        <v>3</v>
      </c>
      <c r="F1275" s="7">
        <f>(((20-15)/(MIN($E$2:$E$8761)-15))*Data[[#This Row],[temperatuur]])+18.151</f>
        <v>17.520747899159662</v>
      </c>
      <c r="G1275" s="7">
        <f>Data[[#This Row],[Tintern ]]-Data[[#This Row],[temperatuur]]</f>
        <v>14.520747899159662</v>
      </c>
      <c r="H1275" s="7">
        <f>ROUND(IF(Data[[#This Row],[deltaT]]&gt;0,(Data[[#This Row],[Tintern ]]-Data[[#This Row],[temperatuur]])*Uitgangspunten!$B$9,0),1)</f>
        <v>50.4</v>
      </c>
      <c r="I1275"/>
      <c r="J1275"/>
      <c r="K1275" s="6"/>
      <c r="O1275" s="5"/>
      <c r="P1275" s="8"/>
      <c r="U1275"/>
      <c r="V1275"/>
    </row>
    <row r="1276" spans="1:22" x14ac:dyDescent="0.25">
      <c r="A1276">
        <v>2004</v>
      </c>
      <c r="B1276">
        <v>2</v>
      </c>
      <c r="C1276">
        <v>17</v>
      </c>
      <c r="D1276">
        <v>23</v>
      </c>
      <c r="E1276" s="13">
        <v>3</v>
      </c>
      <c r="F1276" s="7">
        <f>(((20-15)/(MIN($E$2:$E$8761)-15))*Data[[#This Row],[temperatuur]])+18.151</f>
        <v>17.520747899159662</v>
      </c>
      <c r="G1276" s="7">
        <f>Data[[#This Row],[Tintern ]]-Data[[#This Row],[temperatuur]]</f>
        <v>14.520747899159662</v>
      </c>
      <c r="H1276" s="7">
        <f>ROUND(IF(Data[[#This Row],[deltaT]]&gt;0,(Data[[#This Row],[Tintern ]]-Data[[#This Row],[temperatuur]])*Uitgangspunten!$B$9,0),1)</f>
        <v>50.4</v>
      </c>
      <c r="I1276"/>
      <c r="J1276"/>
      <c r="K1276" s="6"/>
      <c r="O1276" s="5"/>
      <c r="P1276" s="8"/>
      <c r="U1276"/>
      <c r="V1276"/>
    </row>
    <row r="1277" spans="1:22" x14ac:dyDescent="0.25">
      <c r="A1277">
        <v>2004</v>
      </c>
      <c r="B1277">
        <v>2</v>
      </c>
      <c r="C1277">
        <v>22</v>
      </c>
      <c r="D1277">
        <v>8</v>
      </c>
      <c r="E1277" s="13">
        <v>3</v>
      </c>
      <c r="F1277" s="7">
        <f>(((20-15)/(MIN($E$2:$E$8761)-15))*Data[[#This Row],[temperatuur]])+18.151</f>
        <v>17.520747899159662</v>
      </c>
      <c r="G1277" s="7">
        <f>Data[[#This Row],[Tintern ]]-Data[[#This Row],[temperatuur]]</f>
        <v>14.520747899159662</v>
      </c>
      <c r="H1277" s="7">
        <f>ROUND(IF(Data[[#This Row],[deltaT]]&gt;0,(Data[[#This Row],[Tintern ]]-Data[[#This Row],[temperatuur]])*Uitgangspunten!$B$9,0),1)</f>
        <v>50.4</v>
      </c>
      <c r="I1277"/>
      <c r="J1277"/>
      <c r="K1277" s="6"/>
      <c r="O1277" s="5"/>
      <c r="P1277" s="8"/>
      <c r="U1277"/>
      <c r="V1277"/>
    </row>
    <row r="1278" spans="1:22" x14ac:dyDescent="0.25">
      <c r="A1278">
        <v>2004</v>
      </c>
      <c r="B1278">
        <v>3</v>
      </c>
      <c r="C1278">
        <v>1</v>
      </c>
      <c r="D1278">
        <v>18</v>
      </c>
      <c r="E1278" s="13">
        <v>3</v>
      </c>
      <c r="F1278" s="7">
        <f>(((20-15)/(MIN($E$2:$E$8761)-15))*Data[[#This Row],[temperatuur]])+18.151</f>
        <v>17.520747899159662</v>
      </c>
      <c r="G1278" s="7">
        <f>Data[[#This Row],[Tintern ]]-Data[[#This Row],[temperatuur]]</f>
        <v>14.520747899159662</v>
      </c>
      <c r="H1278" s="7">
        <f>ROUND(IF(Data[[#This Row],[deltaT]]&gt;0,(Data[[#This Row],[Tintern ]]-Data[[#This Row],[temperatuur]])*Uitgangspunten!$B$9,0),1)</f>
        <v>50.4</v>
      </c>
      <c r="I1278"/>
      <c r="J1278"/>
      <c r="K1278" s="6"/>
      <c r="O1278" s="5"/>
      <c r="P1278" s="8"/>
      <c r="U1278"/>
      <c r="V1278"/>
    </row>
    <row r="1279" spans="1:22" x14ac:dyDescent="0.25">
      <c r="A1279">
        <v>2004</v>
      </c>
      <c r="B1279">
        <v>3</v>
      </c>
      <c r="C1279">
        <v>1</v>
      </c>
      <c r="D1279">
        <v>20</v>
      </c>
      <c r="E1279" s="13">
        <v>3</v>
      </c>
      <c r="F1279" s="7">
        <f>(((20-15)/(MIN($E$2:$E$8761)-15))*Data[[#This Row],[temperatuur]])+18.151</f>
        <v>17.520747899159662</v>
      </c>
      <c r="G1279" s="7">
        <f>Data[[#This Row],[Tintern ]]-Data[[#This Row],[temperatuur]]</f>
        <v>14.520747899159662</v>
      </c>
      <c r="H1279" s="7">
        <f>ROUND(IF(Data[[#This Row],[deltaT]]&gt;0,(Data[[#This Row],[Tintern ]]-Data[[#This Row],[temperatuur]])*Uitgangspunten!$B$9,0),1)</f>
        <v>50.4</v>
      </c>
      <c r="I1279"/>
      <c r="J1279"/>
      <c r="K1279" s="6"/>
      <c r="O1279" s="5"/>
      <c r="P1279" s="8"/>
      <c r="U1279"/>
      <c r="V1279"/>
    </row>
    <row r="1280" spans="1:22" x14ac:dyDescent="0.25">
      <c r="A1280">
        <v>2004</v>
      </c>
      <c r="B1280">
        <v>3</v>
      </c>
      <c r="C1280">
        <v>1</v>
      </c>
      <c r="D1280">
        <v>21</v>
      </c>
      <c r="E1280" s="13">
        <v>3</v>
      </c>
      <c r="F1280" s="7">
        <f>(((20-15)/(MIN($E$2:$E$8761)-15))*Data[[#This Row],[temperatuur]])+18.151</f>
        <v>17.520747899159662</v>
      </c>
      <c r="G1280" s="7">
        <f>Data[[#This Row],[Tintern ]]-Data[[#This Row],[temperatuur]]</f>
        <v>14.520747899159662</v>
      </c>
      <c r="H1280" s="7">
        <f>ROUND(IF(Data[[#This Row],[deltaT]]&gt;0,(Data[[#This Row],[Tintern ]]-Data[[#This Row],[temperatuur]])*Uitgangspunten!$B$9,0),1)</f>
        <v>50.4</v>
      </c>
      <c r="I1280"/>
      <c r="J1280"/>
      <c r="K1280" s="6"/>
      <c r="O1280" s="5"/>
      <c r="P1280" s="8"/>
      <c r="U1280"/>
      <c r="V1280"/>
    </row>
    <row r="1281" spans="1:22" x14ac:dyDescent="0.25">
      <c r="A1281">
        <v>2004</v>
      </c>
      <c r="B1281">
        <v>3</v>
      </c>
      <c r="C1281">
        <v>5</v>
      </c>
      <c r="D1281">
        <v>5</v>
      </c>
      <c r="E1281" s="13">
        <v>3</v>
      </c>
      <c r="F1281" s="7">
        <f>(((20-15)/(MIN($E$2:$E$8761)-15))*Data[[#This Row],[temperatuur]])+18.151</f>
        <v>17.520747899159662</v>
      </c>
      <c r="G1281" s="7">
        <f>Data[[#This Row],[Tintern ]]-Data[[#This Row],[temperatuur]]</f>
        <v>14.520747899159662</v>
      </c>
      <c r="H1281" s="7">
        <f>ROUND(IF(Data[[#This Row],[deltaT]]&gt;0,(Data[[#This Row],[Tintern ]]-Data[[#This Row],[temperatuur]])*Uitgangspunten!$B$9,0),1)</f>
        <v>50.4</v>
      </c>
      <c r="I1281"/>
      <c r="J1281"/>
      <c r="K1281" s="6"/>
      <c r="O1281" s="5"/>
      <c r="P1281" s="8"/>
      <c r="U1281"/>
      <c r="V1281"/>
    </row>
    <row r="1282" spans="1:22" x14ac:dyDescent="0.25">
      <c r="A1282">
        <v>2004</v>
      </c>
      <c r="B1282">
        <v>3</v>
      </c>
      <c r="C1282">
        <v>5</v>
      </c>
      <c r="D1282">
        <v>8</v>
      </c>
      <c r="E1282" s="13">
        <v>3</v>
      </c>
      <c r="F1282" s="7">
        <f>(((20-15)/(MIN($E$2:$E$8761)-15))*Data[[#This Row],[temperatuur]])+18.151</f>
        <v>17.520747899159662</v>
      </c>
      <c r="G1282" s="7">
        <f>Data[[#This Row],[Tintern ]]-Data[[#This Row],[temperatuur]]</f>
        <v>14.520747899159662</v>
      </c>
      <c r="H1282" s="7">
        <f>ROUND(IF(Data[[#This Row],[deltaT]]&gt;0,(Data[[#This Row],[Tintern ]]-Data[[#This Row],[temperatuur]])*Uitgangspunten!$B$9,0),1)</f>
        <v>50.4</v>
      </c>
      <c r="I1282"/>
      <c r="J1282"/>
      <c r="K1282" s="6"/>
      <c r="O1282" s="5"/>
      <c r="P1282" s="8"/>
      <c r="U1282"/>
      <c r="V1282"/>
    </row>
    <row r="1283" spans="1:22" x14ac:dyDescent="0.25">
      <c r="A1283">
        <v>2004</v>
      </c>
      <c r="B1283">
        <v>3</v>
      </c>
      <c r="C1283">
        <v>7</v>
      </c>
      <c r="D1283">
        <v>20</v>
      </c>
      <c r="E1283" s="13">
        <v>3</v>
      </c>
      <c r="F1283" s="7">
        <f>(((20-15)/(MIN($E$2:$E$8761)-15))*Data[[#This Row],[temperatuur]])+18.151</f>
        <v>17.520747899159662</v>
      </c>
      <c r="G1283" s="7">
        <f>Data[[#This Row],[Tintern ]]-Data[[#This Row],[temperatuur]]</f>
        <v>14.520747899159662</v>
      </c>
      <c r="H1283" s="7">
        <f>ROUND(IF(Data[[#This Row],[deltaT]]&gt;0,(Data[[#This Row],[Tintern ]]-Data[[#This Row],[temperatuur]])*Uitgangspunten!$B$9,0),1)</f>
        <v>50.4</v>
      </c>
      <c r="I1283"/>
      <c r="J1283"/>
      <c r="K1283" s="6"/>
      <c r="O1283" s="5"/>
      <c r="P1283" s="8"/>
      <c r="U1283"/>
      <c r="V1283"/>
    </row>
    <row r="1284" spans="1:22" x14ac:dyDescent="0.25">
      <c r="A1284">
        <v>2004</v>
      </c>
      <c r="B1284">
        <v>3</v>
      </c>
      <c r="C1284">
        <v>8</v>
      </c>
      <c r="D1284">
        <v>24</v>
      </c>
      <c r="E1284" s="13">
        <v>3</v>
      </c>
      <c r="F1284" s="7">
        <f>(((20-15)/(MIN($E$2:$E$8761)-15))*Data[[#This Row],[temperatuur]])+18.151</f>
        <v>17.520747899159662</v>
      </c>
      <c r="G1284" s="7">
        <f>Data[[#This Row],[Tintern ]]-Data[[#This Row],[temperatuur]]</f>
        <v>14.520747899159662</v>
      </c>
      <c r="H1284" s="7">
        <f>ROUND(IF(Data[[#This Row],[deltaT]]&gt;0,(Data[[#This Row],[Tintern ]]-Data[[#This Row],[temperatuur]])*Uitgangspunten!$B$9,0),1)</f>
        <v>50.4</v>
      </c>
      <c r="I1284"/>
      <c r="J1284"/>
      <c r="K1284" s="6"/>
      <c r="O1284" s="5"/>
      <c r="P1284" s="8"/>
      <c r="U1284"/>
      <c r="V1284"/>
    </row>
    <row r="1285" spans="1:22" x14ac:dyDescent="0.25">
      <c r="A1285">
        <v>2004</v>
      </c>
      <c r="B1285">
        <v>3</v>
      </c>
      <c r="C1285">
        <v>9</v>
      </c>
      <c r="D1285">
        <v>18</v>
      </c>
      <c r="E1285" s="13">
        <v>3</v>
      </c>
      <c r="F1285" s="7">
        <f>(((20-15)/(MIN($E$2:$E$8761)-15))*Data[[#This Row],[temperatuur]])+18.151</f>
        <v>17.520747899159662</v>
      </c>
      <c r="G1285" s="7">
        <f>Data[[#This Row],[Tintern ]]-Data[[#This Row],[temperatuur]]</f>
        <v>14.520747899159662</v>
      </c>
      <c r="H1285" s="7">
        <f>ROUND(IF(Data[[#This Row],[deltaT]]&gt;0,(Data[[#This Row],[Tintern ]]-Data[[#This Row],[temperatuur]])*Uitgangspunten!$B$9,0),1)</f>
        <v>50.4</v>
      </c>
      <c r="I1285"/>
      <c r="J1285"/>
      <c r="K1285" s="6"/>
      <c r="O1285" s="5"/>
      <c r="P1285" s="8"/>
      <c r="U1285"/>
      <c r="V1285"/>
    </row>
    <row r="1286" spans="1:22" x14ac:dyDescent="0.25">
      <c r="A1286">
        <v>2004</v>
      </c>
      <c r="B1286">
        <v>3</v>
      </c>
      <c r="C1286">
        <v>27</v>
      </c>
      <c r="D1286">
        <v>8</v>
      </c>
      <c r="E1286" s="13">
        <v>3</v>
      </c>
      <c r="F1286" s="7">
        <f>(((20-15)/(MIN($E$2:$E$8761)-15))*Data[[#This Row],[temperatuur]])+18.151</f>
        <v>17.520747899159662</v>
      </c>
      <c r="G1286" s="7">
        <f>Data[[#This Row],[Tintern ]]-Data[[#This Row],[temperatuur]]</f>
        <v>14.520747899159662</v>
      </c>
      <c r="H1286" s="7">
        <f>ROUND(IF(Data[[#This Row],[deltaT]]&gt;0,(Data[[#This Row],[Tintern ]]-Data[[#This Row],[temperatuur]])*Uitgangspunten!$B$9,0),1)</f>
        <v>50.4</v>
      </c>
      <c r="I1286"/>
      <c r="J1286"/>
      <c r="K1286" s="6"/>
      <c r="O1286" s="5"/>
      <c r="P1286" s="8"/>
      <c r="U1286"/>
      <c r="V1286"/>
    </row>
    <row r="1287" spans="1:22" x14ac:dyDescent="0.25">
      <c r="A1287">
        <v>2004</v>
      </c>
      <c r="B1287">
        <v>3</v>
      </c>
      <c r="C1287">
        <v>29</v>
      </c>
      <c r="D1287">
        <v>3</v>
      </c>
      <c r="E1287" s="13">
        <v>3</v>
      </c>
      <c r="F1287" s="7">
        <f>(((20-15)/(MIN($E$2:$E$8761)-15))*Data[[#This Row],[temperatuur]])+18.151</f>
        <v>17.520747899159662</v>
      </c>
      <c r="G1287" s="7">
        <f>Data[[#This Row],[Tintern ]]-Data[[#This Row],[temperatuur]]</f>
        <v>14.520747899159662</v>
      </c>
      <c r="H1287" s="7">
        <f>ROUND(IF(Data[[#This Row],[deltaT]]&gt;0,(Data[[#This Row],[Tintern ]]-Data[[#This Row],[temperatuur]])*Uitgangspunten!$B$9,0),1)</f>
        <v>50.4</v>
      </c>
      <c r="I1287"/>
      <c r="J1287"/>
      <c r="K1287" s="6"/>
      <c r="O1287" s="5"/>
      <c r="P1287" s="8"/>
      <c r="U1287"/>
      <c r="V1287"/>
    </row>
    <row r="1288" spans="1:22" x14ac:dyDescent="0.25">
      <c r="A1288">
        <v>2002</v>
      </c>
      <c r="B1288">
        <v>4</v>
      </c>
      <c r="C1288">
        <v>6</v>
      </c>
      <c r="D1288">
        <v>23</v>
      </c>
      <c r="E1288" s="13">
        <v>3</v>
      </c>
      <c r="F1288" s="7">
        <f>(((20-15)/(MIN($E$2:$E$8761)-15))*Data[[#This Row],[temperatuur]])+18.151</f>
        <v>17.520747899159662</v>
      </c>
      <c r="G1288" s="7">
        <f>Data[[#This Row],[Tintern ]]-Data[[#This Row],[temperatuur]]</f>
        <v>14.520747899159662</v>
      </c>
      <c r="H1288" s="7">
        <f>ROUND(IF(Data[[#This Row],[deltaT]]&gt;0,(Data[[#This Row],[Tintern ]]-Data[[#This Row],[temperatuur]])*Uitgangspunten!$B$9,0),1)</f>
        <v>50.4</v>
      </c>
      <c r="I1288"/>
      <c r="J1288"/>
      <c r="K1288" s="6"/>
      <c r="O1288" s="5"/>
      <c r="P1288" s="8"/>
      <c r="U1288"/>
      <c r="V1288"/>
    </row>
    <row r="1289" spans="1:22" x14ac:dyDescent="0.25">
      <c r="A1289">
        <v>2002</v>
      </c>
      <c r="B1289">
        <v>4</v>
      </c>
      <c r="C1289">
        <v>8</v>
      </c>
      <c r="D1289">
        <v>3</v>
      </c>
      <c r="E1289" s="13">
        <v>3</v>
      </c>
      <c r="F1289" s="7">
        <f>(((20-15)/(MIN($E$2:$E$8761)-15))*Data[[#This Row],[temperatuur]])+18.151</f>
        <v>17.520747899159662</v>
      </c>
      <c r="G1289" s="7">
        <f>Data[[#This Row],[Tintern ]]-Data[[#This Row],[temperatuur]]</f>
        <v>14.520747899159662</v>
      </c>
      <c r="H1289" s="7">
        <f>ROUND(IF(Data[[#This Row],[deltaT]]&gt;0,(Data[[#This Row],[Tintern ]]-Data[[#This Row],[temperatuur]])*Uitgangspunten!$B$9,0),1)</f>
        <v>50.4</v>
      </c>
      <c r="I1289"/>
      <c r="J1289"/>
      <c r="K1289" s="6"/>
      <c r="O1289" s="5"/>
      <c r="P1289" s="8"/>
      <c r="U1289"/>
      <c r="V1289"/>
    </row>
    <row r="1290" spans="1:22" x14ac:dyDescent="0.25">
      <c r="A1290">
        <v>2002</v>
      </c>
      <c r="B1290">
        <v>4</v>
      </c>
      <c r="C1290">
        <v>11</v>
      </c>
      <c r="D1290">
        <v>4</v>
      </c>
      <c r="E1290" s="13">
        <v>3</v>
      </c>
      <c r="F1290" s="7">
        <f>(((20-15)/(MIN($E$2:$E$8761)-15))*Data[[#This Row],[temperatuur]])+18.151</f>
        <v>17.520747899159662</v>
      </c>
      <c r="G1290" s="7">
        <f>Data[[#This Row],[Tintern ]]-Data[[#This Row],[temperatuur]]</f>
        <v>14.520747899159662</v>
      </c>
      <c r="H1290" s="7">
        <f>ROUND(IF(Data[[#This Row],[deltaT]]&gt;0,(Data[[#This Row],[Tintern ]]-Data[[#This Row],[temperatuur]])*Uitgangspunten!$B$9,0),1)</f>
        <v>50.4</v>
      </c>
      <c r="I1290"/>
      <c r="J1290"/>
      <c r="K1290" s="6"/>
      <c r="O1290" s="5"/>
      <c r="P1290" s="8"/>
      <c r="U1290"/>
      <c r="V1290"/>
    </row>
    <row r="1291" spans="1:22" x14ac:dyDescent="0.25">
      <c r="A1291">
        <v>2002</v>
      </c>
      <c r="B1291">
        <v>4</v>
      </c>
      <c r="C1291">
        <v>18</v>
      </c>
      <c r="D1291">
        <v>2</v>
      </c>
      <c r="E1291" s="13">
        <v>3</v>
      </c>
      <c r="F1291" s="7">
        <f>(((20-15)/(MIN($E$2:$E$8761)-15))*Data[[#This Row],[temperatuur]])+18.151</f>
        <v>17.520747899159662</v>
      </c>
      <c r="G1291" s="7">
        <f>Data[[#This Row],[Tintern ]]-Data[[#This Row],[temperatuur]]</f>
        <v>14.520747899159662</v>
      </c>
      <c r="H1291" s="7">
        <f>ROUND(IF(Data[[#This Row],[deltaT]]&gt;0,(Data[[#This Row],[Tintern ]]-Data[[#This Row],[temperatuur]])*Uitgangspunten!$B$9,0),1)</f>
        <v>50.4</v>
      </c>
      <c r="I1291"/>
      <c r="J1291"/>
      <c r="K1291" s="6"/>
      <c r="O1291" s="5"/>
      <c r="P1291" s="8"/>
      <c r="U1291"/>
      <c r="V1291"/>
    </row>
    <row r="1292" spans="1:22" x14ac:dyDescent="0.25">
      <c r="A1292">
        <v>2010</v>
      </c>
      <c r="B1292">
        <v>10</v>
      </c>
      <c r="C1292">
        <v>13</v>
      </c>
      <c r="D1292">
        <v>23</v>
      </c>
      <c r="E1292" s="13">
        <v>3</v>
      </c>
      <c r="F1292" s="7">
        <f>(((20-15)/(MIN($E$2:$E$8761)-15))*Data[[#This Row],[temperatuur]])+18.151</f>
        <v>17.520747899159662</v>
      </c>
      <c r="G1292" s="7">
        <f>Data[[#This Row],[Tintern ]]-Data[[#This Row],[temperatuur]]</f>
        <v>14.520747899159662</v>
      </c>
      <c r="H1292" s="7">
        <f>ROUND(IF(Data[[#This Row],[deltaT]]&gt;0,(Data[[#This Row],[Tintern ]]-Data[[#This Row],[temperatuur]])*Uitgangspunten!$B$9,0),1)</f>
        <v>50.4</v>
      </c>
      <c r="I1292"/>
      <c r="J1292"/>
      <c r="K1292" s="6"/>
      <c r="O1292" s="5"/>
      <c r="P1292" s="8"/>
      <c r="U1292"/>
      <c r="V1292"/>
    </row>
    <row r="1293" spans="1:22" x14ac:dyDescent="0.25">
      <c r="A1293">
        <v>2010</v>
      </c>
      <c r="B1293">
        <v>10</v>
      </c>
      <c r="C1293">
        <v>17</v>
      </c>
      <c r="D1293">
        <v>5</v>
      </c>
      <c r="E1293" s="13">
        <v>3</v>
      </c>
      <c r="F1293" s="7">
        <f>(((20-15)/(MIN($E$2:$E$8761)-15))*Data[[#This Row],[temperatuur]])+18.151</f>
        <v>17.520747899159662</v>
      </c>
      <c r="G1293" s="7">
        <f>Data[[#This Row],[Tintern ]]-Data[[#This Row],[temperatuur]]</f>
        <v>14.520747899159662</v>
      </c>
      <c r="H1293" s="7">
        <f>ROUND(IF(Data[[#This Row],[deltaT]]&gt;0,(Data[[#This Row],[Tintern ]]-Data[[#This Row],[temperatuur]])*Uitgangspunten!$B$9,0),1)</f>
        <v>50.4</v>
      </c>
      <c r="I1293"/>
      <c r="J1293"/>
      <c r="K1293" s="6"/>
      <c r="O1293" s="5"/>
      <c r="P1293" s="8"/>
      <c r="U1293"/>
      <c r="V1293"/>
    </row>
    <row r="1294" spans="1:22" x14ac:dyDescent="0.25">
      <c r="A1294">
        <v>2010</v>
      </c>
      <c r="B1294">
        <v>10</v>
      </c>
      <c r="C1294">
        <v>21</v>
      </c>
      <c r="D1294">
        <v>2</v>
      </c>
      <c r="E1294" s="13">
        <v>3</v>
      </c>
      <c r="F1294" s="7">
        <f>(((20-15)/(MIN($E$2:$E$8761)-15))*Data[[#This Row],[temperatuur]])+18.151</f>
        <v>17.520747899159662</v>
      </c>
      <c r="G1294" s="7">
        <f>Data[[#This Row],[Tintern ]]-Data[[#This Row],[temperatuur]]</f>
        <v>14.520747899159662</v>
      </c>
      <c r="H1294" s="7">
        <f>ROUND(IF(Data[[#This Row],[deltaT]]&gt;0,(Data[[#This Row],[Tintern ]]-Data[[#This Row],[temperatuur]])*Uitgangspunten!$B$9,0),1)</f>
        <v>50.4</v>
      </c>
      <c r="I1294"/>
      <c r="J1294"/>
      <c r="K1294" s="6"/>
      <c r="O1294" s="5"/>
      <c r="P1294" s="8"/>
      <c r="U1294"/>
      <c r="V1294"/>
    </row>
    <row r="1295" spans="1:22" x14ac:dyDescent="0.25">
      <c r="A1295">
        <v>2010</v>
      </c>
      <c r="B1295">
        <v>10</v>
      </c>
      <c r="C1295">
        <v>24</v>
      </c>
      <c r="D1295">
        <v>24</v>
      </c>
      <c r="E1295" s="13">
        <v>3</v>
      </c>
      <c r="F1295" s="7">
        <f>(((20-15)/(MIN($E$2:$E$8761)-15))*Data[[#This Row],[temperatuur]])+18.151</f>
        <v>17.520747899159662</v>
      </c>
      <c r="G1295" s="7">
        <f>Data[[#This Row],[Tintern ]]-Data[[#This Row],[temperatuur]]</f>
        <v>14.520747899159662</v>
      </c>
      <c r="H1295" s="7">
        <f>ROUND(IF(Data[[#This Row],[deltaT]]&gt;0,(Data[[#This Row],[Tintern ]]-Data[[#This Row],[temperatuur]])*Uitgangspunten!$B$9,0),1)</f>
        <v>50.4</v>
      </c>
      <c r="I1295"/>
      <c r="J1295"/>
      <c r="K1295" s="6"/>
      <c r="O1295" s="5"/>
      <c r="P1295" s="8"/>
      <c r="U1295"/>
      <c r="V1295"/>
    </row>
    <row r="1296" spans="1:22" x14ac:dyDescent="0.25">
      <c r="A1296">
        <v>2003</v>
      </c>
      <c r="B1296">
        <v>11</v>
      </c>
      <c r="C1296">
        <v>25</v>
      </c>
      <c r="D1296">
        <v>6</v>
      </c>
      <c r="E1296" s="13">
        <v>3</v>
      </c>
      <c r="F1296" s="7">
        <f>(((20-15)/(MIN($E$2:$E$8761)-15))*Data[[#This Row],[temperatuur]])+18.151</f>
        <v>17.520747899159662</v>
      </c>
      <c r="G1296" s="7">
        <f>Data[[#This Row],[Tintern ]]-Data[[#This Row],[temperatuur]]</f>
        <v>14.520747899159662</v>
      </c>
      <c r="H1296" s="7">
        <f>ROUND(IF(Data[[#This Row],[deltaT]]&gt;0,(Data[[#This Row],[Tintern ]]-Data[[#This Row],[temperatuur]])*Uitgangspunten!$B$9,0),1)</f>
        <v>50.4</v>
      </c>
      <c r="I1296"/>
      <c r="J1296"/>
      <c r="K1296" s="6"/>
      <c r="O1296" s="5"/>
      <c r="P1296" s="8"/>
      <c r="U1296"/>
      <c r="V1296"/>
    </row>
    <row r="1297" spans="1:22" x14ac:dyDescent="0.25">
      <c r="A1297">
        <v>2003</v>
      </c>
      <c r="B1297">
        <v>11</v>
      </c>
      <c r="C1297">
        <v>28</v>
      </c>
      <c r="D1297">
        <v>22</v>
      </c>
      <c r="E1297" s="13">
        <v>3</v>
      </c>
      <c r="F1297" s="7">
        <f>(((20-15)/(MIN($E$2:$E$8761)-15))*Data[[#This Row],[temperatuur]])+18.151</f>
        <v>17.520747899159662</v>
      </c>
      <c r="G1297" s="7">
        <f>Data[[#This Row],[Tintern ]]-Data[[#This Row],[temperatuur]]</f>
        <v>14.520747899159662</v>
      </c>
      <c r="H1297" s="7">
        <f>ROUND(IF(Data[[#This Row],[deltaT]]&gt;0,(Data[[#This Row],[Tintern ]]-Data[[#This Row],[temperatuur]])*Uitgangspunten!$B$9,0),1)</f>
        <v>50.4</v>
      </c>
      <c r="I1297"/>
      <c r="J1297"/>
      <c r="K1297" s="6"/>
      <c r="O1297" s="5"/>
      <c r="P1297" s="8"/>
      <c r="U1297"/>
      <c r="V1297"/>
    </row>
    <row r="1298" spans="1:22" x14ac:dyDescent="0.25">
      <c r="A1298">
        <v>2003</v>
      </c>
      <c r="B1298">
        <v>12</v>
      </c>
      <c r="C1298">
        <v>2</v>
      </c>
      <c r="D1298">
        <v>24</v>
      </c>
      <c r="E1298" s="13">
        <v>3</v>
      </c>
      <c r="F1298" s="7">
        <f>(((20-15)/(MIN($E$2:$E$8761)-15))*Data[[#This Row],[temperatuur]])+18.151</f>
        <v>17.520747899159662</v>
      </c>
      <c r="G1298" s="7">
        <f>Data[[#This Row],[Tintern ]]-Data[[#This Row],[temperatuur]]</f>
        <v>14.520747899159662</v>
      </c>
      <c r="H1298" s="7">
        <f>ROUND(IF(Data[[#This Row],[deltaT]]&gt;0,(Data[[#This Row],[Tintern ]]-Data[[#This Row],[temperatuur]])*Uitgangspunten!$B$9,0),1)</f>
        <v>50.4</v>
      </c>
      <c r="I1298"/>
      <c r="J1298"/>
      <c r="K1298" s="6"/>
      <c r="O1298" s="5"/>
      <c r="P1298" s="8"/>
      <c r="U1298"/>
      <c r="V1298"/>
    </row>
    <row r="1299" spans="1:22" x14ac:dyDescent="0.25">
      <c r="A1299">
        <v>2003</v>
      </c>
      <c r="B1299">
        <v>12</v>
      </c>
      <c r="C1299">
        <v>3</v>
      </c>
      <c r="D1299">
        <v>9</v>
      </c>
      <c r="E1299" s="13">
        <v>3</v>
      </c>
      <c r="F1299" s="7">
        <f>(((20-15)/(MIN($E$2:$E$8761)-15))*Data[[#This Row],[temperatuur]])+18.151</f>
        <v>17.520747899159662</v>
      </c>
      <c r="G1299" s="7">
        <f>Data[[#This Row],[Tintern ]]-Data[[#This Row],[temperatuur]]</f>
        <v>14.520747899159662</v>
      </c>
      <c r="H1299" s="7">
        <f>ROUND(IF(Data[[#This Row],[deltaT]]&gt;0,(Data[[#This Row],[Tintern ]]-Data[[#This Row],[temperatuur]])*Uitgangspunten!$B$9,0),1)</f>
        <v>50.4</v>
      </c>
      <c r="I1299"/>
      <c r="J1299"/>
      <c r="K1299" s="6"/>
      <c r="O1299" s="5"/>
      <c r="P1299" s="8"/>
      <c r="U1299"/>
      <c r="V1299"/>
    </row>
    <row r="1300" spans="1:22" x14ac:dyDescent="0.25">
      <c r="A1300">
        <v>2003</v>
      </c>
      <c r="B1300">
        <v>12</v>
      </c>
      <c r="C1300">
        <v>3</v>
      </c>
      <c r="D1300">
        <v>10</v>
      </c>
      <c r="E1300" s="13">
        <v>3</v>
      </c>
      <c r="F1300" s="7">
        <f>(((20-15)/(MIN($E$2:$E$8761)-15))*Data[[#This Row],[temperatuur]])+18.151</f>
        <v>17.520747899159662</v>
      </c>
      <c r="G1300" s="7">
        <f>Data[[#This Row],[Tintern ]]-Data[[#This Row],[temperatuur]]</f>
        <v>14.520747899159662</v>
      </c>
      <c r="H1300" s="7">
        <f>ROUND(IF(Data[[#This Row],[deltaT]]&gt;0,(Data[[#This Row],[Tintern ]]-Data[[#This Row],[temperatuur]])*Uitgangspunten!$B$9,0),1)</f>
        <v>50.4</v>
      </c>
      <c r="I1300"/>
      <c r="J1300"/>
      <c r="K1300" s="6"/>
      <c r="O1300" s="5"/>
      <c r="P1300" s="8"/>
      <c r="U1300"/>
      <c r="V1300"/>
    </row>
    <row r="1301" spans="1:22" x14ac:dyDescent="0.25">
      <c r="A1301">
        <v>2003</v>
      </c>
      <c r="B1301">
        <v>12</v>
      </c>
      <c r="C1301">
        <v>15</v>
      </c>
      <c r="D1301">
        <v>7</v>
      </c>
      <c r="E1301" s="13">
        <v>3</v>
      </c>
      <c r="F1301" s="7">
        <f>(((20-15)/(MIN($E$2:$E$8761)-15))*Data[[#This Row],[temperatuur]])+18.151</f>
        <v>17.520747899159662</v>
      </c>
      <c r="G1301" s="7">
        <f>Data[[#This Row],[Tintern ]]-Data[[#This Row],[temperatuur]]</f>
        <v>14.520747899159662</v>
      </c>
      <c r="H1301" s="7">
        <f>ROUND(IF(Data[[#This Row],[deltaT]]&gt;0,(Data[[#This Row],[Tintern ]]-Data[[#This Row],[temperatuur]])*Uitgangspunten!$B$9,0),1)</f>
        <v>50.4</v>
      </c>
      <c r="I1301"/>
      <c r="J1301"/>
      <c r="K1301" s="6"/>
      <c r="O1301" s="5"/>
      <c r="P1301" s="8"/>
      <c r="U1301"/>
      <c r="V1301"/>
    </row>
    <row r="1302" spans="1:22" x14ac:dyDescent="0.25">
      <c r="A1302">
        <v>2003</v>
      </c>
      <c r="B1302">
        <v>12</v>
      </c>
      <c r="C1302">
        <v>29</v>
      </c>
      <c r="D1302">
        <v>19</v>
      </c>
      <c r="E1302" s="13">
        <v>3</v>
      </c>
      <c r="F1302" s="7">
        <f>(((20-15)/(MIN($E$2:$E$8761)-15))*Data[[#This Row],[temperatuur]])+18.151</f>
        <v>17.520747899159662</v>
      </c>
      <c r="G1302" s="7">
        <f>Data[[#This Row],[Tintern ]]-Data[[#This Row],[temperatuur]]</f>
        <v>14.520747899159662</v>
      </c>
      <c r="H1302" s="7">
        <f>ROUND(IF(Data[[#This Row],[deltaT]]&gt;0,(Data[[#This Row],[Tintern ]]-Data[[#This Row],[temperatuur]])*Uitgangspunten!$B$9,0),1)</f>
        <v>50.4</v>
      </c>
      <c r="I1302"/>
      <c r="J1302"/>
      <c r="K1302" s="6"/>
      <c r="O1302" s="5"/>
      <c r="P1302" s="8"/>
      <c r="U1302"/>
      <c r="V1302"/>
    </row>
    <row r="1303" spans="1:22" x14ac:dyDescent="0.25">
      <c r="A1303">
        <v>2001</v>
      </c>
      <c r="B1303">
        <v>1</v>
      </c>
      <c r="C1303">
        <v>10</v>
      </c>
      <c r="D1303">
        <v>18</v>
      </c>
      <c r="E1303" s="13">
        <v>3.1</v>
      </c>
      <c r="F1303" s="7">
        <f>(((20-15)/(MIN($E$2:$E$8761)-15))*Data[[#This Row],[temperatuur]])+18.151</f>
        <v>17.49973949579832</v>
      </c>
      <c r="G1303" s="7">
        <f>Data[[#This Row],[Tintern ]]-Data[[#This Row],[temperatuur]]</f>
        <v>14.39973949579832</v>
      </c>
      <c r="H1303" s="7">
        <f>ROUND(IF(Data[[#This Row],[deltaT]]&gt;0,(Data[[#This Row],[Tintern ]]-Data[[#This Row],[temperatuur]])*Uitgangspunten!$B$9,0),1)</f>
        <v>50</v>
      </c>
      <c r="I1303"/>
      <c r="J1303"/>
      <c r="K1303" s="6"/>
      <c r="O1303" s="5"/>
      <c r="P1303" s="8"/>
      <c r="U1303"/>
      <c r="V1303"/>
    </row>
    <row r="1304" spans="1:22" x14ac:dyDescent="0.25">
      <c r="A1304">
        <v>2001</v>
      </c>
      <c r="B1304">
        <v>1</v>
      </c>
      <c r="C1304">
        <v>10</v>
      </c>
      <c r="D1304">
        <v>20</v>
      </c>
      <c r="E1304" s="13">
        <v>3.1</v>
      </c>
      <c r="F1304" s="7">
        <f>(((20-15)/(MIN($E$2:$E$8761)-15))*Data[[#This Row],[temperatuur]])+18.151</f>
        <v>17.49973949579832</v>
      </c>
      <c r="G1304" s="7">
        <f>Data[[#This Row],[Tintern ]]-Data[[#This Row],[temperatuur]]</f>
        <v>14.39973949579832</v>
      </c>
      <c r="H1304" s="7">
        <f>ROUND(IF(Data[[#This Row],[deltaT]]&gt;0,(Data[[#This Row],[Tintern ]]-Data[[#This Row],[temperatuur]])*Uitgangspunten!$B$9,0),1)</f>
        <v>50</v>
      </c>
      <c r="I1304"/>
      <c r="J1304"/>
      <c r="K1304" s="6"/>
      <c r="O1304" s="5"/>
      <c r="P1304" s="8"/>
      <c r="U1304"/>
      <c r="V1304"/>
    </row>
    <row r="1305" spans="1:22" x14ac:dyDescent="0.25">
      <c r="A1305">
        <v>2001</v>
      </c>
      <c r="B1305">
        <v>1</v>
      </c>
      <c r="C1305">
        <v>10</v>
      </c>
      <c r="D1305">
        <v>22</v>
      </c>
      <c r="E1305" s="13">
        <v>3.1</v>
      </c>
      <c r="F1305" s="7">
        <f>(((20-15)/(MIN($E$2:$E$8761)-15))*Data[[#This Row],[temperatuur]])+18.151</f>
        <v>17.49973949579832</v>
      </c>
      <c r="G1305" s="7">
        <f>Data[[#This Row],[Tintern ]]-Data[[#This Row],[temperatuur]]</f>
        <v>14.39973949579832</v>
      </c>
      <c r="H1305" s="7">
        <f>ROUND(IF(Data[[#This Row],[deltaT]]&gt;0,(Data[[#This Row],[Tintern ]]-Data[[#This Row],[temperatuur]])*Uitgangspunten!$B$9,0),1)</f>
        <v>50</v>
      </c>
      <c r="I1305"/>
      <c r="J1305"/>
      <c r="K1305" s="6"/>
      <c r="O1305" s="5"/>
      <c r="P1305" s="8"/>
      <c r="U1305"/>
      <c r="V1305"/>
    </row>
    <row r="1306" spans="1:22" x14ac:dyDescent="0.25">
      <c r="A1306">
        <v>2001</v>
      </c>
      <c r="B1306">
        <v>1</v>
      </c>
      <c r="C1306">
        <v>11</v>
      </c>
      <c r="D1306">
        <v>3</v>
      </c>
      <c r="E1306" s="13">
        <v>3.1</v>
      </c>
      <c r="F1306" s="7">
        <f>(((20-15)/(MIN($E$2:$E$8761)-15))*Data[[#This Row],[temperatuur]])+18.151</f>
        <v>17.49973949579832</v>
      </c>
      <c r="G1306" s="7">
        <f>Data[[#This Row],[Tintern ]]-Data[[#This Row],[temperatuur]]</f>
        <v>14.39973949579832</v>
      </c>
      <c r="H1306" s="7">
        <f>ROUND(IF(Data[[#This Row],[deltaT]]&gt;0,(Data[[#This Row],[Tintern ]]-Data[[#This Row],[temperatuur]])*Uitgangspunten!$B$9,0),1)</f>
        <v>50</v>
      </c>
      <c r="I1306"/>
      <c r="J1306"/>
      <c r="K1306" s="6"/>
      <c r="O1306" s="5"/>
      <c r="P1306" s="8"/>
      <c r="U1306"/>
      <c r="V1306"/>
    </row>
    <row r="1307" spans="1:22" x14ac:dyDescent="0.25">
      <c r="A1307">
        <v>2004</v>
      </c>
      <c r="B1307">
        <v>2</v>
      </c>
      <c r="C1307">
        <v>9</v>
      </c>
      <c r="D1307">
        <v>8</v>
      </c>
      <c r="E1307" s="13">
        <v>3.1</v>
      </c>
      <c r="F1307" s="7">
        <f>(((20-15)/(MIN($E$2:$E$8761)-15))*Data[[#This Row],[temperatuur]])+18.151</f>
        <v>17.49973949579832</v>
      </c>
      <c r="G1307" s="7">
        <f>Data[[#This Row],[Tintern ]]-Data[[#This Row],[temperatuur]]</f>
        <v>14.39973949579832</v>
      </c>
      <c r="H1307" s="7">
        <f>ROUND(IF(Data[[#This Row],[deltaT]]&gt;0,(Data[[#This Row],[Tintern ]]-Data[[#This Row],[temperatuur]])*Uitgangspunten!$B$9,0),1)</f>
        <v>50</v>
      </c>
      <c r="I1307"/>
      <c r="J1307"/>
      <c r="K1307" s="6"/>
      <c r="O1307" s="5"/>
      <c r="P1307" s="8"/>
      <c r="U1307"/>
      <c r="V1307"/>
    </row>
    <row r="1308" spans="1:22" x14ac:dyDescent="0.25">
      <c r="A1308">
        <v>2004</v>
      </c>
      <c r="B1308">
        <v>2</v>
      </c>
      <c r="C1308">
        <v>15</v>
      </c>
      <c r="D1308">
        <v>1</v>
      </c>
      <c r="E1308" s="13">
        <v>3.1</v>
      </c>
      <c r="F1308" s="7">
        <f>(((20-15)/(MIN($E$2:$E$8761)-15))*Data[[#This Row],[temperatuur]])+18.151</f>
        <v>17.49973949579832</v>
      </c>
      <c r="G1308" s="7">
        <f>Data[[#This Row],[Tintern ]]-Data[[#This Row],[temperatuur]]</f>
        <v>14.39973949579832</v>
      </c>
      <c r="H1308" s="7">
        <f>ROUND(IF(Data[[#This Row],[deltaT]]&gt;0,(Data[[#This Row],[Tintern ]]-Data[[#This Row],[temperatuur]])*Uitgangspunten!$B$9,0),1)</f>
        <v>50</v>
      </c>
      <c r="I1308"/>
      <c r="J1308"/>
      <c r="K1308" s="6"/>
      <c r="O1308" s="5"/>
      <c r="P1308" s="8"/>
      <c r="U1308"/>
      <c r="V1308"/>
    </row>
    <row r="1309" spans="1:22" x14ac:dyDescent="0.25">
      <c r="A1309">
        <v>2004</v>
      </c>
      <c r="B1309">
        <v>2</v>
      </c>
      <c r="C1309">
        <v>18</v>
      </c>
      <c r="D1309">
        <v>5</v>
      </c>
      <c r="E1309" s="13">
        <v>3.1</v>
      </c>
      <c r="F1309" s="7">
        <f>(((20-15)/(MIN($E$2:$E$8761)-15))*Data[[#This Row],[temperatuur]])+18.151</f>
        <v>17.49973949579832</v>
      </c>
      <c r="G1309" s="7">
        <f>Data[[#This Row],[Tintern ]]-Data[[#This Row],[temperatuur]]</f>
        <v>14.39973949579832</v>
      </c>
      <c r="H1309" s="7">
        <f>ROUND(IF(Data[[#This Row],[deltaT]]&gt;0,(Data[[#This Row],[Tintern ]]-Data[[#This Row],[temperatuur]])*Uitgangspunten!$B$9,0),1)</f>
        <v>50</v>
      </c>
      <c r="I1309"/>
      <c r="J1309"/>
      <c r="K1309" s="6"/>
      <c r="O1309" s="5"/>
      <c r="P1309" s="8"/>
      <c r="U1309"/>
      <c r="V1309"/>
    </row>
    <row r="1310" spans="1:22" x14ac:dyDescent="0.25">
      <c r="A1310">
        <v>2004</v>
      </c>
      <c r="B1310">
        <v>2</v>
      </c>
      <c r="C1310">
        <v>18</v>
      </c>
      <c r="D1310">
        <v>23</v>
      </c>
      <c r="E1310" s="13">
        <v>3.1</v>
      </c>
      <c r="F1310" s="7">
        <f>(((20-15)/(MIN($E$2:$E$8761)-15))*Data[[#This Row],[temperatuur]])+18.151</f>
        <v>17.49973949579832</v>
      </c>
      <c r="G1310" s="7">
        <f>Data[[#This Row],[Tintern ]]-Data[[#This Row],[temperatuur]]</f>
        <v>14.39973949579832</v>
      </c>
      <c r="H1310" s="7">
        <f>ROUND(IF(Data[[#This Row],[deltaT]]&gt;0,(Data[[#This Row],[Tintern ]]-Data[[#This Row],[temperatuur]])*Uitgangspunten!$B$9,0),1)</f>
        <v>50</v>
      </c>
      <c r="I1310"/>
      <c r="J1310"/>
      <c r="K1310" s="6"/>
      <c r="O1310" s="5"/>
      <c r="P1310" s="8"/>
      <c r="U1310"/>
      <c r="V1310"/>
    </row>
    <row r="1311" spans="1:22" x14ac:dyDescent="0.25">
      <c r="A1311">
        <v>2004</v>
      </c>
      <c r="B1311">
        <v>2</v>
      </c>
      <c r="C1311">
        <v>19</v>
      </c>
      <c r="D1311">
        <v>16</v>
      </c>
      <c r="E1311" s="13">
        <v>3.1</v>
      </c>
      <c r="F1311" s="7">
        <f>(((20-15)/(MIN($E$2:$E$8761)-15))*Data[[#This Row],[temperatuur]])+18.151</f>
        <v>17.49973949579832</v>
      </c>
      <c r="G1311" s="7">
        <f>Data[[#This Row],[Tintern ]]-Data[[#This Row],[temperatuur]]</f>
        <v>14.39973949579832</v>
      </c>
      <c r="H1311" s="7">
        <f>ROUND(IF(Data[[#This Row],[deltaT]]&gt;0,(Data[[#This Row],[Tintern ]]-Data[[#This Row],[temperatuur]])*Uitgangspunten!$B$9,0),1)</f>
        <v>50</v>
      </c>
      <c r="I1311"/>
      <c r="J1311"/>
      <c r="K1311" s="6"/>
      <c r="O1311" s="5"/>
      <c r="P1311" s="8"/>
      <c r="U1311"/>
      <c r="V1311"/>
    </row>
    <row r="1312" spans="1:22" x14ac:dyDescent="0.25">
      <c r="A1312">
        <v>2004</v>
      </c>
      <c r="B1312">
        <v>3</v>
      </c>
      <c r="C1312">
        <v>1</v>
      </c>
      <c r="D1312">
        <v>19</v>
      </c>
      <c r="E1312" s="13">
        <v>3.1</v>
      </c>
      <c r="F1312" s="7">
        <f>(((20-15)/(MIN($E$2:$E$8761)-15))*Data[[#This Row],[temperatuur]])+18.151</f>
        <v>17.49973949579832</v>
      </c>
      <c r="G1312" s="7">
        <f>Data[[#This Row],[Tintern ]]-Data[[#This Row],[temperatuur]]</f>
        <v>14.39973949579832</v>
      </c>
      <c r="H1312" s="7">
        <f>ROUND(IF(Data[[#This Row],[deltaT]]&gt;0,(Data[[#This Row],[Tintern ]]-Data[[#This Row],[temperatuur]])*Uitgangspunten!$B$9,0),1)</f>
        <v>50</v>
      </c>
      <c r="I1312"/>
      <c r="J1312"/>
      <c r="K1312" s="6"/>
      <c r="O1312" s="5"/>
      <c r="P1312" s="8"/>
      <c r="U1312"/>
      <c r="V1312"/>
    </row>
    <row r="1313" spans="1:22" x14ac:dyDescent="0.25">
      <c r="A1313">
        <v>2004</v>
      </c>
      <c r="B1313">
        <v>3</v>
      </c>
      <c r="C1313">
        <v>2</v>
      </c>
      <c r="D1313">
        <v>20</v>
      </c>
      <c r="E1313" s="13">
        <v>3.1</v>
      </c>
      <c r="F1313" s="7">
        <f>(((20-15)/(MIN($E$2:$E$8761)-15))*Data[[#This Row],[temperatuur]])+18.151</f>
        <v>17.49973949579832</v>
      </c>
      <c r="G1313" s="7">
        <f>Data[[#This Row],[Tintern ]]-Data[[#This Row],[temperatuur]]</f>
        <v>14.39973949579832</v>
      </c>
      <c r="H1313" s="7">
        <f>ROUND(IF(Data[[#This Row],[deltaT]]&gt;0,(Data[[#This Row],[Tintern ]]-Data[[#This Row],[temperatuur]])*Uitgangspunten!$B$9,0),1)</f>
        <v>50</v>
      </c>
      <c r="I1313"/>
      <c r="J1313"/>
      <c r="K1313" s="6"/>
      <c r="O1313" s="5"/>
      <c r="P1313" s="8"/>
      <c r="U1313"/>
      <c r="V1313"/>
    </row>
    <row r="1314" spans="1:22" x14ac:dyDescent="0.25">
      <c r="A1314">
        <v>2004</v>
      </c>
      <c r="B1314">
        <v>3</v>
      </c>
      <c r="C1314">
        <v>4</v>
      </c>
      <c r="D1314">
        <v>8</v>
      </c>
      <c r="E1314" s="13">
        <v>3.1</v>
      </c>
      <c r="F1314" s="7">
        <f>(((20-15)/(MIN($E$2:$E$8761)-15))*Data[[#This Row],[temperatuur]])+18.151</f>
        <v>17.49973949579832</v>
      </c>
      <c r="G1314" s="7">
        <f>Data[[#This Row],[Tintern ]]-Data[[#This Row],[temperatuur]]</f>
        <v>14.39973949579832</v>
      </c>
      <c r="H1314" s="7">
        <f>ROUND(IF(Data[[#This Row],[deltaT]]&gt;0,(Data[[#This Row],[Tintern ]]-Data[[#This Row],[temperatuur]])*Uitgangspunten!$B$9,0),1)</f>
        <v>50</v>
      </c>
      <c r="I1314"/>
      <c r="J1314"/>
      <c r="K1314" s="6"/>
      <c r="O1314" s="5"/>
      <c r="P1314" s="8"/>
      <c r="U1314"/>
      <c r="V1314"/>
    </row>
    <row r="1315" spans="1:22" x14ac:dyDescent="0.25">
      <c r="A1315">
        <v>2004</v>
      </c>
      <c r="B1315">
        <v>3</v>
      </c>
      <c r="C1315">
        <v>5</v>
      </c>
      <c r="D1315">
        <v>9</v>
      </c>
      <c r="E1315" s="13">
        <v>3.1</v>
      </c>
      <c r="F1315" s="7">
        <f>(((20-15)/(MIN($E$2:$E$8761)-15))*Data[[#This Row],[temperatuur]])+18.151</f>
        <v>17.49973949579832</v>
      </c>
      <c r="G1315" s="7">
        <f>Data[[#This Row],[Tintern ]]-Data[[#This Row],[temperatuur]]</f>
        <v>14.39973949579832</v>
      </c>
      <c r="H1315" s="7">
        <f>ROUND(IF(Data[[#This Row],[deltaT]]&gt;0,(Data[[#This Row],[Tintern ]]-Data[[#This Row],[temperatuur]])*Uitgangspunten!$B$9,0),1)</f>
        <v>50</v>
      </c>
      <c r="I1315"/>
      <c r="J1315"/>
      <c r="K1315" s="6"/>
      <c r="O1315" s="5"/>
      <c r="P1315" s="8"/>
      <c r="U1315"/>
      <c r="V1315"/>
    </row>
    <row r="1316" spans="1:22" x14ac:dyDescent="0.25">
      <c r="A1316">
        <v>2004</v>
      </c>
      <c r="B1316">
        <v>3</v>
      </c>
      <c r="C1316">
        <v>7</v>
      </c>
      <c r="D1316">
        <v>7</v>
      </c>
      <c r="E1316" s="13">
        <v>3.1</v>
      </c>
      <c r="F1316" s="7">
        <f>(((20-15)/(MIN($E$2:$E$8761)-15))*Data[[#This Row],[temperatuur]])+18.151</f>
        <v>17.49973949579832</v>
      </c>
      <c r="G1316" s="7">
        <f>Data[[#This Row],[Tintern ]]-Data[[#This Row],[temperatuur]]</f>
        <v>14.39973949579832</v>
      </c>
      <c r="H1316" s="7">
        <f>ROUND(IF(Data[[#This Row],[deltaT]]&gt;0,(Data[[#This Row],[Tintern ]]-Data[[#This Row],[temperatuur]])*Uitgangspunten!$B$9,0),1)</f>
        <v>50</v>
      </c>
      <c r="I1316"/>
      <c r="J1316"/>
      <c r="K1316" s="6"/>
      <c r="O1316" s="5"/>
      <c r="P1316" s="8"/>
      <c r="U1316"/>
      <c r="V1316"/>
    </row>
    <row r="1317" spans="1:22" x14ac:dyDescent="0.25">
      <c r="A1317">
        <v>2004</v>
      </c>
      <c r="B1317">
        <v>3</v>
      </c>
      <c r="C1317">
        <v>12</v>
      </c>
      <c r="D1317">
        <v>9</v>
      </c>
      <c r="E1317" s="13">
        <v>3.1</v>
      </c>
      <c r="F1317" s="7">
        <f>(((20-15)/(MIN($E$2:$E$8761)-15))*Data[[#This Row],[temperatuur]])+18.151</f>
        <v>17.49973949579832</v>
      </c>
      <c r="G1317" s="7">
        <f>Data[[#This Row],[Tintern ]]-Data[[#This Row],[temperatuur]]</f>
        <v>14.39973949579832</v>
      </c>
      <c r="H1317" s="7">
        <f>ROUND(IF(Data[[#This Row],[deltaT]]&gt;0,(Data[[#This Row],[Tintern ]]-Data[[#This Row],[temperatuur]])*Uitgangspunten!$B$9,0),1)</f>
        <v>50</v>
      </c>
      <c r="I1317"/>
      <c r="J1317"/>
      <c r="K1317" s="6"/>
      <c r="O1317" s="5"/>
      <c r="P1317" s="8"/>
      <c r="U1317"/>
      <c r="V1317"/>
    </row>
    <row r="1318" spans="1:22" x14ac:dyDescent="0.25">
      <c r="A1318">
        <v>2010</v>
      </c>
      <c r="B1318">
        <v>10</v>
      </c>
      <c r="C1318">
        <v>14</v>
      </c>
      <c r="D1318">
        <v>2</v>
      </c>
      <c r="E1318" s="13">
        <v>3.1</v>
      </c>
      <c r="F1318" s="7">
        <f>(((20-15)/(MIN($E$2:$E$8761)-15))*Data[[#This Row],[temperatuur]])+18.151</f>
        <v>17.49973949579832</v>
      </c>
      <c r="G1318" s="7">
        <f>Data[[#This Row],[Tintern ]]-Data[[#This Row],[temperatuur]]</f>
        <v>14.39973949579832</v>
      </c>
      <c r="H1318" s="7">
        <f>ROUND(IF(Data[[#This Row],[deltaT]]&gt;0,(Data[[#This Row],[Tintern ]]-Data[[#This Row],[temperatuur]])*Uitgangspunten!$B$9,0),1)</f>
        <v>50</v>
      </c>
      <c r="I1318"/>
      <c r="J1318"/>
      <c r="K1318" s="6"/>
      <c r="O1318" s="5"/>
      <c r="P1318" s="8"/>
      <c r="U1318"/>
      <c r="V1318"/>
    </row>
    <row r="1319" spans="1:22" x14ac:dyDescent="0.25">
      <c r="A1319">
        <v>2003</v>
      </c>
      <c r="B1319">
        <v>11</v>
      </c>
      <c r="C1319">
        <v>28</v>
      </c>
      <c r="D1319">
        <v>21</v>
      </c>
      <c r="E1319" s="13">
        <v>3.1</v>
      </c>
      <c r="F1319" s="7">
        <f>(((20-15)/(MIN($E$2:$E$8761)-15))*Data[[#This Row],[temperatuur]])+18.151</f>
        <v>17.49973949579832</v>
      </c>
      <c r="G1319" s="7">
        <f>Data[[#This Row],[Tintern ]]-Data[[#This Row],[temperatuur]]</f>
        <v>14.39973949579832</v>
      </c>
      <c r="H1319" s="7">
        <f>ROUND(IF(Data[[#This Row],[deltaT]]&gt;0,(Data[[#This Row],[Tintern ]]-Data[[#This Row],[temperatuur]])*Uitgangspunten!$B$9,0),1)</f>
        <v>50</v>
      </c>
      <c r="I1319"/>
      <c r="J1319"/>
      <c r="K1319" s="6"/>
      <c r="O1319" s="5"/>
      <c r="P1319" s="8"/>
      <c r="U1319"/>
      <c r="V1319"/>
    </row>
    <row r="1320" spans="1:22" x14ac:dyDescent="0.25">
      <c r="A1320">
        <v>2003</v>
      </c>
      <c r="B1320">
        <v>12</v>
      </c>
      <c r="C1320">
        <v>11</v>
      </c>
      <c r="D1320">
        <v>17</v>
      </c>
      <c r="E1320" s="13">
        <v>3.1</v>
      </c>
      <c r="F1320" s="7">
        <f>(((20-15)/(MIN($E$2:$E$8761)-15))*Data[[#This Row],[temperatuur]])+18.151</f>
        <v>17.49973949579832</v>
      </c>
      <c r="G1320" s="7">
        <f>Data[[#This Row],[Tintern ]]-Data[[#This Row],[temperatuur]]</f>
        <v>14.39973949579832</v>
      </c>
      <c r="H1320" s="7">
        <f>ROUND(IF(Data[[#This Row],[deltaT]]&gt;0,(Data[[#This Row],[Tintern ]]-Data[[#This Row],[temperatuur]])*Uitgangspunten!$B$9,0),1)</f>
        <v>50</v>
      </c>
      <c r="I1320"/>
      <c r="J1320"/>
      <c r="K1320" s="6"/>
      <c r="O1320" s="5"/>
      <c r="P1320" s="8"/>
      <c r="U1320"/>
      <c r="V1320"/>
    </row>
    <row r="1321" spans="1:22" x14ac:dyDescent="0.25">
      <c r="A1321">
        <v>2003</v>
      </c>
      <c r="B1321">
        <v>12</v>
      </c>
      <c r="C1321">
        <v>16</v>
      </c>
      <c r="D1321">
        <v>5</v>
      </c>
      <c r="E1321" s="13">
        <v>3.1</v>
      </c>
      <c r="F1321" s="7">
        <f>(((20-15)/(MIN($E$2:$E$8761)-15))*Data[[#This Row],[temperatuur]])+18.151</f>
        <v>17.49973949579832</v>
      </c>
      <c r="G1321" s="7">
        <f>Data[[#This Row],[Tintern ]]-Data[[#This Row],[temperatuur]]</f>
        <v>14.39973949579832</v>
      </c>
      <c r="H1321" s="7">
        <f>ROUND(IF(Data[[#This Row],[deltaT]]&gt;0,(Data[[#This Row],[Tintern ]]-Data[[#This Row],[temperatuur]])*Uitgangspunten!$B$9,0),1)</f>
        <v>50</v>
      </c>
      <c r="I1321"/>
      <c r="J1321"/>
      <c r="K1321" s="6"/>
      <c r="O1321" s="5"/>
      <c r="P1321" s="8"/>
      <c r="U1321"/>
      <c r="V1321"/>
    </row>
    <row r="1322" spans="1:22" x14ac:dyDescent="0.25">
      <c r="A1322">
        <v>2003</v>
      </c>
      <c r="B1322">
        <v>12</v>
      </c>
      <c r="C1322">
        <v>22</v>
      </c>
      <c r="D1322">
        <v>10</v>
      </c>
      <c r="E1322" s="13">
        <v>3.1</v>
      </c>
      <c r="F1322" s="7">
        <f>(((20-15)/(MIN($E$2:$E$8761)-15))*Data[[#This Row],[temperatuur]])+18.151</f>
        <v>17.49973949579832</v>
      </c>
      <c r="G1322" s="7">
        <f>Data[[#This Row],[Tintern ]]-Data[[#This Row],[temperatuur]]</f>
        <v>14.39973949579832</v>
      </c>
      <c r="H1322" s="7">
        <f>ROUND(IF(Data[[#This Row],[deltaT]]&gt;0,(Data[[#This Row],[Tintern ]]-Data[[#This Row],[temperatuur]])*Uitgangspunten!$B$9,0),1)</f>
        <v>50</v>
      </c>
      <c r="I1322"/>
      <c r="J1322"/>
      <c r="K1322" s="6"/>
      <c r="O1322" s="5"/>
      <c r="P1322" s="8"/>
      <c r="U1322"/>
      <c r="V1322"/>
    </row>
    <row r="1323" spans="1:22" x14ac:dyDescent="0.25">
      <c r="A1323">
        <v>2003</v>
      </c>
      <c r="B1323">
        <v>12</v>
      </c>
      <c r="C1323">
        <v>29</v>
      </c>
      <c r="D1323">
        <v>20</v>
      </c>
      <c r="E1323" s="13">
        <v>3.1</v>
      </c>
      <c r="F1323" s="7">
        <f>(((20-15)/(MIN($E$2:$E$8761)-15))*Data[[#This Row],[temperatuur]])+18.151</f>
        <v>17.49973949579832</v>
      </c>
      <c r="G1323" s="7">
        <f>Data[[#This Row],[Tintern ]]-Data[[#This Row],[temperatuur]]</f>
        <v>14.39973949579832</v>
      </c>
      <c r="H1323" s="7">
        <f>ROUND(IF(Data[[#This Row],[deltaT]]&gt;0,(Data[[#This Row],[Tintern ]]-Data[[#This Row],[temperatuur]])*Uitgangspunten!$B$9,0),1)</f>
        <v>50</v>
      </c>
      <c r="I1323"/>
      <c r="J1323"/>
      <c r="K1323" s="6"/>
      <c r="O1323" s="5"/>
      <c r="P1323" s="8"/>
      <c r="U1323"/>
      <c r="V1323"/>
    </row>
    <row r="1324" spans="1:22" x14ac:dyDescent="0.25">
      <c r="A1324">
        <v>2003</v>
      </c>
      <c r="B1324">
        <v>12</v>
      </c>
      <c r="C1324">
        <v>29</v>
      </c>
      <c r="D1324">
        <v>21</v>
      </c>
      <c r="E1324" s="13">
        <v>3.1</v>
      </c>
      <c r="F1324" s="7">
        <f>(((20-15)/(MIN($E$2:$E$8761)-15))*Data[[#This Row],[temperatuur]])+18.151</f>
        <v>17.49973949579832</v>
      </c>
      <c r="G1324" s="7">
        <f>Data[[#This Row],[Tintern ]]-Data[[#This Row],[temperatuur]]</f>
        <v>14.39973949579832</v>
      </c>
      <c r="H1324" s="7">
        <f>ROUND(IF(Data[[#This Row],[deltaT]]&gt;0,(Data[[#This Row],[Tintern ]]-Data[[#This Row],[temperatuur]])*Uitgangspunten!$B$9,0),1)</f>
        <v>50</v>
      </c>
      <c r="I1324"/>
      <c r="J1324"/>
      <c r="K1324" s="6"/>
      <c r="O1324" s="5"/>
      <c r="P1324" s="8"/>
      <c r="U1324"/>
      <c r="V1324"/>
    </row>
    <row r="1325" spans="1:22" x14ac:dyDescent="0.25">
      <c r="A1325">
        <v>2001</v>
      </c>
      <c r="B1325">
        <v>1</v>
      </c>
      <c r="C1325">
        <v>9</v>
      </c>
      <c r="D1325">
        <v>4</v>
      </c>
      <c r="E1325" s="13">
        <v>3.2</v>
      </c>
      <c r="F1325" s="7">
        <f>(((20-15)/(MIN($E$2:$E$8761)-15))*Data[[#This Row],[temperatuur]])+18.151</f>
        <v>17.478731092436973</v>
      </c>
      <c r="G1325" s="7">
        <f>Data[[#This Row],[Tintern ]]-Data[[#This Row],[temperatuur]]</f>
        <v>14.278731092436974</v>
      </c>
      <c r="H1325" s="7">
        <f>ROUND(IF(Data[[#This Row],[deltaT]]&gt;0,(Data[[#This Row],[Tintern ]]-Data[[#This Row],[temperatuur]])*Uitgangspunten!$B$9,0),1)</f>
        <v>49.6</v>
      </c>
      <c r="I1325"/>
      <c r="J1325"/>
      <c r="K1325" s="6"/>
      <c r="O1325" s="5"/>
      <c r="P1325" s="8"/>
      <c r="U1325"/>
      <c r="V1325"/>
    </row>
    <row r="1326" spans="1:22" x14ac:dyDescent="0.25">
      <c r="A1326">
        <v>2001</v>
      </c>
      <c r="B1326">
        <v>1</v>
      </c>
      <c r="C1326">
        <v>10</v>
      </c>
      <c r="D1326">
        <v>15</v>
      </c>
      <c r="E1326" s="13">
        <v>3.2</v>
      </c>
      <c r="F1326" s="7">
        <f>(((20-15)/(MIN($E$2:$E$8761)-15))*Data[[#This Row],[temperatuur]])+18.151</f>
        <v>17.478731092436973</v>
      </c>
      <c r="G1326" s="7">
        <f>Data[[#This Row],[Tintern ]]-Data[[#This Row],[temperatuur]]</f>
        <v>14.278731092436974</v>
      </c>
      <c r="H1326" s="7">
        <f>ROUND(IF(Data[[#This Row],[deltaT]]&gt;0,(Data[[#This Row],[Tintern ]]-Data[[#This Row],[temperatuur]])*Uitgangspunten!$B$9,0),1)</f>
        <v>49.6</v>
      </c>
      <c r="I1326"/>
      <c r="J1326"/>
      <c r="K1326" s="6"/>
      <c r="O1326" s="5"/>
      <c r="P1326" s="8"/>
      <c r="U1326"/>
      <c r="V1326"/>
    </row>
    <row r="1327" spans="1:22" x14ac:dyDescent="0.25">
      <c r="A1327">
        <v>2001</v>
      </c>
      <c r="B1327">
        <v>1</v>
      </c>
      <c r="C1327">
        <v>10</v>
      </c>
      <c r="D1327">
        <v>19</v>
      </c>
      <c r="E1327" s="13">
        <v>3.2</v>
      </c>
      <c r="F1327" s="7">
        <f>(((20-15)/(MIN($E$2:$E$8761)-15))*Data[[#This Row],[temperatuur]])+18.151</f>
        <v>17.478731092436973</v>
      </c>
      <c r="G1327" s="7">
        <f>Data[[#This Row],[Tintern ]]-Data[[#This Row],[temperatuur]]</f>
        <v>14.278731092436974</v>
      </c>
      <c r="H1327" s="7">
        <f>ROUND(IF(Data[[#This Row],[deltaT]]&gt;0,(Data[[#This Row],[Tintern ]]-Data[[#This Row],[temperatuur]])*Uitgangspunten!$B$9,0),1)</f>
        <v>49.6</v>
      </c>
      <c r="I1327"/>
      <c r="J1327"/>
      <c r="K1327" s="6"/>
      <c r="O1327" s="5"/>
      <c r="P1327" s="8"/>
      <c r="U1327"/>
      <c r="V1327"/>
    </row>
    <row r="1328" spans="1:22" x14ac:dyDescent="0.25">
      <c r="A1328">
        <v>2001</v>
      </c>
      <c r="B1328">
        <v>1</v>
      </c>
      <c r="C1328">
        <v>11</v>
      </c>
      <c r="D1328">
        <v>2</v>
      </c>
      <c r="E1328" s="13">
        <v>3.2</v>
      </c>
      <c r="F1328" s="7">
        <f>(((20-15)/(MIN($E$2:$E$8761)-15))*Data[[#This Row],[temperatuur]])+18.151</f>
        <v>17.478731092436973</v>
      </c>
      <c r="G1328" s="7">
        <f>Data[[#This Row],[Tintern ]]-Data[[#This Row],[temperatuur]]</f>
        <v>14.278731092436974</v>
      </c>
      <c r="H1328" s="7">
        <f>ROUND(IF(Data[[#This Row],[deltaT]]&gt;0,(Data[[#This Row],[Tintern ]]-Data[[#This Row],[temperatuur]])*Uitgangspunten!$B$9,0),1)</f>
        <v>49.6</v>
      </c>
      <c r="I1328"/>
      <c r="J1328"/>
      <c r="K1328" s="6"/>
      <c r="O1328" s="5"/>
      <c r="P1328" s="8"/>
      <c r="U1328"/>
      <c r="V1328"/>
    </row>
    <row r="1329" spans="1:22" x14ac:dyDescent="0.25">
      <c r="A1329">
        <v>2001</v>
      </c>
      <c r="B1329">
        <v>1</v>
      </c>
      <c r="C1329">
        <v>25</v>
      </c>
      <c r="D1329">
        <v>2</v>
      </c>
      <c r="E1329" s="13">
        <v>3.2</v>
      </c>
      <c r="F1329" s="7">
        <f>(((20-15)/(MIN($E$2:$E$8761)-15))*Data[[#This Row],[temperatuur]])+18.151</f>
        <v>17.478731092436973</v>
      </c>
      <c r="G1329" s="7">
        <f>Data[[#This Row],[Tintern ]]-Data[[#This Row],[temperatuur]]</f>
        <v>14.278731092436974</v>
      </c>
      <c r="H1329" s="7">
        <f>ROUND(IF(Data[[#This Row],[deltaT]]&gt;0,(Data[[#This Row],[Tintern ]]-Data[[#This Row],[temperatuur]])*Uitgangspunten!$B$9,0),1)</f>
        <v>49.6</v>
      </c>
      <c r="I1329"/>
      <c r="J1329"/>
      <c r="K1329" s="6"/>
      <c r="O1329" s="5"/>
      <c r="P1329" s="8"/>
      <c r="U1329"/>
      <c r="V1329"/>
    </row>
    <row r="1330" spans="1:22" x14ac:dyDescent="0.25">
      <c r="A1330">
        <v>2001</v>
      </c>
      <c r="B1330">
        <v>1</v>
      </c>
      <c r="C1330">
        <v>25</v>
      </c>
      <c r="D1330">
        <v>24</v>
      </c>
      <c r="E1330" s="13">
        <v>3.2</v>
      </c>
      <c r="F1330" s="7">
        <f>(((20-15)/(MIN($E$2:$E$8761)-15))*Data[[#This Row],[temperatuur]])+18.151</f>
        <v>17.478731092436973</v>
      </c>
      <c r="G1330" s="7">
        <f>Data[[#This Row],[Tintern ]]-Data[[#This Row],[temperatuur]]</f>
        <v>14.278731092436974</v>
      </c>
      <c r="H1330" s="7">
        <f>ROUND(IF(Data[[#This Row],[deltaT]]&gt;0,(Data[[#This Row],[Tintern ]]-Data[[#This Row],[temperatuur]])*Uitgangspunten!$B$9,0),1)</f>
        <v>49.6</v>
      </c>
      <c r="I1330"/>
      <c r="J1330"/>
      <c r="K1330" s="6"/>
      <c r="O1330" s="5"/>
      <c r="P1330" s="8"/>
      <c r="U1330"/>
      <c r="V1330"/>
    </row>
    <row r="1331" spans="1:22" x14ac:dyDescent="0.25">
      <c r="A1331">
        <v>2001</v>
      </c>
      <c r="B1331">
        <v>1</v>
      </c>
      <c r="C1331">
        <v>26</v>
      </c>
      <c r="D1331">
        <v>3</v>
      </c>
      <c r="E1331" s="13">
        <v>3.2</v>
      </c>
      <c r="F1331" s="7">
        <f>(((20-15)/(MIN($E$2:$E$8761)-15))*Data[[#This Row],[temperatuur]])+18.151</f>
        <v>17.478731092436973</v>
      </c>
      <c r="G1331" s="7">
        <f>Data[[#This Row],[Tintern ]]-Data[[#This Row],[temperatuur]]</f>
        <v>14.278731092436974</v>
      </c>
      <c r="H1331" s="7">
        <f>ROUND(IF(Data[[#This Row],[deltaT]]&gt;0,(Data[[#This Row],[Tintern ]]-Data[[#This Row],[temperatuur]])*Uitgangspunten!$B$9,0),1)</f>
        <v>49.6</v>
      </c>
      <c r="I1331"/>
      <c r="J1331"/>
      <c r="K1331" s="6"/>
      <c r="O1331" s="5"/>
      <c r="P1331" s="8"/>
      <c r="U1331"/>
      <c r="V1331"/>
    </row>
    <row r="1332" spans="1:22" x14ac:dyDescent="0.25">
      <c r="A1332">
        <v>2001</v>
      </c>
      <c r="B1332">
        <v>1</v>
      </c>
      <c r="C1332">
        <v>26</v>
      </c>
      <c r="D1332">
        <v>21</v>
      </c>
      <c r="E1332" s="13">
        <v>3.2</v>
      </c>
      <c r="F1332" s="7">
        <f>(((20-15)/(MIN($E$2:$E$8761)-15))*Data[[#This Row],[temperatuur]])+18.151</f>
        <v>17.478731092436973</v>
      </c>
      <c r="G1332" s="7">
        <f>Data[[#This Row],[Tintern ]]-Data[[#This Row],[temperatuur]]</f>
        <v>14.278731092436974</v>
      </c>
      <c r="H1332" s="7">
        <f>ROUND(IF(Data[[#This Row],[deltaT]]&gt;0,(Data[[#This Row],[Tintern ]]-Data[[#This Row],[temperatuur]])*Uitgangspunten!$B$9,0),1)</f>
        <v>49.6</v>
      </c>
      <c r="I1332"/>
      <c r="J1332"/>
      <c r="K1332" s="6"/>
      <c r="O1332" s="5"/>
      <c r="P1332" s="8"/>
      <c r="U1332"/>
      <c r="V1332"/>
    </row>
    <row r="1333" spans="1:22" x14ac:dyDescent="0.25">
      <c r="A1333">
        <v>2001</v>
      </c>
      <c r="B1333">
        <v>1</v>
      </c>
      <c r="C1333">
        <v>26</v>
      </c>
      <c r="D1333">
        <v>23</v>
      </c>
      <c r="E1333" s="13">
        <v>3.2</v>
      </c>
      <c r="F1333" s="7">
        <f>(((20-15)/(MIN($E$2:$E$8761)-15))*Data[[#This Row],[temperatuur]])+18.151</f>
        <v>17.478731092436973</v>
      </c>
      <c r="G1333" s="7">
        <f>Data[[#This Row],[Tintern ]]-Data[[#This Row],[temperatuur]]</f>
        <v>14.278731092436974</v>
      </c>
      <c r="H1333" s="7">
        <f>ROUND(IF(Data[[#This Row],[deltaT]]&gt;0,(Data[[#This Row],[Tintern ]]-Data[[#This Row],[temperatuur]])*Uitgangspunten!$B$9,0),1)</f>
        <v>49.6</v>
      </c>
      <c r="I1333"/>
      <c r="J1333"/>
      <c r="K1333" s="6"/>
      <c r="O1333" s="5"/>
      <c r="P1333" s="8"/>
      <c r="U1333"/>
      <c r="V1333"/>
    </row>
    <row r="1334" spans="1:22" x14ac:dyDescent="0.25">
      <c r="A1334">
        <v>2001</v>
      </c>
      <c r="B1334">
        <v>1</v>
      </c>
      <c r="C1334">
        <v>27</v>
      </c>
      <c r="D1334">
        <v>10</v>
      </c>
      <c r="E1334" s="13">
        <v>3.2</v>
      </c>
      <c r="F1334" s="7">
        <f>(((20-15)/(MIN($E$2:$E$8761)-15))*Data[[#This Row],[temperatuur]])+18.151</f>
        <v>17.478731092436973</v>
      </c>
      <c r="G1334" s="7">
        <f>Data[[#This Row],[Tintern ]]-Data[[#This Row],[temperatuur]]</f>
        <v>14.278731092436974</v>
      </c>
      <c r="H1334" s="7">
        <f>ROUND(IF(Data[[#This Row],[deltaT]]&gt;0,(Data[[#This Row],[Tintern ]]-Data[[#This Row],[temperatuur]])*Uitgangspunten!$B$9,0),1)</f>
        <v>49.6</v>
      </c>
      <c r="I1334"/>
      <c r="J1334"/>
      <c r="K1334" s="6"/>
      <c r="O1334" s="5"/>
      <c r="P1334" s="8"/>
      <c r="U1334"/>
      <c r="V1334"/>
    </row>
    <row r="1335" spans="1:22" x14ac:dyDescent="0.25">
      <c r="A1335">
        <v>2004</v>
      </c>
      <c r="B1335">
        <v>2</v>
      </c>
      <c r="C1335">
        <v>11</v>
      </c>
      <c r="D1335">
        <v>24</v>
      </c>
      <c r="E1335" s="13">
        <v>3.2</v>
      </c>
      <c r="F1335" s="7">
        <f>(((20-15)/(MIN($E$2:$E$8761)-15))*Data[[#This Row],[temperatuur]])+18.151</f>
        <v>17.478731092436973</v>
      </c>
      <c r="G1335" s="7">
        <f>Data[[#This Row],[Tintern ]]-Data[[#This Row],[temperatuur]]</f>
        <v>14.278731092436974</v>
      </c>
      <c r="H1335" s="7">
        <f>ROUND(IF(Data[[#This Row],[deltaT]]&gt;0,(Data[[#This Row],[Tintern ]]-Data[[#This Row],[temperatuur]])*Uitgangspunten!$B$9,0),1)</f>
        <v>49.6</v>
      </c>
      <c r="I1335"/>
      <c r="J1335"/>
      <c r="K1335" s="6"/>
      <c r="O1335" s="5"/>
      <c r="P1335" s="8"/>
      <c r="U1335"/>
      <c r="V1335"/>
    </row>
    <row r="1336" spans="1:22" x14ac:dyDescent="0.25">
      <c r="A1336">
        <v>2004</v>
      </c>
      <c r="B1336">
        <v>2</v>
      </c>
      <c r="C1336">
        <v>16</v>
      </c>
      <c r="D1336">
        <v>20</v>
      </c>
      <c r="E1336" s="13">
        <v>3.2</v>
      </c>
      <c r="F1336" s="7">
        <f>(((20-15)/(MIN($E$2:$E$8761)-15))*Data[[#This Row],[temperatuur]])+18.151</f>
        <v>17.478731092436973</v>
      </c>
      <c r="G1336" s="7">
        <f>Data[[#This Row],[Tintern ]]-Data[[#This Row],[temperatuur]]</f>
        <v>14.278731092436974</v>
      </c>
      <c r="H1336" s="7">
        <f>ROUND(IF(Data[[#This Row],[deltaT]]&gt;0,(Data[[#This Row],[Tintern ]]-Data[[#This Row],[temperatuur]])*Uitgangspunten!$B$9,0),1)</f>
        <v>49.6</v>
      </c>
      <c r="I1336"/>
      <c r="J1336"/>
      <c r="K1336" s="6"/>
      <c r="O1336" s="5"/>
      <c r="P1336" s="8"/>
      <c r="U1336"/>
      <c r="V1336"/>
    </row>
    <row r="1337" spans="1:22" x14ac:dyDescent="0.25">
      <c r="A1337">
        <v>2004</v>
      </c>
      <c r="B1337">
        <v>2</v>
      </c>
      <c r="C1337">
        <v>19</v>
      </c>
      <c r="D1337">
        <v>11</v>
      </c>
      <c r="E1337" s="13">
        <v>3.2</v>
      </c>
      <c r="F1337" s="7">
        <f>(((20-15)/(MIN($E$2:$E$8761)-15))*Data[[#This Row],[temperatuur]])+18.151</f>
        <v>17.478731092436973</v>
      </c>
      <c r="G1337" s="7">
        <f>Data[[#This Row],[Tintern ]]-Data[[#This Row],[temperatuur]]</f>
        <v>14.278731092436974</v>
      </c>
      <c r="H1337" s="7">
        <f>ROUND(IF(Data[[#This Row],[deltaT]]&gt;0,(Data[[#This Row],[Tintern ]]-Data[[#This Row],[temperatuur]])*Uitgangspunten!$B$9,0),1)</f>
        <v>49.6</v>
      </c>
      <c r="I1337"/>
      <c r="J1337"/>
      <c r="K1337" s="6"/>
      <c r="O1337" s="5"/>
      <c r="P1337" s="8"/>
      <c r="U1337"/>
      <c r="V1337"/>
    </row>
    <row r="1338" spans="1:22" x14ac:dyDescent="0.25">
      <c r="A1338">
        <v>2004</v>
      </c>
      <c r="B1338">
        <v>2</v>
      </c>
      <c r="C1338">
        <v>19</v>
      </c>
      <c r="D1338">
        <v>12</v>
      </c>
      <c r="E1338" s="13">
        <v>3.2</v>
      </c>
      <c r="F1338" s="7">
        <f>(((20-15)/(MIN($E$2:$E$8761)-15))*Data[[#This Row],[temperatuur]])+18.151</f>
        <v>17.478731092436973</v>
      </c>
      <c r="G1338" s="7">
        <f>Data[[#This Row],[Tintern ]]-Data[[#This Row],[temperatuur]]</f>
        <v>14.278731092436974</v>
      </c>
      <c r="H1338" s="7">
        <f>ROUND(IF(Data[[#This Row],[deltaT]]&gt;0,(Data[[#This Row],[Tintern ]]-Data[[#This Row],[temperatuur]])*Uitgangspunten!$B$9,0),1)</f>
        <v>49.6</v>
      </c>
      <c r="I1338"/>
      <c r="J1338"/>
      <c r="K1338" s="6"/>
      <c r="O1338" s="5"/>
      <c r="P1338" s="8"/>
      <c r="U1338"/>
      <c r="V1338"/>
    </row>
    <row r="1339" spans="1:22" x14ac:dyDescent="0.25">
      <c r="A1339">
        <v>2004</v>
      </c>
      <c r="B1339">
        <v>2</v>
      </c>
      <c r="C1339">
        <v>20</v>
      </c>
      <c r="D1339">
        <v>12</v>
      </c>
      <c r="E1339" s="13">
        <v>3.2</v>
      </c>
      <c r="F1339" s="7">
        <f>(((20-15)/(MIN($E$2:$E$8761)-15))*Data[[#This Row],[temperatuur]])+18.151</f>
        <v>17.478731092436973</v>
      </c>
      <c r="G1339" s="7">
        <f>Data[[#This Row],[Tintern ]]-Data[[#This Row],[temperatuur]]</f>
        <v>14.278731092436974</v>
      </c>
      <c r="H1339" s="7">
        <f>ROUND(IF(Data[[#This Row],[deltaT]]&gt;0,(Data[[#This Row],[Tintern ]]-Data[[#This Row],[temperatuur]])*Uitgangspunten!$B$9,0),1)</f>
        <v>49.6</v>
      </c>
      <c r="I1339"/>
      <c r="J1339"/>
      <c r="K1339" s="6"/>
      <c r="O1339" s="5"/>
      <c r="P1339" s="8"/>
      <c r="U1339"/>
      <c r="V1339"/>
    </row>
    <row r="1340" spans="1:22" x14ac:dyDescent="0.25">
      <c r="A1340">
        <v>2004</v>
      </c>
      <c r="B1340">
        <v>2</v>
      </c>
      <c r="C1340">
        <v>26</v>
      </c>
      <c r="D1340">
        <v>16</v>
      </c>
      <c r="E1340" s="13">
        <v>3.2</v>
      </c>
      <c r="F1340" s="7">
        <f>(((20-15)/(MIN($E$2:$E$8761)-15))*Data[[#This Row],[temperatuur]])+18.151</f>
        <v>17.478731092436973</v>
      </c>
      <c r="G1340" s="7">
        <f>Data[[#This Row],[Tintern ]]-Data[[#This Row],[temperatuur]]</f>
        <v>14.278731092436974</v>
      </c>
      <c r="H1340" s="7">
        <f>ROUND(IF(Data[[#This Row],[deltaT]]&gt;0,(Data[[#This Row],[Tintern ]]-Data[[#This Row],[temperatuur]])*Uitgangspunten!$B$9,0),1)</f>
        <v>49.6</v>
      </c>
      <c r="I1340"/>
      <c r="J1340"/>
      <c r="K1340" s="6"/>
      <c r="O1340" s="5"/>
      <c r="P1340" s="8"/>
      <c r="U1340"/>
      <c r="V1340"/>
    </row>
    <row r="1341" spans="1:22" x14ac:dyDescent="0.25">
      <c r="A1341">
        <v>2004</v>
      </c>
      <c r="B1341">
        <v>3</v>
      </c>
      <c r="C1341">
        <v>5</v>
      </c>
      <c r="D1341">
        <v>4</v>
      </c>
      <c r="E1341" s="13">
        <v>3.2</v>
      </c>
      <c r="F1341" s="7">
        <f>(((20-15)/(MIN($E$2:$E$8761)-15))*Data[[#This Row],[temperatuur]])+18.151</f>
        <v>17.478731092436973</v>
      </c>
      <c r="G1341" s="7">
        <f>Data[[#This Row],[Tintern ]]-Data[[#This Row],[temperatuur]]</f>
        <v>14.278731092436974</v>
      </c>
      <c r="H1341" s="7">
        <f>ROUND(IF(Data[[#This Row],[deltaT]]&gt;0,(Data[[#This Row],[Tintern ]]-Data[[#This Row],[temperatuur]])*Uitgangspunten!$B$9,0),1)</f>
        <v>49.6</v>
      </c>
      <c r="I1341"/>
      <c r="J1341"/>
      <c r="K1341" s="6"/>
      <c r="O1341" s="5"/>
      <c r="P1341" s="8"/>
      <c r="U1341"/>
      <c r="V1341"/>
    </row>
    <row r="1342" spans="1:22" x14ac:dyDescent="0.25">
      <c r="A1342">
        <v>2004</v>
      </c>
      <c r="B1342">
        <v>3</v>
      </c>
      <c r="C1342">
        <v>7</v>
      </c>
      <c r="D1342">
        <v>1</v>
      </c>
      <c r="E1342" s="13">
        <v>3.2</v>
      </c>
      <c r="F1342" s="7">
        <f>(((20-15)/(MIN($E$2:$E$8761)-15))*Data[[#This Row],[temperatuur]])+18.151</f>
        <v>17.478731092436973</v>
      </c>
      <c r="G1342" s="7">
        <f>Data[[#This Row],[Tintern ]]-Data[[#This Row],[temperatuur]]</f>
        <v>14.278731092436974</v>
      </c>
      <c r="H1342" s="7">
        <f>ROUND(IF(Data[[#This Row],[deltaT]]&gt;0,(Data[[#This Row],[Tintern ]]-Data[[#This Row],[temperatuur]])*Uitgangspunten!$B$9,0),1)</f>
        <v>49.6</v>
      </c>
      <c r="I1342"/>
      <c r="J1342"/>
      <c r="K1342" s="6"/>
      <c r="O1342" s="5"/>
      <c r="P1342" s="8"/>
      <c r="U1342"/>
      <c r="V1342"/>
    </row>
    <row r="1343" spans="1:22" x14ac:dyDescent="0.25">
      <c r="A1343">
        <v>2004</v>
      </c>
      <c r="B1343">
        <v>3</v>
      </c>
      <c r="C1343">
        <v>7</v>
      </c>
      <c r="D1343">
        <v>19</v>
      </c>
      <c r="E1343" s="13">
        <v>3.2</v>
      </c>
      <c r="F1343" s="7">
        <f>(((20-15)/(MIN($E$2:$E$8761)-15))*Data[[#This Row],[temperatuur]])+18.151</f>
        <v>17.478731092436973</v>
      </c>
      <c r="G1343" s="7">
        <f>Data[[#This Row],[Tintern ]]-Data[[#This Row],[temperatuur]]</f>
        <v>14.278731092436974</v>
      </c>
      <c r="H1343" s="7">
        <f>ROUND(IF(Data[[#This Row],[deltaT]]&gt;0,(Data[[#This Row],[Tintern ]]-Data[[#This Row],[temperatuur]])*Uitgangspunten!$B$9,0),1)</f>
        <v>49.6</v>
      </c>
      <c r="I1343"/>
      <c r="J1343"/>
      <c r="K1343" s="6"/>
      <c r="O1343" s="5"/>
      <c r="P1343" s="8"/>
      <c r="U1343"/>
      <c r="V1343"/>
    </row>
    <row r="1344" spans="1:22" x14ac:dyDescent="0.25">
      <c r="A1344">
        <v>2004</v>
      </c>
      <c r="B1344">
        <v>3</v>
      </c>
      <c r="C1344">
        <v>8</v>
      </c>
      <c r="D1344">
        <v>9</v>
      </c>
      <c r="E1344" s="13">
        <v>3.2</v>
      </c>
      <c r="F1344" s="7">
        <f>(((20-15)/(MIN($E$2:$E$8761)-15))*Data[[#This Row],[temperatuur]])+18.151</f>
        <v>17.478731092436973</v>
      </c>
      <c r="G1344" s="7">
        <f>Data[[#This Row],[Tintern ]]-Data[[#This Row],[temperatuur]]</f>
        <v>14.278731092436974</v>
      </c>
      <c r="H1344" s="7">
        <f>ROUND(IF(Data[[#This Row],[deltaT]]&gt;0,(Data[[#This Row],[Tintern ]]-Data[[#This Row],[temperatuur]])*Uitgangspunten!$B$9,0),1)</f>
        <v>49.6</v>
      </c>
      <c r="I1344"/>
      <c r="J1344"/>
      <c r="K1344" s="6"/>
      <c r="O1344" s="5"/>
      <c r="P1344" s="8"/>
      <c r="U1344"/>
      <c r="V1344"/>
    </row>
    <row r="1345" spans="1:22" x14ac:dyDescent="0.25">
      <c r="A1345">
        <v>2002</v>
      </c>
      <c r="B1345">
        <v>4</v>
      </c>
      <c r="C1345">
        <v>13</v>
      </c>
      <c r="D1345">
        <v>22</v>
      </c>
      <c r="E1345" s="13">
        <v>3.2</v>
      </c>
      <c r="F1345" s="7">
        <f>(((20-15)/(MIN($E$2:$E$8761)-15))*Data[[#This Row],[temperatuur]])+18.151</f>
        <v>17.478731092436973</v>
      </c>
      <c r="G1345" s="7">
        <f>Data[[#This Row],[Tintern ]]-Data[[#This Row],[temperatuur]]</f>
        <v>14.278731092436974</v>
      </c>
      <c r="H1345" s="7">
        <f>ROUND(IF(Data[[#This Row],[deltaT]]&gt;0,(Data[[#This Row],[Tintern ]]-Data[[#This Row],[temperatuur]])*Uitgangspunten!$B$9,0),1)</f>
        <v>49.6</v>
      </c>
      <c r="I1345"/>
      <c r="J1345"/>
      <c r="K1345" s="6"/>
      <c r="O1345" s="5"/>
      <c r="P1345" s="8"/>
      <c r="U1345"/>
      <c r="V1345"/>
    </row>
    <row r="1346" spans="1:22" x14ac:dyDescent="0.25">
      <c r="A1346">
        <v>2002</v>
      </c>
      <c r="B1346">
        <v>4</v>
      </c>
      <c r="C1346">
        <v>17</v>
      </c>
      <c r="D1346">
        <v>24</v>
      </c>
      <c r="E1346" s="13">
        <v>3.2</v>
      </c>
      <c r="F1346" s="7">
        <f>(((20-15)/(MIN($E$2:$E$8761)-15))*Data[[#This Row],[temperatuur]])+18.151</f>
        <v>17.478731092436973</v>
      </c>
      <c r="G1346" s="7">
        <f>Data[[#This Row],[Tintern ]]-Data[[#This Row],[temperatuur]]</f>
        <v>14.278731092436974</v>
      </c>
      <c r="H1346" s="7">
        <f>ROUND(IF(Data[[#This Row],[deltaT]]&gt;0,(Data[[#This Row],[Tintern ]]-Data[[#This Row],[temperatuur]])*Uitgangspunten!$B$9,0),1)</f>
        <v>49.6</v>
      </c>
      <c r="I1346"/>
      <c r="J1346"/>
      <c r="K1346" s="6"/>
      <c r="O1346" s="5"/>
      <c r="P1346" s="8"/>
      <c r="U1346"/>
      <c r="V1346"/>
    </row>
    <row r="1347" spans="1:22" x14ac:dyDescent="0.25">
      <c r="A1347">
        <v>2002</v>
      </c>
      <c r="B1347">
        <v>4</v>
      </c>
      <c r="C1347">
        <v>21</v>
      </c>
      <c r="D1347">
        <v>6</v>
      </c>
      <c r="E1347" s="13">
        <v>3.2</v>
      </c>
      <c r="F1347" s="7">
        <f>(((20-15)/(MIN($E$2:$E$8761)-15))*Data[[#This Row],[temperatuur]])+18.151</f>
        <v>17.478731092436973</v>
      </c>
      <c r="G1347" s="7">
        <f>Data[[#This Row],[Tintern ]]-Data[[#This Row],[temperatuur]]</f>
        <v>14.278731092436974</v>
      </c>
      <c r="H1347" s="7">
        <f>ROUND(IF(Data[[#This Row],[deltaT]]&gt;0,(Data[[#This Row],[Tintern ]]-Data[[#This Row],[temperatuur]])*Uitgangspunten!$B$9,0),1)</f>
        <v>49.6</v>
      </c>
      <c r="I1347"/>
      <c r="J1347"/>
      <c r="K1347" s="6"/>
      <c r="O1347" s="5"/>
      <c r="P1347" s="8"/>
      <c r="U1347"/>
      <c r="V1347"/>
    </row>
    <row r="1348" spans="1:22" x14ac:dyDescent="0.25">
      <c r="A1348">
        <v>2010</v>
      </c>
      <c r="B1348">
        <v>10</v>
      </c>
      <c r="C1348">
        <v>17</v>
      </c>
      <c r="D1348">
        <v>4</v>
      </c>
      <c r="E1348" s="13">
        <v>3.2</v>
      </c>
      <c r="F1348" s="7">
        <f>(((20-15)/(MIN($E$2:$E$8761)-15))*Data[[#This Row],[temperatuur]])+18.151</f>
        <v>17.478731092436973</v>
      </c>
      <c r="G1348" s="7">
        <f>Data[[#This Row],[Tintern ]]-Data[[#This Row],[temperatuur]]</f>
        <v>14.278731092436974</v>
      </c>
      <c r="H1348" s="7">
        <f>ROUND(IF(Data[[#This Row],[deltaT]]&gt;0,(Data[[#This Row],[Tintern ]]-Data[[#This Row],[temperatuur]])*Uitgangspunten!$B$9,0),1)</f>
        <v>49.6</v>
      </c>
      <c r="I1348"/>
      <c r="J1348"/>
      <c r="K1348" s="6"/>
      <c r="O1348" s="5"/>
      <c r="P1348" s="8"/>
      <c r="U1348"/>
      <c r="V1348"/>
    </row>
    <row r="1349" spans="1:22" x14ac:dyDescent="0.25">
      <c r="A1349">
        <v>2010</v>
      </c>
      <c r="B1349">
        <v>10</v>
      </c>
      <c r="C1349">
        <v>17</v>
      </c>
      <c r="D1349">
        <v>18</v>
      </c>
      <c r="E1349" s="13">
        <v>3.2</v>
      </c>
      <c r="F1349" s="7">
        <f>(((20-15)/(MIN($E$2:$E$8761)-15))*Data[[#This Row],[temperatuur]])+18.151</f>
        <v>17.478731092436973</v>
      </c>
      <c r="G1349" s="7">
        <f>Data[[#This Row],[Tintern ]]-Data[[#This Row],[temperatuur]]</f>
        <v>14.278731092436974</v>
      </c>
      <c r="H1349" s="7">
        <f>ROUND(IF(Data[[#This Row],[deltaT]]&gt;0,(Data[[#This Row],[Tintern ]]-Data[[#This Row],[temperatuur]])*Uitgangspunten!$B$9,0),1)</f>
        <v>49.6</v>
      </c>
      <c r="I1349"/>
      <c r="J1349"/>
      <c r="K1349" s="6"/>
      <c r="O1349" s="5"/>
      <c r="P1349" s="8"/>
      <c r="U1349"/>
      <c r="V1349"/>
    </row>
    <row r="1350" spans="1:22" x14ac:dyDescent="0.25">
      <c r="A1350">
        <v>2010</v>
      </c>
      <c r="B1350">
        <v>10</v>
      </c>
      <c r="C1350">
        <v>25</v>
      </c>
      <c r="D1350">
        <v>2</v>
      </c>
      <c r="E1350" s="13">
        <v>3.2</v>
      </c>
      <c r="F1350" s="7">
        <f>(((20-15)/(MIN($E$2:$E$8761)-15))*Data[[#This Row],[temperatuur]])+18.151</f>
        <v>17.478731092436973</v>
      </c>
      <c r="G1350" s="7">
        <f>Data[[#This Row],[Tintern ]]-Data[[#This Row],[temperatuur]]</f>
        <v>14.278731092436974</v>
      </c>
      <c r="H1350" s="7">
        <f>ROUND(IF(Data[[#This Row],[deltaT]]&gt;0,(Data[[#This Row],[Tintern ]]-Data[[#This Row],[temperatuur]])*Uitgangspunten!$B$9,0),1)</f>
        <v>49.6</v>
      </c>
      <c r="I1350"/>
      <c r="J1350"/>
      <c r="K1350" s="6"/>
      <c r="O1350" s="5"/>
      <c r="P1350" s="8"/>
      <c r="U1350"/>
      <c r="V1350"/>
    </row>
    <row r="1351" spans="1:22" x14ac:dyDescent="0.25">
      <c r="A1351">
        <v>2003</v>
      </c>
      <c r="B1351">
        <v>11</v>
      </c>
      <c r="C1351">
        <v>11</v>
      </c>
      <c r="D1351">
        <v>4</v>
      </c>
      <c r="E1351" s="13">
        <v>3.2</v>
      </c>
      <c r="F1351" s="7">
        <f>(((20-15)/(MIN($E$2:$E$8761)-15))*Data[[#This Row],[temperatuur]])+18.151</f>
        <v>17.478731092436973</v>
      </c>
      <c r="G1351" s="7">
        <f>Data[[#This Row],[Tintern ]]-Data[[#This Row],[temperatuur]]</f>
        <v>14.278731092436974</v>
      </c>
      <c r="H1351" s="7">
        <f>ROUND(IF(Data[[#This Row],[deltaT]]&gt;0,(Data[[#This Row],[Tintern ]]-Data[[#This Row],[temperatuur]])*Uitgangspunten!$B$9,0),1)</f>
        <v>49.6</v>
      </c>
      <c r="I1351"/>
      <c r="J1351"/>
      <c r="K1351" s="6"/>
      <c r="O1351" s="5"/>
      <c r="P1351" s="8"/>
      <c r="U1351"/>
      <c r="V1351"/>
    </row>
    <row r="1352" spans="1:22" x14ac:dyDescent="0.25">
      <c r="A1352">
        <v>2003</v>
      </c>
      <c r="B1352">
        <v>11</v>
      </c>
      <c r="C1352">
        <v>28</v>
      </c>
      <c r="D1352">
        <v>23</v>
      </c>
      <c r="E1352" s="13">
        <v>3.2</v>
      </c>
      <c r="F1352" s="7">
        <f>(((20-15)/(MIN($E$2:$E$8761)-15))*Data[[#This Row],[temperatuur]])+18.151</f>
        <v>17.478731092436973</v>
      </c>
      <c r="G1352" s="7">
        <f>Data[[#This Row],[Tintern ]]-Data[[#This Row],[temperatuur]]</f>
        <v>14.278731092436974</v>
      </c>
      <c r="H1352" s="7">
        <f>ROUND(IF(Data[[#This Row],[deltaT]]&gt;0,(Data[[#This Row],[Tintern ]]-Data[[#This Row],[temperatuur]])*Uitgangspunten!$B$9,0),1)</f>
        <v>49.6</v>
      </c>
      <c r="I1352"/>
      <c r="J1352"/>
      <c r="K1352" s="6"/>
      <c r="O1352" s="5"/>
      <c r="P1352" s="8"/>
      <c r="U1352"/>
      <c r="V1352"/>
    </row>
    <row r="1353" spans="1:22" x14ac:dyDescent="0.25">
      <c r="A1353">
        <v>2003</v>
      </c>
      <c r="B1353">
        <v>12</v>
      </c>
      <c r="C1353">
        <v>10</v>
      </c>
      <c r="D1353">
        <v>13</v>
      </c>
      <c r="E1353" s="13">
        <v>3.2</v>
      </c>
      <c r="F1353" s="7">
        <f>(((20-15)/(MIN($E$2:$E$8761)-15))*Data[[#This Row],[temperatuur]])+18.151</f>
        <v>17.478731092436973</v>
      </c>
      <c r="G1353" s="7">
        <f>Data[[#This Row],[Tintern ]]-Data[[#This Row],[temperatuur]]</f>
        <v>14.278731092436974</v>
      </c>
      <c r="H1353" s="7">
        <f>ROUND(IF(Data[[#This Row],[deltaT]]&gt;0,(Data[[#This Row],[Tintern ]]-Data[[#This Row],[temperatuur]])*Uitgangspunten!$B$9,0),1)</f>
        <v>49.6</v>
      </c>
      <c r="I1353"/>
      <c r="J1353"/>
      <c r="K1353" s="6"/>
      <c r="O1353" s="5"/>
      <c r="P1353" s="8"/>
      <c r="U1353"/>
      <c r="V1353"/>
    </row>
    <row r="1354" spans="1:22" x14ac:dyDescent="0.25">
      <c r="A1354">
        <v>2003</v>
      </c>
      <c r="B1354">
        <v>12</v>
      </c>
      <c r="C1354">
        <v>24</v>
      </c>
      <c r="D1354">
        <v>10</v>
      </c>
      <c r="E1354" s="13">
        <v>3.2</v>
      </c>
      <c r="F1354" s="7">
        <f>(((20-15)/(MIN($E$2:$E$8761)-15))*Data[[#This Row],[temperatuur]])+18.151</f>
        <v>17.478731092436973</v>
      </c>
      <c r="G1354" s="7">
        <f>Data[[#This Row],[Tintern ]]-Data[[#This Row],[temperatuur]]</f>
        <v>14.278731092436974</v>
      </c>
      <c r="H1354" s="7">
        <f>ROUND(IF(Data[[#This Row],[deltaT]]&gt;0,(Data[[#This Row],[Tintern ]]-Data[[#This Row],[temperatuur]])*Uitgangspunten!$B$9,0),1)</f>
        <v>49.6</v>
      </c>
      <c r="I1354"/>
      <c r="J1354"/>
      <c r="K1354" s="6"/>
      <c r="O1354" s="5"/>
      <c r="P1354" s="8"/>
      <c r="U1354"/>
      <c r="V1354"/>
    </row>
    <row r="1355" spans="1:22" x14ac:dyDescent="0.25">
      <c r="A1355">
        <v>2003</v>
      </c>
      <c r="B1355">
        <v>12</v>
      </c>
      <c r="C1355">
        <v>29</v>
      </c>
      <c r="D1355">
        <v>16</v>
      </c>
      <c r="E1355" s="13">
        <v>3.2</v>
      </c>
      <c r="F1355" s="7">
        <f>(((20-15)/(MIN($E$2:$E$8761)-15))*Data[[#This Row],[temperatuur]])+18.151</f>
        <v>17.478731092436973</v>
      </c>
      <c r="G1355" s="7">
        <f>Data[[#This Row],[Tintern ]]-Data[[#This Row],[temperatuur]]</f>
        <v>14.278731092436974</v>
      </c>
      <c r="H1355" s="7">
        <f>ROUND(IF(Data[[#This Row],[deltaT]]&gt;0,(Data[[#This Row],[Tintern ]]-Data[[#This Row],[temperatuur]])*Uitgangspunten!$B$9,0),1)</f>
        <v>49.6</v>
      </c>
      <c r="I1355"/>
      <c r="J1355"/>
      <c r="K1355" s="6"/>
      <c r="O1355" s="5"/>
      <c r="P1355" s="8"/>
      <c r="U1355"/>
      <c r="V1355"/>
    </row>
    <row r="1356" spans="1:22" x14ac:dyDescent="0.25">
      <c r="A1356">
        <v>2003</v>
      </c>
      <c r="B1356">
        <v>12</v>
      </c>
      <c r="C1356">
        <v>29</v>
      </c>
      <c r="D1356">
        <v>17</v>
      </c>
      <c r="E1356" s="13">
        <v>3.2</v>
      </c>
      <c r="F1356" s="7">
        <f>(((20-15)/(MIN($E$2:$E$8761)-15))*Data[[#This Row],[temperatuur]])+18.151</f>
        <v>17.478731092436973</v>
      </c>
      <c r="G1356" s="7">
        <f>Data[[#This Row],[Tintern ]]-Data[[#This Row],[temperatuur]]</f>
        <v>14.278731092436974</v>
      </c>
      <c r="H1356" s="7">
        <f>ROUND(IF(Data[[#This Row],[deltaT]]&gt;0,(Data[[#This Row],[Tintern ]]-Data[[#This Row],[temperatuur]])*Uitgangspunten!$B$9,0),1)</f>
        <v>49.6</v>
      </c>
      <c r="I1356"/>
      <c r="J1356"/>
      <c r="K1356" s="6"/>
      <c r="O1356" s="5"/>
      <c r="P1356" s="8"/>
      <c r="U1356"/>
      <c r="V1356"/>
    </row>
    <row r="1357" spans="1:22" x14ac:dyDescent="0.25">
      <c r="A1357">
        <v>2003</v>
      </c>
      <c r="B1357">
        <v>12</v>
      </c>
      <c r="C1357">
        <v>30</v>
      </c>
      <c r="D1357">
        <v>21</v>
      </c>
      <c r="E1357" s="13">
        <v>3.2</v>
      </c>
      <c r="F1357" s="7">
        <f>(((20-15)/(MIN($E$2:$E$8761)-15))*Data[[#This Row],[temperatuur]])+18.151</f>
        <v>17.478731092436973</v>
      </c>
      <c r="G1357" s="7">
        <f>Data[[#This Row],[Tintern ]]-Data[[#This Row],[temperatuur]]</f>
        <v>14.278731092436974</v>
      </c>
      <c r="H1357" s="7">
        <f>ROUND(IF(Data[[#This Row],[deltaT]]&gt;0,(Data[[#This Row],[Tintern ]]-Data[[#This Row],[temperatuur]])*Uitgangspunten!$B$9,0),1)</f>
        <v>49.6</v>
      </c>
      <c r="I1357"/>
      <c r="J1357"/>
      <c r="K1357" s="6"/>
      <c r="O1357" s="5"/>
      <c r="P1357" s="8"/>
      <c r="U1357"/>
      <c r="V1357"/>
    </row>
    <row r="1358" spans="1:22" x14ac:dyDescent="0.25">
      <c r="A1358">
        <v>2001</v>
      </c>
      <c r="B1358">
        <v>1</v>
      </c>
      <c r="C1358">
        <v>10</v>
      </c>
      <c r="D1358">
        <v>11</v>
      </c>
      <c r="E1358" s="13">
        <v>3.3000000000000003</v>
      </c>
      <c r="F1358" s="7">
        <f>(((20-15)/(MIN($E$2:$E$8761)-15))*Data[[#This Row],[temperatuur]])+18.151</f>
        <v>17.457722689075631</v>
      </c>
      <c r="G1358" s="7">
        <f>Data[[#This Row],[Tintern ]]-Data[[#This Row],[temperatuur]]</f>
        <v>14.15772268907563</v>
      </c>
      <c r="H1358" s="7">
        <f>ROUND(IF(Data[[#This Row],[deltaT]]&gt;0,(Data[[#This Row],[Tintern ]]-Data[[#This Row],[temperatuur]])*Uitgangspunten!$B$9,0),1)</f>
        <v>49.2</v>
      </c>
      <c r="I1358"/>
      <c r="J1358"/>
      <c r="K1358" s="6"/>
      <c r="O1358" s="5"/>
      <c r="P1358" s="8"/>
      <c r="U1358"/>
      <c r="V1358"/>
    </row>
    <row r="1359" spans="1:22" x14ac:dyDescent="0.25">
      <c r="A1359">
        <v>2001</v>
      </c>
      <c r="B1359">
        <v>1</v>
      </c>
      <c r="C1359">
        <v>12</v>
      </c>
      <c r="D1359">
        <v>12</v>
      </c>
      <c r="E1359" s="13">
        <v>3.3000000000000003</v>
      </c>
      <c r="F1359" s="7">
        <f>(((20-15)/(MIN($E$2:$E$8761)-15))*Data[[#This Row],[temperatuur]])+18.151</f>
        <v>17.457722689075631</v>
      </c>
      <c r="G1359" s="7">
        <f>Data[[#This Row],[Tintern ]]-Data[[#This Row],[temperatuur]]</f>
        <v>14.15772268907563</v>
      </c>
      <c r="H1359" s="7">
        <f>ROUND(IF(Data[[#This Row],[deltaT]]&gt;0,(Data[[#This Row],[Tintern ]]-Data[[#This Row],[temperatuur]])*Uitgangspunten!$B$9,0),1)</f>
        <v>49.2</v>
      </c>
      <c r="I1359"/>
      <c r="J1359"/>
      <c r="K1359" s="6"/>
      <c r="O1359" s="5"/>
      <c r="P1359" s="8"/>
      <c r="U1359"/>
      <c r="V1359"/>
    </row>
    <row r="1360" spans="1:22" x14ac:dyDescent="0.25">
      <c r="A1360">
        <v>2001</v>
      </c>
      <c r="B1360">
        <v>1</v>
      </c>
      <c r="C1360">
        <v>25</v>
      </c>
      <c r="D1360">
        <v>1</v>
      </c>
      <c r="E1360" s="13">
        <v>3.3000000000000003</v>
      </c>
      <c r="F1360" s="7">
        <f>(((20-15)/(MIN($E$2:$E$8761)-15))*Data[[#This Row],[temperatuur]])+18.151</f>
        <v>17.457722689075631</v>
      </c>
      <c r="G1360" s="7">
        <f>Data[[#This Row],[Tintern ]]-Data[[#This Row],[temperatuur]]</f>
        <v>14.15772268907563</v>
      </c>
      <c r="H1360" s="7">
        <f>ROUND(IF(Data[[#This Row],[deltaT]]&gt;0,(Data[[#This Row],[Tintern ]]-Data[[#This Row],[temperatuur]])*Uitgangspunten!$B$9,0),1)</f>
        <v>49.2</v>
      </c>
      <c r="I1360"/>
      <c r="J1360"/>
      <c r="K1360" s="6"/>
      <c r="O1360" s="5"/>
      <c r="P1360" s="8"/>
      <c r="U1360"/>
      <c r="V1360"/>
    </row>
    <row r="1361" spans="1:22" x14ac:dyDescent="0.25">
      <c r="A1361">
        <v>2001</v>
      </c>
      <c r="B1361">
        <v>1</v>
      </c>
      <c r="C1361">
        <v>27</v>
      </c>
      <c r="D1361">
        <v>9</v>
      </c>
      <c r="E1361" s="13">
        <v>3.3000000000000003</v>
      </c>
      <c r="F1361" s="7">
        <f>(((20-15)/(MIN($E$2:$E$8761)-15))*Data[[#This Row],[temperatuur]])+18.151</f>
        <v>17.457722689075631</v>
      </c>
      <c r="G1361" s="7">
        <f>Data[[#This Row],[Tintern ]]-Data[[#This Row],[temperatuur]]</f>
        <v>14.15772268907563</v>
      </c>
      <c r="H1361" s="7">
        <f>ROUND(IF(Data[[#This Row],[deltaT]]&gt;0,(Data[[#This Row],[Tintern ]]-Data[[#This Row],[temperatuur]])*Uitgangspunten!$B$9,0),1)</f>
        <v>49.2</v>
      </c>
      <c r="I1361"/>
      <c r="J1361"/>
      <c r="K1361" s="6"/>
      <c r="O1361" s="5"/>
      <c r="P1361" s="8"/>
      <c r="U1361"/>
      <c r="V1361"/>
    </row>
    <row r="1362" spans="1:22" x14ac:dyDescent="0.25">
      <c r="A1362">
        <v>2001</v>
      </c>
      <c r="B1362">
        <v>1</v>
      </c>
      <c r="C1362">
        <v>27</v>
      </c>
      <c r="D1362">
        <v>11</v>
      </c>
      <c r="E1362" s="13">
        <v>3.3000000000000003</v>
      </c>
      <c r="F1362" s="7">
        <f>(((20-15)/(MIN($E$2:$E$8761)-15))*Data[[#This Row],[temperatuur]])+18.151</f>
        <v>17.457722689075631</v>
      </c>
      <c r="G1362" s="7">
        <f>Data[[#This Row],[Tintern ]]-Data[[#This Row],[temperatuur]]</f>
        <v>14.15772268907563</v>
      </c>
      <c r="H1362" s="7">
        <f>ROUND(IF(Data[[#This Row],[deltaT]]&gt;0,(Data[[#This Row],[Tintern ]]-Data[[#This Row],[temperatuur]])*Uitgangspunten!$B$9,0),1)</f>
        <v>49.2</v>
      </c>
      <c r="I1362"/>
      <c r="J1362"/>
      <c r="K1362" s="6"/>
      <c r="O1362" s="5"/>
      <c r="P1362" s="8"/>
      <c r="U1362"/>
      <c r="V1362"/>
    </row>
    <row r="1363" spans="1:22" x14ac:dyDescent="0.25">
      <c r="A1363">
        <v>2004</v>
      </c>
      <c r="B1363">
        <v>2</v>
      </c>
      <c r="C1363">
        <v>8</v>
      </c>
      <c r="D1363">
        <v>23</v>
      </c>
      <c r="E1363" s="13">
        <v>3.3000000000000003</v>
      </c>
      <c r="F1363" s="7">
        <f>(((20-15)/(MIN($E$2:$E$8761)-15))*Data[[#This Row],[temperatuur]])+18.151</f>
        <v>17.457722689075631</v>
      </c>
      <c r="G1363" s="7">
        <f>Data[[#This Row],[Tintern ]]-Data[[#This Row],[temperatuur]]</f>
        <v>14.15772268907563</v>
      </c>
      <c r="H1363" s="7">
        <f>ROUND(IF(Data[[#This Row],[deltaT]]&gt;0,(Data[[#This Row],[Tintern ]]-Data[[#This Row],[temperatuur]])*Uitgangspunten!$B$9,0),1)</f>
        <v>49.2</v>
      </c>
      <c r="I1363"/>
      <c r="J1363"/>
      <c r="K1363" s="6"/>
      <c r="O1363" s="5"/>
      <c r="P1363" s="8"/>
      <c r="U1363"/>
      <c r="V1363"/>
    </row>
    <row r="1364" spans="1:22" x14ac:dyDescent="0.25">
      <c r="A1364">
        <v>2004</v>
      </c>
      <c r="B1364">
        <v>2</v>
      </c>
      <c r="C1364">
        <v>17</v>
      </c>
      <c r="D1364">
        <v>8</v>
      </c>
      <c r="E1364" s="13">
        <v>3.3000000000000003</v>
      </c>
      <c r="F1364" s="7">
        <f>(((20-15)/(MIN($E$2:$E$8761)-15))*Data[[#This Row],[temperatuur]])+18.151</f>
        <v>17.457722689075631</v>
      </c>
      <c r="G1364" s="7">
        <f>Data[[#This Row],[Tintern ]]-Data[[#This Row],[temperatuur]]</f>
        <v>14.15772268907563</v>
      </c>
      <c r="H1364" s="7">
        <f>ROUND(IF(Data[[#This Row],[deltaT]]&gt;0,(Data[[#This Row],[Tintern ]]-Data[[#This Row],[temperatuur]])*Uitgangspunten!$B$9,0),1)</f>
        <v>49.2</v>
      </c>
      <c r="I1364"/>
      <c r="J1364"/>
      <c r="K1364" s="6"/>
      <c r="O1364" s="5"/>
      <c r="P1364" s="8"/>
      <c r="U1364"/>
      <c r="V1364"/>
    </row>
    <row r="1365" spans="1:22" x14ac:dyDescent="0.25">
      <c r="A1365">
        <v>2004</v>
      </c>
      <c r="B1365">
        <v>2</v>
      </c>
      <c r="C1365">
        <v>24</v>
      </c>
      <c r="D1365">
        <v>16</v>
      </c>
      <c r="E1365" s="13">
        <v>3.3000000000000003</v>
      </c>
      <c r="F1365" s="7">
        <f>(((20-15)/(MIN($E$2:$E$8761)-15))*Data[[#This Row],[temperatuur]])+18.151</f>
        <v>17.457722689075631</v>
      </c>
      <c r="G1365" s="7">
        <f>Data[[#This Row],[Tintern ]]-Data[[#This Row],[temperatuur]]</f>
        <v>14.15772268907563</v>
      </c>
      <c r="H1365" s="7">
        <f>ROUND(IF(Data[[#This Row],[deltaT]]&gt;0,(Data[[#This Row],[Tintern ]]-Data[[#This Row],[temperatuur]])*Uitgangspunten!$B$9,0),1)</f>
        <v>49.2</v>
      </c>
      <c r="I1365"/>
      <c r="J1365"/>
      <c r="K1365" s="6"/>
      <c r="O1365" s="5"/>
      <c r="P1365" s="8"/>
      <c r="U1365"/>
      <c r="V1365"/>
    </row>
    <row r="1366" spans="1:22" x14ac:dyDescent="0.25">
      <c r="A1366">
        <v>2004</v>
      </c>
      <c r="B1366">
        <v>2</v>
      </c>
      <c r="C1366">
        <v>25</v>
      </c>
      <c r="D1366">
        <v>13</v>
      </c>
      <c r="E1366" s="13">
        <v>3.3000000000000003</v>
      </c>
      <c r="F1366" s="7">
        <f>(((20-15)/(MIN($E$2:$E$8761)-15))*Data[[#This Row],[temperatuur]])+18.151</f>
        <v>17.457722689075631</v>
      </c>
      <c r="G1366" s="7">
        <f>Data[[#This Row],[Tintern ]]-Data[[#This Row],[temperatuur]]</f>
        <v>14.15772268907563</v>
      </c>
      <c r="H1366" s="7">
        <f>ROUND(IF(Data[[#This Row],[deltaT]]&gt;0,(Data[[#This Row],[Tintern ]]-Data[[#This Row],[temperatuur]])*Uitgangspunten!$B$9,0),1)</f>
        <v>49.2</v>
      </c>
      <c r="I1366"/>
      <c r="J1366"/>
      <c r="K1366" s="6"/>
      <c r="O1366" s="5"/>
      <c r="P1366" s="8"/>
      <c r="U1366"/>
      <c r="V1366"/>
    </row>
    <row r="1367" spans="1:22" x14ac:dyDescent="0.25">
      <c r="A1367">
        <v>2004</v>
      </c>
      <c r="B1367">
        <v>3</v>
      </c>
      <c r="C1367">
        <v>7</v>
      </c>
      <c r="D1367">
        <v>3</v>
      </c>
      <c r="E1367" s="13">
        <v>3.3000000000000003</v>
      </c>
      <c r="F1367" s="7">
        <f>(((20-15)/(MIN($E$2:$E$8761)-15))*Data[[#This Row],[temperatuur]])+18.151</f>
        <v>17.457722689075631</v>
      </c>
      <c r="G1367" s="7">
        <f>Data[[#This Row],[Tintern ]]-Data[[#This Row],[temperatuur]]</f>
        <v>14.15772268907563</v>
      </c>
      <c r="H1367" s="7">
        <f>ROUND(IF(Data[[#This Row],[deltaT]]&gt;0,(Data[[#This Row],[Tintern ]]-Data[[#This Row],[temperatuur]])*Uitgangspunten!$B$9,0),1)</f>
        <v>49.2</v>
      </c>
      <c r="I1367"/>
      <c r="J1367"/>
      <c r="K1367" s="6"/>
      <c r="O1367" s="5"/>
      <c r="P1367" s="8"/>
      <c r="U1367"/>
      <c r="V1367"/>
    </row>
    <row r="1368" spans="1:22" x14ac:dyDescent="0.25">
      <c r="A1368">
        <v>2004</v>
      </c>
      <c r="B1368">
        <v>3</v>
      </c>
      <c r="C1368">
        <v>7</v>
      </c>
      <c r="D1368">
        <v>4</v>
      </c>
      <c r="E1368" s="13">
        <v>3.3000000000000003</v>
      </c>
      <c r="F1368" s="7">
        <f>(((20-15)/(MIN($E$2:$E$8761)-15))*Data[[#This Row],[temperatuur]])+18.151</f>
        <v>17.457722689075631</v>
      </c>
      <c r="G1368" s="7">
        <f>Data[[#This Row],[Tintern ]]-Data[[#This Row],[temperatuur]]</f>
        <v>14.15772268907563</v>
      </c>
      <c r="H1368" s="7">
        <f>ROUND(IF(Data[[#This Row],[deltaT]]&gt;0,(Data[[#This Row],[Tintern ]]-Data[[#This Row],[temperatuur]])*Uitgangspunten!$B$9,0),1)</f>
        <v>49.2</v>
      </c>
      <c r="I1368"/>
      <c r="J1368"/>
      <c r="K1368" s="6"/>
      <c r="O1368" s="5"/>
      <c r="P1368" s="8"/>
      <c r="U1368"/>
      <c r="V1368"/>
    </row>
    <row r="1369" spans="1:22" x14ac:dyDescent="0.25">
      <c r="A1369">
        <v>2004</v>
      </c>
      <c r="B1369">
        <v>3</v>
      </c>
      <c r="C1369">
        <v>7</v>
      </c>
      <c r="D1369">
        <v>6</v>
      </c>
      <c r="E1369" s="13">
        <v>3.3000000000000003</v>
      </c>
      <c r="F1369" s="7">
        <f>(((20-15)/(MIN($E$2:$E$8761)-15))*Data[[#This Row],[temperatuur]])+18.151</f>
        <v>17.457722689075631</v>
      </c>
      <c r="G1369" s="7">
        <f>Data[[#This Row],[Tintern ]]-Data[[#This Row],[temperatuur]]</f>
        <v>14.15772268907563</v>
      </c>
      <c r="H1369" s="7">
        <f>ROUND(IF(Data[[#This Row],[deltaT]]&gt;0,(Data[[#This Row],[Tintern ]]-Data[[#This Row],[temperatuur]])*Uitgangspunten!$B$9,0),1)</f>
        <v>49.2</v>
      </c>
      <c r="I1369"/>
      <c r="J1369"/>
      <c r="K1369" s="6"/>
      <c r="O1369" s="5"/>
      <c r="P1369" s="8"/>
      <c r="U1369"/>
      <c r="V1369"/>
    </row>
    <row r="1370" spans="1:22" x14ac:dyDescent="0.25">
      <c r="A1370">
        <v>2004</v>
      </c>
      <c r="B1370">
        <v>3</v>
      </c>
      <c r="C1370">
        <v>9</v>
      </c>
      <c r="D1370">
        <v>17</v>
      </c>
      <c r="E1370" s="13">
        <v>3.3000000000000003</v>
      </c>
      <c r="F1370" s="7">
        <f>(((20-15)/(MIN($E$2:$E$8761)-15))*Data[[#This Row],[temperatuur]])+18.151</f>
        <v>17.457722689075631</v>
      </c>
      <c r="G1370" s="7">
        <f>Data[[#This Row],[Tintern ]]-Data[[#This Row],[temperatuur]]</f>
        <v>14.15772268907563</v>
      </c>
      <c r="H1370" s="7">
        <f>ROUND(IF(Data[[#This Row],[deltaT]]&gt;0,(Data[[#This Row],[Tintern ]]-Data[[#This Row],[temperatuur]])*Uitgangspunten!$B$9,0),1)</f>
        <v>49.2</v>
      </c>
      <c r="I1370"/>
      <c r="J1370"/>
      <c r="K1370" s="6"/>
      <c r="O1370" s="5"/>
      <c r="P1370" s="8"/>
      <c r="U1370"/>
      <c r="V1370"/>
    </row>
    <row r="1371" spans="1:22" x14ac:dyDescent="0.25">
      <c r="A1371">
        <v>2004</v>
      </c>
      <c r="B1371">
        <v>3</v>
      </c>
      <c r="C1371">
        <v>25</v>
      </c>
      <c r="D1371">
        <v>21</v>
      </c>
      <c r="E1371" s="13">
        <v>3.3000000000000003</v>
      </c>
      <c r="F1371" s="7">
        <f>(((20-15)/(MIN($E$2:$E$8761)-15))*Data[[#This Row],[temperatuur]])+18.151</f>
        <v>17.457722689075631</v>
      </c>
      <c r="G1371" s="7">
        <f>Data[[#This Row],[Tintern ]]-Data[[#This Row],[temperatuur]]</f>
        <v>14.15772268907563</v>
      </c>
      <c r="H1371" s="7">
        <f>ROUND(IF(Data[[#This Row],[deltaT]]&gt;0,(Data[[#This Row],[Tintern ]]-Data[[#This Row],[temperatuur]])*Uitgangspunten!$B$9,0),1)</f>
        <v>49.2</v>
      </c>
      <c r="I1371"/>
      <c r="J1371"/>
      <c r="K1371" s="6"/>
      <c r="O1371" s="5"/>
      <c r="P1371" s="8"/>
      <c r="U1371"/>
      <c r="V1371"/>
    </row>
    <row r="1372" spans="1:22" x14ac:dyDescent="0.25">
      <c r="A1372">
        <v>2004</v>
      </c>
      <c r="B1372">
        <v>3</v>
      </c>
      <c r="C1372">
        <v>26</v>
      </c>
      <c r="D1372">
        <v>11</v>
      </c>
      <c r="E1372" s="13">
        <v>3.3000000000000003</v>
      </c>
      <c r="F1372" s="7">
        <f>(((20-15)/(MIN($E$2:$E$8761)-15))*Data[[#This Row],[temperatuur]])+18.151</f>
        <v>17.457722689075631</v>
      </c>
      <c r="G1372" s="7">
        <f>Data[[#This Row],[Tintern ]]-Data[[#This Row],[temperatuur]]</f>
        <v>14.15772268907563</v>
      </c>
      <c r="H1372" s="7">
        <f>ROUND(IF(Data[[#This Row],[deltaT]]&gt;0,(Data[[#This Row],[Tintern ]]-Data[[#This Row],[temperatuur]])*Uitgangspunten!$B$9,0),1)</f>
        <v>49.2</v>
      </c>
      <c r="I1372"/>
      <c r="J1372"/>
      <c r="K1372" s="6"/>
      <c r="O1372" s="5"/>
      <c r="P1372" s="8"/>
      <c r="U1372"/>
      <c r="V1372"/>
    </row>
    <row r="1373" spans="1:22" x14ac:dyDescent="0.25">
      <c r="A1373">
        <v>2004</v>
      </c>
      <c r="B1373">
        <v>3</v>
      </c>
      <c r="C1373">
        <v>28</v>
      </c>
      <c r="D1373">
        <v>1</v>
      </c>
      <c r="E1373" s="13">
        <v>3.3000000000000003</v>
      </c>
      <c r="F1373" s="7">
        <f>(((20-15)/(MIN($E$2:$E$8761)-15))*Data[[#This Row],[temperatuur]])+18.151</f>
        <v>17.457722689075631</v>
      </c>
      <c r="G1373" s="7">
        <f>Data[[#This Row],[Tintern ]]-Data[[#This Row],[temperatuur]]</f>
        <v>14.15772268907563</v>
      </c>
      <c r="H1373" s="7">
        <f>ROUND(IF(Data[[#This Row],[deltaT]]&gt;0,(Data[[#This Row],[Tintern ]]-Data[[#This Row],[temperatuur]])*Uitgangspunten!$B$9,0),1)</f>
        <v>49.2</v>
      </c>
      <c r="I1373"/>
      <c r="J1373"/>
      <c r="K1373" s="6"/>
      <c r="O1373" s="5"/>
      <c r="P1373" s="8"/>
      <c r="U1373"/>
      <c r="V1373"/>
    </row>
    <row r="1374" spans="1:22" x14ac:dyDescent="0.25">
      <c r="A1374">
        <v>2002</v>
      </c>
      <c r="B1374">
        <v>4</v>
      </c>
      <c r="C1374">
        <v>10</v>
      </c>
      <c r="D1374">
        <v>7</v>
      </c>
      <c r="E1374" s="13">
        <v>3.3000000000000003</v>
      </c>
      <c r="F1374" s="7">
        <f>(((20-15)/(MIN($E$2:$E$8761)-15))*Data[[#This Row],[temperatuur]])+18.151</f>
        <v>17.457722689075631</v>
      </c>
      <c r="G1374" s="7">
        <f>Data[[#This Row],[Tintern ]]-Data[[#This Row],[temperatuur]]</f>
        <v>14.15772268907563</v>
      </c>
      <c r="H1374" s="7">
        <f>ROUND(IF(Data[[#This Row],[deltaT]]&gt;0,(Data[[#This Row],[Tintern ]]-Data[[#This Row],[temperatuur]])*Uitgangspunten!$B$9,0),1)</f>
        <v>49.2</v>
      </c>
      <c r="I1374"/>
      <c r="J1374"/>
      <c r="K1374" s="6"/>
      <c r="O1374" s="5"/>
      <c r="P1374" s="8"/>
      <c r="U1374"/>
      <c r="V1374"/>
    </row>
    <row r="1375" spans="1:22" x14ac:dyDescent="0.25">
      <c r="A1375">
        <v>2003</v>
      </c>
      <c r="B1375">
        <v>11</v>
      </c>
      <c r="C1375">
        <v>7</v>
      </c>
      <c r="D1375">
        <v>2</v>
      </c>
      <c r="E1375" s="13">
        <v>3.3000000000000003</v>
      </c>
      <c r="F1375" s="7">
        <f>(((20-15)/(MIN($E$2:$E$8761)-15))*Data[[#This Row],[temperatuur]])+18.151</f>
        <v>17.457722689075631</v>
      </c>
      <c r="G1375" s="7">
        <f>Data[[#This Row],[Tintern ]]-Data[[#This Row],[temperatuur]]</f>
        <v>14.15772268907563</v>
      </c>
      <c r="H1375" s="7">
        <f>ROUND(IF(Data[[#This Row],[deltaT]]&gt;0,(Data[[#This Row],[Tintern ]]-Data[[#This Row],[temperatuur]])*Uitgangspunten!$B$9,0),1)</f>
        <v>49.2</v>
      </c>
      <c r="I1375"/>
      <c r="J1375"/>
      <c r="K1375" s="6"/>
      <c r="O1375" s="5"/>
      <c r="P1375" s="8"/>
      <c r="U1375"/>
      <c r="V1375"/>
    </row>
    <row r="1376" spans="1:22" x14ac:dyDescent="0.25">
      <c r="A1376">
        <v>2003</v>
      </c>
      <c r="B1376">
        <v>11</v>
      </c>
      <c r="C1376">
        <v>7</v>
      </c>
      <c r="D1376">
        <v>5</v>
      </c>
      <c r="E1376" s="13">
        <v>3.3000000000000003</v>
      </c>
      <c r="F1376" s="7">
        <f>(((20-15)/(MIN($E$2:$E$8761)-15))*Data[[#This Row],[temperatuur]])+18.151</f>
        <v>17.457722689075631</v>
      </c>
      <c r="G1376" s="7">
        <f>Data[[#This Row],[Tintern ]]-Data[[#This Row],[temperatuur]]</f>
        <v>14.15772268907563</v>
      </c>
      <c r="H1376" s="7">
        <f>ROUND(IF(Data[[#This Row],[deltaT]]&gt;0,(Data[[#This Row],[Tintern ]]-Data[[#This Row],[temperatuur]])*Uitgangspunten!$B$9,0),1)</f>
        <v>49.2</v>
      </c>
      <c r="I1376"/>
      <c r="J1376"/>
      <c r="K1376" s="6"/>
      <c r="O1376" s="5"/>
      <c r="P1376" s="8"/>
      <c r="U1376"/>
      <c r="V1376"/>
    </row>
    <row r="1377" spans="1:22" x14ac:dyDescent="0.25">
      <c r="A1377">
        <v>2003</v>
      </c>
      <c r="B1377">
        <v>11</v>
      </c>
      <c r="C1377">
        <v>11</v>
      </c>
      <c r="D1377">
        <v>3</v>
      </c>
      <c r="E1377" s="13">
        <v>3.3000000000000003</v>
      </c>
      <c r="F1377" s="7">
        <f>(((20-15)/(MIN($E$2:$E$8761)-15))*Data[[#This Row],[temperatuur]])+18.151</f>
        <v>17.457722689075631</v>
      </c>
      <c r="G1377" s="7">
        <f>Data[[#This Row],[Tintern ]]-Data[[#This Row],[temperatuur]]</f>
        <v>14.15772268907563</v>
      </c>
      <c r="H1377" s="7">
        <f>ROUND(IF(Data[[#This Row],[deltaT]]&gt;0,(Data[[#This Row],[Tintern ]]-Data[[#This Row],[temperatuur]])*Uitgangspunten!$B$9,0),1)</f>
        <v>49.2</v>
      </c>
      <c r="I1377"/>
      <c r="J1377"/>
      <c r="K1377" s="6"/>
      <c r="O1377" s="5"/>
      <c r="P1377" s="8"/>
      <c r="U1377"/>
      <c r="V1377"/>
    </row>
    <row r="1378" spans="1:22" x14ac:dyDescent="0.25">
      <c r="A1378">
        <v>2003</v>
      </c>
      <c r="B1378">
        <v>11</v>
      </c>
      <c r="C1378">
        <v>11</v>
      </c>
      <c r="D1378">
        <v>5</v>
      </c>
      <c r="E1378" s="13">
        <v>3.3000000000000003</v>
      </c>
      <c r="F1378" s="7">
        <f>(((20-15)/(MIN($E$2:$E$8761)-15))*Data[[#This Row],[temperatuur]])+18.151</f>
        <v>17.457722689075631</v>
      </c>
      <c r="G1378" s="7">
        <f>Data[[#This Row],[Tintern ]]-Data[[#This Row],[temperatuur]]</f>
        <v>14.15772268907563</v>
      </c>
      <c r="H1378" s="7">
        <f>ROUND(IF(Data[[#This Row],[deltaT]]&gt;0,(Data[[#This Row],[Tintern ]]-Data[[#This Row],[temperatuur]])*Uitgangspunten!$B$9,0),1)</f>
        <v>49.2</v>
      </c>
      <c r="I1378"/>
      <c r="J1378"/>
      <c r="K1378" s="6"/>
      <c r="O1378" s="5"/>
      <c r="P1378" s="8"/>
      <c r="U1378"/>
      <c r="V1378"/>
    </row>
    <row r="1379" spans="1:22" x14ac:dyDescent="0.25">
      <c r="A1379">
        <v>2003</v>
      </c>
      <c r="B1379">
        <v>11</v>
      </c>
      <c r="C1379">
        <v>11</v>
      </c>
      <c r="D1379">
        <v>17</v>
      </c>
      <c r="E1379" s="13">
        <v>3.3000000000000003</v>
      </c>
      <c r="F1379" s="7">
        <f>(((20-15)/(MIN($E$2:$E$8761)-15))*Data[[#This Row],[temperatuur]])+18.151</f>
        <v>17.457722689075631</v>
      </c>
      <c r="G1379" s="7">
        <f>Data[[#This Row],[Tintern ]]-Data[[#This Row],[temperatuur]]</f>
        <v>14.15772268907563</v>
      </c>
      <c r="H1379" s="7">
        <f>ROUND(IF(Data[[#This Row],[deltaT]]&gt;0,(Data[[#This Row],[Tintern ]]-Data[[#This Row],[temperatuur]])*Uitgangspunten!$B$9,0),1)</f>
        <v>49.2</v>
      </c>
      <c r="I1379"/>
      <c r="J1379"/>
      <c r="K1379" s="6"/>
      <c r="O1379" s="5"/>
      <c r="P1379" s="8"/>
      <c r="U1379"/>
      <c r="V1379"/>
    </row>
    <row r="1380" spans="1:22" x14ac:dyDescent="0.25">
      <c r="A1380">
        <v>2003</v>
      </c>
      <c r="B1380">
        <v>11</v>
      </c>
      <c r="C1380">
        <v>27</v>
      </c>
      <c r="D1380">
        <v>21</v>
      </c>
      <c r="E1380" s="13">
        <v>3.3000000000000003</v>
      </c>
      <c r="F1380" s="7">
        <f>(((20-15)/(MIN($E$2:$E$8761)-15))*Data[[#This Row],[temperatuur]])+18.151</f>
        <v>17.457722689075631</v>
      </c>
      <c r="G1380" s="7">
        <f>Data[[#This Row],[Tintern ]]-Data[[#This Row],[temperatuur]]</f>
        <v>14.15772268907563</v>
      </c>
      <c r="H1380" s="7">
        <f>ROUND(IF(Data[[#This Row],[deltaT]]&gt;0,(Data[[#This Row],[Tintern ]]-Data[[#This Row],[temperatuur]])*Uitgangspunten!$B$9,0),1)</f>
        <v>49.2</v>
      </c>
      <c r="I1380"/>
      <c r="J1380"/>
      <c r="K1380" s="6"/>
      <c r="O1380" s="5"/>
      <c r="P1380" s="8"/>
      <c r="U1380"/>
      <c r="V1380"/>
    </row>
    <row r="1381" spans="1:22" x14ac:dyDescent="0.25">
      <c r="A1381">
        <v>2003</v>
      </c>
      <c r="B1381">
        <v>11</v>
      </c>
      <c r="C1381">
        <v>29</v>
      </c>
      <c r="D1381">
        <v>11</v>
      </c>
      <c r="E1381" s="13">
        <v>3.3000000000000003</v>
      </c>
      <c r="F1381" s="7">
        <f>(((20-15)/(MIN($E$2:$E$8761)-15))*Data[[#This Row],[temperatuur]])+18.151</f>
        <v>17.457722689075631</v>
      </c>
      <c r="G1381" s="7">
        <f>Data[[#This Row],[Tintern ]]-Data[[#This Row],[temperatuur]]</f>
        <v>14.15772268907563</v>
      </c>
      <c r="H1381" s="7">
        <f>ROUND(IF(Data[[#This Row],[deltaT]]&gt;0,(Data[[#This Row],[Tintern ]]-Data[[#This Row],[temperatuur]])*Uitgangspunten!$B$9,0),1)</f>
        <v>49.2</v>
      </c>
      <c r="I1381"/>
      <c r="J1381"/>
      <c r="K1381" s="6"/>
      <c r="O1381" s="5"/>
      <c r="P1381" s="8"/>
      <c r="U1381"/>
      <c r="V1381"/>
    </row>
    <row r="1382" spans="1:22" x14ac:dyDescent="0.25">
      <c r="A1382">
        <v>2003</v>
      </c>
      <c r="B1382">
        <v>12</v>
      </c>
      <c r="C1382">
        <v>2</v>
      </c>
      <c r="D1382">
        <v>23</v>
      </c>
      <c r="E1382" s="13">
        <v>3.3000000000000003</v>
      </c>
      <c r="F1382" s="7">
        <f>(((20-15)/(MIN($E$2:$E$8761)-15))*Data[[#This Row],[temperatuur]])+18.151</f>
        <v>17.457722689075631</v>
      </c>
      <c r="G1382" s="7">
        <f>Data[[#This Row],[Tintern ]]-Data[[#This Row],[temperatuur]]</f>
        <v>14.15772268907563</v>
      </c>
      <c r="H1382" s="7">
        <f>ROUND(IF(Data[[#This Row],[deltaT]]&gt;0,(Data[[#This Row],[Tintern ]]-Data[[#This Row],[temperatuur]])*Uitgangspunten!$B$9,0),1)</f>
        <v>49.2</v>
      </c>
      <c r="I1382"/>
      <c r="J1382"/>
      <c r="K1382" s="6"/>
      <c r="O1382" s="5"/>
      <c r="P1382" s="8"/>
      <c r="U1382"/>
      <c r="V1382"/>
    </row>
    <row r="1383" spans="1:22" x14ac:dyDescent="0.25">
      <c r="A1383">
        <v>2003</v>
      </c>
      <c r="B1383">
        <v>12</v>
      </c>
      <c r="C1383">
        <v>3</v>
      </c>
      <c r="D1383">
        <v>1</v>
      </c>
      <c r="E1383" s="13">
        <v>3.3000000000000003</v>
      </c>
      <c r="F1383" s="7">
        <f>(((20-15)/(MIN($E$2:$E$8761)-15))*Data[[#This Row],[temperatuur]])+18.151</f>
        <v>17.457722689075631</v>
      </c>
      <c r="G1383" s="7">
        <f>Data[[#This Row],[Tintern ]]-Data[[#This Row],[temperatuur]]</f>
        <v>14.15772268907563</v>
      </c>
      <c r="H1383" s="7">
        <f>ROUND(IF(Data[[#This Row],[deltaT]]&gt;0,(Data[[#This Row],[Tintern ]]-Data[[#This Row],[temperatuur]])*Uitgangspunten!$B$9,0),1)</f>
        <v>49.2</v>
      </c>
      <c r="I1383"/>
      <c r="J1383"/>
      <c r="K1383" s="6"/>
      <c r="O1383" s="5"/>
      <c r="P1383" s="8"/>
      <c r="U1383"/>
      <c r="V1383"/>
    </row>
    <row r="1384" spans="1:22" x14ac:dyDescent="0.25">
      <c r="A1384">
        <v>2003</v>
      </c>
      <c r="B1384">
        <v>12</v>
      </c>
      <c r="C1384">
        <v>21</v>
      </c>
      <c r="D1384">
        <v>21</v>
      </c>
      <c r="E1384" s="13">
        <v>3.3000000000000003</v>
      </c>
      <c r="F1384" s="7">
        <f>(((20-15)/(MIN($E$2:$E$8761)-15))*Data[[#This Row],[temperatuur]])+18.151</f>
        <v>17.457722689075631</v>
      </c>
      <c r="G1384" s="7">
        <f>Data[[#This Row],[Tintern ]]-Data[[#This Row],[temperatuur]]</f>
        <v>14.15772268907563</v>
      </c>
      <c r="H1384" s="7">
        <f>ROUND(IF(Data[[#This Row],[deltaT]]&gt;0,(Data[[#This Row],[Tintern ]]-Data[[#This Row],[temperatuur]])*Uitgangspunten!$B$9,0),1)</f>
        <v>49.2</v>
      </c>
      <c r="I1384"/>
      <c r="J1384"/>
      <c r="K1384" s="6"/>
      <c r="O1384" s="5"/>
      <c r="P1384" s="8"/>
      <c r="U1384"/>
      <c r="V1384"/>
    </row>
    <row r="1385" spans="1:22" x14ac:dyDescent="0.25">
      <c r="A1385">
        <v>2003</v>
      </c>
      <c r="B1385">
        <v>12</v>
      </c>
      <c r="C1385">
        <v>29</v>
      </c>
      <c r="D1385">
        <v>18</v>
      </c>
      <c r="E1385" s="13">
        <v>3.3000000000000003</v>
      </c>
      <c r="F1385" s="7">
        <f>(((20-15)/(MIN($E$2:$E$8761)-15))*Data[[#This Row],[temperatuur]])+18.151</f>
        <v>17.457722689075631</v>
      </c>
      <c r="G1385" s="7">
        <f>Data[[#This Row],[Tintern ]]-Data[[#This Row],[temperatuur]]</f>
        <v>14.15772268907563</v>
      </c>
      <c r="H1385" s="7">
        <f>ROUND(IF(Data[[#This Row],[deltaT]]&gt;0,(Data[[#This Row],[Tintern ]]-Data[[#This Row],[temperatuur]])*Uitgangspunten!$B$9,0),1)</f>
        <v>49.2</v>
      </c>
      <c r="I1385"/>
      <c r="J1385"/>
      <c r="K1385" s="6"/>
      <c r="O1385" s="5"/>
      <c r="P1385" s="8"/>
      <c r="U1385"/>
      <c r="V1385"/>
    </row>
    <row r="1386" spans="1:22" x14ac:dyDescent="0.25">
      <c r="A1386">
        <v>2003</v>
      </c>
      <c r="B1386">
        <v>12</v>
      </c>
      <c r="C1386">
        <v>30</v>
      </c>
      <c r="D1386">
        <v>11</v>
      </c>
      <c r="E1386" s="13">
        <v>3.3000000000000003</v>
      </c>
      <c r="F1386" s="7">
        <f>(((20-15)/(MIN($E$2:$E$8761)-15))*Data[[#This Row],[temperatuur]])+18.151</f>
        <v>17.457722689075631</v>
      </c>
      <c r="G1386" s="7">
        <f>Data[[#This Row],[Tintern ]]-Data[[#This Row],[temperatuur]]</f>
        <v>14.15772268907563</v>
      </c>
      <c r="H1386" s="7">
        <f>ROUND(IF(Data[[#This Row],[deltaT]]&gt;0,(Data[[#This Row],[Tintern ]]-Data[[#This Row],[temperatuur]])*Uitgangspunten!$B$9,0),1)</f>
        <v>49.2</v>
      </c>
      <c r="I1386"/>
      <c r="J1386"/>
      <c r="K1386" s="6"/>
      <c r="O1386" s="5"/>
      <c r="P1386" s="8"/>
      <c r="U1386"/>
      <c r="V1386"/>
    </row>
    <row r="1387" spans="1:22" x14ac:dyDescent="0.25">
      <c r="A1387">
        <v>2003</v>
      </c>
      <c r="B1387">
        <v>12</v>
      </c>
      <c r="C1387">
        <v>30</v>
      </c>
      <c r="D1387">
        <v>20</v>
      </c>
      <c r="E1387" s="13">
        <v>3.3000000000000003</v>
      </c>
      <c r="F1387" s="7">
        <f>(((20-15)/(MIN($E$2:$E$8761)-15))*Data[[#This Row],[temperatuur]])+18.151</f>
        <v>17.457722689075631</v>
      </c>
      <c r="G1387" s="7">
        <f>Data[[#This Row],[Tintern ]]-Data[[#This Row],[temperatuur]]</f>
        <v>14.15772268907563</v>
      </c>
      <c r="H1387" s="7">
        <f>ROUND(IF(Data[[#This Row],[deltaT]]&gt;0,(Data[[#This Row],[Tintern ]]-Data[[#This Row],[temperatuur]])*Uitgangspunten!$B$9,0),1)</f>
        <v>49.2</v>
      </c>
      <c r="I1387"/>
      <c r="J1387"/>
      <c r="K1387" s="6"/>
      <c r="O1387" s="5"/>
      <c r="P1387" s="8"/>
      <c r="U1387"/>
      <c r="V1387"/>
    </row>
    <row r="1388" spans="1:22" x14ac:dyDescent="0.25">
      <c r="A1388">
        <v>2001</v>
      </c>
      <c r="B1388">
        <v>1</v>
      </c>
      <c r="C1388">
        <v>1</v>
      </c>
      <c r="D1388">
        <v>12</v>
      </c>
      <c r="E1388" s="13">
        <v>3.4000000000000004</v>
      </c>
      <c r="F1388" s="7">
        <f>(((20-15)/(MIN($E$2:$E$8761)-15))*Data[[#This Row],[temperatuur]])+18.151</f>
        <v>17.436714285714285</v>
      </c>
      <c r="G1388" s="7">
        <f>Data[[#This Row],[Tintern ]]-Data[[#This Row],[temperatuur]]</f>
        <v>14.036714285714284</v>
      </c>
      <c r="H1388" s="7">
        <f>ROUND(IF(Data[[#This Row],[deltaT]]&gt;0,(Data[[#This Row],[Tintern ]]-Data[[#This Row],[temperatuur]])*Uitgangspunten!$B$9,0),1)</f>
        <v>48.7</v>
      </c>
      <c r="I1388"/>
      <c r="J1388"/>
      <c r="K1388" s="6"/>
      <c r="O1388" s="5"/>
      <c r="P1388" s="8"/>
      <c r="U1388"/>
      <c r="V1388"/>
    </row>
    <row r="1389" spans="1:22" x14ac:dyDescent="0.25">
      <c r="A1389">
        <v>2001</v>
      </c>
      <c r="B1389">
        <v>1</v>
      </c>
      <c r="C1389">
        <v>26</v>
      </c>
      <c r="D1389">
        <v>1</v>
      </c>
      <c r="E1389" s="13">
        <v>3.4000000000000004</v>
      </c>
      <c r="F1389" s="7">
        <f>(((20-15)/(MIN($E$2:$E$8761)-15))*Data[[#This Row],[temperatuur]])+18.151</f>
        <v>17.436714285714285</v>
      </c>
      <c r="G1389" s="7">
        <f>Data[[#This Row],[Tintern ]]-Data[[#This Row],[temperatuur]]</f>
        <v>14.036714285714284</v>
      </c>
      <c r="H1389" s="7">
        <f>ROUND(IF(Data[[#This Row],[deltaT]]&gt;0,(Data[[#This Row],[Tintern ]]-Data[[#This Row],[temperatuur]])*Uitgangspunten!$B$9,0),1)</f>
        <v>48.7</v>
      </c>
      <c r="I1389"/>
      <c r="J1389"/>
      <c r="K1389" s="6"/>
      <c r="O1389" s="5"/>
      <c r="P1389" s="8"/>
      <c r="U1389"/>
      <c r="V1389"/>
    </row>
    <row r="1390" spans="1:22" x14ac:dyDescent="0.25">
      <c r="A1390">
        <v>2001</v>
      </c>
      <c r="B1390">
        <v>1</v>
      </c>
      <c r="C1390">
        <v>26</v>
      </c>
      <c r="D1390">
        <v>2</v>
      </c>
      <c r="E1390" s="13">
        <v>3.4000000000000004</v>
      </c>
      <c r="F1390" s="7">
        <f>(((20-15)/(MIN($E$2:$E$8761)-15))*Data[[#This Row],[temperatuur]])+18.151</f>
        <v>17.436714285714285</v>
      </c>
      <c r="G1390" s="7">
        <f>Data[[#This Row],[Tintern ]]-Data[[#This Row],[temperatuur]]</f>
        <v>14.036714285714284</v>
      </c>
      <c r="H1390" s="7">
        <f>ROUND(IF(Data[[#This Row],[deltaT]]&gt;0,(Data[[#This Row],[Tintern ]]-Data[[#This Row],[temperatuur]])*Uitgangspunten!$B$9,0),1)</f>
        <v>48.7</v>
      </c>
      <c r="I1390"/>
      <c r="J1390"/>
      <c r="K1390" s="6"/>
      <c r="O1390" s="5"/>
      <c r="P1390" s="8"/>
      <c r="U1390"/>
      <c r="V1390"/>
    </row>
    <row r="1391" spans="1:22" x14ac:dyDescent="0.25">
      <c r="A1391">
        <v>2001</v>
      </c>
      <c r="B1391">
        <v>1</v>
      </c>
      <c r="C1391">
        <v>28</v>
      </c>
      <c r="D1391">
        <v>20</v>
      </c>
      <c r="E1391" s="13">
        <v>3.4000000000000004</v>
      </c>
      <c r="F1391" s="7">
        <f>(((20-15)/(MIN($E$2:$E$8761)-15))*Data[[#This Row],[temperatuur]])+18.151</f>
        <v>17.436714285714285</v>
      </c>
      <c r="G1391" s="7">
        <f>Data[[#This Row],[Tintern ]]-Data[[#This Row],[temperatuur]]</f>
        <v>14.036714285714284</v>
      </c>
      <c r="H1391" s="7">
        <f>ROUND(IF(Data[[#This Row],[deltaT]]&gt;0,(Data[[#This Row],[Tintern ]]-Data[[#This Row],[temperatuur]])*Uitgangspunten!$B$9,0),1)</f>
        <v>48.7</v>
      </c>
      <c r="I1391"/>
      <c r="J1391"/>
      <c r="K1391" s="6"/>
      <c r="O1391" s="5"/>
      <c r="P1391" s="8"/>
      <c r="U1391"/>
      <c r="V1391"/>
    </row>
    <row r="1392" spans="1:22" x14ac:dyDescent="0.25">
      <c r="A1392">
        <v>2001</v>
      </c>
      <c r="B1392">
        <v>1</v>
      </c>
      <c r="C1392">
        <v>29</v>
      </c>
      <c r="D1392">
        <v>2</v>
      </c>
      <c r="E1392" s="13">
        <v>3.4000000000000004</v>
      </c>
      <c r="F1392" s="7">
        <f>(((20-15)/(MIN($E$2:$E$8761)-15))*Data[[#This Row],[temperatuur]])+18.151</f>
        <v>17.436714285714285</v>
      </c>
      <c r="G1392" s="7">
        <f>Data[[#This Row],[Tintern ]]-Data[[#This Row],[temperatuur]]</f>
        <v>14.036714285714284</v>
      </c>
      <c r="H1392" s="7">
        <f>ROUND(IF(Data[[#This Row],[deltaT]]&gt;0,(Data[[#This Row],[Tintern ]]-Data[[#This Row],[temperatuur]])*Uitgangspunten!$B$9,0),1)</f>
        <v>48.7</v>
      </c>
      <c r="I1392"/>
      <c r="J1392"/>
      <c r="K1392" s="6"/>
      <c r="O1392" s="5"/>
      <c r="P1392" s="8"/>
      <c r="U1392"/>
      <c r="V1392"/>
    </row>
    <row r="1393" spans="1:22" x14ac:dyDescent="0.25">
      <c r="A1393">
        <v>2001</v>
      </c>
      <c r="B1393" s="3">
        <v>1</v>
      </c>
      <c r="C1393" s="3">
        <v>31</v>
      </c>
      <c r="D1393" s="3">
        <v>15</v>
      </c>
      <c r="E1393" s="13">
        <v>3.4000000000000004</v>
      </c>
      <c r="F1393" s="7">
        <f>(((20-15)/(MIN($E$2:$E$8761)-15))*Data[[#This Row],[temperatuur]])+18.151</f>
        <v>17.436714285714285</v>
      </c>
      <c r="G1393" s="7">
        <f>Data[[#This Row],[Tintern ]]-Data[[#This Row],[temperatuur]]</f>
        <v>14.036714285714284</v>
      </c>
      <c r="H1393" s="7">
        <f>ROUND(IF(Data[[#This Row],[deltaT]]&gt;0,(Data[[#This Row],[Tintern ]]-Data[[#This Row],[temperatuur]])*Uitgangspunten!$B$9,0),1)</f>
        <v>48.7</v>
      </c>
      <c r="I1393"/>
      <c r="J1393"/>
      <c r="K1393" s="6"/>
      <c r="O1393" s="5"/>
      <c r="P1393" s="8"/>
      <c r="U1393"/>
      <c r="V1393"/>
    </row>
    <row r="1394" spans="1:22" x14ac:dyDescent="0.25">
      <c r="A1394">
        <v>2004</v>
      </c>
      <c r="B1394">
        <v>2</v>
      </c>
      <c r="C1394">
        <v>8</v>
      </c>
      <c r="D1394">
        <v>7</v>
      </c>
      <c r="E1394" s="13">
        <v>3.4000000000000004</v>
      </c>
      <c r="F1394" s="7">
        <f>(((20-15)/(MIN($E$2:$E$8761)-15))*Data[[#This Row],[temperatuur]])+18.151</f>
        <v>17.436714285714285</v>
      </c>
      <c r="G1394" s="7">
        <f>Data[[#This Row],[Tintern ]]-Data[[#This Row],[temperatuur]]</f>
        <v>14.036714285714284</v>
      </c>
      <c r="H1394" s="7">
        <f>ROUND(IF(Data[[#This Row],[deltaT]]&gt;0,(Data[[#This Row],[Tintern ]]-Data[[#This Row],[temperatuur]])*Uitgangspunten!$B$9,0),1)</f>
        <v>48.7</v>
      </c>
      <c r="I1394"/>
      <c r="J1394"/>
      <c r="K1394" s="6"/>
      <c r="O1394" s="5"/>
      <c r="P1394" s="8"/>
      <c r="U1394"/>
      <c r="V1394"/>
    </row>
    <row r="1395" spans="1:22" x14ac:dyDescent="0.25">
      <c r="A1395">
        <v>2004</v>
      </c>
      <c r="B1395">
        <v>2</v>
      </c>
      <c r="C1395">
        <v>9</v>
      </c>
      <c r="D1395">
        <v>2</v>
      </c>
      <c r="E1395" s="13">
        <v>3.4000000000000004</v>
      </c>
      <c r="F1395" s="7">
        <f>(((20-15)/(MIN($E$2:$E$8761)-15))*Data[[#This Row],[temperatuur]])+18.151</f>
        <v>17.436714285714285</v>
      </c>
      <c r="G1395" s="7">
        <f>Data[[#This Row],[Tintern ]]-Data[[#This Row],[temperatuur]]</f>
        <v>14.036714285714284</v>
      </c>
      <c r="H1395" s="7">
        <f>ROUND(IF(Data[[#This Row],[deltaT]]&gt;0,(Data[[#This Row],[Tintern ]]-Data[[#This Row],[temperatuur]])*Uitgangspunten!$B$9,0),1)</f>
        <v>48.7</v>
      </c>
      <c r="I1395"/>
      <c r="J1395"/>
      <c r="K1395" s="6"/>
      <c r="O1395" s="5"/>
      <c r="P1395" s="8"/>
      <c r="U1395"/>
      <c r="V1395"/>
    </row>
    <row r="1396" spans="1:22" x14ac:dyDescent="0.25">
      <c r="A1396">
        <v>2004</v>
      </c>
      <c r="B1396">
        <v>2</v>
      </c>
      <c r="C1396">
        <v>9</v>
      </c>
      <c r="D1396">
        <v>16</v>
      </c>
      <c r="E1396" s="13">
        <v>3.4000000000000004</v>
      </c>
      <c r="F1396" s="7">
        <f>(((20-15)/(MIN($E$2:$E$8761)-15))*Data[[#This Row],[temperatuur]])+18.151</f>
        <v>17.436714285714285</v>
      </c>
      <c r="G1396" s="7">
        <f>Data[[#This Row],[Tintern ]]-Data[[#This Row],[temperatuur]]</f>
        <v>14.036714285714284</v>
      </c>
      <c r="H1396" s="7">
        <f>ROUND(IF(Data[[#This Row],[deltaT]]&gt;0,(Data[[#This Row],[Tintern ]]-Data[[#This Row],[temperatuur]])*Uitgangspunten!$B$9,0),1)</f>
        <v>48.7</v>
      </c>
      <c r="I1396"/>
      <c r="J1396"/>
      <c r="K1396" s="6"/>
      <c r="O1396" s="5"/>
      <c r="P1396" s="8"/>
      <c r="U1396"/>
      <c r="V1396"/>
    </row>
    <row r="1397" spans="1:22" x14ac:dyDescent="0.25">
      <c r="A1397">
        <v>2004</v>
      </c>
      <c r="B1397">
        <v>2</v>
      </c>
      <c r="C1397">
        <v>10</v>
      </c>
      <c r="D1397">
        <v>10</v>
      </c>
      <c r="E1397" s="13">
        <v>3.4000000000000004</v>
      </c>
      <c r="F1397" s="7">
        <f>(((20-15)/(MIN($E$2:$E$8761)-15))*Data[[#This Row],[temperatuur]])+18.151</f>
        <v>17.436714285714285</v>
      </c>
      <c r="G1397" s="7">
        <f>Data[[#This Row],[Tintern ]]-Data[[#This Row],[temperatuur]]</f>
        <v>14.036714285714284</v>
      </c>
      <c r="H1397" s="7">
        <f>ROUND(IF(Data[[#This Row],[deltaT]]&gt;0,(Data[[#This Row],[Tintern ]]-Data[[#This Row],[temperatuur]])*Uitgangspunten!$B$9,0),1)</f>
        <v>48.7</v>
      </c>
      <c r="I1397"/>
      <c r="J1397"/>
      <c r="K1397" s="6"/>
      <c r="O1397" s="5"/>
      <c r="P1397" s="8"/>
      <c r="U1397"/>
      <c r="V1397"/>
    </row>
    <row r="1398" spans="1:22" x14ac:dyDescent="0.25">
      <c r="A1398">
        <v>2004</v>
      </c>
      <c r="B1398">
        <v>2</v>
      </c>
      <c r="C1398">
        <v>16</v>
      </c>
      <c r="D1398">
        <v>19</v>
      </c>
      <c r="E1398" s="13">
        <v>3.4000000000000004</v>
      </c>
      <c r="F1398" s="7">
        <f>(((20-15)/(MIN($E$2:$E$8761)-15))*Data[[#This Row],[temperatuur]])+18.151</f>
        <v>17.436714285714285</v>
      </c>
      <c r="G1398" s="7">
        <f>Data[[#This Row],[Tintern ]]-Data[[#This Row],[temperatuur]]</f>
        <v>14.036714285714284</v>
      </c>
      <c r="H1398" s="7">
        <f>ROUND(IF(Data[[#This Row],[deltaT]]&gt;0,(Data[[#This Row],[Tintern ]]-Data[[#This Row],[temperatuur]])*Uitgangspunten!$B$9,0),1)</f>
        <v>48.7</v>
      </c>
      <c r="I1398"/>
      <c r="J1398"/>
      <c r="K1398" s="6"/>
      <c r="O1398" s="5"/>
      <c r="P1398" s="8"/>
      <c r="U1398"/>
      <c r="V1398"/>
    </row>
    <row r="1399" spans="1:22" x14ac:dyDescent="0.25">
      <c r="A1399">
        <v>2004</v>
      </c>
      <c r="B1399" s="3">
        <v>2</v>
      </c>
      <c r="C1399">
        <v>28</v>
      </c>
      <c r="D1399">
        <v>14</v>
      </c>
      <c r="E1399" s="13">
        <v>3.4000000000000004</v>
      </c>
      <c r="F1399" s="7">
        <f>(((20-15)/(MIN($E$2:$E$8761)-15))*Data[[#This Row],[temperatuur]])+18.151</f>
        <v>17.436714285714285</v>
      </c>
      <c r="G1399" s="7">
        <f>Data[[#This Row],[Tintern ]]-Data[[#This Row],[temperatuur]]</f>
        <v>14.036714285714284</v>
      </c>
      <c r="H1399" s="7">
        <f>ROUND(IF(Data[[#This Row],[deltaT]]&gt;0,(Data[[#This Row],[Tintern ]]-Data[[#This Row],[temperatuur]])*Uitgangspunten!$B$9,0),1)</f>
        <v>48.7</v>
      </c>
      <c r="I1399"/>
      <c r="J1399"/>
      <c r="K1399" s="6"/>
      <c r="O1399" s="5"/>
      <c r="P1399" s="8"/>
      <c r="U1399"/>
      <c r="V1399"/>
    </row>
    <row r="1400" spans="1:22" x14ac:dyDescent="0.25">
      <c r="A1400">
        <v>2004</v>
      </c>
      <c r="B1400" s="3">
        <v>2</v>
      </c>
      <c r="C1400">
        <v>28</v>
      </c>
      <c r="D1400">
        <v>16</v>
      </c>
      <c r="E1400" s="13">
        <v>3.4000000000000004</v>
      </c>
      <c r="F1400" s="7">
        <f>(((20-15)/(MIN($E$2:$E$8761)-15))*Data[[#This Row],[temperatuur]])+18.151</f>
        <v>17.436714285714285</v>
      </c>
      <c r="G1400" s="7">
        <f>Data[[#This Row],[Tintern ]]-Data[[#This Row],[temperatuur]]</f>
        <v>14.036714285714284</v>
      </c>
      <c r="H1400" s="7">
        <f>ROUND(IF(Data[[#This Row],[deltaT]]&gt;0,(Data[[#This Row],[Tintern ]]-Data[[#This Row],[temperatuur]])*Uitgangspunten!$B$9,0),1)</f>
        <v>48.7</v>
      </c>
      <c r="I1400"/>
      <c r="J1400"/>
      <c r="K1400" s="6"/>
      <c r="O1400" s="5"/>
      <c r="P1400" s="8"/>
      <c r="U1400"/>
      <c r="V1400"/>
    </row>
    <row r="1401" spans="1:22" x14ac:dyDescent="0.25">
      <c r="A1401">
        <v>2004</v>
      </c>
      <c r="B1401">
        <v>3</v>
      </c>
      <c r="C1401">
        <v>2</v>
      </c>
      <c r="D1401">
        <v>19</v>
      </c>
      <c r="E1401" s="13">
        <v>3.4000000000000004</v>
      </c>
      <c r="F1401" s="7">
        <f>(((20-15)/(MIN($E$2:$E$8761)-15))*Data[[#This Row],[temperatuur]])+18.151</f>
        <v>17.436714285714285</v>
      </c>
      <c r="G1401" s="7">
        <f>Data[[#This Row],[Tintern ]]-Data[[#This Row],[temperatuur]]</f>
        <v>14.036714285714284</v>
      </c>
      <c r="H1401" s="7">
        <f>ROUND(IF(Data[[#This Row],[deltaT]]&gt;0,(Data[[#This Row],[Tintern ]]-Data[[#This Row],[temperatuur]])*Uitgangspunten!$B$9,0),1)</f>
        <v>48.7</v>
      </c>
      <c r="I1401"/>
      <c r="J1401"/>
      <c r="K1401" s="6"/>
      <c r="O1401" s="5"/>
      <c r="P1401" s="8"/>
      <c r="U1401"/>
      <c r="V1401"/>
    </row>
    <row r="1402" spans="1:22" x14ac:dyDescent="0.25">
      <c r="A1402">
        <v>2004</v>
      </c>
      <c r="B1402">
        <v>3</v>
      </c>
      <c r="C1402">
        <v>9</v>
      </c>
      <c r="D1402">
        <v>16</v>
      </c>
      <c r="E1402" s="13">
        <v>3.4000000000000004</v>
      </c>
      <c r="F1402" s="7">
        <f>(((20-15)/(MIN($E$2:$E$8761)-15))*Data[[#This Row],[temperatuur]])+18.151</f>
        <v>17.436714285714285</v>
      </c>
      <c r="G1402" s="7">
        <f>Data[[#This Row],[Tintern ]]-Data[[#This Row],[temperatuur]]</f>
        <v>14.036714285714284</v>
      </c>
      <c r="H1402" s="7">
        <f>ROUND(IF(Data[[#This Row],[deltaT]]&gt;0,(Data[[#This Row],[Tintern ]]-Data[[#This Row],[temperatuur]])*Uitgangspunten!$B$9,0),1)</f>
        <v>48.7</v>
      </c>
      <c r="I1402"/>
      <c r="J1402"/>
      <c r="K1402" s="6"/>
      <c r="O1402" s="5"/>
      <c r="P1402" s="8"/>
      <c r="U1402"/>
      <c r="V1402"/>
    </row>
    <row r="1403" spans="1:22" x14ac:dyDescent="0.25">
      <c r="A1403">
        <v>2004</v>
      </c>
      <c r="B1403">
        <v>3</v>
      </c>
      <c r="C1403">
        <v>25</v>
      </c>
      <c r="D1403">
        <v>8</v>
      </c>
      <c r="E1403" s="13">
        <v>3.4000000000000004</v>
      </c>
      <c r="F1403" s="7">
        <f>(((20-15)/(MIN($E$2:$E$8761)-15))*Data[[#This Row],[temperatuur]])+18.151</f>
        <v>17.436714285714285</v>
      </c>
      <c r="G1403" s="7">
        <f>Data[[#This Row],[Tintern ]]-Data[[#This Row],[temperatuur]]</f>
        <v>14.036714285714284</v>
      </c>
      <c r="H1403" s="7">
        <f>ROUND(IF(Data[[#This Row],[deltaT]]&gt;0,(Data[[#This Row],[Tintern ]]-Data[[#This Row],[temperatuur]])*Uitgangspunten!$B$9,0),1)</f>
        <v>48.7</v>
      </c>
      <c r="I1403"/>
      <c r="J1403"/>
      <c r="K1403" s="6"/>
      <c r="O1403" s="5"/>
      <c r="P1403" s="8"/>
      <c r="U1403"/>
      <c r="V1403"/>
    </row>
    <row r="1404" spans="1:22" x14ac:dyDescent="0.25">
      <c r="A1404">
        <v>2004</v>
      </c>
      <c r="B1404">
        <v>3</v>
      </c>
      <c r="C1404">
        <v>28</v>
      </c>
      <c r="D1404">
        <v>20</v>
      </c>
      <c r="E1404" s="13">
        <v>3.4000000000000004</v>
      </c>
      <c r="F1404" s="7">
        <f>(((20-15)/(MIN($E$2:$E$8761)-15))*Data[[#This Row],[temperatuur]])+18.151</f>
        <v>17.436714285714285</v>
      </c>
      <c r="G1404" s="7">
        <f>Data[[#This Row],[Tintern ]]-Data[[#This Row],[temperatuur]]</f>
        <v>14.036714285714284</v>
      </c>
      <c r="H1404" s="7">
        <f>ROUND(IF(Data[[#This Row],[deltaT]]&gt;0,(Data[[#This Row],[Tintern ]]-Data[[#This Row],[temperatuur]])*Uitgangspunten!$B$9,0),1)</f>
        <v>48.7</v>
      </c>
      <c r="I1404"/>
      <c r="J1404"/>
      <c r="K1404" s="6"/>
      <c r="O1404" s="5"/>
      <c r="P1404" s="8"/>
      <c r="U1404"/>
      <c r="V1404"/>
    </row>
    <row r="1405" spans="1:22" x14ac:dyDescent="0.25">
      <c r="A1405">
        <v>2002</v>
      </c>
      <c r="B1405">
        <v>4</v>
      </c>
      <c r="C1405">
        <v>8</v>
      </c>
      <c r="D1405">
        <v>24</v>
      </c>
      <c r="E1405" s="13">
        <v>3.4000000000000004</v>
      </c>
      <c r="F1405" s="7">
        <f>(((20-15)/(MIN($E$2:$E$8761)-15))*Data[[#This Row],[temperatuur]])+18.151</f>
        <v>17.436714285714285</v>
      </c>
      <c r="G1405" s="7">
        <f>Data[[#This Row],[Tintern ]]-Data[[#This Row],[temperatuur]]</f>
        <v>14.036714285714284</v>
      </c>
      <c r="H1405" s="7">
        <f>ROUND(IF(Data[[#This Row],[deltaT]]&gt;0,(Data[[#This Row],[Tintern ]]-Data[[#This Row],[temperatuur]])*Uitgangspunten!$B$9,0),1)</f>
        <v>48.7</v>
      </c>
      <c r="I1405"/>
      <c r="J1405"/>
      <c r="K1405" s="6"/>
      <c r="O1405" s="5"/>
      <c r="P1405" s="8"/>
      <c r="U1405"/>
      <c r="V1405"/>
    </row>
    <row r="1406" spans="1:22" x14ac:dyDescent="0.25">
      <c r="A1406">
        <v>2002</v>
      </c>
      <c r="B1406">
        <v>4</v>
      </c>
      <c r="C1406">
        <v>11</v>
      </c>
      <c r="D1406">
        <v>3</v>
      </c>
      <c r="E1406" s="13">
        <v>3.4000000000000004</v>
      </c>
      <c r="F1406" s="7">
        <f>(((20-15)/(MIN($E$2:$E$8761)-15))*Data[[#This Row],[temperatuur]])+18.151</f>
        <v>17.436714285714285</v>
      </c>
      <c r="G1406" s="7">
        <f>Data[[#This Row],[Tintern ]]-Data[[#This Row],[temperatuur]]</f>
        <v>14.036714285714284</v>
      </c>
      <c r="H1406" s="7">
        <f>ROUND(IF(Data[[#This Row],[deltaT]]&gt;0,(Data[[#This Row],[Tintern ]]-Data[[#This Row],[temperatuur]])*Uitgangspunten!$B$9,0),1)</f>
        <v>48.7</v>
      </c>
      <c r="I1406"/>
      <c r="J1406"/>
      <c r="K1406" s="6"/>
      <c r="O1406" s="5"/>
      <c r="P1406" s="8"/>
      <c r="U1406"/>
      <c r="V1406"/>
    </row>
    <row r="1407" spans="1:22" x14ac:dyDescent="0.25">
      <c r="A1407">
        <v>2002</v>
      </c>
      <c r="B1407">
        <v>4</v>
      </c>
      <c r="C1407">
        <v>11</v>
      </c>
      <c r="D1407">
        <v>5</v>
      </c>
      <c r="E1407" s="13">
        <v>3.4000000000000004</v>
      </c>
      <c r="F1407" s="7">
        <f>(((20-15)/(MIN($E$2:$E$8761)-15))*Data[[#This Row],[temperatuur]])+18.151</f>
        <v>17.436714285714285</v>
      </c>
      <c r="G1407" s="7">
        <f>Data[[#This Row],[Tintern ]]-Data[[#This Row],[temperatuur]]</f>
        <v>14.036714285714284</v>
      </c>
      <c r="H1407" s="7">
        <f>ROUND(IF(Data[[#This Row],[deltaT]]&gt;0,(Data[[#This Row],[Tintern ]]-Data[[#This Row],[temperatuur]])*Uitgangspunten!$B$9,0),1)</f>
        <v>48.7</v>
      </c>
      <c r="I1407"/>
      <c r="J1407"/>
      <c r="K1407" s="6"/>
      <c r="O1407" s="5"/>
      <c r="P1407" s="8"/>
      <c r="U1407"/>
      <c r="V1407"/>
    </row>
    <row r="1408" spans="1:22" x14ac:dyDescent="0.25">
      <c r="A1408">
        <v>2002</v>
      </c>
      <c r="B1408">
        <v>4</v>
      </c>
      <c r="C1408">
        <v>12</v>
      </c>
      <c r="D1408">
        <v>6</v>
      </c>
      <c r="E1408" s="13">
        <v>3.4000000000000004</v>
      </c>
      <c r="F1408" s="7">
        <f>(((20-15)/(MIN($E$2:$E$8761)-15))*Data[[#This Row],[temperatuur]])+18.151</f>
        <v>17.436714285714285</v>
      </c>
      <c r="G1408" s="7">
        <f>Data[[#This Row],[Tintern ]]-Data[[#This Row],[temperatuur]]</f>
        <v>14.036714285714284</v>
      </c>
      <c r="H1408" s="7">
        <f>ROUND(IF(Data[[#This Row],[deltaT]]&gt;0,(Data[[#This Row],[Tintern ]]-Data[[#This Row],[temperatuur]])*Uitgangspunten!$B$9,0),1)</f>
        <v>48.7</v>
      </c>
      <c r="I1408"/>
      <c r="J1408"/>
      <c r="K1408" s="6"/>
      <c r="O1408" s="5"/>
      <c r="P1408" s="8"/>
      <c r="U1408"/>
      <c r="V1408"/>
    </row>
    <row r="1409" spans="1:22" x14ac:dyDescent="0.25">
      <c r="A1409">
        <v>2002</v>
      </c>
      <c r="B1409">
        <v>4</v>
      </c>
      <c r="C1409">
        <v>18</v>
      </c>
      <c r="D1409">
        <v>4</v>
      </c>
      <c r="E1409" s="13">
        <v>3.4000000000000004</v>
      </c>
      <c r="F1409" s="7">
        <f>(((20-15)/(MIN($E$2:$E$8761)-15))*Data[[#This Row],[temperatuur]])+18.151</f>
        <v>17.436714285714285</v>
      </c>
      <c r="G1409" s="7">
        <f>Data[[#This Row],[Tintern ]]-Data[[#This Row],[temperatuur]]</f>
        <v>14.036714285714284</v>
      </c>
      <c r="H1409" s="7">
        <f>ROUND(IF(Data[[#This Row],[deltaT]]&gt;0,(Data[[#This Row],[Tintern ]]-Data[[#This Row],[temperatuur]])*Uitgangspunten!$B$9,0),1)</f>
        <v>48.7</v>
      </c>
      <c r="I1409"/>
      <c r="J1409"/>
      <c r="K1409" s="6"/>
      <c r="O1409" s="5"/>
      <c r="P1409" s="8"/>
      <c r="U1409"/>
      <c r="V1409"/>
    </row>
    <row r="1410" spans="1:22" x14ac:dyDescent="0.25">
      <c r="A1410">
        <v>2002</v>
      </c>
      <c r="B1410">
        <v>4</v>
      </c>
      <c r="C1410">
        <v>19</v>
      </c>
      <c r="D1410">
        <v>6</v>
      </c>
      <c r="E1410" s="13">
        <v>3.4000000000000004</v>
      </c>
      <c r="F1410" s="7">
        <f>(((20-15)/(MIN($E$2:$E$8761)-15))*Data[[#This Row],[temperatuur]])+18.151</f>
        <v>17.436714285714285</v>
      </c>
      <c r="G1410" s="7">
        <f>Data[[#This Row],[Tintern ]]-Data[[#This Row],[temperatuur]]</f>
        <v>14.036714285714284</v>
      </c>
      <c r="H1410" s="7">
        <f>ROUND(IF(Data[[#This Row],[deltaT]]&gt;0,(Data[[#This Row],[Tintern ]]-Data[[#This Row],[temperatuur]])*Uitgangspunten!$B$9,0),1)</f>
        <v>48.7</v>
      </c>
      <c r="I1410"/>
      <c r="J1410"/>
      <c r="K1410" s="6"/>
      <c r="O1410" s="5"/>
      <c r="P1410" s="8"/>
      <c r="U1410"/>
      <c r="V1410"/>
    </row>
    <row r="1411" spans="1:22" x14ac:dyDescent="0.25">
      <c r="A1411">
        <v>2010</v>
      </c>
      <c r="B1411">
        <v>10</v>
      </c>
      <c r="C1411">
        <v>14</v>
      </c>
      <c r="D1411">
        <v>3</v>
      </c>
      <c r="E1411" s="13">
        <v>3.4000000000000004</v>
      </c>
      <c r="F1411" s="7">
        <f>(((20-15)/(MIN($E$2:$E$8761)-15))*Data[[#This Row],[temperatuur]])+18.151</f>
        <v>17.436714285714285</v>
      </c>
      <c r="G1411" s="7">
        <f>Data[[#This Row],[Tintern ]]-Data[[#This Row],[temperatuur]]</f>
        <v>14.036714285714284</v>
      </c>
      <c r="H1411" s="7">
        <f>ROUND(IF(Data[[#This Row],[deltaT]]&gt;0,(Data[[#This Row],[Tintern ]]-Data[[#This Row],[temperatuur]])*Uitgangspunten!$B$9,0),1)</f>
        <v>48.7</v>
      </c>
      <c r="I1411"/>
      <c r="J1411"/>
      <c r="K1411" s="6"/>
      <c r="O1411" s="5"/>
      <c r="P1411" s="8"/>
      <c r="U1411"/>
      <c r="V1411"/>
    </row>
    <row r="1412" spans="1:22" x14ac:dyDescent="0.25">
      <c r="A1412">
        <v>2010</v>
      </c>
      <c r="B1412">
        <v>10</v>
      </c>
      <c r="C1412">
        <v>25</v>
      </c>
      <c r="D1412">
        <v>19</v>
      </c>
      <c r="E1412" s="13">
        <v>3.4000000000000004</v>
      </c>
      <c r="F1412" s="7">
        <f>(((20-15)/(MIN($E$2:$E$8761)-15))*Data[[#This Row],[temperatuur]])+18.151</f>
        <v>17.436714285714285</v>
      </c>
      <c r="G1412" s="7">
        <f>Data[[#This Row],[Tintern ]]-Data[[#This Row],[temperatuur]]</f>
        <v>14.036714285714284</v>
      </c>
      <c r="H1412" s="7">
        <f>ROUND(IF(Data[[#This Row],[deltaT]]&gt;0,(Data[[#This Row],[Tintern ]]-Data[[#This Row],[temperatuur]])*Uitgangspunten!$B$9,0),1)</f>
        <v>48.7</v>
      </c>
      <c r="I1412"/>
      <c r="J1412"/>
      <c r="K1412" s="6"/>
      <c r="O1412" s="5"/>
      <c r="P1412" s="8"/>
      <c r="U1412"/>
      <c r="V1412"/>
    </row>
    <row r="1413" spans="1:22" x14ac:dyDescent="0.25">
      <c r="A1413">
        <v>2003</v>
      </c>
      <c r="B1413">
        <v>11</v>
      </c>
      <c r="C1413">
        <v>11</v>
      </c>
      <c r="D1413">
        <v>9</v>
      </c>
      <c r="E1413" s="13">
        <v>3.4000000000000004</v>
      </c>
      <c r="F1413" s="7">
        <f>(((20-15)/(MIN($E$2:$E$8761)-15))*Data[[#This Row],[temperatuur]])+18.151</f>
        <v>17.436714285714285</v>
      </c>
      <c r="G1413" s="7">
        <f>Data[[#This Row],[Tintern ]]-Data[[#This Row],[temperatuur]]</f>
        <v>14.036714285714284</v>
      </c>
      <c r="H1413" s="7">
        <f>ROUND(IF(Data[[#This Row],[deltaT]]&gt;0,(Data[[#This Row],[Tintern ]]-Data[[#This Row],[temperatuur]])*Uitgangspunten!$B$9,0),1)</f>
        <v>48.7</v>
      </c>
      <c r="I1413"/>
      <c r="J1413"/>
      <c r="K1413" s="6"/>
      <c r="O1413" s="5"/>
      <c r="P1413" s="8"/>
      <c r="U1413"/>
      <c r="V1413"/>
    </row>
    <row r="1414" spans="1:22" x14ac:dyDescent="0.25">
      <c r="A1414">
        <v>2003</v>
      </c>
      <c r="B1414">
        <v>11</v>
      </c>
      <c r="C1414">
        <v>28</v>
      </c>
      <c r="D1414">
        <v>20</v>
      </c>
      <c r="E1414" s="13">
        <v>3.4000000000000004</v>
      </c>
      <c r="F1414" s="7">
        <f>(((20-15)/(MIN($E$2:$E$8761)-15))*Data[[#This Row],[temperatuur]])+18.151</f>
        <v>17.436714285714285</v>
      </c>
      <c r="G1414" s="7">
        <f>Data[[#This Row],[Tintern ]]-Data[[#This Row],[temperatuur]]</f>
        <v>14.036714285714284</v>
      </c>
      <c r="H1414" s="7">
        <f>ROUND(IF(Data[[#This Row],[deltaT]]&gt;0,(Data[[#This Row],[Tintern ]]-Data[[#This Row],[temperatuur]])*Uitgangspunten!$B$9,0),1)</f>
        <v>48.7</v>
      </c>
      <c r="I1414"/>
      <c r="J1414"/>
      <c r="K1414" s="6"/>
      <c r="O1414" s="5"/>
      <c r="P1414" s="8"/>
      <c r="U1414"/>
      <c r="V1414"/>
    </row>
    <row r="1415" spans="1:22" x14ac:dyDescent="0.25">
      <c r="A1415">
        <v>2003</v>
      </c>
      <c r="B1415">
        <v>12</v>
      </c>
      <c r="C1415">
        <v>11</v>
      </c>
      <c r="D1415">
        <v>24</v>
      </c>
      <c r="E1415" s="13">
        <v>3.4000000000000004</v>
      </c>
      <c r="F1415" s="7">
        <f>(((20-15)/(MIN($E$2:$E$8761)-15))*Data[[#This Row],[temperatuur]])+18.151</f>
        <v>17.436714285714285</v>
      </c>
      <c r="G1415" s="7">
        <f>Data[[#This Row],[Tintern ]]-Data[[#This Row],[temperatuur]]</f>
        <v>14.036714285714284</v>
      </c>
      <c r="H1415" s="7">
        <f>ROUND(IF(Data[[#This Row],[deltaT]]&gt;0,(Data[[#This Row],[Tintern ]]-Data[[#This Row],[temperatuur]])*Uitgangspunten!$B$9,0),1)</f>
        <v>48.7</v>
      </c>
      <c r="I1415"/>
      <c r="J1415"/>
      <c r="K1415" s="6"/>
      <c r="O1415" s="5"/>
      <c r="P1415" s="8"/>
      <c r="U1415"/>
      <c r="V1415"/>
    </row>
    <row r="1416" spans="1:22" x14ac:dyDescent="0.25">
      <c r="A1416">
        <v>2003</v>
      </c>
      <c r="B1416">
        <v>12</v>
      </c>
      <c r="C1416">
        <v>15</v>
      </c>
      <c r="D1416">
        <v>19</v>
      </c>
      <c r="E1416" s="13">
        <v>3.4000000000000004</v>
      </c>
      <c r="F1416" s="7">
        <f>(((20-15)/(MIN($E$2:$E$8761)-15))*Data[[#This Row],[temperatuur]])+18.151</f>
        <v>17.436714285714285</v>
      </c>
      <c r="G1416" s="7">
        <f>Data[[#This Row],[Tintern ]]-Data[[#This Row],[temperatuur]]</f>
        <v>14.036714285714284</v>
      </c>
      <c r="H1416" s="7">
        <f>ROUND(IF(Data[[#This Row],[deltaT]]&gt;0,(Data[[#This Row],[Tintern ]]-Data[[#This Row],[temperatuur]])*Uitgangspunten!$B$9,0),1)</f>
        <v>48.7</v>
      </c>
      <c r="I1416"/>
      <c r="J1416"/>
      <c r="K1416" s="6"/>
      <c r="O1416" s="5"/>
      <c r="P1416" s="8"/>
      <c r="U1416"/>
      <c r="V1416"/>
    </row>
    <row r="1417" spans="1:22" x14ac:dyDescent="0.25">
      <c r="A1417">
        <v>2003</v>
      </c>
      <c r="B1417">
        <v>12</v>
      </c>
      <c r="C1417">
        <v>28</v>
      </c>
      <c r="D1417">
        <v>11</v>
      </c>
      <c r="E1417" s="13">
        <v>3.4000000000000004</v>
      </c>
      <c r="F1417" s="7">
        <f>(((20-15)/(MIN($E$2:$E$8761)-15))*Data[[#This Row],[temperatuur]])+18.151</f>
        <v>17.436714285714285</v>
      </c>
      <c r="G1417" s="7">
        <f>Data[[#This Row],[Tintern ]]-Data[[#This Row],[temperatuur]]</f>
        <v>14.036714285714284</v>
      </c>
      <c r="H1417" s="7">
        <f>ROUND(IF(Data[[#This Row],[deltaT]]&gt;0,(Data[[#This Row],[Tintern ]]-Data[[#This Row],[temperatuur]])*Uitgangspunten!$B$9,0),1)</f>
        <v>48.7</v>
      </c>
      <c r="I1417"/>
      <c r="J1417"/>
      <c r="K1417" s="6"/>
      <c r="O1417" s="5"/>
      <c r="P1417" s="8"/>
      <c r="U1417"/>
      <c r="V1417"/>
    </row>
    <row r="1418" spans="1:22" x14ac:dyDescent="0.25">
      <c r="A1418">
        <v>2003</v>
      </c>
      <c r="B1418">
        <v>12</v>
      </c>
      <c r="C1418">
        <v>28</v>
      </c>
      <c r="D1418">
        <v>12</v>
      </c>
      <c r="E1418" s="13">
        <v>3.4000000000000004</v>
      </c>
      <c r="F1418" s="7">
        <f>(((20-15)/(MIN($E$2:$E$8761)-15))*Data[[#This Row],[temperatuur]])+18.151</f>
        <v>17.436714285714285</v>
      </c>
      <c r="G1418" s="7">
        <f>Data[[#This Row],[Tintern ]]-Data[[#This Row],[temperatuur]]</f>
        <v>14.036714285714284</v>
      </c>
      <c r="H1418" s="7">
        <f>ROUND(IF(Data[[#This Row],[deltaT]]&gt;0,(Data[[#This Row],[Tintern ]]-Data[[#This Row],[temperatuur]])*Uitgangspunten!$B$9,0),1)</f>
        <v>48.7</v>
      </c>
      <c r="I1418"/>
      <c r="J1418"/>
      <c r="K1418" s="6"/>
      <c r="O1418" s="5"/>
      <c r="P1418" s="8"/>
      <c r="U1418"/>
      <c r="V1418"/>
    </row>
    <row r="1419" spans="1:22" x14ac:dyDescent="0.25">
      <c r="A1419">
        <v>2003</v>
      </c>
      <c r="B1419">
        <v>12</v>
      </c>
      <c r="C1419">
        <v>29</v>
      </c>
      <c r="D1419">
        <v>22</v>
      </c>
      <c r="E1419" s="13">
        <v>3.4000000000000004</v>
      </c>
      <c r="F1419" s="7">
        <f>(((20-15)/(MIN($E$2:$E$8761)-15))*Data[[#This Row],[temperatuur]])+18.151</f>
        <v>17.436714285714285</v>
      </c>
      <c r="G1419" s="7">
        <f>Data[[#This Row],[Tintern ]]-Data[[#This Row],[temperatuur]]</f>
        <v>14.036714285714284</v>
      </c>
      <c r="H1419" s="7">
        <f>ROUND(IF(Data[[#This Row],[deltaT]]&gt;0,(Data[[#This Row],[Tintern ]]-Data[[#This Row],[temperatuur]])*Uitgangspunten!$B$9,0),1)</f>
        <v>48.7</v>
      </c>
      <c r="I1419"/>
      <c r="J1419"/>
      <c r="K1419" s="6"/>
      <c r="O1419" s="5"/>
      <c r="P1419" s="8"/>
      <c r="U1419"/>
      <c r="V1419"/>
    </row>
    <row r="1420" spans="1:22" x14ac:dyDescent="0.25">
      <c r="A1420">
        <v>2001</v>
      </c>
      <c r="B1420">
        <v>1</v>
      </c>
      <c r="C1420">
        <v>9</v>
      </c>
      <c r="D1420">
        <v>9</v>
      </c>
      <c r="E1420" s="13">
        <v>3.5</v>
      </c>
      <c r="F1420" s="7">
        <f>(((20-15)/(MIN($E$2:$E$8761)-15))*Data[[#This Row],[temperatuur]])+18.151</f>
        <v>17.415705882352942</v>
      </c>
      <c r="G1420" s="7">
        <f>Data[[#This Row],[Tintern ]]-Data[[#This Row],[temperatuur]]</f>
        <v>13.915705882352942</v>
      </c>
      <c r="H1420" s="7">
        <f>ROUND(IF(Data[[#This Row],[deltaT]]&gt;0,(Data[[#This Row],[Tintern ]]-Data[[#This Row],[temperatuur]])*Uitgangspunten!$B$9,0),1)</f>
        <v>48.3</v>
      </c>
      <c r="I1420"/>
      <c r="J1420"/>
      <c r="K1420" s="6"/>
      <c r="O1420" s="5"/>
      <c r="P1420" s="8"/>
      <c r="U1420"/>
      <c r="V1420"/>
    </row>
    <row r="1421" spans="1:22" x14ac:dyDescent="0.25">
      <c r="A1421">
        <v>2001</v>
      </c>
      <c r="B1421">
        <v>1</v>
      </c>
      <c r="C1421">
        <v>12</v>
      </c>
      <c r="D1421">
        <v>13</v>
      </c>
      <c r="E1421" s="13">
        <v>3.5</v>
      </c>
      <c r="F1421" s="7">
        <f>(((20-15)/(MIN($E$2:$E$8761)-15))*Data[[#This Row],[temperatuur]])+18.151</f>
        <v>17.415705882352942</v>
      </c>
      <c r="G1421" s="7">
        <f>Data[[#This Row],[Tintern ]]-Data[[#This Row],[temperatuur]]</f>
        <v>13.915705882352942</v>
      </c>
      <c r="H1421" s="7">
        <f>ROUND(IF(Data[[#This Row],[deltaT]]&gt;0,(Data[[#This Row],[Tintern ]]-Data[[#This Row],[temperatuur]])*Uitgangspunten!$B$9,0),1)</f>
        <v>48.3</v>
      </c>
      <c r="I1421"/>
      <c r="J1421"/>
      <c r="K1421" s="6"/>
      <c r="O1421" s="5"/>
      <c r="P1421" s="8"/>
      <c r="U1421"/>
      <c r="V1421"/>
    </row>
    <row r="1422" spans="1:22" x14ac:dyDescent="0.25">
      <c r="A1422">
        <v>2001</v>
      </c>
      <c r="B1422">
        <v>1</v>
      </c>
      <c r="C1422">
        <v>25</v>
      </c>
      <c r="D1422">
        <v>3</v>
      </c>
      <c r="E1422" s="13">
        <v>3.5</v>
      </c>
      <c r="F1422" s="7">
        <f>(((20-15)/(MIN($E$2:$E$8761)-15))*Data[[#This Row],[temperatuur]])+18.151</f>
        <v>17.415705882352942</v>
      </c>
      <c r="G1422" s="7">
        <f>Data[[#This Row],[Tintern ]]-Data[[#This Row],[temperatuur]]</f>
        <v>13.915705882352942</v>
      </c>
      <c r="H1422" s="7">
        <f>ROUND(IF(Data[[#This Row],[deltaT]]&gt;0,(Data[[#This Row],[Tintern ]]-Data[[#This Row],[temperatuur]])*Uitgangspunten!$B$9,0),1)</f>
        <v>48.3</v>
      </c>
      <c r="I1422"/>
      <c r="J1422"/>
      <c r="K1422" s="6"/>
      <c r="O1422" s="5"/>
      <c r="P1422" s="8"/>
      <c r="U1422"/>
      <c r="V1422"/>
    </row>
    <row r="1423" spans="1:22" x14ac:dyDescent="0.25">
      <c r="A1423">
        <v>2001</v>
      </c>
      <c r="B1423">
        <v>1</v>
      </c>
      <c r="C1423">
        <v>26</v>
      </c>
      <c r="D1423">
        <v>24</v>
      </c>
      <c r="E1423" s="13">
        <v>3.5</v>
      </c>
      <c r="F1423" s="7">
        <f>(((20-15)/(MIN($E$2:$E$8761)-15))*Data[[#This Row],[temperatuur]])+18.151</f>
        <v>17.415705882352942</v>
      </c>
      <c r="G1423" s="7">
        <f>Data[[#This Row],[Tintern ]]-Data[[#This Row],[temperatuur]]</f>
        <v>13.915705882352942</v>
      </c>
      <c r="H1423" s="7">
        <f>ROUND(IF(Data[[#This Row],[deltaT]]&gt;0,(Data[[#This Row],[Tintern ]]-Data[[#This Row],[temperatuur]])*Uitgangspunten!$B$9,0),1)</f>
        <v>48.3</v>
      </c>
      <c r="I1423"/>
      <c r="J1423"/>
      <c r="K1423" s="6"/>
      <c r="O1423" s="5"/>
      <c r="P1423" s="8"/>
      <c r="U1423"/>
      <c r="V1423"/>
    </row>
    <row r="1424" spans="1:22" x14ac:dyDescent="0.25">
      <c r="A1424">
        <v>2001</v>
      </c>
      <c r="B1424" s="3">
        <v>1</v>
      </c>
      <c r="C1424" s="3">
        <v>31</v>
      </c>
      <c r="D1424" s="3">
        <v>19</v>
      </c>
      <c r="E1424" s="13">
        <v>3.5</v>
      </c>
      <c r="F1424" s="7">
        <f>(((20-15)/(MIN($E$2:$E$8761)-15))*Data[[#This Row],[temperatuur]])+18.151</f>
        <v>17.415705882352942</v>
      </c>
      <c r="G1424" s="7">
        <f>Data[[#This Row],[Tintern ]]-Data[[#This Row],[temperatuur]]</f>
        <v>13.915705882352942</v>
      </c>
      <c r="H1424" s="7">
        <f>ROUND(IF(Data[[#This Row],[deltaT]]&gt;0,(Data[[#This Row],[Tintern ]]-Data[[#This Row],[temperatuur]])*Uitgangspunten!$B$9,0),1)</f>
        <v>48.3</v>
      </c>
      <c r="I1424"/>
      <c r="J1424"/>
      <c r="K1424" s="6"/>
      <c r="O1424" s="5"/>
      <c r="P1424" s="8"/>
      <c r="U1424"/>
      <c r="V1424"/>
    </row>
    <row r="1425" spans="1:22" x14ac:dyDescent="0.25">
      <c r="A1425">
        <v>2004</v>
      </c>
      <c r="B1425">
        <v>2</v>
      </c>
      <c r="C1425">
        <v>9</v>
      </c>
      <c r="D1425">
        <v>12</v>
      </c>
      <c r="E1425" s="13">
        <v>3.5</v>
      </c>
      <c r="F1425" s="7">
        <f>(((20-15)/(MIN($E$2:$E$8761)-15))*Data[[#This Row],[temperatuur]])+18.151</f>
        <v>17.415705882352942</v>
      </c>
      <c r="G1425" s="7">
        <f>Data[[#This Row],[Tintern ]]-Data[[#This Row],[temperatuur]]</f>
        <v>13.915705882352942</v>
      </c>
      <c r="H1425" s="7">
        <f>ROUND(IF(Data[[#This Row],[deltaT]]&gt;0,(Data[[#This Row],[Tintern ]]-Data[[#This Row],[temperatuur]])*Uitgangspunten!$B$9,0),1)</f>
        <v>48.3</v>
      </c>
      <c r="I1425"/>
      <c r="J1425"/>
      <c r="K1425" s="6"/>
      <c r="O1425" s="5"/>
      <c r="P1425" s="8"/>
      <c r="U1425"/>
      <c r="V1425"/>
    </row>
    <row r="1426" spans="1:22" x14ac:dyDescent="0.25">
      <c r="A1426">
        <v>2004</v>
      </c>
      <c r="B1426">
        <v>2</v>
      </c>
      <c r="C1426">
        <v>12</v>
      </c>
      <c r="D1426">
        <v>8</v>
      </c>
      <c r="E1426" s="13">
        <v>3.5</v>
      </c>
      <c r="F1426" s="7">
        <f>(((20-15)/(MIN($E$2:$E$8761)-15))*Data[[#This Row],[temperatuur]])+18.151</f>
        <v>17.415705882352942</v>
      </c>
      <c r="G1426" s="7">
        <f>Data[[#This Row],[Tintern ]]-Data[[#This Row],[temperatuur]]</f>
        <v>13.915705882352942</v>
      </c>
      <c r="H1426" s="7">
        <f>ROUND(IF(Data[[#This Row],[deltaT]]&gt;0,(Data[[#This Row],[Tintern ]]-Data[[#This Row],[temperatuur]])*Uitgangspunten!$B$9,0),1)</f>
        <v>48.3</v>
      </c>
      <c r="I1426"/>
      <c r="J1426"/>
      <c r="K1426" s="6"/>
      <c r="O1426" s="5"/>
      <c r="P1426" s="8"/>
      <c r="U1426"/>
      <c r="V1426"/>
    </row>
    <row r="1427" spans="1:22" x14ac:dyDescent="0.25">
      <c r="A1427">
        <v>2004</v>
      </c>
      <c r="B1427">
        <v>2</v>
      </c>
      <c r="C1427">
        <v>14</v>
      </c>
      <c r="D1427">
        <v>23</v>
      </c>
      <c r="E1427" s="13">
        <v>3.5</v>
      </c>
      <c r="F1427" s="7">
        <f>(((20-15)/(MIN($E$2:$E$8761)-15))*Data[[#This Row],[temperatuur]])+18.151</f>
        <v>17.415705882352942</v>
      </c>
      <c r="G1427" s="7">
        <f>Data[[#This Row],[Tintern ]]-Data[[#This Row],[temperatuur]]</f>
        <v>13.915705882352942</v>
      </c>
      <c r="H1427" s="7">
        <f>ROUND(IF(Data[[#This Row],[deltaT]]&gt;0,(Data[[#This Row],[Tintern ]]-Data[[#This Row],[temperatuur]])*Uitgangspunten!$B$9,0),1)</f>
        <v>48.3</v>
      </c>
      <c r="I1427"/>
      <c r="J1427"/>
      <c r="K1427" s="6"/>
      <c r="O1427" s="5"/>
      <c r="P1427" s="8"/>
      <c r="U1427"/>
      <c r="V1427"/>
    </row>
    <row r="1428" spans="1:22" x14ac:dyDescent="0.25">
      <c r="A1428">
        <v>2004</v>
      </c>
      <c r="B1428">
        <v>2</v>
      </c>
      <c r="C1428">
        <v>16</v>
      </c>
      <c r="D1428">
        <v>11</v>
      </c>
      <c r="E1428" s="13">
        <v>3.5</v>
      </c>
      <c r="F1428" s="7">
        <f>(((20-15)/(MIN($E$2:$E$8761)-15))*Data[[#This Row],[temperatuur]])+18.151</f>
        <v>17.415705882352942</v>
      </c>
      <c r="G1428" s="7">
        <f>Data[[#This Row],[Tintern ]]-Data[[#This Row],[temperatuur]]</f>
        <v>13.915705882352942</v>
      </c>
      <c r="H1428" s="7">
        <f>ROUND(IF(Data[[#This Row],[deltaT]]&gt;0,(Data[[#This Row],[Tintern ]]-Data[[#This Row],[temperatuur]])*Uitgangspunten!$B$9,0),1)</f>
        <v>48.3</v>
      </c>
      <c r="I1428"/>
      <c r="J1428"/>
      <c r="K1428" s="6"/>
      <c r="O1428" s="5"/>
      <c r="P1428" s="8"/>
      <c r="U1428"/>
      <c r="V1428"/>
    </row>
    <row r="1429" spans="1:22" x14ac:dyDescent="0.25">
      <c r="A1429">
        <v>2004</v>
      </c>
      <c r="B1429">
        <v>2</v>
      </c>
      <c r="C1429">
        <v>18</v>
      </c>
      <c r="D1429">
        <v>22</v>
      </c>
      <c r="E1429" s="13">
        <v>3.5</v>
      </c>
      <c r="F1429" s="7">
        <f>(((20-15)/(MIN($E$2:$E$8761)-15))*Data[[#This Row],[temperatuur]])+18.151</f>
        <v>17.415705882352942</v>
      </c>
      <c r="G1429" s="7">
        <f>Data[[#This Row],[Tintern ]]-Data[[#This Row],[temperatuur]]</f>
        <v>13.915705882352942</v>
      </c>
      <c r="H1429" s="7">
        <f>ROUND(IF(Data[[#This Row],[deltaT]]&gt;0,(Data[[#This Row],[Tintern ]]-Data[[#This Row],[temperatuur]])*Uitgangspunten!$B$9,0),1)</f>
        <v>48.3</v>
      </c>
      <c r="I1429"/>
      <c r="J1429"/>
      <c r="K1429" s="6"/>
      <c r="O1429" s="5"/>
      <c r="P1429" s="8"/>
      <c r="U1429"/>
      <c r="V1429"/>
    </row>
    <row r="1430" spans="1:22" x14ac:dyDescent="0.25">
      <c r="A1430">
        <v>2004</v>
      </c>
      <c r="B1430">
        <v>2</v>
      </c>
      <c r="C1430">
        <v>25</v>
      </c>
      <c r="D1430">
        <v>12</v>
      </c>
      <c r="E1430" s="13">
        <v>3.5</v>
      </c>
      <c r="F1430" s="7">
        <f>(((20-15)/(MIN($E$2:$E$8761)-15))*Data[[#This Row],[temperatuur]])+18.151</f>
        <v>17.415705882352942</v>
      </c>
      <c r="G1430" s="7">
        <f>Data[[#This Row],[Tintern ]]-Data[[#This Row],[temperatuur]]</f>
        <v>13.915705882352942</v>
      </c>
      <c r="H1430" s="7">
        <f>ROUND(IF(Data[[#This Row],[deltaT]]&gt;0,(Data[[#This Row],[Tintern ]]-Data[[#This Row],[temperatuur]])*Uitgangspunten!$B$9,0),1)</f>
        <v>48.3</v>
      </c>
      <c r="I1430"/>
      <c r="J1430"/>
      <c r="K1430" s="6"/>
      <c r="O1430" s="5"/>
      <c r="P1430" s="8"/>
      <c r="U1430"/>
      <c r="V1430"/>
    </row>
    <row r="1431" spans="1:22" x14ac:dyDescent="0.25">
      <c r="A1431">
        <v>2004</v>
      </c>
      <c r="B1431">
        <v>3</v>
      </c>
      <c r="C1431">
        <v>2</v>
      </c>
      <c r="D1431">
        <v>8</v>
      </c>
      <c r="E1431" s="13">
        <v>3.5</v>
      </c>
      <c r="F1431" s="7">
        <f>(((20-15)/(MIN($E$2:$E$8761)-15))*Data[[#This Row],[temperatuur]])+18.151</f>
        <v>17.415705882352942</v>
      </c>
      <c r="G1431" s="7">
        <f>Data[[#This Row],[Tintern ]]-Data[[#This Row],[temperatuur]]</f>
        <v>13.915705882352942</v>
      </c>
      <c r="H1431" s="7">
        <f>ROUND(IF(Data[[#This Row],[deltaT]]&gt;0,(Data[[#This Row],[Tintern ]]-Data[[#This Row],[temperatuur]])*Uitgangspunten!$B$9,0),1)</f>
        <v>48.3</v>
      </c>
      <c r="I1431"/>
      <c r="J1431"/>
      <c r="K1431" s="6"/>
      <c r="O1431" s="5"/>
      <c r="P1431" s="8"/>
      <c r="U1431"/>
      <c r="V1431"/>
    </row>
    <row r="1432" spans="1:22" x14ac:dyDescent="0.25">
      <c r="A1432">
        <v>2004</v>
      </c>
      <c r="B1432">
        <v>3</v>
      </c>
      <c r="C1432">
        <v>6</v>
      </c>
      <c r="D1432">
        <v>12</v>
      </c>
      <c r="E1432" s="13">
        <v>3.5</v>
      </c>
      <c r="F1432" s="7">
        <f>(((20-15)/(MIN($E$2:$E$8761)-15))*Data[[#This Row],[temperatuur]])+18.151</f>
        <v>17.415705882352942</v>
      </c>
      <c r="G1432" s="7">
        <f>Data[[#This Row],[Tintern ]]-Data[[#This Row],[temperatuur]]</f>
        <v>13.915705882352942</v>
      </c>
      <c r="H1432" s="7">
        <f>ROUND(IF(Data[[#This Row],[deltaT]]&gt;0,(Data[[#This Row],[Tintern ]]-Data[[#This Row],[temperatuur]])*Uitgangspunten!$B$9,0),1)</f>
        <v>48.3</v>
      </c>
      <c r="I1432"/>
      <c r="J1432"/>
      <c r="K1432" s="6"/>
      <c r="O1432" s="5"/>
      <c r="P1432" s="8"/>
      <c r="U1432"/>
      <c r="V1432"/>
    </row>
    <row r="1433" spans="1:22" x14ac:dyDescent="0.25">
      <c r="A1433">
        <v>2004</v>
      </c>
      <c r="B1433">
        <v>3</v>
      </c>
      <c r="C1433">
        <v>9</v>
      </c>
      <c r="D1433">
        <v>11</v>
      </c>
      <c r="E1433" s="13">
        <v>3.5</v>
      </c>
      <c r="F1433" s="7">
        <f>(((20-15)/(MIN($E$2:$E$8761)-15))*Data[[#This Row],[temperatuur]])+18.151</f>
        <v>17.415705882352942</v>
      </c>
      <c r="G1433" s="7">
        <f>Data[[#This Row],[Tintern ]]-Data[[#This Row],[temperatuur]]</f>
        <v>13.915705882352942</v>
      </c>
      <c r="H1433" s="7">
        <f>ROUND(IF(Data[[#This Row],[deltaT]]&gt;0,(Data[[#This Row],[Tintern ]]-Data[[#This Row],[temperatuur]])*Uitgangspunten!$B$9,0),1)</f>
        <v>48.3</v>
      </c>
      <c r="I1433"/>
      <c r="J1433"/>
      <c r="K1433" s="6"/>
      <c r="O1433" s="5"/>
      <c r="P1433" s="8"/>
      <c r="U1433"/>
      <c r="V1433"/>
    </row>
    <row r="1434" spans="1:22" x14ac:dyDescent="0.25">
      <c r="A1434">
        <v>2004</v>
      </c>
      <c r="B1434">
        <v>3</v>
      </c>
      <c r="C1434">
        <v>9</v>
      </c>
      <c r="D1434">
        <v>15</v>
      </c>
      <c r="E1434" s="13">
        <v>3.5</v>
      </c>
      <c r="F1434" s="7">
        <f>(((20-15)/(MIN($E$2:$E$8761)-15))*Data[[#This Row],[temperatuur]])+18.151</f>
        <v>17.415705882352942</v>
      </c>
      <c r="G1434" s="7">
        <f>Data[[#This Row],[Tintern ]]-Data[[#This Row],[temperatuur]]</f>
        <v>13.915705882352942</v>
      </c>
      <c r="H1434" s="7">
        <f>ROUND(IF(Data[[#This Row],[deltaT]]&gt;0,(Data[[#This Row],[Tintern ]]-Data[[#This Row],[temperatuur]])*Uitgangspunten!$B$9,0),1)</f>
        <v>48.3</v>
      </c>
      <c r="I1434"/>
      <c r="J1434"/>
      <c r="K1434" s="6"/>
      <c r="O1434" s="5"/>
      <c r="P1434" s="8"/>
      <c r="U1434"/>
      <c r="V1434"/>
    </row>
    <row r="1435" spans="1:22" x14ac:dyDescent="0.25">
      <c r="A1435">
        <v>2004</v>
      </c>
      <c r="B1435">
        <v>3</v>
      </c>
      <c r="C1435">
        <v>11</v>
      </c>
      <c r="D1435">
        <v>11</v>
      </c>
      <c r="E1435" s="13">
        <v>3.5</v>
      </c>
      <c r="F1435" s="7">
        <f>(((20-15)/(MIN($E$2:$E$8761)-15))*Data[[#This Row],[temperatuur]])+18.151</f>
        <v>17.415705882352942</v>
      </c>
      <c r="G1435" s="7">
        <f>Data[[#This Row],[Tintern ]]-Data[[#This Row],[temperatuur]]</f>
        <v>13.915705882352942</v>
      </c>
      <c r="H1435" s="7">
        <f>ROUND(IF(Data[[#This Row],[deltaT]]&gt;0,(Data[[#This Row],[Tintern ]]-Data[[#This Row],[temperatuur]])*Uitgangspunten!$B$9,0),1)</f>
        <v>48.3</v>
      </c>
      <c r="I1435"/>
      <c r="J1435"/>
      <c r="K1435" s="6"/>
      <c r="O1435" s="5"/>
      <c r="P1435" s="8"/>
      <c r="U1435"/>
      <c r="V1435"/>
    </row>
    <row r="1436" spans="1:22" x14ac:dyDescent="0.25">
      <c r="A1436">
        <v>2004</v>
      </c>
      <c r="B1436">
        <v>3</v>
      </c>
      <c r="C1436">
        <v>22</v>
      </c>
      <c r="D1436">
        <v>6</v>
      </c>
      <c r="E1436" s="13">
        <v>3.5</v>
      </c>
      <c r="F1436" s="7">
        <f>(((20-15)/(MIN($E$2:$E$8761)-15))*Data[[#This Row],[temperatuur]])+18.151</f>
        <v>17.415705882352942</v>
      </c>
      <c r="G1436" s="7">
        <f>Data[[#This Row],[Tintern ]]-Data[[#This Row],[temperatuur]]</f>
        <v>13.915705882352942</v>
      </c>
      <c r="H1436" s="7">
        <f>ROUND(IF(Data[[#This Row],[deltaT]]&gt;0,(Data[[#This Row],[Tintern ]]-Data[[#This Row],[temperatuur]])*Uitgangspunten!$B$9,0),1)</f>
        <v>48.3</v>
      </c>
      <c r="I1436"/>
      <c r="J1436"/>
      <c r="K1436" s="6"/>
      <c r="O1436" s="5"/>
      <c r="P1436" s="8"/>
      <c r="U1436"/>
      <c r="V1436"/>
    </row>
    <row r="1437" spans="1:22" x14ac:dyDescent="0.25">
      <c r="A1437">
        <v>2004</v>
      </c>
      <c r="B1437">
        <v>3</v>
      </c>
      <c r="C1437">
        <v>22</v>
      </c>
      <c r="D1437">
        <v>7</v>
      </c>
      <c r="E1437" s="13">
        <v>3.5</v>
      </c>
      <c r="F1437" s="7">
        <f>(((20-15)/(MIN($E$2:$E$8761)-15))*Data[[#This Row],[temperatuur]])+18.151</f>
        <v>17.415705882352942</v>
      </c>
      <c r="G1437" s="7">
        <f>Data[[#This Row],[Tintern ]]-Data[[#This Row],[temperatuur]]</f>
        <v>13.915705882352942</v>
      </c>
      <c r="H1437" s="7">
        <f>ROUND(IF(Data[[#This Row],[deltaT]]&gt;0,(Data[[#This Row],[Tintern ]]-Data[[#This Row],[temperatuur]])*Uitgangspunten!$B$9,0),1)</f>
        <v>48.3</v>
      </c>
      <c r="I1437"/>
      <c r="J1437"/>
      <c r="K1437" s="6"/>
      <c r="O1437" s="5"/>
      <c r="P1437" s="8"/>
      <c r="U1437"/>
      <c r="V1437"/>
    </row>
    <row r="1438" spans="1:22" x14ac:dyDescent="0.25">
      <c r="A1438">
        <v>2004</v>
      </c>
      <c r="B1438">
        <v>3</v>
      </c>
      <c r="C1438">
        <v>23</v>
      </c>
      <c r="D1438">
        <v>8</v>
      </c>
      <c r="E1438" s="13">
        <v>3.5</v>
      </c>
      <c r="F1438" s="7">
        <f>(((20-15)/(MIN($E$2:$E$8761)-15))*Data[[#This Row],[temperatuur]])+18.151</f>
        <v>17.415705882352942</v>
      </c>
      <c r="G1438" s="7">
        <f>Data[[#This Row],[Tintern ]]-Data[[#This Row],[temperatuur]]</f>
        <v>13.915705882352942</v>
      </c>
      <c r="H1438" s="7">
        <f>ROUND(IF(Data[[#This Row],[deltaT]]&gt;0,(Data[[#This Row],[Tintern ]]-Data[[#This Row],[temperatuur]])*Uitgangspunten!$B$9,0),1)</f>
        <v>48.3</v>
      </c>
      <c r="I1438"/>
      <c r="J1438"/>
      <c r="K1438" s="6"/>
      <c r="O1438" s="5"/>
      <c r="P1438" s="8"/>
      <c r="U1438"/>
      <c r="V1438"/>
    </row>
    <row r="1439" spans="1:22" x14ac:dyDescent="0.25">
      <c r="A1439">
        <v>2004</v>
      </c>
      <c r="B1439">
        <v>3</v>
      </c>
      <c r="C1439">
        <v>29</v>
      </c>
      <c r="D1439">
        <v>4</v>
      </c>
      <c r="E1439" s="13">
        <v>3.5</v>
      </c>
      <c r="F1439" s="7">
        <f>(((20-15)/(MIN($E$2:$E$8761)-15))*Data[[#This Row],[temperatuur]])+18.151</f>
        <v>17.415705882352942</v>
      </c>
      <c r="G1439" s="7">
        <f>Data[[#This Row],[Tintern ]]-Data[[#This Row],[temperatuur]]</f>
        <v>13.915705882352942</v>
      </c>
      <c r="H1439" s="7">
        <f>ROUND(IF(Data[[#This Row],[deltaT]]&gt;0,(Data[[#This Row],[Tintern ]]-Data[[#This Row],[temperatuur]])*Uitgangspunten!$B$9,0),1)</f>
        <v>48.3</v>
      </c>
      <c r="I1439"/>
      <c r="J1439"/>
      <c r="K1439" s="6"/>
      <c r="O1439" s="5"/>
      <c r="P1439" s="8"/>
      <c r="U1439"/>
      <c r="V1439"/>
    </row>
    <row r="1440" spans="1:22" x14ac:dyDescent="0.25">
      <c r="A1440">
        <v>2004</v>
      </c>
      <c r="B1440">
        <v>3</v>
      </c>
      <c r="C1440">
        <v>29</v>
      </c>
      <c r="D1440">
        <v>6</v>
      </c>
      <c r="E1440" s="13">
        <v>3.5</v>
      </c>
      <c r="F1440" s="7">
        <f>(((20-15)/(MIN($E$2:$E$8761)-15))*Data[[#This Row],[temperatuur]])+18.151</f>
        <v>17.415705882352942</v>
      </c>
      <c r="G1440" s="7">
        <f>Data[[#This Row],[Tintern ]]-Data[[#This Row],[temperatuur]]</f>
        <v>13.915705882352942</v>
      </c>
      <c r="H1440" s="7">
        <f>ROUND(IF(Data[[#This Row],[deltaT]]&gt;0,(Data[[#This Row],[Tintern ]]-Data[[#This Row],[temperatuur]])*Uitgangspunten!$B$9,0),1)</f>
        <v>48.3</v>
      </c>
      <c r="I1440"/>
      <c r="J1440"/>
      <c r="K1440" s="6"/>
      <c r="O1440" s="5"/>
      <c r="P1440" s="8"/>
      <c r="U1440"/>
      <c r="V1440"/>
    </row>
    <row r="1441" spans="1:22" x14ac:dyDescent="0.25">
      <c r="A1441">
        <v>2002</v>
      </c>
      <c r="B1441">
        <v>4</v>
      </c>
      <c r="C1441">
        <v>6</v>
      </c>
      <c r="D1441">
        <v>2</v>
      </c>
      <c r="E1441" s="13">
        <v>3.5</v>
      </c>
      <c r="F1441" s="7">
        <f>(((20-15)/(MIN($E$2:$E$8761)-15))*Data[[#This Row],[temperatuur]])+18.151</f>
        <v>17.415705882352942</v>
      </c>
      <c r="G1441" s="7">
        <f>Data[[#This Row],[Tintern ]]-Data[[#This Row],[temperatuur]]</f>
        <v>13.915705882352942</v>
      </c>
      <c r="H1441" s="7">
        <f>ROUND(IF(Data[[#This Row],[deltaT]]&gt;0,(Data[[#This Row],[Tintern ]]-Data[[#This Row],[temperatuur]])*Uitgangspunten!$B$9,0),1)</f>
        <v>48.3</v>
      </c>
      <c r="I1441"/>
      <c r="J1441"/>
      <c r="K1441" s="6"/>
      <c r="O1441" s="5"/>
      <c r="P1441" s="8"/>
      <c r="U1441"/>
      <c r="V1441"/>
    </row>
    <row r="1442" spans="1:22" x14ac:dyDescent="0.25">
      <c r="A1442">
        <v>2002</v>
      </c>
      <c r="B1442">
        <v>4</v>
      </c>
      <c r="C1442">
        <v>8</v>
      </c>
      <c r="D1442">
        <v>2</v>
      </c>
      <c r="E1442" s="13">
        <v>3.5</v>
      </c>
      <c r="F1442" s="7">
        <f>(((20-15)/(MIN($E$2:$E$8761)-15))*Data[[#This Row],[temperatuur]])+18.151</f>
        <v>17.415705882352942</v>
      </c>
      <c r="G1442" s="7">
        <f>Data[[#This Row],[Tintern ]]-Data[[#This Row],[temperatuur]]</f>
        <v>13.915705882352942</v>
      </c>
      <c r="H1442" s="7">
        <f>ROUND(IF(Data[[#This Row],[deltaT]]&gt;0,(Data[[#This Row],[Tintern ]]-Data[[#This Row],[temperatuur]])*Uitgangspunten!$B$9,0),1)</f>
        <v>48.3</v>
      </c>
      <c r="I1442"/>
      <c r="J1442"/>
      <c r="K1442" s="6"/>
      <c r="O1442" s="5"/>
      <c r="P1442" s="8"/>
      <c r="U1442"/>
      <c r="V1442"/>
    </row>
    <row r="1443" spans="1:22" x14ac:dyDescent="0.25">
      <c r="A1443">
        <v>2002</v>
      </c>
      <c r="B1443">
        <v>4</v>
      </c>
      <c r="C1443">
        <v>10</v>
      </c>
      <c r="D1443">
        <v>2</v>
      </c>
      <c r="E1443" s="13">
        <v>3.5</v>
      </c>
      <c r="F1443" s="7">
        <f>(((20-15)/(MIN($E$2:$E$8761)-15))*Data[[#This Row],[temperatuur]])+18.151</f>
        <v>17.415705882352942</v>
      </c>
      <c r="G1443" s="7">
        <f>Data[[#This Row],[Tintern ]]-Data[[#This Row],[temperatuur]]</f>
        <v>13.915705882352942</v>
      </c>
      <c r="H1443" s="7">
        <f>ROUND(IF(Data[[#This Row],[deltaT]]&gt;0,(Data[[#This Row],[Tintern ]]-Data[[#This Row],[temperatuur]])*Uitgangspunten!$B$9,0),1)</f>
        <v>48.3</v>
      </c>
      <c r="I1443"/>
      <c r="J1443"/>
      <c r="K1443" s="6"/>
      <c r="O1443" s="5"/>
      <c r="P1443" s="8"/>
      <c r="U1443"/>
      <c r="V1443"/>
    </row>
    <row r="1444" spans="1:22" x14ac:dyDescent="0.25">
      <c r="A1444">
        <v>2002</v>
      </c>
      <c r="B1444">
        <v>4</v>
      </c>
      <c r="C1444">
        <v>18</v>
      </c>
      <c r="D1444">
        <v>3</v>
      </c>
      <c r="E1444" s="13">
        <v>3.5</v>
      </c>
      <c r="F1444" s="7">
        <f>(((20-15)/(MIN($E$2:$E$8761)-15))*Data[[#This Row],[temperatuur]])+18.151</f>
        <v>17.415705882352942</v>
      </c>
      <c r="G1444" s="7">
        <f>Data[[#This Row],[Tintern ]]-Data[[#This Row],[temperatuur]]</f>
        <v>13.915705882352942</v>
      </c>
      <c r="H1444" s="7">
        <f>ROUND(IF(Data[[#This Row],[deltaT]]&gt;0,(Data[[#This Row],[Tintern ]]-Data[[#This Row],[temperatuur]])*Uitgangspunten!$B$9,0),1)</f>
        <v>48.3</v>
      </c>
      <c r="I1444"/>
      <c r="J1444"/>
      <c r="K1444" s="6"/>
      <c r="O1444" s="5"/>
      <c r="P1444" s="8"/>
      <c r="U1444"/>
      <c r="V1444"/>
    </row>
    <row r="1445" spans="1:22" x14ac:dyDescent="0.25">
      <c r="A1445">
        <v>2002</v>
      </c>
      <c r="B1445">
        <v>4</v>
      </c>
      <c r="C1445">
        <v>18</v>
      </c>
      <c r="D1445">
        <v>22</v>
      </c>
      <c r="E1445" s="13">
        <v>3.5</v>
      </c>
      <c r="F1445" s="7">
        <f>(((20-15)/(MIN($E$2:$E$8761)-15))*Data[[#This Row],[temperatuur]])+18.151</f>
        <v>17.415705882352942</v>
      </c>
      <c r="G1445" s="7">
        <f>Data[[#This Row],[Tintern ]]-Data[[#This Row],[temperatuur]]</f>
        <v>13.915705882352942</v>
      </c>
      <c r="H1445" s="7">
        <f>ROUND(IF(Data[[#This Row],[deltaT]]&gt;0,(Data[[#This Row],[Tintern ]]-Data[[#This Row],[temperatuur]])*Uitgangspunten!$B$9,0),1)</f>
        <v>48.3</v>
      </c>
      <c r="I1445"/>
      <c r="J1445"/>
      <c r="K1445" s="6"/>
      <c r="O1445" s="5"/>
      <c r="P1445" s="8"/>
      <c r="U1445"/>
      <c r="V1445"/>
    </row>
    <row r="1446" spans="1:22" x14ac:dyDescent="0.25">
      <c r="A1446">
        <v>2002</v>
      </c>
      <c r="B1446">
        <v>4</v>
      </c>
      <c r="C1446">
        <v>20</v>
      </c>
      <c r="D1446">
        <v>4</v>
      </c>
      <c r="E1446" s="13">
        <v>3.5</v>
      </c>
      <c r="F1446" s="7">
        <f>(((20-15)/(MIN($E$2:$E$8761)-15))*Data[[#This Row],[temperatuur]])+18.151</f>
        <v>17.415705882352942</v>
      </c>
      <c r="G1446" s="7">
        <f>Data[[#This Row],[Tintern ]]-Data[[#This Row],[temperatuur]]</f>
        <v>13.915705882352942</v>
      </c>
      <c r="H1446" s="7">
        <f>ROUND(IF(Data[[#This Row],[deltaT]]&gt;0,(Data[[#This Row],[Tintern ]]-Data[[#This Row],[temperatuur]])*Uitgangspunten!$B$9,0),1)</f>
        <v>48.3</v>
      </c>
      <c r="I1446"/>
      <c r="J1446"/>
      <c r="K1446" s="6"/>
      <c r="O1446" s="5"/>
      <c r="P1446" s="8"/>
      <c r="U1446"/>
      <c r="V1446"/>
    </row>
    <row r="1447" spans="1:22" x14ac:dyDescent="0.25">
      <c r="A1447">
        <v>2010</v>
      </c>
      <c r="B1447">
        <v>10</v>
      </c>
      <c r="C1447">
        <v>17</v>
      </c>
      <c r="D1447">
        <v>7</v>
      </c>
      <c r="E1447" s="13">
        <v>3.5</v>
      </c>
      <c r="F1447" s="7">
        <f>(((20-15)/(MIN($E$2:$E$8761)-15))*Data[[#This Row],[temperatuur]])+18.151</f>
        <v>17.415705882352942</v>
      </c>
      <c r="G1447" s="7">
        <f>Data[[#This Row],[Tintern ]]-Data[[#This Row],[temperatuur]]</f>
        <v>13.915705882352942</v>
      </c>
      <c r="H1447" s="7">
        <f>ROUND(IF(Data[[#This Row],[deltaT]]&gt;0,(Data[[#This Row],[Tintern ]]-Data[[#This Row],[temperatuur]])*Uitgangspunten!$B$9,0),1)</f>
        <v>48.3</v>
      </c>
      <c r="I1447"/>
      <c r="J1447"/>
      <c r="K1447" s="6"/>
      <c r="O1447" s="5"/>
      <c r="P1447" s="8"/>
      <c r="U1447"/>
      <c r="V1447"/>
    </row>
    <row r="1448" spans="1:22" x14ac:dyDescent="0.25">
      <c r="A1448">
        <v>2010</v>
      </c>
      <c r="B1448">
        <v>10</v>
      </c>
      <c r="C1448">
        <v>24</v>
      </c>
      <c r="D1448">
        <v>21</v>
      </c>
      <c r="E1448" s="13">
        <v>3.5</v>
      </c>
      <c r="F1448" s="7">
        <f>(((20-15)/(MIN($E$2:$E$8761)-15))*Data[[#This Row],[temperatuur]])+18.151</f>
        <v>17.415705882352942</v>
      </c>
      <c r="G1448" s="7">
        <f>Data[[#This Row],[Tintern ]]-Data[[#This Row],[temperatuur]]</f>
        <v>13.915705882352942</v>
      </c>
      <c r="H1448" s="7">
        <f>ROUND(IF(Data[[#This Row],[deltaT]]&gt;0,(Data[[#This Row],[Tintern ]]-Data[[#This Row],[temperatuur]])*Uitgangspunten!$B$9,0),1)</f>
        <v>48.3</v>
      </c>
      <c r="I1448"/>
      <c r="J1448"/>
      <c r="K1448" s="6"/>
      <c r="O1448" s="5"/>
      <c r="P1448" s="8"/>
      <c r="U1448"/>
      <c r="V1448"/>
    </row>
    <row r="1449" spans="1:22" x14ac:dyDescent="0.25">
      <c r="A1449">
        <v>2003</v>
      </c>
      <c r="B1449">
        <v>11</v>
      </c>
      <c r="C1449">
        <v>6</v>
      </c>
      <c r="D1449">
        <v>23</v>
      </c>
      <c r="E1449" s="13">
        <v>3.5</v>
      </c>
      <c r="F1449" s="7">
        <f>(((20-15)/(MIN($E$2:$E$8761)-15))*Data[[#This Row],[temperatuur]])+18.151</f>
        <v>17.415705882352942</v>
      </c>
      <c r="G1449" s="7">
        <f>Data[[#This Row],[Tintern ]]-Data[[#This Row],[temperatuur]]</f>
        <v>13.915705882352942</v>
      </c>
      <c r="H1449" s="7">
        <f>ROUND(IF(Data[[#This Row],[deltaT]]&gt;0,(Data[[#This Row],[Tintern ]]-Data[[#This Row],[temperatuur]])*Uitgangspunten!$B$9,0),1)</f>
        <v>48.3</v>
      </c>
      <c r="I1449"/>
      <c r="J1449"/>
      <c r="K1449" s="6"/>
      <c r="O1449" s="5"/>
      <c r="P1449" s="8"/>
      <c r="U1449"/>
      <c r="V1449"/>
    </row>
    <row r="1450" spans="1:22" x14ac:dyDescent="0.25">
      <c r="A1450">
        <v>2003</v>
      </c>
      <c r="B1450">
        <v>11</v>
      </c>
      <c r="C1450">
        <v>9</v>
      </c>
      <c r="D1450">
        <v>2</v>
      </c>
      <c r="E1450" s="13">
        <v>3.5</v>
      </c>
      <c r="F1450" s="7">
        <f>(((20-15)/(MIN($E$2:$E$8761)-15))*Data[[#This Row],[temperatuur]])+18.151</f>
        <v>17.415705882352942</v>
      </c>
      <c r="G1450" s="7">
        <f>Data[[#This Row],[Tintern ]]-Data[[#This Row],[temperatuur]]</f>
        <v>13.915705882352942</v>
      </c>
      <c r="H1450" s="7">
        <f>ROUND(IF(Data[[#This Row],[deltaT]]&gt;0,(Data[[#This Row],[Tintern ]]-Data[[#This Row],[temperatuur]])*Uitgangspunten!$B$9,0),1)</f>
        <v>48.3</v>
      </c>
      <c r="I1450"/>
      <c r="J1450"/>
      <c r="K1450" s="6"/>
      <c r="O1450" s="5"/>
      <c r="P1450" s="8"/>
      <c r="U1450"/>
      <c r="V1450"/>
    </row>
    <row r="1451" spans="1:22" x14ac:dyDescent="0.25">
      <c r="A1451">
        <v>2003</v>
      </c>
      <c r="B1451">
        <v>11</v>
      </c>
      <c r="C1451">
        <v>11</v>
      </c>
      <c r="D1451">
        <v>2</v>
      </c>
      <c r="E1451" s="13">
        <v>3.5</v>
      </c>
      <c r="F1451" s="7">
        <f>(((20-15)/(MIN($E$2:$E$8761)-15))*Data[[#This Row],[temperatuur]])+18.151</f>
        <v>17.415705882352942</v>
      </c>
      <c r="G1451" s="7">
        <f>Data[[#This Row],[Tintern ]]-Data[[#This Row],[temperatuur]]</f>
        <v>13.915705882352942</v>
      </c>
      <c r="H1451" s="7">
        <f>ROUND(IF(Data[[#This Row],[deltaT]]&gt;0,(Data[[#This Row],[Tintern ]]-Data[[#This Row],[temperatuur]])*Uitgangspunten!$B$9,0),1)</f>
        <v>48.3</v>
      </c>
      <c r="I1451"/>
      <c r="J1451"/>
      <c r="K1451" s="6"/>
      <c r="O1451" s="5"/>
      <c r="P1451" s="8"/>
      <c r="U1451"/>
      <c r="V1451"/>
    </row>
    <row r="1452" spans="1:22" x14ac:dyDescent="0.25">
      <c r="A1452">
        <v>2003</v>
      </c>
      <c r="B1452">
        <v>12</v>
      </c>
      <c r="C1452">
        <v>2</v>
      </c>
      <c r="D1452">
        <v>22</v>
      </c>
      <c r="E1452" s="13">
        <v>3.5</v>
      </c>
      <c r="F1452" s="7">
        <f>(((20-15)/(MIN($E$2:$E$8761)-15))*Data[[#This Row],[temperatuur]])+18.151</f>
        <v>17.415705882352942</v>
      </c>
      <c r="G1452" s="7">
        <f>Data[[#This Row],[Tintern ]]-Data[[#This Row],[temperatuur]]</f>
        <v>13.915705882352942</v>
      </c>
      <c r="H1452" s="7">
        <f>ROUND(IF(Data[[#This Row],[deltaT]]&gt;0,(Data[[#This Row],[Tintern ]]-Data[[#This Row],[temperatuur]])*Uitgangspunten!$B$9,0),1)</f>
        <v>48.3</v>
      </c>
      <c r="I1452"/>
      <c r="J1452"/>
      <c r="K1452" s="6"/>
      <c r="O1452" s="5"/>
      <c r="P1452" s="8"/>
      <c r="U1452"/>
      <c r="V1452"/>
    </row>
    <row r="1453" spans="1:22" x14ac:dyDescent="0.25">
      <c r="A1453">
        <v>2003</v>
      </c>
      <c r="B1453">
        <v>12</v>
      </c>
      <c r="C1453">
        <v>3</v>
      </c>
      <c r="D1453">
        <v>11</v>
      </c>
      <c r="E1453" s="13">
        <v>3.5</v>
      </c>
      <c r="F1453" s="7">
        <f>(((20-15)/(MIN($E$2:$E$8761)-15))*Data[[#This Row],[temperatuur]])+18.151</f>
        <v>17.415705882352942</v>
      </c>
      <c r="G1453" s="7">
        <f>Data[[#This Row],[Tintern ]]-Data[[#This Row],[temperatuur]]</f>
        <v>13.915705882352942</v>
      </c>
      <c r="H1453" s="7">
        <f>ROUND(IF(Data[[#This Row],[deltaT]]&gt;0,(Data[[#This Row],[Tintern ]]-Data[[#This Row],[temperatuur]])*Uitgangspunten!$B$9,0),1)</f>
        <v>48.3</v>
      </c>
      <c r="I1453"/>
      <c r="J1453"/>
      <c r="K1453" s="6"/>
      <c r="O1453" s="5"/>
      <c r="P1453" s="8"/>
      <c r="U1453"/>
      <c r="V1453"/>
    </row>
    <row r="1454" spans="1:22" x14ac:dyDescent="0.25">
      <c r="A1454">
        <v>2003</v>
      </c>
      <c r="B1454">
        <v>12</v>
      </c>
      <c r="C1454">
        <v>5</v>
      </c>
      <c r="D1454">
        <v>4</v>
      </c>
      <c r="E1454" s="13">
        <v>3.5</v>
      </c>
      <c r="F1454" s="7">
        <f>(((20-15)/(MIN($E$2:$E$8761)-15))*Data[[#This Row],[temperatuur]])+18.151</f>
        <v>17.415705882352942</v>
      </c>
      <c r="G1454" s="7">
        <f>Data[[#This Row],[Tintern ]]-Data[[#This Row],[temperatuur]]</f>
        <v>13.915705882352942</v>
      </c>
      <c r="H1454" s="7">
        <f>ROUND(IF(Data[[#This Row],[deltaT]]&gt;0,(Data[[#This Row],[Tintern ]]-Data[[#This Row],[temperatuur]])*Uitgangspunten!$B$9,0),1)</f>
        <v>48.3</v>
      </c>
      <c r="I1454"/>
      <c r="J1454"/>
      <c r="K1454" s="6"/>
      <c r="O1454" s="5"/>
      <c r="P1454" s="8"/>
      <c r="U1454"/>
      <c r="V1454"/>
    </row>
    <row r="1455" spans="1:22" x14ac:dyDescent="0.25">
      <c r="A1455">
        <v>2003</v>
      </c>
      <c r="B1455">
        <v>12</v>
      </c>
      <c r="C1455">
        <v>5</v>
      </c>
      <c r="D1455">
        <v>5</v>
      </c>
      <c r="E1455" s="13">
        <v>3.5</v>
      </c>
      <c r="F1455" s="7">
        <f>(((20-15)/(MIN($E$2:$E$8761)-15))*Data[[#This Row],[temperatuur]])+18.151</f>
        <v>17.415705882352942</v>
      </c>
      <c r="G1455" s="7">
        <f>Data[[#This Row],[Tintern ]]-Data[[#This Row],[temperatuur]]</f>
        <v>13.915705882352942</v>
      </c>
      <c r="H1455" s="7">
        <f>ROUND(IF(Data[[#This Row],[deltaT]]&gt;0,(Data[[#This Row],[Tintern ]]-Data[[#This Row],[temperatuur]])*Uitgangspunten!$B$9,0),1)</f>
        <v>48.3</v>
      </c>
      <c r="I1455"/>
      <c r="J1455"/>
      <c r="K1455" s="6"/>
      <c r="O1455" s="5"/>
      <c r="P1455" s="8"/>
      <c r="U1455"/>
      <c r="V1455"/>
    </row>
    <row r="1456" spans="1:22" x14ac:dyDescent="0.25">
      <c r="A1456">
        <v>2003</v>
      </c>
      <c r="B1456">
        <v>12</v>
      </c>
      <c r="C1456">
        <v>5</v>
      </c>
      <c r="D1456">
        <v>6</v>
      </c>
      <c r="E1456" s="13">
        <v>3.5</v>
      </c>
      <c r="F1456" s="7">
        <f>(((20-15)/(MIN($E$2:$E$8761)-15))*Data[[#This Row],[temperatuur]])+18.151</f>
        <v>17.415705882352942</v>
      </c>
      <c r="G1456" s="7">
        <f>Data[[#This Row],[Tintern ]]-Data[[#This Row],[temperatuur]]</f>
        <v>13.915705882352942</v>
      </c>
      <c r="H1456" s="7">
        <f>ROUND(IF(Data[[#This Row],[deltaT]]&gt;0,(Data[[#This Row],[Tintern ]]-Data[[#This Row],[temperatuur]])*Uitgangspunten!$B$9,0),1)</f>
        <v>48.3</v>
      </c>
      <c r="I1456"/>
      <c r="J1456"/>
      <c r="K1456" s="6"/>
      <c r="O1456" s="5"/>
      <c r="P1456" s="8"/>
      <c r="U1456"/>
      <c r="V1456"/>
    </row>
    <row r="1457" spans="1:22" x14ac:dyDescent="0.25">
      <c r="A1457">
        <v>2003</v>
      </c>
      <c r="B1457">
        <v>12</v>
      </c>
      <c r="C1457">
        <v>9</v>
      </c>
      <c r="D1457">
        <v>12</v>
      </c>
      <c r="E1457" s="13">
        <v>3.5</v>
      </c>
      <c r="F1457" s="7">
        <f>(((20-15)/(MIN($E$2:$E$8761)-15))*Data[[#This Row],[temperatuur]])+18.151</f>
        <v>17.415705882352942</v>
      </c>
      <c r="G1457" s="7">
        <f>Data[[#This Row],[Tintern ]]-Data[[#This Row],[temperatuur]]</f>
        <v>13.915705882352942</v>
      </c>
      <c r="H1457" s="7">
        <f>ROUND(IF(Data[[#This Row],[deltaT]]&gt;0,(Data[[#This Row],[Tintern ]]-Data[[#This Row],[temperatuur]])*Uitgangspunten!$B$9,0),1)</f>
        <v>48.3</v>
      </c>
      <c r="I1457"/>
      <c r="J1457"/>
      <c r="K1457" s="6"/>
      <c r="O1457" s="5"/>
      <c r="P1457" s="8"/>
      <c r="U1457"/>
      <c r="V1457"/>
    </row>
    <row r="1458" spans="1:22" x14ac:dyDescent="0.25">
      <c r="A1458">
        <v>2003</v>
      </c>
      <c r="B1458">
        <v>12</v>
      </c>
      <c r="C1458">
        <v>11</v>
      </c>
      <c r="D1458">
        <v>18</v>
      </c>
      <c r="E1458" s="13">
        <v>3.5</v>
      </c>
      <c r="F1458" s="7">
        <f>(((20-15)/(MIN($E$2:$E$8761)-15))*Data[[#This Row],[temperatuur]])+18.151</f>
        <v>17.415705882352942</v>
      </c>
      <c r="G1458" s="7">
        <f>Data[[#This Row],[Tintern ]]-Data[[#This Row],[temperatuur]]</f>
        <v>13.915705882352942</v>
      </c>
      <c r="H1458" s="7">
        <f>ROUND(IF(Data[[#This Row],[deltaT]]&gt;0,(Data[[#This Row],[Tintern ]]-Data[[#This Row],[temperatuur]])*Uitgangspunten!$B$9,0),1)</f>
        <v>48.3</v>
      </c>
      <c r="I1458"/>
      <c r="J1458"/>
      <c r="K1458" s="6"/>
      <c r="O1458" s="5"/>
      <c r="P1458" s="8"/>
      <c r="U1458"/>
      <c r="V1458"/>
    </row>
    <row r="1459" spans="1:22" x14ac:dyDescent="0.25">
      <c r="A1459">
        <v>2003</v>
      </c>
      <c r="B1459">
        <v>12</v>
      </c>
      <c r="C1459">
        <v>12</v>
      </c>
      <c r="D1459">
        <v>17</v>
      </c>
      <c r="E1459" s="13">
        <v>3.5</v>
      </c>
      <c r="F1459" s="7">
        <f>(((20-15)/(MIN($E$2:$E$8761)-15))*Data[[#This Row],[temperatuur]])+18.151</f>
        <v>17.415705882352942</v>
      </c>
      <c r="G1459" s="7">
        <f>Data[[#This Row],[Tintern ]]-Data[[#This Row],[temperatuur]]</f>
        <v>13.915705882352942</v>
      </c>
      <c r="H1459" s="7">
        <f>ROUND(IF(Data[[#This Row],[deltaT]]&gt;0,(Data[[#This Row],[Tintern ]]-Data[[#This Row],[temperatuur]])*Uitgangspunten!$B$9,0),1)</f>
        <v>48.3</v>
      </c>
      <c r="I1459"/>
      <c r="J1459"/>
      <c r="K1459" s="6"/>
      <c r="O1459" s="5"/>
      <c r="P1459" s="8"/>
      <c r="U1459"/>
      <c r="V1459"/>
    </row>
    <row r="1460" spans="1:22" x14ac:dyDescent="0.25">
      <c r="A1460">
        <v>2003</v>
      </c>
      <c r="B1460">
        <v>12</v>
      </c>
      <c r="C1460">
        <v>14</v>
      </c>
      <c r="D1460">
        <v>24</v>
      </c>
      <c r="E1460" s="13">
        <v>3.5</v>
      </c>
      <c r="F1460" s="7">
        <f>(((20-15)/(MIN($E$2:$E$8761)-15))*Data[[#This Row],[temperatuur]])+18.151</f>
        <v>17.415705882352942</v>
      </c>
      <c r="G1460" s="7">
        <f>Data[[#This Row],[Tintern ]]-Data[[#This Row],[temperatuur]]</f>
        <v>13.915705882352942</v>
      </c>
      <c r="H1460" s="7">
        <f>ROUND(IF(Data[[#This Row],[deltaT]]&gt;0,(Data[[#This Row],[Tintern ]]-Data[[#This Row],[temperatuur]])*Uitgangspunten!$B$9,0),1)</f>
        <v>48.3</v>
      </c>
      <c r="I1460"/>
      <c r="J1460"/>
      <c r="K1460" s="6"/>
      <c r="O1460" s="5"/>
      <c r="P1460" s="8"/>
      <c r="U1460"/>
      <c r="V1460"/>
    </row>
    <row r="1461" spans="1:22" x14ac:dyDescent="0.25">
      <c r="A1461">
        <v>2003</v>
      </c>
      <c r="B1461">
        <v>12</v>
      </c>
      <c r="C1461">
        <v>21</v>
      </c>
      <c r="D1461">
        <v>20</v>
      </c>
      <c r="E1461" s="13">
        <v>3.5</v>
      </c>
      <c r="F1461" s="7">
        <f>(((20-15)/(MIN($E$2:$E$8761)-15))*Data[[#This Row],[temperatuur]])+18.151</f>
        <v>17.415705882352942</v>
      </c>
      <c r="G1461" s="7">
        <f>Data[[#This Row],[Tintern ]]-Data[[#This Row],[temperatuur]]</f>
        <v>13.915705882352942</v>
      </c>
      <c r="H1461" s="7">
        <f>ROUND(IF(Data[[#This Row],[deltaT]]&gt;0,(Data[[#This Row],[Tintern ]]-Data[[#This Row],[temperatuur]])*Uitgangspunten!$B$9,0),1)</f>
        <v>48.3</v>
      </c>
      <c r="I1461"/>
      <c r="J1461"/>
      <c r="K1461" s="6"/>
      <c r="O1461" s="5"/>
      <c r="P1461" s="8"/>
      <c r="U1461"/>
      <c r="V1461"/>
    </row>
    <row r="1462" spans="1:22" x14ac:dyDescent="0.25">
      <c r="A1462">
        <v>2003</v>
      </c>
      <c r="B1462">
        <v>12</v>
      </c>
      <c r="C1462">
        <v>21</v>
      </c>
      <c r="D1462">
        <v>22</v>
      </c>
      <c r="E1462" s="13">
        <v>3.5</v>
      </c>
      <c r="F1462" s="7">
        <f>(((20-15)/(MIN($E$2:$E$8761)-15))*Data[[#This Row],[temperatuur]])+18.151</f>
        <v>17.415705882352942</v>
      </c>
      <c r="G1462" s="7">
        <f>Data[[#This Row],[Tintern ]]-Data[[#This Row],[temperatuur]]</f>
        <v>13.915705882352942</v>
      </c>
      <c r="H1462" s="7">
        <f>ROUND(IF(Data[[#This Row],[deltaT]]&gt;0,(Data[[#This Row],[Tintern ]]-Data[[#This Row],[temperatuur]])*Uitgangspunten!$B$9,0),1)</f>
        <v>48.3</v>
      </c>
      <c r="I1462"/>
      <c r="J1462"/>
      <c r="K1462" s="6"/>
      <c r="O1462" s="5"/>
      <c r="P1462" s="8"/>
      <c r="U1462"/>
      <c r="V1462"/>
    </row>
    <row r="1463" spans="1:22" x14ac:dyDescent="0.25">
      <c r="A1463">
        <v>2001</v>
      </c>
      <c r="B1463">
        <v>1</v>
      </c>
      <c r="C1463">
        <v>11</v>
      </c>
      <c r="D1463">
        <v>12</v>
      </c>
      <c r="E1463" s="13">
        <v>3.6</v>
      </c>
      <c r="F1463" s="7">
        <f>(((20-15)/(MIN($E$2:$E$8761)-15))*Data[[#This Row],[temperatuur]])+18.151</f>
        <v>17.394697478991596</v>
      </c>
      <c r="G1463" s="7">
        <f>Data[[#This Row],[Tintern ]]-Data[[#This Row],[temperatuur]]</f>
        <v>13.794697478991596</v>
      </c>
      <c r="H1463" s="7">
        <f>ROUND(IF(Data[[#This Row],[deltaT]]&gt;0,(Data[[#This Row],[Tintern ]]-Data[[#This Row],[temperatuur]])*Uitgangspunten!$B$9,0),1)</f>
        <v>47.9</v>
      </c>
      <c r="I1463"/>
      <c r="J1463"/>
      <c r="K1463" s="6"/>
      <c r="O1463" s="5"/>
      <c r="P1463" s="8"/>
      <c r="U1463"/>
      <c r="V1463"/>
    </row>
    <row r="1464" spans="1:22" x14ac:dyDescent="0.25">
      <c r="A1464">
        <v>2001</v>
      </c>
      <c r="B1464">
        <v>1</v>
      </c>
      <c r="C1464">
        <v>26</v>
      </c>
      <c r="D1464">
        <v>22</v>
      </c>
      <c r="E1464" s="13">
        <v>3.6</v>
      </c>
      <c r="F1464" s="7">
        <f>(((20-15)/(MIN($E$2:$E$8761)-15))*Data[[#This Row],[temperatuur]])+18.151</f>
        <v>17.394697478991596</v>
      </c>
      <c r="G1464" s="7">
        <f>Data[[#This Row],[Tintern ]]-Data[[#This Row],[temperatuur]]</f>
        <v>13.794697478991596</v>
      </c>
      <c r="H1464" s="7">
        <f>ROUND(IF(Data[[#This Row],[deltaT]]&gt;0,(Data[[#This Row],[Tintern ]]-Data[[#This Row],[temperatuur]])*Uitgangspunten!$B$9,0),1)</f>
        <v>47.9</v>
      </c>
      <c r="I1464"/>
      <c r="J1464"/>
      <c r="K1464" s="6"/>
      <c r="O1464" s="5"/>
      <c r="P1464" s="8"/>
      <c r="U1464"/>
      <c r="V1464"/>
    </row>
    <row r="1465" spans="1:22" x14ac:dyDescent="0.25">
      <c r="A1465">
        <v>2001</v>
      </c>
      <c r="B1465">
        <v>1</v>
      </c>
      <c r="C1465">
        <v>27</v>
      </c>
      <c r="D1465">
        <v>4</v>
      </c>
      <c r="E1465" s="13">
        <v>3.6</v>
      </c>
      <c r="F1465" s="7">
        <f>(((20-15)/(MIN($E$2:$E$8761)-15))*Data[[#This Row],[temperatuur]])+18.151</f>
        <v>17.394697478991596</v>
      </c>
      <c r="G1465" s="7">
        <f>Data[[#This Row],[Tintern ]]-Data[[#This Row],[temperatuur]]</f>
        <v>13.794697478991596</v>
      </c>
      <c r="H1465" s="7">
        <f>ROUND(IF(Data[[#This Row],[deltaT]]&gt;0,(Data[[#This Row],[Tintern ]]-Data[[#This Row],[temperatuur]])*Uitgangspunten!$B$9,0),1)</f>
        <v>47.9</v>
      </c>
      <c r="I1465"/>
      <c r="J1465"/>
      <c r="K1465" s="6"/>
      <c r="O1465" s="5"/>
      <c r="P1465" s="8"/>
      <c r="U1465"/>
      <c r="V1465"/>
    </row>
    <row r="1466" spans="1:22" x14ac:dyDescent="0.25">
      <c r="A1466">
        <v>2001</v>
      </c>
      <c r="B1466">
        <v>1</v>
      </c>
      <c r="C1466">
        <v>27</v>
      </c>
      <c r="D1466">
        <v>8</v>
      </c>
      <c r="E1466" s="13">
        <v>3.6</v>
      </c>
      <c r="F1466" s="7">
        <f>(((20-15)/(MIN($E$2:$E$8761)-15))*Data[[#This Row],[temperatuur]])+18.151</f>
        <v>17.394697478991596</v>
      </c>
      <c r="G1466" s="7">
        <f>Data[[#This Row],[Tintern ]]-Data[[#This Row],[temperatuur]]</f>
        <v>13.794697478991596</v>
      </c>
      <c r="H1466" s="7">
        <f>ROUND(IF(Data[[#This Row],[deltaT]]&gt;0,(Data[[#This Row],[Tintern ]]-Data[[#This Row],[temperatuur]])*Uitgangspunten!$B$9,0),1)</f>
        <v>47.9</v>
      </c>
      <c r="I1466"/>
      <c r="J1466"/>
      <c r="K1466" s="6"/>
      <c r="O1466" s="5"/>
      <c r="P1466" s="8"/>
      <c r="U1466"/>
      <c r="V1466"/>
    </row>
    <row r="1467" spans="1:22" x14ac:dyDescent="0.25">
      <c r="A1467">
        <v>2001</v>
      </c>
      <c r="B1467">
        <v>1</v>
      </c>
      <c r="C1467">
        <v>28</v>
      </c>
      <c r="D1467">
        <v>19</v>
      </c>
      <c r="E1467" s="13">
        <v>3.6</v>
      </c>
      <c r="F1467" s="7">
        <f>(((20-15)/(MIN($E$2:$E$8761)-15))*Data[[#This Row],[temperatuur]])+18.151</f>
        <v>17.394697478991596</v>
      </c>
      <c r="G1467" s="7">
        <f>Data[[#This Row],[Tintern ]]-Data[[#This Row],[temperatuur]]</f>
        <v>13.794697478991596</v>
      </c>
      <c r="H1467" s="7">
        <f>ROUND(IF(Data[[#This Row],[deltaT]]&gt;0,(Data[[#This Row],[Tintern ]]-Data[[#This Row],[temperatuur]])*Uitgangspunten!$B$9,0),1)</f>
        <v>47.9</v>
      </c>
      <c r="I1467"/>
      <c r="J1467"/>
      <c r="K1467" s="6"/>
      <c r="O1467" s="5"/>
      <c r="P1467" s="8"/>
      <c r="U1467"/>
      <c r="V1467"/>
    </row>
    <row r="1468" spans="1:22" x14ac:dyDescent="0.25">
      <c r="A1468">
        <v>2001</v>
      </c>
      <c r="B1468">
        <v>1</v>
      </c>
      <c r="C1468">
        <v>29</v>
      </c>
      <c r="D1468">
        <v>4</v>
      </c>
      <c r="E1468" s="13">
        <v>3.6</v>
      </c>
      <c r="F1468" s="7">
        <f>(((20-15)/(MIN($E$2:$E$8761)-15))*Data[[#This Row],[temperatuur]])+18.151</f>
        <v>17.394697478991596</v>
      </c>
      <c r="G1468" s="7">
        <f>Data[[#This Row],[Tintern ]]-Data[[#This Row],[temperatuur]]</f>
        <v>13.794697478991596</v>
      </c>
      <c r="H1468" s="7">
        <f>ROUND(IF(Data[[#This Row],[deltaT]]&gt;0,(Data[[#This Row],[Tintern ]]-Data[[#This Row],[temperatuur]])*Uitgangspunten!$B$9,0),1)</f>
        <v>47.9</v>
      </c>
      <c r="I1468"/>
      <c r="J1468"/>
      <c r="K1468" s="6"/>
      <c r="O1468" s="5"/>
      <c r="P1468" s="8"/>
      <c r="U1468"/>
      <c r="V1468"/>
    </row>
    <row r="1469" spans="1:22" x14ac:dyDescent="0.25">
      <c r="A1469">
        <v>2001</v>
      </c>
      <c r="B1469">
        <v>1</v>
      </c>
      <c r="C1469">
        <v>30</v>
      </c>
      <c r="D1469">
        <v>14</v>
      </c>
      <c r="E1469" s="13">
        <v>3.6</v>
      </c>
      <c r="F1469" s="7">
        <f>(((20-15)/(MIN($E$2:$E$8761)-15))*Data[[#This Row],[temperatuur]])+18.151</f>
        <v>17.394697478991596</v>
      </c>
      <c r="G1469" s="7">
        <f>Data[[#This Row],[Tintern ]]-Data[[#This Row],[temperatuur]]</f>
        <v>13.794697478991596</v>
      </c>
      <c r="H1469" s="7">
        <f>ROUND(IF(Data[[#This Row],[deltaT]]&gt;0,(Data[[#This Row],[Tintern ]]-Data[[#This Row],[temperatuur]])*Uitgangspunten!$B$9,0),1)</f>
        <v>47.9</v>
      </c>
      <c r="I1469"/>
      <c r="J1469"/>
      <c r="K1469" s="6"/>
      <c r="O1469" s="5"/>
      <c r="P1469" s="8"/>
      <c r="U1469"/>
      <c r="V1469"/>
    </row>
    <row r="1470" spans="1:22" x14ac:dyDescent="0.25">
      <c r="A1470">
        <v>2004</v>
      </c>
      <c r="B1470">
        <v>2</v>
      </c>
      <c r="C1470">
        <v>11</v>
      </c>
      <c r="D1470">
        <v>20</v>
      </c>
      <c r="E1470" s="13">
        <v>3.6</v>
      </c>
      <c r="F1470" s="7">
        <f>(((20-15)/(MIN($E$2:$E$8761)-15))*Data[[#This Row],[temperatuur]])+18.151</f>
        <v>17.394697478991596</v>
      </c>
      <c r="G1470" s="7">
        <f>Data[[#This Row],[Tintern ]]-Data[[#This Row],[temperatuur]]</f>
        <v>13.794697478991596</v>
      </c>
      <c r="H1470" s="7">
        <f>ROUND(IF(Data[[#This Row],[deltaT]]&gt;0,(Data[[#This Row],[Tintern ]]-Data[[#This Row],[temperatuur]])*Uitgangspunten!$B$9,0),1)</f>
        <v>47.9</v>
      </c>
      <c r="I1470"/>
      <c r="J1470"/>
      <c r="K1470" s="6"/>
      <c r="O1470" s="5"/>
      <c r="P1470" s="8"/>
      <c r="U1470"/>
      <c r="V1470"/>
    </row>
    <row r="1471" spans="1:22" x14ac:dyDescent="0.25">
      <c r="A1471">
        <v>2004</v>
      </c>
      <c r="B1471">
        <v>2</v>
      </c>
      <c r="C1471">
        <v>11</v>
      </c>
      <c r="D1471">
        <v>23</v>
      </c>
      <c r="E1471" s="13">
        <v>3.6</v>
      </c>
      <c r="F1471" s="7">
        <f>(((20-15)/(MIN($E$2:$E$8761)-15))*Data[[#This Row],[temperatuur]])+18.151</f>
        <v>17.394697478991596</v>
      </c>
      <c r="G1471" s="7">
        <f>Data[[#This Row],[Tintern ]]-Data[[#This Row],[temperatuur]]</f>
        <v>13.794697478991596</v>
      </c>
      <c r="H1471" s="7">
        <f>ROUND(IF(Data[[#This Row],[deltaT]]&gt;0,(Data[[#This Row],[Tintern ]]-Data[[#This Row],[temperatuur]])*Uitgangspunten!$B$9,0),1)</f>
        <v>47.9</v>
      </c>
      <c r="I1471"/>
      <c r="J1471"/>
      <c r="K1471" s="6"/>
      <c r="O1471" s="5"/>
      <c r="P1471" s="8"/>
      <c r="U1471"/>
      <c r="V1471"/>
    </row>
    <row r="1472" spans="1:22" x14ac:dyDescent="0.25">
      <c r="A1472">
        <v>2004</v>
      </c>
      <c r="B1472">
        <v>2</v>
      </c>
      <c r="C1472">
        <v>15</v>
      </c>
      <c r="D1472">
        <v>24</v>
      </c>
      <c r="E1472" s="13">
        <v>3.6</v>
      </c>
      <c r="F1472" s="7">
        <f>(((20-15)/(MIN($E$2:$E$8761)-15))*Data[[#This Row],[temperatuur]])+18.151</f>
        <v>17.394697478991596</v>
      </c>
      <c r="G1472" s="7">
        <f>Data[[#This Row],[Tintern ]]-Data[[#This Row],[temperatuur]]</f>
        <v>13.794697478991596</v>
      </c>
      <c r="H1472" s="7">
        <f>ROUND(IF(Data[[#This Row],[deltaT]]&gt;0,(Data[[#This Row],[Tintern ]]-Data[[#This Row],[temperatuur]])*Uitgangspunten!$B$9,0),1)</f>
        <v>47.9</v>
      </c>
      <c r="I1472"/>
      <c r="J1472"/>
      <c r="K1472" s="6"/>
      <c r="O1472" s="5"/>
      <c r="P1472" s="8"/>
      <c r="U1472"/>
      <c r="V1472"/>
    </row>
    <row r="1473" spans="1:22" x14ac:dyDescent="0.25">
      <c r="A1473">
        <v>2004</v>
      </c>
      <c r="B1473">
        <v>2</v>
      </c>
      <c r="C1473">
        <v>19</v>
      </c>
      <c r="D1473">
        <v>15</v>
      </c>
      <c r="E1473" s="13">
        <v>3.6</v>
      </c>
      <c r="F1473" s="7">
        <f>(((20-15)/(MIN($E$2:$E$8761)-15))*Data[[#This Row],[temperatuur]])+18.151</f>
        <v>17.394697478991596</v>
      </c>
      <c r="G1473" s="7">
        <f>Data[[#This Row],[Tintern ]]-Data[[#This Row],[temperatuur]]</f>
        <v>13.794697478991596</v>
      </c>
      <c r="H1473" s="7">
        <f>ROUND(IF(Data[[#This Row],[deltaT]]&gt;0,(Data[[#This Row],[Tintern ]]-Data[[#This Row],[temperatuur]])*Uitgangspunten!$B$9,0),1)</f>
        <v>47.9</v>
      </c>
      <c r="I1473"/>
      <c r="J1473"/>
      <c r="K1473" s="6"/>
      <c r="O1473" s="5"/>
      <c r="P1473" s="8"/>
      <c r="U1473"/>
      <c r="V1473"/>
    </row>
    <row r="1474" spans="1:22" x14ac:dyDescent="0.25">
      <c r="A1474">
        <v>2004</v>
      </c>
      <c r="B1474">
        <v>2</v>
      </c>
      <c r="C1474">
        <v>23</v>
      </c>
      <c r="D1474">
        <v>15</v>
      </c>
      <c r="E1474" s="13">
        <v>3.6</v>
      </c>
      <c r="F1474" s="7">
        <f>(((20-15)/(MIN($E$2:$E$8761)-15))*Data[[#This Row],[temperatuur]])+18.151</f>
        <v>17.394697478991596</v>
      </c>
      <c r="G1474" s="7">
        <f>Data[[#This Row],[Tintern ]]-Data[[#This Row],[temperatuur]]</f>
        <v>13.794697478991596</v>
      </c>
      <c r="H1474" s="7">
        <f>ROUND(IF(Data[[#This Row],[deltaT]]&gt;0,(Data[[#This Row],[Tintern ]]-Data[[#This Row],[temperatuur]])*Uitgangspunten!$B$9,0),1)</f>
        <v>47.9</v>
      </c>
      <c r="I1474"/>
      <c r="J1474"/>
      <c r="K1474" s="6"/>
      <c r="O1474" s="5"/>
      <c r="P1474" s="8"/>
      <c r="U1474"/>
      <c r="V1474"/>
    </row>
    <row r="1475" spans="1:22" x14ac:dyDescent="0.25">
      <c r="A1475">
        <v>2004</v>
      </c>
      <c r="B1475">
        <v>2</v>
      </c>
      <c r="C1475">
        <v>24</v>
      </c>
      <c r="D1475">
        <v>9</v>
      </c>
      <c r="E1475" s="13">
        <v>3.6</v>
      </c>
      <c r="F1475" s="7">
        <f>(((20-15)/(MIN($E$2:$E$8761)-15))*Data[[#This Row],[temperatuur]])+18.151</f>
        <v>17.394697478991596</v>
      </c>
      <c r="G1475" s="7">
        <f>Data[[#This Row],[Tintern ]]-Data[[#This Row],[temperatuur]]</f>
        <v>13.794697478991596</v>
      </c>
      <c r="H1475" s="7">
        <f>ROUND(IF(Data[[#This Row],[deltaT]]&gt;0,(Data[[#This Row],[Tintern ]]-Data[[#This Row],[temperatuur]])*Uitgangspunten!$B$9,0),1)</f>
        <v>47.9</v>
      </c>
      <c r="I1475"/>
      <c r="J1475"/>
      <c r="K1475" s="6"/>
      <c r="O1475" s="5"/>
      <c r="P1475" s="8"/>
      <c r="U1475"/>
      <c r="V1475"/>
    </row>
    <row r="1476" spans="1:22" x14ac:dyDescent="0.25">
      <c r="A1476">
        <v>2004</v>
      </c>
      <c r="B1476">
        <v>3</v>
      </c>
      <c r="C1476">
        <v>3</v>
      </c>
      <c r="D1476">
        <v>11</v>
      </c>
      <c r="E1476" s="13">
        <v>3.6</v>
      </c>
      <c r="F1476" s="7">
        <f>(((20-15)/(MIN($E$2:$E$8761)-15))*Data[[#This Row],[temperatuur]])+18.151</f>
        <v>17.394697478991596</v>
      </c>
      <c r="G1476" s="7">
        <f>Data[[#This Row],[Tintern ]]-Data[[#This Row],[temperatuur]]</f>
        <v>13.794697478991596</v>
      </c>
      <c r="H1476" s="7">
        <f>ROUND(IF(Data[[#This Row],[deltaT]]&gt;0,(Data[[#This Row],[Tintern ]]-Data[[#This Row],[temperatuur]])*Uitgangspunten!$B$9,0),1)</f>
        <v>47.9</v>
      </c>
      <c r="I1476"/>
      <c r="J1476"/>
      <c r="K1476" s="6"/>
      <c r="O1476" s="5"/>
      <c r="P1476" s="8"/>
      <c r="U1476"/>
      <c r="V1476"/>
    </row>
    <row r="1477" spans="1:22" x14ac:dyDescent="0.25">
      <c r="A1477">
        <v>2004</v>
      </c>
      <c r="B1477">
        <v>3</v>
      </c>
      <c r="C1477">
        <v>4</v>
      </c>
      <c r="D1477">
        <v>24</v>
      </c>
      <c r="E1477" s="13">
        <v>3.6</v>
      </c>
      <c r="F1477" s="7">
        <f>(((20-15)/(MIN($E$2:$E$8761)-15))*Data[[#This Row],[temperatuur]])+18.151</f>
        <v>17.394697478991596</v>
      </c>
      <c r="G1477" s="7">
        <f>Data[[#This Row],[Tintern ]]-Data[[#This Row],[temperatuur]]</f>
        <v>13.794697478991596</v>
      </c>
      <c r="H1477" s="7">
        <f>ROUND(IF(Data[[#This Row],[deltaT]]&gt;0,(Data[[#This Row],[Tintern ]]-Data[[#This Row],[temperatuur]])*Uitgangspunten!$B$9,0),1)</f>
        <v>47.9</v>
      </c>
      <c r="I1477"/>
      <c r="J1477"/>
      <c r="K1477" s="6"/>
      <c r="O1477" s="5"/>
      <c r="P1477" s="8"/>
      <c r="U1477"/>
      <c r="V1477"/>
    </row>
    <row r="1478" spans="1:22" x14ac:dyDescent="0.25">
      <c r="A1478">
        <v>2004</v>
      </c>
      <c r="B1478">
        <v>3</v>
      </c>
      <c r="C1478">
        <v>9</v>
      </c>
      <c r="D1478">
        <v>13</v>
      </c>
      <c r="E1478" s="13">
        <v>3.6</v>
      </c>
      <c r="F1478" s="7">
        <f>(((20-15)/(MIN($E$2:$E$8761)-15))*Data[[#This Row],[temperatuur]])+18.151</f>
        <v>17.394697478991596</v>
      </c>
      <c r="G1478" s="7">
        <f>Data[[#This Row],[Tintern ]]-Data[[#This Row],[temperatuur]]</f>
        <v>13.794697478991596</v>
      </c>
      <c r="H1478" s="7">
        <f>ROUND(IF(Data[[#This Row],[deltaT]]&gt;0,(Data[[#This Row],[Tintern ]]-Data[[#This Row],[temperatuur]])*Uitgangspunten!$B$9,0),1)</f>
        <v>47.9</v>
      </c>
      <c r="I1478"/>
      <c r="J1478"/>
      <c r="K1478" s="6"/>
      <c r="O1478" s="5"/>
      <c r="P1478" s="8"/>
      <c r="U1478"/>
      <c r="V1478"/>
    </row>
    <row r="1479" spans="1:22" x14ac:dyDescent="0.25">
      <c r="A1479">
        <v>2004</v>
      </c>
      <c r="B1479">
        <v>3</v>
      </c>
      <c r="C1479">
        <v>9</v>
      </c>
      <c r="D1479">
        <v>14</v>
      </c>
      <c r="E1479" s="13">
        <v>3.6</v>
      </c>
      <c r="F1479" s="7">
        <f>(((20-15)/(MIN($E$2:$E$8761)-15))*Data[[#This Row],[temperatuur]])+18.151</f>
        <v>17.394697478991596</v>
      </c>
      <c r="G1479" s="7">
        <f>Data[[#This Row],[Tintern ]]-Data[[#This Row],[temperatuur]]</f>
        <v>13.794697478991596</v>
      </c>
      <c r="H1479" s="7">
        <f>ROUND(IF(Data[[#This Row],[deltaT]]&gt;0,(Data[[#This Row],[Tintern ]]-Data[[#This Row],[temperatuur]])*Uitgangspunten!$B$9,0),1)</f>
        <v>47.9</v>
      </c>
      <c r="I1479"/>
      <c r="J1479"/>
      <c r="K1479" s="6"/>
      <c r="O1479" s="5"/>
      <c r="P1479" s="8"/>
      <c r="U1479"/>
      <c r="V1479"/>
    </row>
    <row r="1480" spans="1:22" x14ac:dyDescent="0.25">
      <c r="A1480">
        <v>2004</v>
      </c>
      <c r="B1480">
        <v>3</v>
      </c>
      <c r="C1480">
        <v>23</v>
      </c>
      <c r="D1480">
        <v>20</v>
      </c>
      <c r="E1480" s="13">
        <v>3.6</v>
      </c>
      <c r="F1480" s="7">
        <f>(((20-15)/(MIN($E$2:$E$8761)-15))*Data[[#This Row],[temperatuur]])+18.151</f>
        <v>17.394697478991596</v>
      </c>
      <c r="G1480" s="7">
        <f>Data[[#This Row],[Tintern ]]-Data[[#This Row],[temperatuur]]</f>
        <v>13.794697478991596</v>
      </c>
      <c r="H1480" s="7">
        <f>ROUND(IF(Data[[#This Row],[deltaT]]&gt;0,(Data[[#This Row],[Tintern ]]-Data[[#This Row],[temperatuur]])*Uitgangspunten!$B$9,0),1)</f>
        <v>47.9</v>
      </c>
      <c r="I1480"/>
      <c r="J1480"/>
      <c r="K1480" s="6"/>
      <c r="O1480" s="5"/>
      <c r="P1480" s="8"/>
      <c r="U1480"/>
      <c r="V1480"/>
    </row>
    <row r="1481" spans="1:22" x14ac:dyDescent="0.25">
      <c r="A1481">
        <v>2004</v>
      </c>
      <c r="B1481">
        <v>3</v>
      </c>
      <c r="C1481">
        <v>26</v>
      </c>
      <c r="D1481">
        <v>19</v>
      </c>
      <c r="E1481" s="13">
        <v>3.6</v>
      </c>
      <c r="F1481" s="7">
        <f>(((20-15)/(MIN($E$2:$E$8761)-15))*Data[[#This Row],[temperatuur]])+18.151</f>
        <v>17.394697478991596</v>
      </c>
      <c r="G1481" s="7">
        <f>Data[[#This Row],[Tintern ]]-Data[[#This Row],[temperatuur]]</f>
        <v>13.794697478991596</v>
      </c>
      <c r="H1481" s="7">
        <f>ROUND(IF(Data[[#This Row],[deltaT]]&gt;0,(Data[[#This Row],[Tintern ]]-Data[[#This Row],[temperatuur]])*Uitgangspunten!$B$9,0),1)</f>
        <v>47.9</v>
      </c>
      <c r="I1481"/>
      <c r="J1481"/>
      <c r="K1481" s="6"/>
      <c r="O1481" s="5"/>
      <c r="P1481" s="8"/>
      <c r="U1481"/>
      <c r="V1481"/>
    </row>
    <row r="1482" spans="1:22" x14ac:dyDescent="0.25">
      <c r="A1482">
        <v>2010</v>
      </c>
      <c r="B1482">
        <v>10</v>
      </c>
      <c r="C1482">
        <v>17</v>
      </c>
      <c r="D1482">
        <v>3</v>
      </c>
      <c r="E1482" s="13">
        <v>3.6</v>
      </c>
      <c r="F1482" s="7">
        <f>(((20-15)/(MIN($E$2:$E$8761)-15))*Data[[#This Row],[temperatuur]])+18.151</f>
        <v>17.394697478991596</v>
      </c>
      <c r="G1482" s="7">
        <f>Data[[#This Row],[Tintern ]]-Data[[#This Row],[temperatuur]]</f>
        <v>13.794697478991596</v>
      </c>
      <c r="H1482" s="7">
        <f>ROUND(IF(Data[[#This Row],[deltaT]]&gt;0,(Data[[#This Row],[Tintern ]]-Data[[#This Row],[temperatuur]])*Uitgangspunten!$B$9,0),1)</f>
        <v>47.9</v>
      </c>
      <c r="I1482"/>
      <c r="J1482"/>
      <c r="K1482" s="6"/>
      <c r="O1482" s="5"/>
      <c r="P1482" s="8"/>
      <c r="U1482"/>
      <c r="V1482"/>
    </row>
    <row r="1483" spans="1:22" x14ac:dyDescent="0.25">
      <c r="A1483">
        <v>2010</v>
      </c>
      <c r="B1483">
        <v>10</v>
      </c>
      <c r="C1483">
        <v>20</v>
      </c>
      <c r="D1483">
        <v>24</v>
      </c>
      <c r="E1483" s="13">
        <v>3.6</v>
      </c>
      <c r="F1483" s="7">
        <f>(((20-15)/(MIN($E$2:$E$8761)-15))*Data[[#This Row],[temperatuur]])+18.151</f>
        <v>17.394697478991596</v>
      </c>
      <c r="G1483" s="7">
        <f>Data[[#This Row],[Tintern ]]-Data[[#This Row],[temperatuur]]</f>
        <v>13.794697478991596</v>
      </c>
      <c r="H1483" s="7">
        <f>ROUND(IF(Data[[#This Row],[deltaT]]&gt;0,(Data[[#This Row],[Tintern ]]-Data[[#This Row],[temperatuur]])*Uitgangspunten!$B$9,0),1)</f>
        <v>47.9</v>
      </c>
      <c r="I1483"/>
      <c r="J1483"/>
      <c r="K1483" s="6"/>
      <c r="O1483" s="5"/>
      <c r="P1483" s="8"/>
      <c r="U1483"/>
      <c r="V1483"/>
    </row>
    <row r="1484" spans="1:22" x14ac:dyDescent="0.25">
      <c r="A1484">
        <v>2003</v>
      </c>
      <c r="B1484">
        <v>11</v>
      </c>
      <c r="C1484">
        <v>6</v>
      </c>
      <c r="D1484">
        <v>18</v>
      </c>
      <c r="E1484" s="13">
        <v>3.6</v>
      </c>
      <c r="F1484" s="7">
        <f>(((20-15)/(MIN($E$2:$E$8761)-15))*Data[[#This Row],[temperatuur]])+18.151</f>
        <v>17.394697478991596</v>
      </c>
      <c r="G1484" s="7">
        <f>Data[[#This Row],[Tintern ]]-Data[[#This Row],[temperatuur]]</f>
        <v>13.794697478991596</v>
      </c>
      <c r="H1484" s="7">
        <f>ROUND(IF(Data[[#This Row],[deltaT]]&gt;0,(Data[[#This Row],[Tintern ]]-Data[[#This Row],[temperatuur]])*Uitgangspunten!$B$9,0),1)</f>
        <v>47.9</v>
      </c>
      <c r="I1484"/>
      <c r="J1484"/>
      <c r="K1484" s="6"/>
      <c r="O1484" s="5"/>
      <c r="P1484" s="8"/>
      <c r="U1484"/>
      <c r="V1484"/>
    </row>
    <row r="1485" spans="1:22" x14ac:dyDescent="0.25">
      <c r="A1485">
        <v>2003</v>
      </c>
      <c r="B1485">
        <v>11</v>
      </c>
      <c r="C1485">
        <v>8</v>
      </c>
      <c r="D1485">
        <v>24</v>
      </c>
      <c r="E1485" s="13">
        <v>3.6</v>
      </c>
      <c r="F1485" s="7">
        <f>(((20-15)/(MIN($E$2:$E$8761)-15))*Data[[#This Row],[temperatuur]])+18.151</f>
        <v>17.394697478991596</v>
      </c>
      <c r="G1485" s="7">
        <f>Data[[#This Row],[Tintern ]]-Data[[#This Row],[temperatuur]]</f>
        <v>13.794697478991596</v>
      </c>
      <c r="H1485" s="7">
        <f>ROUND(IF(Data[[#This Row],[deltaT]]&gt;0,(Data[[#This Row],[Tintern ]]-Data[[#This Row],[temperatuur]])*Uitgangspunten!$B$9,0),1)</f>
        <v>47.9</v>
      </c>
      <c r="I1485"/>
      <c r="J1485"/>
      <c r="K1485" s="6"/>
      <c r="O1485" s="5"/>
      <c r="P1485" s="8"/>
      <c r="U1485"/>
      <c r="V1485"/>
    </row>
    <row r="1486" spans="1:22" x14ac:dyDescent="0.25">
      <c r="A1486">
        <v>2003</v>
      </c>
      <c r="B1486">
        <v>11</v>
      </c>
      <c r="C1486">
        <v>11</v>
      </c>
      <c r="D1486">
        <v>1</v>
      </c>
      <c r="E1486" s="13">
        <v>3.6</v>
      </c>
      <c r="F1486" s="7">
        <f>(((20-15)/(MIN($E$2:$E$8761)-15))*Data[[#This Row],[temperatuur]])+18.151</f>
        <v>17.394697478991596</v>
      </c>
      <c r="G1486" s="7">
        <f>Data[[#This Row],[Tintern ]]-Data[[#This Row],[temperatuur]]</f>
        <v>13.794697478991596</v>
      </c>
      <c r="H1486" s="7">
        <f>ROUND(IF(Data[[#This Row],[deltaT]]&gt;0,(Data[[#This Row],[Tintern ]]-Data[[#This Row],[temperatuur]])*Uitgangspunten!$B$9,0),1)</f>
        <v>47.9</v>
      </c>
      <c r="I1486"/>
      <c r="J1486"/>
      <c r="K1486" s="6"/>
      <c r="O1486" s="5"/>
      <c r="P1486" s="8"/>
      <c r="U1486"/>
      <c r="V1486"/>
    </row>
    <row r="1487" spans="1:22" x14ac:dyDescent="0.25">
      <c r="A1487">
        <v>2003</v>
      </c>
      <c r="B1487">
        <v>11</v>
      </c>
      <c r="C1487">
        <v>28</v>
      </c>
      <c r="D1487">
        <v>16</v>
      </c>
      <c r="E1487" s="13">
        <v>3.6</v>
      </c>
      <c r="F1487" s="7">
        <f>(((20-15)/(MIN($E$2:$E$8761)-15))*Data[[#This Row],[temperatuur]])+18.151</f>
        <v>17.394697478991596</v>
      </c>
      <c r="G1487" s="7">
        <f>Data[[#This Row],[Tintern ]]-Data[[#This Row],[temperatuur]]</f>
        <v>13.794697478991596</v>
      </c>
      <c r="H1487" s="7">
        <f>ROUND(IF(Data[[#This Row],[deltaT]]&gt;0,(Data[[#This Row],[Tintern ]]-Data[[#This Row],[temperatuur]])*Uitgangspunten!$B$9,0),1)</f>
        <v>47.9</v>
      </c>
      <c r="I1487"/>
      <c r="J1487"/>
      <c r="K1487" s="6"/>
      <c r="O1487" s="5"/>
      <c r="P1487" s="8"/>
      <c r="U1487"/>
      <c r="V1487"/>
    </row>
    <row r="1488" spans="1:22" x14ac:dyDescent="0.25">
      <c r="A1488">
        <v>2003</v>
      </c>
      <c r="B1488">
        <v>11</v>
      </c>
      <c r="C1488">
        <v>28</v>
      </c>
      <c r="D1488">
        <v>19</v>
      </c>
      <c r="E1488" s="13">
        <v>3.6</v>
      </c>
      <c r="F1488" s="7">
        <f>(((20-15)/(MIN($E$2:$E$8761)-15))*Data[[#This Row],[temperatuur]])+18.151</f>
        <v>17.394697478991596</v>
      </c>
      <c r="G1488" s="7">
        <f>Data[[#This Row],[Tintern ]]-Data[[#This Row],[temperatuur]]</f>
        <v>13.794697478991596</v>
      </c>
      <c r="H1488" s="7">
        <f>ROUND(IF(Data[[#This Row],[deltaT]]&gt;0,(Data[[#This Row],[Tintern ]]-Data[[#This Row],[temperatuur]])*Uitgangspunten!$B$9,0),1)</f>
        <v>47.9</v>
      </c>
      <c r="I1488"/>
      <c r="J1488"/>
      <c r="K1488" s="6"/>
      <c r="O1488" s="5"/>
      <c r="P1488" s="8"/>
      <c r="U1488"/>
      <c r="V1488"/>
    </row>
    <row r="1489" spans="1:22" x14ac:dyDescent="0.25">
      <c r="A1489">
        <v>2003</v>
      </c>
      <c r="B1489">
        <v>11</v>
      </c>
      <c r="C1489">
        <v>29</v>
      </c>
      <c r="D1489">
        <v>24</v>
      </c>
      <c r="E1489" s="13">
        <v>3.6</v>
      </c>
      <c r="F1489" s="7">
        <f>(((20-15)/(MIN($E$2:$E$8761)-15))*Data[[#This Row],[temperatuur]])+18.151</f>
        <v>17.394697478991596</v>
      </c>
      <c r="G1489" s="7">
        <f>Data[[#This Row],[Tintern ]]-Data[[#This Row],[temperatuur]]</f>
        <v>13.794697478991596</v>
      </c>
      <c r="H1489" s="7">
        <f>ROUND(IF(Data[[#This Row],[deltaT]]&gt;0,(Data[[#This Row],[Tintern ]]-Data[[#This Row],[temperatuur]])*Uitgangspunten!$B$9,0),1)</f>
        <v>47.9</v>
      </c>
      <c r="I1489"/>
      <c r="J1489"/>
      <c r="K1489" s="6"/>
      <c r="O1489" s="5"/>
      <c r="P1489" s="8"/>
      <c r="U1489"/>
      <c r="V1489"/>
    </row>
    <row r="1490" spans="1:22" x14ac:dyDescent="0.25">
      <c r="A1490">
        <v>2003</v>
      </c>
      <c r="B1490">
        <v>12</v>
      </c>
      <c r="C1490">
        <v>3</v>
      </c>
      <c r="D1490">
        <v>12</v>
      </c>
      <c r="E1490" s="13">
        <v>3.6</v>
      </c>
      <c r="F1490" s="7">
        <f>(((20-15)/(MIN($E$2:$E$8761)-15))*Data[[#This Row],[temperatuur]])+18.151</f>
        <v>17.394697478991596</v>
      </c>
      <c r="G1490" s="7">
        <f>Data[[#This Row],[Tintern ]]-Data[[#This Row],[temperatuur]]</f>
        <v>13.794697478991596</v>
      </c>
      <c r="H1490" s="7">
        <f>ROUND(IF(Data[[#This Row],[deltaT]]&gt;0,(Data[[#This Row],[Tintern ]]-Data[[#This Row],[temperatuur]])*Uitgangspunten!$B$9,0),1)</f>
        <v>47.9</v>
      </c>
      <c r="I1490"/>
      <c r="J1490"/>
      <c r="K1490" s="6"/>
      <c r="O1490" s="5"/>
      <c r="P1490" s="8"/>
      <c r="U1490"/>
      <c r="V1490"/>
    </row>
    <row r="1491" spans="1:22" x14ac:dyDescent="0.25">
      <c r="A1491">
        <v>2003</v>
      </c>
      <c r="B1491">
        <v>12</v>
      </c>
      <c r="C1491">
        <v>3</v>
      </c>
      <c r="D1491">
        <v>13</v>
      </c>
      <c r="E1491" s="13">
        <v>3.6</v>
      </c>
      <c r="F1491" s="7">
        <f>(((20-15)/(MIN($E$2:$E$8761)-15))*Data[[#This Row],[temperatuur]])+18.151</f>
        <v>17.394697478991596</v>
      </c>
      <c r="G1491" s="7">
        <f>Data[[#This Row],[Tintern ]]-Data[[#This Row],[temperatuur]]</f>
        <v>13.794697478991596</v>
      </c>
      <c r="H1491" s="7">
        <f>ROUND(IF(Data[[#This Row],[deltaT]]&gt;0,(Data[[#This Row],[Tintern ]]-Data[[#This Row],[temperatuur]])*Uitgangspunten!$B$9,0),1)</f>
        <v>47.9</v>
      </c>
      <c r="I1491"/>
      <c r="J1491"/>
      <c r="K1491" s="6"/>
      <c r="O1491" s="5"/>
      <c r="P1491" s="8"/>
      <c r="U1491"/>
      <c r="V1491"/>
    </row>
    <row r="1492" spans="1:22" x14ac:dyDescent="0.25">
      <c r="A1492">
        <v>2003</v>
      </c>
      <c r="B1492">
        <v>12</v>
      </c>
      <c r="C1492">
        <v>5</v>
      </c>
      <c r="D1492">
        <v>2</v>
      </c>
      <c r="E1492" s="13">
        <v>3.6</v>
      </c>
      <c r="F1492" s="7">
        <f>(((20-15)/(MIN($E$2:$E$8761)-15))*Data[[#This Row],[temperatuur]])+18.151</f>
        <v>17.394697478991596</v>
      </c>
      <c r="G1492" s="7">
        <f>Data[[#This Row],[Tintern ]]-Data[[#This Row],[temperatuur]]</f>
        <v>13.794697478991596</v>
      </c>
      <c r="H1492" s="7">
        <f>ROUND(IF(Data[[#This Row],[deltaT]]&gt;0,(Data[[#This Row],[Tintern ]]-Data[[#This Row],[temperatuur]])*Uitgangspunten!$B$9,0),1)</f>
        <v>47.9</v>
      </c>
      <c r="I1492"/>
      <c r="J1492"/>
      <c r="K1492" s="6"/>
      <c r="O1492" s="5"/>
      <c r="P1492" s="8"/>
      <c r="U1492"/>
      <c r="V1492"/>
    </row>
    <row r="1493" spans="1:22" x14ac:dyDescent="0.25">
      <c r="A1493">
        <v>2003</v>
      </c>
      <c r="B1493">
        <v>12</v>
      </c>
      <c r="C1493">
        <v>5</v>
      </c>
      <c r="D1493">
        <v>3</v>
      </c>
      <c r="E1493" s="13">
        <v>3.6</v>
      </c>
      <c r="F1493" s="7">
        <f>(((20-15)/(MIN($E$2:$E$8761)-15))*Data[[#This Row],[temperatuur]])+18.151</f>
        <v>17.394697478991596</v>
      </c>
      <c r="G1493" s="7">
        <f>Data[[#This Row],[Tintern ]]-Data[[#This Row],[temperatuur]]</f>
        <v>13.794697478991596</v>
      </c>
      <c r="H1493" s="7">
        <f>ROUND(IF(Data[[#This Row],[deltaT]]&gt;0,(Data[[#This Row],[Tintern ]]-Data[[#This Row],[temperatuur]])*Uitgangspunten!$B$9,0),1)</f>
        <v>47.9</v>
      </c>
      <c r="I1493"/>
      <c r="J1493"/>
      <c r="K1493" s="6"/>
      <c r="O1493" s="5"/>
      <c r="P1493" s="8"/>
      <c r="U1493"/>
      <c r="V1493"/>
    </row>
    <row r="1494" spans="1:22" x14ac:dyDescent="0.25">
      <c r="A1494">
        <v>2003</v>
      </c>
      <c r="B1494">
        <v>12</v>
      </c>
      <c r="C1494">
        <v>5</v>
      </c>
      <c r="D1494">
        <v>7</v>
      </c>
      <c r="E1494" s="13">
        <v>3.6</v>
      </c>
      <c r="F1494" s="7">
        <f>(((20-15)/(MIN($E$2:$E$8761)-15))*Data[[#This Row],[temperatuur]])+18.151</f>
        <v>17.394697478991596</v>
      </c>
      <c r="G1494" s="7">
        <f>Data[[#This Row],[Tintern ]]-Data[[#This Row],[temperatuur]]</f>
        <v>13.794697478991596</v>
      </c>
      <c r="H1494" s="7">
        <f>ROUND(IF(Data[[#This Row],[deltaT]]&gt;0,(Data[[#This Row],[Tintern ]]-Data[[#This Row],[temperatuur]])*Uitgangspunten!$B$9,0),1)</f>
        <v>47.9</v>
      </c>
      <c r="I1494"/>
      <c r="J1494"/>
      <c r="K1494" s="6"/>
      <c r="O1494" s="5"/>
      <c r="P1494" s="8"/>
      <c r="U1494"/>
      <c r="V1494"/>
    </row>
    <row r="1495" spans="1:22" x14ac:dyDescent="0.25">
      <c r="A1495">
        <v>2003</v>
      </c>
      <c r="B1495">
        <v>12</v>
      </c>
      <c r="C1495">
        <v>9</v>
      </c>
      <c r="D1495">
        <v>15</v>
      </c>
      <c r="E1495" s="13">
        <v>3.6</v>
      </c>
      <c r="F1495" s="7">
        <f>(((20-15)/(MIN($E$2:$E$8761)-15))*Data[[#This Row],[temperatuur]])+18.151</f>
        <v>17.394697478991596</v>
      </c>
      <c r="G1495" s="7">
        <f>Data[[#This Row],[Tintern ]]-Data[[#This Row],[temperatuur]]</f>
        <v>13.794697478991596</v>
      </c>
      <c r="H1495" s="7">
        <f>ROUND(IF(Data[[#This Row],[deltaT]]&gt;0,(Data[[#This Row],[Tintern ]]-Data[[#This Row],[temperatuur]])*Uitgangspunten!$B$9,0),1)</f>
        <v>47.9</v>
      </c>
      <c r="I1495"/>
      <c r="J1495"/>
      <c r="K1495" s="6"/>
      <c r="O1495" s="5"/>
      <c r="P1495" s="8"/>
      <c r="U1495"/>
      <c r="V1495"/>
    </row>
    <row r="1496" spans="1:22" x14ac:dyDescent="0.25">
      <c r="A1496">
        <v>2003</v>
      </c>
      <c r="B1496">
        <v>12</v>
      </c>
      <c r="C1496">
        <v>28</v>
      </c>
      <c r="D1496">
        <v>16</v>
      </c>
      <c r="E1496" s="13">
        <v>3.6</v>
      </c>
      <c r="F1496" s="7">
        <f>(((20-15)/(MIN($E$2:$E$8761)-15))*Data[[#This Row],[temperatuur]])+18.151</f>
        <v>17.394697478991596</v>
      </c>
      <c r="G1496" s="7">
        <f>Data[[#This Row],[Tintern ]]-Data[[#This Row],[temperatuur]]</f>
        <v>13.794697478991596</v>
      </c>
      <c r="H1496" s="7">
        <f>ROUND(IF(Data[[#This Row],[deltaT]]&gt;0,(Data[[#This Row],[Tintern ]]-Data[[#This Row],[temperatuur]])*Uitgangspunten!$B$9,0),1)</f>
        <v>47.9</v>
      </c>
      <c r="I1496"/>
      <c r="J1496"/>
      <c r="K1496" s="6"/>
      <c r="O1496" s="5"/>
      <c r="P1496" s="8"/>
      <c r="U1496"/>
      <c r="V1496"/>
    </row>
    <row r="1497" spans="1:22" x14ac:dyDescent="0.25">
      <c r="A1497">
        <v>2001</v>
      </c>
      <c r="B1497">
        <v>1</v>
      </c>
      <c r="C1497">
        <v>7</v>
      </c>
      <c r="D1497">
        <v>24</v>
      </c>
      <c r="E1497" s="13">
        <v>3.7</v>
      </c>
      <c r="F1497" s="7">
        <f>(((20-15)/(MIN($E$2:$E$8761)-15))*Data[[#This Row],[temperatuur]])+18.151</f>
        <v>17.373689075630253</v>
      </c>
      <c r="G1497" s="7">
        <f>Data[[#This Row],[Tintern ]]-Data[[#This Row],[temperatuur]]</f>
        <v>13.673689075630254</v>
      </c>
      <c r="H1497" s="7">
        <f>ROUND(IF(Data[[#This Row],[deltaT]]&gt;0,(Data[[#This Row],[Tintern ]]-Data[[#This Row],[temperatuur]])*Uitgangspunten!$B$9,0),1)</f>
        <v>47.5</v>
      </c>
      <c r="I1497"/>
      <c r="J1497"/>
      <c r="K1497" s="6"/>
      <c r="O1497" s="5"/>
      <c r="P1497" s="8"/>
      <c r="U1497"/>
      <c r="V1497"/>
    </row>
    <row r="1498" spans="1:22" x14ac:dyDescent="0.25">
      <c r="A1498">
        <v>2001</v>
      </c>
      <c r="B1498">
        <v>1</v>
      </c>
      <c r="C1498">
        <v>10</v>
      </c>
      <c r="D1498">
        <v>12</v>
      </c>
      <c r="E1498" s="13">
        <v>3.7</v>
      </c>
      <c r="F1498" s="7">
        <f>(((20-15)/(MIN($E$2:$E$8761)-15))*Data[[#This Row],[temperatuur]])+18.151</f>
        <v>17.373689075630253</v>
      </c>
      <c r="G1498" s="7">
        <f>Data[[#This Row],[Tintern ]]-Data[[#This Row],[temperatuur]]</f>
        <v>13.673689075630254</v>
      </c>
      <c r="H1498" s="7">
        <f>ROUND(IF(Data[[#This Row],[deltaT]]&gt;0,(Data[[#This Row],[Tintern ]]-Data[[#This Row],[temperatuur]])*Uitgangspunten!$B$9,0),1)</f>
        <v>47.5</v>
      </c>
      <c r="I1498"/>
      <c r="J1498"/>
      <c r="K1498" s="6"/>
      <c r="O1498" s="5"/>
      <c r="P1498" s="8"/>
      <c r="U1498"/>
      <c r="V1498"/>
    </row>
    <row r="1499" spans="1:22" x14ac:dyDescent="0.25">
      <c r="A1499">
        <v>2001</v>
      </c>
      <c r="B1499">
        <v>1</v>
      </c>
      <c r="C1499">
        <v>11</v>
      </c>
      <c r="D1499">
        <v>14</v>
      </c>
      <c r="E1499" s="13">
        <v>3.7</v>
      </c>
      <c r="F1499" s="7">
        <f>(((20-15)/(MIN($E$2:$E$8761)-15))*Data[[#This Row],[temperatuur]])+18.151</f>
        <v>17.373689075630253</v>
      </c>
      <c r="G1499" s="7">
        <f>Data[[#This Row],[Tintern ]]-Data[[#This Row],[temperatuur]]</f>
        <v>13.673689075630254</v>
      </c>
      <c r="H1499" s="7">
        <f>ROUND(IF(Data[[#This Row],[deltaT]]&gt;0,(Data[[#This Row],[Tintern ]]-Data[[#This Row],[temperatuur]])*Uitgangspunten!$B$9,0),1)</f>
        <v>47.5</v>
      </c>
      <c r="I1499"/>
      <c r="J1499"/>
      <c r="K1499" s="6"/>
      <c r="O1499" s="5"/>
      <c r="P1499" s="8"/>
      <c r="U1499"/>
      <c r="V1499"/>
    </row>
    <row r="1500" spans="1:22" x14ac:dyDescent="0.25">
      <c r="A1500">
        <v>2001</v>
      </c>
      <c r="B1500">
        <v>1</v>
      </c>
      <c r="C1500">
        <v>22</v>
      </c>
      <c r="D1500">
        <v>15</v>
      </c>
      <c r="E1500" s="13">
        <v>3.7</v>
      </c>
      <c r="F1500" s="7">
        <f>(((20-15)/(MIN($E$2:$E$8761)-15))*Data[[#This Row],[temperatuur]])+18.151</f>
        <v>17.373689075630253</v>
      </c>
      <c r="G1500" s="7">
        <f>Data[[#This Row],[Tintern ]]-Data[[#This Row],[temperatuur]]</f>
        <v>13.673689075630254</v>
      </c>
      <c r="H1500" s="7">
        <f>ROUND(IF(Data[[#This Row],[deltaT]]&gt;0,(Data[[#This Row],[Tintern ]]-Data[[#This Row],[temperatuur]])*Uitgangspunten!$B$9,0),1)</f>
        <v>47.5</v>
      </c>
      <c r="I1500"/>
      <c r="J1500"/>
      <c r="K1500" s="6"/>
      <c r="O1500" s="5"/>
      <c r="P1500" s="8"/>
      <c r="U1500"/>
      <c r="V1500"/>
    </row>
    <row r="1501" spans="1:22" x14ac:dyDescent="0.25">
      <c r="A1501">
        <v>2001</v>
      </c>
      <c r="B1501">
        <v>1</v>
      </c>
      <c r="C1501">
        <v>27</v>
      </c>
      <c r="D1501">
        <v>1</v>
      </c>
      <c r="E1501" s="13">
        <v>3.7</v>
      </c>
      <c r="F1501" s="7">
        <f>(((20-15)/(MIN($E$2:$E$8761)-15))*Data[[#This Row],[temperatuur]])+18.151</f>
        <v>17.373689075630253</v>
      </c>
      <c r="G1501" s="7">
        <f>Data[[#This Row],[Tintern ]]-Data[[#This Row],[temperatuur]]</f>
        <v>13.673689075630254</v>
      </c>
      <c r="H1501" s="7">
        <f>ROUND(IF(Data[[#This Row],[deltaT]]&gt;0,(Data[[#This Row],[Tintern ]]-Data[[#This Row],[temperatuur]])*Uitgangspunten!$B$9,0),1)</f>
        <v>47.5</v>
      </c>
      <c r="I1501"/>
      <c r="J1501"/>
      <c r="K1501" s="6"/>
      <c r="O1501" s="5"/>
      <c r="P1501" s="8"/>
      <c r="U1501"/>
      <c r="V1501"/>
    </row>
    <row r="1502" spans="1:22" x14ac:dyDescent="0.25">
      <c r="A1502">
        <v>2001</v>
      </c>
      <c r="B1502">
        <v>1</v>
      </c>
      <c r="C1502">
        <v>27</v>
      </c>
      <c r="D1502">
        <v>5</v>
      </c>
      <c r="E1502" s="13">
        <v>3.7</v>
      </c>
      <c r="F1502" s="7">
        <f>(((20-15)/(MIN($E$2:$E$8761)-15))*Data[[#This Row],[temperatuur]])+18.151</f>
        <v>17.373689075630253</v>
      </c>
      <c r="G1502" s="7">
        <f>Data[[#This Row],[Tintern ]]-Data[[#This Row],[temperatuur]]</f>
        <v>13.673689075630254</v>
      </c>
      <c r="H1502" s="7">
        <f>ROUND(IF(Data[[#This Row],[deltaT]]&gt;0,(Data[[#This Row],[Tintern ]]-Data[[#This Row],[temperatuur]])*Uitgangspunten!$B$9,0),1)</f>
        <v>47.5</v>
      </c>
      <c r="I1502"/>
      <c r="J1502"/>
      <c r="K1502" s="6"/>
      <c r="O1502" s="5"/>
      <c r="P1502" s="8"/>
      <c r="U1502"/>
      <c r="V1502"/>
    </row>
    <row r="1503" spans="1:22" x14ac:dyDescent="0.25">
      <c r="A1503">
        <v>2001</v>
      </c>
      <c r="B1503">
        <v>1</v>
      </c>
      <c r="C1503">
        <v>29</v>
      </c>
      <c r="D1503">
        <v>3</v>
      </c>
      <c r="E1503" s="13">
        <v>3.7</v>
      </c>
      <c r="F1503" s="7">
        <f>(((20-15)/(MIN($E$2:$E$8761)-15))*Data[[#This Row],[temperatuur]])+18.151</f>
        <v>17.373689075630253</v>
      </c>
      <c r="G1503" s="7">
        <f>Data[[#This Row],[Tintern ]]-Data[[#This Row],[temperatuur]]</f>
        <v>13.673689075630254</v>
      </c>
      <c r="H1503" s="7">
        <f>ROUND(IF(Data[[#This Row],[deltaT]]&gt;0,(Data[[#This Row],[Tintern ]]-Data[[#This Row],[temperatuur]])*Uitgangspunten!$B$9,0),1)</f>
        <v>47.5</v>
      </c>
      <c r="I1503"/>
      <c r="J1503"/>
      <c r="K1503" s="6"/>
      <c r="O1503" s="5"/>
      <c r="P1503" s="8"/>
      <c r="U1503"/>
      <c r="V1503"/>
    </row>
    <row r="1504" spans="1:22" x14ac:dyDescent="0.25">
      <c r="A1504">
        <v>2004</v>
      </c>
      <c r="B1504">
        <v>2</v>
      </c>
      <c r="C1504">
        <v>8</v>
      </c>
      <c r="D1504">
        <v>18</v>
      </c>
      <c r="E1504" s="13">
        <v>3.7</v>
      </c>
      <c r="F1504" s="7">
        <f>(((20-15)/(MIN($E$2:$E$8761)-15))*Data[[#This Row],[temperatuur]])+18.151</f>
        <v>17.373689075630253</v>
      </c>
      <c r="G1504" s="7">
        <f>Data[[#This Row],[Tintern ]]-Data[[#This Row],[temperatuur]]</f>
        <v>13.673689075630254</v>
      </c>
      <c r="H1504" s="7">
        <f>ROUND(IF(Data[[#This Row],[deltaT]]&gt;0,(Data[[#This Row],[Tintern ]]-Data[[#This Row],[temperatuur]])*Uitgangspunten!$B$9,0),1)</f>
        <v>47.5</v>
      </c>
      <c r="I1504"/>
      <c r="J1504"/>
      <c r="K1504" s="6"/>
      <c r="O1504" s="5"/>
      <c r="P1504" s="8"/>
      <c r="U1504"/>
      <c r="V1504"/>
    </row>
    <row r="1505" spans="1:22" x14ac:dyDescent="0.25">
      <c r="A1505">
        <v>2004</v>
      </c>
      <c r="B1505">
        <v>2</v>
      </c>
      <c r="C1505">
        <v>11</v>
      </c>
      <c r="D1505">
        <v>21</v>
      </c>
      <c r="E1505" s="13">
        <v>3.7</v>
      </c>
      <c r="F1505" s="7">
        <f>(((20-15)/(MIN($E$2:$E$8761)-15))*Data[[#This Row],[temperatuur]])+18.151</f>
        <v>17.373689075630253</v>
      </c>
      <c r="G1505" s="7">
        <f>Data[[#This Row],[Tintern ]]-Data[[#This Row],[temperatuur]]</f>
        <v>13.673689075630254</v>
      </c>
      <c r="H1505" s="7">
        <f>ROUND(IF(Data[[#This Row],[deltaT]]&gt;0,(Data[[#This Row],[Tintern ]]-Data[[#This Row],[temperatuur]])*Uitgangspunten!$B$9,0),1)</f>
        <v>47.5</v>
      </c>
      <c r="I1505"/>
      <c r="J1505"/>
      <c r="K1505" s="6"/>
      <c r="O1505" s="5"/>
      <c r="P1505" s="8"/>
      <c r="U1505"/>
      <c r="V1505"/>
    </row>
    <row r="1506" spans="1:22" x14ac:dyDescent="0.25">
      <c r="A1506">
        <v>2004</v>
      </c>
      <c r="B1506">
        <v>2</v>
      </c>
      <c r="C1506">
        <v>11</v>
      </c>
      <c r="D1506">
        <v>22</v>
      </c>
      <c r="E1506" s="13">
        <v>3.7</v>
      </c>
      <c r="F1506" s="7">
        <f>(((20-15)/(MIN($E$2:$E$8761)-15))*Data[[#This Row],[temperatuur]])+18.151</f>
        <v>17.373689075630253</v>
      </c>
      <c r="G1506" s="7">
        <f>Data[[#This Row],[Tintern ]]-Data[[#This Row],[temperatuur]]</f>
        <v>13.673689075630254</v>
      </c>
      <c r="H1506" s="7">
        <f>ROUND(IF(Data[[#This Row],[deltaT]]&gt;0,(Data[[#This Row],[Tintern ]]-Data[[#This Row],[temperatuur]])*Uitgangspunten!$B$9,0),1)</f>
        <v>47.5</v>
      </c>
      <c r="I1506"/>
      <c r="J1506"/>
      <c r="K1506" s="6"/>
      <c r="O1506" s="5"/>
      <c r="P1506" s="8"/>
      <c r="U1506"/>
      <c r="V1506"/>
    </row>
    <row r="1507" spans="1:22" x14ac:dyDescent="0.25">
      <c r="A1507">
        <v>2004</v>
      </c>
      <c r="B1507">
        <v>2</v>
      </c>
      <c r="C1507">
        <v>18</v>
      </c>
      <c r="D1507">
        <v>7</v>
      </c>
      <c r="E1507" s="13">
        <v>3.7</v>
      </c>
      <c r="F1507" s="7">
        <f>(((20-15)/(MIN($E$2:$E$8761)-15))*Data[[#This Row],[temperatuur]])+18.151</f>
        <v>17.373689075630253</v>
      </c>
      <c r="G1507" s="7">
        <f>Data[[#This Row],[Tintern ]]-Data[[#This Row],[temperatuur]]</f>
        <v>13.673689075630254</v>
      </c>
      <c r="H1507" s="7">
        <f>ROUND(IF(Data[[#This Row],[deltaT]]&gt;0,(Data[[#This Row],[Tintern ]]-Data[[#This Row],[temperatuur]])*Uitgangspunten!$B$9,0),1)</f>
        <v>47.5</v>
      </c>
      <c r="I1507"/>
      <c r="J1507"/>
      <c r="K1507" s="6"/>
      <c r="O1507" s="5"/>
      <c r="P1507" s="8"/>
      <c r="U1507"/>
      <c r="V1507"/>
    </row>
    <row r="1508" spans="1:22" x14ac:dyDescent="0.25">
      <c r="A1508">
        <v>2004</v>
      </c>
      <c r="B1508">
        <v>3</v>
      </c>
      <c r="C1508">
        <v>6</v>
      </c>
      <c r="D1508">
        <v>17</v>
      </c>
      <c r="E1508" s="13">
        <v>3.7</v>
      </c>
      <c r="F1508" s="7">
        <f>(((20-15)/(MIN($E$2:$E$8761)-15))*Data[[#This Row],[temperatuur]])+18.151</f>
        <v>17.373689075630253</v>
      </c>
      <c r="G1508" s="7">
        <f>Data[[#This Row],[Tintern ]]-Data[[#This Row],[temperatuur]]</f>
        <v>13.673689075630254</v>
      </c>
      <c r="H1508" s="7">
        <f>ROUND(IF(Data[[#This Row],[deltaT]]&gt;0,(Data[[#This Row],[Tintern ]]-Data[[#This Row],[temperatuur]])*Uitgangspunten!$B$9,0),1)</f>
        <v>47.5</v>
      </c>
      <c r="I1508"/>
      <c r="J1508"/>
      <c r="K1508" s="6"/>
      <c r="O1508" s="5"/>
      <c r="P1508" s="8"/>
      <c r="U1508"/>
      <c r="V1508"/>
    </row>
    <row r="1509" spans="1:22" x14ac:dyDescent="0.25">
      <c r="A1509">
        <v>2004</v>
      </c>
      <c r="B1509">
        <v>3</v>
      </c>
      <c r="C1509">
        <v>8</v>
      </c>
      <c r="D1509">
        <v>23</v>
      </c>
      <c r="E1509" s="13">
        <v>3.7</v>
      </c>
      <c r="F1509" s="7">
        <f>(((20-15)/(MIN($E$2:$E$8761)-15))*Data[[#This Row],[temperatuur]])+18.151</f>
        <v>17.373689075630253</v>
      </c>
      <c r="G1509" s="7">
        <f>Data[[#This Row],[Tintern ]]-Data[[#This Row],[temperatuur]]</f>
        <v>13.673689075630254</v>
      </c>
      <c r="H1509" s="7">
        <f>ROUND(IF(Data[[#This Row],[deltaT]]&gt;0,(Data[[#This Row],[Tintern ]]-Data[[#This Row],[temperatuur]])*Uitgangspunten!$B$9,0),1)</f>
        <v>47.5</v>
      </c>
      <c r="I1509"/>
      <c r="J1509"/>
      <c r="K1509" s="6"/>
      <c r="O1509" s="5"/>
      <c r="P1509" s="8"/>
      <c r="U1509"/>
      <c r="V1509"/>
    </row>
    <row r="1510" spans="1:22" x14ac:dyDescent="0.25">
      <c r="A1510">
        <v>2004</v>
      </c>
      <c r="B1510">
        <v>3</v>
      </c>
      <c r="C1510">
        <v>28</v>
      </c>
      <c r="D1510">
        <v>2</v>
      </c>
      <c r="E1510" s="13">
        <v>3.7</v>
      </c>
      <c r="F1510" s="7">
        <f>(((20-15)/(MIN($E$2:$E$8761)-15))*Data[[#This Row],[temperatuur]])+18.151</f>
        <v>17.373689075630253</v>
      </c>
      <c r="G1510" s="7">
        <f>Data[[#This Row],[Tintern ]]-Data[[#This Row],[temperatuur]]</f>
        <v>13.673689075630254</v>
      </c>
      <c r="H1510" s="7">
        <f>ROUND(IF(Data[[#This Row],[deltaT]]&gt;0,(Data[[#This Row],[Tintern ]]-Data[[#This Row],[temperatuur]])*Uitgangspunten!$B$9,0),1)</f>
        <v>47.5</v>
      </c>
      <c r="I1510"/>
      <c r="J1510"/>
      <c r="K1510" s="6"/>
      <c r="O1510" s="5"/>
      <c r="P1510" s="8"/>
      <c r="U1510"/>
      <c r="V1510"/>
    </row>
    <row r="1511" spans="1:22" x14ac:dyDescent="0.25">
      <c r="A1511">
        <v>2010</v>
      </c>
      <c r="B1511">
        <v>10</v>
      </c>
      <c r="C1511">
        <v>17</v>
      </c>
      <c r="D1511">
        <v>2</v>
      </c>
      <c r="E1511" s="13">
        <v>3.7</v>
      </c>
      <c r="F1511" s="7">
        <f>(((20-15)/(MIN($E$2:$E$8761)-15))*Data[[#This Row],[temperatuur]])+18.151</f>
        <v>17.373689075630253</v>
      </c>
      <c r="G1511" s="7">
        <f>Data[[#This Row],[Tintern ]]-Data[[#This Row],[temperatuur]]</f>
        <v>13.673689075630254</v>
      </c>
      <c r="H1511" s="7">
        <f>ROUND(IF(Data[[#This Row],[deltaT]]&gt;0,(Data[[#This Row],[Tintern ]]-Data[[#This Row],[temperatuur]])*Uitgangspunten!$B$9,0),1)</f>
        <v>47.5</v>
      </c>
      <c r="I1511"/>
      <c r="J1511"/>
      <c r="K1511" s="6"/>
      <c r="O1511" s="5"/>
      <c r="P1511" s="8"/>
      <c r="U1511"/>
      <c r="V1511"/>
    </row>
    <row r="1512" spans="1:22" x14ac:dyDescent="0.25">
      <c r="A1512">
        <v>2003</v>
      </c>
      <c r="B1512">
        <v>11</v>
      </c>
      <c r="C1512">
        <v>6</v>
      </c>
      <c r="D1512">
        <v>19</v>
      </c>
      <c r="E1512" s="13">
        <v>3.7</v>
      </c>
      <c r="F1512" s="7">
        <f>(((20-15)/(MIN($E$2:$E$8761)-15))*Data[[#This Row],[temperatuur]])+18.151</f>
        <v>17.373689075630253</v>
      </c>
      <c r="G1512" s="7">
        <f>Data[[#This Row],[Tintern ]]-Data[[#This Row],[temperatuur]]</f>
        <v>13.673689075630254</v>
      </c>
      <c r="H1512" s="7">
        <f>ROUND(IF(Data[[#This Row],[deltaT]]&gt;0,(Data[[#This Row],[Tintern ]]-Data[[#This Row],[temperatuur]])*Uitgangspunten!$B$9,0),1)</f>
        <v>47.5</v>
      </c>
      <c r="I1512"/>
      <c r="J1512"/>
      <c r="K1512" s="6"/>
      <c r="O1512" s="5"/>
      <c r="P1512" s="8"/>
      <c r="U1512"/>
      <c r="V1512"/>
    </row>
    <row r="1513" spans="1:22" x14ac:dyDescent="0.25">
      <c r="A1513">
        <v>2003</v>
      </c>
      <c r="B1513">
        <v>11</v>
      </c>
      <c r="C1513">
        <v>7</v>
      </c>
      <c r="D1513">
        <v>8</v>
      </c>
      <c r="E1513" s="13">
        <v>3.7</v>
      </c>
      <c r="F1513" s="7">
        <f>(((20-15)/(MIN($E$2:$E$8761)-15))*Data[[#This Row],[temperatuur]])+18.151</f>
        <v>17.373689075630253</v>
      </c>
      <c r="G1513" s="7">
        <f>Data[[#This Row],[Tintern ]]-Data[[#This Row],[temperatuur]]</f>
        <v>13.673689075630254</v>
      </c>
      <c r="H1513" s="7">
        <f>ROUND(IF(Data[[#This Row],[deltaT]]&gt;0,(Data[[#This Row],[Tintern ]]-Data[[#This Row],[temperatuur]])*Uitgangspunten!$B$9,0),1)</f>
        <v>47.5</v>
      </c>
      <c r="I1513"/>
      <c r="J1513"/>
      <c r="K1513" s="6"/>
      <c r="O1513" s="5"/>
      <c r="P1513" s="8"/>
      <c r="U1513"/>
      <c r="V1513"/>
    </row>
    <row r="1514" spans="1:22" x14ac:dyDescent="0.25">
      <c r="A1514">
        <v>2003</v>
      </c>
      <c r="B1514">
        <v>11</v>
      </c>
      <c r="C1514">
        <v>9</v>
      </c>
      <c r="D1514">
        <v>1</v>
      </c>
      <c r="E1514" s="13">
        <v>3.7</v>
      </c>
      <c r="F1514" s="7">
        <f>(((20-15)/(MIN($E$2:$E$8761)-15))*Data[[#This Row],[temperatuur]])+18.151</f>
        <v>17.373689075630253</v>
      </c>
      <c r="G1514" s="7">
        <f>Data[[#This Row],[Tintern ]]-Data[[#This Row],[temperatuur]]</f>
        <v>13.673689075630254</v>
      </c>
      <c r="H1514" s="7">
        <f>ROUND(IF(Data[[#This Row],[deltaT]]&gt;0,(Data[[#This Row],[Tintern ]]-Data[[#This Row],[temperatuur]])*Uitgangspunten!$B$9,0),1)</f>
        <v>47.5</v>
      </c>
      <c r="I1514"/>
      <c r="J1514"/>
      <c r="K1514" s="6"/>
      <c r="O1514" s="5"/>
      <c r="P1514" s="8"/>
      <c r="U1514"/>
      <c r="V1514"/>
    </row>
    <row r="1515" spans="1:22" x14ac:dyDescent="0.25">
      <c r="A1515">
        <v>2003</v>
      </c>
      <c r="B1515">
        <v>11</v>
      </c>
      <c r="C1515">
        <v>16</v>
      </c>
      <c r="D1515">
        <v>2</v>
      </c>
      <c r="E1515" s="13">
        <v>3.7</v>
      </c>
      <c r="F1515" s="7">
        <f>(((20-15)/(MIN($E$2:$E$8761)-15))*Data[[#This Row],[temperatuur]])+18.151</f>
        <v>17.373689075630253</v>
      </c>
      <c r="G1515" s="7">
        <f>Data[[#This Row],[Tintern ]]-Data[[#This Row],[temperatuur]]</f>
        <v>13.673689075630254</v>
      </c>
      <c r="H1515" s="7">
        <f>ROUND(IF(Data[[#This Row],[deltaT]]&gt;0,(Data[[#This Row],[Tintern ]]-Data[[#This Row],[temperatuur]])*Uitgangspunten!$B$9,0),1)</f>
        <v>47.5</v>
      </c>
      <c r="I1515"/>
      <c r="J1515"/>
      <c r="K1515" s="6"/>
      <c r="O1515" s="5"/>
      <c r="P1515" s="8"/>
      <c r="U1515"/>
      <c r="V1515"/>
    </row>
    <row r="1516" spans="1:22" x14ac:dyDescent="0.25">
      <c r="A1516">
        <v>2003</v>
      </c>
      <c r="B1516">
        <v>11</v>
      </c>
      <c r="C1516">
        <v>27</v>
      </c>
      <c r="D1516">
        <v>20</v>
      </c>
      <c r="E1516" s="13">
        <v>3.7</v>
      </c>
      <c r="F1516" s="7">
        <f>(((20-15)/(MIN($E$2:$E$8761)-15))*Data[[#This Row],[temperatuur]])+18.151</f>
        <v>17.373689075630253</v>
      </c>
      <c r="G1516" s="7">
        <f>Data[[#This Row],[Tintern ]]-Data[[#This Row],[temperatuur]]</f>
        <v>13.673689075630254</v>
      </c>
      <c r="H1516" s="7">
        <f>ROUND(IF(Data[[#This Row],[deltaT]]&gt;0,(Data[[#This Row],[Tintern ]]-Data[[#This Row],[temperatuur]])*Uitgangspunten!$B$9,0),1)</f>
        <v>47.5</v>
      </c>
      <c r="I1516"/>
      <c r="J1516"/>
      <c r="K1516" s="6"/>
      <c r="O1516" s="5"/>
      <c r="P1516" s="8"/>
      <c r="U1516"/>
      <c r="V1516"/>
    </row>
    <row r="1517" spans="1:22" x14ac:dyDescent="0.25">
      <c r="A1517">
        <v>2003</v>
      </c>
      <c r="B1517">
        <v>11</v>
      </c>
      <c r="C1517">
        <v>28</v>
      </c>
      <c r="D1517">
        <v>17</v>
      </c>
      <c r="E1517" s="13">
        <v>3.7</v>
      </c>
      <c r="F1517" s="7">
        <f>(((20-15)/(MIN($E$2:$E$8761)-15))*Data[[#This Row],[temperatuur]])+18.151</f>
        <v>17.373689075630253</v>
      </c>
      <c r="G1517" s="7">
        <f>Data[[#This Row],[Tintern ]]-Data[[#This Row],[temperatuur]]</f>
        <v>13.673689075630254</v>
      </c>
      <c r="H1517" s="7">
        <f>ROUND(IF(Data[[#This Row],[deltaT]]&gt;0,(Data[[#This Row],[Tintern ]]-Data[[#This Row],[temperatuur]])*Uitgangspunten!$B$9,0),1)</f>
        <v>47.5</v>
      </c>
      <c r="I1517"/>
      <c r="J1517"/>
      <c r="K1517" s="6"/>
      <c r="O1517" s="5"/>
      <c r="P1517" s="8"/>
      <c r="U1517"/>
      <c r="V1517"/>
    </row>
    <row r="1518" spans="1:22" x14ac:dyDescent="0.25">
      <c r="A1518">
        <v>2003</v>
      </c>
      <c r="B1518">
        <v>12</v>
      </c>
      <c r="C1518">
        <v>2</v>
      </c>
      <c r="D1518">
        <v>20</v>
      </c>
      <c r="E1518" s="13">
        <v>3.7</v>
      </c>
      <c r="F1518" s="7">
        <f>(((20-15)/(MIN($E$2:$E$8761)-15))*Data[[#This Row],[temperatuur]])+18.151</f>
        <v>17.373689075630253</v>
      </c>
      <c r="G1518" s="7">
        <f>Data[[#This Row],[Tintern ]]-Data[[#This Row],[temperatuur]]</f>
        <v>13.673689075630254</v>
      </c>
      <c r="H1518" s="7">
        <f>ROUND(IF(Data[[#This Row],[deltaT]]&gt;0,(Data[[#This Row],[Tintern ]]-Data[[#This Row],[temperatuur]])*Uitgangspunten!$B$9,0),1)</f>
        <v>47.5</v>
      </c>
      <c r="I1518"/>
      <c r="J1518"/>
      <c r="K1518" s="6"/>
      <c r="O1518" s="5"/>
      <c r="P1518" s="8"/>
      <c r="U1518"/>
      <c r="V1518"/>
    </row>
    <row r="1519" spans="1:22" x14ac:dyDescent="0.25">
      <c r="A1519">
        <v>2003</v>
      </c>
      <c r="B1519">
        <v>12</v>
      </c>
      <c r="C1519">
        <v>5</v>
      </c>
      <c r="D1519">
        <v>1</v>
      </c>
      <c r="E1519" s="13">
        <v>3.7</v>
      </c>
      <c r="F1519" s="7">
        <f>(((20-15)/(MIN($E$2:$E$8761)-15))*Data[[#This Row],[temperatuur]])+18.151</f>
        <v>17.373689075630253</v>
      </c>
      <c r="G1519" s="7">
        <f>Data[[#This Row],[Tintern ]]-Data[[#This Row],[temperatuur]]</f>
        <v>13.673689075630254</v>
      </c>
      <c r="H1519" s="7">
        <f>ROUND(IF(Data[[#This Row],[deltaT]]&gt;0,(Data[[#This Row],[Tintern ]]-Data[[#This Row],[temperatuur]])*Uitgangspunten!$B$9,0),1)</f>
        <v>47.5</v>
      </c>
      <c r="I1519"/>
      <c r="J1519"/>
      <c r="K1519" s="6"/>
      <c r="O1519" s="5"/>
      <c r="P1519" s="8"/>
      <c r="U1519"/>
      <c r="V1519"/>
    </row>
    <row r="1520" spans="1:22" x14ac:dyDescent="0.25">
      <c r="A1520">
        <v>2003</v>
      </c>
      <c r="B1520">
        <v>12</v>
      </c>
      <c r="C1520">
        <v>5</v>
      </c>
      <c r="D1520">
        <v>8</v>
      </c>
      <c r="E1520" s="13">
        <v>3.7</v>
      </c>
      <c r="F1520" s="7">
        <f>(((20-15)/(MIN($E$2:$E$8761)-15))*Data[[#This Row],[temperatuur]])+18.151</f>
        <v>17.373689075630253</v>
      </c>
      <c r="G1520" s="7">
        <f>Data[[#This Row],[Tintern ]]-Data[[#This Row],[temperatuur]]</f>
        <v>13.673689075630254</v>
      </c>
      <c r="H1520" s="7">
        <f>ROUND(IF(Data[[#This Row],[deltaT]]&gt;0,(Data[[#This Row],[Tintern ]]-Data[[#This Row],[temperatuur]])*Uitgangspunten!$B$9,0),1)</f>
        <v>47.5</v>
      </c>
      <c r="I1520"/>
      <c r="J1520"/>
      <c r="K1520" s="6"/>
      <c r="O1520" s="5"/>
      <c r="P1520" s="8"/>
      <c r="U1520"/>
      <c r="V1520"/>
    </row>
    <row r="1521" spans="1:22" x14ac:dyDescent="0.25">
      <c r="A1521">
        <v>2003</v>
      </c>
      <c r="B1521">
        <v>12</v>
      </c>
      <c r="C1521">
        <v>12</v>
      </c>
      <c r="D1521">
        <v>18</v>
      </c>
      <c r="E1521" s="13">
        <v>3.7</v>
      </c>
      <c r="F1521" s="7">
        <f>(((20-15)/(MIN($E$2:$E$8761)-15))*Data[[#This Row],[temperatuur]])+18.151</f>
        <v>17.373689075630253</v>
      </c>
      <c r="G1521" s="7">
        <f>Data[[#This Row],[Tintern ]]-Data[[#This Row],[temperatuur]]</f>
        <v>13.673689075630254</v>
      </c>
      <c r="H1521" s="7">
        <f>ROUND(IF(Data[[#This Row],[deltaT]]&gt;0,(Data[[#This Row],[Tintern ]]-Data[[#This Row],[temperatuur]])*Uitgangspunten!$B$9,0),1)</f>
        <v>47.5</v>
      </c>
      <c r="I1521"/>
      <c r="J1521"/>
      <c r="K1521" s="6"/>
      <c r="O1521" s="5"/>
      <c r="P1521" s="8"/>
      <c r="U1521"/>
      <c r="V1521"/>
    </row>
    <row r="1522" spans="1:22" x14ac:dyDescent="0.25">
      <c r="A1522">
        <v>2003</v>
      </c>
      <c r="B1522">
        <v>12</v>
      </c>
      <c r="C1522">
        <v>15</v>
      </c>
      <c r="D1522">
        <v>23</v>
      </c>
      <c r="E1522" s="13">
        <v>3.7</v>
      </c>
      <c r="F1522" s="7">
        <f>(((20-15)/(MIN($E$2:$E$8761)-15))*Data[[#This Row],[temperatuur]])+18.151</f>
        <v>17.373689075630253</v>
      </c>
      <c r="G1522" s="7">
        <f>Data[[#This Row],[Tintern ]]-Data[[#This Row],[temperatuur]]</f>
        <v>13.673689075630254</v>
      </c>
      <c r="H1522" s="7">
        <f>ROUND(IF(Data[[#This Row],[deltaT]]&gt;0,(Data[[#This Row],[Tintern ]]-Data[[#This Row],[temperatuur]])*Uitgangspunten!$B$9,0),1)</f>
        <v>47.5</v>
      </c>
      <c r="I1522"/>
      <c r="J1522"/>
      <c r="K1522" s="6"/>
      <c r="O1522" s="5"/>
      <c r="P1522" s="8"/>
      <c r="U1522"/>
      <c r="V1522"/>
    </row>
    <row r="1523" spans="1:22" x14ac:dyDescent="0.25">
      <c r="A1523">
        <v>2003</v>
      </c>
      <c r="B1523">
        <v>12</v>
      </c>
      <c r="C1523">
        <v>16</v>
      </c>
      <c r="D1523">
        <v>2</v>
      </c>
      <c r="E1523" s="13">
        <v>3.7</v>
      </c>
      <c r="F1523" s="7">
        <f>(((20-15)/(MIN($E$2:$E$8761)-15))*Data[[#This Row],[temperatuur]])+18.151</f>
        <v>17.373689075630253</v>
      </c>
      <c r="G1523" s="7">
        <f>Data[[#This Row],[Tintern ]]-Data[[#This Row],[temperatuur]]</f>
        <v>13.673689075630254</v>
      </c>
      <c r="H1523" s="7">
        <f>ROUND(IF(Data[[#This Row],[deltaT]]&gt;0,(Data[[#This Row],[Tintern ]]-Data[[#This Row],[temperatuur]])*Uitgangspunten!$B$9,0),1)</f>
        <v>47.5</v>
      </c>
      <c r="I1523"/>
      <c r="J1523"/>
      <c r="K1523" s="6"/>
      <c r="O1523" s="5"/>
      <c r="P1523" s="8"/>
      <c r="U1523"/>
      <c r="V1523"/>
    </row>
    <row r="1524" spans="1:22" x14ac:dyDescent="0.25">
      <c r="A1524">
        <v>2003</v>
      </c>
      <c r="B1524">
        <v>12</v>
      </c>
      <c r="C1524">
        <v>24</v>
      </c>
      <c r="D1524">
        <v>11</v>
      </c>
      <c r="E1524" s="13">
        <v>3.7</v>
      </c>
      <c r="F1524" s="7">
        <f>(((20-15)/(MIN($E$2:$E$8761)-15))*Data[[#This Row],[temperatuur]])+18.151</f>
        <v>17.373689075630253</v>
      </c>
      <c r="G1524" s="7">
        <f>Data[[#This Row],[Tintern ]]-Data[[#This Row],[temperatuur]]</f>
        <v>13.673689075630254</v>
      </c>
      <c r="H1524" s="7">
        <f>ROUND(IF(Data[[#This Row],[deltaT]]&gt;0,(Data[[#This Row],[Tintern ]]-Data[[#This Row],[temperatuur]])*Uitgangspunten!$B$9,0),1)</f>
        <v>47.5</v>
      </c>
      <c r="I1524"/>
      <c r="J1524"/>
      <c r="K1524" s="6"/>
      <c r="O1524" s="5"/>
      <c r="P1524" s="8"/>
      <c r="U1524"/>
      <c r="V1524"/>
    </row>
    <row r="1525" spans="1:22" x14ac:dyDescent="0.25">
      <c r="A1525">
        <v>2003</v>
      </c>
      <c r="B1525">
        <v>12</v>
      </c>
      <c r="C1525">
        <v>29</v>
      </c>
      <c r="D1525">
        <v>15</v>
      </c>
      <c r="E1525" s="13">
        <v>3.7</v>
      </c>
      <c r="F1525" s="7">
        <f>(((20-15)/(MIN($E$2:$E$8761)-15))*Data[[#This Row],[temperatuur]])+18.151</f>
        <v>17.373689075630253</v>
      </c>
      <c r="G1525" s="7">
        <f>Data[[#This Row],[Tintern ]]-Data[[#This Row],[temperatuur]]</f>
        <v>13.673689075630254</v>
      </c>
      <c r="H1525" s="7">
        <f>ROUND(IF(Data[[#This Row],[deltaT]]&gt;0,(Data[[#This Row],[Tintern ]]-Data[[#This Row],[temperatuur]])*Uitgangspunten!$B$9,0),1)</f>
        <v>47.5</v>
      </c>
      <c r="I1525"/>
      <c r="J1525"/>
      <c r="K1525" s="6"/>
      <c r="O1525" s="5"/>
      <c r="P1525" s="8"/>
      <c r="U1525"/>
      <c r="V1525"/>
    </row>
    <row r="1526" spans="1:22" x14ac:dyDescent="0.25">
      <c r="A1526">
        <v>2003</v>
      </c>
      <c r="B1526">
        <v>12</v>
      </c>
      <c r="C1526">
        <v>30</v>
      </c>
      <c r="D1526">
        <v>19</v>
      </c>
      <c r="E1526" s="13">
        <v>3.7</v>
      </c>
      <c r="F1526" s="7">
        <f>(((20-15)/(MIN($E$2:$E$8761)-15))*Data[[#This Row],[temperatuur]])+18.151</f>
        <v>17.373689075630253</v>
      </c>
      <c r="G1526" s="7">
        <f>Data[[#This Row],[Tintern ]]-Data[[#This Row],[temperatuur]]</f>
        <v>13.673689075630254</v>
      </c>
      <c r="H1526" s="7">
        <f>ROUND(IF(Data[[#This Row],[deltaT]]&gt;0,(Data[[#This Row],[Tintern ]]-Data[[#This Row],[temperatuur]])*Uitgangspunten!$B$9,0),1)</f>
        <v>47.5</v>
      </c>
      <c r="I1526"/>
      <c r="J1526"/>
      <c r="K1526" s="6"/>
      <c r="O1526" s="5"/>
      <c r="P1526" s="8"/>
      <c r="U1526"/>
      <c r="V1526"/>
    </row>
    <row r="1527" spans="1:22" x14ac:dyDescent="0.25">
      <c r="A1527">
        <v>2001</v>
      </c>
      <c r="B1527">
        <v>1</v>
      </c>
      <c r="C1527">
        <v>10</v>
      </c>
      <c r="D1527">
        <v>14</v>
      </c>
      <c r="E1527" s="13">
        <v>3.8000000000000003</v>
      </c>
      <c r="F1527" s="7">
        <f>(((20-15)/(MIN($E$2:$E$8761)-15))*Data[[#This Row],[temperatuur]])+18.151</f>
        <v>17.352680672268907</v>
      </c>
      <c r="G1527" s="7">
        <f>Data[[#This Row],[Tintern ]]-Data[[#This Row],[temperatuur]]</f>
        <v>13.552680672268906</v>
      </c>
      <c r="H1527" s="7">
        <f>ROUND(IF(Data[[#This Row],[deltaT]]&gt;0,(Data[[#This Row],[Tintern ]]-Data[[#This Row],[temperatuur]])*Uitgangspunten!$B$9,0),1)</f>
        <v>47.1</v>
      </c>
      <c r="I1527"/>
      <c r="J1527"/>
      <c r="K1527" s="6"/>
      <c r="O1527" s="5"/>
      <c r="P1527" s="8"/>
      <c r="U1527"/>
      <c r="V1527"/>
    </row>
    <row r="1528" spans="1:22" x14ac:dyDescent="0.25">
      <c r="A1528">
        <v>2001</v>
      </c>
      <c r="B1528">
        <v>1</v>
      </c>
      <c r="C1528">
        <v>27</v>
      </c>
      <c r="D1528">
        <v>2</v>
      </c>
      <c r="E1528" s="13">
        <v>3.8000000000000003</v>
      </c>
      <c r="F1528" s="7">
        <f>(((20-15)/(MIN($E$2:$E$8761)-15))*Data[[#This Row],[temperatuur]])+18.151</f>
        <v>17.352680672268907</v>
      </c>
      <c r="G1528" s="7">
        <f>Data[[#This Row],[Tintern ]]-Data[[#This Row],[temperatuur]]</f>
        <v>13.552680672268906</v>
      </c>
      <c r="H1528" s="7">
        <f>ROUND(IF(Data[[#This Row],[deltaT]]&gt;0,(Data[[#This Row],[Tintern ]]-Data[[#This Row],[temperatuur]])*Uitgangspunten!$B$9,0),1)</f>
        <v>47.1</v>
      </c>
      <c r="I1528"/>
      <c r="J1528"/>
      <c r="K1528" s="6"/>
      <c r="O1528" s="5"/>
      <c r="P1528" s="8"/>
      <c r="U1528"/>
      <c r="V1528"/>
    </row>
    <row r="1529" spans="1:22" x14ac:dyDescent="0.25">
      <c r="A1529">
        <v>2001</v>
      </c>
      <c r="B1529">
        <v>1</v>
      </c>
      <c r="C1529">
        <v>27</v>
      </c>
      <c r="D1529">
        <v>3</v>
      </c>
      <c r="E1529" s="13">
        <v>3.8000000000000003</v>
      </c>
      <c r="F1529" s="7">
        <f>(((20-15)/(MIN($E$2:$E$8761)-15))*Data[[#This Row],[temperatuur]])+18.151</f>
        <v>17.352680672268907</v>
      </c>
      <c r="G1529" s="7">
        <f>Data[[#This Row],[Tintern ]]-Data[[#This Row],[temperatuur]]</f>
        <v>13.552680672268906</v>
      </c>
      <c r="H1529" s="7">
        <f>ROUND(IF(Data[[#This Row],[deltaT]]&gt;0,(Data[[#This Row],[Tintern ]]-Data[[#This Row],[temperatuur]])*Uitgangspunten!$B$9,0),1)</f>
        <v>47.1</v>
      </c>
      <c r="I1529"/>
      <c r="J1529"/>
      <c r="K1529" s="6"/>
      <c r="O1529" s="5"/>
      <c r="P1529" s="8"/>
      <c r="U1529"/>
      <c r="V1529"/>
    </row>
    <row r="1530" spans="1:22" x14ac:dyDescent="0.25">
      <c r="A1530">
        <v>2001</v>
      </c>
      <c r="B1530">
        <v>1</v>
      </c>
      <c r="C1530">
        <v>27</v>
      </c>
      <c r="D1530">
        <v>6</v>
      </c>
      <c r="E1530" s="13">
        <v>3.8000000000000003</v>
      </c>
      <c r="F1530" s="7">
        <f>(((20-15)/(MIN($E$2:$E$8761)-15))*Data[[#This Row],[temperatuur]])+18.151</f>
        <v>17.352680672268907</v>
      </c>
      <c r="G1530" s="7">
        <f>Data[[#This Row],[Tintern ]]-Data[[#This Row],[temperatuur]]</f>
        <v>13.552680672268906</v>
      </c>
      <c r="H1530" s="7">
        <f>ROUND(IF(Data[[#This Row],[deltaT]]&gt;0,(Data[[#This Row],[Tintern ]]-Data[[#This Row],[temperatuur]])*Uitgangspunten!$B$9,0),1)</f>
        <v>47.1</v>
      </c>
      <c r="I1530"/>
      <c r="J1530"/>
      <c r="K1530" s="6"/>
      <c r="O1530" s="5"/>
      <c r="P1530" s="8"/>
      <c r="U1530"/>
      <c r="V1530"/>
    </row>
    <row r="1531" spans="1:22" x14ac:dyDescent="0.25">
      <c r="A1531">
        <v>2001</v>
      </c>
      <c r="B1531">
        <v>1</v>
      </c>
      <c r="C1531">
        <v>27</v>
      </c>
      <c r="D1531">
        <v>7</v>
      </c>
      <c r="E1531" s="13">
        <v>3.8000000000000003</v>
      </c>
      <c r="F1531" s="7">
        <f>(((20-15)/(MIN($E$2:$E$8761)-15))*Data[[#This Row],[temperatuur]])+18.151</f>
        <v>17.352680672268907</v>
      </c>
      <c r="G1531" s="7">
        <f>Data[[#This Row],[Tintern ]]-Data[[#This Row],[temperatuur]]</f>
        <v>13.552680672268906</v>
      </c>
      <c r="H1531" s="7">
        <f>ROUND(IF(Data[[#This Row],[deltaT]]&gt;0,(Data[[#This Row],[Tintern ]]-Data[[#This Row],[temperatuur]])*Uitgangspunten!$B$9,0),1)</f>
        <v>47.1</v>
      </c>
      <c r="I1531"/>
      <c r="J1531"/>
      <c r="K1531" s="6"/>
      <c r="O1531" s="5"/>
      <c r="P1531" s="8"/>
      <c r="U1531"/>
      <c r="V1531"/>
    </row>
    <row r="1532" spans="1:22" x14ac:dyDescent="0.25">
      <c r="A1532">
        <v>2001</v>
      </c>
      <c r="B1532">
        <v>1</v>
      </c>
      <c r="C1532">
        <v>28</v>
      </c>
      <c r="D1532">
        <v>18</v>
      </c>
      <c r="E1532" s="13">
        <v>3.8000000000000003</v>
      </c>
      <c r="F1532" s="7">
        <f>(((20-15)/(MIN($E$2:$E$8761)-15))*Data[[#This Row],[temperatuur]])+18.151</f>
        <v>17.352680672268907</v>
      </c>
      <c r="G1532" s="7">
        <f>Data[[#This Row],[Tintern ]]-Data[[#This Row],[temperatuur]]</f>
        <v>13.552680672268906</v>
      </c>
      <c r="H1532" s="7">
        <f>ROUND(IF(Data[[#This Row],[deltaT]]&gt;0,(Data[[#This Row],[Tintern ]]-Data[[#This Row],[temperatuur]])*Uitgangspunten!$B$9,0),1)</f>
        <v>47.1</v>
      </c>
      <c r="I1532"/>
      <c r="J1532"/>
      <c r="K1532" s="6"/>
      <c r="O1532" s="5"/>
      <c r="P1532" s="8"/>
      <c r="U1532"/>
      <c r="V1532"/>
    </row>
    <row r="1533" spans="1:22" x14ac:dyDescent="0.25">
      <c r="A1533">
        <v>2001</v>
      </c>
      <c r="B1533">
        <v>1</v>
      </c>
      <c r="C1533">
        <v>29</v>
      </c>
      <c r="D1533">
        <v>1</v>
      </c>
      <c r="E1533" s="13">
        <v>3.8000000000000003</v>
      </c>
      <c r="F1533" s="7">
        <f>(((20-15)/(MIN($E$2:$E$8761)-15))*Data[[#This Row],[temperatuur]])+18.151</f>
        <v>17.352680672268907</v>
      </c>
      <c r="G1533" s="7">
        <f>Data[[#This Row],[Tintern ]]-Data[[#This Row],[temperatuur]]</f>
        <v>13.552680672268906</v>
      </c>
      <c r="H1533" s="7">
        <f>ROUND(IF(Data[[#This Row],[deltaT]]&gt;0,(Data[[#This Row],[Tintern ]]-Data[[#This Row],[temperatuur]])*Uitgangspunten!$B$9,0),1)</f>
        <v>47.1</v>
      </c>
      <c r="I1533"/>
      <c r="J1533"/>
      <c r="K1533" s="6"/>
      <c r="O1533" s="5"/>
      <c r="P1533" s="8"/>
      <c r="U1533"/>
      <c r="V1533"/>
    </row>
    <row r="1534" spans="1:22" x14ac:dyDescent="0.25">
      <c r="A1534">
        <v>2004</v>
      </c>
      <c r="B1534">
        <v>2</v>
      </c>
      <c r="C1534">
        <v>8</v>
      </c>
      <c r="D1534">
        <v>24</v>
      </c>
      <c r="E1534" s="13">
        <v>3.8000000000000003</v>
      </c>
      <c r="F1534" s="7">
        <f>(((20-15)/(MIN($E$2:$E$8761)-15))*Data[[#This Row],[temperatuur]])+18.151</f>
        <v>17.352680672268907</v>
      </c>
      <c r="G1534" s="7">
        <f>Data[[#This Row],[Tintern ]]-Data[[#This Row],[temperatuur]]</f>
        <v>13.552680672268906</v>
      </c>
      <c r="H1534" s="7">
        <f>ROUND(IF(Data[[#This Row],[deltaT]]&gt;0,(Data[[#This Row],[Tintern ]]-Data[[#This Row],[temperatuur]])*Uitgangspunten!$B$9,0),1)</f>
        <v>47.1</v>
      </c>
      <c r="I1534"/>
      <c r="J1534"/>
      <c r="K1534" s="6"/>
      <c r="O1534" s="5"/>
      <c r="P1534" s="8"/>
      <c r="U1534"/>
      <c r="V1534"/>
    </row>
    <row r="1535" spans="1:22" x14ac:dyDescent="0.25">
      <c r="A1535">
        <v>2004</v>
      </c>
      <c r="B1535">
        <v>2</v>
      </c>
      <c r="C1535">
        <v>9</v>
      </c>
      <c r="D1535">
        <v>9</v>
      </c>
      <c r="E1535" s="13">
        <v>3.8000000000000003</v>
      </c>
      <c r="F1535" s="7">
        <f>(((20-15)/(MIN($E$2:$E$8761)-15))*Data[[#This Row],[temperatuur]])+18.151</f>
        <v>17.352680672268907</v>
      </c>
      <c r="G1535" s="7">
        <f>Data[[#This Row],[Tintern ]]-Data[[#This Row],[temperatuur]]</f>
        <v>13.552680672268906</v>
      </c>
      <c r="H1535" s="7">
        <f>ROUND(IF(Data[[#This Row],[deltaT]]&gt;0,(Data[[#This Row],[Tintern ]]-Data[[#This Row],[temperatuur]])*Uitgangspunten!$B$9,0),1)</f>
        <v>47.1</v>
      </c>
      <c r="I1535"/>
      <c r="J1535"/>
      <c r="K1535" s="6"/>
      <c r="O1535" s="5"/>
      <c r="P1535" s="8"/>
      <c r="U1535"/>
      <c r="V1535"/>
    </row>
    <row r="1536" spans="1:22" x14ac:dyDescent="0.25">
      <c r="A1536">
        <v>2004</v>
      </c>
      <c r="B1536">
        <v>2</v>
      </c>
      <c r="C1536">
        <v>17</v>
      </c>
      <c r="D1536">
        <v>9</v>
      </c>
      <c r="E1536" s="13">
        <v>3.8000000000000003</v>
      </c>
      <c r="F1536" s="7">
        <f>(((20-15)/(MIN($E$2:$E$8761)-15))*Data[[#This Row],[temperatuur]])+18.151</f>
        <v>17.352680672268907</v>
      </c>
      <c r="G1536" s="7">
        <f>Data[[#This Row],[Tintern ]]-Data[[#This Row],[temperatuur]]</f>
        <v>13.552680672268906</v>
      </c>
      <c r="H1536" s="7">
        <f>ROUND(IF(Data[[#This Row],[deltaT]]&gt;0,(Data[[#This Row],[Tintern ]]-Data[[#This Row],[temperatuur]])*Uitgangspunten!$B$9,0),1)</f>
        <v>47.1</v>
      </c>
      <c r="I1536"/>
      <c r="J1536"/>
      <c r="K1536" s="6"/>
      <c r="O1536" s="5"/>
      <c r="P1536" s="8"/>
      <c r="U1536"/>
      <c r="V1536"/>
    </row>
    <row r="1537" spans="1:22" x14ac:dyDescent="0.25">
      <c r="A1537">
        <v>2004</v>
      </c>
      <c r="B1537">
        <v>2</v>
      </c>
      <c r="C1537">
        <v>17</v>
      </c>
      <c r="D1537">
        <v>24</v>
      </c>
      <c r="E1537" s="13">
        <v>3.8000000000000003</v>
      </c>
      <c r="F1537" s="7">
        <f>(((20-15)/(MIN($E$2:$E$8761)-15))*Data[[#This Row],[temperatuur]])+18.151</f>
        <v>17.352680672268907</v>
      </c>
      <c r="G1537" s="7">
        <f>Data[[#This Row],[Tintern ]]-Data[[#This Row],[temperatuur]]</f>
        <v>13.552680672268906</v>
      </c>
      <c r="H1537" s="7">
        <f>ROUND(IF(Data[[#This Row],[deltaT]]&gt;0,(Data[[#This Row],[Tintern ]]-Data[[#This Row],[temperatuur]])*Uitgangspunten!$B$9,0),1)</f>
        <v>47.1</v>
      </c>
      <c r="I1537"/>
      <c r="J1537"/>
      <c r="K1537" s="6"/>
      <c r="O1537" s="5"/>
      <c r="P1537" s="8"/>
      <c r="U1537"/>
      <c r="V1537"/>
    </row>
    <row r="1538" spans="1:22" x14ac:dyDescent="0.25">
      <c r="A1538">
        <v>2004</v>
      </c>
      <c r="B1538">
        <v>2</v>
      </c>
      <c r="C1538">
        <v>20</v>
      </c>
      <c r="D1538">
        <v>13</v>
      </c>
      <c r="E1538" s="13">
        <v>3.8000000000000003</v>
      </c>
      <c r="F1538" s="7">
        <f>(((20-15)/(MIN($E$2:$E$8761)-15))*Data[[#This Row],[temperatuur]])+18.151</f>
        <v>17.352680672268907</v>
      </c>
      <c r="G1538" s="7">
        <f>Data[[#This Row],[Tintern ]]-Data[[#This Row],[temperatuur]]</f>
        <v>13.552680672268906</v>
      </c>
      <c r="H1538" s="7">
        <f>ROUND(IF(Data[[#This Row],[deltaT]]&gt;0,(Data[[#This Row],[Tintern ]]-Data[[#This Row],[temperatuur]])*Uitgangspunten!$B$9,0),1)</f>
        <v>47.1</v>
      </c>
      <c r="I1538"/>
      <c r="J1538"/>
      <c r="K1538" s="6"/>
      <c r="O1538" s="5"/>
      <c r="P1538" s="8"/>
      <c r="U1538"/>
      <c r="V1538"/>
    </row>
    <row r="1539" spans="1:22" x14ac:dyDescent="0.25">
      <c r="A1539">
        <v>2004</v>
      </c>
      <c r="B1539">
        <v>2</v>
      </c>
      <c r="C1539">
        <v>20</v>
      </c>
      <c r="D1539">
        <v>16</v>
      </c>
      <c r="E1539" s="13">
        <v>3.8000000000000003</v>
      </c>
      <c r="F1539" s="7">
        <f>(((20-15)/(MIN($E$2:$E$8761)-15))*Data[[#This Row],[temperatuur]])+18.151</f>
        <v>17.352680672268907</v>
      </c>
      <c r="G1539" s="7">
        <f>Data[[#This Row],[Tintern ]]-Data[[#This Row],[temperatuur]]</f>
        <v>13.552680672268906</v>
      </c>
      <c r="H1539" s="7">
        <f>ROUND(IF(Data[[#This Row],[deltaT]]&gt;0,(Data[[#This Row],[Tintern ]]-Data[[#This Row],[temperatuur]])*Uitgangspunten!$B$9,0),1)</f>
        <v>47.1</v>
      </c>
      <c r="I1539"/>
      <c r="J1539"/>
      <c r="K1539" s="6"/>
      <c r="O1539" s="5"/>
      <c r="P1539" s="8"/>
      <c r="U1539"/>
      <c r="V1539"/>
    </row>
    <row r="1540" spans="1:22" x14ac:dyDescent="0.25">
      <c r="A1540">
        <v>2004</v>
      </c>
      <c r="B1540">
        <v>2</v>
      </c>
      <c r="C1540">
        <v>22</v>
      </c>
      <c r="D1540">
        <v>9</v>
      </c>
      <c r="E1540" s="13">
        <v>3.8000000000000003</v>
      </c>
      <c r="F1540" s="7">
        <f>(((20-15)/(MIN($E$2:$E$8761)-15))*Data[[#This Row],[temperatuur]])+18.151</f>
        <v>17.352680672268907</v>
      </c>
      <c r="G1540" s="7">
        <f>Data[[#This Row],[Tintern ]]-Data[[#This Row],[temperatuur]]</f>
        <v>13.552680672268906</v>
      </c>
      <c r="H1540" s="7">
        <f>ROUND(IF(Data[[#This Row],[deltaT]]&gt;0,(Data[[#This Row],[Tintern ]]-Data[[#This Row],[temperatuur]])*Uitgangspunten!$B$9,0),1)</f>
        <v>47.1</v>
      </c>
      <c r="I1540"/>
      <c r="J1540"/>
      <c r="K1540" s="6"/>
      <c r="O1540" s="5"/>
      <c r="P1540" s="8"/>
      <c r="U1540"/>
      <c r="V1540"/>
    </row>
    <row r="1541" spans="1:22" x14ac:dyDescent="0.25">
      <c r="A1541">
        <v>2004</v>
      </c>
      <c r="B1541">
        <v>2</v>
      </c>
      <c r="C1541">
        <v>24</v>
      </c>
      <c r="D1541">
        <v>15</v>
      </c>
      <c r="E1541" s="13">
        <v>3.8000000000000003</v>
      </c>
      <c r="F1541" s="7">
        <f>(((20-15)/(MIN($E$2:$E$8761)-15))*Data[[#This Row],[temperatuur]])+18.151</f>
        <v>17.352680672268907</v>
      </c>
      <c r="G1541" s="7">
        <f>Data[[#This Row],[Tintern ]]-Data[[#This Row],[temperatuur]]</f>
        <v>13.552680672268906</v>
      </c>
      <c r="H1541" s="7">
        <f>ROUND(IF(Data[[#This Row],[deltaT]]&gt;0,(Data[[#This Row],[Tintern ]]-Data[[#This Row],[temperatuur]])*Uitgangspunten!$B$9,0),1)</f>
        <v>47.1</v>
      </c>
      <c r="I1541"/>
      <c r="J1541"/>
      <c r="K1541" s="6"/>
      <c r="O1541" s="5"/>
      <c r="P1541" s="8"/>
      <c r="U1541"/>
      <c r="V1541"/>
    </row>
    <row r="1542" spans="1:22" x14ac:dyDescent="0.25">
      <c r="A1542">
        <v>2004</v>
      </c>
      <c r="B1542">
        <v>2</v>
      </c>
      <c r="C1542">
        <v>26</v>
      </c>
      <c r="D1542">
        <v>14</v>
      </c>
      <c r="E1542" s="13">
        <v>3.8000000000000003</v>
      </c>
      <c r="F1542" s="7">
        <f>(((20-15)/(MIN($E$2:$E$8761)-15))*Data[[#This Row],[temperatuur]])+18.151</f>
        <v>17.352680672268907</v>
      </c>
      <c r="G1542" s="7">
        <f>Data[[#This Row],[Tintern ]]-Data[[#This Row],[temperatuur]]</f>
        <v>13.552680672268906</v>
      </c>
      <c r="H1542" s="7">
        <f>ROUND(IF(Data[[#This Row],[deltaT]]&gt;0,(Data[[#This Row],[Tintern ]]-Data[[#This Row],[temperatuur]])*Uitgangspunten!$B$9,0),1)</f>
        <v>47.1</v>
      </c>
      <c r="I1542"/>
      <c r="J1542"/>
      <c r="K1542" s="6"/>
      <c r="O1542" s="5"/>
      <c r="P1542" s="8"/>
      <c r="U1542"/>
      <c r="V1542"/>
    </row>
    <row r="1543" spans="1:22" x14ac:dyDescent="0.25">
      <c r="A1543">
        <v>2004</v>
      </c>
      <c r="B1543" s="3">
        <v>2</v>
      </c>
      <c r="C1543">
        <v>28</v>
      </c>
      <c r="D1543">
        <v>13</v>
      </c>
      <c r="E1543" s="13">
        <v>3.8000000000000003</v>
      </c>
      <c r="F1543" s="7">
        <f>(((20-15)/(MIN($E$2:$E$8761)-15))*Data[[#This Row],[temperatuur]])+18.151</f>
        <v>17.352680672268907</v>
      </c>
      <c r="G1543" s="7">
        <f>Data[[#This Row],[Tintern ]]-Data[[#This Row],[temperatuur]]</f>
        <v>13.552680672268906</v>
      </c>
      <c r="H1543" s="7">
        <f>ROUND(IF(Data[[#This Row],[deltaT]]&gt;0,(Data[[#This Row],[Tintern ]]-Data[[#This Row],[temperatuur]])*Uitgangspunten!$B$9,0),1)</f>
        <v>47.1</v>
      </c>
      <c r="I1543"/>
      <c r="J1543"/>
      <c r="K1543" s="6"/>
      <c r="O1543" s="5"/>
      <c r="P1543" s="8"/>
      <c r="U1543"/>
      <c r="V1543"/>
    </row>
    <row r="1544" spans="1:22" x14ac:dyDescent="0.25">
      <c r="A1544">
        <v>2004</v>
      </c>
      <c r="B1544">
        <v>3</v>
      </c>
      <c r="C1544">
        <v>5</v>
      </c>
      <c r="D1544">
        <v>3</v>
      </c>
      <c r="E1544" s="13">
        <v>3.8000000000000003</v>
      </c>
      <c r="F1544" s="7">
        <f>(((20-15)/(MIN($E$2:$E$8761)-15))*Data[[#This Row],[temperatuur]])+18.151</f>
        <v>17.352680672268907</v>
      </c>
      <c r="G1544" s="7">
        <f>Data[[#This Row],[Tintern ]]-Data[[#This Row],[temperatuur]]</f>
        <v>13.552680672268906</v>
      </c>
      <c r="H1544" s="7">
        <f>ROUND(IF(Data[[#This Row],[deltaT]]&gt;0,(Data[[#This Row],[Tintern ]]-Data[[#This Row],[temperatuur]])*Uitgangspunten!$B$9,0),1)</f>
        <v>47.1</v>
      </c>
      <c r="I1544"/>
      <c r="J1544"/>
      <c r="K1544" s="6"/>
      <c r="O1544" s="5"/>
      <c r="P1544" s="8"/>
      <c r="U1544"/>
      <c r="V1544"/>
    </row>
    <row r="1545" spans="1:22" x14ac:dyDescent="0.25">
      <c r="A1545">
        <v>2004</v>
      </c>
      <c r="B1545">
        <v>3</v>
      </c>
      <c r="C1545">
        <v>5</v>
      </c>
      <c r="D1545">
        <v>10</v>
      </c>
      <c r="E1545" s="13">
        <v>3.8000000000000003</v>
      </c>
      <c r="F1545" s="7">
        <f>(((20-15)/(MIN($E$2:$E$8761)-15))*Data[[#This Row],[temperatuur]])+18.151</f>
        <v>17.352680672268907</v>
      </c>
      <c r="G1545" s="7">
        <f>Data[[#This Row],[Tintern ]]-Data[[#This Row],[temperatuur]]</f>
        <v>13.552680672268906</v>
      </c>
      <c r="H1545" s="7">
        <f>ROUND(IF(Data[[#This Row],[deltaT]]&gt;0,(Data[[#This Row],[Tintern ]]-Data[[#This Row],[temperatuur]])*Uitgangspunten!$B$9,0),1)</f>
        <v>47.1</v>
      </c>
      <c r="I1545"/>
      <c r="J1545"/>
      <c r="K1545" s="6"/>
      <c r="O1545" s="5"/>
      <c r="P1545" s="8"/>
      <c r="U1545"/>
      <c r="V1545"/>
    </row>
    <row r="1546" spans="1:22" x14ac:dyDescent="0.25">
      <c r="A1546">
        <v>2004</v>
      </c>
      <c r="B1546">
        <v>3</v>
      </c>
      <c r="C1546">
        <v>9</v>
      </c>
      <c r="D1546">
        <v>12</v>
      </c>
      <c r="E1546" s="13">
        <v>3.8000000000000003</v>
      </c>
      <c r="F1546" s="7">
        <f>(((20-15)/(MIN($E$2:$E$8761)-15))*Data[[#This Row],[temperatuur]])+18.151</f>
        <v>17.352680672268907</v>
      </c>
      <c r="G1546" s="7">
        <f>Data[[#This Row],[Tintern ]]-Data[[#This Row],[temperatuur]]</f>
        <v>13.552680672268906</v>
      </c>
      <c r="H1546" s="7">
        <f>ROUND(IF(Data[[#This Row],[deltaT]]&gt;0,(Data[[#This Row],[Tintern ]]-Data[[#This Row],[temperatuur]])*Uitgangspunten!$B$9,0),1)</f>
        <v>47.1</v>
      </c>
      <c r="I1546"/>
      <c r="J1546"/>
      <c r="K1546" s="6"/>
      <c r="O1546" s="5"/>
      <c r="P1546" s="8"/>
      <c r="U1546"/>
      <c r="V1546"/>
    </row>
    <row r="1547" spans="1:22" x14ac:dyDescent="0.25">
      <c r="A1547">
        <v>2004</v>
      </c>
      <c r="B1547">
        <v>3</v>
      </c>
      <c r="C1547">
        <v>18</v>
      </c>
      <c r="D1547">
        <v>4</v>
      </c>
      <c r="E1547" s="13">
        <v>3.8000000000000003</v>
      </c>
      <c r="F1547" s="7">
        <f>(((20-15)/(MIN($E$2:$E$8761)-15))*Data[[#This Row],[temperatuur]])+18.151</f>
        <v>17.352680672268907</v>
      </c>
      <c r="G1547" s="7">
        <f>Data[[#This Row],[Tintern ]]-Data[[#This Row],[temperatuur]]</f>
        <v>13.552680672268906</v>
      </c>
      <c r="H1547" s="7">
        <f>ROUND(IF(Data[[#This Row],[deltaT]]&gt;0,(Data[[#This Row],[Tintern ]]-Data[[#This Row],[temperatuur]])*Uitgangspunten!$B$9,0),1)</f>
        <v>47.1</v>
      </c>
      <c r="I1547"/>
      <c r="J1547"/>
      <c r="K1547" s="6"/>
      <c r="O1547" s="5"/>
      <c r="P1547" s="8"/>
      <c r="U1547"/>
      <c r="V1547"/>
    </row>
    <row r="1548" spans="1:22" x14ac:dyDescent="0.25">
      <c r="A1548">
        <v>2004</v>
      </c>
      <c r="B1548">
        <v>3</v>
      </c>
      <c r="C1548">
        <v>25</v>
      </c>
      <c r="D1548">
        <v>19</v>
      </c>
      <c r="E1548" s="13">
        <v>3.8000000000000003</v>
      </c>
      <c r="F1548" s="7">
        <f>(((20-15)/(MIN($E$2:$E$8761)-15))*Data[[#This Row],[temperatuur]])+18.151</f>
        <v>17.352680672268907</v>
      </c>
      <c r="G1548" s="7">
        <f>Data[[#This Row],[Tintern ]]-Data[[#This Row],[temperatuur]]</f>
        <v>13.552680672268906</v>
      </c>
      <c r="H1548" s="7">
        <f>ROUND(IF(Data[[#This Row],[deltaT]]&gt;0,(Data[[#This Row],[Tintern ]]-Data[[#This Row],[temperatuur]])*Uitgangspunten!$B$9,0),1)</f>
        <v>47.1</v>
      </c>
      <c r="I1548"/>
      <c r="J1548"/>
      <c r="K1548" s="6"/>
      <c r="O1548" s="5"/>
      <c r="P1548" s="8"/>
      <c r="U1548"/>
      <c r="V1548"/>
    </row>
    <row r="1549" spans="1:22" x14ac:dyDescent="0.25">
      <c r="A1549">
        <v>2004</v>
      </c>
      <c r="B1549">
        <v>3</v>
      </c>
      <c r="C1549">
        <v>30</v>
      </c>
      <c r="D1549">
        <v>5</v>
      </c>
      <c r="E1549" s="13">
        <v>3.8000000000000003</v>
      </c>
      <c r="F1549" s="7">
        <f>(((20-15)/(MIN($E$2:$E$8761)-15))*Data[[#This Row],[temperatuur]])+18.151</f>
        <v>17.352680672268907</v>
      </c>
      <c r="G1549" s="7">
        <f>Data[[#This Row],[Tintern ]]-Data[[#This Row],[temperatuur]]</f>
        <v>13.552680672268906</v>
      </c>
      <c r="H1549" s="7">
        <f>ROUND(IF(Data[[#This Row],[deltaT]]&gt;0,(Data[[#This Row],[Tintern ]]-Data[[#This Row],[temperatuur]])*Uitgangspunten!$B$9,0),1)</f>
        <v>47.1</v>
      </c>
      <c r="I1549"/>
      <c r="J1549"/>
      <c r="K1549" s="6"/>
      <c r="O1549" s="5"/>
      <c r="P1549" s="8"/>
      <c r="U1549"/>
      <c r="V1549"/>
    </row>
    <row r="1550" spans="1:22" x14ac:dyDescent="0.25">
      <c r="A1550">
        <v>2002</v>
      </c>
      <c r="B1550">
        <v>4</v>
      </c>
      <c r="C1550">
        <v>20</v>
      </c>
      <c r="D1550">
        <v>22</v>
      </c>
      <c r="E1550" s="13">
        <v>3.8000000000000003</v>
      </c>
      <c r="F1550" s="7">
        <f>(((20-15)/(MIN($E$2:$E$8761)-15))*Data[[#This Row],[temperatuur]])+18.151</f>
        <v>17.352680672268907</v>
      </c>
      <c r="G1550" s="7">
        <f>Data[[#This Row],[Tintern ]]-Data[[#This Row],[temperatuur]]</f>
        <v>13.552680672268906</v>
      </c>
      <c r="H1550" s="7">
        <f>ROUND(IF(Data[[#This Row],[deltaT]]&gt;0,(Data[[#This Row],[Tintern ]]-Data[[#This Row],[temperatuur]])*Uitgangspunten!$B$9,0),1)</f>
        <v>47.1</v>
      </c>
      <c r="I1550"/>
      <c r="J1550"/>
      <c r="K1550" s="6"/>
      <c r="O1550" s="5"/>
      <c r="P1550" s="8"/>
      <c r="U1550"/>
      <c r="V1550"/>
    </row>
    <row r="1551" spans="1:22" x14ac:dyDescent="0.25">
      <c r="A1551">
        <v>2010</v>
      </c>
      <c r="B1551">
        <v>10</v>
      </c>
      <c r="C1551">
        <v>17</v>
      </c>
      <c r="D1551">
        <v>1</v>
      </c>
      <c r="E1551" s="13">
        <v>3.8000000000000003</v>
      </c>
      <c r="F1551" s="7">
        <f>(((20-15)/(MIN($E$2:$E$8761)-15))*Data[[#This Row],[temperatuur]])+18.151</f>
        <v>17.352680672268907</v>
      </c>
      <c r="G1551" s="7">
        <f>Data[[#This Row],[Tintern ]]-Data[[#This Row],[temperatuur]]</f>
        <v>13.552680672268906</v>
      </c>
      <c r="H1551" s="7">
        <f>ROUND(IF(Data[[#This Row],[deltaT]]&gt;0,(Data[[#This Row],[Tintern ]]-Data[[#This Row],[temperatuur]])*Uitgangspunten!$B$9,0),1)</f>
        <v>47.1</v>
      </c>
      <c r="I1551"/>
      <c r="J1551"/>
      <c r="K1551" s="6"/>
      <c r="O1551" s="5"/>
      <c r="P1551" s="8"/>
      <c r="U1551"/>
      <c r="V1551"/>
    </row>
    <row r="1552" spans="1:22" x14ac:dyDescent="0.25">
      <c r="A1552">
        <v>2003</v>
      </c>
      <c r="B1552">
        <v>11</v>
      </c>
      <c r="C1552">
        <v>10</v>
      </c>
      <c r="D1552">
        <v>24</v>
      </c>
      <c r="E1552" s="13">
        <v>3.8000000000000003</v>
      </c>
      <c r="F1552" s="7">
        <f>(((20-15)/(MIN($E$2:$E$8761)-15))*Data[[#This Row],[temperatuur]])+18.151</f>
        <v>17.352680672268907</v>
      </c>
      <c r="G1552" s="7">
        <f>Data[[#This Row],[Tintern ]]-Data[[#This Row],[temperatuur]]</f>
        <v>13.552680672268906</v>
      </c>
      <c r="H1552" s="7">
        <f>ROUND(IF(Data[[#This Row],[deltaT]]&gt;0,(Data[[#This Row],[Tintern ]]-Data[[#This Row],[temperatuur]])*Uitgangspunten!$B$9,0),1)</f>
        <v>47.1</v>
      </c>
      <c r="I1552"/>
      <c r="J1552"/>
      <c r="K1552" s="6"/>
      <c r="O1552" s="5"/>
      <c r="P1552" s="8"/>
      <c r="U1552"/>
      <c r="V1552"/>
    </row>
    <row r="1553" spans="1:22" x14ac:dyDescent="0.25">
      <c r="A1553">
        <v>2003</v>
      </c>
      <c r="B1553">
        <v>11</v>
      </c>
      <c r="C1553">
        <v>25</v>
      </c>
      <c r="D1553">
        <v>1</v>
      </c>
      <c r="E1553" s="13">
        <v>3.8000000000000003</v>
      </c>
      <c r="F1553" s="7">
        <f>(((20-15)/(MIN($E$2:$E$8761)-15))*Data[[#This Row],[temperatuur]])+18.151</f>
        <v>17.352680672268907</v>
      </c>
      <c r="G1553" s="7">
        <f>Data[[#This Row],[Tintern ]]-Data[[#This Row],[temperatuur]]</f>
        <v>13.552680672268906</v>
      </c>
      <c r="H1553" s="7">
        <f>ROUND(IF(Data[[#This Row],[deltaT]]&gt;0,(Data[[#This Row],[Tintern ]]-Data[[#This Row],[temperatuur]])*Uitgangspunten!$B$9,0),1)</f>
        <v>47.1</v>
      </c>
      <c r="I1553"/>
      <c r="J1553"/>
      <c r="K1553" s="6"/>
      <c r="O1553" s="5"/>
      <c r="P1553" s="8"/>
      <c r="U1553"/>
      <c r="V1553"/>
    </row>
    <row r="1554" spans="1:22" x14ac:dyDescent="0.25">
      <c r="A1554">
        <v>2003</v>
      </c>
      <c r="B1554">
        <v>11</v>
      </c>
      <c r="C1554">
        <v>30</v>
      </c>
      <c r="D1554">
        <v>1</v>
      </c>
      <c r="E1554" s="13">
        <v>3.8000000000000003</v>
      </c>
      <c r="F1554" s="7">
        <f>(((20-15)/(MIN($E$2:$E$8761)-15))*Data[[#This Row],[temperatuur]])+18.151</f>
        <v>17.352680672268907</v>
      </c>
      <c r="G1554" s="7">
        <f>Data[[#This Row],[Tintern ]]-Data[[#This Row],[temperatuur]]</f>
        <v>13.552680672268906</v>
      </c>
      <c r="H1554" s="7">
        <f>ROUND(IF(Data[[#This Row],[deltaT]]&gt;0,(Data[[#This Row],[Tintern ]]-Data[[#This Row],[temperatuur]])*Uitgangspunten!$B$9,0),1)</f>
        <v>47.1</v>
      </c>
      <c r="I1554"/>
      <c r="J1554"/>
      <c r="K1554" s="6"/>
      <c r="O1554" s="5"/>
      <c r="P1554" s="8"/>
      <c r="U1554"/>
      <c r="V1554"/>
    </row>
    <row r="1555" spans="1:22" x14ac:dyDescent="0.25">
      <c r="A1555">
        <v>2003</v>
      </c>
      <c r="B1555">
        <v>12</v>
      </c>
      <c r="C1555">
        <v>12</v>
      </c>
      <c r="D1555">
        <v>16</v>
      </c>
      <c r="E1555" s="13">
        <v>3.8000000000000003</v>
      </c>
      <c r="F1555" s="7">
        <f>(((20-15)/(MIN($E$2:$E$8761)-15))*Data[[#This Row],[temperatuur]])+18.151</f>
        <v>17.352680672268907</v>
      </c>
      <c r="G1555" s="7">
        <f>Data[[#This Row],[Tintern ]]-Data[[#This Row],[temperatuur]]</f>
        <v>13.552680672268906</v>
      </c>
      <c r="H1555" s="7">
        <f>ROUND(IF(Data[[#This Row],[deltaT]]&gt;0,(Data[[#This Row],[Tintern ]]-Data[[#This Row],[temperatuur]])*Uitgangspunten!$B$9,0),1)</f>
        <v>47.1</v>
      </c>
      <c r="I1555"/>
      <c r="J1555"/>
      <c r="K1555" s="6"/>
      <c r="O1555" s="5"/>
      <c r="P1555" s="8"/>
      <c r="U1555"/>
      <c r="V1555"/>
    </row>
    <row r="1556" spans="1:22" x14ac:dyDescent="0.25">
      <c r="A1556">
        <v>2003</v>
      </c>
      <c r="B1556">
        <v>12</v>
      </c>
      <c r="C1556">
        <v>19</v>
      </c>
      <c r="D1556">
        <v>12</v>
      </c>
      <c r="E1556" s="13">
        <v>3.8000000000000003</v>
      </c>
      <c r="F1556" s="7">
        <f>(((20-15)/(MIN($E$2:$E$8761)-15))*Data[[#This Row],[temperatuur]])+18.151</f>
        <v>17.352680672268907</v>
      </c>
      <c r="G1556" s="7">
        <f>Data[[#This Row],[Tintern ]]-Data[[#This Row],[temperatuur]]</f>
        <v>13.552680672268906</v>
      </c>
      <c r="H1556" s="7">
        <f>ROUND(IF(Data[[#This Row],[deltaT]]&gt;0,(Data[[#This Row],[Tintern ]]-Data[[#This Row],[temperatuur]])*Uitgangspunten!$B$9,0),1)</f>
        <v>47.1</v>
      </c>
      <c r="I1556"/>
      <c r="J1556"/>
      <c r="K1556" s="6"/>
      <c r="O1556" s="5"/>
      <c r="P1556" s="8"/>
      <c r="U1556"/>
      <c r="V1556"/>
    </row>
    <row r="1557" spans="1:22" x14ac:dyDescent="0.25">
      <c r="A1557">
        <v>2001</v>
      </c>
      <c r="B1557">
        <v>1</v>
      </c>
      <c r="C1557">
        <v>9</v>
      </c>
      <c r="D1557">
        <v>5</v>
      </c>
      <c r="E1557" s="13">
        <v>3.9000000000000004</v>
      </c>
      <c r="F1557" s="7">
        <f>(((20-15)/(MIN($E$2:$E$8761)-15))*Data[[#This Row],[temperatuur]])+18.151</f>
        <v>17.331672268907564</v>
      </c>
      <c r="G1557" s="7">
        <f>Data[[#This Row],[Tintern ]]-Data[[#This Row],[temperatuur]]</f>
        <v>13.431672268907564</v>
      </c>
      <c r="H1557" s="7">
        <f>ROUND(IF(Data[[#This Row],[deltaT]]&gt;0,(Data[[#This Row],[Tintern ]]-Data[[#This Row],[temperatuur]])*Uitgangspunten!$B$9,0),1)</f>
        <v>46.6</v>
      </c>
      <c r="I1557"/>
      <c r="J1557"/>
      <c r="K1557" s="6"/>
      <c r="O1557" s="5"/>
      <c r="P1557" s="8"/>
      <c r="U1557"/>
      <c r="V1557"/>
    </row>
    <row r="1558" spans="1:22" x14ac:dyDescent="0.25">
      <c r="A1558">
        <v>2001</v>
      </c>
      <c r="B1558">
        <v>1</v>
      </c>
      <c r="C1558">
        <v>12</v>
      </c>
      <c r="D1558">
        <v>16</v>
      </c>
      <c r="E1558" s="13">
        <v>3.9000000000000004</v>
      </c>
      <c r="F1558" s="7">
        <f>(((20-15)/(MIN($E$2:$E$8761)-15))*Data[[#This Row],[temperatuur]])+18.151</f>
        <v>17.331672268907564</v>
      </c>
      <c r="G1558" s="7">
        <f>Data[[#This Row],[Tintern ]]-Data[[#This Row],[temperatuur]]</f>
        <v>13.431672268907564</v>
      </c>
      <c r="H1558" s="7">
        <f>ROUND(IF(Data[[#This Row],[deltaT]]&gt;0,(Data[[#This Row],[Tintern ]]-Data[[#This Row],[temperatuur]])*Uitgangspunten!$B$9,0),1)</f>
        <v>46.6</v>
      </c>
      <c r="I1558"/>
      <c r="J1558"/>
      <c r="K1558" s="6"/>
      <c r="O1558" s="5"/>
      <c r="P1558" s="8"/>
      <c r="U1558"/>
      <c r="V1558"/>
    </row>
    <row r="1559" spans="1:22" x14ac:dyDescent="0.25">
      <c r="A1559">
        <v>2001</v>
      </c>
      <c r="B1559">
        <v>1</v>
      </c>
      <c r="C1559">
        <v>27</v>
      </c>
      <c r="D1559">
        <v>20</v>
      </c>
      <c r="E1559" s="13">
        <v>3.9000000000000004</v>
      </c>
      <c r="F1559" s="7">
        <f>(((20-15)/(MIN($E$2:$E$8761)-15))*Data[[#This Row],[temperatuur]])+18.151</f>
        <v>17.331672268907564</v>
      </c>
      <c r="G1559" s="7">
        <f>Data[[#This Row],[Tintern ]]-Data[[#This Row],[temperatuur]]</f>
        <v>13.431672268907564</v>
      </c>
      <c r="H1559" s="7">
        <f>ROUND(IF(Data[[#This Row],[deltaT]]&gt;0,(Data[[#This Row],[Tintern ]]-Data[[#This Row],[temperatuur]])*Uitgangspunten!$B$9,0),1)</f>
        <v>46.6</v>
      </c>
      <c r="I1559"/>
      <c r="J1559"/>
      <c r="K1559" s="6"/>
      <c r="O1559" s="5"/>
      <c r="P1559" s="8"/>
      <c r="U1559"/>
      <c r="V1559"/>
    </row>
    <row r="1560" spans="1:22" x14ac:dyDescent="0.25">
      <c r="A1560">
        <v>2004</v>
      </c>
      <c r="B1560">
        <v>2</v>
      </c>
      <c r="C1560">
        <v>22</v>
      </c>
      <c r="D1560">
        <v>16</v>
      </c>
      <c r="E1560" s="13">
        <v>3.9000000000000004</v>
      </c>
      <c r="F1560" s="7">
        <f>(((20-15)/(MIN($E$2:$E$8761)-15))*Data[[#This Row],[temperatuur]])+18.151</f>
        <v>17.331672268907564</v>
      </c>
      <c r="G1560" s="7">
        <f>Data[[#This Row],[Tintern ]]-Data[[#This Row],[temperatuur]]</f>
        <v>13.431672268907564</v>
      </c>
      <c r="H1560" s="7">
        <f>ROUND(IF(Data[[#This Row],[deltaT]]&gt;0,(Data[[#This Row],[Tintern ]]-Data[[#This Row],[temperatuur]])*Uitgangspunten!$B$9,0),1)</f>
        <v>46.6</v>
      </c>
      <c r="I1560"/>
      <c r="J1560"/>
      <c r="K1560" s="6"/>
      <c r="O1560" s="5"/>
      <c r="P1560" s="8"/>
      <c r="U1560"/>
      <c r="V1560"/>
    </row>
    <row r="1561" spans="1:22" x14ac:dyDescent="0.25">
      <c r="A1561">
        <v>2004</v>
      </c>
      <c r="B1561">
        <v>2</v>
      </c>
      <c r="C1561">
        <v>23</v>
      </c>
      <c r="D1561">
        <v>10</v>
      </c>
      <c r="E1561" s="13">
        <v>3.9000000000000004</v>
      </c>
      <c r="F1561" s="7">
        <f>(((20-15)/(MIN($E$2:$E$8761)-15))*Data[[#This Row],[temperatuur]])+18.151</f>
        <v>17.331672268907564</v>
      </c>
      <c r="G1561" s="7">
        <f>Data[[#This Row],[Tintern ]]-Data[[#This Row],[temperatuur]]</f>
        <v>13.431672268907564</v>
      </c>
      <c r="H1561" s="7">
        <f>ROUND(IF(Data[[#This Row],[deltaT]]&gt;0,(Data[[#This Row],[Tintern ]]-Data[[#This Row],[temperatuur]])*Uitgangspunten!$B$9,0),1)</f>
        <v>46.6</v>
      </c>
      <c r="I1561"/>
      <c r="J1561"/>
      <c r="K1561" s="6"/>
      <c r="O1561" s="5"/>
      <c r="P1561" s="8"/>
      <c r="U1561"/>
      <c r="V1561"/>
    </row>
    <row r="1562" spans="1:22" x14ac:dyDescent="0.25">
      <c r="A1562">
        <v>2004</v>
      </c>
      <c r="B1562">
        <v>3</v>
      </c>
      <c r="C1562">
        <v>2</v>
      </c>
      <c r="D1562">
        <v>18</v>
      </c>
      <c r="E1562" s="13">
        <v>3.9000000000000004</v>
      </c>
      <c r="F1562" s="7">
        <f>(((20-15)/(MIN($E$2:$E$8761)-15))*Data[[#This Row],[temperatuur]])+18.151</f>
        <v>17.331672268907564</v>
      </c>
      <c r="G1562" s="7">
        <f>Data[[#This Row],[Tintern ]]-Data[[#This Row],[temperatuur]]</f>
        <v>13.431672268907564</v>
      </c>
      <c r="H1562" s="7">
        <f>ROUND(IF(Data[[#This Row],[deltaT]]&gt;0,(Data[[#This Row],[Tintern ]]-Data[[#This Row],[temperatuur]])*Uitgangspunten!$B$9,0),1)</f>
        <v>46.6</v>
      </c>
      <c r="I1562"/>
      <c r="J1562"/>
      <c r="K1562" s="6"/>
      <c r="O1562" s="5"/>
      <c r="P1562" s="8"/>
      <c r="U1562"/>
      <c r="V1562"/>
    </row>
    <row r="1563" spans="1:22" x14ac:dyDescent="0.25">
      <c r="A1563">
        <v>2004</v>
      </c>
      <c r="B1563">
        <v>3</v>
      </c>
      <c r="C1563">
        <v>5</v>
      </c>
      <c r="D1563">
        <v>1</v>
      </c>
      <c r="E1563" s="13">
        <v>3.9000000000000004</v>
      </c>
      <c r="F1563" s="7">
        <f>(((20-15)/(MIN($E$2:$E$8761)-15))*Data[[#This Row],[temperatuur]])+18.151</f>
        <v>17.331672268907564</v>
      </c>
      <c r="G1563" s="7">
        <f>Data[[#This Row],[Tintern ]]-Data[[#This Row],[temperatuur]]</f>
        <v>13.431672268907564</v>
      </c>
      <c r="H1563" s="7">
        <f>ROUND(IF(Data[[#This Row],[deltaT]]&gt;0,(Data[[#This Row],[Tintern ]]-Data[[#This Row],[temperatuur]])*Uitgangspunten!$B$9,0),1)</f>
        <v>46.6</v>
      </c>
      <c r="I1563"/>
      <c r="J1563"/>
      <c r="K1563" s="6"/>
      <c r="O1563" s="5"/>
      <c r="P1563" s="8"/>
      <c r="U1563"/>
      <c r="V1563"/>
    </row>
    <row r="1564" spans="1:22" x14ac:dyDescent="0.25">
      <c r="A1564">
        <v>2004</v>
      </c>
      <c r="B1564">
        <v>3</v>
      </c>
      <c r="C1564">
        <v>5</v>
      </c>
      <c r="D1564">
        <v>19</v>
      </c>
      <c r="E1564" s="13">
        <v>3.9000000000000004</v>
      </c>
      <c r="F1564" s="7">
        <f>(((20-15)/(MIN($E$2:$E$8761)-15))*Data[[#This Row],[temperatuur]])+18.151</f>
        <v>17.331672268907564</v>
      </c>
      <c r="G1564" s="7">
        <f>Data[[#This Row],[Tintern ]]-Data[[#This Row],[temperatuur]]</f>
        <v>13.431672268907564</v>
      </c>
      <c r="H1564" s="7">
        <f>ROUND(IF(Data[[#This Row],[deltaT]]&gt;0,(Data[[#This Row],[Tintern ]]-Data[[#This Row],[temperatuur]])*Uitgangspunten!$B$9,0),1)</f>
        <v>46.6</v>
      </c>
      <c r="I1564"/>
      <c r="J1564"/>
      <c r="K1564" s="6"/>
      <c r="O1564" s="5"/>
      <c r="P1564" s="8"/>
      <c r="U1564"/>
      <c r="V1564"/>
    </row>
    <row r="1565" spans="1:22" x14ac:dyDescent="0.25">
      <c r="A1565">
        <v>2004</v>
      </c>
      <c r="B1565">
        <v>3</v>
      </c>
      <c r="C1565">
        <v>11</v>
      </c>
      <c r="D1565">
        <v>17</v>
      </c>
      <c r="E1565" s="13">
        <v>3.9000000000000004</v>
      </c>
      <c r="F1565" s="7">
        <f>(((20-15)/(MIN($E$2:$E$8761)-15))*Data[[#This Row],[temperatuur]])+18.151</f>
        <v>17.331672268907564</v>
      </c>
      <c r="G1565" s="7">
        <f>Data[[#This Row],[Tintern ]]-Data[[#This Row],[temperatuur]]</f>
        <v>13.431672268907564</v>
      </c>
      <c r="H1565" s="7">
        <f>ROUND(IF(Data[[#This Row],[deltaT]]&gt;0,(Data[[#This Row],[Tintern ]]-Data[[#This Row],[temperatuur]])*Uitgangspunten!$B$9,0),1)</f>
        <v>46.6</v>
      </c>
      <c r="I1565"/>
      <c r="J1565"/>
      <c r="K1565" s="6"/>
      <c r="O1565" s="5"/>
      <c r="P1565" s="8"/>
      <c r="U1565"/>
      <c r="V1565"/>
    </row>
    <row r="1566" spans="1:22" x14ac:dyDescent="0.25">
      <c r="A1566">
        <v>2004</v>
      </c>
      <c r="B1566">
        <v>3</v>
      </c>
      <c r="C1566">
        <v>12</v>
      </c>
      <c r="D1566">
        <v>10</v>
      </c>
      <c r="E1566" s="13">
        <v>3.9000000000000004</v>
      </c>
      <c r="F1566" s="7">
        <f>(((20-15)/(MIN($E$2:$E$8761)-15))*Data[[#This Row],[temperatuur]])+18.151</f>
        <v>17.331672268907564</v>
      </c>
      <c r="G1566" s="7">
        <f>Data[[#This Row],[Tintern ]]-Data[[#This Row],[temperatuur]]</f>
        <v>13.431672268907564</v>
      </c>
      <c r="H1566" s="7">
        <f>ROUND(IF(Data[[#This Row],[deltaT]]&gt;0,(Data[[#This Row],[Tintern ]]-Data[[#This Row],[temperatuur]])*Uitgangspunten!$B$9,0),1)</f>
        <v>46.6</v>
      </c>
      <c r="I1566"/>
      <c r="J1566"/>
      <c r="K1566" s="6"/>
      <c r="O1566" s="5"/>
      <c r="P1566" s="8"/>
      <c r="U1566"/>
      <c r="V1566"/>
    </row>
    <row r="1567" spans="1:22" x14ac:dyDescent="0.25">
      <c r="A1567">
        <v>2004</v>
      </c>
      <c r="B1567">
        <v>3</v>
      </c>
      <c r="C1567">
        <v>12</v>
      </c>
      <c r="D1567">
        <v>19</v>
      </c>
      <c r="E1567" s="13">
        <v>3.9000000000000004</v>
      </c>
      <c r="F1567" s="7">
        <f>(((20-15)/(MIN($E$2:$E$8761)-15))*Data[[#This Row],[temperatuur]])+18.151</f>
        <v>17.331672268907564</v>
      </c>
      <c r="G1567" s="7">
        <f>Data[[#This Row],[Tintern ]]-Data[[#This Row],[temperatuur]]</f>
        <v>13.431672268907564</v>
      </c>
      <c r="H1567" s="7">
        <f>ROUND(IF(Data[[#This Row],[deltaT]]&gt;0,(Data[[#This Row],[Tintern ]]-Data[[#This Row],[temperatuur]])*Uitgangspunten!$B$9,0),1)</f>
        <v>46.6</v>
      </c>
      <c r="I1567"/>
      <c r="J1567"/>
      <c r="K1567" s="6"/>
      <c r="O1567" s="5"/>
      <c r="P1567" s="8"/>
      <c r="U1567"/>
      <c r="V1567"/>
    </row>
    <row r="1568" spans="1:22" x14ac:dyDescent="0.25">
      <c r="A1568">
        <v>2004</v>
      </c>
      <c r="B1568">
        <v>3</v>
      </c>
      <c r="C1568">
        <v>12</v>
      </c>
      <c r="D1568">
        <v>20</v>
      </c>
      <c r="E1568" s="13">
        <v>3.9000000000000004</v>
      </c>
      <c r="F1568" s="7">
        <f>(((20-15)/(MIN($E$2:$E$8761)-15))*Data[[#This Row],[temperatuur]])+18.151</f>
        <v>17.331672268907564</v>
      </c>
      <c r="G1568" s="7">
        <f>Data[[#This Row],[Tintern ]]-Data[[#This Row],[temperatuur]]</f>
        <v>13.431672268907564</v>
      </c>
      <c r="H1568" s="7">
        <f>ROUND(IF(Data[[#This Row],[deltaT]]&gt;0,(Data[[#This Row],[Tintern ]]-Data[[#This Row],[temperatuur]])*Uitgangspunten!$B$9,0),1)</f>
        <v>46.6</v>
      </c>
      <c r="I1568"/>
      <c r="J1568"/>
      <c r="K1568" s="6"/>
      <c r="O1568" s="5"/>
      <c r="P1568" s="8"/>
      <c r="U1568"/>
      <c r="V1568"/>
    </row>
    <row r="1569" spans="1:22" x14ac:dyDescent="0.25">
      <c r="A1569">
        <v>2004</v>
      </c>
      <c r="B1569">
        <v>3</v>
      </c>
      <c r="C1569">
        <v>12</v>
      </c>
      <c r="D1569">
        <v>21</v>
      </c>
      <c r="E1569" s="13">
        <v>3.9000000000000004</v>
      </c>
      <c r="F1569" s="7">
        <f>(((20-15)/(MIN($E$2:$E$8761)-15))*Data[[#This Row],[temperatuur]])+18.151</f>
        <v>17.331672268907564</v>
      </c>
      <c r="G1569" s="7">
        <f>Data[[#This Row],[Tintern ]]-Data[[#This Row],[temperatuur]]</f>
        <v>13.431672268907564</v>
      </c>
      <c r="H1569" s="7">
        <f>ROUND(IF(Data[[#This Row],[deltaT]]&gt;0,(Data[[#This Row],[Tintern ]]-Data[[#This Row],[temperatuur]])*Uitgangspunten!$B$9,0),1)</f>
        <v>46.6</v>
      </c>
      <c r="I1569"/>
      <c r="J1569"/>
      <c r="K1569" s="6"/>
      <c r="O1569" s="5"/>
      <c r="P1569" s="8"/>
      <c r="U1569"/>
      <c r="V1569"/>
    </row>
    <row r="1570" spans="1:22" x14ac:dyDescent="0.25">
      <c r="A1570">
        <v>2004</v>
      </c>
      <c r="B1570">
        <v>3</v>
      </c>
      <c r="C1570">
        <v>29</v>
      </c>
      <c r="D1570">
        <v>5</v>
      </c>
      <c r="E1570" s="13">
        <v>3.9000000000000004</v>
      </c>
      <c r="F1570" s="7">
        <f>(((20-15)/(MIN($E$2:$E$8761)-15))*Data[[#This Row],[temperatuur]])+18.151</f>
        <v>17.331672268907564</v>
      </c>
      <c r="G1570" s="7">
        <f>Data[[#This Row],[Tintern ]]-Data[[#This Row],[temperatuur]]</f>
        <v>13.431672268907564</v>
      </c>
      <c r="H1570" s="7">
        <f>ROUND(IF(Data[[#This Row],[deltaT]]&gt;0,(Data[[#This Row],[Tintern ]]-Data[[#This Row],[temperatuur]])*Uitgangspunten!$B$9,0),1)</f>
        <v>46.6</v>
      </c>
      <c r="I1570"/>
      <c r="J1570"/>
      <c r="K1570" s="6"/>
      <c r="O1570" s="5"/>
      <c r="P1570" s="8"/>
      <c r="U1570"/>
      <c r="V1570"/>
    </row>
    <row r="1571" spans="1:22" x14ac:dyDescent="0.25">
      <c r="A1571">
        <v>2002</v>
      </c>
      <c r="B1571">
        <v>4</v>
      </c>
      <c r="C1571">
        <v>19</v>
      </c>
      <c r="D1571">
        <v>22</v>
      </c>
      <c r="E1571" s="13">
        <v>3.9000000000000004</v>
      </c>
      <c r="F1571" s="7">
        <f>(((20-15)/(MIN($E$2:$E$8761)-15))*Data[[#This Row],[temperatuur]])+18.151</f>
        <v>17.331672268907564</v>
      </c>
      <c r="G1571" s="7">
        <f>Data[[#This Row],[Tintern ]]-Data[[#This Row],[temperatuur]]</f>
        <v>13.431672268907564</v>
      </c>
      <c r="H1571" s="7">
        <f>ROUND(IF(Data[[#This Row],[deltaT]]&gt;0,(Data[[#This Row],[Tintern ]]-Data[[#This Row],[temperatuur]])*Uitgangspunten!$B$9,0),1)</f>
        <v>46.6</v>
      </c>
      <c r="I1571"/>
      <c r="J1571"/>
      <c r="K1571" s="6"/>
      <c r="O1571" s="5"/>
      <c r="P1571" s="8"/>
      <c r="U1571"/>
      <c r="V1571"/>
    </row>
    <row r="1572" spans="1:22" x14ac:dyDescent="0.25">
      <c r="A1572">
        <v>2010</v>
      </c>
      <c r="B1572">
        <v>10</v>
      </c>
      <c r="C1572">
        <v>20</v>
      </c>
      <c r="D1572">
        <v>20</v>
      </c>
      <c r="E1572" s="13">
        <v>3.9000000000000004</v>
      </c>
      <c r="F1572" s="7">
        <f>(((20-15)/(MIN($E$2:$E$8761)-15))*Data[[#This Row],[temperatuur]])+18.151</f>
        <v>17.331672268907564</v>
      </c>
      <c r="G1572" s="7">
        <f>Data[[#This Row],[Tintern ]]-Data[[#This Row],[temperatuur]]</f>
        <v>13.431672268907564</v>
      </c>
      <c r="H1572" s="7">
        <f>ROUND(IF(Data[[#This Row],[deltaT]]&gt;0,(Data[[#This Row],[Tintern ]]-Data[[#This Row],[temperatuur]])*Uitgangspunten!$B$9,0),1)</f>
        <v>46.6</v>
      </c>
      <c r="I1572"/>
      <c r="J1572"/>
      <c r="K1572" s="6"/>
      <c r="O1572" s="5"/>
      <c r="P1572" s="8"/>
      <c r="U1572"/>
      <c r="V1572"/>
    </row>
    <row r="1573" spans="1:22" x14ac:dyDescent="0.25">
      <c r="A1573">
        <v>2003</v>
      </c>
      <c r="B1573">
        <v>11</v>
      </c>
      <c r="C1573">
        <v>7</v>
      </c>
      <c r="D1573">
        <v>4</v>
      </c>
      <c r="E1573" s="13">
        <v>3.9000000000000004</v>
      </c>
      <c r="F1573" s="7">
        <f>(((20-15)/(MIN($E$2:$E$8761)-15))*Data[[#This Row],[temperatuur]])+18.151</f>
        <v>17.331672268907564</v>
      </c>
      <c r="G1573" s="7">
        <f>Data[[#This Row],[Tintern ]]-Data[[#This Row],[temperatuur]]</f>
        <v>13.431672268907564</v>
      </c>
      <c r="H1573" s="7">
        <f>ROUND(IF(Data[[#This Row],[deltaT]]&gt;0,(Data[[#This Row],[Tintern ]]-Data[[#This Row],[temperatuur]])*Uitgangspunten!$B$9,0),1)</f>
        <v>46.6</v>
      </c>
      <c r="I1573"/>
      <c r="J1573"/>
      <c r="K1573" s="6"/>
      <c r="O1573" s="5"/>
      <c r="P1573" s="8"/>
      <c r="U1573"/>
      <c r="V1573"/>
    </row>
    <row r="1574" spans="1:22" x14ac:dyDescent="0.25">
      <c r="A1574">
        <v>2003</v>
      </c>
      <c r="B1574">
        <v>11</v>
      </c>
      <c r="C1574">
        <v>8</v>
      </c>
      <c r="D1574">
        <v>23</v>
      </c>
      <c r="E1574" s="13">
        <v>3.9000000000000004</v>
      </c>
      <c r="F1574" s="7">
        <f>(((20-15)/(MIN($E$2:$E$8761)-15))*Data[[#This Row],[temperatuur]])+18.151</f>
        <v>17.331672268907564</v>
      </c>
      <c r="G1574" s="7">
        <f>Data[[#This Row],[Tintern ]]-Data[[#This Row],[temperatuur]]</f>
        <v>13.431672268907564</v>
      </c>
      <c r="H1574" s="7">
        <f>ROUND(IF(Data[[#This Row],[deltaT]]&gt;0,(Data[[#This Row],[Tintern ]]-Data[[#This Row],[temperatuur]])*Uitgangspunten!$B$9,0),1)</f>
        <v>46.6</v>
      </c>
      <c r="I1574"/>
      <c r="J1574"/>
      <c r="K1574" s="6"/>
      <c r="O1574" s="5"/>
      <c r="P1574" s="8"/>
      <c r="U1574"/>
      <c r="V1574"/>
    </row>
    <row r="1575" spans="1:22" x14ac:dyDescent="0.25">
      <c r="A1575">
        <v>2003</v>
      </c>
      <c r="B1575">
        <v>11</v>
      </c>
      <c r="C1575">
        <v>10</v>
      </c>
      <c r="D1575">
        <v>22</v>
      </c>
      <c r="E1575" s="13">
        <v>3.9000000000000004</v>
      </c>
      <c r="F1575" s="7">
        <f>(((20-15)/(MIN($E$2:$E$8761)-15))*Data[[#This Row],[temperatuur]])+18.151</f>
        <v>17.331672268907564</v>
      </c>
      <c r="G1575" s="7">
        <f>Data[[#This Row],[Tintern ]]-Data[[#This Row],[temperatuur]]</f>
        <v>13.431672268907564</v>
      </c>
      <c r="H1575" s="7">
        <f>ROUND(IF(Data[[#This Row],[deltaT]]&gt;0,(Data[[#This Row],[Tintern ]]-Data[[#This Row],[temperatuur]])*Uitgangspunten!$B$9,0),1)</f>
        <v>46.6</v>
      </c>
      <c r="I1575"/>
      <c r="J1575"/>
      <c r="K1575" s="6"/>
      <c r="O1575" s="5"/>
      <c r="P1575" s="8"/>
      <c r="U1575"/>
      <c r="V1575"/>
    </row>
    <row r="1576" spans="1:22" x14ac:dyDescent="0.25">
      <c r="A1576">
        <v>2003</v>
      </c>
      <c r="B1576">
        <v>11</v>
      </c>
      <c r="C1576">
        <v>28</v>
      </c>
      <c r="D1576">
        <v>18</v>
      </c>
      <c r="E1576" s="13">
        <v>3.9000000000000004</v>
      </c>
      <c r="F1576" s="7">
        <f>(((20-15)/(MIN($E$2:$E$8761)-15))*Data[[#This Row],[temperatuur]])+18.151</f>
        <v>17.331672268907564</v>
      </c>
      <c r="G1576" s="7">
        <f>Data[[#This Row],[Tintern ]]-Data[[#This Row],[temperatuur]]</f>
        <v>13.431672268907564</v>
      </c>
      <c r="H1576" s="7">
        <f>ROUND(IF(Data[[#This Row],[deltaT]]&gt;0,(Data[[#This Row],[Tintern ]]-Data[[#This Row],[temperatuur]])*Uitgangspunten!$B$9,0),1)</f>
        <v>46.6</v>
      </c>
      <c r="I1576"/>
      <c r="J1576"/>
      <c r="K1576" s="6"/>
      <c r="O1576" s="5"/>
      <c r="P1576" s="8"/>
      <c r="U1576"/>
      <c r="V1576"/>
    </row>
    <row r="1577" spans="1:22" x14ac:dyDescent="0.25">
      <c r="A1577">
        <v>2003</v>
      </c>
      <c r="B1577">
        <v>12</v>
      </c>
      <c r="C1577">
        <v>15</v>
      </c>
      <c r="D1577">
        <v>9</v>
      </c>
      <c r="E1577" s="13">
        <v>3.9000000000000004</v>
      </c>
      <c r="F1577" s="7">
        <f>(((20-15)/(MIN($E$2:$E$8761)-15))*Data[[#This Row],[temperatuur]])+18.151</f>
        <v>17.331672268907564</v>
      </c>
      <c r="G1577" s="7">
        <f>Data[[#This Row],[Tintern ]]-Data[[#This Row],[temperatuur]]</f>
        <v>13.431672268907564</v>
      </c>
      <c r="H1577" s="7">
        <f>ROUND(IF(Data[[#This Row],[deltaT]]&gt;0,(Data[[#This Row],[Tintern ]]-Data[[#This Row],[temperatuur]])*Uitgangspunten!$B$9,0),1)</f>
        <v>46.6</v>
      </c>
      <c r="I1577"/>
      <c r="J1577"/>
      <c r="K1577" s="6"/>
      <c r="O1577" s="5"/>
      <c r="P1577" s="8"/>
      <c r="U1577"/>
      <c r="V1577"/>
    </row>
    <row r="1578" spans="1:22" x14ac:dyDescent="0.25">
      <c r="A1578">
        <v>2003</v>
      </c>
      <c r="B1578">
        <v>12</v>
      </c>
      <c r="C1578">
        <v>15</v>
      </c>
      <c r="D1578">
        <v>24</v>
      </c>
      <c r="E1578" s="13">
        <v>3.9000000000000004</v>
      </c>
      <c r="F1578" s="7">
        <f>(((20-15)/(MIN($E$2:$E$8761)-15))*Data[[#This Row],[temperatuur]])+18.151</f>
        <v>17.331672268907564</v>
      </c>
      <c r="G1578" s="7">
        <f>Data[[#This Row],[Tintern ]]-Data[[#This Row],[temperatuur]]</f>
        <v>13.431672268907564</v>
      </c>
      <c r="H1578" s="7">
        <f>ROUND(IF(Data[[#This Row],[deltaT]]&gt;0,(Data[[#This Row],[Tintern ]]-Data[[#This Row],[temperatuur]])*Uitgangspunten!$B$9,0),1)</f>
        <v>46.6</v>
      </c>
      <c r="I1578"/>
      <c r="J1578"/>
      <c r="K1578" s="6"/>
      <c r="O1578" s="5"/>
      <c r="P1578" s="8"/>
      <c r="U1578"/>
      <c r="V1578"/>
    </row>
    <row r="1579" spans="1:22" x14ac:dyDescent="0.25">
      <c r="A1579">
        <v>2003</v>
      </c>
      <c r="B1579">
        <v>12</v>
      </c>
      <c r="C1579">
        <v>24</v>
      </c>
      <c r="D1579">
        <v>12</v>
      </c>
      <c r="E1579" s="13">
        <v>3.9000000000000004</v>
      </c>
      <c r="F1579" s="7">
        <f>(((20-15)/(MIN($E$2:$E$8761)-15))*Data[[#This Row],[temperatuur]])+18.151</f>
        <v>17.331672268907564</v>
      </c>
      <c r="G1579" s="7">
        <f>Data[[#This Row],[Tintern ]]-Data[[#This Row],[temperatuur]]</f>
        <v>13.431672268907564</v>
      </c>
      <c r="H1579" s="7">
        <f>ROUND(IF(Data[[#This Row],[deltaT]]&gt;0,(Data[[#This Row],[Tintern ]]-Data[[#This Row],[temperatuur]])*Uitgangspunten!$B$9,0),1)</f>
        <v>46.6</v>
      </c>
      <c r="I1579"/>
      <c r="J1579"/>
      <c r="K1579" s="6"/>
      <c r="O1579" s="5"/>
      <c r="P1579" s="8"/>
      <c r="U1579"/>
      <c r="V1579"/>
    </row>
    <row r="1580" spans="1:22" x14ac:dyDescent="0.25">
      <c r="A1580">
        <v>2003</v>
      </c>
      <c r="B1580">
        <v>12</v>
      </c>
      <c r="C1580">
        <v>29</v>
      </c>
      <c r="D1580">
        <v>9</v>
      </c>
      <c r="E1580" s="13">
        <v>3.9000000000000004</v>
      </c>
      <c r="F1580" s="7">
        <f>(((20-15)/(MIN($E$2:$E$8761)-15))*Data[[#This Row],[temperatuur]])+18.151</f>
        <v>17.331672268907564</v>
      </c>
      <c r="G1580" s="7">
        <f>Data[[#This Row],[Tintern ]]-Data[[#This Row],[temperatuur]]</f>
        <v>13.431672268907564</v>
      </c>
      <c r="H1580" s="7">
        <f>ROUND(IF(Data[[#This Row],[deltaT]]&gt;0,(Data[[#This Row],[Tintern ]]-Data[[#This Row],[temperatuur]])*Uitgangspunten!$B$9,0),1)</f>
        <v>46.6</v>
      </c>
      <c r="I1580"/>
      <c r="J1580"/>
      <c r="K1580" s="6"/>
      <c r="O1580" s="5"/>
      <c r="P1580" s="8"/>
      <c r="U1580"/>
      <c r="V1580"/>
    </row>
    <row r="1581" spans="1:22" x14ac:dyDescent="0.25">
      <c r="A1581">
        <v>2001</v>
      </c>
      <c r="B1581">
        <v>1</v>
      </c>
      <c r="C1581">
        <v>1</v>
      </c>
      <c r="D1581">
        <v>13</v>
      </c>
      <c r="E1581" s="13">
        <v>4</v>
      </c>
      <c r="F1581" s="7">
        <f>(((20-15)/(MIN($E$2:$E$8761)-15))*Data[[#This Row],[temperatuur]])+18.151</f>
        <v>17.310663865546218</v>
      </c>
      <c r="G1581" s="7">
        <f>Data[[#This Row],[Tintern ]]-Data[[#This Row],[temperatuur]]</f>
        <v>13.310663865546218</v>
      </c>
      <c r="H1581" s="7">
        <f>ROUND(IF(Data[[#This Row],[deltaT]]&gt;0,(Data[[#This Row],[Tintern ]]-Data[[#This Row],[temperatuur]])*Uitgangspunten!$B$9,0),1)</f>
        <v>46.2</v>
      </c>
      <c r="I1581"/>
      <c r="J1581"/>
      <c r="K1581" s="6"/>
      <c r="O1581" s="5"/>
      <c r="P1581" s="8"/>
      <c r="U1581"/>
      <c r="V1581"/>
    </row>
    <row r="1582" spans="1:22" x14ac:dyDescent="0.25">
      <c r="A1582">
        <v>2001</v>
      </c>
      <c r="B1582">
        <v>1</v>
      </c>
      <c r="C1582">
        <v>7</v>
      </c>
      <c r="D1582">
        <v>3</v>
      </c>
      <c r="E1582" s="13">
        <v>4</v>
      </c>
      <c r="F1582" s="7">
        <f>(((20-15)/(MIN($E$2:$E$8761)-15))*Data[[#This Row],[temperatuur]])+18.151</f>
        <v>17.310663865546218</v>
      </c>
      <c r="G1582" s="7">
        <f>Data[[#This Row],[Tintern ]]-Data[[#This Row],[temperatuur]]</f>
        <v>13.310663865546218</v>
      </c>
      <c r="H1582" s="7">
        <f>ROUND(IF(Data[[#This Row],[deltaT]]&gt;0,(Data[[#This Row],[Tintern ]]-Data[[#This Row],[temperatuur]])*Uitgangspunten!$B$9,0),1)</f>
        <v>46.2</v>
      </c>
      <c r="I1582"/>
      <c r="J1582"/>
      <c r="K1582" s="6"/>
      <c r="O1582" s="5"/>
      <c r="P1582" s="8"/>
      <c r="U1582"/>
      <c r="V1582"/>
    </row>
    <row r="1583" spans="1:22" x14ac:dyDescent="0.25">
      <c r="A1583">
        <v>2001</v>
      </c>
      <c r="B1583">
        <v>1</v>
      </c>
      <c r="C1583">
        <v>7</v>
      </c>
      <c r="D1583">
        <v>23</v>
      </c>
      <c r="E1583" s="13">
        <v>4</v>
      </c>
      <c r="F1583" s="7">
        <f>(((20-15)/(MIN($E$2:$E$8761)-15))*Data[[#This Row],[temperatuur]])+18.151</f>
        <v>17.310663865546218</v>
      </c>
      <c r="G1583" s="7">
        <f>Data[[#This Row],[Tintern ]]-Data[[#This Row],[temperatuur]]</f>
        <v>13.310663865546218</v>
      </c>
      <c r="H1583" s="7">
        <f>ROUND(IF(Data[[#This Row],[deltaT]]&gt;0,(Data[[#This Row],[Tintern ]]-Data[[#This Row],[temperatuur]])*Uitgangspunten!$B$9,0),1)</f>
        <v>46.2</v>
      </c>
      <c r="I1583"/>
      <c r="J1583"/>
      <c r="K1583" s="6"/>
      <c r="O1583" s="5"/>
      <c r="P1583" s="8"/>
      <c r="U1583"/>
      <c r="V1583"/>
    </row>
    <row r="1584" spans="1:22" x14ac:dyDescent="0.25">
      <c r="A1584">
        <v>2001</v>
      </c>
      <c r="B1584">
        <v>1</v>
      </c>
      <c r="C1584">
        <v>10</v>
      </c>
      <c r="D1584">
        <v>13</v>
      </c>
      <c r="E1584" s="13">
        <v>4</v>
      </c>
      <c r="F1584" s="7">
        <f>(((20-15)/(MIN($E$2:$E$8761)-15))*Data[[#This Row],[temperatuur]])+18.151</f>
        <v>17.310663865546218</v>
      </c>
      <c r="G1584" s="7">
        <f>Data[[#This Row],[Tintern ]]-Data[[#This Row],[temperatuur]]</f>
        <v>13.310663865546218</v>
      </c>
      <c r="H1584" s="7">
        <f>ROUND(IF(Data[[#This Row],[deltaT]]&gt;0,(Data[[#This Row],[Tintern ]]-Data[[#This Row],[temperatuur]])*Uitgangspunten!$B$9,0),1)</f>
        <v>46.2</v>
      </c>
      <c r="I1584"/>
      <c r="J1584"/>
      <c r="K1584" s="6"/>
      <c r="O1584" s="5"/>
      <c r="P1584" s="8"/>
      <c r="U1584"/>
      <c r="V1584"/>
    </row>
    <row r="1585" spans="1:22" x14ac:dyDescent="0.25">
      <c r="A1585">
        <v>2001</v>
      </c>
      <c r="B1585">
        <v>1</v>
      </c>
      <c r="C1585">
        <v>11</v>
      </c>
      <c r="D1585">
        <v>13</v>
      </c>
      <c r="E1585" s="13">
        <v>4</v>
      </c>
      <c r="F1585" s="7">
        <f>(((20-15)/(MIN($E$2:$E$8761)-15))*Data[[#This Row],[temperatuur]])+18.151</f>
        <v>17.310663865546218</v>
      </c>
      <c r="G1585" s="7">
        <f>Data[[#This Row],[Tintern ]]-Data[[#This Row],[temperatuur]]</f>
        <v>13.310663865546218</v>
      </c>
      <c r="H1585" s="7">
        <f>ROUND(IF(Data[[#This Row],[deltaT]]&gt;0,(Data[[#This Row],[Tintern ]]-Data[[#This Row],[temperatuur]])*Uitgangspunten!$B$9,0),1)</f>
        <v>46.2</v>
      </c>
      <c r="I1585"/>
      <c r="J1585"/>
      <c r="K1585" s="6"/>
      <c r="O1585" s="5"/>
      <c r="P1585" s="8"/>
      <c r="U1585"/>
      <c r="V1585"/>
    </row>
    <row r="1586" spans="1:22" x14ac:dyDescent="0.25">
      <c r="A1586">
        <v>2001</v>
      </c>
      <c r="B1586">
        <v>1</v>
      </c>
      <c r="C1586">
        <v>24</v>
      </c>
      <c r="D1586">
        <v>23</v>
      </c>
      <c r="E1586" s="13">
        <v>4</v>
      </c>
      <c r="F1586" s="7">
        <f>(((20-15)/(MIN($E$2:$E$8761)-15))*Data[[#This Row],[temperatuur]])+18.151</f>
        <v>17.310663865546218</v>
      </c>
      <c r="G1586" s="7">
        <f>Data[[#This Row],[Tintern ]]-Data[[#This Row],[temperatuur]]</f>
        <v>13.310663865546218</v>
      </c>
      <c r="H1586" s="7">
        <f>ROUND(IF(Data[[#This Row],[deltaT]]&gt;0,(Data[[#This Row],[Tintern ]]-Data[[#This Row],[temperatuur]])*Uitgangspunten!$B$9,0),1)</f>
        <v>46.2</v>
      </c>
      <c r="I1586"/>
      <c r="J1586"/>
      <c r="K1586" s="6"/>
      <c r="O1586" s="5"/>
      <c r="P1586" s="8"/>
      <c r="U1586"/>
      <c r="V1586"/>
    </row>
    <row r="1587" spans="1:22" x14ac:dyDescent="0.25">
      <c r="A1587">
        <v>2001</v>
      </c>
      <c r="B1587">
        <v>1</v>
      </c>
      <c r="C1587">
        <v>25</v>
      </c>
      <c r="D1587">
        <v>21</v>
      </c>
      <c r="E1587" s="13">
        <v>4</v>
      </c>
      <c r="F1587" s="7">
        <f>(((20-15)/(MIN($E$2:$E$8761)-15))*Data[[#This Row],[temperatuur]])+18.151</f>
        <v>17.310663865546218</v>
      </c>
      <c r="G1587" s="7">
        <f>Data[[#This Row],[Tintern ]]-Data[[#This Row],[temperatuur]]</f>
        <v>13.310663865546218</v>
      </c>
      <c r="H1587" s="7">
        <f>ROUND(IF(Data[[#This Row],[deltaT]]&gt;0,(Data[[#This Row],[Tintern ]]-Data[[#This Row],[temperatuur]])*Uitgangspunten!$B$9,0),1)</f>
        <v>46.2</v>
      </c>
      <c r="I1587"/>
      <c r="J1587"/>
      <c r="K1587" s="6"/>
      <c r="O1587" s="5"/>
      <c r="P1587" s="8"/>
      <c r="U1587"/>
      <c r="V1587"/>
    </row>
    <row r="1588" spans="1:22" x14ac:dyDescent="0.25">
      <c r="A1588">
        <v>2001</v>
      </c>
      <c r="B1588">
        <v>1</v>
      </c>
      <c r="C1588">
        <v>28</v>
      </c>
      <c r="D1588">
        <v>22</v>
      </c>
      <c r="E1588" s="13">
        <v>4</v>
      </c>
      <c r="F1588" s="7">
        <f>(((20-15)/(MIN($E$2:$E$8761)-15))*Data[[#This Row],[temperatuur]])+18.151</f>
        <v>17.310663865546218</v>
      </c>
      <c r="G1588" s="7">
        <f>Data[[#This Row],[Tintern ]]-Data[[#This Row],[temperatuur]]</f>
        <v>13.310663865546218</v>
      </c>
      <c r="H1588" s="7">
        <f>ROUND(IF(Data[[#This Row],[deltaT]]&gt;0,(Data[[#This Row],[Tintern ]]-Data[[#This Row],[temperatuur]])*Uitgangspunten!$B$9,0),1)</f>
        <v>46.2</v>
      </c>
      <c r="I1588"/>
      <c r="J1588"/>
      <c r="K1588" s="6"/>
      <c r="O1588" s="5"/>
      <c r="P1588" s="8"/>
      <c r="U1588"/>
      <c r="V1588"/>
    </row>
    <row r="1589" spans="1:22" x14ac:dyDescent="0.25">
      <c r="A1589">
        <v>2001</v>
      </c>
      <c r="B1589" s="3">
        <v>1</v>
      </c>
      <c r="C1589" s="3">
        <v>31</v>
      </c>
      <c r="D1589" s="3">
        <v>20</v>
      </c>
      <c r="E1589" s="13">
        <v>4</v>
      </c>
      <c r="F1589" s="7">
        <f>(((20-15)/(MIN($E$2:$E$8761)-15))*Data[[#This Row],[temperatuur]])+18.151</f>
        <v>17.310663865546218</v>
      </c>
      <c r="G1589" s="7">
        <f>Data[[#This Row],[Tintern ]]-Data[[#This Row],[temperatuur]]</f>
        <v>13.310663865546218</v>
      </c>
      <c r="H1589" s="7">
        <f>ROUND(IF(Data[[#This Row],[deltaT]]&gt;0,(Data[[#This Row],[Tintern ]]-Data[[#This Row],[temperatuur]])*Uitgangspunten!$B$9,0),1)</f>
        <v>46.2</v>
      </c>
      <c r="I1589"/>
      <c r="J1589"/>
      <c r="K1589" s="6"/>
      <c r="O1589" s="5"/>
      <c r="P1589" s="8"/>
      <c r="U1589"/>
      <c r="V1589"/>
    </row>
    <row r="1590" spans="1:22" x14ac:dyDescent="0.25">
      <c r="A1590">
        <v>2004</v>
      </c>
      <c r="B1590">
        <v>2</v>
      </c>
      <c r="C1590">
        <v>11</v>
      </c>
      <c r="D1590">
        <v>18</v>
      </c>
      <c r="E1590" s="13">
        <v>4</v>
      </c>
      <c r="F1590" s="7">
        <f>(((20-15)/(MIN($E$2:$E$8761)-15))*Data[[#This Row],[temperatuur]])+18.151</f>
        <v>17.310663865546218</v>
      </c>
      <c r="G1590" s="7">
        <f>Data[[#This Row],[Tintern ]]-Data[[#This Row],[temperatuur]]</f>
        <v>13.310663865546218</v>
      </c>
      <c r="H1590" s="7">
        <f>ROUND(IF(Data[[#This Row],[deltaT]]&gt;0,(Data[[#This Row],[Tintern ]]-Data[[#This Row],[temperatuur]])*Uitgangspunten!$B$9,0),1)</f>
        <v>46.2</v>
      </c>
      <c r="I1590"/>
      <c r="J1590"/>
      <c r="K1590" s="6"/>
      <c r="O1590" s="5"/>
      <c r="P1590" s="8"/>
      <c r="U1590"/>
      <c r="V1590"/>
    </row>
    <row r="1591" spans="1:22" x14ac:dyDescent="0.25">
      <c r="A1591">
        <v>2004</v>
      </c>
      <c r="B1591">
        <v>2</v>
      </c>
      <c r="C1591">
        <v>15</v>
      </c>
      <c r="D1591">
        <v>2</v>
      </c>
      <c r="E1591" s="13">
        <v>4</v>
      </c>
      <c r="F1591" s="7">
        <f>(((20-15)/(MIN($E$2:$E$8761)-15))*Data[[#This Row],[temperatuur]])+18.151</f>
        <v>17.310663865546218</v>
      </c>
      <c r="G1591" s="7">
        <f>Data[[#This Row],[Tintern ]]-Data[[#This Row],[temperatuur]]</f>
        <v>13.310663865546218</v>
      </c>
      <c r="H1591" s="7">
        <f>ROUND(IF(Data[[#This Row],[deltaT]]&gt;0,(Data[[#This Row],[Tintern ]]-Data[[#This Row],[temperatuur]])*Uitgangspunten!$B$9,0),1)</f>
        <v>46.2</v>
      </c>
      <c r="I1591"/>
      <c r="J1591"/>
      <c r="K1591" s="6"/>
      <c r="O1591" s="5"/>
      <c r="P1591" s="8"/>
      <c r="U1591"/>
      <c r="V1591"/>
    </row>
    <row r="1592" spans="1:22" x14ac:dyDescent="0.25">
      <c r="A1592">
        <v>2004</v>
      </c>
      <c r="B1592">
        <v>2</v>
      </c>
      <c r="C1592">
        <v>18</v>
      </c>
      <c r="D1592">
        <v>19</v>
      </c>
      <c r="E1592" s="13">
        <v>4</v>
      </c>
      <c r="F1592" s="7">
        <f>(((20-15)/(MIN($E$2:$E$8761)-15))*Data[[#This Row],[temperatuur]])+18.151</f>
        <v>17.310663865546218</v>
      </c>
      <c r="G1592" s="7">
        <f>Data[[#This Row],[Tintern ]]-Data[[#This Row],[temperatuur]]</f>
        <v>13.310663865546218</v>
      </c>
      <c r="H1592" s="7">
        <f>ROUND(IF(Data[[#This Row],[deltaT]]&gt;0,(Data[[#This Row],[Tintern ]]-Data[[#This Row],[temperatuur]])*Uitgangspunten!$B$9,0),1)</f>
        <v>46.2</v>
      </c>
      <c r="I1592"/>
      <c r="J1592"/>
      <c r="K1592" s="6"/>
      <c r="O1592" s="5"/>
      <c r="P1592" s="8"/>
      <c r="U1592"/>
      <c r="V1592"/>
    </row>
    <row r="1593" spans="1:22" x14ac:dyDescent="0.25">
      <c r="A1593">
        <v>2004</v>
      </c>
      <c r="B1593" s="3">
        <v>3</v>
      </c>
      <c r="C1593" s="3">
        <v>1</v>
      </c>
      <c r="D1593" s="3">
        <v>11</v>
      </c>
      <c r="E1593" s="13">
        <v>4</v>
      </c>
      <c r="F1593" s="7">
        <f>(((20-15)/(MIN($E$2:$E$8761)-15))*Data[[#This Row],[temperatuur]])+18.151</f>
        <v>17.310663865546218</v>
      </c>
      <c r="G1593" s="7">
        <f>Data[[#This Row],[Tintern ]]-Data[[#This Row],[temperatuur]]</f>
        <v>13.310663865546218</v>
      </c>
      <c r="H1593" s="7">
        <f>ROUND(IF(Data[[#This Row],[deltaT]]&gt;0,(Data[[#This Row],[Tintern ]]-Data[[#This Row],[temperatuur]])*Uitgangspunten!$B$9,0),1)</f>
        <v>46.2</v>
      </c>
      <c r="I1593"/>
      <c r="J1593"/>
      <c r="K1593" s="6"/>
      <c r="O1593" s="5"/>
      <c r="P1593" s="8"/>
      <c r="U1593"/>
      <c r="V1593"/>
    </row>
    <row r="1594" spans="1:22" x14ac:dyDescent="0.25">
      <c r="A1594">
        <v>2004</v>
      </c>
      <c r="B1594">
        <v>3</v>
      </c>
      <c r="C1594">
        <v>1</v>
      </c>
      <c r="D1594">
        <v>17</v>
      </c>
      <c r="E1594" s="13">
        <v>4</v>
      </c>
      <c r="F1594" s="7">
        <f>(((20-15)/(MIN($E$2:$E$8761)-15))*Data[[#This Row],[temperatuur]])+18.151</f>
        <v>17.310663865546218</v>
      </c>
      <c r="G1594" s="7">
        <f>Data[[#This Row],[Tintern ]]-Data[[#This Row],[temperatuur]]</f>
        <v>13.310663865546218</v>
      </c>
      <c r="H1594" s="7">
        <f>ROUND(IF(Data[[#This Row],[deltaT]]&gt;0,(Data[[#This Row],[Tintern ]]-Data[[#This Row],[temperatuur]])*Uitgangspunten!$B$9,0),1)</f>
        <v>46.2</v>
      </c>
      <c r="I1594"/>
      <c r="J1594"/>
      <c r="K1594" s="6"/>
      <c r="O1594" s="5"/>
      <c r="P1594" s="8"/>
      <c r="U1594"/>
      <c r="V1594"/>
    </row>
    <row r="1595" spans="1:22" x14ac:dyDescent="0.25">
      <c r="A1595">
        <v>2004</v>
      </c>
      <c r="B1595">
        <v>3</v>
      </c>
      <c r="C1595">
        <v>12</v>
      </c>
      <c r="D1595">
        <v>22</v>
      </c>
      <c r="E1595" s="13">
        <v>4</v>
      </c>
      <c r="F1595" s="7">
        <f>(((20-15)/(MIN($E$2:$E$8761)-15))*Data[[#This Row],[temperatuur]])+18.151</f>
        <v>17.310663865546218</v>
      </c>
      <c r="G1595" s="7">
        <f>Data[[#This Row],[Tintern ]]-Data[[#This Row],[temperatuur]]</f>
        <v>13.310663865546218</v>
      </c>
      <c r="H1595" s="7">
        <f>ROUND(IF(Data[[#This Row],[deltaT]]&gt;0,(Data[[#This Row],[Tintern ]]-Data[[#This Row],[temperatuur]])*Uitgangspunten!$B$9,0),1)</f>
        <v>46.2</v>
      </c>
      <c r="I1595"/>
      <c r="J1595"/>
      <c r="K1595" s="6"/>
      <c r="O1595" s="5"/>
      <c r="P1595" s="8"/>
      <c r="U1595"/>
      <c r="V1595"/>
    </row>
    <row r="1596" spans="1:22" x14ac:dyDescent="0.25">
      <c r="A1596">
        <v>2004</v>
      </c>
      <c r="B1596">
        <v>3</v>
      </c>
      <c r="C1596">
        <v>18</v>
      </c>
      <c r="D1596">
        <v>5</v>
      </c>
      <c r="E1596" s="13">
        <v>4</v>
      </c>
      <c r="F1596" s="7">
        <f>(((20-15)/(MIN($E$2:$E$8761)-15))*Data[[#This Row],[temperatuur]])+18.151</f>
        <v>17.310663865546218</v>
      </c>
      <c r="G1596" s="7">
        <f>Data[[#This Row],[Tintern ]]-Data[[#This Row],[temperatuur]]</f>
        <v>13.310663865546218</v>
      </c>
      <c r="H1596" s="7">
        <f>ROUND(IF(Data[[#This Row],[deltaT]]&gt;0,(Data[[#This Row],[Tintern ]]-Data[[#This Row],[temperatuur]])*Uitgangspunten!$B$9,0),1)</f>
        <v>46.2</v>
      </c>
      <c r="I1596"/>
      <c r="J1596"/>
      <c r="K1596" s="6"/>
      <c r="O1596" s="5"/>
      <c r="P1596" s="8"/>
      <c r="U1596"/>
      <c r="V1596"/>
    </row>
    <row r="1597" spans="1:22" x14ac:dyDescent="0.25">
      <c r="A1597">
        <v>2004</v>
      </c>
      <c r="B1597">
        <v>3</v>
      </c>
      <c r="C1597">
        <v>27</v>
      </c>
      <c r="D1597">
        <v>19</v>
      </c>
      <c r="E1597" s="13">
        <v>4</v>
      </c>
      <c r="F1597" s="7">
        <f>(((20-15)/(MIN($E$2:$E$8761)-15))*Data[[#This Row],[temperatuur]])+18.151</f>
        <v>17.310663865546218</v>
      </c>
      <c r="G1597" s="7">
        <f>Data[[#This Row],[Tintern ]]-Data[[#This Row],[temperatuur]]</f>
        <v>13.310663865546218</v>
      </c>
      <c r="H1597" s="7">
        <f>ROUND(IF(Data[[#This Row],[deltaT]]&gt;0,(Data[[#This Row],[Tintern ]]-Data[[#This Row],[temperatuur]])*Uitgangspunten!$B$9,0),1)</f>
        <v>46.2</v>
      </c>
      <c r="I1597"/>
      <c r="J1597"/>
      <c r="K1597" s="6"/>
      <c r="O1597" s="5"/>
      <c r="P1597" s="8"/>
      <c r="U1597"/>
      <c r="V1597"/>
    </row>
    <row r="1598" spans="1:22" x14ac:dyDescent="0.25">
      <c r="A1598">
        <v>2002</v>
      </c>
      <c r="B1598">
        <v>4</v>
      </c>
      <c r="C1598">
        <v>8</v>
      </c>
      <c r="D1598">
        <v>1</v>
      </c>
      <c r="E1598" s="13">
        <v>4</v>
      </c>
      <c r="F1598" s="7">
        <f>(((20-15)/(MIN($E$2:$E$8761)-15))*Data[[#This Row],[temperatuur]])+18.151</f>
        <v>17.310663865546218</v>
      </c>
      <c r="G1598" s="7">
        <f>Data[[#This Row],[Tintern ]]-Data[[#This Row],[temperatuur]]</f>
        <v>13.310663865546218</v>
      </c>
      <c r="H1598" s="7">
        <f>ROUND(IF(Data[[#This Row],[deltaT]]&gt;0,(Data[[#This Row],[Tintern ]]-Data[[#This Row],[temperatuur]])*Uitgangspunten!$B$9,0),1)</f>
        <v>46.2</v>
      </c>
      <c r="I1598"/>
      <c r="J1598"/>
      <c r="K1598" s="6"/>
      <c r="O1598" s="5"/>
      <c r="P1598" s="8"/>
      <c r="U1598"/>
      <c r="V1598"/>
    </row>
    <row r="1599" spans="1:22" x14ac:dyDescent="0.25">
      <c r="A1599">
        <v>2010</v>
      </c>
      <c r="B1599">
        <v>10</v>
      </c>
      <c r="C1599">
        <v>20</v>
      </c>
      <c r="D1599">
        <v>18</v>
      </c>
      <c r="E1599" s="13">
        <v>4</v>
      </c>
      <c r="F1599" s="7">
        <f>(((20-15)/(MIN($E$2:$E$8761)-15))*Data[[#This Row],[temperatuur]])+18.151</f>
        <v>17.310663865546218</v>
      </c>
      <c r="G1599" s="7">
        <f>Data[[#This Row],[Tintern ]]-Data[[#This Row],[temperatuur]]</f>
        <v>13.310663865546218</v>
      </c>
      <c r="H1599" s="7">
        <f>ROUND(IF(Data[[#This Row],[deltaT]]&gt;0,(Data[[#This Row],[Tintern ]]-Data[[#This Row],[temperatuur]])*Uitgangspunten!$B$9,0),1)</f>
        <v>46.2</v>
      </c>
      <c r="I1599"/>
      <c r="J1599"/>
      <c r="K1599" s="6"/>
      <c r="O1599" s="5"/>
      <c r="P1599" s="8"/>
      <c r="U1599"/>
      <c r="V1599"/>
    </row>
    <row r="1600" spans="1:22" x14ac:dyDescent="0.25">
      <c r="A1600">
        <v>2010</v>
      </c>
      <c r="B1600">
        <v>10</v>
      </c>
      <c r="C1600">
        <v>20</v>
      </c>
      <c r="D1600">
        <v>23</v>
      </c>
      <c r="E1600" s="13">
        <v>4</v>
      </c>
      <c r="F1600" s="7">
        <f>(((20-15)/(MIN($E$2:$E$8761)-15))*Data[[#This Row],[temperatuur]])+18.151</f>
        <v>17.310663865546218</v>
      </c>
      <c r="G1600" s="7">
        <f>Data[[#This Row],[Tintern ]]-Data[[#This Row],[temperatuur]]</f>
        <v>13.310663865546218</v>
      </c>
      <c r="H1600" s="7">
        <f>ROUND(IF(Data[[#This Row],[deltaT]]&gt;0,(Data[[#This Row],[Tintern ]]-Data[[#This Row],[temperatuur]])*Uitgangspunten!$B$9,0),1)</f>
        <v>46.2</v>
      </c>
      <c r="I1600"/>
      <c r="J1600"/>
      <c r="K1600" s="6"/>
      <c r="O1600" s="5"/>
      <c r="P1600" s="8"/>
      <c r="U1600"/>
      <c r="V1600"/>
    </row>
    <row r="1601" spans="1:22" x14ac:dyDescent="0.25">
      <c r="A1601">
        <v>2003</v>
      </c>
      <c r="B1601">
        <v>11</v>
      </c>
      <c r="C1601">
        <v>10</v>
      </c>
      <c r="D1601">
        <v>23</v>
      </c>
      <c r="E1601" s="13">
        <v>4</v>
      </c>
      <c r="F1601" s="7">
        <f>(((20-15)/(MIN($E$2:$E$8761)-15))*Data[[#This Row],[temperatuur]])+18.151</f>
        <v>17.310663865546218</v>
      </c>
      <c r="G1601" s="7">
        <f>Data[[#This Row],[Tintern ]]-Data[[#This Row],[temperatuur]]</f>
        <v>13.310663865546218</v>
      </c>
      <c r="H1601" s="7">
        <f>ROUND(IF(Data[[#This Row],[deltaT]]&gt;0,(Data[[#This Row],[Tintern ]]-Data[[#This Row],[temperatuur]])*Uitgangspunten!$B$9,0),1)</f>
        <v>46.2</v>
      </c>
      <c r="I1601"/>
      <c r="J1601"/>
      <c r="K1601" s="6"/>
      <c r="O1601" s="5"/>
      <c r="P1601" s="8"/>
      <c r="U1601"/>
      <c r="V1601"/>
    </row>
    <row r="1602" spans="1:22" x14ac:dyDescent="0.25">
      <c r="A1602">
        <v>2003</v>
      </c>
      <c r="B1602">
        <v>11</v>
      </c>
      <c r="C1602">
        <v>16</v>
      </c>
      <c r="D1602">
        <v>1</v>
      </c>
      <c r="E1602" s="13">
        <v>4</v>
      </c>
      <c r="F1602" s="7">
        <f>(((20-15)/(MIN($E$2:$E$8761)-15))*Data[[#This Row],[temperatuur]])+18.151</f>
        <v>17.310663865546218</v>
      </c>
      <c r="G1602" s="7">
        <f>Data[[#This Row],[Tintern ]]-Data[[#This Row],[temperatuur]]</f>
        <v>13.310663865546218</v>
      </c>
      <c r="H1602" s="7">
        <f>ROUND(IF(Data[[#This Row],[deltaT]]&gt;0,(Data[[#This Row],[Tintern ]]-Data[[#This Row],[temperatuur]])*Uitgangspunten!$B$9,0),1)</f>
        <v>46.2</v>
      </c>
      <c r="I1602"/>
      <c r="J1602"/>
      <c r="K1602" s="6"/>
      <c r="O1602" s="5"/>
      <c r="P1602" s="8"/>
      <c r="U1602"/>
      <c r="V1602"/>
    </row>
    <row r="1603" spans="1:22" x14ac:dyDescent="0.25">
      <c r="A1603">
        <v>2003</v>
      </c>
      <c r="B1603">
        <v>11</v>
      </c>
      <c r="C1603">
        <v>30</v>
      </c>
      <c r="D1603">
        <v>2</v>
      </c>
      <c r="E1603" s="13">
        <v>4</v>
      </c>
      <c r="F1603" s="7">
        <f>(((20-15)/(MIN($E$2:$E$8761)-15))*Data[[#This Row],[temperatuur]])+18.151</f>
        <v>17.310663865546218</v>
      </c>
      <c r="G1603" s="7">
        <f>Data[[#This Row],[Tintern ]]-Data[[#This Row],[temperatuur]]</f>
        <v>13.310663865546218</v>
      </c>
      <c r="H1603" s="7">
        <f>ROUND(IF(Data[[#This Row],[deltaT]]&gt;0,(Data[[#This Row],[Tintern ]]-Data[[#This Row],[temperatuur]])*Uitgangspunten!$B$9,0),1)</f>
        <v>46.2</v>
      </c>
      <c r="I1603"/>
      <c r="J1603"/>
      <c r="K1603" s="6"/>
      <c r="O1603" s="5"/>
      <c r="P1603" s="8"/>
      <c r="U1603"/>
      <c r="V1603"/>
    </row>
    <row r="1604" spans="1:22" x14ac:dyDescent="0.25">
      <c r="A1604">
        <v>2003</v>
      </c>
      <c r="B1604">
        <v>12</v>
      </c>
      <c r="C1604">
        <v>2</v>
      </c>
      <c r="D1604">
        <v>21</v>
      </c>
      <c r="E1604" s="13">
        <v>4</v>
      </c>
      <c r="F1604" s="7">
        <f>(((20-15)/(MIN($E$2:$E$8761)-15))*Data[[#This Row],[temperatuur]])+18.151</f>
        <v>17.310663865546218</v>
      </c>
      <c r="G1604" s="7">
        <f>Data[[#This Row],[Tintern ]]-Data[[#This Row],[temperatuur]]</f>
        <v>13.310663865546218</v>
      </c>
      <c r="H1604" s="7">
        <f>ROUND(IF(Data[[#This Row],[deltaT]]&gt;0,(Data[[#This Row],[Tintern ]]-Data[[#This Row],[temperatuur]])*Uitgangspunten!$B$9,0),1)</f>
        <v>46.2</v>
      </c>
      <c r="I1604"/>
      <c r="J1604"/>
      <c r="K1604" s="6"/>
      <c r="O1604" s="5"/>
      <c r="P1604" s="8"/>
      <c r="U1604"/>
      <c r="V1604"/>
    </row>
    <row r="1605" spans="1:22" x14ac:dyDescent="0.25">
      <c r="A1605">
        <v>2003</v>
      </c>
      <c r="B1605">
        <v>12</v>
      </c>
      <c r="C1605">
        <v>4</v>
      </c>
      <c r="D1605">
        <v>24</v>
      </c>
      <c r="E1605" s="13">
        <v>4</v>
      </c>
      <c r="F1605" s="7">
        <f>(((20-15)/(MIN($E$2:$E$8761)-15))*Data[[#This Row],[temperatuur]])+18.151</f>
        <v>17.310663865546218</v>
      </c>
      <c r="G1605" s="7">
        <f>Data[[#This Row],[Tintern ]]-Data[[#This Row],[temperatuur]]</f>
        <v>13.310663865546218</v>
      </c>
      <c r="H1605" s="7">
        <f>ROUND(IF(Data[[#This Row],[deltaT]]&gt;0,(Data[[#This Row],[Tintern ]]-Data[[#This Row],[temperatuur]])*Uitgangspunten!$B$9,0),1)</f>
        <v>46.2</v>
      </c>
      <c r="I1605"/>
      <c r="J1605"/>
      <c r="K1605" s="6"/>
      <c r="O1605" s="5"/>
      <c r="P1605" s="8"/>
      <c r="U1605"/>
      <c r="V1605"/>
    </row>
    <row r="1606" spans="1:22" x14ac:dyDescent="0.25">
      <c r="A1606">
        <v>2003</v>
      </c>
      <c r="B1606">
        <v>12</v>
      </c>
      <c r="C1606">
        <v>5</v>
      </c>
      <c r="D1606">
        <v>9</v>
      </c>
      <c r="E1606" s="13">
        <v>4</v>
      </c>
      <c r="F1606" s="7">
        <f>(((20-15)/(MIN($E$2:$E$8761)-15))*Data[[#This Row],[temperatuur]])+18.151</f>
        <v>17.310663865546218</v>
      </c>
      <c r="G1606" s="7">
        <f>Data[[#This Row],[Tintern ]]-Data[[#This Row],[temperatuur]]</f>
        <v>13.310663865546218</v>
      </c>
      <c r="H1606" s="7">
        <f>ROUND(IF(Data[[#This Row],[deltaT]]&gt;0,(Data[[#This Row],[Tintern ]]-Data[[#This Row],[temperatuur]])*Uitgangspunten!$B$9,0),1)</f>
        <v>46.2</v>
      </c>
      <c r="I1606"/>
      <c r="J1606"/>
      <c r="K1606" s="6"/>
      <c r="O1606" s="5"/>
      <c r="P1606" s="8"/>
      <c r="U1606"/>
      <c r="V1606"/>
    </row>
    <row r="1607" spans="1:22" x14ac:dyDescent="0.25">
      <c r="A1607">
        <v>2003</v>
      </c>
      <c r="B1607">
        <v>12</v>
      </c>
      <c r="C1607">
        <v>12</v>
      </c>
      <c r="D1607">
        <v>12</v>
      </c>
      <c r="E1607" s="13">
        <v>4</v>
      </c>
      <c r="F1607" s="7">
        <f>(((20-15)/(MIN($E$2:$E$8761)-15))*Data[[#This Row],[temperatuur]])+18.151</f>
        <v>17.310663865546218</v>
      </c>
      <c r="G1607" s="7">
        <f>Data[[#This Row],[Tintern ]]-Data[[#This Row],[temperatuur]]</f>
        <v>13.310663865546218</v>
      </c>
      <c r="H1607" s="7">
        <f>ROUND(IF(Data[[#This Row],[deltaT]]&gt;0,(Data[[#This Row],[Tintern ]]-Data[[#This Row],[temperatuur]])*Uitgangspunten!$B$9,0),1)</f>
        <v>46.2</v>
      </c>
      <c r="I1607"/>
      <c r="J1607"/>
      <c r="K1607" s="6"/>
      <c r="O1607" s="5"/>
      <c r="P1607" s="8"/>
      <c r="U1607"/>
      <c r="V1607"/>
    </row>
    <row r="1608" spans="1:22" x14ac:dyDescent="0.25">
      <c r="A1608">
        <v>2003</v>
      </c>
      <c r="B1608">
        <v>12</v>
      </c>
      <c r="C1608">
        <v>12</v>
      </c>
      <c r="D1608">
        <v>15</v>
      </c>
      <c r="E1608" s="13">
        <v>4</v>
      </c>
      <c r="F1608" s="7">
        <f>(((20-15)/(MIN($E$2:$E$8761)-15))*Data[[#This Row],[temperatuur]])+18.151</f>
        <v>17.310663865546218</v>
      </c>
      <c r="G1608" s="7">
        <f>Data[[#This Row],[Tintern ]]-Data[[#This Row],[temperatuur]]</f>
        <v>13.310663865546218</v>
      </c>
      <c r="H1608" s="7">
        <f>ROUND(IF(Data[[#This Row],[deltaT]]&gt;0,(Data[[#This Row],[Tintern ]]-Data[[#This Row],[temperatuur]])*Uitgangspunten!$B$9,0),1)</f>
        <v>46.2</v>
      </c>
      <c r="I1608"/>
      <c r="J1608"/>
      <c r="K1608" s="6"/>
      <c r="O1608" s="5"/>
      <c r="P1608" s="8"/>
      <c r="U1608"/>
      <c r="V1608"/>
    </row>
    <row r="1609" spans="1:22" x14ac:dyDescent="0.25">
      <c r="A1609">
        <v>2003</v>
      </c>
      <c r="B1609">
        <v>12</v>
      </c>
      <c r="C1609">
        <v>16</v>
      </c>
      <c r="D1609">
        <v>3</v>
      </c>
      <c r="E1609" s="13">
        <v>4</v>
      </c>
      <c r="F1609" s="7">
        <f>(((20-15)/(MIN($E$2:$E$8761)-15))*Data[[#This Row],[temperatuur]])+18.151</f>
        <v>17.310663865546218</v>
      </c>
      <c r="G1609" s="7">
        <f>Data[[#This Row],[Tintern ]]-Data[[#This Row],[temperatuur]]</f>
        <v>13.310663865546218</v>
      </c>
      <c r="H1609" s="7">
        <f>ROUND(IF(Data[[#This Row],[deltaT]]&gt;0,(Data[[#This Row],[Tintern ]]-Data[[#This Row],[temperatuur]])*Uitgangspunten!$B$9,0),1)</f>
        <v>46.2</v>
      </c>
      <c r="I1609"/>
      <c r="J1609"/>
      <c r="K1609" s="6"/>
      <c r="O1609" s="5"/>
      <c r="P1609" s="8"/>
      <c r="U1609"/>
      <c r="V1609"/>
    </row>
    <row r="1610" spans="1:22" x14ac:dyDescent="0.25">
      <c r="A1610">
        <v>2003</v>
      </c>
      <c r="B1610">
        <v>12</v>
      </c>
      <c r="C1610">
        <v>16</v>
      </c>
      <c r="D1610">
        <v>9</v>
      </c>
      <c r="E1610" s="13">
        <v>4</v>
      </c>
      <c r="F1610" s="7">
        <f>(((20-15)/(MIN($E$2:$E$8761)-15))*Data[[#This Row],[temperatuur]])+18.151</f>
        <v>17.310663865546218</v>
      </c>
      <c r="G1610" s="7">
        <f>Data[[#This Row],[Tintern ]]-Data[[#This Row],[temperatuur]]</f>
        <v>13.310663865546218</v>
      </c>
      <c r="H1610" s="7">
        <f>ROUND(IF(Data[[#This Row],[deltaT]]&gt;0,(Data[[#This Row],[Tintern ]]-Data[[#This Row],[temperatuur]])*Uitgangspunten!$B$9,0),1)</f>
        <v>46.2</v>
      </c>
      <c r="I1610"/>
      <c r="J1610"/>
      <c r="K1610" s="6"/>
      <c r="O1610" s="5"/>
      <c r="P1610" s="8"/>
      <c r="U1610"/>
      <c r="V1610"/>
    </row>
    <row r="1611" spans="1:22" x14ac:dyDescent="0.25">
      <c r="A1611">
        <v>2003</v>
      </c>
      <c r="B1611">
        <v>12</v>
      </c>
      <c r="C1611">
        <v>17</v>
      </c>
      <c r="D1611">
        <v>5</v>
      </c>
      <c r="E1611" s="13">
        <v>4</v>
      </c>
      <c r="F1611" s="7">
        <f>(((20-15)/(MIN($E$2:$E$8761)-15))*Data[[#This Row],[temperatuur]])+18.151</f>
        <v>17.310663865546218</v>
      </c>
      <c r="G1611" s="7">
        <f>Data[[#This Row],[Tintern ]]-Data[[#This Row],[temperatuur]]</f>
        <v>13.310663865546218</v>
      </c>
      <c r="H1611" s="7">
        <f>ROUND(IF(Data[[#This Row],[deltaT]]&gt;0,(Data[[#This Row],[Tintern ]]-Data[[#This Row],[temperatuur]])*Uitgangspunten!$B$9,0),1)</f>
        <v>46.2</v>
      </c>
      <c r="I1611"/>
      <c r="J1611"/>
      <c r="K1611" s="6"/>
      <c r="O1611" s="5"/>
      <c r="P1611" s="8"/>
      <c r="U1611"/>
      <c r="V1611"/>
    </row>
    <row r="1612" spans="1:22" x14ac:dyDescent="0.25">
      <c r="A1612">
        <v>2003</v>
      </c>
      <c r="B1612">
        <v>12</v>
      </c>
      <c r="C1612">
        <v>17</v>
      </c>
      <c r="D1612">
        <v>9</v>
      </c>
      <c r="E1612" s="13">
        <v>4</v>
      </c>
      <c r="F1612" s="7">
        <f>(((20-15)/(MIN($E$2:$E$8761)-15))*Data[[#This Row],[temperatuur]])+18.151</f>
        <v>17.310663865546218</v>
      </c>
      <c r="G1612" s="7">
        <f>Data[[#This Row],[Tintern ]]-Data[[#This Row],[temperatuur]]</f>
        <v>13.310663865546218</v>
      </c>
      <c r="H1612" s="7">
        <f>ROUND(IF(Data[[#This Row],[deltaT]]&gt;0,(Data[[#This Row],[Tintern ]]-Data[[#This Row],[temperatuur]])*Uitgangspunten!$B$9,0),1)</f>
        <v>46.2</v>
      </c>
      <c r="I1612"/>
      <c r="J1612"/>
      <c r="K1612" s="6"/>
      <c r="O1612" s="5"/>
      <c r="P1612" s="8"/>
      <c r="U1612"/>
      <c r="V1612"/>
    </row>
    <row r="1613" spans="1:22" x14ac:dyDescent="0.25">
      <c r="A1613">
        <v>2003</v>
      </c>
      <c r="B1613">
        <v>12</v>
      </c>
      <c r="C1613">
        <v>18</v>
      </c>
      <c r="D1613">
        <v>11</v>
      </c>
      <c r="E1613" s="13">
        <v>4</v>
      </c>
      <c r="F1613" s="7">
        <f>(((20-15)/(MIN($E$2:$E$8761)-15))*Data[[#This Row],[temperatuur]])+18.151</f>
        <v>17.310663865546218</v>
      </c>
      <c r="G1613" s="7">
        <f>Data[[#This Row],[Tintern ]]-Data[[#This Row],[temperatuur]]</f>
        <v>13.310663865546218</v>
      </c>
      <c r="H1613" s="7">
        <f>ROUND(IF(Data[[#This Row],[deltaT]]&gt;0,(Data[[#This Row],[Tintern ]]-Data[[#This Row],[temperatuur]])*Uitgangspunten!$B$9,0),1)</f>
        <v>46.2</v>
      </c>
      <c r="I1613"/>
      <c r="J1613"/>
      <c r="K1613" s="6"/>
      <c r="O1613" s="5"/>
      <c r="P1613" s="8"/>
      <c r="U1613"/>
      <c r="V1613"/>
    </row>
    <row r="1614" spans="1:22" x14ac:dyDescent="0.25">
      <c r="A1614">
        <v>2003</v>
      </c>
      <c r="B1614">
        <v>12</v>
      </c>
      <c r="C1614">
        <v>28</v>
      </c>
      <c r="D1614">
        <v>13</v>
      </c>
      <c r="E1614" s="13">
        <v>4</v>
      </c>
      <c r="F1614" s="7">
        <f>(((20-15)/(MIN($E$2:$E$8761)-15))*Data[[#This Row],[temperatuur]])+18.151</f>
        <v>17.310663865546218</v>
      </c>
      <c r="G1614" s="7">
        <f>Data[[#This Row],[Tintern ]]-Data[[#This Row],[temperatuur]]</f>
        <v>13.310663865546218</v>
      </c>
      <c r="H1614" s="7">
        <f>ROUND(IF(Data[[#This Row],[deltaT]]&gt;0,(Data[[#This Row],[Tintern ]]-Data[[#This Row],[temperatuur]])*Uitgangspunten!$B$9,0),1)</f>
        <v>46.2</v>
      </c>
      <c r="I1614"/>
      <c r="J1614"/>
      <c r="K1614" s="6"/>
      <c r="O1614" s="5"/>
      <c r="P1614" s="8"/>
      <c r="U1614"/>
      <c r="V1614"/>
    </row>
    <row r="1615" spans="1:22" x14ac:dyDescent="0.25">
      <c r="A1615">
        <v>2003</v>
      </c>
      <c r="B1615">
        <v>12</v>
      </c>
      <c r="C1615">
        <v>29</v>
      </c>
      <c r="D1615">
        <v>10</v>
      </c>
      <c r="E1615" s="13">
        <v>4</v>
      </c>
      <c r="F1615" s="7">
        <f>(((20-15)/(MIN($E$2:$E$8761)-15))*Data[[#This Row],[temperatuur]])+18.151</f>
        <v>17.310663865546218</v>
      </c>
      <c r="G1615" s="7">
        <f>Data[[#This Row],[Tintern ]]-Data[[#This Row],[temperatuur]]</f>
        <v>13.310663865546218</v>
      </c>
      <c r="H1615" s="7">
        <f>ROUND(IF(Data[[#This Row],[deltaT]]&gt;0,(Data[[#This Row],[Tintern ]]-Data[[#This Row],[temperatuur]])*Uitgangspunten!$B$9,0),1)</f>
        <v>46.2</v>
      </c>
      <c r="I1615"/>
      <c r="J1615"/>
      <c r="K1615" s="6"/>
      <c r="O1615" s="5"/>
      <c r="P1615" s="8"/>
      <c r="U1615"/>
      <c r="V1615"/>
    </row>
    <row r="1616" spans="1:22" x14ac:dyDescent="0.25">
      <c r="A1616">
        <v>2003</v>
      </c>
      <c r="B1616">
        <v>12</v>
      </c>
      <c r="C1616">
        <v>30</v>
      </c>
      <c r="D1616">
        <v>18</v>
      </c>
      <c r="E1616" s="13">
        <v>4</v>
      </c>
      <c r="F1616" s="7">
        <f>(((20-15)/(MIN($E$2:$E$8761)-15))*Data[[#This Row],[temperatuur]])+18.151</f>
        <v>17.310663865546218</v>
      </c>
      <c r="G1616" s="7">
        <f>Data[[#This Row],[Tintern ]]-Data[[#This Row],[temperatuur]]</f>
        <v>13.310663865546218</v>
      </c>
      <c r="H1616" s="7">
        <f>ROUND(IF(Data[[#This Row],[deltaT]]&gt;0,(Data[[#This Row],[Tintern ]]-Data[[#This Row],[temperatuur]])*Uitgangspunten!$B$9,0),1)</f>
        <v>46.2</v>
      </c>
      <c r="I1616"/>
      <c r="J1616"/>
      <c r="K1616" s="6"/>
      <c r="O1616" s="5"/>
      <c r="P1616" s="8"/>
      <c r="U1616"/>
      <c r="V1616"/>
    </row>
    <row r="1617" spans="1:22" x14ac:dyDescent="0.25">
      <c r="A1617">
        <v>2001</v>
      </c>
      <c r="B1617">
        <v>1</v>
      </c>
      <c r="C1617">
        <v>9</v>
      </c>
      <c r="D1617">
        <v>3</v>
      </c>
      <c r="E1617" s="13">
        <v>4.1000000000000005</v>
      </c>
      <c r="F1617" s="7">
        <f>(((20-15)/(MIN($E$2:$E$8761)-15))*Data[[#This Row],[temperatuur]])+18.151</f>
        <v>17.289655462184875</v>
      </c>
      <c r="G1617" s="7">
        <f>Data[[#This Row],[Tintern ]]-Data[[#This Row],[temperatuur]]</f>
        <v>13.189655462184874</v>
      </c>
      <c r="H1617" s="7">
        <f>ROUND(IF(Data[[#This Row],[deltaT]]&gt;0,(Data[[#This Row],[Tintern ]]-Data[[#This Row],[temperatuur]])*Uitgangspunten!$B$9,0),1)</f>
        <v>45.8</v>
      </c>
      <c r="I1617"/>
      <c r="J1617"/>
      <c r="K1617" s="6"/>
      <c r="O1617" s="5"/>
      <c r="P1617" s="8"/>
      <c r="U1617"/>
      <c r="V1617"/>
    </row>
    <row r="1618" spans="1:22" x14ac:dyDescent="0.25">
      <c r="A1618">
        <v>2001</v>
      </c>
      <c r="B1618">
        <v>1</v>
      </c>
      <c r="C1618">
        <v>12</v>
      </c>
      <c r="D1618">
        <v>14</v>
      </c>
      <c r="E1618" s="13">
        <v>4.1000000000000005</v>
      </c>
      <c r="F1618" s="7">
        <f>(((20-15)/(MIN($E$2:$E$8761)-15))*Data[[#This Row],[temperatuur]])+18.151</f>
        <v>17.289655462184875</v>
      </c>
      <c r="G1618" s="7">
        <f>Data[[#This Row],[Tintern ]]-Data[[#This Row],[temperatuur]]</f>
        <v>13.189655462184874</v>
      </c>
      <c r="H1618" s="7">
        <f>ROUND(IF(Data[[#This Row],[deltaT]]&gt;0,(Data[[#This Row],[Tintern ]]-Data[[#This Row],[temperatuur]])*Uitgangspunten!$B$9,0),1)</f>
        <v>45.8</v>
      </c>
      <c r="I1618"/>
      <c r="J1618"/>
      <c r="K1618" s="6"/>
      <c r="O1618" s="5"/>
      <c r="P1618" s="8"/>
      <c r="U1618"/>
      <c r="V1618"/>
    </row>
    <row r="1619" spans="1:22" x14ac:dyDescent="0.25">
      <c r="A1619">
        <v>2001</v>
      </c>
      <c r="B1619">
        <v>1</v>
      </c>
      <c r="C1619">
        <v>25</v>
      </c>
      <c r="D1619">
        <v>4</v>
      </c>
      <c r="E1619" s="13">
        <v>4.1000000000000005</v>
      </c>
      <c r="F1619" s="7">
        <f>(((20-15)/(MIN($E$2:$E$8761)-15))*Data[[#This Row],[temperatuur]])+18.151</f>
        <v>17.289655462184875</v>
      </c>
      <c r="G1619" s="7">
        <f>Data[[#This Row],[Tintern ]]-Data[[#This Row],[temperatuur]]</f>
        <v>13.189655462184874</v>
      </c>
      <c r="H1619" s="7">
        <f>ROUND(IF(Data[[#This Row],[deltaT]]&gt;0,(Data[[#This Row],[Tintern ]]-Data[[#This Row],[temperatuur]])*Uitgangspunten!$B$9,0),1)</f>
        <v>45.8</v>
      </c>
      <c r="I1619"/>
      <c r="J1619"/>
      <c r="K1619" s="6"/>
      <c r="O1619" s="5"/>
      <c r="P1619" s="8"/>
      <c r="U1619"/>
      <c r="V1619"/>
    </row>
    <row r="1620" spans="1:22" x14ac:dyDescent="0.25">
      <c r="A1620">
        <v>2001</v>
      </c>
      <c r="B1620">
        <v>1</v>
      </c>
      <c r="C1620">
        <v>25</v>
      </c>
      <c r="D1620">
        <v>22</v>
      </c>
      <c r="E1620" s="13">
        <v>4.1000000000000005</v>
      </c>
      <c r="F1620" s="7">
        <f>(((20-15)/(MIN($E$2:$E$8761)-15))*Data[[#This Row],[temperatuur]])+18.151</f>
        <v>17.289655462184875</v>
      </c>
      <c r="G1620" s="7">
        <f>Data[[#This Row],[Tintern ]]-Data[[#This Row],[temperatuur]]</f>
        <v>13.189655462184874</v>
      </c>
      <c r="H1620" s="7">
        <f>ROUND(IF(Data[[#This Row],[deltaT]]&gt;0,(Data[[#This Row],[Tintern ]]-Data[[#This Row],[temperatuur]])*Uitgangspunten!$B$9,0),1)</f>
        <v>45.8</v>
      </c>
      <c r="I1620"/>
      <c r="J1620"/>
      <c r="K1620" s="6"/>
      <c r="O1620" s="5"/>
      <c r="P1620" s="8"/>
      <c r="U1620"/>
      <c r="V1620"/>
    </row>
    <row r="1621" spans="1:22" x14ac:dyDescent="0.25">
      <c r="A1621">
        <v>2001</v>
      </c>
      <c r="B1621">
        <v>1</v>
      </c>
      <c r="C1621">
        <v>25</v>
      </c>
      <c r="D1621">
        <v>23</v>
      </c>
      <c r="E1621" s="13">
        <v>4.1000000000000005</v>
      </c>
      <c r="F1621" s="7">
        <f>(((20-15)/(MIN($E$2:$E$8761)-15))*Data[[#This Row],[temperatuur]])+18.151</f>
        <v>17.289655462184875</v>
      </c>
      <c r="G1621" s="7">
        <f>Data[[#This Row],[Tintern ]]-Data[[#This Row],[temperatuur]]</f>
        <v>13.189655462184874</v>
      </c>
      <c r="H1621" s="7">
        <f>ROUND(IF(Data[[#This Row],[deltaT]]&gt;0,(Data[[#This Row],[Tintern ]]-Data[[#This Row],[temperatuur]])*Uitgangspunten!$B$9,0),1)</f>
        <v>45.8</v>
      </c>
      <c r="I1621"/>
      <c r="J1621"/>
      <c r="K1621" s="6"/>
      <c r="O1621" s="5"/>
      <c r="P1621" s="8"/>
      <c r="U1621"/>
      <c r="V1621"/>
    </row>
    <row r="1622" spans="1:22" x14ac:dyDescent="0.25">
      <c r="A1622">
        <v>2001</v>
      </c>
      <c r="B1622">
        <v>1</v>
      </c>
      <c r="C1622">
        <v>26</v>
      </c>
      <c r="D1622">
        <v>20</v>
      </c>
      <c r="E1622" s="13">
        <v>4.1000000000000005</v>
      </c>
      <c r="F1622" s="7">
        <f>(((20-15)/(MIN($E$2:$E$8761)-15))*Data[[#This Row],[temperatuur]])+18.151</f>
        <v>17.289655462184875</v>
      </c>
      <c r="G1622" s="7">
        <f>Data[[#This Row],[Tintern ]]-Data[[#This Row],[temperatuur]]</f>
        <v>13.189655462184874</v>
      </c>
      <c r="H1622" s="7">
        <f>ROUND(IF(Data[[#This Row],[deltaT]]&gt;0,(Data[[#This Row],[Tintern ]]-Data[[#This Row],[temperatuur]])*Uitgangspunten!$B$9,0),1)</f>
        <v>45.8</v>
      </c>
      <c r="I1622"/>
      <c r="J1622"/>
      <c r="K1622" s="6"/>
      <c r="O1622" s="5"/>
      <c r="P1622" s="8"/>
      <c r="U1622"/>
      <c r="V1622"/>
    </row>
    <row r="1623" spans="1:22" x14ac:dyDescent="0.25">
      <c r="A1623">
        <v>2001</v>
      </c>
      <c r="B1623">
        <v>1</v>
      </c>
      <c r="C1623">
        <v>27</v>
      </c>
      <c r="D1623">
        <v>19</v>
      </c>
      <c r="E1623" s="13">
        <v>4.1000000000000005</v>
      </c>
      <c r="F1623" s="7">
        <f>(((20-15)/(MIN($E$2:$E$8761)-15))*Data[[#This Row],[temperatuur]])+18.151</f>
        <v>17.289655462184875</v>
      </c>
      <c r="G1623" s="7">
        <f>Data[[#This Row],[Tintern ]]-Data[[#This Row],[temperatuur]]</f>
        <v>13.189655462184874</v>
      </c>
      <c r="H1623" s="7">
        <f>ROUND(IF(Data[[#This Row],[deltaT]]&gt;0,(Data[[#This Row],[Tintern ]]-Data[[#This Row],[temperatuur]])*Uitgangspunten!$B$9,0),1)</f>
        <v>45.8</v>
      </c>
      <c r="I1623"/>
      <c r="J1623"/>
      <c r="K1623" s="6"/>
      <c r="O1623" s="5"/>
      <c r="P1623" s="8"/>
      <c r="U1623"/>
      <c r="V1623"/>
    </row>
    <row r="1624" spans="1:22" x14ac:dyDescent="0.25">
      <c r="A1624">
        <v>2001</v>
      </c>
      <c r="B1624">
        <v>1</v>
      </c>
      <c r="C1624">
        <v>28</v>
      </c>
      <c r="D1624">
        <v>24</v>
      </c>
      <c r="E1624" s="13">
        <v>4.1000000000000005</v>
      </c>
      <c r="F1624" s="7">
        <f>(((20-15)/(MIN($E$2:$E$8761)-15))*Data[[#This Row],[temperatuur]])+18.151</f>
        <v>17.289655462184875</v>
      </c>
      <c r="G1624" s="7">
        <f>Data[[#This Row],[Tintern ]]-Data[[#This Row],[temperatuur]]</f>
        <v>13.189655462184874</v>
      </c>
      <c r="H1624" s="7">
        <f>ROUND(IF(Data[[#This Row],[deltaT]]&gt;0,(Data[[#This Row],[Tintern ]]-Data[[#This Row],[temperatuur]])*Uitgangspunten!$B$9,0),1)</f>
        <v>45.8</v>
      </c>
      <c r="I1624"/>
      <c r="J1624"/>
      <c r="K1624" s="6"/>
      <c r="O1624" s="5"/>
      <c r="P1624" s="8"/>
      <c r="U1624"/>
      <c r="V1624"/>
    </row>
    <row r="1625" spans="1:22" x14ac:dyDescent="0.25">
      <c r="A1625">
        <v>2001</v>
      </c>
      <c r="B1625">
        <v>1</v>
      </c>
      <c r="C1625">
        <v>29</v>
      </c>
      <c r="D1625">
        <v>16</v>
      </c>
      <c r="E1625" s="13">
        <v>4.1000000000000005</v>
      </c>
      <c r="F1625" s="7">
        <f>(((20-15)/(MIN($E$2:$E$8761)-15))*Data[[#This Row],[temperatuur]])+18.151</f>
        <v>17.289655462184875</v>
      </c>
      <c r="G1625" s="7">
        <f>Data[[#This Row],[Tintern ]]-Data[[#This Row],[temperatuur]]</f>
        <v>13.189655462184874</v>
      </c>
      <c r="H1625" s="7">
        <f>ROUND(IF(Data[[#This Row],[deltaT]]&gt;0,(Data[[#This Row],[Tintern ]]-Data[[#This Row],[temperatuur]])*Uitgangspunten!$B$9,0),1)</f>
        <v>45.8</v>
      </c>
      <c r="I1625"/>
      <c r="J1625"/>
      <c r="K1625" s="6"/>
      <c r="O1625" s="5"/>
      <c r="P1625" s="8"/>
      <c r="U1625"/>
      <c r="V1625"/>
    </row>
    <row r="1626" spans="1:22" x14ac:dyDescent="0.25">
      <c r="A1626">
        <v>2001</v>
      </c>
      <c r="B1626">
        <v>1</v>
      </c>
      <c r="C1626">
        <v>30</v>
      </c>
      <c r="D1626">
        <v>15</v>
      </c>
      <c r="E1626" s="13">
        <v>4.1000000000000005</v>
      </c>
      <c r="F1626" s="7">
        <f>(((20-15)/(MIN($E$2:$E$8761)-15))*Data[[#This Row],[temperatuur]])+18.151</f>
        <v>17.289655462184875</v>
      </c>
      <c r="G1626" s="7">
        <f>Data[[#This Row],[Tintern ]]-Data[[#This Row],[temperatuur]]</f>
        <v>13.189655462184874</v>
      </c>
      <c r="H1626" s="7">
        <f>ROUND(IF(Data[[#This Row],[deltaT]]&gt;0,(Data[[#This Row],[Tintern ]]-Data[[#This Row],[temperatuur]])*Uitgangspunten!$B$9,0),1)</f>
        <v>45.8</v>
      </c>
      <c r="I1626"/>
      <c r="J1626"/>
      <c r="K1626" s="6"/>
      <c r="O1626" s="5"/>
      <c r="P1626" s="8"/>
      <c r="U1626"/>
      <c r="V1626"/>
    </row>
    <row r="1627" spans="1:22" x14ac:dyDescent="0.25">
      <c r="A1627">
        <v>2001</v>
      </c>
      <c r="B1627" s="3">
        <v>1</v>
      </c>
      <c r="C1627" s="3">
        <v>31</v>
      </c>
      <c r="D1627" s="3">
        <v>21</v>
      </c>
      <c r="E1627" s="13">
        <v>4.1000000000000005</v>
      </c>
      <c r="F1627" s="7">
        <f>(((20-15)/(MIN($E$2:$E$8761)-15))*Data[[#This Row],[temperatuur]])+18.151</f>
        <v>17.289655462184875</v>
      </c>
      <c r="G1627" s="7">
        <f>Data[[#This Row],[Tintern ]]-Data[[#This Row],[temperatuur]]</f>
        <v>13.189655462184874</v>
      </c>
      <c r="H1627" s="7">
        <f>ROUND(IF(Data[[#This Row],[deltaT]]&gt;0,(Data[[#This Row],[Tintern ]]-Data[[#This Row],[temperatuur]])*Uitgangspunten!$B$9,0),1)</f>
        <v>45.8</v>
      </c>
      <c r="I1627"/>
      <c r="J1627"/>
      <c r="K1627" s="6"/>
      <c r="O1627" s="5"/>
      <c r="P1627" s="8"/>
      <c r="U1627"/>
      <c r="V1627"/>
    </row>
    <row r="1628" spans="1:22" x14ac:dyDescent="0.25">
      <c r="A1628">
        <v>2004</v>
      </c>
      <c r="B1628">
        <v>2</v>
      </c>
      <c r="C1628">
        <v>11</v>
      </c>
      <c r="D1628">
        <v>17</v>
      </c>
      <c r="E1628" s="13">
        <v>4.1000000000000005</v>
      </c>
      <c r="F1628" s="7">
        <f>(((20-15)/(MIN($E$2:$E$8761)-15))*Data[[#This Row],[temperatuur]])+18.151</f>
        <v>17.289655462184875</v>
      </c>
      <c r="G1628" s="7">
        <f>Data[[#This Row],[Tintern ]]-Data[[#This Row],[temperatuur]]</f>
        <v>13.189655462184874</v>
      </c>
      <c r="H1628" s="7">
        <f>ROUND(IF(Data[[#This Row],[deltaT]]&gt;0,(Data[[#This Row],[Tintern ]]-Data[[#This Row],[temperatuur]])*Uitgangspunten!$B$9,0),1)</f>
        <v>45.8</v>
      </c>
      <c r="I1628"/>
      <c r="J1628"/>
      <c r="K1628" s="6"/>
      <c r="O1628" s="5"/>
      <c r="P1628" s="8"/>
      <c r="U1628"/>
      <c r="V1628"/>
    </row>
    <row r="1629" spans="1:22" x14ac:dyDescent="0.25">
      <c r="A1629">
        <v>2004</v>
      </c>
      <c r="B1629">
        <v>2</v>
      </c>
      <c r="C1629">
        <v>11</v>
      </c>
      <c r="D1629">
        <v>19</v>
      </c>
      <c r="E1629" s="13">
        <v>4.1000000000000005</v>
      </c>
      <c r="F1629" s="7">
        <f>(((20-15)/(MIN($E$2:$E$8761)-15))*Data[[#This Row],[temperatuur]])+18.151</f>
        <v>17.289655462184875</v>
      </c>
      <c r="G1629" s="7">
        <f>Data[[#This Row],[Tintern ]]-Data[[#This Row],[temperatuur]]</f>
        <v>13.189655462184874</v>
      </c>
      <c r="H1629" s="7">
        <f>ROUND(IF(Data[[#This Row],[deltaT]]&gt;0,(Data[[#This Row],[Tintern ]]-Data[[#This Row],[temperatuur]])*Uitgangspunten!$B$9,0),1)</f>
        <v>45.8</v>
      </c>
      <c r="I1629"/>
      <c r="J1629"/>
      <c r="K1629" s="6"/>
      <c r="O1629" s="5"/>
      <c r="P1629" s="8"/>
      <c r="U1629"/>
      <c r="V1629"/>
    </row>
    <row r="1630" spans="1:22" x14ac:dyDescent="0.25">
      <c r="A1630">
        <v>2004</v>
      </c>
      <c r="B1630">
        <v>3</v>
      </c>
      <c r="C1630">
        <v>7</v>
      </c>
      <c r="D1630">
        <v>18</v>
      </c>
      <c r="E1630" s="13">
        <v>4.1000000000000005</v>
      </c>
      <c r="F1630" s="7">
        <f>(((20-15)/(MIN($E$2:$E$8761)-15))*Data[[#This Row],[temperatuur]])+18.151</f>
        <v>17.289655462184875</v>
      </c>
      <c r="G1630" s="7">
        <f>Data[[#This Row],[Tintern ]]-Data[[#This Row],[temperatuur]]</f>
        <v>13.189655462184874</v>
      </c>
      <c r="H1630" s="7">
        <f>ROUND(IF(Data[[#This Row],[deltaT]]&gt;0,(Data[[#This Row],[Tintern ]]-Data[[#This Row],[temperatuur]])*Uitgangspunten!$B$9,0),1)</f>
        <v>45.8</v>
      </c>
      <c r="I1630"/>
      <c r="J1630"/>
      <c r="K1630" s="6"/>
      <c r="O1630" s="5"/>
      <c r="P1630" s="8"/>
      <c r="U1630"/>
      <c r="V1630"/>
    </row>
    <row r="1631" spans="1:22" x14ac:dyDescent="0.25">
      <c r="A1631">
        <v>2004</v>
      </c>
      <c r="B1631">
        <v>3</v>
      </c>
      <c r="C1631">
        <v>8</v>
      </c>
      <c r="D1631">
        <v>22</v>
      </c>
      <c r="E1631" s="13">
        <v>4.1000000000000005</v>
      </c>
      <c r="F1631" s="7">
        <f>(((20-15)/(MIN($E$2:$E$8761)-15))*Data[[#This Row],[temperatuur]])+18.151</f>
        <v>17.289655462184875</v>
      </c>
      <c r="G1631" s="7">
        <f>Data[[#This Row],[Tintern ]]-Data[[#This Row],[temperatuur]]</f>
        <v>13.189655462184874</v>
      </c>
      <c r="H1631" s="7">
        <f>ROUND(IF(Data[[#This Row],[deltaT]]&gt;0,(Data[[#This Row],[Tintern ]]-Data[[#This Row],[temperatuur]])*Uitgangspunten!$B$9,0),1)</f>
        <v>45.8</v>
      </c>
      <c r="I1631"/>
      <c r="J1631"/>
      <c r="K1631" s="6"/>
      <c r="O1631" s="5"/>
      <c r="P1631" s="8"/>
      <c r="U1631"/>
      <c r="V1631"/>
    </row>
    <row r="1632" spans="1:22" x14ac:dyDescent="0.25">
      <c r="A1632">
        <v>2004</v>
      </c>
      <c r="B1632">
        <v>3</v>
      </c>
      <c r="C1632">
        <v>12</v>
      </c>
      <c r="D1632">
        <v>18</v>
      </c>
      <c r="E1632" s="13">
        <v>4.1000000000000005</v>
      </c>
      <c r="F1632" s="7">
        <f>(((20-15)/(MIN($E$2:$E$8761)-15))*Data[[#This Row],[temperatuur]])+18.151</f>
        <v>17.289655462184875</v>
      </c>
      <c r="G1632" s="7">
        <f>Data[[#This Row],[Tintern ]]-Data[[#This Row],[temperatuur]]</f>
        <v>13.189655462184874</v>
      </c>
      <c r="H1632" s="7">
        <f>ROUND(IF(Data[[#This Row],[deltaT]]&gt;0,(Data[[#This Row],[Tintern ]]-Data[[#This Row],[temperatuur]])*Uitgangspunten!$B$9,0),1)</f>
        <v>45.8</v>
      </c>
      <c r="I1632"/>
      <c r="J1632"/>
      <c r="K1632" s="6"/>
      <c r="O1632" s="5"/>
      <c r="P1632" s="8"/>
      <c r="U1632"/>
      <c r="V1632"/>
    </row>
    <row r="1633" spans="1:22" x14ac:dyDescent="0.25">
      <c r="A1633">
        <v>2004</v>
      </c>
      <c r="B1633">
        <v>3</v>
      </c>
      <c r="C1633">
        <v>30</v>
      </c>
      <c r="D1633">
        <v>4</v>
      </c>
      <c r="E1633" s="13">
        <v>4.1000000000000005</v>
      </c>
      <c r="F1633" s="7">
        <f>(((20-15)/(MIN($E$2:$E$8761)-15))*Data[[#This Row],[temperatuur]])+18.151</f>
        <v>17.289655462184875</v>
      </c>
      <c r="G1633" s="7">
        <f>Data[[#This Row],[Tintern ]]-Data[[#This Row],[temperatuur]]</f>
        <v>13.189655462184874</v>
      </c>
      <c r="H1633" s="7">
        <f>ROUND(IF(Data[[#This Row],[deltaT]]&gt;0,(Data[[#This Row],[Tintern ]]-Data[[#This Row],[temperatuur]])*Uitgangspunten!$B$9,0),1)</f>
        <v>45.8</v>
      </c>
      <c r="I1633"/>
      <c r="J1633"/>
      <c r="K1633" s="6"/>
      <c r="O1633" s="5"/>
      <c r="P1633" s="8"/>
      <c r="U1633"/>
      <c r="V1633"/>
    </row>
    <row r="1634" spans="1:22" x14ac:dyDescent="0.25">
      <c r="A1634">
        <v>2002</v>
      </c>
      <c r="B1634">
        <v>4</v>
      </c>
      <c r="C1634">
        <v>10</v>
      </c>
      <c r="D1634">
        <v>1</v>
      </c>
      <c r="E1634" s="13">
        <v>4.1000000000000005</v>
      </c>
      <c r="F1634" s="7">
        <f>(((20-15)/(MIN($E$2:$E$8761)-15))*Data[[#This Row],[temperatuur]])+18.151</f>
        <v>17.289655462184875</v>
      </c>
      <c r="G1634" s="7">
        <f>Data[[#This Row],[Tintern ]]-Data[[#This Row],[temperatuur]]</f>
        <v>13.189655462184874</v>
      </c>
      <c r="H1634" s="7">
        <f>ROUND(IF(Data[[#This Row],[deltaT]]&gt;0,(Data[[#This Row],[Tintern ]]-Data[[#This Row],[temperatuur]])*Uitgangspunten!$B$9,0),1)</f>
        <v>45.8</v>
      </c>
      <c r="I1634"/>
      <c r="J1634"/>
      <c r="K1634" s="6"/>
      <c r="O1634" s="5"/>
      <c r="P1634" s="8"/>
      <c r="U1634"/>
      <c r="V1634"/>
    </row>
    <row r="1635" spans="1:22" x14ac:dyDescent="0.25">
      <c r="A1635">
        <v>2002</v>
      </c>
      <c r="B1635">
        <v>4</v>
      </c>
      <c r="C1635">
        <v>11</v>
      </c>
      <c r="D1635">
        <v>1</v>
      </c>
      <c r="E1635" s="13">
        <v>4.1000000000000005</v>
      </c>
      <c r="F1635" s="7">
        <f>(((20-15)/(MIN($E$2:$E$8761)-15))*Data[[#This Row],[temperatuur]])+18.151</f>
        <v>17.289655462184875</v>
      </c>
      <c r="G1635" s="7">
        <f>Data[[#This Row],[Tintern ]]-Data[[#This Row],[temperatuur]]</f>
        <v>13.189655462184874</v>
      </c>
      <c r="H1635" s="7">
        <f>ROUND(IF(Data[[#This Row],[deltaT]]&gt;0,(Data[[#This Row],[Tintern ]]-Data[[#This Row],[temperatuur]])*Uitgangspunten!$B$9,0),1)</f>
        <v>45.8</v>
      </c>
      <c r="I1635"/>
      <c r="J1635"/>
      <c r="K1635" s="6"/>
      <c r="O1635" s="5"/>
      <c r="P1635" s="8"/>
      <c r="U1635"/>
      <c r="V1635"/>
    </row>
    <row r="1636" spans="1:22" x14ac:dyDescent="0.25">
      <c r="A1636">
        <v>2002</v>
      </c>
      <c r="B1636">
        <v>4</v>
      </c>
      <c r="C1636">
        <v>11</v>
      </c>
      <c r="D1636">
        <v>2</v>
      </c>
      <c r="E1636" s="13">
        <v>4.1000000000000005</v>
      </c>
      <c r="F1636" s="7">
        <f>(((20-15)/(MIN($E$2:$E$8761)-15))*Data[[#This Row],[temperatuur]])+18.151</f>
        <v>17.289655462184875</v>
      </c>
      <c r="G1636" s="7">
        <f>Data[[#This Row],[Tintern ]]-Data[[#This Row],[temperatuur]]</f>
        <v>13.189655462184874</v>
      </c>
      <c r="H1636" s="7">
        <f>ROUND(IF(Data[[#This Row],[deltaT]]&gt;0,(Data[[#This Row],[Tintern ]]-Data[[#This Row],[temperatuur]])*Uitgangspunten!$B$9,0),1)</f>
        <v>45.8</v>
      </c>
      <c r="I1636"/>
      <c r="J1636"/>
      <c r="K1636" s="6"/>
      <c r="O1636" s="5"/>
      <c r="P1636" s="8"/>
      <c r="U1636"/>
      <c r="V1636"/>
    </row>
    <row r="1637" spans="1:22" x14ac:dyDescent="0.25">
      <c r="A1637">
        <v>2002</v>
      </c>
      <c r="B1637">
        <v>4</v>
      </c>
      <c r="C1637">
        <v>13</v>
      </c>
      <c r="D1637">
        <v>21</v>
      </c>
      <c r="E1637" s="13">
        <v>4.1000000000000005</v>
      </c>
      <c r="F1637" s="7">
        <f>(((20-15)/(MIN($E$2:$E$8761)-15))*Data[[#This Row],[temperatuur]])+18.151</f>
        <v>17.289655462184875</v>
      </c>
      <c r="G1637" s="7">
        <f>Data[[#This Row],[Tintern ]]-Data[[#This Row],[temperatuur]]</f>
        <v>13.189655462184874</v>
      </c>
      <c r="H1637" s="7">
        <f>ROUND(IF(Data[[#This Row],[deltaT]]&gt;0,(Data[[#This Row],[Tintern ]]-Data[[#This Row],[temperatuur]])*Uitgangspunten!$B$9,0),1)</f>
        <v>45.8</v>
      </c>
      <c r="I1637"/>
      <c r="J1637"/>
      <c r="K1637" s="6"/>
      <c r="O1637" s="5"/>
      <c r="P1637" s="8"/>
      <c r="U1637"/>
      <c r="V1637"/>
    </row>
    <row r="1638" spans="1:22" x14ac:dyDescent="0.25">
      <c r="A1638">
        <v>2002</v>
      </c>
      <c r="B1638">
        <v>4</v>
      </c>
      <c r="C1638">
        <v>18</v>
      </c>
      <c r="D1638">
        <v>5</v>
      </c>
      <c r="E1638" s="13">
        <v>4.1000000000000005</v>
      </c>
      <c r="F1638" s="7">
        <f>(((20-15)/(MIN($E$2:$E$8761)-15))*Data[[#This Row],[temperatuur]])+18.151</f>
        <v>17.289655462184875</v>
      </c>
      <c r="G1638" s="7">
        <f>Data[[#This Row],[Tintern ]]-Data[[#This Row],[temperatuur]]</f>
        <v>13.189655462184874</v>
      </c>
      <c r="H1638" s="7">
        <f>ROUND(IF(Data[[#This Row],[deltaT]]&gt;0,(Data[[#This Row],[Tintern ]]-Data[[#This Row],[temperatuur]])*Uitgangspunten!$B$9,0),1)</f>
        <v>45.8</v>
      </c>
      <c r="I1638"/>
      <c r="J1638"/>
      <c r="K1638" s="6"/>
      <c r="O1638" s="5"/>
      <c r="P1638" s="8"/>
      <c r="U1638"/>
      <c r="V1638"/>
    </row>
    <row r="1639" spans="1:22" x14ac:dyDescent="0.25">
      <c r="A1639">
        <v>2002</v>
      </c>
      <c r="B1639">
        <v>4</v>
      </c>
      <c r="C1639">
        <v>18</v>
      </c>
      <c r="D1639">
        <v>21</v>
      </c>
      <c r="E1639" s="13">
        <v>4.1000000000000005</v>
      </c>
      <c r="F1639" s="7">
        <f>(((20-15)/(MIN($E$2:$E$8761)-15))*Data[[#This Row],[temperatuur]])+18.151</f>
        <v>17.289655462184875</v>
      </c>
      <c r="G1639" s="7">
        <f>Data[[#This Row],[Tintern ]]-Data[[#This Row],[temperatuur]]</f>
        <v>13.189655462184874</v>
      </c>
      <c r="H1639" s="7">
        <f>ROUND(IF(Data[[#This Row],[deltaT]]&gt;0,(Data[[#This Row],[Tintern ]]-Data[[#This Row],[temperatuur]])*Uitgangspunten!$B$9,0),1)</f>
        <v>45.8</v>
      </c>
      <c r="I1639"/>
      <c r="J1639"/>
      <c r="K1639" s="6"/>
      <c r="O1639" s="5"/>
      <c r="P1639" s="8"/>
      <c r="U1639"/>
      <c r="V1639"/>
    </row>
    <row r="1640" spans="1:22" x14ac:dyDescent="0.25">
      <c r="A1640">
        <v>2000</v>
      </c>
      <c r="B1640">
        <v>5</v>
      </c>
      <c r="C1640">
        <v>30</v>
      </c>
      <c r="D1640">
        <v>3</v>
      </c>
      <c r="E1640" s="13">
        <v>4.1000000000000005</v>
      </c>
      <c r="F1640" s="7">
        <f>(((20-15)/(MIN($E$2:$E$8761)-15))*Data[[#This Row],[temperatuur]])+18.151</f>
        <v>17.289655462184875</v>
      </c>
      <c r="G1640" s="7">
        <f>Data[[#This Row],[Tintern ]]-Data[[#This Row],[temperatuur]]</f>
        <v>13.189655462184874</v>
      </c>
      <c r="H1640" s="7">
        <f>ROUND(IF(Data[[#This Row],[deltaT]]&gt;0,(Data[[#This Row],[Tintern ]]-Data[[#This Row],[temperatuur]])*Uitgangspunten!$B$9,0),1)</f>
        <v>45.8</v>
      </c>
      <c r="I1640"/>
      <c r="J1640"/>
      <c r="K1640" s="6"/>
      <c r="O1640" s="5"/>
      <c r="P1640" s="8"/>
      <c r="U1640"/>
      <c r="V1640"/>
    </row>
    <row r="1641" spans="1:22" x14ac:dyDescent="0.25">
      <c r="A1641">
        <v>2010</v>
      </c>
      <c r="B1641">
        <v>10</v>
      </c>
      <c r="C1641">
        <v>13</v>
      </c>
      <c r="D1641">
        <v>22</v>
      </c>
      <c r="E1641" s="13">
        <v>4.1000000000000005</v>
      </c>
      <c r="F1641" s="7">
        <f>(((20-15)/(MIN($E$2:$E$8761)-15))*Data[[#This Row],[temperatuur]])+18.151</f>
        <v>17.289655462184875</v>
      </c>
      <c r="G1641" s="7">
        <f>Data[[#This Row],[Tintern ]]-Data[[#This Row],[temperatuur]]</f>
        <v>13.189655462184874</v>
      </c>
      <c r="H1641" s="7">
        <f>ROUND(IF(Data[[#This Row],[deltaT]]&gt;0,(Data[[#This Row],[Tintern ]]-Data[[#This Row],[temperatuur]])*Uitgangspunten!$B$9,0),1)</f>
        <v>45.8</v>
      </c>
      <c r="I1641"/>
      <c r="J1641"/>
      <c r="K1641" s="6"/>
      <c r="O1641" s="5"/>
      <c r="P1641" s="8"/>
      <c r="U1641"/>
      <c r="V1641"/>
    </row>
    <row r="1642" spans="1:22" x14ac:dyDescent="0.25">
      <c r="A1642">
        <v>2003</v>
      </c>
      <c r="B1642">
        <v>11</v>
      </c>
      <c r="C1642">
        <v>6</v>
      </c>
      <c r="D1642">
        <v>20</v>
      </c>
      <c r="E1642" s="13">
        <v>4.1000000000000005</v>
      </c>
      <c r="F1642" s="7">
        <f>(((20-15)/(MIN($E$2:$E$8761)-15))*Data[[#This Row],[temperatuur]])+18.151</f>
        <v>17.289655462184875</v>
      </c>
      <c r="G1642" s="7">
        <f>Data[[#This Row],[Tintern ]]-Data[[#This Row],[temperatuur]]</f>
        <v>13.189655462184874</v>
      </c>
      <c r="H1642" s="7">
        <f>ROUND(IF(Data[[#This Row],[deltaT]]&gt;0,(Data[[#This Row],[Tintern ]]-Data[[#This Row],[temperatuur]])*Uitgangspunten!$B$9,0),1)</f>
        <v>45.8</v>
      </c>
      <c r="I1642"/>
      <c r="J1642"/>
      <c r="K1642" s="6"/>
      <c r="O1642" s="5"/>
      <c r="P1642" s="8"/>
      <c r="U1642"/>
      <c r="V1642"/>
    </row>
    <row r="1643" spans="1:22" x14ac:dyDescent="0.25">
      <c r="A1643">
        <v>2003</v>
      </c>
      <c r="B1643">
        <v>11</v>
      </c>
      <c r="C1643">
        <v>7</v>
      </c>
      <c r="D1643">
        <v>3</v>
      </c>
      <c r="E1643" s="13">
        <v>4.1000000000000005</v>
      </c>
      <c r="F1643" s="7">
        <f>(((20-15)/(MIN($E$2:$E$8761)-15))*Data[[#This Row],[temperatuur]])+18.151</f>
        <v>17.289655462184875</v>
      </c>
      <c r="G1643" s="7">
        <f>Data[[#This Row],[Tintern ]]-Data[[#This Row],[temperatuur]]</f>
        <v>13.189655462184874</v>
      </c>
      <c r="H1643" s="7">
        <f>ROUND(IF(Data[[#This Row],[deltaT]]&gt;0,(Data[[#This Row],[Tintern ]]-Data[[#This Row],[temperatuur]])*Uitgangspunten!$B$9,0),1)</f>
        <v>45.8</v>
      </c>
      <c r="I1643"/>
      <c r="J1643"/>
      <c r="K1643" s="6"/>
      <c r="O1643" s="5"/>
      <c r="P1643" s="8"/>
      <c r="U1643"/>
      <c r="V1643"/>
    </row>
    <row r="1644" spans="1:22" x14ac:dyDescent="0.25">
      <c r="A1644">
        <v>2003</v>
      </c>
      <c r="B1644">
        <v>11</v>
      </c>
      <c r="C1644">
        <v>11</v>
      </c>
      <c r="D1644">
        <v>10</v>
      </c>
      <c r="E1644" s="13">
        <v>4.1000000000000005</v>
      </c>
      <c r="F1644" s="7">
        <f>(((20-15)/(MIN($E$2:$E$8761)-15))*Data[[#This Row],[temperatuur]])+18.151</f>
        <v>17.289655462184875</v>
      </c>
      <c r="G1644" s="7">
        <f>Data[[#This Row],[Tintern ]]-Data[[#This Row],[temperatuur]]</f>
        <v>13.189655462184874</v>
      </c>
      <c r="H1644" s="7">
        <f>ROUND(IF(Data[[#This Row],[deltaT]]&gt;0,(Data[[#This Row],[Tintern ]]-Data[[#This Row],[temperatuur]])*Uitgangspunten!$B$9,0),1)</f>
        <v>45.8</v>
      </c>
      <c r="I1644"/>
      <c r="J1644"/>
      <c r="K1644" s="6"/>
      <c r="O1644" s="5"/>
      <c r="P1644" s="8"/>
      <c r="U1644"/>
      <c r="V1644"/>
    </row>
    <row r="1645" spans="1:22" x14ac:dyDescent="0.25">
      <c r="A1645">
        <v>2003</v>
      </c>
      <c r="B1645">
        <v>11</v>
      </c>
      <c r="C1645">
        <v>16</v>
      </c>
      <c r="D1645">
        <v>3</v>
      </c>
      <c r="E1645" s="13">
        <v>4.1000000000000005</v>
      </c>
      <c r="F1645" s="7">
        <f>(((20-15)/(MIN($E$2:$E$8761)-15))*Data[[#This Row],[temperatuur]])+18.151</f>
        <v>17.289655462184875</v>
      </c>
      <c r="G1645" s="7">
        <f>Data[[#This Row],[Tintern ]]-Data[[#This Row],[temperatuur]]</f>
        <v>13.189655462184874</v>
      </c>
      <c r="H1645" s="7">
        <f>ROUND(IF(Data[[#This Row],[deltaT]]&gt;0,(Data[[#This Row],[Tintern ]]-Data[[#This Row],[temperatuur]])*Uitgangspunten!$B$9,0),1)</f>
        <v>45.8</v>
      </c>
      <c r="I1645"/>
      <c r="J1645"/>
      <c r="K1645" s="6"/>
      <c r="O1645" s="5"/>
      <c r="P1645" s="8"/>
      <c r="U1645"/>
      <c r="V1645"/>
    </row>
    <row r="1646" spans="1:22" x14ac:dyDescent="0.25">
      <c r="A1646">
        <v>2003</v>
      </c>
      <c r="B1646">
        <v>11</v>
      </c>
      <c r="C1646">
        <v>29</v>
      </c>
      <c r="D1646">
        <v>23</v>
      </c>
      <c r="E1646" s="13">
        <v>4.1000000000000005</v>
      </c>
      <c r="F1646" s="7">
        <f>(((20-15)/(MIN($E$2:$E$8761)-15))*Data[[#This Row],[temperatuur]])+18.151</f>
        <v>17.289655462184875</v>
      </c>
      <c r="G1646" s="7">
        <f>Data[[#This Row],[Tintern ]]-Data[[#This Row],[temperatuur]]</f>
        <v>13.189655462184874</v>
      </c>
      <c r="H1646" s="7">
        <f>ROUND(IF(Data[[#This Row],[deltaT]]&gt;0,(Data[[#This Row],[Tintern ]]-Data[[#This Row],[temperatuur]])*Uitgangspunten!$B$9,0),1)</f>
        <v>45.8</v>
      </c>
      <c r="I1646"/>
      <c r="J1646"/>
      <c r="K1646" s="6"/>
      <c r="O1646" s="5"/>
      <c r="P1646" s="8"/>
      <c r="U1646"/>
      <c r="V1646"/>
    </row>
    <row r="1647" spans="1:22" x14ac:dyDescent="0.25">
      <c r="A1647">
        <v>2003</v>
      </c>
      <c r="B1647">
        <v>11</v>
      </c>
      <c r="C1647">
        <v>30</v>
      </c>
      <c r="D1647">
        <v>3</v>
      </c>
      <c r="E1647" s="13">
        <v>4.1000000000000005</v>
      </c>
      <c r="F1647" s="7">
        <f>(((20-15)/(MIN($E$2:$E$8761)-15))*Data[[#This Row],[temperatuur]])+18.151</f>
        <v>17.289655462184875</v>
      </c>
      <c r="G1647" s="7">
        <f>Data[[#This Row],[Tintern ]]-Data[[#This Row],[temperatuur]]</f>
        <v>13.189655462184874</v>
      </c>
      <c r="H1647" s="7">
        <f>ROUND(IF(Data[[#This Row],[deltaT]]&gt;0,(Data[[#This Row],[Tintern ]]-Data[[#This Row],[temperatuur]])*Uitgangspunten!$B$9,0),1)</f>
        <v>45.8</v>
      </c>
      <c r="I1647"/>
      <c r="J1647"/>
      <c r="K1647" s="6"/>
      <c r="O1647" s="5"/>
      <c r="P1647" s="8"/>
      <c r="U1647"/>
      <c r="V1647"/>
    </row>
    <row r="1648" spans="1:22" x14ac:dyDescent="0.25">
      <c r="A1648">
        <v>2003</v>
      </c>
      <c r="B1648">
        <v>12</v>
      </c>
      <c r="C1648">
        <v>6</v>
      </c>
      <c r="D1648">
        <v>16</v>
      </c>
      <c r="E1648" s="13">
        <v>4.1000000000000005</v>
      </c>
      <c r="F1648" s="7">
        <f>(((20-15)/(MIN($E$2:$E$8761)-15))*Data[[#This Row],[temperatuur]])+18.151</f>
        <v>17.289655462184875</v>
      </c>
      <c r="G1648" s="7">
        <f>Data[[#This Row],[Tintern ]]-Data[[#This Row],[temperatuur]]</f>
        <v>13.189655462184874</v>
      </c>
      <c r="H1648" s="7">
        <f>ROUND(IF(Data[[#This Row],[deltaT]]&gt;0,(Data[[#This Row],[Tintern ]]-Data[[#This Row],[temperatuur]])*Uitgangspunten!$B$9,0),1)</f>
        <v>45.8</v>
      </c>
      <c r="I1648"/>
      <c r="J1648"/>
      <c r="K1648" s="6"/>
      <c r="O1648" s="5"/>
      <c r="P1648" s="8"/>
      <c r="U1648"/>
      <c r="V1648"/>
    </row>
    <row r="1649" spans="1:22" x14ac:dyDescent="0.25">
      <c r="A1649">
        <v>2003</v>
      </c>
      <c r="B1649">
        <v>12</v>
      </c>
      <c r="C1649">
        <v>12</v>
      </c>
      <c r="D1649">
        <v>13</v>
      </c>
      <c r="E1649" s="13">
        <v>4.1000000000000005</v>
      </c>
      <c r="F1649" s="7">
        <f>(((20-15)/(MIN($E$2:$E$8761)-15))*Data[[#This Row],[temperatuur]])+18.151</f>
        <v>17.289655462184875</v>
      </c>
      <c r="G1649" s="7">
        <f>Data[[#This Row],[Tintern ]]-Data[[#This Row],[temperatuur]]</f>
        <v>13.189655462184874</v>
      </c>
      <c r="H1649" s="7">
        <f>ROUND(IF(Data[[#This Row],[deltaT]]&gt;0,(Data[[#This Row],[Tintern ]]-Data[[#This Row],[temperatuur]])*Uitgangspunten!$B$9,0),1)</f>
        <v>45.8</v>
      </c>
      <c r="I1649"/>
      <c r="J1649"/>
      <c r="K1649" s="6"/>
      <c r="O1649" s="5"/>
      <c r="P1649" s="8"/>
      <c r="U1649"/>
      <c r="V1649"/>
    </row>
    <row r="1650" spans="1:22" x14ac:dyDescent="0.25">
      <c r="A1650">
        <v>2003</v>
      </c>
      <c r="B1650">
        <v>12</v>
      </c>
      <c r="C1650">
        <v>12</v>
      </c>
      <c r="D1650">
        <v>14</v>
      </c>
      <c r="E1650" s="13">
        <v>4.1000000000000005</v>
      </c>
      <c r="F1650" s="7">
        <f>(((20-15)/(MIN($E$2:$E$8761)-15))*Data[[#This Row],[temperatuur]])+18.151</f>
        <v>17.289655462184875</v>
      </c>
      <c r="G1650" s="7">
        <f>Data[[#This Row],[Tintern ]]-Data[[#This Row],[temperatuur]]</f>
        <v>13.189655462184874</v>
      </c>
      <c r="H1650" s="7">
        <f>ROUND(IF(Data[[#This Row],[deltaT]]&gt;0,(Data[[#This Row],[Tintern ]]-Data[[#This Row],[temperatuur]])*Uitgangspunten!$B$9,0),1)</f>
        <v>45.8</v>
      </c>
      <c r="I1650"/>
      <c r="J1650"/>
      <c r="K1650" s="6"/>
      <c r="O1650" s="5"/>
      <c r="P1650" s="8"/>
      <c r="U1650"/>
      <c r="V1650"/>
    </row>
    <row r="1651" spans="1:22" x14ac:dyDescent="0.25">
      <c r="A1651">
        <v>2003</v>
      </c>
      <c r="B1651">
        <v>12</v>
      </c>
      <c r="C1651">
        <v>15</v>
      </c>
      <c r="D1651">
        <v>22</v>
      </c>
      <c r="E1651" s="13">
        <v>4.1000000000000005</v>
      </c>
      <c r="F1651" s="7">
        <f>(((20-15)/(MIN($E$2:$E$8761)-15))*Data[[#This Row],[temperatuur]])+18.151</f>
        <v>17.289655462184875</v>
      </c>
      <c r="G1651" s="7">
        <f>Data[[#This Row],[Tintern ]]-Data[[#This Row],[temperatuur]]</f>
        <v>13.189655462184874</v>
      </c>
      <c r="H1651" s="7">
        <f>ROUND(IF(Data[[#This Row],[deltaT]]&gt;0,(Data[[#This Row],[Tintern ]]-Data[[#This Row],[temperatuur]])*Uitgangspunten!$B$9,0),1)</f>
        <v>45.8</v>
      </c>
      <c r="I1651"/>
      <c r="J1651"/>
      <c r="K1651" s="6"/>
      <c r="O1651" s="5"/>
      <c r="P1651" s="8"/>
      <c r="U1651"/>
      <c r="V1651"/>
    </row>
    <row r="1652" spans="1:22" x14ac:dyDescent="0.25">
      <c r="A1652">
        <v>2003</v>
      </c>
      <c r="B1652">
        <v>12</v>
      </c>
      <c r="C1652">
        <v>29</v>
      </c>
      <c r="D1652">
        <v>14</v>
      </c>
      <c r="E1652" s="13">
        <v>4.1000000000000005</v>
      </c>
      <c r="F1652" s="7">
        <f>(((20-15)/(MIN($E$2:$E$8761)-15))*Data[[#This Row],[temperatuur]])+18.151</f>
        <v>17.289655462184875</v>
      </c>
      <c r="G1652" s="7">
        <f>Data[[#This Row],[Tintern ]]-Data[[#This Row],[temperatuur]]</f>
        <v>13.189655462184874</v>
      </c>
      <c r="H1652" s="7">
        <f>ROUND(IF(Data[[#This Row],[deltaT]]&gt;0,(Data[[#This Row],[Tintern ]]-Data[[#This Row],[temperatuur]])*Uitgangspunten!$B$9,0),1)</f>
        <v>45.8</v>
      </c>
      <c r="I1652"/>
      <c r="J1652"/>
      <c r="K1652" s="6"/>
      <c r="O1652" s="5"/>
      <c r="P1652" s="8"/>
      <c r="U1652"/>
      <c r="V1652"/>
    </row>
    <row r="1653" spans="1:22" x14ac:dyDescent="0.25">
      <c r="A1653">
        <v>2003</v>
      </c>
      <c r="B1653">
        <v>12</v>
      </c>
      <c r="C1653">
        <v>30</v>
      </c>
      <c r="D1653">
        <v>12</v>
      </c>
      <c r="E1653" s="13">
        <v>4.1000000000000005</v>
      </c>
      <c r="F1653" s="7">
        <f>(((20-15)/(MIN($E$2:$E$8761)-15))*Data[[#This Row],[temperatuur]])+18.151</f>
        <v>17.289655462184875</v>
      </c>
      <c r="G1653" s="7">
        <f>Data[[#This Row],[Tintern ]]-Data[[#This Row],[temperatuur]]</f>
        <v>13.189655462184874</v>
      </c>
      <c r="H1653" s="7">
        <f>ROUND(IF(Data[[#This Row],[deltaT]]&gt;0,(Data[[#This Row],[Tintern ]]-Data[[#This Row],[temperatuur]])*Uitgangspunten!$B$9,0),1)</f>
        <v>45.8</v>
      </c>
      <c r="I1653"/>
      <c r="J1653"/>
      <c r="K1653" s="6"/>
      <c r="O1653" s="5"/>
      <c r="P1653" s="8"/>
      <c r="U1653"/>
      <c r="V1653"/>
    </row>
    <row r="1654" spans="1:22" x14ac:dyDescent="0.25">
      <c r="A1654">
        <v>2001</v>
      </c>
      <c r="B1654">
        <v>1</v>
      </c>
      <c r="C1654">
        <v>7</v>
      </c>
      <c r="D1654">
        <v>2</v>
      </c>
      <c r="E1654" s="13">
        <v>4.2</v>
      </c>
      <c r="F1654" s="7">
        <f>(((20-15)/(MIN($E$2:$E$8761)-15))*Data[[#This Row],[temperatuur]])+18.151</f>
        <v>17.268647058823529</v>
      </c>
      <c r="G1654" s="7">
        <f>Data[[#This Row],[Tintern ]]-Data[[#This Row],[temperatuur]]</f>
        <v>13.06864705882353</v>
      </c>
      <c r="H1654" s="7">
        <f>ROUND(IF(Data[[#This Row],[deltaT]]&gt;0,(Data[[#This Row],[Tintern ]]-Data[[#This Row],[temperatuur]])*Uitgangspunten!$B$9,0),1)</f>
        <v>45.4</v>
      </c>
      <c r="I1654"/>
      <c r="J1654"/>
      <c r="K1654" s="6"/>
      <c r="O1654" s="5"/>
      <c r="P1654" s="8"/>
      <c r="U1654"/>
      <c r="V1654"/>
    </row>
    <row r="1655" spans="1:22" x14ac:dyDescent="0.25">
      <c r="A1655">
        <v>2001</v>
      </c>
      <c r="B1655">
        <v>1</v>
      </c>
      <c r="C1655">
        <v>9</v>
      </c>
      <c r="D1655">
        <v>17</v>
      </c>
      <c r="E1655" s="13">
        <v>4.2</v>
      </c>
      <c r="F1655" s="7">
        <f>(((20-15)/(MIN($E$2:$E$8761)-15))*Data[[#This Row],[temperatuur]])+18.151</f>
        <v>17.268647058823529</v>
      </c>
      <c r="G1655" s="7">
        <f>Data[[#This Row],[Tintern ]]-Data[[#This Row],[temperatuur]]</f>
        <v>13.06864705882353</v>
      </c>
      <c r="H1655" s="7">
        <f>ROUND(IF(Data[[#This Row],[deltaT]]&gt;0,(Data[[#This Row],[Tintern ]]-Data[[#This Row],[temperatuur]])*Uitgangspunten!$B$9,0),1)</f>
        <v>45.4</v>
      </c>
      <c r="I1655"/>
      <c r="J1655"/>
      <c r="K1655" s="6"/>
      <c r="O1655" s="5"/>
      <c r="P1655" s="8"/>
      <c r="U1655"/>
      <c r="V1655"/>
    </row>
    <row r="1656" spans="1:22" x14ac:dyDescent="0.25">
      <c r="A1656">
        <v>2001</v>
      </c>
      <c r="B1656">
        <v>1</v>
      </c>
      <c r="C1656">
        <v>9</v>
      </c>
      <c r="D1656">
        <v>19</v>
      </c>
      <c r="E1656" s="13">
        <v>4.2</v>
      </c>
      <c r="F1656" s="7">
        <f>(((20-15)/(MIN($E$2:$E$8761)-15))*Data[[#This Row],[temperatuur]])+18.151</f>
        <v>17.268647058823529</v>
      </c>
      <c r="G1656" s="7">
        <f>Data[[#This Row],[Tintern ]]-Data[[#This Row],[temperatuur]]</f>
        <v>13.06864705882353</v>
      </c>
      <c r="H1656" s="7">
        <f>ROUND(IF(Data[[#This Row],[deltaT]]&gt;0,(Data[[#This Row],[Tintern ]]-Data[[#This Row],[temperatuur]])*Uitgangspunten!$B$9,0),1)</f>
        <v>45.4</v>
      </c>
      <c r="I1656"/>
      <c r="J1656"/>
      <c r="K1656" s="6"/>
      <c r="O1656" s="5"/>
      <c r="P1656" s="8"/>
      <c r="U1656"/>
      <c r="V1656"/>
    </row>
    <row r="1657" spans="1:22" x14ac:dyDescent="0.25">
      <c r="A1657">
        <v>2001</v>
      </c>
      <c r="B1657">
        <v>1</v>
      </c>
      <c r="C1657">
        <v>9</v>
      </c>
      <c r="D1657">
        <v>20</v>
      </c>
      <c r="E1657" s="13">
        <v>4.2</v>
      </c>
      <c r="F1657" s="7">
        <f>(((20-15)/(MIN($E$2:$E$8761)-15))*Data[[#This Row],[temperatuur]])+18.151</f>
        <v>17.268647058823529</v>
      </c>
      <c r="G1657" s="7">
        <f>Data[[#This Row],[Tintern ]]-Data[[#This Row],[temperatuur]]</f>
        <v>13.06864705882353</v>
      </c>
      <c r="H1657" s="7">
        <f>ROUND(IF(Data[[#This Row],[deltaT]]&gt;0,(Data[[#This Row],[Tintern ]]-Data[[#This Row],[temperatuur]])*Uitgangspunten!$B$9,0),1)</f>
        <v>45.4</v>
      </c>
      <c r="I1657"/>
      <c r="J1657"/>
      <c r="K1657" s="6"/>
      <c r="O1657" s="5"/>
      <c r="P1657" s="8"/>
      <c r="U1657"/>
      <c r="V1657"/>
    </row>
    <row r="1658" spans="1:22" x14ac:dyDescent="0.25">
      <c r="A1658">
        <v>2001</v>
      </c>
      <c r="B1658">
        <v>1</v>
      </c>
      <c r="C1658">
        <v>9</v>
      </c>
      <c r="D1658">
        <v>21</v>
      </c>
      <c r="E1658" s="13">
        <v>4.2</v>
      </c>
      <c r="F1658" s="7">
        <f>(((20-15)/(MIN($E$2:$E$8761)-15))*Data[[#This Row],[temperatuur]])+18.151</f>
        <v>17.268647058823529</v>
      </c>
      <c r="G1658" s="7">
        <f>Data[[#This Row],[Tintern ]]-Data[[#This Row],[temperatuur]]</f>
        <v>13.06864705882353</v>
      </c>
      <c r="H1658" s="7">
        <f>ROUND(IF(Data[[#This Row],[deltaT]]&gt;0,(Data[[#This Row],[Tintern ]]-Data[[#This Row],[temperatuur]])*Uitgangspunten!$B$9,0),1)</f>
        <v>45.4</v>
      </c>
      <c r="I1658"/>
      <c r="J1658"/>
      <c r="K1658" s="6"/>
      <c r="O1658" s="5"/>
      <c r="P1658" s="8"/>
      <c r="U1658"/>
      <c r="V1658"/>
    </row>
    <row r="1659" spans="1:22" x14ac:dyDescent="0.25">
      <c r="A1659">
        <v>2001</v>
      </c>
      <c r="B1659">
        <v>1</v>
      </c>
      <c r="C1659">
        <v>9</v>
      </c>
      <c r="D1659">
        <v>22</v>
      </c>
      <c r="E1659" s="13">
        <v>4.2</v>
      </c>
      <c r="F1659" s="7">
        <f>(((20-15)/(MIN($E$2:$E$8761)-15))*Data[[#This Row],[temperatuur]])+18.151</f>
        <v>17.268647058823529</v>
      </c>
      <c r="G1659" s="7">
        <f>Data[[#This Row],[Tintern ]]-Data[[#This Row],[temperatuur]]</f>
        <v>13.06864705882353</v>
      </c>
      <c r="H1659" s="7">
        <f>ROUND(IF(Data[[#This Row],[deltaT]]&gt;0,(Data[[#This Row],[Tintern ]]-Data[[#This Row],[temperatuur]])*Uitgangspunten!$B$9,0),1)</f>
        <v>45.4</v>
      </c>
      <c r="I1659"/>
      <c r="J1659"/>
      <c r="K1659" s="6"/>
      <c r="O1659" s="5"/>
      <c r="P1659" s="8"/>
      <c r="U1659"/>
      <c r="V1659"/>
    </row>
    <row r="1660" spans="1:22" x14ac:dyDescent="0.25">
      <c r="A1660">
        <v>2001</v>
      </c>
      <c r="B1660">
        <v>1</v>
      </c>
      <c r="C1660">
        <v>26</v>
      </c>
      <c r="D1660">
        <v>6</v>
      </c>
      <c r="E1660" s="13">
        <v>4.2</v>
      </c>
      <c r="F1660" s="7">
        <f>(((20-15)/(MIN($E$2:$E$8761)-15))*Data[[#This Row],[temperatuur]])+18.151</f>
        <v>17.268647058823529</v>
      </c>
      <c r="G1660" s="7">
        <f>Data[[#This Row],[Tintern ]]-Data[[#This Row],[temperatuur]]</f>
        <v>13.06864705882353</v>
      </c>
      <c r="H1660" s="7">
        <f>ROUND(IF(Data[[#This Row],[deltaT]]&gt;0,(Data[[#This Row],[Tintern ]]-Data[[#This Row],[temperatuur]])*Uitgangspunten!$B$9,0),1)</f>
        <v>45.4</v>
      </c>
      <c r="I1660"/>
      <c r="J1660"/>
      <c r="K1660" s="6"/>
      <c r="O1660" s="5"/>
      <c r="P1660" s="8"/>
      <c r="U1660"/>
      <c r="V1660"/>
    </row>
    <row r="1661" spans="1:22" x14ac:dyDescent="0.25">
      <c r="A1661">
        <v>2001</v>
      </c>
      <c r="B1661">
        <v>1</v>
      </c>
      <c r="C1661">
        <v>28</v>
      </c>
      <c r="D1661">
        <v>1</v>
      </c>
      <c r="E1661" s="13">
        <v>4.2</v>
      </c>
      <c r="F1661" s="7">
        <f>(((20-15)/(MIN($E$2:$E$8761)-15))*Data[[#This Row],[temperatuur]])+18.151</f>
        <v>17.268647058823529</v>
      </c>
      <c r="G1661" s="7">
        <f>Data[[#This Row],[Tintern ]]-Data[[#This Row],[temperatuur]]</f>
        <v>13.06864705882353</v>
      </c>
      <c r="H1661" s="7">
        <f>ROUND(IF(Data[[#This Row],[deltaT]]&gt;0,(Data[[#This Row],[Tintern ]]-Data[[#This Row],[temperatuur]])*Uitgangspunten!$B$9,0),1)</f>
        <v>45.4</v>
      </c>
      <c r="I1661"/>
      <c r="J1661"/>
      <c r="K1661" s="6"/>
      <c r="O1661" s="5"/>
      <c r="P1661" s="8"/>
      <c r="U1661"/>
      <c r="V1661"/>
    </row>
    <row r="1662" spans="1:22" x14ac:dyDescent="0.25">
      <c r="A1662">
        <v>2001</v>
      </c>
      <c r="B1662">
        <v>1</v>
      </c>
      <c r="C1662">
        <v>28</v>
      </c>
      <c r="D1662">
        <v>21</v>
      </c>
      <c r="E1662" s="13">
        <v>4.2</v>
      </c>
      <c r="F1662" s="7">
        <f>(((20-15)/(MIN($E$2:$E$8761)-15))*Data[[#This Row],[temperatuur]])+18.151</f>
        <v>17.268647058823529</v>
      </c>
      <c r="G1662" s="7">
        <f>Data[[#This Row],[Tintern ]]-Data[[#This Row],[temperatuur]]</f>
        <v>13.06864705882353</v>
      </c>
      <c r="H1662" s="7">
        <f>ROUND(IF(Data[[#This Row],[deltaT]]&gt;0,(Data[[#This Row],[Tintern ]]-Data[[#This Row],[temperatuur]])*Uitgangspunten!$B$9,0),1)</f>
        <v>45.4</v>
      </c>
      <c r="I1662"/>
      <c r="J1662"/>
      <c r="K1662" s="6"/>
      <c r="O1662" s="5"/>
      <c r="P1662" s="8"/>
      <c r="U1662"/>
      <c r="V1662"/>
    </row>
    <row r="1663" spans="1:22" x14ac:dyDescent="0.25">
      <c r="A1663">
        <v>2001</v>
      </c>
      <c r="B1663">
        <v>1</v>
      </c>
      <c r="C1663">
        <v>28</v>
      </c>
      <c r="D1663">
        <v>23</v>
      </c>
      <c r="E1663" s="13">
        <v>4.2</v>
      </c>
      <c r="F1663" s="7">
        <f>(((20-15)/(MIN($E$2:$E$8761)-15))*Data[[#This Row],[temperatuur]])+18.151</f>
        <v>17.268647058823529</v>
      </c>
      <c r="G1663" s="7">
        <f>Data[[#This Row],[Tintern ]]-Data[[#This Row],[temperatuur]]</f>
        <v>13.06864705882353</v>
      </c>
      <c r="H1663" s="7">
        <f>ROUND(IF(Data[[#This Row],[deltaT]]&gt;0,(Data[[#This Row],[Tintern ]]-Data[[#This Row],[temperatuur]])*Uitgangspunten!$B$9,0),1)</f>
        <v>45.4</v>
      </c>
      <c r="I1663"/>
      <c r="J1663"/>
      <c r="K1663" s="6"/>
      <c r="O1663" s="5"/>
      <c r="P1663" s="8"/>
      <c r="U1663"/>
      <c r="V1663"/>
    </row>
    <row r="1664" spans="1:22" x14ac:dyDescent="0.25">
      <c r="A1664">
        <v>2004</v>
      </c>
      <c r="B1664">
        <v>2</v>
      </c>
      <c r="C1664">
        <v>8</v>
      </c>
      <c r="D1664">
        <v>4</v>
      </c>
      <c r="E1664" s="13">
        <v>4.2</v>
      </c>
      <c r="F1664" s="7">
        <f>(((20-15)/(MIN($E$2:$E$8761)-15))*Data[[#This Row],[temperatuur]])+18.151</f>
        <v>17.268647058823529</v>
      </c>
      <c r="G1664" s="7">
        <f>Data[[#This Row],[Tintern ]]-Data[[#This Row],[temperatuur]]</f>
        <v>13.06864705882353</v>
      </c>
      <c r="H1664" s="7">
        <f>ROUND(IF(Data[[#This Row],[deltaT]]&gt;0,(Data[[#This Row],[Tintern ]]-Data[[#This Row],[temperatuur]])*Uitgangspunten!$B$9,0),1)</f>
        <v>45.4</v>
      </c>
      <c r="I1664"/>
      <c r="J1664"/>
      <c r="K1664" s="6"/>
      <c r="O1664" s="5"/>
      <c r="P1664" s="8"/>
      <c r="U1664"/>
      <c r="V1664"/>
    </row>
    <row r="1665" spans="1:22" x14ac:dyDescent="0.25">
      <c r="A1665">
        <v>2004</v>
      </c>
      <c r="B1665">
        <v>2</v>
      </c>
      <c r="C1665">
        <v>8</v>
      </c>
      <c r="D1665">
        <v>22</v>
      </c>
      <c r="E1665" s="13">
        <v>4.2</v>
      </c>
      <c r="F1665" s="7">
        <f>(((20-15)/(MIN($E$2:$E$8761)-15))*Data[[#This Row],[temperatuur]])+18.151</f>
        <v>17.268647058823529</v>
      </c>
      <c r="G1665" s="7">
        <f>Data[[#This Row],[Tintern ]]-Data[[#This Row],[temperatuur]]</f>
        <v>13.06864705882353</v>
      </c>
      <c r="H1665" s="7">
        <f>ROUND(IF(Data[[#This Row],[deltaT]]&gt;0,(Data[[#This Row],[Tintern ]]-Data[[#This Row],[temperatuur]])*Uitgangspunten!$B$9,0),1)</f>
        <v>45.4</v>
      </c>
      <c r="I1665"/>
      <c r="J1665"/>
      <c r="K1665" s="6"/>
      <c r="O1665" s="5"/>
      <c r="P1665" s="8"/>
      <c r="U1665"/>
      <c r="V1665"/>
    </row>
    <row r="1666" spans="1:22" x14ac:dyDescent="0.25">
      <c r="A1666">
        <v>2004</v>
      </c>
      <c r="B1666">
        <v>2</v>
      </c>
      <c r="C1666">
        <v>16</v>
      </c>
      <c r="D1666">
        <v>12</v>
      </c>
      <c r="E1666" s="13">
        <v>4.2</v>
      </c>
      <c r="F1666" s="7">
        <f>(((20-15)/(MIN($E$2:$E$8761)-15))*Data[[#This Row],[temperatuur]])+18.151</f>
        <v>17.268647058823529</v>
      </c>
      <c r="G1666" s="7">
        <f>Data[[#This Row],[Tintern ]]-Data[[#This Row],[temperatuur]]</f>
        <v>13.06864705882353</v>
      </c>
      <c r="H1666" s="7">
        <f>ROUND(IF(Data[[#This Row],[deltaT]]&gt;0,(Data[[#This Row],[Tintern ]]-Data[[#This Row],[temperatuur]])*Uitgangspunten!$B$9,0),1)</f>
        <v>45.4</v>
      </c>
      <c r="I1666"/>
      <c r="J1666"/>
      <c r="K1666" s="6"/>
      <c r="O1666" s="5"/>
      <c r="P1666" s="8"/>
      <c r="U1666"/>
      <c r="V1666"/>
    </row>
    <row r="1667" spans="1:22" x14ac:dyDescent="0.25">
      <c r="A1667">
        <v>2004</v>
      </c>
      <c r="B1667" s="3">
        <v>2</v>
      </c>
      <c r="C1667">
        <v>28</v>
      </c>
      <c r="D1667">
        <v>15</v>
      </c>
      <c r="E1667" s="13">
        <v>4.2</v>
      </c>
      <c r="F1667" s="7">
        <f>(((20-15)/(MIN($E$2:$E$8761)-15))*Data[[#This Row],[temperatuur]])+18.151</f>
        <v>17.268647058823529</v>
      </c>
      <c r="G1667" s="7">
        <f>Data[[#This Row],[Tintern ]]-Data[[#This Row],[temperatuur]]</f>
        <v>13.06864705882353</v>
      </c>
      <c r="H1667" s="7">
        <f>ROUND(IF(Data[[#This Row],[deltaT]]&gt;0,(Data[[#This Row],[Tintern ]]-Data[[#This Row],[temperatuur]])*Uitgangspunten!$B$9,0),1)</f>
        <v>45.4</v>
      </c>
      <c r="I1667"/>
      <c r="J1667"/>
      <c r="K1667" s="6"/>
      <c r="O1667" s="5"/>
      <c r="P1667" s="8"/>
      <c r="U1667"/>
      <c r="V1667"/>
    </row>
    <row r="1668" spans="1:22" x14ac:dyDescent="0.25">
      <c r="A1668">
        <v>2004</v>
      </c>
      <c r="B1668">
        <v>3</v>
      </c>
      <c r="C1668">
        <v>1</v>
      </c>
      <c r="D1668">
        <v>12</v>
      </c>
      <c r="E1668" s="13">
        <v>4.2</v>
      </c>
      <c r="F1668" s="7">
        <f>(((20-15)/(MIN($E$2:$E$8761)-15))*Data[[#This Row],[temperatuur]])+18.151</f>
        <v>17.268647058823529</v>
      </c>
      <c r="G1668" s="7">
        <f>Data[[#This Row],[Tintern ]]-Data[[#This Row],[temperatuur]]</f>
        <v>13.06864705882353</v>
      </c>
      <c r="H1668" s="7">
        <f>ROUND(IF(Data[[#This Row],[deltaT]]&gt;0,(Data[[#This Row],[Tintern ]]-Data[[#This Row],[temperatuur]])*Uitgangspunten!$B$9,0),1)</f>
        <v>45.4</v>
      </c>
      <c r="I1668"/>
      <c r="J1668"/>
      <c r="K1668" s="6"/>
      <c r="O1668" s="5"/>
      <c r="P1668" s="8"/>
      <c r="U1668"/>
      <c r="V1668"/>
    </row>
    <row r="1669" spans="1:22" x14ac:dyDescent="0.25">
      <c r="A1669">
        <v>2004</v>
      </c>
      <c r="B1669">
        <v>3</v>
      </c>
      <c r="C1669">
        <v>4</v>
      </c>
      <c r="D1669">
        <v>23</v>
      </c>
      <c r="E1669" s="13">
        <v>4.2</v>
      </c>
      <c r="F1669" s="7">
        <f>(((20-15)/(MIN($E$2:$E$8761)-15))*Data[[#This Row],[temperatuur]])+18.151</f>
        <v>17.268647058823529</v>
      </c>
      <c r="G1669" s="7">
        <f>Data[[#This Row],[Tintern ]]-Data[[#This Row],[temperatuur]]</f>
        <v>13.06864705882353</v>
      </c>
      <c r="H1669" s="7">
        <f>ROUND(IF(Data[[#This Row],[deltaT]]&gt;0,(Data[[#This Row],[Tintern ]]-Data[[#This Row],[temperatuur]])*Uitgangspunten!$B$9,0),1)</f>
        <v>45.4</v>
      </c>
      <c r="I1669"/>
      <c r="J1669"/>
      <c r="K1669" s="6"/>
      <c r="O1669" s="5"/>
      <c r="P1669" s="8"/>
      <c r="U1669"/>
      <c r="V1669"/>
    </row>
    <row r="1670" spans="1:22" x14ac:dyDescent="0.25">
      <c r="A1670">
        <v>2004</v>
      </c>
      <c r="B1670">
        <v>3</v>
      </c>
      <c r="C1670">
        <v>5</v>
      </c>
      <c r="D1670">
        <v>2</v>
      </c>
      <c r="E1670" s="13">
        <v>4.2</v>
      </c>
      <c r="F1670" s="7">
        <f>(((20-15)/(MIN($E$2:$E$8761)-15))*Data[[#This Row],[temperatuur]])+18.151</f>
        <v>17.268647058823529</v>
      </c>
      <c r="G1670" s="7">
        <f>Data[[#This Row],[Tintern ]]-Data[[#This Row],[temperatuur]]</f>
        <v>13.06864705882353</v>
      </c>
      <c r="H1670" s="7">
        <f>ROUND(IF(Data[[#This Row],[deltaT]]&gt;0,(Data[[#This Row],[Tintern ]]-Data[[#This Row],[temperatuur]])*Uitgangspunten!$B$9,0),1)</f>
        <v>45.4</v>
      </c>
      <c r="I1670"/>
      <c r="J1670"/>
      <c r="K1670" s="6"/>
      <c r="O1670" s="5"/>
      <c r="P1670" s="8"/>
      <c r="U1670"/>
      <c r="V1670"/>
    </row>
    <row r="1671" spans="1:22" x14ac:dyDescent="0.25">
      <c r="A1671">
        <v>2004</v>
      </c>
      <c r="B1671">
        <v>3</v>
      </c>
      <c r="C1671">
        <v>6</v>
      </c>
      <c r="D1671">
        <v>16</v>
      </c>
      <c r="E1671" s="13">
        <v>4.2</v>
      </c>
      <c r="F1671" s="7">
        <f>(((20-15)/(MIN($E$2:$E$8761)-15))*Data[[#This Row],[temperatuur]])+18.151</f>
        <v>17.268647058823529</v>
      </c>
      <c r="G1671" s="7">
        <f>Data[[#This Row],[Tintern ]]-Data[[#This Row],[temperatuur]]</f>
        <v>13.06864705882353</v>
      </c>
      <c r="H1671" s="7">
        <f>ROUND(IF(Data[[#This Row],[deltaT]]&gt;0,(Data[[#This Row],[Tintern ]]-Data[[#This Row],[temperatuur]])*Uitgangspunten!$B$9,0),1)</f>
        <v>45.4</v>
      </c>
      <c r="I1671"/>
      <c r="J1671"/>
      <c r="K1671" s="6"/>
      <c r="O1671" s="5"/>
      <c r="P1671" s="8"/>
      <c r="U1671"/>
      <c r="V1671"/>
    </row>
    <row r="1672" spans="1:22" x14ac:dyDescent="0.25">
      <c r="A1672">
        <v>2004</v>
      </c>
      <c r="B1672">
        <v>3</v>
      </c>
      <c r="C1672">
        <v>18</v>
      </c>
      <c r="D1672">
        <v>3</v>
      </c>
      <c r="E1672" s="13">
        <v>4.2</v>
      </c>
      <c r="F1672" s="7">
        <f>(((20-15)/(MIN($E$2:$E$8761)-15))*Data[[#This Row],[temperatuur]])+18.151</f>
        <v>17.268647058823529</v>
      </c>
      <c r="G1672" s="7">
        <f>Data[[#This Row],[Tintern ]]-Data[[#This Row],[temperatuur]]</f>
        <v>13.06864705882353</v>
      </c>
      <c r="H1672" s="7">
        <f>ROUND(IF(Data[[#This Row],[deltaT]]&gt;0,(Data[[#This Row],[Tintern ]]-Data[[#This Row],[temperatuur]])*Uitgangspunten!$B$9,0),1)</f>
        <v>45.4</v>
      </c>
      <c r="I1672"/>
      <c r="J1672"/>
      <c r="K1672" s="6"/>
      <c r="O1672" s="5"/>
      <c r="P1672" s="8"/>
      <c r="U1672"/>
      <c r="V1672"/>
    </row>
    <row r="1673" spans="1:22" x14ac:dyDescent="0.25">
      <c r="A1673">
        <v>2004</v>
      </c>
      <c r="B1673">
        <v>3</v>
      </c>
      <c r="C1673">
        <v>25</v>
      </c>
      <c r="D1673">
        <v>20</v>
      </c>
      <c r="E1673" s="13">
        <v>4.2</v>
      </c>
      <c r="F1673" s="7">
        <f>(((20-15)/(MIN($E$2:$E$8761)-15))*Data[[#This Row],[temperatuur]])+18.151</f>
        <v>17.268647058823529</v>
      </c>
      <c r="G1673" s="7">
        <f>Data[[#This Row],[Tintern ]]-Data[[#This Row],[temperatuur]]</f>
        <v>13.06864705882353</v>
      </c>
      <c r="H1673" s="7">
        <f>ROUND(IF(Data[[#This Row],[deltaT]]&gt;0,(Data[[#This Row],[Tintern ]]-Data[[#This Row],[temperatuur]])*Uitgangspunten!$B$9,0),1)</f>
        <v>45.4</v>
      </c>
      <c r="I1673"/>
      <c r="J1673"/>
      <c r="K1673" s="6"/>
      <c r="O1673" s="5"/>
      <c r="P1673" s="8"/>
      <c r="U1673"/>
      <c r="V1673"/>
    </row>
    <row r="1674" spans="1:22" x14ac:dyDescent="0.25">
      <c r="A1674">
        <v>2004</v>
      </c>
      <c r="B1674">
        <v>3</v>
      </c>
      <c r="C1674">
        <v>28</v>
      </c>
      <c r="D1674">
        <v>3</v>
      </c>
      <c r="E1674" s="13">
        <v>4.2</v>
      </c>
      <c r="F1674" s="7">
        <f>(((20-15)/(MIN($E$2:$E$8761)-15))*Data[[#This Row],[temperatuur]])+18.151</f>
        <v>17.268647058823529</v>
      </c>
      <c r="G1674" s="7">
        <f>Data[[#This Row],[Tintern ]]-Data[[#This Row],[temperatuur]]</f>
        <v>13.06864705882353</v>
      </c>
      <c r="H1674" s="7">
        <f>ROUND(IF(Data[[#This Row],[deltaT]]&gt;0,(Data[[#This Row],[Tintern ]]-Data[[#This Row],[temperatuur]])*Uitgangspunten!$B$9,0),1)</f>
        <v>45.4</v>
      </c>
      <c r="I1674"/>
      <c r="J1674"/>
      <c r="K1674" s="6"/>
      <c r="O1674" s="5"/>
      <c r="P1674" s="8"/>
      <c r="U1674"/>
      <c r="V1674"/>
    </row>
    <row r="1675" spans="1:22" x14ac:dyDescent="0.25">
      <c r="A1675">
        <v>2002</v>
      </c>
      <c r="B1675">
        <v>4</v>
      </c>
      <c r="C1675">
        <v>7</v>
      </c>
      <c r="D1675">
        <v>7</v>
      </c>
      <c r="E1675" s="13">
        <v>4.2</v>
      </c>
      <c r="F1675" s="7">
        <f>(((20-15)/(MIN($E$2:$E$8761)-15))*Data[[#This Row],[temperatuur]])+18.151</f>
        <v>17.268647058823529</v>
      </c>
      <c r="G1675" s="7">
        <f>Data[[#This Row],[Tintern ]]-Data[[#This Row],[temperatuur]]</f>
        <v>13.06864705882353</v>
      </c>
      <c r="H1675" s="7">
        <f>ROUND(IF(Data[[#This Row],[deltaT]]&gt;0,(Data[[#This Row],[Tintern ]]-Data[[#This Row],[temperatuur]])*Uitgangspunten!$B$9,0),1)</f>
        <v>45.4</v>
      </c>
      <c r="I1675"/>
      <c r="J1675"/>
      <c r="K1675" s="6"/>
      <c r="O1675" s="5"/>
      <c r="P1675" s="8"/>
      <c r="U1675"/>
      <c r="V1675"/>
    </row>
    <row r="1676" spans="1:22" x14ac:dyDescent="0.25">
      <c r="A1676">
        <v>2002</v>
      </c>
      <c r="B1676">
        <v>4</v>
      </c>
      <c r="C1676">
        <v>17</v>
      </c>
      <c r="D1676">
        <v>22</v>
      </c>
      <c r="E1676" s="13">
        <v>4.2</v>
      </c>
      <c r="F1676" s="7">
        <f>(((20-15)/(MIN($E$2:$E$8761)-15))*Data[[#This Row],[temperatuur]])+18.151</f>
        <v>17.268647058823529</v>
      </c>
      <c r="G1676" s="7">
        <f>Data[[#This Row],[Tintern ]]-Data[[#This Row],[temperatuur]]</f>
        <v>13.06864705882353</v>
      </c>
      <c r="H1676" s="7">
        <f>ROUND(IF(Data[[#This Row],[deltaT]]&gt;0,(Data[[#This Row],[Tintern ]]-Data[[#This Row],[temperatuur]])*Uitgangspunten!$B$9,0),1)</f>
        <v>45.4</v>
      </c>
      <c r="I1676"/>
      <c r="J1676"/>
      <c r="K1676" s="6"/>
      <c r="O1676" s="5"/>
      <c r="P1676" s="8"/>
      <c r="U1676"/>
      <c r="V1676"/>
    </row>
    <row r="1677" spans="1:22" x14ac:dyDescent="0.25">
      <c r="A1677">
        <v>2010</v>
      </c>
      <c r="B1677">
        <v>10</v>
      </c>
      <c r="C1677">
        <v>16</v>
      </c>
      <c r="D1677">
        <v>24</v>
      </c>
      <c r="E1677" s="13">
        <v>4.2</v>
      </c>
      <c r="F1677" s="7">
        <f>(((20-15)/(MIN($E$2:$E$8761)-15))*Data[[#This Row],[temperatuur]])+18.151</f>
        <v>17.268647058823529</v>
      </c>
      <c r="G1677" s="7">
        <f>Data[[#This Row],[Tintern ]]-Data[[#This Row],[temperatuur]]</f>
        <v>13.06864705882353</v>
      </c>
      <c r="H1677" s="7">
        <f>ROUND(IF(Data[[#This Row],[deltaT]]&gt;0,(Data[[#This Row],[Tintern ]]-Data[[#This Row],[temperatuur]])*Uitgangspunten!$B$9,0),1)</f>
        <v>45.4</v>
      </c>
      <c r="I1677"/>
      <c r="J1677"/>
      <c r="K1677" s="6"/>
      <c r="O1677" s="5"/>
      <c r="P1677" s="8"/>
      <c r="U1677"/>
      <c r="V1677"/>
    </row>
    <row r="1678" spans="1:22" x14ac:dyDescent="0.25">
      <c r="A1678">
        <v>2010</v>
      </c>
      <c r="B1678">
        <v>10</v>
      </c>
      <c r="C1678">
        <v>25</v>
      </c>
      <c r="D1678">
        <v>1</v>
      </c>
      <c r="E1678" s="13">
        <v>4.2</v>
      </c>
      <c r="F1678" s="7">
        <f>(((20-15)/(MIN($E$2:$E$8761)-15))*Data[[#This Row],[temperatuur]])+18.151</f>
        <v>17.268647058823529</v>
      </c>
      <c r="G1678" s="7">
        <f>Data[[#This Row],[Tintern ]]-Data[[#This Row],[temperatuur]]</f>
        <v>13.06864705882353</v>
      </c>
      <c r="H1678" s="7">
        <f>ROUND(IF(Data[[#This Row],[deltaT]]&gt;0,(Data[[#This Row],[Tintern ]]-Data[[#This Row],[temperatuur]])*Uitgangspunten!$B$9,0),1)</f>
        <v>45.4</v>
      </c>
      <c r="I1678"/>
      <c r="J1678"/>
      <c r="K1678" s="6"/>
      <c r="O1678" s="5"/>
      <c r="P1678" s="8"/>
      <c r="U1678"/>
      <c r="V1678"/>
    </row>
    <row r="1679" spans="1:22" x14ac:dyDescent="0.25">
      <c r="A1679">
        <v>2003</v>
      </c>
      <c r="B1679">
        <v>11</v>
      </c>
      <c r="C1679">
        <v>8</v>
      </c>
      <c r="D1679">
        <v>22</v>
      </c>
      <c r="E1679" s="13">
        <v>4.2</v>
      </c>
      <c r="F1679" s="7">
        <f>(((20-15)/(MIN($E$2:$E$8761)-15))*Data[[#This Row],[temperatuur]])+18.151</f>
        <v>17.268647058823529</v>
      </c>
      <c r="G1679" s="7">
        <f>Data[[#This Row],[Tintern ]]-Data[[#This Row],[temperatuur]]</f>
        <v>13.06864705882353</v>
      </c>
      <c r="H1679" s="7">
        <f>ROUND(IF(Data[[#This Row],[deltaT]]&gt;0,(Data[[#This Row],[Tintern ]]-Data[[#This Row],[temperatuur]])*Uitgangspunten!$B$9,0),1)</f>
        <v>45.4</v>
      </c>
      <c r="I1679"/>
      <c r="J1679"/>
      <c r="K1679" s="6"/>
      <c r="O1679" s="5"/>
      <c r="P1679" s="8"/>
      <c r="U1679"/>
      <c r="V1679"/>
    </row>
    <row r="1680" spans="1:22" x14ac:dyDescent="0.25">
      <c r="A1680">
        <v>2003</v>
      </c>
      <c r="B1680">
        <v>11</v>
      </c>
      <c r="C1680">
        <v>9</v>
      </c>
      <c r="D1680">
        <v>8</v>
      </c>
      <c r="E1680" s="13">
        <v>4.2</v>
      </c>
      <c r="F1680" s="7">
        <f>(((20-15)/(MIN($E$2:$E$8761)-15))*Data[[#This Row],[temperatuur]])+18.151</f>
        <v>17.268647058823529</v>
      </c>
      <c r="G1680" s="7">
        <f>Data[[#This Row],[Tintern ]]-Data[[#This Row],[temperatuur]]</f>
        <v>13.06864705882353</v>
      </c>
      <c r="H1680" s="7">
        <f>ROUND(IF(Data[[#This Row],[deltaT]]&gt;0,(Data[[#This Row],[Tintern ]]-Data[[#This Row],[temperatuur]])*Uitgangspunten!$B$9,0),1)</f>
        <v>45.4</v>
      </c>
      <c r="I1680"/>
      <c r="J1680"/>
      <c r="K1680" s="6"/>
      <c r="O1680" s="5"/>
      <c r="P1680" s="8"/>
      <c r="U1680"/>
      <c r="V1680"/>
    </row>
    <row r="1681" spans="1:22" x14ac:dyDescent="0.25">
      <c r="A1681">
        <v>2003</v>
      </c>
      <c r="B1681">
        <v>11</v>
      </c>
      <c r="C1681">
        <v>11</v>
      </c>
      <c r="D1681">
        <v>16</v>
      </c>
      <c r="E1681" s="13">
        <v>4.2</v>
      </c>
      <c r="F1681" s="7">
        <f>(((20-15)/(MIN($E$2:$E$8761)-15))*Data[[#This Row],[temperatuur]])+18.151</f>
        <v>17.268647058823529</v>
      </c>
      <c r="G1681" s="7">
        <f>Data[[#This Row],[Tintern ]]-Data[[#This Row],[temperatuur]]</f>
        <v>13.06864705882353</v>
      </c>
      <c r="H1681" s="7">
        <f>ROUND(IF(Data[[#This Row],[deltaT]]&gt;0,(Data[[#This Row],[Tintern ]]-Data[[#This Row],[temperatuur]])*Uitgangspunten!$B$9,0),1)</f>
        <v>45.4</v>
      </c>
      <c r="I1681"/>
      <c r="J1681"/>
      <c r="K1681" s="6"/>
      <c r="O1681" s="5"/>
      <c r="P1681" s="8"/>
      <c r="U1681"/>
      <c r="V1681"/>
    </row>
    <row r="1682" spans="1:22" x14ac:dyDescent="0.25">
      <c r="A1682">
        <v>2003</v>
      </c>
      <c r="B1682">
        <v>11</v>
      </c>
      <c r="C1682">
        <v>12</v>
      </c>
      <c r="D1682">
        <v>10</v>
      </c>
      <c r="E1682" s="13">
        <v>4.2</v>
      </c>
      <c r="F1682" s="7">
        <f>(((20-15)/(MIN($E$2:$E$8761)-15))*Data[[#This Row],[temperatuur]])+18.151</f>
        <v>17.268647058823529</v>
      </c>
      <c r="G1682" s="7">
        <f>Data[[#This Row],[Tintern ]]-Data[[#This Row],[temperatuur]]</f>
        <v>13.06864705882353</v>
      </c>
      <c r="H1682" s="7">
        <f>ROUND(IF(Data[[#This Row],[deltaT]]&gt;0,(Data[[#This Row],[Tintern ]]-Data[[#This Row],[temperatuur]])*Uitgangspunten!$B$9,0),1)</f>
        <v>45.4</v>
      </c>
      <c r="I1682"/>
      <c r="J1682"/>
      <c r="K1682" s="6"/>
      <c r="O1682" s="5"/>
      <c r="P1682" s="8"/>
      <c r="U1682"/>
      <c r="V1682"/>
    </row>
    <row r="1683" spans="1:22" x14ac:dyDescent="0.25">
      <c r="A1683">
        <v>2003</v>
      </c>
      <c r="B1683">
        <v>12</v>
      </c>
      <c r="C1683">
        <v>15</v>
      </c>
      <c r="D1683">
        <v>14</v>
      </c>
      <c r="E1683" s="13">
        <v>4.2</v>
      </c>
      <c r="F1683" s="7">
        <f>(((20-15)/(MIN($E$2:$E$8761)-15))*Data[[#This Row],[temperatuur]])+18.151</f>
        <v>17.268647058823529</v>
      </c>
      <c r="G1683" s="7">
        <f>Data[[#This Row],[Tintern ]]-Data[[#This Row],[temperatuur]]</f>
        <v>13.06864705882353</v>
      </c>
      <c r="H1683" s="7">
        <f>ROUND(IF(Data[[#This Row],[deltaT]]&gt;0,(Data[[#This Row],[Tintern ]]-Data[[#This Row],[temperatuur]])*Uitgangspunten!$B$9,0),1)</f>
        <v>45.4</v>
      </c>
      <c r="I1683"/>
      <c r="J1683"/>
      <c r="K1683" s="6"/>
      <c r="O1683" s="5"/>
      <c r="P1683" s="8"/>
      <c r="U1683"/>
      <c r="V1683"/>
    </row>
    <row r="1684" spans="1:22" x14ac:dyDescent="0.25">
      <c r="A1684">
        <v>2003</v>
      </c>
      <c r="B1684">
        <v>12</v>
      </c>
      <c r="C1684">
        <v>15</v>
      </c>
      <c r="D1684">
        <v>15</v>
      </c>
      <c r="E1684" s="13">
        <v>4.2</v>
      </c>
      <c r="F1684" s="7">
        <f>(((20-15)/(MIN($E$2:$E$8761)-15))*Data[[#This Row],[temperatuur]])+18.151</f>
        <v>17.268647058823529</v>
      </c>
      <c r="G1684" s="7">
        <f>Data[[#This Row],[Tintern ]]-Data[[#This Row],[temperatuur]]</f>
        <v>13.06864705882353</v>
      </c>
      <c r="H1684" s="7">
        <f>ROUND(IF(Data[[#This Row],[deltaT]]&gt;0,(Data[[#This Row],[Tintern ]]-Data[[#This Row],[temperatuur]])*Uitgangspunten!$B$9,0),1)</f>
        <v>45.4</v>
      </c>
      <c r="I1684"/>
      <c r="J1684"/>
      <c r="K1684" s="6"/>
      <c r="O1684" s="5"/>
      <c r="P1684" s="8"/>
      <c r="U1684"/>
      <c r="V1684"/>
    </row>
    <row r="1685" spans="1:22" x14ac:dyDescent="0.25">
      <c r="A1685">
        <v>2003</v>
      </c>
      <c r="B1685">
        <v>12</v>
      </c>
      <c r="C1685">
        <v>17</v>
      </c>
      <c r="D1685">
        <v>7</v>
      </c>
      <c r="E1685" s="13">
        <v>4.2</v>
      </c>
      <c r="F1685" s="7">
        <f>(((20-15)/(MIN($E$2:$E$8761)-15))*Data[[#This Row],[temperatuur]])+18.151</f>
        <v>17.268647058823529</v>
      </c>
      <c r="G1685" s="7">
        <f>Data[[#This Row],[Tintern ]]-Data[[#This Row],[temperatuur]]</f>
        <v>13.06864705882353</v>
      </c>
      <c r="H1685" s="7">
        <f>ROUND(IF(Data[[#This Row],[deltaT]]&gt;0,(Data[[#This Row],[Tintern ]]-Data[[#This Row],[temperatuur]])*Uitgangspunten!$B$9,0),1)</f>
        <v>45.4</v>
      </c>
      <c r="I1685"/>
      <c r="J1685"/>
      <c r="K1685" s="6"/>
      <c r="O1685" s="5"/>
      <c r="P1685" s="8"/>
      <c r="U1685"/>
      <c r="V1685"/>
    </row>
    <row r="1686" spans="1:22" x14ac:dyDescent="0.25">
      <c r="A1686">
        <v>2003</v>
      </c>
      <c r="B1686">
        <v>12</v>
      </c>
      <c r="C1686">
        <v>30</v>
      </c>
      <c r="D1686">
        <v>17</v>
      </c>
      <c r="E1686" s="13">
        <v>4.2</v>
      </c>
      <c r="F1686" s="7">
        <f>(((20-15)/(MIN($E$2:$E$8761)-15))*Data[[#This Row],[temperatuur]])+18.151</f>
        <v>17.268647058823529</v>
      </c>
      <c r="G1686" s="7">
        <f>Data[[#This Row],[Tintern ]]-Data[[#This Row],[temperatuur]]</f>
        <v>13.06864705882353</v>
      </c>
      <c r="H1686" s="7">
        <f>ROUND(IF(Data[[#This Row],[deltaT]]&gt;0,(Data[[#This Row],[Tintern ]]-Data[[#This Row],[temperatuur]])*Uitgangspunten!$B$9,0),1)</f>
        <v>45.4</v>
      </c>
      <c r="I1686"/>
      <c r="J1686"/>
      <c r="K1686" s="6"/>
      <c r="O1686" s="5"/>
      <c r="P1686" s="8"/>
      <c r="U1686"/>
      <c r="V1686"/>
    </row>
    <row r="1687" spans="1:22" x14ac:dyDescent="0.25">
      <c r="A1687">
        <v>2001</v>
      </c>
      <c r="B1687">
        <v>1</v>
      </c>
      <c r="C1687">
        <v>8</v>
      </c>
      <c r="D1687">
        <v>11</v>
      </c>
      <c r="E1687" s="13">
        <v>4.3</v>
      </c>
      <c r="F1687" s="7">
        <f>(((20-15)/(MIN($E$2:$E$8761)-15))*Data[[#This Row],[temperatuur]])+18.151</f>
        <v>17.247638655462186</v>
      </c>
      <c r="G1687" s="7">
        <f>Data[[#This Row],[Tintern ]]-Data[[#This Row],[temperatuur]]</f>
        <v>12.947638655462185</v>
      </c>
      <c r="H1687" s="7">
        <f>ROUND(IF(Data[[#This Row],[deltaT]]&gt;0,(Data[[#This Row],[Tintern ]]-Data[[#This Row],[temperatuur]])*Uitgangspunten!$B$9,0),1)</f>
        <v>45</v>
      </c>
      <c r="I1687"/>
      <c r="J1687"/>
      <c r="K1687" s="6"/>
      <c r="O1687" s="5"/>
      <c r="P1687" s="8"/>
      <c r="U1687"/>
      <c r="V1687"/>
    </row>
    <row r="1688" spans="1:22" x14ac:dyDescent="0.25">
      <c r="A1688">
        <v>2001</v>
      </c>
      <c r="B1688">
        <v>1</v>
      </c>
      <c r="C1688">
        <v>9</v>
      </c>
      <c r="D1688">
        <v>18</v>
      </c>
      <c r="E1688" s="13">
        <v>4.3</v>
      </c>
      <c r="F1688" s="7">
        <f>(((20-15)/(MIN($E$2:$E$8761)-15))*Data[[#This Row],[temperatuur]])+18.151</f>
        <v>17.247638655462186</v>
      </c>
      <c r="G1688" s="7">
        <f>Data[[#This Row],[Tintern ]]-Data[[#This Row],[temperatuur]]</f>
        <v>12.947638655462185</v>
      </c>
      <c r="H1688" s="7">
        <f>ROUND(IF(Data[[#This Row],[deltaT]]&gt;0,(Data[[#This Row],[Tintern ]]-Data[[#This Row],[temperatuur]])*Uitgangspunten!$B$9,0),1)</f>
        <v>45</v>
      </c>
      <c r="I1688"/>
      <c r="J1688"/>
      <c r="K1688" s="6"/>
      <c r="O1688" s="5"/>
      <c r="P1688" s="8"/>
      <c r="U1688"/>
      <c r="V1688"/>
    </row>
    <row r="1689" spans="1:22" x14ac:dyDescent="0.25">
      <c r="A1689">
        <v>2001</v>
      </c>
      <c r="B1689">
        <v>1</v>
      </c>
      <c r="C1689">
        <v>25</v>
      </c>
      <c r="D1689">
        <v>20</v>
      </c>
      <c r="E1689" s="13">
        <v>4.3</v>
      </c>
      <c r="F1689" s="7">
        <f>(((20-15)/(MIN($E$2:$E$8761)-15))*Data[[#This Row],[temperatuur]])+18.151</f>
        <v>17.247638655462186</v>
      </c>
      <c r="G1689" s="7">
        <f>Data[[#This Row],[Tintern ]]-Data[[#This Row],[temperatuur]]</f>
        <v>12.947638655462185</v>
      </c>
      <c r="H1689" s="7">
        <f>ROUND(IF(Data[[#This Row],[deltaT]]&gt;0,(Data[[#This Row],[Tintern ]]-Data[[#This Row],[temperatuur]])*Uitgangspunten!$B$9,0),1)</f>
        <v>45</v>
      </c>
      <c r="I1689"/>
      <c r="J1689"/>
      <c r="K1689" s="6"/>
      <c r="O1689" s="5"/>
      <c r="P1689" s="8"/>
      <c r="U1689"/>
      <c r="V1689"/>
    </row>
    <row r="1690" spans="1:22" x14ac:dyDescent="0.25">
      <c r="A1690">
        <v>2001</v>
      </c>
      <c r="B1690">
        <v>1</v>
      </c>
      <c r="C1690">
        <v>27</v>
      </c>
      <c r="D1690">
        <v>12</v>
      </c>
      <c r="E1690" s="13">
        <v>4.3</v>
      </c>
      <c r="F1690" s="7">
        <f>(((20-15)/(MIN($E$2:$E$8761)-15))*Data[[#This Row],[temperatuur]])+18.151</f>
        <v>17.247638655462186</v>
      </c>
      <c r="G1690" s="7">
        <f>Data[[#This Row],[Tintern ]]-Data[[#This Row],[temperatuur]]</f>
        <v>12.947638655462185</v>
      </c>
      <c r="H1690" s="7">
        <f>ROUND(IF(Data[[#This Row],[deltaT]]&gt;0,(Data[[#This Row],[Tintern ]]-Data[[#This Row],[temperatuur]])*Uitgangspunten!$B$9,0),1)</f>
        <v>45</v>
      </c>
      <c r="I1690"/>
      <c r="J1690"/>
      <c r="K1690" s="6"/>
      <c r="O1690" s="5"/>
      <c r="P1690" s="8"/>
      <c r="U1690"/>
      <c r="V1690"/>
    </row>
    <row r="1691" spans="1:22" x14ac:dyDescent="0.25">
      <c r="A1691">
        <v>2001</v>
      </c>
      <c r="B1691">
        <v>1</v>
      </c>
      <c r="C1691">
        <v>27</v>
      </c>
      <c r="D1691">
        <v>13</v>
      </c>
      <c r="E1691" s="13">
        <v>4.3</v>
      </c>
      <c r="F1691" s="7">
        <f>(((20-15)/(MIN($E$2:$E$8761)-15))*Data[[#This Row],[temperatuur]])+18.151</f>
        <v>17.247638655462186</v>
      </c>
      <c r="G1691" s="7">
        <f>Data[[#This Row],[Tintern ]]-Data[[#This Row],[temperatuur]]</f>
        <v>12.947638655462185</v>
      </c>
      <c r="H1691" s="7">
        <f>ROUND(IF(Data[[#This Row],[deltaT]]&gt;0,(Data[[#This Row],[Tintern ]]-Data[[#This Row],[temperatuur]])*Uitgangspunten!$B$9,0),1)</f>
        <v>45</v>
      </c>
      <c r="I1691"/>
      <c r="J1691"/>
      <c r="K1691" s="6"/>
      <c r="O1691" s="5"/>
      <c r="P1691" s="8"/>
      <c r="U1691"/>
      <c r="V1691"/>
    </row>
    <row r="1692" spans="1:22" x14ac:dyDescent="0.25">
      <c r="A1692">
        <v>2001</v>
      </c>
      <c r="B1692">
        <v>1</v>
      </c>
      <c r="C1692">
        <v>27</v>
      </c>
      <c r="D1692">
        <v>18</v>
      </c>
      <c r="E1692" s="13">
        <v>4.3</v>
      </c>
      <c r="F1692" s="7">
        <f>(((20-15)/(MIN($E$2:$E$8761)-15))*Data[[#This Row],[temperatuur]])+18.151</f>
        <v>17.247638655462186</v>
      </c>
      <c r="G1692" s="7">
        <f>Data[[#This Row],[Tintern ]]-Data[[#This Row],[temperatuur]]</f>
        <v>12.947638655462185</v>
      </c>
      <c r="H1692" s="7">
        <f>ROUND(IF(Data[[#This Row],[deltaT]]&gt;0,(Data[[#This Row],[Tintern ]]-Data[[#This Row],[temperatuur]])*Uitgangspunten!$B$9,0),1)</f>
        <v>45</v>
      </c>
      <c r="I1692"/>
      <c r="J1692"/>
      <c r="K1692" s="6"/>
      <c r="O1692" s="5"/>
      <c r="P1692" s="8"/>
      <c r="U1692"/>
      <c r="V1692"/>
    </row>
    <row r="1693" spans="1:22" x14ac:dyDescent="0.25">
      <c r="A1693">
        <v>2004</v>
      </c>
      <c r="B1693">
        <v>2</v>
      </c>
      <c r="C1693">
        <v>12</v>
      </c>
      <c r="D1693">
        <v>9</v>
      </c>
      <c r="E1693" s="13">
        <v>4.3</v>
      </c>
      <c r="F1693" s="7">
        <f>(((20-15)/(MIN($E$2:$E$8761)-15))*Data[[#This Row],[temperatuur]])+18.151</f>
        <v>17.247638655462186</v>
      </c>
      <c r="G1693" s="7">
        <f>Data[[#This Row],[Tintern ]]-Data[[#This Row],[temperatuur]]</f>
        <v>12.947638655462185</v>
      </c>
      <c r="H1693" s="7">
        <f>ROUND(IF(Data[[#This Row],[deltaT]]&gt;0,(Data[[#This Row],[Tintern ]]-Data[[#This Row],[temperatuur]])*Uitgangspunten!$B$9,0),1)</f>
        <v>45</v>
      </c>
      <c r="I1693"/>
      <c r="J1693"/>
      <c r="K1693" s="6"/>
      <c r="O1693" s="5"/>
      <c r="P1693" s="8"/>
      <c r="U1693"/>
      <c r="V1693"/>
    </row>
    <row r="1694" spans="1:22" x14ac:dyDescent="0.25">
      <c r="A1694">
        <v>2004</v>
      </c>
      <c r="B1694">
        <v>2</v>
      </c>
      <c r="C1694">
        <v>20</v>
      </c>
      <c r="D1694">
        <v>15</v>
      </c>
      <c r="E1694" s="13">
        <v>4.3</v>
      </c>
      <c r="F1694" s="7">
        <f>(((20-15)/(MIN($E$2:$E$8761)-15))*Data[[#This Row],[temperatuur]])+18.151</f>
        <v>17.247638655462186</v>
      </c>
      <c r="G1694" s="7">
        <f>Data[[#This Row],[Tintern ]]-Data[[#This Row],[temperatuur]]</f>
        <v>12.947638655462185</v>
      </c>
      <c r="H1694" s="7">
        <f>ROUND(IF(Data[[#This Row],[deltaT]]&gt;0,(Data[[#This Row],[Tintern ]]-Data[[#This Row],[temperatuur]])*Uitgangspunten!$B$9,0),1)</f>
        <v>45</v>
      </c>
      <c r="I1694"/>
      <c r="J1694"/>
      <c r="K1694" s="6"/>
      <c r="O1694" s="5"/>
      <c r="P1694" s="8"/>
      <c r="U1694"/>
      <c r="V1694"/>
    </row>
    <row r="1695" spans="1:22" x14ac:dyDescent="0.25">
      <c r="A1695">
        <v>2004</v>
      </c>
      <c r="B1695">
        <v>2</v>
      </c>
      <c r="C1695">
        <v>24</v>
      </c>
      <c r="D1695">
        <v>10</v>
      </c>
      <c r="E1695" s="13">
        <v>4.3</v>
      </c>
      <c r="F1695" s="7">
        <f>(((20-15)/(MIN($E$2:$E$8761)-15))*Data[[#This Row],[temperatuur]])+18.151</f>
        <v>17.247638655462186</v>
      </c>
      <c r="G1695" s="7">
        <f>Data[[#This Row],[Tintern ]]-Data[[#This Row],[temperatuur]]</f>
        <v>12.947638655462185</v>
      </c>
      <c r="H1695" s="7">
        <f>ROUND(IF(Data[[#This Row],[deltaT]]&gt;0,(Data[[#This Row],[Tintern ]]-Data[[#This Row],[temperatuur]])*Uitgangspunten!$B$9,0),1)</f>
        <v>45</v>
      </c>
      <c r="I1695"/>
      <c r="J1695"/>
      <c r="K1695" s="6"/>
      <c r="O1695" s="5"/>
      <c r="P1695" s="8"/>
      <c r="U1695"/>
      <c r="V1695"/>
    </row>
    <row r="1696" spans="1:22" x14ac:dyDescent="0.25">
      <c r="A1696">
        <v>2004</v>
      </c>
      <c r="B1696">
        <v>2</v>
      </c>
      <c r="C1696">
        <v>26</v>
      </c>
      <c r="D1696">
        <v>10</v>
      </c>
      <c r="E1696" s="13">
        <v>4.3</v>
      </c>
      <c r="F1696" s="7">
        <f>(((20-15)/(MIN($E$2:$E$8761)-15))*Data[[#This Row],[temperatuur]])+18.151</f>
        <v>17.247638655462186</v>
      </c>
      <c r="G1696" s="7">
        <f>Data[[#This Row],[Tintern ]]-Data[[#This Row],[temperatuur]]</f>
        <v>12.947638655462185</v>
      </c>
      <c r="H1696" s="7">
        <f>ROUND(IF(Data[[#This Row],[deltaT]]&gt;0,(Data[[#This Row],[Tintern ]]-Data[[#This Row],[temperatuur]])*Uitgangspunten!$B$9,0),1)</f>
        <v>45</v>
      </c>
      <c r="I1696"/>
      <c r="J1696"/>
      <c r="K1696" s="6"/>
      <c r="O1696" s="5"/>
      <c r="P1696" s="8"/>
      <c r="U1696"/>
      <c r="V1696"/>
    </row>
    <row r="1697" spans="1:22" x14ac:dyDescent="0.25">
      <c r="A1697">
        <v>2004</v>
      </c>
      <c r="B1697">
        <v>3</v>
      </c>
      <c r="C1697">
        <v>8</v>
      </c>
      <c r="D1697">
        <v>21</v>
      </c>
      <c r="E1697" s="13">
        <v>4.3</v>
      </c>
      <c r="F1697" s="7">
        <f>(((20-15)/(MIN($E$2:$E$8761)-15))*Data[[#This Row],[temperatuur]])+18.151</f>
        <v>17.247638655462186</v>
      </c>
      <c r="G1697" s="7">
        <f>Data[[#This Row],[Tintern ]]-Data[[#This Row],[temperatuur]]</f>
        <v>12.947638655462185</v>
      </c>
      <c r="H1697" s="7">
        <f>ROUND(IF(Data[[#This Row],[deltaT]]&gt;0,(Data[[#This Row],[Tintern ]]-Data[[#This Row],[temperatuur]])*Uitgangspunten!$B$9,0),1)</f>
        <v>45</v>
      </c>
      <c r="I1697"/>
      <c r="J1697"/>
      <c r="K1697" s="6"/>
      <c r="O1697" s="5"/>
      <c r="P1697" s="8"/>
      <c r="U1697"/>
      <c r="V1697"/>
    </row>
    <row r="1698" spans="1:22" x14ac:dyDescent="0.25">
      <c r="A1698">
        <v>2004</v>
      </c>
      <c r="B1698">
        <v>3</v>
      </c>
      <c r="C1698">
        <v>22</v>
      </c>
      <c r="D1698">
        <v>21</v>
      </c>
      <c r="E1698" s="13">
        <v>4.3</v>
      </c>
      <c r="F1698" s="7">
        <f>(((20-15)/(MIN($E$2:$E$8761)-15))*Data[[#This Row],[temperatuur]])+18.151</f>
        <v>17.247638655462186</v>
      </c>
      <c r="G1698" s="7">
        <f>Data[[#This Row],[Tintern ]]-Data[[#This Row],[temperatuur]]</f>
        <v>12.947638655462185</v>
      </c>
      <c r="H1698" s="7">
        <f>ROUND(IF(Data[[#This Row],[deltaT]]&gt;0,(Data[[#This Row],[Tintern ]]-Data[[#This Row],[temperatuur]])*Uitgangspunten!$B$9,0),1)</f>
        <v>45</v>
      </c>
      <c r="I1698"/>
      <c r="J1698"/>
      <c r="K1698" s="6"/>
      <c r="O1698" s="5"/>
      <c r="P1698" s="8"/>
      <c r="U1698"/>
      <c r="V1698"/>
    </row>
    <row r="1699" spans="1:22" x14ac:dyDescent="0.25">
      <c r="A1699">
        <v>2002</v>
      </c>
      <c r="B1699">
        <v>4</v>
      </c>
      <c r="C1699">
        <v>8</v>
      </c>
      <c r="D1699">
        <v>7</v>
      </c>
      <c r="E1699" s="13">
        <v>4.3</v>
      </c>
      <c r="F1699" s="7">
        <f>(((20-15)/(MIN($E$2:$E$8761)-15))*Data[[#This Row],[temperatuur]])+18.151</f>
        <v>17.247638655462186</v>
      </c>
      <c r="G1699" s="7">
        <f>Data[[#This Row],[Tintern ]]-Data[[#This Row],[temperatuur]]</f>
        <v>12.947638655462185</v>
      </c>
      <c r="H1699" s="7">
        <f>ROUND(IF(Data[[#This Row],[deltaT]]&gt;0,(Data[[#This Row],[Tintern ]]-Data[[#This Row],[temperatuur]])*Uitgangspunten!$B$9,0),1)</f>
        <v>45</v>
      </c>
      <c r="I1699"/>
      <c r="J1699"/>
      <c r="K1699" s="6"/>
      <c r="O1699" s="5"/>
      <c r="P1699" s="8"/>
      <c r="U1699"/>
      <c r="V1699"/>
    </row>
    <row r="1700" spans="1:22" x14ac:dyDescent="0.25">
      <c r="A1700">
        <v>2002</v>
      </c>
      <c r="B1700">
        <v>4</v>
      </c>
      <c r="C1700">
        <v>14</v>
      </c>
      <c r="D1700">
        <v>6</v>
      </c>
      <c r="E1700" s="13">
        <v>4.3</v>
      </c>
      <c r="F1700" s="7">
        <f>(((20-15)/(MIN($E$2:$E$8761)-15))*Data[[#This Row],[temperatuur]])+18.151</f>
        <v>17.247638655462186</v>
      </c>
      <c r="G1700" s="7">
        <f>Data[[#This Row],[Tintern ]]-Data[[#This Row],[temperatuur]]</f>
        <v>12.947638655462185</v>
      </c>
      <c r="H1700" s="7">
        <f>ROUND(IF(Data[[#This Row],[deltaT]]&gt;0,(Data[[#This Row],[Tintern ]]-Data[[#This Row],[temperatuur]])*Uitgangspunten!$B$9,0),1)</f>
        <v>45</v>
      </c>
      <c r="I1700"/>
      <c r="J1700"/>
      <c r="K1700" s="6"/>
      <c r="O1700" s="5"/>
      <c r="P1700" s="8"/>
      <c r="U1700"/>
      <c r="V1700"/>
    </row>
    <row r="1701" spans="1:22" x14ac:dyDescent="0.25">
      <c r="A1701">
        <v>2000</v>
      </c>
      <c r="B1701">
        <v>5</v>
      </c>
      <c r="C1701">
        <v>30</v>
      </c>
      <c r="D1701">
        <v>2</v>
      </c>
      <c r="E1701" s="13">
        <v>4.3</v>
      </c>
      <c r="F1701" s="7">
        <f>(((20-15)/(MIN($E$2:$E$8761)-15))*Data[[#This Row],[temperatuur]])+18.151</f>
        <v>17.247638655462186</v>
      </c>
      <c r="G1701" s="7">
        <f>Data[[#This Row],[Tintern ]]-Data[[#This Row],[temperatuur]]</f>
        <v>12.947638655462185</v>
      </c>
      <c r="H1701" s="7">
        <f>ROUND(IF(Data[[#This Row],[deltaT]]&gt;0,(Data[[#This Row],[Tintern ]]-Data[[#This Row],[temperatuur]])*Uitgangspunten!$B$9,0),1)</f>
        <v>45</v>
      </c>
      <c r="I1701"/>
      <c r="J1701"/>
      <c r="K1701" s="6"/>
      <c r="O1701" s="5"/>
      <c r="P1701" s="8"/>
      <c r="U1701"/>
      <c r="V1701"/>
    </row>
    <row r="1702" spans="1:22" x14ac:dyDescent="0.25">
      <c r="A1702">
        <v>2000</v>
      </c>
      <c r="B1702">
        <v>5</v>
      </c>
      <c r="C1702">
        <v>31</v>
      </c>
      <c r="D1702">
        <v>3</v>
      </c>
      <c r="E1702" s="13">
        <v>4.3</v>
      </c>
      <c r="F1702" s="7">
        <f>(((20-15)/(MIN($E$2:$E$8761)-15))*Data[[#This Row],[temperatuur]])+18.151</f>
        <v>17.247638655462186</v>
      </c>
      <c r="G1702" s="7">
        <f>Data[[#This Row],[Tintern ]]-Data[[#This Row],[temperatuur]]</f>
        <v>12.947638655462185</v>
      </c>
      <c r="H1702" s="7">
        <f>ROUND(IF(Data[[#This Row],[deltaT]]&gt;0,(Data[[#This Row],[Tintern ]]-Data[[#This Row],[temperatuur]])*Uitgangspunten!$B$9,0),1)</f>
        <v>45</v>
      </c>
      <c r="I1702"/>
      <c r="J1702"/>
      <c r="K1702" s="6"/>
      <c r="O1702" s="5"/>
      <c r="P1702" s="8"/>
      <c r="U1702"/>
      <c r="V1702"/>
    </row>
    <row r="1703" spans="1:22" x14ac:dyDescent="0.25">
      <c r="A1703">
        <v>2010</v>
      </c>
      <c r="B1703">
        <v>10</v>
      </c>
      <c r="C1703">
        <v>14</v>
      </c>
      <c r="D1703">
        <v>4</v>
      </c>
      <c r="E1703" s="13">
        <v>4.3</v>
      </c>
      <c r="F1703" s="7">
        <f>(((20-15)/(MIN($E$2:$E$8761)-15))*Data[[#This Row],[temperatuur]])+18.151</f>
        <v>17.247638655462186</v>
      </c>
      <c r="G1703" s="7">
        <f>Data[[#This Row],[Tintern ]]-Data[[#This Row],[temperatuur]]</f>
        <v>12.947638655462185</v>
      </c>
      <c r="H1703" s="7">
        <f>ROUND(IF(Data[[#This Row],[deltaT]]&gt;0,(Data[[#This Row],[Tintern ]]-Data[[#This Row],[temperatuur]])*Uitgangspunten!$B$9,0),1)</f>
        <v>45</v>
      </c>
      <c r="I1703"/>
      <c r="J1703"/>
      <c r="K1703" s="6"/>
      <c r="O1703" s="5"/>
      <c r="P1703" s="8"/>
      <c r="U1703"/>
      <c r="V1703"/>
    </row>
    <row r="1704" spans="1:22" x14ac:dyDescent="0.25">
      <c r="A1704">
        <v>2010</v>
      </c>
      <c r="B1704">
        <v>10</v>
      </c>
      <c r="C1704">
        <v>21</v>
      </c>
      <c r="D1704">
        <v>1</v>
      </c>
      <c r="E1704" s="13">
        <v>4.3</v>
      </c>
      <c r="F1704" s="7">
        <f>(((20-15)/(MIN($E$2:$E$8761)-15))*Data[[#This Row],[temperatuur]])+18.151</f>
        <v>17.247638655462186</v>
      </c>
      <c r="G1704" s="7">
        <f>Data[[#This Row],[Tintern ]]-Data[[#This Row],[temperatuur]]</f>
        <v>12.947638655462185</v>
      </c>
      <c r="H1704" s="7">
        <f>ROUND(IF(Data[[#This Row],[deltaT]]&gt;0,(Data[[#This Row],[Tintern ]]-Data[[#This Row],[temperatuur]])*Uitgangspunten!$B$9,0),1)</f>
        <v>45</v>
      </c>
      <c r="I1704"/>
      <c r="J1704"/>
      <c r="K1704" s="6"/>
      <c r="O1704" s="5"/>
      <c r="P1704" s="8"/>
      <c r="U1704"/>
      <c r="V1704"/>
    </row>
    <row r="1705" spans="1:22" x14ac:dyDescent="0.25">
      <c r="A1705">
        <v>2003</v>
      </c>
      <c r="B1705">
        <v>11</v>
      </c>
      <c r="C1705">
        <v>25</v>
      </c>
      <c r="D1705">
        <v>9</v>
      </c>
      <c r="E1705" s="13">
        <v>4.3</v>
      </c>
      <c r="F1705" s="7">
        <f>(((20-15)/(MIN($E$2:$E$8761)-15))*Data[[#This Row],[temperatuur]])+18.151</f>
        <v>17.247638655462186</v>
      </c>
      <c r="G1705" s="7">
        <f>Data[[#This Row],[Tintern ]]-Data[[#This Row],[temperatuur]]</f>
        <v>12.947638655462185</v>
      </c>
      <c r="H1705" s="7">
        <f>ROUND(IF(Data[[#This Row],[deltaT]]&gt;0,(Data[[#This Row],[Tintern ]]-Data[[#This Row],[temperatuur]])*Uitgangspunten!$B$9,0),1)</f>
        <v>45</v>
      </c>
      <c r="I1705"/>
      <c r="J1705"/>
      <c r="K1705" s="6"/>
      <c r="O1705" s="5"/>
      <c r="P1705" s="8"/>
      <c r="U1705"/>
      <c r="V1705"/>
    </row>
    <row r="1706" spans="1:22" x14ac:dyDescent="0.25">
      <c r="A1706">
        <v>2003</v>
      </c>
      <c r="B1706">
        <v>11</v>
      </c>
      <c r="C1706">
        <v>29</v>
      </c>
      <c r="D1706">
        <v>12</v>
      </c>
      <c r="E1706" s="13">
        <v>4.3</v>
      </c>
      <c r="F1706" s="7">
        <f>(((20-15)/(MIN($E$2:$E$8761)-15))*Data[[#This Row],[temperatuur]])+18.151</f>
        <v>17.247638655462186</v>
      </c>
      <c r="G1706" s="7">
        <f>Data[[#This Row],[Tintern ]]-Data[[#This Row],[temperatuur]]</f>
        <v>12.947638655462185</v>
      </c>
      <c r="H1706" s="7">
        <f>ROUND(IF(Data[[#This Row],[deltaT]]&gt;0,(Data[[#This Row],[Tintern ]]-Data[[#This Row],[temperatuur]])*Uitgangspunten!$B$9,0),1)</f>
        <v>45</v>
      </c>
      <c r="I1706"/>
      <c r="J1706"/>
      <c r="K1706" s="6"/>
      <c r="O1706" s="5"/>
      <c r="P1706" s="8"/>
      <c r="U1706"/>
      <c r="V1706"/>
    </row>
    <row r="1707" spans="1:22" x14ac:dyDescent="0.25">
      <c r="A1707">
        <v>2003</v>
      </c>
      <c r="B1707">
        <v>11</v>
      </c>
      <c r="C1707">
        <v>30</v>
      </c>
      <c r="D1707">
        <v>4</v>
      </c>
      <c r="E1707" s="13">
        <v>4.3</v>
      </c>
      <c r="F1707" s="7">
        <f>(((20-15)/(MIN($E$2:$E$8761)-15))*Data[[#This Row],[temperatuur]])+18.151</f>
        <v>17.247638655462186</v>
      </c>
      <c r="G1707" s="7">
        <f>Data[[#This Row],[Tintern ]]-Data[[#This Row],[temperatuur]]</f>
        <v>12.947638655462185</v>
      </c>
      <c r="H1707" s="7">
        <f>ROUND(IF(Data[[#This Row],[deltaT]]&gt;0,(Data[[#This Row],[Tintern ]]-Data[[#This Row],[temperatuur]])*Uitgangspunten!$B$9,0),1)</f>
        <v>45</v>
      </c>
      <c r="I1707"/>
      <c r="J1707"/>
      <c r="K1707" s="6"/>
      <c r="O1707" s="5"/>
      <c r="P1707" s="8"/>
      <c r="U1707"/>
      <c r="V1707"/>
    </row>
    <row r="1708" spans="1:22" x14ac:dyDescent="0.25">
      <c r="A1708">
        <v>2003</v>
      </c>
      <c r="B1708">
        <v>12</v>
      </c>
      <c r="C1708">
        <v>4</v>
      </c>
      <c r="D1708">
        <v>23</v>
      </c>
      <c r="E1708" s="13">
        <v>4.3</v>
      </c>
      <c r="F1708" s="7">
        <f>(((20-15)/(MIN($E$2:$E$8761)-15))*Data[[#This Row],[temperatuur]])+18.151</f>
        <v>17.247638655462186</v>
      </c>
      <c r="G1708" s="7">
        <f>Data[[#This Row],[Tintern ]]-Data[[#This Row],[temperatuur]]</f>
        <v>12.947638655462185</v>
      </c>
      <c r="H1708" s="7">
        <f>ROUND(IF(Data[[#This Row],[deltaT]]&gt;0,(Data[[#This Row],[Tintern ]]-Data[[#This Row],[temperatuur]])*Uitgangspunten!$B$9,0),1)</f>
        <v>45</v>
      </c>
      <c r="I1708"/>
      <c r="J1708"/>
      <c r="K1708" s="6"/>
      <c r="O1708" s="5"/>
      <c r="P1708" s="8"/>
      <c r="U1708"/>
      <c r="V1708"/>
    </row>
    <row r="1709" spans="1:22" x14ac:dyDescent="0.25">
      <c r="A1709">
        <v>2003</v>
      </c>
      <c r="B1709">
        <v>12</v>
      </c>
      <c r="C1709">
        <v>16</v>
      </c>
      <c r="D1709">
        <v>1</v>
      </c>
      <c r="E1709" s="13">
        <v>4.3</v>
      </c>
      <c r="F1709" s="7">
        <f>(((20-15)/(MIN($E$2:$E$8761)-15))*Data[[#This Row],[temperatuur]])+18.151</f>
        <v>17.247638655462186</v>
      </c>
      <c r="G1709" s="7">
        <f>Data[[#This Row],[Tintern ]]-Data[[#This Row],[temperatuur]]</f>
        <v>12.947638655462185</v>
      </c>
      <c r="H1709" s="7">
        <f>ROUND(IF(Data[[#This Row],[deltaT]]&gt;0,(Data[[#This Row],[Tintern ]]-Data[[#This Row],[temperatuur]])*Uitgangspunten!$B$9,0),1)</f>
        <v>45</v>
      </c>
      <c r="I1709"/>
      <c r="J1709"/>
      <c r="K1709" s="6"/>
      <c r="O1709" s="5"/>
      <c r="P1709" s="8"/>
      <c r="U1709"/>
      <c r="V1709"/>
    </row>
    <row r="1710" spans="1:22" x14ac:dyDescent="0.25">
      <c r="A1710">
        <v>2003</v>
      </c>
      <c r="B1710">
        <v>12</v>
      </c>
      <c r="C1710">
        <v>16</v>
      </c>
      <c r="D1710">
        <v>4</v>
      </c>
      <c r="E1710" s="13">
        <v>4.3</v>
      </c>
      <c r="F1710" s="7">
        <f>(((20-15)/(MIN($E$2:$E$8761)-15))*Data[[#This Row],[temperatuur]])+18.151</f>
        <v>17.247638655462186</v>
      </c>
      <c r="G1710" s="7">
        <f>Data[[#This Row],[Tintern ]]-Data[[#This Row],[temperatuur]]</f>
        <v>12.947638655462185</v>
      </c>
      <c r="H1710" s="7">
        <f>ROUND(IF(Data[[#This Row],[deltaT]]&gt;0,(Data[[#This Row],[Tintern ]]-Data[[#This Row],[temperatuur]])*Uitgangspunten!$B$9,0),1)</f>
        <v>45</v>
      </c>
      <c r="I1710"/>
      <c r="J1710"/>
      <c r="K1710" s="6"/>
      <c r="O1710" s="5"/>
      <c r="P1710" s="8"/>
      <c r="U1710"/>
      <c r="V1710"/>
    </row>
    <row r="1711" spans="1:22" x14ac:dyDescent="0.25">
      <c r="A1711">
        <v>2003</v>
      </c>
      <c r="B1711">
        <v>12</v>
      </c>
      <c r="C1711">
        <v>17</v>
      </c>
      <c r="D1711">
        <v>6</v>
      </c>
      <c r="E1711" s="13">
        <v>4.3</v>
      </c>
      <c r="F1711" s="7">
        <f>(((20-15)/(MIN($E$2:$E$8761)-15))*Data[[#This Row],[temperatuur]])+18.151</f>
        <v>17.247638655462186</v>
      </c>
      <c r="G1711" s="7">
        <f>Data[[#This Row],[Tintern ]]-Data[[#This Row],[temperatuur]]</f>
        <v>12.947638655462185</v>
      </c>
      <c r="H1711" s="7">
        <f>ROUND(IF(Data[[#This Row],[deltaT]]&gt;0,(Data[[#This Row],[Tintern ]]-Data[[#This Row],[temperatuur]])*Uitgangspunten!$B$9,0),1)</f>
        <v>45</v>
      </c>
      <c r="I1711"/>
      <c r="J1711"/>
      <c r="K1711" s="6"/>
      <c r="O1711" s="5"/>
      <c r="P1711" s="8"/>
      <c r="U1711"/>
      <c r="V1711"/>
    </row>
    <row r="1712" spans="1:22" x14ac:dyDescent="0.25">
      <c r="A1712">
        <v>2003</v>
      </c>
      <c r="B1712">
        <v>12</v>
      </c>
      <c r="C1712">
        <v>21</v>
      </c>
      <c r="D1712">
        <v>8</v>
      </c>
      <c r="E1712" s="13">
        <v>4.3</v>
      </c>
      <c r="F1712" s="7">
        <f>(((20-15)/(MIN($E$2:$E$8761)-15))*Data[[#This Row],[temperatuur]])+18.151</f>
        <v>17.247638655462186</v>
      </c>
      <c r="G1712" s="7">
        <f>Data[[#This Row],[Tintern ]]-Data[[#This Row],[temperatuur]]</f>
        <v>12.947638655462185</v>
      </c>
      <c r="H1712" s="7">
        <f>ROUND(IF(Data[[#This Row],[deltaT]]&gt;0,(Data[[#This Row],[Tintern ]]-Data[[#This Row],[temperatuur]])*Uitgangspunten!$B$9,0),1)</f>
        <v>45</v>
      </c>
      <c r="I1712"/>
      <c r="J1712"/>
      <c r="K1712" s="6"/>
      <c r="O1712" s="5"/>
      <c r="P1712" s="8"/>
      <c r="U1712"/>
      <c r="V1712"/>
    </row>
    <row r="1713" spans="1:22" x14ac:dyDescent="0.25">
      <c r="A1713">
        <v>2003</v>
      </c>
      <c r="B1713">
        <v>12</v>
      </c>
      <c r="C1713">
        <v>24</v>
      </c>
      <c r="D1713">
        <v>13</v>
      </c>
      <c r="E1713" s="13">
        <v>4.3</v>
      </c>
      <c r="F1713" s="7">
        <f>(((20-15)/(MIN($E$2:$E$8761)-15))*Data[[#This Row],[temperatuur]])+18.151</f>
        <v>17.247638655462186</v>
      </c>
      <c r="G1713" s="7">
        <f>Data[[#This Row],[Tintern ]]-Data[[#This Row],[temperatuur]]</f>
        <v>12.947638655462185</v>
      </c>
      <c r="H1713" s="7">
        <f>ROUND(IF(Data[[#This Row],[deltaT]]&gt;0,(Data[[#This Row],[Tintern ]]-Data[[#This Row],[temperatuur]])*Uitgangspunten!$B$9,0),1)</f>
        <v>45</v>
      </c>
      <c r="I1713"/>
      <c r="J1713"/>
      <c r="K1713" s="6"/>
      <c r="O1713" s="5"/>
      <c r="P1713" s="8"/>
      <c r="U1713"/>
      <c r="V1713"/>
    </row>
    <row r="1714" spans="1:22" x14ac:dyDescent="0.25">
      <c r="A1714">
        <v>2003</v>
      </c>
      <c r="B1714">
        <v>12</v>
      </c>
      <c r="C1714">
        <v>28</v>
      </c>
      <c r="D1714">
        <v>15</v>
      </c>
      <c r="E1714" s="13">
        <v>4.3</v>
      </c>
      <c r="F1714" s="7">
        <f>(((20-15)/(MIN($E$2:$E$8761)-15))*Data[[#This Row],[temperatuur]])+18.151</f>
        <v>17.247638655462186</v>
      </c>
      <c r="G1714" s="7">
        <f>Data[[#This Row],[Tintern ]]-Data[[#This Row],[temperatuur]]</f>
        <v>12.947638655462185</v>
      </c>
      <c r="H1714" s="7">
        <f>ROUND(IF(Data[[#This Row],[deltaT]]&gt;0,(Data[[#This Row],[Tintern ]]-Data[[#This Row],[temperatuur]])*Uitgangspunten!$B$9,0),1)</f>
        <v>45</v>
      </c>
      <c r="I1714"/>
      <c r="J1714"/>
      <c r="K1714" s="6"/>
      <c r="O1714" s="5"/>
      <c r="P1714" s="8"/>
      <c r="U1714"/>
      <c r="V1714"/>
    </row>
    <row r="1715" spans="1:22" x14ac:dyDescent="0.25">
      <c r="A1715">
        <v>2003</v>
      </c>
      <c r="B1715">
        <v>12</v>
      </c>
      <c r="C1715">
        <v>28</v>
      </c>
      <c r="D1715">
        <v>19</v>
      </c>
      <c r="E1715" s="13">
        <v>4.3</v>
      </c>
      <c r="F1715" s="7">
        <f>(((20-15)/(MIN($E$2:$E$8761)-15))*Data[[#This Row],[temperatuur]])+18.151</f>
        <v>17.247638655462186</v>
      </c>
      <c r="G1715" s="7">
        <f>Data[[#This Row],[Tintern ]]-Data[[#This Row],[temperatuur]]</f>
        <v>12.947638655462185</v>
      </c>
      <c r="H1715" s="7">
        <f>ROUND(IF(Data[[#This Row],[deltaT]]&gt;0,(Data[[#This Row],[Tintern ]]-Data[[#This Row],[temperatuur]])*Uitgangspunten!$B$9,0),1)</f>
        <v>45</v>
      </c>
      <c r="I1715"/>
      <c r="J1715"/>
      <c r="K1715" s="6"/>
      <c r="O1715" s="5"/>
      <c r="P1715" s="8"/>
      <c r="U1715"/>
      <c r="V1715"/>
    </row>
    <row r="1716" spans="1:22" x14ac:dyDescent="0.25">
      <c r="A1716">
        <v>2003</v>
      </c>
      <c r="B1716">
        <v>12</v>
      </c>
      <c r="C1716">
        <v>28</v>
      </c>
      <c r="D1716">
        <v>23</v>
      </c>
      <c r="E1716" s="13">
        <v>4.3</v>
      </c>
      <c r="F1716" s="7">
        <f>(((20-15)/(MIN($E$2:$E$8761)-15))*Data[[#This Row],[temperatuur]])+18.151</f>
        <v>17.247638655462186</v>
      </c>
      <c r="G1716" s="7">
        <f>Data[[#This Row],[Tintern ]]-Data[[#This Row],[temperatuur]]</f>
        <v>12.947638655462185</v>
      </c>
      <c r="H1716" s="7">
        <f>ROUND(IF(Data[[#This Row],[deltaT]]&gt;0,(Data[[#This Row],[Tintern ]]-Data[[#This Row],[temperatuur]])*Uitgangspunten!$B$9,0),1)</f>
        <v>45</v>
      </c>
      <c r="I1716"/>
      <c r="J1716"/>
      <c r="K1716" s="6"/>
      <c r="O1716" s="5"/>
      <c r="P1716" s="8"/>
      <c r="U1716"/>
      <c r="V1716"/>
    </row>
    <row r="1717" spans="1:22" x14ac:dyDescent="0.25">
      <c r="A1717">
        <v>2001</v>
      </c>
      <c r="B1717">
        <v>1</v>
      </c>
      <c r="C1717">
        <v>1</v>
      </c>
      <c r="D1717">
        <v>14</v>
      </c>
      <c r="E1717" s="13">
        <v>4.4000000000000004</v>
      </c>
      <c r="F1717" s="7">
        <f>(((20-15)/(MIN($E$2:$E$8761)-15))*Data[[#This Row],[temperatuur]])+18.151</f>
        <v>17.22663025210084</v>
      </c>
      <c r="G1717" s="7">
        <f>Data[[#This Row],[Tintern ]]-Data[[#This Row],[temperatuur]]</f>
        <v>12.82663025210084</v>
      </c>
      <c r="H1717" s="7">
        <f>ROUND(IF(Data[[#This Row],[deltaT]]&gt;0,(Data[[#This Row],[Tintern ]]-Data[[#This Row],[temperatuur]])*Uitgangspunten!$B$9,0),1)</f>
        <v>44.5</v>
      </c>
      <c r="I1717"/>
      <c r="J1717"/>
      <c r="K1717" s="6"/>
      <c r="O1717" s="5"/>
      <c r="P1717" s="8"/>
      <c r="U1717"/>
      <c r="V1717"/>
    </row>
    <row r="1718" spans="1:22" x14ac:dyDescent="0.25">
      <c r="A1718">
        <v>2001</v>
      </c>
      <c r="B1718">
        <v>1</v>
      </c>
      <c r="C1718">
        <v>1</v>
      </c>
      <c r="D1718">
        <v>15</v>
      </c>
      <c r="E1718" s="13">
        <v>4.4000000000000004</v>
      </c>
      <c r="F1718" s="7">
        <f>(((20-15)/(MIN($E$2:$E$8761)-15))*Data[[#This Row],[temperatuur]])+18.151</f>
        <v>17.22663025210084</v>
      </c>
      <c r="G1718" s="7">
        <f>Data[[#This Row],[Tintern ]]-Data[[#This Row],[temperatuur]]</f>
        <v>12.82663025210084</v>
      </c>
      <c r="H1718" s="7">
        <f>ROUND(IF(Data[[#This Row],[deltaT]]&gt;0,(Data[[#This Row],[Tintern ]]-Data[[#This Row],[temperatuur]])*Uitgangspunten!$B$9,0),1)</f>
        <v>44.5</v>
      </c>
      <c r="I1718"/>
      <c r="J1718"/>
      <c r="K1718" s="6"/>
      <c r="O1718" s="5"/>
      <c r="P1718" s="8"/>
      <c r="U1718"/>
      <c r="V1718"/>
    </row>
    <row r="1719" spans="1:22" x14ac:dyDescent="0.25">
      <c r="A1719">
        <v>2001</v>
      </c>
      <c r="B1719">
        <v>1</v>
      </c>
      <c r="C1719">
        <v>6</v>
      </c>
      <c r="D1719">
        <v>19</v>
      </c>
      <c r="E1719" s="13">
        <v>4.4000000000000004</v>
      </c>
      <c r="F1719" s="7">
        <f>(((20-15)/(MIN($E$2:$E$8761)-15))*Data[[#This Row],[temperatuur]])+18.151</f>
        <v>17.22663025210084</v>
      </c>
      <c r="G1719" s="7">
        <f>Data[[#This Row],[Tintern ]]-Data[[#This Row],[temperatuur]]</f>
        <v>12.82663025210084</v>
      </c>
      <c r="H1719" s="7">
        <f>ROUND(IF(Data[[#This Row],[deltaT]]&gt;0,(Data[[#This Row],[Tintern ]]-Data[[#This Row],[temperatuur]])*Uitgangspunten!$B$9,0),1)</f>
        <v>44.5</v>
      </c>
      <c r="I1719"/>
      <c r="J1719"/>
      <c r="K1719" s="6"/>
      <c r="O1719" s="5"/>
      <c r="P1719" s="8"/>
      <c r="U1719"/>
      <c r="V1719"/>
    </row>
    <row r="1720" spans="1:22" x14ac:dyDescent="0.25">
      <c r="A1720">
        <v>2001</v>
      </c>
      <c r="B1720">
        <v>1</v>
      </c>
      <c r="C1720">
        <v>26</v>
      </c>
      <c r="D1720">
        <v>19</v>
      </c>
      <c r="E1720" s="13">
        <v>4.4000000000000004</v>
      </c>
      <c r="F1720" s="7">
        <f>(((20-15)/(MIN($E$2:$E$8761)-15))*Data[[#This Row],[temperatuur]])+18.151</f>
        <v>17.22663025210084</v>
      </c>
      <c r="G1720" s="7">
        <f>Data[[#This Row],[Tintern ]]-Data[[#This Row],[temperatuur]]</f>
        <v>12.82663025210084</v>
      </c>
      <c r="H1720" s="7">
        <f>ROUND(IF(Data[[#This Row],[deltaT]]&gt;0,(Data[[#This Row],[Tintern ]]-Data[[#This Row],[temperatuur]])*Uitgangspunten!$B$9,0),1)</f>
        <v>44.5</v>
      </c>
      <c r="I1720"/>
      <c r="J1720"/>
      <c r="K1720" s="6"/>
      <c r="O1720" s="5"/>
      <c r="P1720" s="8"/>
      <c r="U1720"/>
      <c r="V1720"/>
    </row>
    <row r="1721" spans="1:22" x14ac:dyDescent="0.25">
      <c r="A1721">
        <v>2004</v>
      </c>
      <c r="B1721">
        <v>2</v>
      </c>
      <c r="C1721">
        <v>8</v>
      </c>
      <c r="D1721">
        <v>6</v>
      </c>
      <c r="E1721" s="13">
        <v>4.4000000000000004</v>
      </c>
      <c r="F1721" s="7">
        <f>(((20-15)/(MIN($E$2:$E$8761)-15))*Data[[#This Row],[temperatuur]])+18.151</f>
        <v>17.22663025210084</v>
      </c>
      <c r="G1721" s="7">
        <f>Data[[#This Row],[Tintern ]]-Data[[#This Row],[temperatuur]]</f>
        <v>12.82663025210084</v>
      </c>
      <c r="H1721" s="7">
        <f>ROUND(IF(Data[[#This Row],[deltaT]]&gt;0,(Data[[#This Row],[Tintern ]]-Data[[#This Row],[temperatuur]])*Uitgangspunten!$B$9,0),1)</f>
        <v>44.5</v>
      </c>
      <c r="I1721"/>
      <c r="J1721"/>
      <c r="K1721" s="6"/>
      <c r="O1721" s="5"/>
      <c r="P1721" s="8"/>
      <c r="U1721"/>
      <c r="V1721"/>
    </row>
    <row r="1722" spans="1:22" x14ac:dyDescent="0.25">
      <c r="A1722">
        <v>2004</v>
      </c>
      <c r="B1722">
        <v>2</v>
      </c>
      <c r="C1722">
        <v>8</v>
      </c>
      <c r="D1722">
        <v>12</v>
      </c>
      <c r="E1722" s="13">
        <v>4.4000000000000004</v>
      </c>
      <c r="F1722" s="7">
        <f>(((20-15)/(MIN($E$2:$E$8761)-15))*Data[[#This Row],[temperatuur]])+18.151</f>
        <v>17.22663025210084</v>
      </c>
      <c r="G1722" s="7">
        <f>Data[[#This Row],[Tintern ]]-Data[[#This Row],[temperatuur]]</f>
        <v>12.82663025210084</v>
      </c>
      <c r="H1722" s="7">
        <f>ROUND(IF(Data[[#This Row],[deltaT]]&gt;0,(Data[[#This Row],[Tintern ]]-Data[[#This Row],[temperatuur]])*Uitgangspunten!$B$9,0),1)</f>
        <v>44.5</v>
      </c>
      <c r="I1722"/>
      <c r="J1722"/>
      <c r="K1722" s="6"/>
      <c r="O1722" s="5"/>
      <c r="P1722" s="8"/>
      <c r="U1722"/>
      <c r="V1722"/>
    </row>
    <row r="1723" spans="1:22" x14ac:dyDescent="0.25">
      <c r="A1723">
        <v>2004</v>
      </c>
      <c r="B1723">
        <v>2</v>
      </c>
      <c r="C1723">
        <v>8</v>
      </c>
      <c r="D1723">
        <v>17</v>
      </c>
      <c r="E1723" s="13">
        <v>4.4000000000000004</v>
      </c>
      <c r="F1723" s="7">
        <f>(((20-15)/(MIN($E$2:$E$8761)-15))*Data[[#This Row],[temperatuur]])+18.151</f>
        <v>17.22663025210084</v>
      </c>
      <c r="G1723" s="7">
        <f>Data[[#This Row],[Tintern ]]-Data[[#This Row],[temperatuur]]</f>
        <v>12.82663025210084</v>
      </c>
      <c r="H1723" s="7">
        <f>ROUND(IF(Data[[#This Row],[deltaT]]&gt;0,(Data[[#This Row],[Tintern ]]-Data[[#This Row],[temperatuur]])*Uitgangspunten!$B$9,0),1)</f>
        <v>44.5</v>
      </c>
      <c r="I1723"/>
      <c r="J1723"/>
      <c r="K1723" s="6"/>
      <c r="O1723" s="5"/>
      <c r="P1723" s="8"/>
      <c r="U1723"/>
      <c r="V1723"/>
    </row>
    <row r="1724" spans="1:22" x14ac:dyDescent="0.25">
      <c r="A1724">
        <v>2004</v>
      </c>
      <c r="B1724">
        <v>2</v>
      </c>
      <c r="C1724">
        <v>18</v>
      </c>
      <c r="D1724">
        <v>21</v>
      </c>
      <c r="E1724" s="13">
        <v>4.4000000000000004</v>
      </c>
      <c r="F1724" s="7">
        <f>(((20-15)/(MIN($E$2:$E$8761)-15))*Data[[#This Row],[temperatuur]])+18.151</f>
        <v>17.22663025210084</v>
      </c>
      <c r="G1724" s="7">
        <f>Data[[#This Row],[Tintern ]]-Data[[#This Row],[temperatuur]]</f>
        <v>12.82663025210084</v>
      </c>
      <c r="H1724" s="7">
        <f>ROUND(IF(Data[[#This Row],[deltaT]]&gt;0,(Data[[#This Row],[Tintern ]]-Data[[#This Row],[temperatuur]])*Uitgangspunten!$B$9,0),1)</f>
        <v>44.5</v>
      </c>
      <c r="I1724"/>
      <c r="J1724"/>
      <c r="K1724" s="6"/>
      <c r="O1724" s="5"/>
      <c r="P1724" s="8"/>
      <c r="U1724"/>
      <c r="V1724"/>
    </row>
    <row r="1725" spans="1:22" x14ac:dyDescent="0.25">
      <c r="A1725">
        <v>2004</v>
      </c>
      <c r="B1725">
        <v>2</v>
      </c>
      <c r="C1725">
        <v>19</v>
      </c>
      <c r="D1725">
        <v>14</v>
      </c>
      <c r="E1725" s="13">
        <v>4.4000000000000004</v>
      </c>
      <c r="F1725" s="7">
        <f>(((20-15)/(MIN($E$2:$E$8761)-15))*Data[[#This Row],[temperatuur]])+18.151</f>
        <v>17.22663025210084</v>
      </c>
      <c r="G1725" s="7">
        <f>Data[[#This Row],[Tintern ]]-Data[[#This Row],[temperatuur]]</f>
        <v>12.82663025210084</v>
      </c>
      <c r="H1725" s="7">
        <f>ROUND(IF(Data[[#This Row],[deltaT]]&gt;0,(Data[[#This Row],[Tintern ]]-Data[[#This Row],[temperatuur]])*Uitgangspunten!$B$9,0),1)</f>
        <v>44.5</v>
      </c>
      <c r="I1725"/>
      <c r="J1725"/>
      <c r="K1725" s="6"/>
      <c r="O1725" s="5"/>
      <c r="P1725" s="8"/>
      <c r="U1725"/>
      <c r="V1725"/>
    </row>
    <row r="1726" spans="1:22" x14ac:dyDescent="0.25">
      <c r="A1726">
        <v>2004</v>
      </c>
      <c r="B1726">
        <v>2</v>
      </c>
      <c r="C1726">
        <v>23</v>
      </c>
      <c r="D1726">
        <v>16</v>
      </c>
      <c r="E1726" s="13">
        <v>4.4000000000000004</v>
      </c>
      <c r="F1726" s="7">
        <f>(((20-15)/(MIN($E$2:$E$8761)-15))*Data[[#This Row],[temperatuur]])+18.151</f>
        <v>17.22663025210084</v>
      </c>
      <c r="G1726" s="7">
        <f>Data[[#This Row],[Tintern ]]-Data[[#This Row],[temperatuur]]</f>
        <v>12.82663025210084</v>
      </c>
      <c r="H1726" s="7">
        <f>ROUND(IF(Data[[#This Row],[deltaT]]&gt;0,(Data[[#This Row],[Tintern ]]-Data[[#This Row],[temperatuur]])*Uitgangspunten!$B$9,0),1)</f>
        <v>44.5</v>
      </c>
      <c r="I1726"/>
      <c r="J1726"/>
      <c r="K1726" s="6"/>
      <c r="O1726" s="5"/>
      <c r="P1726" s="8"/>
      <c r="U1726"/>
      <c r="V1726"/>
    </row>
    <row r="1727" spans="1:22" x14ac:dyDescent="0.25">
      <c r="A1727">
        <v>2004</v>
      </c>
      <c r="B1727">
        <v>3</v>
      </c>
      <c r="C1727">
        <v>4</v>
      </c>
      <c r="D1727">
        <v>9</v>
      </c>
      <c r="E1727" s="13">
        <v>4.4000000000000004</v>
      </c>
      <c r="F1727" s="7">
        <f>(((20-15)/(MIN($E$2:$E$8761)-15))*Data[[#This Row],[temperatuur]])+18.151</f>
        <v>17.22663025210084</v>
      </c>
      <c r="G1727" s="7">
        <f>Data[[#This Row],[Tintern ]]-Data[[#This Row],[temperatuur]]</f>
        <v>12.82663025210084</v>
      </c>
      <c r="H1727" s="7">
        <f>ROUND(IF(Data[[#This Row],[deltaT]]&gt;0,(Data[[#This Row],[Tintern ]]-Data[[#This Row],[temperatuur]])*Uitgangspunten!$B$9,0),1)</f>
        <v>44.5</v>
      </c>
      <c r="I1727"/>
      <c r="J1727"/>
      <c r="K1727" s="6"/>
      <c r="O1727" s="5"/>
      <c r="P1727" s="8"/>
      <c r="U1727"/>
      <c r="V1727"/>
    </row>
    <row r="1728" spans="1:22" x14ac:dyDescent="0.25">
      <c r="A1728">
        <v>2004</v>
      </c>
      <c r="B1728">
        <v>3</v>
      </c>
      <c r="C1728">
        <v>7</v>
      </c>
      <c r="D1728">
        <v>8</v>
      </c>
      <c r="E1728" s="13">
        <v>4.4000000000000004</v>
      </c>
      <c r="F1728" s="7">
        <f>(((20-15)/(MIN($E$2:$E$8761)-15))*Data[[#This Row],[temperatuur]])+18.151</f>
        <v>17.22663025210084</v>
      </c>
      <c r="G1728" s="7">
        <f>Data[[#This Row],[Tintern ]]-Data[[#This Row],[temperatuur]]</f>
        <v>12.82663025210084</v>
      </c>
      <c r="H1728" s="7">
        <f>ROUND(IF(Data[[#This Row],[deltaT]]&gt;0,(Data[[#This Row],[Tintern ]]-Data[[#This Row],[temperatuur]])*Uitgangspunten!$B$9,0),1)</f>
        <v>44.5</v>
      </c>
      <c r="I1728"/>
      <c r="J1728"/>
      <c r="K1728" s="6"/>
      <c r="O1728" s="5"/>
      <c r="P1728" s="8"/>
      <c r="U1728"/>
      <c r="V1728"/>
    </row>
    <row r="1729" spans="1:22" x14ac:dyDescent="0.25">
      <c r="A1729">
        <v>2004</v>
      </c>
      <c r="B1729">
        <v>3</v>
      </c>
      <c r="C1729">
        <v>25</v>
      </c>
      <c r="D1729">
        <v>9</v>
      </c>
      <c r="E1729" s="13">
        <v>4.4000000000000004</v>
      </c>
      <c r="F1729" s="7">
        <f>(((20-15)/(MIN($E$2:$E$8761)-15))*Data[[#This Row],[temperatuur]])+18.151</f>
        <v>17.22663025210084</v>
      </c>
      <c r="G1729" s="7">
        <f>Data[[#This Row],[Tintern ]]-Data[[#This Row],[temperatuur]]</f>
        <v>12.82663025210084</v>
      </c>
      <c r="H1729" s="7">
        <f>ROUND(IF(Data[[#This Row],[deltaT]]&gt;0,(Data[[#This Row],[Tintern ]]-Data[[#This Row],[temperatuur]])*Uitgangspunten!$B$9,0),1)</f>
        <v>44.5</v>
      </c>
      <c r="I1729"/>
      <c r="J1729"/>
      <c r="K1729" s="6"/>
      <c r="O1729" s="5"/>
      <c r="P1729" s="8"/>
      <c r="U1729"/>
      <c r="V1729"/>
    </row>
    <row r="1730" spans="1:22" x14ac:dyDescent="0.25">
      <c r="A1730">
        <v>2004</v>
      </c>
      <c r="B1730">
        <v>3</v>
      </c>
      <c r="C1730">
        <v>26</v>
      </c>
      <c r="D1730">
        <v>8</v>
      </c>
      <c r="E1730" s="13">
        <v>4.4000000000000004</v>
      </c>
      <c r="F1730" s="7">
        <f>(((20-15)/(MIN($E$2:$E$8761)-15))*Data[[#This Row],[temperatuur]])+18.151</f>
        <v>17.22663025210084</v>
      </c>
      <c r="G1730" s="7">
        <f>Data[[#This Row],[Tintern ]]-Data[[#This Row],[temperatuur]]</f>
        <v>12.82663025210084</v>
      </c>
      <c r="H1730" s="7">
        <f>ROUND(IF(Data[[#This Row],[deltaT]]&gt;0,(Data[[#This Row],[Tintern ]]-Data[[#This Row],[temperatuur]])*Uitgangspunten!$B$9,0),1)</f>
        <v>44.5</v>
      </c>
      <c r="I1730"/>
      <c r="J1730"/>
      <c r="K1730" s="6"/>
      <c r="O1730" s="5"/>
      <c r="P1730" s="8"/>
      <c r="U1730"/>
      <c r="V1730"/>
    </row>
    <row r="1731" spans="1:22" x14ac:dyDescent="0.25">
      <c r="A1731">
        <v>2004</v>
      </c>
      <c r="B1731">
        <v>3</v>
      </c>
      <c r="C1731">
        <v>28</v>
      </c>
      <c r="D1731">
        <v>4</v>
      </c>
      <c r="E1731" s="13">
        <v>4.4000000000000004</v>
      </c>
      <c r="F1731" s="7">
        <f>(((20-15)/(MIN($E$2:$E$8761)-15))*Data[[#This Row],[temperatuur]])+18.151</f>
        <v>17.22663025210084</v>
      </c>
      <c r="G1731" s="7">
        <f>Data[[#This Row],[Tintern ]]-Data[[#This Row],[temperatuur]]</f>
        <v>12.82663025210084</v>
      </c>
      <c r="H1731" s="7">
        <f>ROUND(IF(Data[[#This Row],[deltaT]]&gt;0,(Data[[#This Row],[Tintern ]]-Data[[#This Row],[temperatuur]])*Uitgangspunten!$B$9,0),1)</f>
        <v>44.5</v>
      </c>
      <c r="I1731"/>
      <c r="J1731"/>
      <c r="K1731" s="6"/>
      <c r="O1731" s="5"/>
      <c r="P1731" s="8"/>
      <c r="U1731"/>
      <c r="V1731"/>
    </row>
    <row r="1732" spans="1:22" x14ac:dyDescent="0.25">
      <c r="A1732">
        <v>2004</v>
      </c>
      <c r="B1732">
        <v>3</v>
      </c>
      <c r="C1732">
        <v>28</v>
      </c>
      <c r="D1732">
        <v>5</v>
      </c>
      <c r="E1732" s="13">
        <v>4.4000000000000004</v>
      </c>
      <c r="F1732" s="7">
        <f>(((20-15)/(MIN($E$2:$E$8761)-15))*Data[[#This Row],[temperatuur]])+18.151</f>
        <v>17.22663025210084</v>
      </c>
      <c r="G1732" s="7">
        <f>Data[[#This Row],[Tintern ]]-Data[[#This Row],[temperatuur]]</f>
        <v>12.82663025210084</v>
      </c>
      <c r="H1732" s="7">
        <f>ROUND(IF(Data[[#This Row],[deltaT]]&gt;0,(Data[[#This Row],[Tintern ]]-Data[[#This Row],[temperatuur]])*Uitgangspunten!$B$9,0),1)</f>
        <v>44.5</v>
      </c>
      <c r="I1732"/>
      <c r="J1732"/>
      <c r="K1732" s="6"/>
      <c r="O1732" s="5"/>
      <c r="P1732" s="8"/>
      <c r="U1732"/>
      <c r="V1732"/>
    </row>
    <row r="1733" spans="1:22" x14ac:dyDescent="0.25">
      <c r="A1733">
        <v>2002</v>
      </c>
      <c r="B1733">
        <v>4</v>
      </c>
      <c r="C1733">
        <v>6</v>
      </c>
      <c r="D1733">
        <v>1</v>
      </c>
      <c r="E1733" s="13">
        <v>4.4000000000000004</v>
      </c>
      <c r="F1733" s="7">
        <f>(((20-15)/(MIN($E$2:$E$8761)-15))*Data[[#This Row],[temperatuur]])+18.151</f>
        <v>17.22663025210084</v>
      </c>
      <c r="G1733" s="7">
        <f>Data[[#This Row],[Tintern ]]-Data[[#This Row],[temperatuur]]</f>
        <v>12.82663025210084</v>
      </c>
      <c r="H1733" s="7">
        <f>ROUND(IF(Data[[#This Row],[deltaT]]&gt;0,(Data[[#This Row],[Tintern ]]-Data[[#This Row],[temperatuur]])*Uitgangspunten!$B$9,0),1)</f>
        <v>44.5</v>
      </c>
      <c r="I1733"/>
      <c r="J1733"/>
      <c r="K1733" s="6"/>
      <c r="O1733" s="5"/>
      <c r="P1733" s="8"/>
      <c r="U1733"/>
      <c r="V1733"/>
    </row>
    <row r="1734" spans="1:22" x14ac:dyDescent="0.25">
      <c r="A1734">
        <v>2002</v>
      </c>
      <c r="B1734">
        <v>4</v>
      </c>
      <c r="C1734">
        <v>20</v>
      </c>
      <c r="D1734">
        <v>5</v>
      </c>
      <c r="E1734" s="13">
        <v>4.4000000000000004</v>
      </c>
      <c r="F1734" s="7">
        <f>(((20-15)/(MIN($E$2:$E$8761)-15))*Data[[#This Row],[temperatuur]])+18.151</f>
        <v>17.22663025210084</v>
      </c>
      <c r="G1734" s="7">
        <f>Data[[#This Row],[Tintern ]]-Data[[#This Row],[temperatuur]]</f>
        <v>12.82663025210084</v>
      </c>
      <c r="H1734" s="7">
        <f>ROUND(IF(Data[[#This Row],[deltaT]]&gt;0,(Data[[#This Row],[Tintern ]]-Data[[#This Row],[temperatuur]])*Uitgangspunten!$B$9,0),1)</f>
        <v>44.5</v>
      </c>
      <c r="I1734"/>
      <c r="J1734"/>
      <c r="K1734" s="6"/>
      <c r="O1734" s="5"/>
      <c r="P1734" s="8"/>
      <c r="U1734"/>
      <c r="V1734"/>
    </row>
    <row r="1735" spans="1:22" x14ac:dyDescent="0.25">
      <c r="A1735">
        <v>2000</v>
      </c>
      <c r="B1735">
        <v>5</v>
      </c>
      <c r="C1735">
        <v>31</v>
      </c>
      <c r="D1735">
        <v>4</v>
      </c>
      <c r="E1735" s="13">
        <v>4.4000000000000004</v>
      </c>
      <c r="F1735" s="7">
        <f>(((20-15)/(MIN($E$2:$E$8761)-15))*Data[[#This Row],[temperatuur]])+18.151</f>
        <v>17.22663025210084</v>
      </c>
      <c r="G1735" s="7">
        <f>Data[[#This Row],[Tintern ]]-Data[[#This Row],[temperatuur]]</f>
        <v>12.82663025210084</v>
      </c>
      <c r="H1735" s="7">
        <f>ROUND(IF(Data[[#This Row],[deltaT]]&gt;0,(Data[[#This Row],[Tintern ]]-Data[[#This Row],[temperatuur]])*Uitgangspunten!$B$9,0),1)</f>
        <v>44.5</v>
      </c>
      <c r="I1735"/>
      <c r="J1735"/>
      <c r="K1735" s="6"/>
      <c r="O1735" s="5"/>
      <c r="P1735" s="8"/>
      <c r="U1735"/>
      <c r="V1735"/>
    </row>
    <row r="1736" spans="1:22" x14ac:dyDescent="0.25">
      <c r="A1736">
        <v>2010</v>
      </c>
      <c r="B1736">
        <v>10</v>
      </c>
      <c r="C1736">
        <v>21</v>
      </c>
      <c r="D1736">
        <v>5</v>
      </c>
      <c r="E1736" s="13">
        <v>4.4000000000000004</v>
      </c>
      <c r="F1736" s="7">
        <f>(((20-15)/(MIN($E$2:$E$8761)-15))*Data[[#This Row],[temperatuur]])+18.151</f>
        <v>17.22663025210084</v>
      </c>
      <c r="G1736" s="7">
        <f>Data[[#This Row],[Tintern ]]-Data[[#This Row],[temperatuur]]</f>
        <v>12.82663025210084</v>
      </c>
      <c r="H1736" s="7">
        <f>ROUND(IF(Data[[#This Row],[deltaT]]&gt;0,(Data[[#This Row],[Tintern ]]-Data[[#This Row],[temperatuur]])*Uitgangspunten!$B$9,0),1)</f>
        <v>44.5</v>
      </c>
      <c r="I1736"/>
      <c r="J1736"/>
      <c r="K1736" s="6"/>
      <c r="O1736" s="5"/>
      <c r="P1736" s="8"/>
      <c r="U1736"/>
      <c r="V1736"/>
    </row>
    <row r="1737" spans="1:22" x14ac:dyDescent="0.25">
      <c r="A1737">
        <v>2003</v>
      </c>
      <c r="B1737">
        <v>11</v>
      </c>
      <c r="C1737">
        <v>6</v>
      </c>
      <c r="D1737">
        <v>22</v>
      </c>
      <c r="E1737" s="13">
        <v>4.4000000000000004</v>
      </c>
      <c r="F1737" s="7">
        <f>(((20-15)/(MIN($E$2:$E$8761)-15))*Data[[#This Row],[temperatuur]])+18.151</f>
        <v>17.22663025210084</v>
      </c>
      <c r="G1737" s="7">
        <f>Data[[#This Row],[Tintern ]]-Data[[#This Row],[temperatuur]]</f>
        <v>12.82663025210084</v>
      </c>
      <c r="H1737" s="7">
        <f>ROUND(IF(Data[[#This Row],[deltaT]]&gt;0,(Data[[#This Row],[Tintern ]]-Data[[#This Row],[temperatuur]])*Uitgangspunten!$B$9,0),1)</f>
        <v>44.5</v>
      </c>
      <c r="I1737"/>
      <c r="J1737"/>
      <c r="K1737" s="6"/>
      <c r="O1737" s="5"/>
      <c r="P1737" s="8"/>
      <c r="U1737"/>
      <c r="V1737"/>
    </row>
    <row r="1738" spans="1:22" x14ac:dyDescent="0.25">
      <c r="A1738">
        <v>2003</v>
      </c>
      <c r="B1738">
        <v>11</v>
      </c>
      <c r="C1738">
        <v>11</v>
      </c>
      <c r="D1738">
        <v>11</v>
      </c>
      <c r="E1738" s="13">
        <v>4.4000000000000004</v>
      </c>
      <c r="F1738" s="7">
        <f>(((20-15)/(MIN($E$2:$E$8761)-15))*Data[[#This Row],[temperatuur]])+18.151</f>
        <v>17.22663025210084</v>
      </c>
      <c r="G1738" s="7">
        <f>Data[[#This Row],[Tintern ]]-Data[[#This Row],[temperatuur]]</f>
        <v>12.82663025210084</v>
      </c>
      <c r="H1738" s="7">
        <f>ROUND(IF(Data[[#This Row],[deltaT]]&gt;0,(Data[[#This Row],[Tintern ]]-Data[[#This Row],[temperatuur]])*Uitgangspunten!$B$9,0),1)</f>
        <v>44.5</v>
      </c>
      <c r="I1738"/>
      <c r="J1738"/>
      <c r="K1738" s="6"/>
      <c r="O1738" s="5"/>
      <c r="P1738" s="8"/>
      <c r="U1738"/>
      <c r="V1738"/>
    </row>
    <row r="1739" spans="1:22" x14ac:dyDescent="0.25">
      <c r="A1739">
        <v>2003</v>
      </c>
      <c r="B1739">
        <v>11</v>
      </c>
      <c r="C1739">
        <v>25</v>
      </c>
      <c r="D1739">
        <v>4</v>
      </c>
      <c r="E1739" s="13">
        <v>4.4000000000000004</v>
      </c>
      <c r="F1739" s="7">
        <f>(((20-15)/(MIN($E$2:$E$8761)-15))*Data[[#This Row],[temperatuur]])+18.151</f>
        <v>17.22663025210084</v>
      </c>
      <c r="G1739" s="7">
        <f>Data[[#This Row],[Tintern ]]-Data[[#This Row],[temperatuur]]</f>
        <v>12.82663025210084</v>
      </c>
      <c r="H1739" s="7">
        <f>ROUND(IF(Data[[#This Row],[deltaT]]&gt;0,(Data[[#This Row],[Tintern ]]-Data[[#This Row],[temperatuur]])*Uitgangspunten!$B$9,0),1)</f>
        <v>44.5</v>
      </c>
      <c r="I1739"/>
      <c r="J1739"/>
      <c r="K1739" s="6"/>
      <c r="O1739" s="5"/>
      <c r="P1739" s="8"/>
      <c r="U1739"/>
      <c r="V1739"/>
    </row>
    <row r="1740" spans="1:22" x14ac:dyDescent="0.25">
      <c r="A1740">
        <v>2003</v>
      </c>
      <c r="B1740">
        <v>11</v>
      </c>
      <c r="C1740">
        <v>27</v>
      </c>
      <c r="D1740">
        <v>4</v>
      </c>
      <c r="E1740" s="13">
        <v>4.4000000000000004</v>
      </c>
      <c r="F1740" s="7">
        <f>(((20-15)/(MIN($E$2:$E$8761)-15))*Data[[#This Row],[temperatuur]])+18.151</f>
        <v>17.22663025210084</v>
      </c>
      <c r="G1740" s="7">
        <f>Data[[#This Row],[Tintern ]]-Data[[#This Row],[temperatuur]]</f>
        <v>12.82663025210084</v>
      </c>
      <c r="H1740" s="7">
        <f>ROUND(IF(Data[[#This Row],[deltaT]]&gt;0,(Data[[#This Row],[Tintern ]]-Data[[#This Row],[temperatuur]])*Uitgangspunten!$B$9,0),1)</f>
        <v>44.5</v>
      </c>
      <c r="I1740"/>
      <c r="J1740"/>
      <c r="K1740" s="6"/>
      <c r="O1740" s="5"/>
      <c r="P1740" s="8"/>
      <c r="U1740"/>
      <c r="V1740"/>
    </row>
    <row r="1741" spans="1:22" x14ac:dyDescent="0.25">
      <c r="A1741">
        <v>2003</v>
      </c>
      <c r="B1741">
        <v>12</v>
      </c>
      <c r="C1741">
        <v>12</v>
      </c>
      <c r="D1741">
        <v>19</v>
      </c>
      <c r="E1741" s="13">
        <v>4.4000000000000004</v>
      </c>
      <c r="F1741" s="7">
        <f>(((20-15)/(MIN($E$2:$E$8761)-15))*Data[[#This Row],[temperatuur]])+18.151</f>
        <v>17.22663025210084</v>
      </c>
      <c r="G1741" s="7">
        <f>Data[[#This Row],[Tintern ]]-Data[[#This Row],[temperatuur]]</f>
        <v>12.82663025210084</v>
      </c>
      <c r="H1741" s="7">
        <f>ROUND(IF(Data[[#This Row],[deltaT]]&gt;0,(Data[[#This Row],[Tintern ]]-Data[[#This Row],[temperatuur]])*Uitgangspunten!$B$9,0),1)</f>
        <v>44.5</v>
      </c>
      <c r="I1741"/>
      <c r="J1741"/>
      <c r="K1741" s="6"/>
      <c r="O1741" s="5"/>
      <c r="P1741" s="8"/>
      <c r="U1741"/>
      <c r="V1741"/>
    </row>
    <row r="1742" spans="1:22" x14ac:dyDescent="0.25">
      <c r="A1742">
        <v>2003</v>
      </c>
      <c r="B1742">
        <v>12</v>
      </c>
      <c r="C1742">
        <v>17</v>
      </c>
      <c r="D1742">
        <v>4</v>
      </c>
      <c r="E1742" s="13">
        <v>4.4000000000000004</v>
      </c>
      <c r="F1742" s="7">
        <f>(((20-15)/(MIN($E$2:$E$8761)-15))*Data[[#This Row],[temperatuur]])+18.151</f>
        <v>17.22663025210084</v>
      </c>
      <c r="G1742" s="7">
        <f>Data[[#This Row],[Tintern ]]-Data[[#This Row],[temperatuur]]</f>
        <v>12.82663025210084</v>
      </c>
      <c r="H1742" s="7">
        <f>ROUND(IF(Data[[#This Row],[deltaT]]&gt;0,(Data[[#This Row],[Tintern ]]-Data[[#This Row],[temperatuur]])*Uitgangspunten!$B$9,0),1)</f>
        <v>44.5</v>
      </c>
      <c r="I1742"/>
      <c r="J1742"/>
      <c r="K1742" s="6"/>
      <c r="O1742" s="5"/>
      <c r="P1742" s="8"/>
      <c r="U1742"/>
      <c r="V1742"/>
    </row>
    <row r="1743" spans="1:22" x14ac:dyDescent="0.25">
      <c r="A1743">
        <v>2003</v>
      </c>
      <c r="B1743">
        <v>12</v>
      </c>
      <c r="C1743">
        <v>29</v>
      </c>
      <c r="D1743">
        <v>2</v>
      </c>
      <c r="E1743" s="13">
        <v>4.4000000000000004</v>
      </c>
      <c r="F1743" s="7">
        <f>(((20-15)/(MIN($E$2:$E$8761)-15))*Data[[#This Row],[temperatuur]])+18.151</f>
        <v>17.22663025210084</v>
      </c>
      <c r="G1743" s="7">
        <f>Data[[#This Row],[Tintern ]]-Data[[#This Row],[temperatuur]]</f>
        <v>12.82663025210084</v>
      </c>
      <c r="H1743" s="7">
        <f>ROUND(IF(Data[[#This Row],[deltaT]]&gt;0,(Data[[#This Row],[Tintern ]]-Data[[#This Row],[temperatuur]])*Uitgangspunten!$B$9,0),1)</f>
        <v>44.5</v>
      </c>
      <c r="I1743"/>
      <c r="J1743"/>
      <c r="K1743" s="6"/>
      <c r="O1743" s="5"/>
      <c r="P1743" s="8"/>
      <c r="U1743"/>
      <c r="V1743"/>
    </row>
    <row r="1744" spans="1:22" x14ac:dyDescent="0.25">
      <c r="A1744">
        <v>2001</v>
      </c>
      <c r="B1744">
        <v>1</v>
      </c>
      <c r="C1744">
        <v>1</v>
      </c>
      <c r="D1744">
        <v>16</v>
      </c>
      <c r="E1744" s="13">
        <v>4.5</v>
      </c>
      <c r="F1744" s="7">
        <f>(((20-15)/(MIN($E$2:$E$8761)-15))*Data[[#This Row],[temperatuur]])+18.151</f>
        <v>17.205621848739497</v>
      </c>
      <c r="G1744" s="7">
        <f>Data[[#This Row],[Tintern ]]-Data[[#This Row],[temperatuur]]</f>
        <v>12.705621848739497</v>
      </c>
      <c r="H1744" s="7">
        <f>ROUND(IF(Data[[#This Row],[deltaT]]&gt;0,(Data[[#This Row],[Tintern ]]-Data[[#This Row],[temperatuur]])*Uitgangspunten!$B$9,0),1)</f>
        <v>44.1</v>
      </c>
      <c r="I1744"/>
      <c r="J1744"/>
      <c r="K1744" s="6"/>
      <c r="O1744" s="5"/>
      <c r="P1744" s="8"/>
      <c r="U1744"/>
      <c r="V1744"/>
    </row>
    <row r="1745" spans="1:22" x14ac:dyDescent="0.25">
      <c r="A1745">
        <v>2001</v>
      </c>
      <c r="B1745">
        <v>1</v>
      </c>
      <c r="C1745">
        <v>6</v>
      </c>
      <c r="D1745">
        <v>20</v>
      </c>
      <c r="E1745" s="13">
        <v>4.5</v>
      </c>
      <c r="F1745" s="7">
        <f>(((20-15)/(MIN($E$2:$E$8761)-15))*Data[[#This Row],[temperatuur]])+18.151</f>
        <v>17.205621848739497</v>
      </c>
      <c r="G1745" s="7">
        <f>Data[[#This Row],[Tintern ]]-Data[[#This Row],[temperatuur]]</f>
        <v>12.705621848739497</v>
      </c>
      <c r="H1745" s="7">
        <f>ROUND(IF(Data[[#This Row],[deltaT]]&gt;0,(Data[[#This Row],[Tintern ]]-Data[[#This Row],[temperatuur]])*Uitgangspunten!$B$9,0),1)</f>
        <v>44.1</v>
      </c>
      <c r="I1745"/>
      <c r="J1745"/>
      <c r="K1745" s="6"/>
      <c r="O1745" s="5"/>
      <c r="P1745" s="8"/>
      <c r="U1745"/>
      <c r="V1745"/>
    </row>
    <row r="1746" spans="1:22" x14ac:dyDescent="0.25">
      <c r="A1746">
        <v>2001</v>
      </c>
      <c r="B1746">
        <v>1</v>
      </c>
      <c r="C1746">
        <v>8</v>
      </c>
      <c r="D1746">
        <v>10</v>
      </c>
      <c r="E1746" s="13">
        <v>4.5</v>
      </c>
      <c r="F1746" s="7">
        <f>(((20-15)/(MIN($E$2:$E$8761)-15))*Data[[#This Row],[temperatuur]])+18.151</f>
        <v>17.205621848739497</v>
      </c>
      <c r="G1746" s="7">
        <f>Data[[#This Row],[Tintern ]]-Data[[#This Row],[temperatuur]]</f>
        <v>12.705621848739497</v>
      </c>
      <c r="H1746" s="7">
        <f>ROUND(IF(Data[[#This Row],[deltaT]]&gt;0,(Data[[#This Row],[Tintern ]]-Data[[#This Row],[temperatuur]])*Uitgangspunten!$B$9,0),1)</f>
        <v>44.1</v>
      </c>
      <c r="I1746"/>
      <c r="J1746"/>
      <c r="K1746" s="6"/>
      <c r="O1746" s="5"/>
      <c r="P1746" s="8"/>
      <c r="U1746"/>
      <c r="V1746"/>
    </row>
    <row r="1747" spans="1:22" x14ac:dyDescent="0.25">
      <c r="A1747">
        <v>2001</v>
      </c>
      <c r="B1747">
        <v>1</v>
      </c>
      <c r="C1747">
        <v>8</v>
      </c>
      <c r="D1747">
        <v>24</v>
      </c>
      <c r="E1747" s="13">
        <v>4.5</v>
      </c>
      <c r="F1747" s="7">
        <f>(((20-15)/(MIN($E$2:$E$8761)-15))*Data[[#This Row],[temperatuur]])+18.151</f>
        <v>17.205621848739497</v>
      </c>
      <c r="G1747" s="7">
        <f>Data[[#This Row],[Tintern ]]-Data[[#This Row],[temperatuur]]</f>
        <v>12.705621848739497</v>
      </c>
      <c r="H1747" s="7">
        <f>ROUND(IF(Data[[#This Row],[deltaT]]&gt;0,(Data[[#This Row],[Tintern ]]-Data[[#This Row],[temperatuur]])*Uitgangspunten!$B$9,0),1)</f>
        <v>44.1</v>
      </c>
      <c r="I1747"/>
      <c r="J1747"/>
      <c r="K1747" s="6"/>
      <c r="O1747" s="5"/>
      <c r="P1747" s="8"/>
      <c r="U1747"/>
      <c r="V1747"/>
    </row>
    <row r="1748" spans="1:22" x14ac:dyDescent="0.25">
      <c r="A1748">
        <v>2001</v>
      </c>
      <c r="B1748">
        <v>1</v>
      </c>
      <c r="C1748">
        <v>9</v>
      </c>
      <c r="D1748">
        <v>16</v>
      </c>
      <c r="E1748" s="13">
        <v>4.5</v>
      </c>
      <c r="F1748" s="7">
        <f>(((20-15)/(MIN($E$2:$E$8761)-15))*Data[[#This Row],[temperatuur]])+18.151</f>
        <v>17.205621848739497</v>
      </c>
      <c r="G1748" s="7">
        <f>Data[[#This Row],[Tintern ]]-Data[[#This Row],[temperatuur]]</f>
        <v>12.705621848739497</v>
      </c>
      <c r="H1748" s="7">
        <f>ROUND(IF(Data[[#This Row],[deltaT]]&gt;0,(Data[[#This Row],[Tintern ]]-Data[[#This Row],[temperatuur]])*Uitgangspunten!$B$9,0),1)</f>
        <v>44.1</v>
      </c>
      <c r="I1748"/>
      <c r="J1748"/>
      <c r="K1748" s="6"/>
      <c r="O1748" s="5"/>
      <c r="P1748" s="8"/>
      <c r="U1748"/>
      <c r="V1748"/>
    </row>
    <row r="1749" spans="1:22" x14ac:dyDescent="0.25">
      <c r="A1749">
        <v>2001</v>
      </c>
      <c r="B1749">
        <v>1</v>
      </c>
      <c r="C1749">
        <v>22</v>
      </c>
      <c r="D1749">
        <v>16</v>
      </c>
      <c r="E1749" s="13">
        <v>4.5</v>
      </c>
      <c r="F1749" s="7">
        <f>(((20-15)/(MIN($E$2:$E$8761)-15))*Data[[#This Row],[temperatuur]])+18.151</f>
        <v>17.205621848739497</v>
      </c>
      <c r="G1749" s="7">
        <f>Data[[#This Row],[Tintern ]]-Data[[#This Row],[temperatuur]]</f>
        <v>12.705621848739497</v>
      </c>
      <c r="H1749" s="7">
        <f>ROUND(IF(Data[[#This Row],[deltaT]]&gt;0,(Data[[#This Row],[Tintern ]]-Data[[#This Row],[temperatuur]])*Uitgangspunten!$B$9,0),1)</f>
        <v>44.1</v>
      </c>
      <c r="I1749"/>
      <c r="J1749"/>
      <c r="K1749" s="6"/>
      <c r="O1749" s="5"/>
      <c r="P1749" s="8"/>
      <c r="U1749"/>
      <c r="V1749"/>
    </row>
    <row r="1750" spans="1:22" x14ac:dyDescent="0.25">
      <c r="A1750">
        <v>2001</v>
      </c>
      <c r="B1750">
        <v>1</v>
      </c>
      <c r="C1750">
        <v>26</v>
      </c>
      <c r="D1750">
        <v>7</v>
      </c>
      <c r="E1750" s="13">
        <v>4.5</v>
      </c>
      <c r="F1750" s="7">
        <f>(((20-15)/(MIN($E$2:$E$8761)-15))*Data[[#This Row],[temperatuur]])+18.151</f>
        <v>17.205621848739497</v>
      </c>
      <c r="G1750" s="7">
        <f>Data[[#This Row],[Tintern ]]-Data[[#This Row],[temperatuur]]</f>
        <v>12.705621848739497</v>
      </c>
      <c r="H1750" s="7">
        <f>ROUND(IF(Data[[#This Row],[deltaT]]&gt;0,(Data[[#This Row],[Tintern ]]-Data[[#This Row],[temperatuur]])*Uitgangspunten!$B$9,0),1)</f>
        <v>44.1</v>
      </c>
      <c r="I1750"/>
      <c r="J1750"/>
      <c r="K1750" s="6"/>
      <c r="O1750" s="5"/>
      <c r="P1750" s="8"/>
      <c r="U1750"/>
      <c r="V1750"/>
    </row>
    <row r="1751" spans="1:22" x14ac:dyDescent="0.25">
      <c r="A1751">
        <v>2001</v>
      </c>
      <c r="B1751">
        <v>1</v>
      </c>
      <c r="C1751">
        <v>27</v>
      </c>
      <c r="D1751">
        <v>17</v>
      </c>
      <c r="E1751" s="13">
        <v>4.5</v>
      </c>
      <c r="F1751" s="7">
        <f>(((20-15)/(MIN($E$2:$E$8761)-15))*Data[[#This Row],[temperatuur]])+18.151</f>
        <v>17.205621848739497</v>
      </c>
      <c r="G1751" s="7">
        <f>Data[[#This Row],[Tintern ]]-Data[[#This Row],[temperatuur]]</f>
        <v>12.705621848739497</v>
      </c>
      <c r="H1751" s="7">
        <f>ROUND(IF(Data[[#This Row],[deltaT]]&gt;0,(Data[[#This Row],[Tintern ]]-Data[[#This Row],[temperatuur]])*Uitgangspunten!$B$9,0),1)</f>
        <v>44.1</v>
      </c>
      <c r="I1751"/>
      <c r="J1751"/>
      <c r="K1751" s="6"/>
      <c r="O1751" s="5"/>
      <c r="P1751" s="8"/>
      <c r="U1751"/>
      <c r="V1751"/>
    </row>
    <row r="1752" spans="1:22" x14ac:dyDescent="0.25">
      <c r="A1752">
        <v>2001</v>
      </c>
      <c r="B1752">
        <v>1</v>
      </c>
      <c r="C1752">
        <v>27</v>
      </c>
      <c r="D1752">
        <v>22</v>
      </c>
      <c r="E1752" s="13">
        <v>4.5</v>
      </c>
      <c r="F1752" s="7">
        <f>(((20-15)/(MIN($E$2:$E$8761)-15))*Data[[#This Row],[temperatuur]])+18.151</f>
        <v>17.205621848739497</v>
      </c>
      <c r="G1752" s="7">
        <f>Data[[#This Row],[Tintern ]]-Data[[#This Row],[temperatuur]]</f>
        <v>12.705621848739497</v>
      </c>
      <c r="H1752" s="7">
        <f>ROUND(IF(Data[[#This Row],[deltaT]]&gt;0,(Data[[#This Row],[Tintern ]]-Data[[#This Row],[temperatuur]])*Uitgangspunten!$B$9,0),1)</f>
        <v>44.1</v>
      </c>
      <c r="I1752"/>
      <c r="J1752"/>
      <c r="K1752" s="6"/>
      <c r="O1752" s="5"/>
      <c r="P1752" s="8"/>
      <c r="U1752"/>
      <c r="V1752"/>
    </row>
    <row r="1753" spans="1:22" x14ac:dyDescent="0.25">
      <c r="A1753">
        <v>2001</v>
      </c>
      <c r="B1753" s="3">
        <v>1</v>
      </c>
      <c r="C1753" s="3">
        <v>31</v>
      </c>
      <c r="D1753" s="3">
        <v>22</v>
      </c>
      <c r="E1753" s="13">
        <v>4.5</v>
      </c>
      <c r="F1753" s="7">
        <f>(((20-15)/(MIN($E$2:$E$8761)-15))*Data[[#This Row],[temperatuur]])+18.151</f>
        <v>17.205621848739497</v>
      </c>
      <c r="G1753" s="7">
        <f>Data[[#This Row],[Tintern ]]-Data[[#This Row],[temperatuur]]</f>
        <v>12.705621848739497</v>
      </c>
      <c r="H1753" s="7">
        <f>ROUND(IF(Data[[#This Row],[deltaT]]&gt;0,(Data[[#This Row],[Tintern ]]-Data[[#This Row],[temperatuur]])*Uitgangspunten!$B$9,0),1)</f>
        <v>44.1</v>
      </c>
      <c r="I1753"/>
      <c r="J1753"/>
      <c r="K1753" s="6"/>
      <c r="O1753" s="5"/>
      <c r="P1753" s="8"/>
      <c r="U1753"/>
      <c r="V1753"/>
    </row>
    <row r="1754" spans="1:22" x14ac:dyDescent="0.25">
      <c r="A1754">
        <v>2004</v>
      </c>
      <c r="B1754">
        <v>2</v>
      </c>
      <c r="C1754">
        <v>8</v>
      </c>
      <c r="D1754">
        <v>20</v>
      </c>
      <c r="E1754" s="13">
        <v>4.5</v>
      </c>
      <c r="F1754" s="7">
        <f>(((20-15)/(MIN($E$2:$E$8761)-15))*Data[[#This Row],[temperatuur]])+18.151</f>
        <v>17.205621848739497</v>
      </c>
      <c r="G1754" s="7">
        <f>Data[[#This Row],[Tintern ]]-Data[[#This Row],[temperatuur]]</f>
        <v>12.705621848739497</v>
      </c>
      <c r="H1754" s="7">
        <f>ROUND(IF(Data[[#This Row],[deltaT]]&gt;0,(Data[[#This Row],[Tintern ]]-Data[[#This Row],[temperatuur]])*Uitgangspunten!$B$9,0),1)</f>
        <v>44.1</v>
      </c>
      <c r="I1754"/>
      <c r="J1754"/>
      <c r="K1754" s="6"/>
      <c r="O1754" s="5"/>
      <c r="P1754" s="8"/>
      <c r="U1754"/>
      <c r="V1754"/>
    </row>
    <row r="1755" spans="1:22" x14ac:dyDescent="0.25">
      <c r="A1755">
        <v>2004</v>
      </c>
      <c r="B1755">
        <v>2</v>
      </c>
      <c r="C1755">
        <v>10</v>
      </c>
      <c r="D1755">
        <v>11</v>
      </c>
      <c r="E1755" s="13">
        <v>4.5</v>
      </c>
      <c r="F1755" s="7">
        <f>(((20-15)/(MIN($E$2:$E$8761)-15))*Data[[#This Row],[temperatuur]])+18.151</f>
        <v>17.205621848739497</v>
      </c>
      <c r="G1755" s="7">
        <f>Data[[#This Row],[Tintern ]]-Data[[#This Row],[temperatuur]]</f>
        <v>12.705621848739497</v>
      </c>
      <c r="H1755" s="7">
        <f>ROUND(IF(Data[[#This Row],[deltaT]]&gt;0,(Data[[#This Row],[Tintern ]]-Data[[#This Row],[temperatuur]])*Uitgangspunten!$B$9,0),1)</f>
        <v>44.1</v>
      </c>
      <c r="I1755"/>
      <c r="J1755"/>
      <c r="K1755" s="6"/>
      <c r="O1755" s="5"/>
      <c r="P1755" s="8"/>
      <c r="U1755"/>
      <c r="V1755"/>
    </row>
    <row r="1756" spans="1:22" x14ac:dyDescent="0.25">
      <c r="A1756">
        <v>2004</v>
      </c>
      <c r="B1756">
        <v>2</v>
      </c>
      <c r="C1756">
        <v>17</v>
      </c>
      <c r="D1756">
        <v>10</v>
      </c>
      <c r="E1756" s="13">
        <v>4.5</v>
      </c>
      <c r="F1756" s="7">
        <f>(((20-15)/(MIN($E$2:$E$8761)-15))*Data[[#This Row],[temperatuur]])+18.151</f>
        <v>17.205621848739497</v>
      </c>
      <c r="G1756" s="7">
        <f>Data[[#This Row],[Tintern ]]-Data[[#This Row],[temperatuur]]</f>
        <v>12.705621848739497</v>
      </c>
      <c r="H1756" s="7">
        <f>ROUND(IF(Data[[#This Row],[deltaT]]&gt;0,(Data[[#This Row],[Tintern ]]-Data[[#This Row],[temperatuur]])*Uitgangspunten!$B$9,0),1)</f>
        <v>44.1</v>
      </c>
      <c r="I1756"/>
      <c r="J1756"/>
      <c r="K1756" s="6"/>
      <c r="O1756" s="5"/>
      <c r="P1756" s="8"/>
      <c r="U1756"/>
      <c r="V1756"/>
    </row>
    <row r="1757" spans="1:22" x14ac:dyDescent="0.25">
      <c r="A1757">
        <v>2004</v>
      </c>
      <c r="B1757">
        <v>2</v>
      </c>
      <c r="C1757">
        <v>19</v>
      </c>
      <c r="D1757">
        <v>13</v>
      </c>
      <c r="E1757" s="13">
        <v>4.5</v>
      </c>
      <c r="F1757" s="7">
        <f>(((20-15)/(MIN($E$2:$E$8761)-15))*Data[[#This Row],[temperatuur]])+18.151</f>
        <v>17.205621848739497</v>
      </c>
      <c r="G1757" s="7">
        <f>Data[[#This Row],[Tintern ]]-Data[[#This Row],[temperatuur]]</f>
        <v>12.705621848739497</v>
      </c>
      <c r="H1757" s="7">
        <f>ROUND(IF(Data[[#This Row],[deltaT]]&gt;0,(Data[[#This Row],[Tintern ]]-Data[[#This Row],[temperatuur]])*Uitgangspunten!$B$9,0),1)</f>
        <v>44.1</v>
      </c>
      <c r="I1757"/>
      <c r="J1757"/>
      <c r="K1757" s="6"/>
      <c r="O1757" s="5"/>
      <c r="P1757" s="8"/>
      <c r="U1757"/>
      <c r="V1757"/>
    </row>
    <row r="1758" spans="1:22" x14ac:dyDescent="0.25">
      <c r="A1758">
        <v>2004</v>
      </c>
      <c r="B1758">
        <v>3</v>
      </c>
      <c r="C1758">
        <v>1</v>
      </c>
      <c r="D1758">
        <v>16</v>
      </c>
      <c r="E1758" s="13">
        <v>4.5</v>
      </c>
      <c r="F1758" s="7">
        <f>(((20-15)/(MIN($E$2:$E$8761)-15))*Data[[#This Row],[temperatuur]])+18.151</f>
        <v>17.205621848739497</v>
      </c>
      <c r="G1758" s="7">
        <f>Data[[#This Row],[Tintern ]]-Data[[#This Row],[temperatuur]]</f>
        <v>12.705621848739497</v>
      </c>
      <c r="H1758" s="7">
        <f>ROUND(IF(Data[[#This Row],[deltaT]]&gt;0,(Data[[#This Row],[Tintern ]]-Data[[#This Row],[temperatuur]])*Uitgangspunten!$B$9,0),1)</f>
        <v>44.1</v>
      </c>
      <c r="I1758"/>
      <c r="J1758"/>
      <c r="K1758" s="6"/>
      <c r="O1758" s="5"/>
      <c r="P1758" s="8"/>
      <c r="U1758"/>
      <c r="V1758"/>
    </row>
    <row r="1759" spans="1:22" x14ac:dyDescent="0.25">
      <c r="A1759">
        <v>2004</v>
      </c>
      <c r="B1759">
        <v>3</v>
      </c>
      <c r="C1759">
        <v>7</v>
      </c>
      <c r="D1759">
        <v>17</v>
      </c>
      <c r="E1759" s="13">
        <v>4.5</v>
      </c>
      <c r="F1759" s="7">
        <f>(((20-15)/(MIN($E$2:$E$8761)-15))*Data[[#This Row],[temperatuur]])+18.151</f>
        <v>17.205621848739497</v>
      </c>
      <c r="G1759" s="7">
        <f>Data[[#This Row],[Tintern ]]-Data[[#This Row],[temperatuur]]</f>
        <v>12.705621848739497</v>
      </c>
      <c r="H1759" s="7">
        <f>ROUND(IF(Data[[#This Row],[deltaT]]&gt;0,(Data[[#This Row],[Tintern ]]-Data[[#This Row],[temperatuur]])*Uitgangspunten!$B$9,0),1)</f>
        <v>44.1</v>
      </c>
      <c r="I1759"/>
      <c r="J1759"/>
      <c r="K1759" s="6"/>
      <c r="O1759" s="5"/>
      <c r="P1759" s="8"/>
      <c r="U1759"/>
      <c r="V1759"/>
    </row>
    <row r="1760" spans="1:22" x14ac:dyDescent="0.25">
      <c r="A1760">
        <v>2004</v>
      </c>
      <c r="B1760">
        <v>3</v>
      </c>
      <c r="C1760">
        <v>11</v>
      </c>
      <c r="D1760">
        <v>12</v>
      </c>
      <c r="E1760" s="13">
        <v>4.5</v>
      </c>
      <c r="F1760" s="7">
        <f>(((20-15)/(MIN($E$2:$E$8761)-15))*Data[[#This Row],[temperatuur]])+18.151</f>
        <v>17.205621848739497</v>
      </c>
      <c r="G1760" s="7">
        <f>Data[[#This Row],[Tintern ]]-Data[[#This Row],[temperatuur]]</f>
        <v>12.705621848739497</v>
      </c>
      <c r="H1760" s="7">
        <f>ROUND(IF(Data[[#This Row],[deltaT]]&gt;0,(Data[[#This Row],[Tintern ]]-Data[[#This Row],[temperatuur]])*Uitgangspunten!$B$9,0),1)</f>
        <v>44.1</v>
      </c>
      <c r="I1760"/>
      <c r="J1760"/>
      <c r="K1760" s="6"/>
      <c r="O1760" s="5"/>
      <c r="P1760" s="8"/>
      <c r="U1760"/>
      <c r="V1760"/>
    </row>
    <row r="1761" spans="1:22" x14ac:dyDescent="0.25">
      <c r="A1761">
        <v>2004</v>
      </c>
      <c r="B1761">
        <v>3</v>
      </c>
      <c r="C1761">
        <v>12</v>
      </c>
      <c r="D1761">
        <v>23</v>
      </c>
      <c r="E1761" s="13">
        <v>4.5</v>
      </c>
      <c r="F1761" s="7">
        <f>(((20-15)/(MIN($E$2:$E$8761)-15))*Data[[#This Row],[temperatuur]])+18.151</f>
        <v>17.205621848739497</v>
      </c>
      <c r="G1761" s="7">
        <f>Data[[#This Row],[Tintern ]]-Data[[#This Row],[temperatuur]]</f>
        <v>12.705621848739497</v>
      </c>
      <c r="H1761" s="7">
        <f>ROUND(IF(Data[[#This Row],[deltaT]]&gt;0,(Data[[#This Row],[Tintern ]]-Data[[#This Row],[temperatuur]])*Uitgangspunten!$B$9,0),1)</f>
        <v>44.1</v>
      </c>
      <c r="I1761"/>
      <c r="J1761"/>
      <c r="K1761" s="6"/>
      <c r="O1761" s="5"/>
      <c r="P1761" s="8"/>
      <c r="U1761"/>
      <c r="V1761"/>
    </row>
    <row r="1762" spans="1:22" x14ac:dyDescent="0.25">
      <c r="A1762">
        <v>2002</v>
      </c>
      <c r="B1762">
        <v>4</v>
      </c>
      <c r="C1762">
        <v>9</v>
      </c>
      <c r="D1762">
        <v>24</v>
      </c>
      <c r="E1762" s="13">
        <v>4.5</v>
      </c>
      <c r="F1762" s="7">
        <f>(((20-15)/(MIN($E$2:$E$8761)-15))*Data[[#This Row],[temperatuur]])+18.151</f>
        <v>17.205621848739497</v>
      </c>
      <c r="G1762" s="7">
        <f>Data[[#This Row],[Tintern ]]-Data[[#This Row],[temperatuur]]</f>
        <v>12.705621848739497</v>
      </c>
      <c r="H1762" s="7">
        <f>ROUND(IF(Data[[#This Row],[deltaT]]&gt;0,(Data[[#This Row],[Tintern ]]-Data[[#This Row],[temperatuur]])*Uitgangspunten!$B$9,0),1)</f>
        <v>44.1</v>
      </c>
      <c r="I1762"/>
      <c r="J1762"/>
      <c r="K1762" s="6"/>
      <c r="O1762" s="5"/>
      <c r="P1762" s="8"/>
      <c r="U1762"/>
      <c r="V1762"/>
    </row>
    <row r="1763" spans="1:22" x14ac:dyDescent="0.25">
      <c r="A1763">
        <v>2010</v>
      </c>
      <c r="B1763">
        <v>10</v>
      </c>
      <c r="C1763">
        <v>13</v>
      </c>
      <c r="D1763">
        <v>20</v>
      </c>
      <c r="E1763" s="13">
        <v>4.5</v>
      </c>
      <c r="F1763" s="7">
        <f>(((20-15)/(MIN($E$2:$E$8761)-15))*Data[[#This Row],[temperatuur]])+18.151</f>
        <v>17.205621848739497</v>
      </c>
      <c r="G1763" s="7">
        <f>Data[[#This Row],[Tintern ]]-Data[[#This Row],[temperatuur]]</f>
        <v>12.705621848739497</v>
      </c>
      <c r="H1763" s="7">
        <f>ROUND(IF(Data[[#This Row],[deltaT]]&gt;0,(Data[[#This Row],[Tintern ]]-Data[[#This Row],[temperatuur]])*Uitgangspunten!$B$9,0),1)</f>
        <v>44.1</v>
      </c>
      <c r="I1763"/>
      <c r="J1763"/>
      <c r="K1763" s="6"/>
      <c r="O1763" s="5"/>
      <c r="P1763" s="8"/>
      <c r="U1763"/>
      <c r="V1763"/>
    </row>
    <row r="1764" spans="1:22" x14ac:dyDescent="0.25">
      <c r="A1764">
        <v>2010</v>
      </c>
      <c r="B1764">
        <v>10</v>
      </c>
      <c r="C1764">
        <v>20</v>
      </c>
      <c r="D1764">
        <v>17</v>
      </c>
      <c r="E1764" s="13">
        <v>4.5</v>
      </c>
      <c r="F1764" s="7">
        <f>(((20-15)/(MIN($E$2:$E$8761)-15))*Data[[#This Row],[temperatuur]])+18.151</f>
        <v>17.205621848739497</v>
      </c>
      <c r="G1764" s="7">
        <f>Data[[#This Row],[Tintern ]]-Data[[#This Row],[temperatuur]]</f>
        <v>12.705621848739497</v>
      </c>
      <c r="H1764" s="7">
        <f>ROUND(IF(Data[[#This Row],[deltaT]]&gt;0,(Data[[#This Row],[Tintern ]]-Data[[#This Row],[temperatuur]])*Uitgangspunten!$B$9,0),1)</f>
        <v>44.1</v>
      </c>
      <c r="I1764"/>
      <c r="J1764"/>
      <c r="K1764" s="6"/>
      <c r="O1764" s="5"/>
      <c r="P1764" s="8"/>
      <c r="U1764"/>
      <c r="V1764"/>
    </row>
    <row r="1765" spans="1:22" x14ac:dyDescent="0.25">
      <c r="A1765">
        <v>2010</v>
      </c>
      <c r="B1765">
        <v>10</v>
      </c>
      <c r="C1765">
        <v>21</v>
      </c>
      <c r="D1765">
        <v>3</v>
      </c>
      <c r="E1765" s="13">
        <v>4.5</v>
      </c>
      <c r="F1765" s="7">
        <f>(((20-15)/(MIN($E$2:$E$8761)-15))*Data[[#This Row],[temperatuur]])+18.151</f>
        <v>17.205621848739497</v>
      </c>
      <c r="G1765" s="7">
        <f>Data[[#This Row],[Tintern ]]-Data[[#This Row],[temperatuur]]</f>
        <v>12.705621848739497</v>
      </c>
      <c r="H1765" s="7">
        <f>ROUND(IF(Data[[#This Row],[deltaT]]&gt;0,(Data[[#This Row],[Tintern ]]-Data[[#This Row],[temperatuur]])*Uitgangspunten!$B$9,0),1)</f>
        <v>44.1</v>
      </c>
      <c r="I1765"/>
      <c r="J1765"/>
      <c r="K1765" s="6"/>
      <c r="O1765" s="5"/>
      <c r="P1765" s="8"/>
      <c r="U1765"/>
      <c r="V1765"/>
    </row>
    <row r="1766" spans="1:22" x14ac:dyDescent="0.25">
      <c r="A1766">
        <v>2010</v>
      </c>
      <c r="B1766">
        <v>10</v>
      </c>
      <c r="C1766">
        <v>25</v>
      </c>
      <c r="D1766">
        <v>18</v>
      </c>
      <c r="E1766" s="13">
        <v>4.5</v>
      </c>
      <c r="F1766" s="7">
        <f>(((20-15)/(MIN($E$2:$E$8761)-15))*Data[[#This Row],[temperatuur]])+18.151</f>
        <v>17.205621848739497</v>
      </c>
      <c r="G1766" s="7">
        <f>Data[[#This Row],[Tintern ]]-Data[[#This Row],[temperatuur]]</f>
        <v>12.705621848739497</v>
      </c>
      <c r="H1766" s="7">
        <f>ROUND(IF(Data[[#This Row],[deltaT]]&gt;0,(Data[[#This Row],[Tintern ]]-Data[[#This Row],[temperatuur]])*Uitgangspunten!$B$9,0),1)</f>
        <v>44.1</v>
      </c>
      <c r="I1766"/>
      <c r="J1766"/>
      <c r="K1766" s="6"/>
      <c r="O1766" s="5"/>
      <c r="P1766" s="8"/>
      <c r="U1766"/>
      <c r="V1766"/>
    </row>
    <row r="1767" spans="1:22" x14ac:dyDescent="0.25">
      <c r="A1767">
        <v>2003</v>
      </c>
      <c r="B1767">
        <v>11</v>
      </c>
      <c r="C1767">
        <v>6</v>
      </c>
      <c r="D1767">
        <v>7</v>
      </c>
      <c r="E1767" s="13">
        <v>4.5</v>
      </c>
      <c r="F1767" s="7">
        <f>(((20-15)/(MIN($E$2:$E$8761)-15))*Data[[#This Row],[temperatuur]])+18.151</f>
        <v>17.205621848739497</v>
      </c>
      <c r="G1767" s="7">
        <f>Data[[#This Row],[Tintern ]]-Data[[#This Row],[temperatuur]]</f>
        <v>12.705621848739497</v>
      </c>
      <c r="H1767" s="7">
        <f>ROUND(IF(Data[[#This Row],[deltaT]]&gt;0,(Data[[#This Row],[Tintern ]]-Data[[#This Row],[temperatuur]])*Uitgangspunten!$B$9,0),1)</f>
        <v>44.1</v>
      </c>
      <c r="I1767"/>
      <c r="J1767"/>
      <c r="K1767" s="6"/>
      <c r="O1767" s="5"/>
      <c r="P1767" s="8"/>
      <c r="U1767"/>
      <c r="V1767"/>
    </row>
    <row r="1768" spans="1:22" x14ac:dyDescent="0.25">
      <c r="A1768">
        <v>2003</v>
      </c>
      <c r="B1768">
        <v>11</v>
      </c>
      <c r="C1768">
        <v>7</v>
      </c>
      <c r="D1768">
        <v>1</v>
      </c>
      <c r="E1768" s="13">
        <v>4.5</v>
      </c>
      <c r="F1768" s="7">
        <f>(((20-15)/(MIN($E$2:$E$8761)-15))*Data[[#This Row],[temperatuur]])+18.151</f>
        <v>17.205621848739497</v>
      </c>
      <c r="G1768" s="7">
        <f>Data[[#This Row],[Tintern ]]-Data[[#This Row],[temperatuur]]</f>
        <v>12.705621848739497</v>
      </c>
      <c r="H1768" s="7">
        <f>ROUND(IF(Data[[#This Row],[deltaT]]&gt;0,(Data[[#This Row],[Tintern ]]-Data[[#This Row],[temperatuur]])*Uitgangspunten!$B$9,0),1)</f>
        <v>44.1</v>
      </c>
      <c r="I1768"/>
      <c r="J1768"/>
      <c r="K1768" s="6"/>
      <c r="O1768" s="5"/>
      <c r="P1768" s="8"/>
      <c r="U1768"/>
      <c r="V1768"/>
    </row>
    <row r="1769" spans="1:22" x14ac:dyDescent="0.25">
      <c r="A1769">
        <v>2003</v>
      </c>
      <c r="B1769">
        <v>11</v>
      </c>
      <c r="C1769">
        <v>27</v>
      </c>
      <c r="D1769">
        <v>2</v>
      </c>
      <c r="E1769" s="13">
        <v>4.5</v>
      </c>
      <c r="F1769" s="7">
        <f>(((20-15)/(MIN($E$2:$E$8761)-15))*Data[[#This Row],[temperatuur]])+18.151</f>
        <v>17.205621848739497</v>
      </c>
      <c r="G1769" s="7">
        <f>Data[[#This Row],[Tintern ]]-Data[[#This Row],[temperatuur]]</f>
        <v>12.705621848739497</v>
      </c>
      <c r="H1769" s="7">
        <f>ROUND(IF(Data[[#This Row],[deltaT]]&gt;0,(Data[[#This Row],[Tintern ]]-Data[[#This Row],[temperatuur]])*Uitgangspunten!$B$9,0),1)</f>
        <v>44.1</v>
      </c>
      <c r="I1769"/>
      <c r="J1769"/>
      <c r="K1769" s="6"/>
      <c r="O1769" s="5"/>
      <c r="P1769" s="8"/>
      <c r="U1769"/>
      <c r="V1769"/>
    </row>
    <row r="1770" spans="1:22" x14ac:dyDescent="0.25">
      <c r="A1770">
        <v>2003</v>
      </c>
      <c r="B1770">
        <v>11</v>
      </c>
      <c r="C1770">
        <v>28</v>
      </c>
      <c r="D1770">
        <v>10</v>
      </c>
      <c r="E1770" s="13">
        <v>4.5</v>
      </c>
      <c r="F1770" s="7">
        <f>(((20-15)/(MIN($E$2:$E$8761)-15))*Data[[#This Row],[temperatuur]])+18.151</f>
        <v>17.205621848739497</v>
      </c>
      <c r="G1770" s="7">
        <f>Data[[#This Row],[Tintern ]]-Data[[#This Row],[temperatuur]]</f>
        <v>12.705621848739497</v>
      </c>
      <c r="H1770" s="7">
        <f>ROUND(IF(Data[[#This Row],[deltaT]]&gt;0,(Data[[#This Row],[Tintern ]]-Data[[#This Row],[temperatuur]])*Uitgangspunten!$B$9,0),1)</f>
        <v>44.1</v>
      </c>
      <c r="I1770"/>
      <c r="J1770"/>
      <c r="K1770" s="6"/>
      <c r="O1770" s="5"/>
      <c r="P1770" s="8"/>
      <c r="U1770"/>
      <c r="V1770"/>
    </row>
    <row r="1771" spans="1:22" x14ac:dyDescent="0.25">
      <c r="A1771">
        <v>2003</v>
      </c>
      <c r="B1771">
        <v>12</v>
      </c>
      <c r="C1771">
        <v>3</v>
      </c>
      <c r="D1771">
        <v>14</v>
      </c>
      <c r="E1771" s="13">
        <v>4.5</v>
      </c>
      <c r="F1771" s="7">
        <f>(((20-15)/(MIN($E$2:$E$8761)-15))*Data[[#This Row],[temperatuur]])+18.151</f>
        <v>17.205621848739497</v>
      </c>
      <c r="G1771" s="7">
        <f>Data[[#This Row],[Tintern ]]-Data[[#This Row],[temperatuur]]</f>
        <v>12.705621848739497</v>
      </c>
      <c r="H1771" s="7">
        <f>ROUND(IF(Data[[#This Row],[deltaT]]&gt;0,(Data[[#This Row],[Tintern ]]-Data[[#This Row],[temperatuur]])*Uitgangspunten!$B$9,0),1)</f>
        <v>44.1</v>
      </c>
      <c r="I1771"/>
      <c r="J1771"/>
      <c r="K1771" s="6"/>
      <c r="O1771" s="5"/>
      <c r="P1771" s="8"/>
      <c r="U1771"/>
      <c r="V1771"/>
    </row>
    <row r="1772" spans="1:22" x14ac:dyDescent="0.25">
      <c r="A1772">
        <v>2003</v>
      </c>
      <c r="B1772">
        <v>12</v>
      </c>
      <c r="C1772">
        <v>5</v>
      </c>
      <c r="D1772">
        <v>19</v>
      </c>
      <c r="E1772" s="13">
        <v>4.5</v>
      </c>
      <c r="F1772" s="7">
        <f>(((20-15)/(MIN($E$2:$E$8761)-15))*Data[[#This Row],[temperatuur]])+18.151</f>
        <v>17.205621848739497</v>
      </c>
      <c r="G1772" s="7">
        <f>Data[[#This Row],[Tintern ]]-Data[[#This Row],[temperatuur]]</f>
        <v>12.705621848739497</v>
      </c>
      <c r="H1772" s="7">
        <f>ROUND(IF(Data[[#This Row],[deltaT]]&gt;0,(Data[[#This Row],[Tintern ]]-Data[[#This Row],[temperatuur]])*Uitgangspunten!$B$9,0),1)</f>
        <v>44.1</v>
      </c>
      <c r="I1772"/>
      <c r="J1772"/>
      <c r="K1772" s="6"/>
      <c r="O1772" s="5"/>
      <c r="P1772" s="8"/>
      <c r="U1772"/>
      <c r="V1772"/>
    </row>
    <row r="1773" spans="1:22" x14ac:dyDescent="0.25">
      <c r="A1773">
        <v>2003</v>
      </c>
      <c r="B1773">
        <v>12</v>
      </c>
      <c r="C1773">
        <v>5</v>
      </c>
      <c r="D1773">
        <v>20</v>
      </c>
      <c r="E1773" s="13">
        <v>4.5</v>
      </c>
      <c r="F1773" s="7">
        <f>(((20-15)/(MIN($E$2:$E$8761)-15))*Data[[#This Row],[temperatuur]])+18.151</f>
        <v>17.205621848739497</v>
      </c>
      <c r="G1773" s="7">
        <f>Data[[#This Row],[Tintern ]]-Data[[#This Row],[temperatuur]]</f>
        <v>12.705621848739497</v>
      </c>
      <c r="H1773" s="7">
        <f>ROUND(IF(Data[[#This Row],[deltaT]]&gt;0,(Data[[#This Row],[Tintern ]]-Data[[#This Row],[temperatuur]])*Uitgangspunten!$B$9,0),1)</f>
        <v>44.1</v>
      </c>
      <c r="I1773"/>
      <c r="J1773"/>
      <c r="K1773" s="6"/>
      <c r="O1773" s="5"/>
      <c r="P1773" s="8"/>
      <c r="U1773"/>
      <c r="V1773"/>
    </row>
    <row r="1774" spans="1:22" x14ac:dyDescent="0.25">
      <c r="A1774">
        <v>2003</v>
      </c>
      <c r="B1774">
        <v>12</v>
      </c>
      <c r="C1774">
        <v>5</v>
      </c>
      <c r="D1774">
        <v>21</v>
      </c>
      <c r="E1774" s="13">
        <v>4.5</v>
      </c>
      <c r="F1774" s="7">
        <f>(((20-15)/(MIN($E$2:$E$8761)-15))*Data[[#This Row],[temperatuur]])+18.151</f>
        <v>17.205621848739497</v>
      </c>
      <c r="G1774" s="7">
        <f>Data[[#This Row],[Tintern ]]-Data[[#This Row],[temperatuur]]</f>
        <v>12.705621848739497</v>
      </c>
      <c r="H1774" s="7">
        <f>ROUND(IF(Data[[#This Row],[deltaT]]&gt;0,(Data[[#This Row],[Tintern ]]-Data[[#This Row],[temperatuur]])*Uitgangspunten!$B$9,0),1)</f>
        <v>44.1</v>
      </c>
      <c r="I1774"/>
      <c r="J1774"/>
      <c r="K1774" s="6"/>
      <c r="O1774" s="5"/>
      <c r="P1774" s="8"/>
      <c r="U1774"/>
      <c r="V1774"/>
    </row>
    <row r="1775" spans="1:22" x14ac:dyDescent="0.25">
      <c r="A1775">
        <v>2003</v>
      </c>
      <c r="B1775">
        <v>12</v>
      </c>
      <c r="C1775">
        <v>11</v>
      </c>
      <c r="D1775">
        <v>19</v>
      </c>
      <c r="E1775" s="13">
        <v>4.5</v>
      </c>
      <c r="F1775" s="7">
        <f>(((20-15)/(MIN($E$2:$E$8761)-15))*Data[[#This Row],[temperatuur]])+18.151</f>
        <v>17.205621848739497</v>
      </c>
      <c r="G1775" s="7">
        <f>Data[[#This Row],[Tintern ]]-Data[[#This Row],[temperatuur]]</f>
        <v>12.705621848739497</v>
      </c>
      <c r="H1775" s="7">
        <f>ROUND(IF(Data[[#This Row],[deltaT]]&gt;0,(Data[[#This Row],[Tintern ]]-Data[[#This Row],[temperatuur]])*Uitgangspunten!$B$9,0),1)</f>
        <v>44.1</v>
      </c>
      <c r="I1775"/>
      <c r="J1775"/>
      <c r="K1775" s="6"/>
      <c r="O1775" s="5"/>
      <c r="P1775" s="8"/>
      <c r="U1775"/>
      <c r="V1775"/>
    </row>
    <row r="1776" spans="1:22" x14ac:dyDescent="0.25">
      <c r="A1776">
        <v>2003</v>
      </c>
      <c r="B1776">
        <v>12</v>
      </c>
      <c r="C1776">
        <v>11</v>
      </c>
      <c r="D1776">
        <v>20</v>
      </c>
      <c r="E1776" s="13">
        <v>4.5</v>
      </c>
      <c r="F1776" s="7">
        <f>(((20-15)/(MIN($E$2:$E$8761)-15))*Data[[#This Row],[temperatuur]])+18.151</f>
        <v>17.205621848739497</v>
      </c>
      <c r="G1776" s="7">
        <f>Data[[#This Row],[Tintern ]]-Data[[#This Row],[temperatuur]]</f>
        <v>12.705621848739497</v>
      </c>
      <c r="H1776" s="7">
        <f>ROUND(IF(Data[[#This Row],[deltaT]]&gt;0,(Data[[#This Row],[Tintern ]]-Data[[#This Row],[temperatuur]])*Uitgangspunten!$B$9,0),1)</f>
        <v>44.1</v>
      </c>
      <c r="I1776"/>
      <c r="J1776"/>
      <c r="K1776" s="6"/>
      <c r="O1776" s="5"/>
      <c r="P1776" s="8"/>
      <c r="U1776"/>
      <c r="V1776"/>
    </row>
    <row r="1777" spans="1:22" x14ac:dyDescent="0.25">
      <c r="A1777">
        <v>2003</v>
      </c>
      <c r="B1777">
        <v>12</v>
      </c>
      <c r="C1777">
        <v>15</v>
      </c>
      <c r="D1777">
        <v>10</v>
      </c>
      <c r="E1777" s="13">
        <v>4.5</v>
      </c>
      <c r="F1777" s="7">
        <f>(((20-15)/(MIN($E$2:$E$8761)-15))*Data[[#This Row],[temperatuur]])+18.151</f>
        <v>17.205621848739497</v>
      </c>
      <c r="G1777" s="7">
        <f>Data[[#This Row],[Tintern ]]-Data[[#This Row],[temperatuur]]</f>
        <v>12.705621848739497</v>
      </c>
      <c r="H1777" s="7">
        <f>ROUND(IF(Data[[#This Row],[deltaT]]&gt;0,(Data[[#This Row],[Tintern ]]-Data[[#This Row],[temperatuur]])*Uitgangspunten!$B$9,0),1)</f>
        <v>44.1</v>
      </c>
      <c r="I1777"/>
      <c r="J1777"/>
      <c r="K1777" s="6"/>
      <c r="O1777" s="5"/>
      <c r="P1777" s="8"/>
      <c r="U1777"/>
      <c r="V1777"/>
    </row>
    <row r="1778" spans="1:22" x14ac:dyDescent="0.25">
      <c r="A1778">
        <v>2003</v>
      </c>
      <c r="B1778">
        <v>12</v>
      </c>
      <c r="C1778">
        <v>18</v>
      </c>
      <c r="D1778">
        <v>15</v>
      </c>
      <c r="E1778" s="13">
        <v>4.5</v>
      </c>
      <c r="F1778" s="7">
        <f>(((20-15)/(MIN($E$2:$E$8761)-15))*Data[[#This Row],[temperatuur]])+18.151</f>
        <v>17.205621848739497</v>
      </c>
      <c r="G1778" s="7">
        <f>Data[[#This Row],[Tintern ]]-Data[[#This Row],[temperatuur]]</f>
        <v>12.705621848739497</v>
      </c>
      <c r="H1778" s="7">
        <f>ROUND(IF(Data[[#This Row],[deltaT]]&gt;0,(Data[[#This Row],[Tintern ]]-Data[[#This Row],[temperatuur]])*Uitgangspunten!$B$9,0),1)</f>
        <v>44.1</v>
      </c>
      <c r="I1778"/>
      <c r="J1778"/>
      <c r="K1778" s="6"/>
      <c r="O1778" s="5"/>
      <c r="P1778" s="8"/>
      <c r="U1778"/>
      <c r="V1778"/>
    </row>
    <row r="1779" spans="1:22" x14ac:dyDescent="0.25">
      <c r="A1779">
        <v>2003</v>
      </c>
      <c r="B1779">
        <v>12</v>
      </c>
      <c r="C1779">
        <v>21</v>
      </c>
      <c r="D1779">
        <v>3</v>
      </c>
      <c r="E1779" s="13">
        <v>4.5</v>
      </c>
      <c r="F1779" s="7">
        <f>(((20-15)/(MIN($E$2:$E$8761)-15))*Data[[#This Row],[temperatuur]])+18.151</f>
        <v>17.205621848739497</v>
      </c>
      <c r="G1779" s="7">
        <f>Data[[#This Row],[Tintern ]]-Data[[#This Row],[temperatuur]]</f>
        <v>12.705621848739497</v>
      </c>
      <c r="H1779" s="7">
        <f>ROUND(IF(Data[[#This Row],[deltaT]]&gt;0,(Data[[#This Row],[Tintern ]]-Data[[#This Row],[temperatuur]])*Uitgangspunten!$B$9,0),1)</f>
        <v>44.1</v>
      </c>
      <c r="I1779"/>
      <c r="J1779"/>
      <c r="K1779" s="6"/>
      <c r="O1779" s="5"/>
      <c r="P1779" s="8"/>
      <c r="U1779"/>
      <c r="V1779"/>
    </row>
    <row r="1780" spans="1:22" x14ac:dyDescent="0.25">
      <c r="A1780">
        <v>2003</v>
      </c>
      <c r="B1780">
        <v>12</v>
      </c>
      <c r="C1780">
        <v>28</v>
      </c>
      <c r="D1780">
        <v>24</v>
      </c>
      <c r="E1780" s="13">
        <v>4.5</v>
      </c>
      <c r="F1780" s="7">
        <f>(((20-15)/(MIN($E$2:$E$8761)-15))*Data[[#This Row],[temperatuur]])+18.151</f>
        <v>17.205621848739497</v>
      </c>
      <c r="G1780" s="7">
        <f>Data[[#This Row],[Tintern ]]-Data[[#This Row],[temperatuur]]</f>
        <v>12.705621848739497</v>
      </c>
      <c r="H1780" s="7">
        <f>ROUND(IF(Data[[#This Row],[deltaT]]&gt;0,(Data[[#This Row],[Tintern ]]-Data[[#This Row],[temperatuur]])*Uitgangspunten!$B$9,0),1)</f>
        <v>44.1</v>
      </c>
      <c r="I1780"/>
      <c r="J1780"/>
      <c r="K1780" s="6"/>
      <c r="O1780" s="5"/>
      <c r="P1780" s="8"/>
      <c r="U1780"/>
      <c r="V1780"/>
    </row>
    <row r="1781" spans="1:22" x14ac:dyDescent="0.25">
      <c r="A1781">
        <v>2003</v>
      </c>
      <c r="B1781">
        <v>12</v>
      </c>
      <c r="C1781">
        <v>30</v>
      </c>
      <c r="D1781">
        <v>13</v>
      </c>
      <c r="E1781" s="13">
        <v>4.5</v>
      </c>
      <c r="F1781" s="7">
        <f>(((20-15)/(MIN($E$2:$E$8761)-15))*Data[[#This Row],[temperatuur]])+18.151</f>
        <v>17.205621848739497</v>
      </c>
      <c r="G1781" s="7">
        <f>Data[[#This Row],[Tintern ]]-Data[[#This Row],[temperatuur]]</f>
        <v>12.705621848739497</v>
      </c>
      <c r="H1781" s="7">
        <f>ROUND(IF(Data[[#This Row],[deltaT]]&gt;0,(Data[[#This Row],[Tintern ]]-Data[[#This Row],[temperatuur]])*Uitgangspunten!$B$9,0),1)</f>
        <v>44.1</v>
      </c>
      <c r="I1781"/>
      <c r="J1781"/>
      <c r="K1781" s="6"/>
      <c r="O1781" s="5"/>
      <c r="P1781" s="8"/>
      <c r="U1781"/>
      <c r="V1781"/>
    </row>
    <row r="1782" spans="1:22" x14ac:dyDescent="0.25">
      <c r="A1782">
        <v>2001</v>
      </c>
      <c r="B1782">
        <v>1</v>
      </c>
      <c r="C1782">
        <v>1</v>
      </c>
      <c r="D1782">
        <v>17</v>
      </c>
      <c r="E1782" s="13">
        <v>4.6000000000000005</v>
      </c>
      <c r="F1782" s="7">
        <f>(((20-15)/(MIN($E$2:$E$8761)-15))*Data[[#This Row],[temperatuur]])+18.151</f>
        <v>17.184613445378151</v>
      </c>
      <c r="G1782" s="7">
        <f>Data[[#This Row],[Tintern ]]-Data[[#This Row],[temperatuur]]</f>
        <v>12.58461344537815</v>
      </c>
      <c r="H1782" s="7">
        <f>ROUND(IF(Data[[#This Row],[deltaT]]&gt;0,(Data[[#This Row],[Tintern ]]-Data[[#This Row],[temperatuur]])*Uitgangspunten!$B$9,0),1)</f>
        <v>43.7</v>
      </c>
      <c r="I1782"/>
      <c r="J1782"/>
      <c r="K1782" s="6"/>
      <c r="O1782" s="5"/>
      <c r="P1782" s="8"/>
      <c r="U1782"/>
      <c r="V1782"/>
    </row>
    <row r="1783" spans="1:22" x14ac:dyDescent="0.25">
      <c r="A1783">
        <v>2001</v>
      </c>
      <c r="B1783">
        <v>1</v>
      </c>
      <c r="C1783">
        <v>3</v>
      </c>
      <c r="D1783">
        <v>19</v>
      </c>
      <c r="E1783" s="13">
        <v>4.6000000000000005</v>
      </c>
      <c r="F1783" s="7">
        <f>(((20-15)/(MIN($E$2:$E$8761)-15))*Data[[#This Row],[temperatuur]])+18.151</f>
        <v>17.184613445378151</v>
      </c>
      <c r="G1783" s="7">
        <f>Data[[#This Row],[Tintern ]]-Data[[#This Row],[temperatuur]]</f>
        <v>12.58461344537815</v>
      </c>
      <c r="H1783" s="7">
        <f>ROUND(IF(Data[[#This Row],[deltaT]]&gt;0,(Data[[#This Row],[Tintern ]]-Data[[#This Row],[temperatuur]])*Uitgangspunten!$B$9,0),1)</f>
        <v>43.7</v>
      </c>
      <c r="I1783"/>
      <c r="J1783"/>
      <c r="K1783" s="6"/>
      <c r="O1783" s="5"/>
      <c r="P1783" s="8"/>
      <c r="U1783"/>
      <c r="V1783"/>
    </row>
    <row r="1784" spans="1:22" x14ac:dyDescent="0.25">
      <c r="A1784">
        <v>2001</v>
      </c>
      <c r="B1784">
        <v>1</v>
      </c>
      <c r="C1784">
        <v>3</v>
      </c>
      <c r="D1784">
        <v>20</v>
      </c>
      <c r="E1784" s="13">
        <v>4.6000000000000005</v>
      </c>
      <c r="F1784" s="7">
        <f>(((20-15)/(MIN($E$2:$E$8761)-15))*Data[[#This Row],[temperatuur]])+18.151</f>
        <v>17.184613445378151</v>
      </c>
      <c r="G1784" s="7">
        <f>Data[[#This Row],[Tintern ]]-Data[[#This Row],[temperatuur]]</f>
        <v>12.58461344537815</v>
      </c>
      <c r="H1784" s="7">
        <f>ROUND(IF(Data[[#This Row],[deltaT]]&gt;0,(Data[[#This Row],[Tintern ]]-Data[[#This Row],[temperatuur]])*Uitgangspunten!$B$9,0),1)</f>
        <v>43.7</v>
      </c>
      <c r="I1784"/>
      <c r="J1784"/>
      <c r="K1784" s="6"/>
      <c r="O1784" s="5"/>
      <c r="P1784" s="8"/>
      <c r="U1784"/>
      <c r="V1784"/>
    </row>
    <row r="1785" spans="1:22" x14ac:dyDescent="0.25">
      <c r="A1785">
        <v>2001</v>
      </c>
      <c r="B1785">
        <v>1</v>
      </c>
      <c r="C1785">
        <v>7</v>
      </c>
      <c r="D1785">
        <v>7</v>
      </c>
      <c r="E1785" s="13">
        <v>4.6000000000000005</v>
      </c>
      <c r="F1785" s="7">
        <f>(((20-15)/(MIN($E$2:$E$8761)-15))*Data[[#This Row],[temperatuur]])+18.151</f>
        <v>17.184613445378151</v>
      </c>
      <c r="G1785" s="7">
        <f>Data[[#This Row],[Tintern ]]-Data[[#This Row],[temperatuur]]</f>
        <v>12.58461344537815</v>
      </c>
      <c r="H1785" s="7">
        <f>ROUND(IF(Data[[#This Row],[deltaT]]&gt;0,(Data[[#This Row],[Tintern ]]-Data[[#This Row],[temperatuur]])*Uitgangspunten!$B$9,0),1)</f>
        <v>43.7</v>
      </c>
      <c r="I1785"/>
      <c r="J1785"/>
      <c r="K1785" s="6"/>
      <c r="O1785" s="5"/>
      <c r="P1785" s="8"/>
      <c r="U1785"/>
      <c r="V1785"/>
    </row>
    <row r="1786" spans="1:22" x14ac:dyDescent="0.25">
      <c r="A1786">
        <v>2001</v>
      </c>
      <c r="B1786">
        <v>1</v>
      </c>
      <c r="C1786">
        <v>7</v>
      </c>
      <c r="D1786">
        <v>8</v>
      </c>
      <c r="E1786" s="13">
        <v>4.6000000000000005</v>
      </c>
      <c r="F1786" s="7">
        <f>(((20-15)/(MIN($E$2:$E$8761)-15))*Data[[#This Row],[temperatuur]])+18.151</f>
        <v>17.184613445378151</v>
      </c>
      <c r="G1786" s="7">
        <f>Data[[#This Row],[Tintern ]]-Data[[#This Row],[temperatuur]]</f>
        <v>12.58461344537815</v>
      </c>
      <c r="H1786" s="7">
        <f>ROUND(IF(Data[[#This Row],[deltaT]]&gt;0,(Data[[#This Row],[Tintern ]]-Data[[#This Row],[temperatuur]])*Uitgangspunten!$B$9,0),1)</f>
        <v>43.7</v>
      </c>
      <c r="I1786"/>
      <c r="J1786"/>
      <c r="K1786" s="6"/>
      <c r="O1786" s="5"/>
      <c r="P1786" s="8"/>
      <c r="U1786"/>
      <c r="V1786"/>
    </row>
    <row r="1787" spans="1:22" x14ac:dyDescent="0.25">
      <c r="A1787">
        <v>2001</v>
      </c>
      <c r="B1787">
        <v>1</v>
      </c>
      <c r="C1787">
        <v>24</v>
      </c>
      <c r="D1787">
        <v>22</v>
      </c>
      <c r="E1787" s="13">
        <v>4.6000000000000005</v>
      </c>
      <c r="F1787" s="7">
        <f>(((20-15)/(MIN($E$2:$E$8761)-15))*Data[[#This Row],[temperatuur]])+18.151</f>
        <v>17.184613445378151</v>
      </c>
      <c r="G1787" s="7">
        <f>Data[[#This Row],[Tintern ]]-Data[[#This Row],[temperatuur]]</f>
        <v>12.58461344537815</v>
      </c>
      <c r="H1787" s="7">
        <f>ROUND(IF(Data[[#This Row],[deltaT]]&gt;0,(Data[[#This Row],[Tintern ]]-Data[[#This Row],[temperatuur]])*Uitgangspunten!$B$9,0),1)</f>
        <v>43.7</v>
      </c>
      <c r="I1787"/>
      <c r="J1787"/>
      <c r="K1787" s="6"/>
      <c r="O1787" s="5"/>
      <c r="P1787" s="8"/>
      <c r="U1787"/>
      <c r="V1787"/>
    </row>
    <row r="1788" spans="1:22" x14ac:dyDescent="0.25">
      <c r="A1788">
        <v>2001</v>
      </c>
      <c r="B1788">
        <v>1</v>
      </c>
      <c r="C1788">
        <v>26</v>
      </c>
      <c r="D1788">
        <v>8</v>
      </c>
      <c r="E1788" s="13">
        <v>4.6000000000000005</v>
      </c>
      <c r="F1788" s="7">
        <f>(((20-15)/(MIN($E$2:$E$8761)-15))*Data[[#This Row],[temperatuur]])+18.151</f>
        <v>17.184613445378151</v>
      </c>
      <c r="G1788" s="7">
        <f>Data[[#This Row],[Tintern ]]-Data[[#This Row],[temperatuur]]</f>
        <v>12.58461344537815</v>
      </c>
      <c r="H1788" s="7">
        <f>ROUND(IF(Data[[#This Row],[deltaT]]&gt;0,(Data[[#This Row],[Tintern ]]-Data[[#This Row],[temperatuur]])*Uitgangspunten!$B$9,0),1)</f>
        <v>43.7</v>
      </c>
      <c r="I1788"/>
      <c r="J1788"/>
      <c r="K1788" s="6"/>
      <c r="O1788" s="5"/>
      <c r="P1788" s="8"/>
      <c r="U1788"/>
      <c r="V1788"/>
    </row>
    <row r="1789" spans="1:22" x14ac:dyDescent="0.25">
      <c r="A1789">
        <v>2001</v>
      </c>
      <c r="B1789">
        <v>1</v>
      </c>
      <c r="C1789">
        <v>27</v>
      </c>
      <c r="D1789">
        <v>23</v>
      </c>
      <c r="E1789" s="13">
        <v>4.6000000000000005</v>
      </c>
      <c r="F1789" s="7">
        <f>(((20-15)/(MIN($E$2:$E$8761)-15))*Data[[#This Row],[temperatuur]])+18.151</f>
        <v>17.184613445378151</v>
      </c>
      <c r="G1789" s="7">
        <f>Data[[#This Row],[Tintern ]]-Data[[#This Row],[temperatuur]]</f>
        <v>12.58461344537815</v>
      </c>
      <c r="H1789" s="7">
        <f>ROUND(IF(Data[[#This Row],[deltaT]]&gt;0,(Data[[#This Row],[Tintern ]]-Data[[#This Row],[temperatuur]])*Uitgangspunten!$B$9,0),1)</f>
        <v>43.7</v>
      </c>
      <c r="I1789"/>
      <c r="J1789"/>
      <c r="K1789" s="6"/>
      <c r="O1789" s="5"/>
      <c r="P1789" s="8"/>
      <c r="U1789"/>
      <c r="V1789"/>
    </row>
    <row r="1790" spans="1:22" x14ac:dyDescent="0.25">
      <c r="A1790">
        <v>2004</v>
      </c>
      <c r="B1790">
        <v>2</v>
      </c>
      <c r="C1790">
        <v>8</v>
      </c>
      <c r="D1790">
        <v>21</v>
      </c>
      <c r="E1790" s="13">
        <v>4.6000000000000005</v>
      </c>
      <c r="F1790" s="7">
        <f>(((20-15)/(MIN($E$2:$E$8761)-15))*Data[[#This Row],[temperatuur]])+18.151</f>
        <v>17.184613445378151</v>
      </c>
      <c r="G1790" s="7">
        <f>Data[[#This Row],[Tintern ]]-Data[[#This Row],[temperatuur]]</f>
        <v>12.58461344537815</v>
      </c>
      <c r="H1790" s="7">
        <f>ROUND(IF(Data[[#This Row],[deltaT]]&gt;0,(Data[[#This Row],[Tintern ]]-Data[[#This Row],[temperatuur]])*Uitgangspunten!$B$9,0),1)</f>
        <v>43.7</v>
      </c>
      <c r="I1790"/>
      <c r="J1790"/>
      <c r="K1790" s="6"/>
      <c r="O1790" s="5"/>
      <c r="P1790" s="8"/>
      <c r="U1790"/>
      <c r="V1790"/>
    </row>
    <row r="1791" spans="1:22" x14ac:dyDescent="0.25">
      <c r="A1791">
        <v>2004</v>
      </c>
      <c r="B1791">
        <v>2</v>
      </c>
      <c r="C1791">
        <v>11</v>
      </c>
      <c r="D1791">
        <v>16</v>
      </c>
      <c r="E1791" s="13">
        <v>4.6000000000000005</v>
      </c>
      <c r="F1791" s="7">
        <f>(((20-15)/(MIN($E$2:$E$8761)-15))*Data[[#This Row],[temperatuur]])+18.151</f>
        <v>17.184613445378151</v>
      </c>
      <c r="G1791" s="7">
        <f>Data[[#This Row],[Tintern ]]-Data[[#This Row],[temperatuur]]</f>
        <v>12.58461344537815</v>
      </c>
      <c r="H1791" s="7">
        <f>ROUND(IF(Data[[#This Row],[deltaT]]&gt;0,(Data[[#This Row],[Tintern ]]-Data[[#This Row],[temperatuur]])*Uitgangspunten!$B$9,0),1)</f>
        <v>43.7</v>
      </c>
      <c r="I1791"/>
      <c r="J1791"/>
      <c r="K1791" s="6"/>
      <c r="O1791" s="5"/>
      <c r="P1791" s="8"/>
      <c r="U1791"/>
      <c r="V1791"/>
    </row>
    <row r="1792" spans="1:22" x14ac:dyDescent="0.25">
      <c r="A1792">
        <v>2004</v>
      </c>
      <c r="B1792">
        <v>2</v>
      </c>
      <c r="C1792">
        <v>16</v>
      </c>
      <c r="D1792">
        <v>13</v>
      </c>
      <c r="E1792" s="13">
        <v>4.6000000000000005</v>
      </c>
      <c r="F1792" s="7">
        <f>(((20-15)/(MIN($E$2:$E$8761)-15))*Data[[#This Row],[temperatuur]])+18.151</f>
        <v>17.184613445378151</v>
      </c>
      <c r="G1792" s="7">
        <f>Data[[#This Row],[Tintern ]]-Data[[#This Row],[temperatuur]]</f>
        <v>12.58461344537815</v>
      </c>
      <c r="H1792" s="7">
        <f>ROUND(IF(Data[[#This Row],[deltaT]]&gt;0,(Data[[#This Row],[Tintern ]]-Data[[#This Row],[temperatuur]])*Uitgangspunten!$B$9,0),1)</f>
        <v>43.7</v>
      </c>
      <c r="I1792"/>
      <c r="J1792"/>
      <c r="K1792" s="6"/>
      <c r="O1792" s="5"/>
      <c r="P1792" s="8"/>
      <c r="U1792"/>
      <c r="V1792"/>
    </row>
    <row r="1793" spans="1:22" x14ac:dyDescent="0.25">
      <c r="A1793">
        <v>2004</v>
      </c>
      <c r="B1793">
        <v>2</v>
      </c>
      <c r="C1793">
        <v>17</v>
      </c>
      <c r="D1793">
        <v>21</v>
      </c>
      <c r="E1793" s="13">
        <v>4.6000000000000005</v>
      </c>
      <c r="F1793" s="7">
        <f>(((20-15)/(MIN($E$2:$E$8761)-15))*Data[[#This Row],[temperatuur]])+18.151</f>
        <v>17.184613445378151</v>
      </c>
      <c r="G1793" s="7">
        <f>Data[[#This Row],[Tintern ]]-Data[[#This Row],[temperatuur]]</f>
        <v>12.58461344537815</v>
      </c>
      <c r="H1793" s="7">
        <f>ROUND(IF(Data[[#This Row],[deltaT]]&gt;0,(Data[[#This Row],[Tintern ]]-Data[[#This Row],[temperatuur]])*Uitgangspunten!$B$9,0),1)</f>
        <v>43.7</v>
      </c>
      <c r="I1793"/>
      <c r="J1793"/>
      <c r="K1793" s="6"/>
      <c r="O1793" s="5"/>
      <c r="P1793" s="8"/>
      <c r="U1793"/>
      <c r="V1793"/>
    </row>
    <row r="1794" spans="1:22" x14ac:dyDescent="0.25">
      <c r="A1794">
        <v>2004</v>
      </c>
      <c r="B1794">
        <v>2</v>
      </c>
      <c r="C1794">
        <v>18</v>
      </c>
      <c r="D1794">
        <v>1</v>
      </c>
      <c r="E1794" s="13">
        <v>4.6000000000000005</v>
      </c>
      <c r="F1794" s="7">
        <f>(((20-15)/(MIN($E$2:$E$8761)-15))*Data[[#This Row],[temperatuur]])+18.151</f>
        <v>17.184613445378151</v>
      </c>
      <c r="G1794" s="7">
        <f>Data[[#This Row],[Tintern ]]-Data[[#This Row],[temperatuur]]</f>
        <v>12.58461344537815</v>
      </c>
      <c r="H1794" s="7">
        <f>ROUND(IF(Data[[#This Row],[deltaT]]&gt;0,(Data[[#This Row],[Tintern ]]-Data[[#This Row],[temperatuur]])*Uitgangspunten!$B$9,0),1)</f>
        <v>43.7</v>
      </c>
      <c r="I1794"/>
      <c r="J1794"/>
      <c r="K1794" s="6"/>
      <c r="O1794" s="5"/>
      <c r="P1794" s="8"/>
      <c r="U1794"/>
      <c r="V1794"/>
    </row>
    <row r="1795" spans="1:22" x14ac:dyDescent="0.25">
      <c r="A1795">
        <v>2004</v>
      </c>
      <c r="B1795">
        <v>2</v>
      </c>
      <c r="C1795">
        <v>18</v>
      </c>
      <c r="D1795">
        <v>2</v>
      </c>
      <c r="E1795" s="13">
        <v>4.6000000000000005</v>
      </c>
      <c r="F1795" s="7">
        <f>(((20-15)/(MIN($E$2:$E$8761)-15))*Data[[#This Row],[temperatuur]])+18.151</f>
        <v>17.184613445378151</v>
      </c>
      <c r="G1795" s="7">
        <f>Data[[#This Row],[Tintern ]]-Data[[#This Row],[temperatuur]]</f>
        <v>12.58461344537815</v>
      </c>
      <c r="H1795" s="7">
        <f>ROUND(IF(Data[[#This Row],[deltaT]]&gt;0,(Data[[#This Row],[Tintern ]]-Data[[#This Row],[temperatuur]])*Uitgangspunten!$B$9,0),1)</f>
        <v>43.7</v>
      </c>
      <c r="I1795"/>
      <c r="J1795"/>
      <c r="K1795" s="6"/>
      <c r="O1795" s="5"/>
      <c r="P1795" s="8"/>
      <c r="U1795"/>
      <c r="V1795"/>
    </row>
    <row r="1796" spans="1:22" x14ac:dyDescent="0.25">
      <c r="A1796">
        <v>2004</v>
      </c>
      <c r="B1796">
        <v>2</v>
      </c>
      <c r="C1796">
        <v>18</v>
      </c>
      <c r="D1796">
        <v>3</v>
      </c>
      <c r="E1796" s="13">
        <v>4.6000000000000005</v>
      </c>
      <c r="F1796" s="7">
        <f>(((20-15)/(MIN($E$2:$E$8761)-15))*Data[[#This Row],[temperatuur]])+18.151</f>
        <v>17.184613445378151</v>
      </c>
      <c r="G1796" s="7">
        <f>Data[[#This Row],[Tintern ]]-Data[[#This Row],[temperatuur]]</f>
        <v>12.58461344537815</v>
      </c>
      <c r="H1796" s="7">
        <f>ROUND(IF(Data[[#This Row],[deltaT]]&gt;0,(Data[[#This Row],[Tintern ]]-Data[[#This Row],[temperatuur]])*Uitgangspunten!$B$9,0),1)</f>
        <v>43.7</v>
      </c>
      <c r="I1796"/>
      <c r="J1796"/>
      <c r="K1796" s="6"/>
      <c r="O1796" s="5"/>
      <c r="P1796" s="8"/>
      <c r="U1796"/>
      <c r="V1796"/>
    </row>
    <row r="1797" spans="1:22" x14ac:dyDescent="0.25">
      <c r="A1797">
        <v>2002</v>
      </c>
      <c r="B1797">
        <v>4</v>
      </c>
      <c r="C1797">
        <v>6</v>
      </c>
      <c r="D1797">
        <v>22</v>
      </c>
      <c r="E1797" s="13">
        <v>4.6000000000000005</v>
      </c>
      <c r="F1797" s="7">
        <f>(((20-15)/(MIN($E$2:$E$8761)-15))*Data[[#This Row],[temperatuur]])+18.151</f>
        <v>17.184613445378151</v>
      </c>
      <c r="G1797" s="7">
        <f>Data[[#This Row],[Tintern ]]-Data[[#This Row],[temperatuur]]</f>
        <v>12.58461344537815</v>
      </c>
      <c r="H1797" s="7">
        <f>ROUND(IF(Data[[#This Row],[deltaT]]&gt;0,(Data[[#This Row],[Tintern ]]-Data[[#This Row],[temperatuur]])*Uitgangspunten!$B$9,0),1)</f>
        <v>43.7</v>
      </c>
      <c r="I1797"/>
      <c r="J1797"/>
      <c r="K1797" s="6"/>
      <c r="O1797" s="5"/>
      <c r="P1797" s="8"/>
      <c r="U1797"/>
      <c r="V1797"/>
    </row>
    <row r="1798" spans="1:22" x14ac:dyDescent="0.25">
      <c r="A1798">
        <v>2002</v>
      </c>
      <c r="B1798">
        <v>4</v>
      </c>
      <c r="C1798">
        <v>11</v>
      </c>
      <c r="D1798">
        <v>6</v>
      </c>
      <c r="E1798" s="13">
        <v>4.6000000000000005</v>
      </c>
      <c r="F1798" s="7">
        <f>(((20-15)/(MIN($E$2:$E$8761)-15))*Data[[#This Row],[temperatuur]])+18.151</f>
        <v>17.184613445378151</v>
      </c>
      <c r="G1798" s="7">
        <f>Data[[#This Row],[Tintern ]]-Data[[#This Row],[temperatuur]]</f>
        <v>12.58461344537815</v>
      </c>
      <c r="H1798" s="7">
        <f>ROUND(IF(Data[[#This Row],[deltaT]]&gt;0,(Data[[#This Row],[Tintern ]]-Data[[#This Row],[temperatuur]])*Uitgangspunten!$B$9,0),1)</f>
        <v>43.7</v>
      </c>
      <c r="I1798"/>
      <c r="J1798"/>
      <c r="K1798" s="6"/>
      <c r="O1798" s="5"/>
      <c r="P1798" s="8"/>
      <c r="U1798"/>
      <c r="V1798"/>
    </row>
    <row r="1799" spans="1:22" x14ac:dyDescent="0.25">
      <c r="A1799">
        <v>2002</v>
      </c>
      <c r="B1799">
        <v>4</v>
      </c>
      <c r="C1799">
        <v>21</v>
      </c>
      <c r="D1799">
        <v>24</v>
      </c>
      <c r="E1799" s="13">
        <v>4.6000000000000005</v>
      </c>
      <c r="F1799" s="7">
        <f>(((20-15)/(MIN($E$2:$E$8761)-15))*Data[[#This Row],[temperatuur]])+18.151</f>
        <v>17.184613445378151</v>
      </c>
      <c r="G1799" s="7">
        <f>Data[[#This Row],[Tintern ]]-Data[[#This Row],[temperatuur]]</f>
        <v>12.58461344537815</v>
      </c>
      <c r="H1799" s="7">
        <f>ROUND(IF(Data[[#This Row],[deltaT]]&gt;0,(Data[[#This Row],[Tintern ]]-Data[[#This Row],[temperatuur]])*Uitgangspunten!$B$9,0),1)</f>
        <v>43.7</v>
      </c>
      <c r="I1799"/>
      <c r="J1799"/>
      <c r="K1799" s="6"/>
      <c r="O1799" s="5"/>
      <c r="P1799" s="8"/>
      <c r="U1799"/>
      <c r="V1799"/>
    </row>
    <row r="1800" spans="1:22" x14ac:dyDescent="0.25">
      <c r="A1800">
        <v>2002</v>
      </c>
      <c r="B1800">
        <v>4</v>
      </c>
      <c r="C1800">
        <v>26</v>
      </c>
      <c r="D1800">
        <v>1</v>
      </c>
      <c r="E1800" s="13">
        <v>4.6000000000000005</v>
      </c>
      <c r="F1800" s="7">
        <f>(((20-15)/(MIN($E$2:$E$8761)-15))*Data[[#This Row],[temperatuur]])+18.151</f>
        <v>17.184613445378151</v>
      </c>
      <c r="G1800" s="7">
        <f>Data[[#This Row],[Tintern ]]-Data[[#This Row],[temperatuur]]</f>
        <v>12.58461344537815</v>
      </c>
      <c r="H1800" s="7">
        <f>ROUND(IF(Data[[#This Row],[deltaT]]&gt;0,(Data[[#This Row],[Tintern ]]-Data[[#This Row],[temperatuur]])*Uitgangspunten!$B$9,0),1)</f>
        <v>43.7</v>
      </c>
      <c r="I1800"/>
      <c r="J1800"/>
      <c r="K1800" s="6"/>
      <c r="O1800" s="5"/>
      <c r="P1800" s="8"/>
      <c r="U1800"/>
      <c r="V1800"/>
    </row>
    <row r="1801" spans="1:22" x14ac:dyDescent="0.25">
      <c r="A1801">
        <v>2010</v>
      </c>
      <c r="B1801">
        <v>10</v>
      </c>
      <c r="C1801">
        <v>16</v>
      </c>
      <c r="D1801">
        <v>23</v>
      </c>
      <c r="E1801" s="13">
        <v>4.6000000000000005</v>
      </c>
      <c r="F1801" s="7">
        <f>(((20-15)/(MIN($E$2:$E$8761)-15))*Data[[#This Row],[temperatuur]])+18.151</f>
        <v>17.184613445378151</v>
      </c>
      <c r="G1801" s="7">
        <f>Data[[#This Row],[Tintern ]]-Data[[#This Row],[temperatuur]]</f>
        <v>12.58461344537815</v>
      </c>
      <c r="H1801" s="7">
        <f>ROUND(IF(Data[[#This Row],[deltaT]]&gt;0,(Data[[#This Row],[Tintern ]]-Data[[#This Row],[temperatuur]])*Uitgangspunten!$B$9,0),1)</f>
        <v>43.7</v>
      </c>
      <c r="I1801"/>
      <c r="J1801"/>
      <c r="K1801" s="6"/>
      <c r="O1801" s="5"/>
      <c r="P1801" s="8"/>
      <c r="U1801"/>
      <c r="V1801"/>
    </row>
    <row r="1802" spans="1:22" x14ac:dyDescent="0.25">
      <c r="A1802">
        <v>2010</v>
      </c>
      <c r="B1802">
        <v>10</v>
      </c>
      <c r="C1802">
        <v>20</v>
      </c>
      <c r="D1802">
        <v>21</v>
      </c>
      <c r="E1802" s="13">
        <v>4.6000000000000005</v>
      </c>
      <c r="F1802" s="7">
        <f>(((20-15)/(MIN($E$2:$E$8761)-15))*Data[[#This Row],[temperatuur]])+18.151</f>
        <v>17.184613445378151</v>
      </c>
      <c r="G1802" s="7">
        <f>Data[[#This Row],[Tintern ]]-Data[[#This Row],[temperatuur]]</f>
        <v>12.58461344537815</v>
      </c>
      <c r="H1802" s="7">
        <f>ROUND(IF(Data[[#This Row],[deltaT]]&gt;0,(Data[[#This Row],[Tintern ]]-Data[[#This Row],[temperatuur]])*Uitgangspunten!$B$9,0),1)</f>
        <v>43.7</v>
      </c>
      <c r="I1802"/>
      <c r="J1802"/>
      <c r="K1802" s="6"/>
      <c r="O1802" s="5"/>
      <c r="P1802" s="8"/>
      <c r="U1802"/>
      <c r="V1802"/>
    </row>
    <row r="1803" spans="1:22" x14ac:dyDescent="0.25">
      <c r="A1803">
        <v>2010</v>
      </c>
      <c r="B1803">
        <v>10</v>
      </c>
      <c r="C1803">
        <v>21</v>
      </c>
      <c r="D1803">
        <v>4</v>
      </c>
      <c r="E1803" s="13">
        <v>4.6000000000000005</v>
      </c>
      <c r="F1803" s="7">
        <f>(((20-15)/(MIN($E$2:$E$8761)-15))*Data[[#This Row],[temperatuur]])+18.151</f>
        <v>17.184613445378151</v>
      </c>
      <c r="G1803" s="7">
        <f>Data[[#This Row],[Tintern ]]-Data[[#This Row],[temperatuur]]</f>
        <v>12.58461344537815</v>
      </c>
      <c r="H1803" s="7">
        <f>ROUND(IF(Data[[#This Row],[deltaT]]&gt;0,(Data[[#This Row],[Tintern ]]-Data[[#This Row],[temperatuur]])*Uitgangspunten!$B$9,0),1)</f>
        <v>43.7</v>
      </c>
      <c r="I1803"/>
      <c r="J1803"/>
      <c r="K1803" s="6"/>
      <c r="O1803" s="5"/>
      <c r="P1803" s="8"/>
      <c r="U1803"/>
      <c r="V1803"/>
    </row>
    <row r="1804" spans="1:22" x14ac:dyDescent="0.25">
      <c r="A1804">
        <v>2003</v>
      </c>
      <c r="B1804">
        <v>11</v>
      </c>
      <c r="C1804">
        <v>16</v>
      </c>
      <c r="D1804">
        <v>4</v>
      </c>
      <c r="E1804" s="13">
        <v>4.6000000000000005</v>
      </c>
      <c r="F1804" s="7">
        <f>(((20-15)/(MIN($E$2:$E$8761)-15))*Data[[#This Row],[temperatuur]])+18.151</f>
        <v>17.184613445378151</v>
      </c>
      <c r="G1804" s="7">
        <f>Data[[#This Row],[Tintern ]]-Data[[#This Row],[temperatuur]]</f>
        <v>12.58461344537815</v>
      </c>
      <c r="H1804" s="7">
        <f>ROUND(IF(Data[[#This Row],[deltaT]]&gt;0,(Data[[#This Row],[Tintern ]]-Data[[#This Row],[temperatuur]])*Uitgangspunten!$B$9,0),1)</f>
        <v>43.7</v>
      </c>
      <c r="I1804"/>
      <c r="J1804"/>
      <c r="K1804" s="6"/>
      <c r="O1804" s="5"/>
      <c r="P1804" s="8"/>
      <c r="U1804"/>
      <c r="V1804"/>
    </row>
    <row r="1805" spans="1:22" x14ac:dyDescent="0.25">
      <c r="A1805">
        <v>2003</v>
      </c>
      <c r="B1805">
        <v>11</v>
      </c>
      <c r="C1805">
        <v>27</v>
      </c>
      <c r="D1805">
        <v>3</v>
      </c>
      <c r="E1805" s="13">
        <v>4.6000000000000005</v>
      </c>
      <c r="F1805" s="7">
        <f>(((20-15)/(MIN($E$2:$E$8761)-15))*Data[[#This Row],[temperatuur]])+18.151</f>
        <v>17.184613445378151</v>
      </c>
      <c r="G1805" s="7">
        <f>Data[[#This Row],[Tintern ]]-Data[[#This Row],[temperatuur]]</f>
        <v>12.58461344537815</v>
      </c>
      <c r="H1805" s="7">
        <f>ROUND(IF(Data[[#This Row],[deltaT]]&gt;0,(Data[[#This Row],[Tintern ]]-Data[[#This Row],[temperatuur]])*Uitgangspunten!$B$9,0),1)</f>
        <v>43.7</v>
      </c>
      <c r="I1805"/>
      <c r="J1805"/>
      <c r="K1805" s="6"/>
      <c r="O1805" s="5"/>
      <c r="P1805" s="8"/>
      <c r="U1805"/>
      <c r="V1805"/>
    </row>
    <row r="1806" spans="1:22" x14ac:dyDescent="0.25">
      <c r="A1806">
        <v>2003</v>
      </c>
      <c r="B1806">
        <v>11</v>
      </c>
      <c r="C1806">
        <v>29</v>
      </c>
      <c r="D1806">
        <v>16</v>
      </c>
      <c r="E1806" s="13">
        <v>4.6000000000000005</v>
      </c>
      <c r="F1806" s="7">
        <f>(((20-15)/(MIN($E$2:$E$8761)-15))*Data[[#This Row],[temperatuur]])+18.151</f>
        <v>17.184613445378151</v>
      </c>
      <c r="G1806" s="7">
        <f>Data[[#This Row],[Tintern ]]-Data[[#This Row],[temperatuur]]</f>
        <v>12.58461344537815</v>
      </c>
      <c r="H1806" s="7">
        <f>ROUND(IF(Data[[#This Row],[deltaT]]&gt;0,(Data[[#This Row],[Tintern ]]-Data[[#This Row],[temperatuur]])*Uitgangspunten!$B$9,0),1)</f>
        <v>43.7</v>
      </c>
      <c r="I1806"/>
      <c r="J1806"/>
      <c r="K1806" s="6"/>
      <c r="O1806" s="5"/>
      <c r="P1806" s="8"/>
      <c r="U1806"/>
      <c r="V1806"/>
    </row>
    <row r="1807" spans="1:22" x14ac:dyDescent="0.25">
      <c r="A1807">
        <v>2003</v>
      </c>
      <c r="B1807">
        <v>11</v>
      </c>
      <c r="C1807">
        <v>29</v>
      </c>
      <c r="D1807">
        <v>17</v>
      </c>
      <c r="E1807" s="13">
        <v>4.6000000000000005</v>
      </c>
      <c r="F1807" s="7">
        <f>(((20-15)/(MIN($E$2:$E$8761)-15))*Data[[#This Row],[temperatuur]])+18.151</f>
        <v>17.184613445378151</v>
      </c>
      <c r="G1807" s="7">
        <f>Data[[#This Row],[Tintern ]]-Data[[#This Row],[temperatuur]]</f>
        <v>12.58461344537815</v>
      </c>
      <c r="H1807" s="7">
        <f>ROUND(IF(Data[[#This Row],[deltaT]]&gt;0,(Data[[#This Row],[Tintern ]]-Data[[#This Row],[temperatuur]])*Uitgangspunten!$B$9,0),1)</f>
        <v>43.7</v>
      </c>
      <c r="I1807"/>
      <c r="J1807"/>
      <c r="K1807" s="6"/>
      <c r="O1807" s="5"/>
      <c r="P1807" s="8"/>
      <c r="U1807"/>
      <c r="V1807"/>
    </row>
    <row r="1808" spans="1:22" x14ac:dyDescent="0.25">
      <c r="A1808">
        <v>2003</v>
      </c>
      <c r="B1808">
        <v>11</v>
      </c>
      <c r="C1808">
        <v>30</v>
      </c>
      <c r="D1808">
        <v>5</v>
      </c>
      <c r="E1808" s="13">
        <v>4.6000000000000005</v>
      </c>
      <c r="F1808" s="7">
        <f>(((20-15)/(MIN($E$2:$E$8761)-15))*Data[[#This Row],[temperatuur]])+18.151</f>
        <v>17.184613445378151</v>
      </c>
      <c r="G1808" s="7">
        <f>Data[[#This Row],[Tintern ]]-Data[[#This Row],[temperatuur]]</f>
        <v>12.58461344537815</v>
      </c>
      <c r="H1808" s="7">
        <f>ROUND(IF(Data[[#This Row],[deltaT]]&gt;0,(Data[[#This Row],[Tintern ]]-Data[[#This Row],[temperatuur]])*Uitgangspunten!$B$9,0),1)</f>
        <v>43.7</v>
      </c>
      <c r="I1808"/>
      <c r="J1808"/>
      <c r="K1808" s="6"/>
      <c r="O1808" s="5"/>
      <c r="P1808" s="8"/>
      <c r="U1808"/>
      <c r="V1808"/>
    </row>
    <row r="1809" spans="1:22" x14ac:dyDescent="0.25">
      <c r="A1809">
        <v>2003</v>
      </c>
      <c r="B1809">
        <v>12</v>
      </c>
      <c r="C1809">
        <v>5</v>
      </c>
      <c r="D1809">
        <v>10</v>
      </c>
      <c r="E1809" s="13">
        <v>4.6000000000000005</v>
      </c>
      <c r="F1809" s="7">
        <f>(((20-15)/(MIN($E$2:$E$8761)-15))*Data[[#This Row],[temperatuur]])+18.151</f>
        <v>17.184613445378151</v>
      </c>
      <c r="G1809" s="7">
        <f>Data[[#This Row],[Tintern ]]-Data[[#This Row],[temperatuur]]</f>
        <v>12.58461344537815</v>
      </c>
      <c r="H1809" s="7">
        <f>ROUND(IF(Data[[#This Row],[deltaT]]&gt;0,(Data[[#This Row],[Tintern ]]-Data[[#This Row],[temperatuur]])*Uitgangspunten!$B$9,0),1)</f>
        <v>43.7</v>
      </c>
      <c r="I1809"/>
      <c r="J1809"/>
      <c r="K1809" s="6"/>
      <c r="O1809" s="5"/>
      <c r="P1809" s="8"/>
      <c r="U1809"/>
      <c r="V1809"/>
    </row>
    <row r="1810" spans="1:22" x14ac:dyDescent="0.25">
      <c r="A1810">
        <v>2003</v>
      </c>
      <c r="B1810">
        <v>12</v>
      </c>
      <c r="C1810">
        <v>5</v>
      </c>
      <c r="D1810">
        <v>22</v>
      </c>
      <c r="E1810" s="13">
        <v>4.6000000000000005</v>
      </c>
      <c r="F1810" s="7">
        <f>(((20-15)/(MIN($E$2:$E$8761)-15))*Data[[#This Row],[temperatuur]])+18.151</f>
        <v>17.184613445378151</v>
      </c>
      <c r="G1810" s="7">
        <f>Data[[#This Row],[Tintern ]]-Data[[#This Row],[temperatuur]]</f>
        <v>12.58461344537815</v>
      </c>
      <c r="H1810" s="7">
        <f>ROUND(IF(Data[[#This Row],[deltaT]]&gt;0,(Data[[#This Row],[Tintern ]]-Data[[#This Row],[temperatuur]])*Uitgangspunten!$B$9,0),1)</f>
        <v>43.7</v>
      </c>
      <c r="I1810"/>
      <c r="J1810"/>
      <c r="K1810" s="6"/>
      <c r="O1810" s="5"/>
      <c r="P1810" s="8"/>
      <c r="U1810"/>
      <c r="V1810"/>
    </row>
    <row r="1811" spans="1:22" x14ac:dyDescent="0.25">
      <c r="A1811">
        <v>2003</v>
      </c>
      <c r="B1811">
        <v>12</v>
      </c>
      <c r="C1811">
        <v>9</v>
      </c>
      <c r="D1811">
        <v>13</v>
      </c>
      <c r="E1811" s="13">
        <v>4.6000000000000005</v>
      </c>
      <c r="F1811" s="7">
        <f>(((20-15)/(MIN($E$2:$E$8761)-15))*Data[[#This Row],[temperatuur]])+18.151</f>
        <v>17.184613445378151</v>
      </c>
      <c r="G1811" s="7">
        <f>Data[[#This Row],[Tintern ]]-Data[[#This Row],[temperatuur]]</f>
        <v>12.58461344537815</v>
      </c>
      <c r="H1811" s="7">
        <f>ROUND(IF(Data[[#This Row],[deltaT]]&gt;0,(Data[[#This Row],[Tintern ]]-Data[[#This Row],[temperatuur]])*Uitgangspunten!$B$9,0),1)</f>
        <v>43.7</v>
      </c>
      <c r="I1811"/>
      <c r="J1811"/>
      <c r="K1811" s="6"/>
      <c r="O1811" s="5"/>
      <c r="P1811" s="8"/>
      <c r="U1811"/>
      <c r="V1811"/>
    </row>
    <row r="1812" spans="1:22" x14ac:dyDescent="0.25">
      <c r="A1812">
        <v>2003</v>
      </c>
      <c r="B1812">
        <v>12</v>
      </c>
      <c r="C1812">
        <v>17</v>
      </c>
      <c r="D1812">
        <v>3</v>
      </c>
      <c r="E1812" s="13">
        <v>4.6000000000000005</v>
      </c>
      <c r="F1812" s="7">
        <f>(((20-15)/(MIN($E$2:$E$8761)-15))*Data[[#This Row],[temperatuur]])+18.151</f>
        <v>17.184613445378151</v>
      </c>
      <c r="G1812" s="7">
        <f>Data[[#This Row],[Tintern ]]-Data[[#This Row],[temperatuur]]</f>
        <v>12.58461344537815</v>
      </c>
      <c r="H1812" s="7">
        <f>ROUND(IF(Data[[#This Row],[deltaT]]&gt;0,(Data[[#This Row],[Tintern ]]-Data[[#This Row],[temperatuur]])*Uitgangspunten!$B$9,0),1)</f>
        <v>43.7</v>
      </c>
      <c r="I1812"/>
      <c r="J1812"/>
      <c r="K1812" s="6"/>
      <c r="O1812" s="5"/>
      <c r="P1812" s="8"/>
      <c r="U1812"/>
      <c r="V1812"/>
    </row>
    <row r="1813" spans="1:22" x14ac:dyDescent="0.25">
      <c r="A1813">
        <v>2003</v>
      </c>
      <c r="B1813">
        <v>12</v>
      </c>
      <c r="C1813">
        <v>17</v>
      </c>
      <c r="D1813">
        <v>8</v>
      </c>
      <c r="E1813" s="13">
        <v>4.6000000000000005</v>
      </c>
      <c r="F1813" s="7">
        <f>(((20-15)/(MIN($E$2:$E$8761)-15))*Data[[#This Row],[temperatuur]])+18.151</f>
        <v>17.184613445378151</v>
      </c>
      <c r="G1813" s="7">
        <f>Data[[#This Row],[Tintern ]]-Data[[#This Row],[temperatuur]]</f>
        <v>12.58461344537815</v>
      </c>
      <c r="H1813" s="7">
        <f>ROUND(IF(Data[[#This Row],[deltaT]]&gt;0,(Data[[#This Row],[Tintern ]]-Data[[#This Row],[temperatuur]])*Uitgangspunten!$B$9,0),1)</f>
        <v>43.7</v>
      </c>
      <c r="I1813"/>
      <c r="J1813"/>
      <c r="K1813" s="6"/>
      <c r="O1813" s="5"/>
      <c r="P1813" s="8"/>
      <c r="U1813"/>
      <c r="V1813"/>
    </row>
    <row r="1814" spans="1:22" x14ac:dyDescent="0.25">
      <c r="A1814">
        <v>2003</v>
      </c>
      <c r="B1814">
        <v>12</v>
      </c>
      <c r="C1814">
        <v>21</v>
      </c>
      <c r="D1814">
        <v>7</v>
      </c>
      <c r="E1814" s="13">
        <v>4.6000000000000005</v>
      </c>
      <c r="F1814" s="7">
        <f>(((20-15)/(MIN($E$2:$E$8761)-15))*Data[[#This Row],[temperatuur]])+18.151</f>
        <v>17.184613445378151</v>
      </c>
      <c r="G1814" s="7">
        <f>Data[[#This Row],[Tintern ]]-Data[[#This Row],[temperatuur]]</f>
        <v>12.58461344537815</v>
      </c>
      <c r="H1814" s="7">
        <f>ROUND(IF(Data[[#This Row],[deltaT]]&gt;0,(Data[[#This Row],[Tintern ]]-Data[[#This Row],[temperatuur]])*Uitgangspunten!$B$9,0),1)</f>
        <v>43.7</v>
      </c>
      <c r="I1814"/>
      <c r="J1814"/>
      <c r="K1814" s="6"/>
      <c r="O1814" s="5"/>
      <c r="P1814" s="8"/>
      <c r="U1814"/>
      <c r="V1814"/>
    </row>
    <row r="1815" spans="1:22" x14ac:dyDescent="0.25">
      <c r="A1815">
        <v>2003</v>
      </c>
      <c r="B1815">
        <v>12</v>
      </c>
      <c r="C1815">
        <v>24</v>
      </c>
      <c r="D1815">
        <v>14</v>
      </c>
      <c r="E1815" s="13">
        <v>4.6000000000000005</v>
      </c>
      <c r="F1815" s="7">
        <f>(((20-15)/(MIN($E$2:$E$8761)-15))*Data[[#This Row],[temperatuur]])+18.151</f>
        <v>17.184613445378151</v>
      </c>
      <c r="G1815" s="7">
        <f>Data[[#This Row],[Tintern ]]-Data[[#This Row],[temperatuur]]</f>
        <v>12.58461344537815</v>
      </c>
      <c r="H1815" s="7">
        <f>ROUND(IF(Data[[#This Row],[deltaT]]&gt;0,(Data[[#This Row],[Tintern ]]-Data[[#This Row],[temperatuur]])*Uitgangspunten!$B$9,0),1)</f>
        <v>43.7</v>
      </c>
      <c r="I1815"/>
      <c r="J1815"/>
      <c r="K1815" s="6"/>
      <c r="O1815" s="5"/>
      <c r="P1815" s="8"/>
      <c r="U1815"/>
      <c r="V1815"/>
    </row>
    <row r="1816" spans="1:22" x14ac:dyDescent="0.25">
      <c r="A1816">
        <v>2003</v>
      </c>
      <c r="B1816">
        <v>12</v>
      </c>
      <c r="C1816">
        <v>28</v>
      </c>
      <c r="D1816">
        <v>14</v>
      </c>
      <c r="E1816" s="13">
        <v>4.6000000000000005</v>
      </c>
      <c r="F1816" s="7">
        <f>(((20-15)/(MIN($E$2:$E$8761)-15))*Data[[#This Row],[temperatuur]])+18.151</f>
        <v>17.184613445378151</v>
      </c>
      <c r="G1816" s="7">
        <f>Data[[#This Row],[Tintern ]]-Data[[#This Row],[temperatuur]]</f>
        <v>12.58461344537815</v>
      </c>
      <c r="H1816" s="7">
        <f>ROUND(IF(Data[[#This Row],[deltaT]]&gt;0,(Data[[#This Row],[Tintern ]]-Data[[#This Row],[temperatuur]])*Uitgangspunten!$B$9,0),1)</f>
        <v>43.7</v>
      </c>
      <c r="I1816"/>
      <c r="J1816"/>
      <c r="K1816" s="6"/>
      <c r="O1816" s="5"/>
      <c r="P1816" s="8"/>
      <c r="U1816"/>
      <c r="V1816"/>
    </row>
    <row r="1817" spans="1:22" x14ac:dyDescent="0.25">
      <c r="A1817">
        <v>2003</v>
      </c>
      <c r="B1817">
        <v>12</v>
      </c>
      <c r="C1817">
        <v>28</v>
      </c>
      <c r="D1817">
        <v>18</v>
      </c>
      <c r="E1817" s="13">
        <v>4.6000000000000005</v>
      </c>
      <c r="F1817" s="7">
        <f>(((20-15)/(MIN($E$2:$E$8761)-15))*Data[[#This Row],[temperatuur]])+18.151</f>
        <v>17.184613445378151</v>
      </c>
      <c r="G1817" s="7">
        <f>Data[[#This Row],[Tintern ]]-Data[[#This Row],[temperatuur]]</f>
        <v>12.58461344537815</v>
      </c>
      <c r="H1817" s="7">
        <f>ROUND(IF(Data[[#This Row],[deltaT]]&gt;0,(Data[[#This Row],[Tintern ]]-Data[[#This Row],[temperatuur]])*Uitgangspunten!$B$9,0),1)</f>
        <v>43.7</v>
      </c>
      <c r="I1817"/>
      <c r="J1817"/>
      <c r="K1817" s="6"/>
      <c r="O1817" s="5"/>
      <c r="P1817" s="8"/>
      <c r="U1817"/>
      <c r="V1817"/>
    </row>
    <row r="1818" spans="1:22" x14ac:dyDescent="0.25">
      <c r="A1818">
        <v>2003</v>
      </c>
      <c r="B1818">
        <v>12</v>
      </c>
      <c r="C1818">
        <v>29</v>
      </c>
      <c r="D1818">
        <v>12</v>
      </c>
      <c r="E1818" s="13">
        <v>4.6000000000000005</v>
      </c>
      <c r="F1818" s="7">
        <f>(((20-15)/(MIN($E$2:$E$8761)-15))*Data[[#This Row],[temperatuur]])+18.151</f>
        <v>17.184613445378151</v>
      </c>
      <c r="G1818" s="7">
        <f>Data[[#This Row],[Tintern ]]-Data[[#This Row],[temperatuur]]</f>
        <v>12.58461344537815</v>
      </c>
      <c r="H1818" s="7">
        <f>ROUND(IF(Data[[#This Row],[deltaT]]&gt;0,(Data[[#This Row],[Tintern ]]-Data[[#This Row],[temperatuur]])*Uitgangspunten!$B$9,0),1)</f>
        <v>43.7</v>
      </c>
      <c r="I1818"/>
      <c r="J1818"/>
      <c r="K1818" s="6"/>
      <c r="O1818" s="5"/>
      <c r="P1818" s="8"/>
      <c r="U1818"/>
      <c r="V1818"/>
    </row>
    <row r="1819" spans="1:22" x14ac:dyDescent="0.25">
      <c r="A1819">
        <v>2003</v>
      </c>
      <c r="B1819">
        <v>12</v>
      </c>
      <c r="C1819">
        <v>29</v>
      </c>
      <c r="D1819">
        <v>13</v>
      </c>
      <c r="E1819" s="13">
        <v>4.6000000000000005</v>
      </c>
      <c r="F1819" s="7">
        <f>(((20-15)/(MIN($E$2:$E$8761)-15))*Data[[#This Row],[temperatuur]])+18.151</f>
        <v>17.184613445378151</v>
      </c>
      <c r="G1819" s="7">
        <f>Data[[#This Row],[Tintern ]]-Data[[#This Row],[temperatuur]]</f>
        <v>12.58461344537815</v>
      </c>
      <c r="H1819" s="7">
        <f>ROUND(IF(Data[[#This Row],[deltaT]]&gt;0,(Data[[#This Row],[Tintern ]]-Data[[#This Row],[temperatuur]])*Uitgangspunten!$B$9,0),1)</f>
        <v>43.7</v>
      </c>
      <c r="I1819"/>
      <c r="J1819"/>
      <c r="K1819" s="6"/>
      <c r="O1819" s="5"/>
      <c r="P1819" s="8"/>
      <c r="U1819"/>
      <c r="V1819"/>
    </row>
    <row r="1820" spans="1:22" x14ac:dyDescent="0.25">
      <c r="A1820">
        <v>2003</v>
      </c>
      <c r="B1820">
        <v>12</v>
      </c>
      <c r="C1820">
        <v>30</v>
      </c>
      <c r="D1820">
        <v>16</v>
      </c>
      <c r="E1820" s="13">
        <v>4.6000000000000005</v>
      </c>
      <c r="F1820" s="7">
        <f>(((20-15)/(MIN($E$2:$E$8761)-15))*Data[[#This Row],[temperatuur]])+18.151</f>
        <v>17.184613445378151</v>
      </c>
      <c r="G1820" s="7">
        <f>Data[[#This Row],[Tintern ]]-Data[[#This Row],[temperatuur]]</f>
        <v>12.58461344537815</v>
      </c>
      <c r="H1820" s="7">
        <f>ROUND(IF(Data[[#This Row],[deltaT]]&gt;0,(Data[[#This Row],[Tintern ]]-Data[[#This Row],[temperatuur]])*Uitgangspunten!$B$9,0),1)</f>
        <v>43.7</v>
      </c>
      <c r="I1820"/>
      <c r="J1820"/>
      <c r="K1820" s="6"/>
      <c r="O1820" s="5"/>
      <c r="P1820" s="8"/>
      <c r="U1820"/>
      <c r="V1820"/>
    </row>
    <row r="1821" spans="1:22" x14ac:dyDescent="0.25">
      <c r="A1821">
        <v>2001</v>
      </c>
      <c r="B1821">
        <v>1</v>
      </c>
      <c r="C1821">
        <v>6</v>
      </c>
      <c r="D1821">
        <v>7</v>
      </c>
      <c r="E1821" s="13">
        <v>4.7</v>
      </c>
      <c r="F1821" s="7">
        <f>(((20-15)/(MIN($E$2:$E$8761)-15))*Data[[#This Row],[temperatuur]])+18.151</f>
        <v>17.163605042016805</v>
      </c>
      <c r="G1821" s="7">
        <f>Data[[#This Row],[Tintern ]]-Data[[#This Row],[temperatuur]]</f>
        <v>12.463605042016805</v>
      </c>
      <c r="H1821" s="7">
        <f>ROUND(IF(Data[[#This Row],[deltaT]]&gt;0,(Data[[#This Row],[Tintern ]]-Data[[#This Row],[temperatuur]])*Uitgangspunten!$B$9,0),1)</f>
        <v>43.3</v>
      </c>
      <c r="I1821"/>
      <c r="J1821"/>
      <c r="K1821" s="6"/>
      <c r="O1821" s="5"/>
      <c r="P1821" s="8"/>
      <c r="U1821"/>
      <c r="V1821"/>
    </row>
    <row r="1822" spans="1:22" x14ac:dyDescent="0.25">
      <c r="A1822">
        <v>2001</v>
      </c>
      <c r="B1822">
        <v>1</v>
      </c>
      <c r="C1822">
        <v>6</v>
      </c>
      <c r="D1822">
        <v>18</v>
      </c>
      <c r="E1822" s="13">
        <v>4.7</v>
      </c>
      <c r="F1822" s="7">
        <f>(((20-15)/(MIN($E$2:$E$8761)-15))*Data[[#This Row],[temperatuur]])+18.151</f>
        <v>17.163605042016805</v>
      </c>
      <c r="G1822" s="7">
        <f>Data[[#This Row],[Tintern ]]-Data[[#This Row],[temperatuur]]</f>
        <v>12.463605042016805</v>
      </c>
      <c r="H1822" s="7">
        <f>ROUND(IF(Data[[#This Row],[deltaT]]&gt;0,(Data[[#This Row],[Tintern ]]-Data[[#This Row],[temperatuur]])*Uitgangspunten!$B$9,0),1)</f>
        <v>43.3</v>
      </c>
      <c r="I1822"/>
      <c r="J1822"/>
      <c r="K1822" s="6"/>
      <c r="O1822" s="5"/>
      <c r="P1822" s="8"/>
      <c r="U1822"/>
      <c r="V1822"/>
    </row>
    <row r="1823" spans="1:22" x14ac:dyDescent="0.25">
      <c r="A1823">
        <v>2001</v>
      </c>
      <c r="B1823">
        <v>1</v>
      </c>
      <c r="C1823">
        <v>7</v>
      </c>
      <c r="D1823">
        <v>1</v>
      </c>
      <c r="E1823" s="13">
        <v>4.7</v>
      </c>
      <c r="F1823" s="7">
        <f>(((20-15)/(MIN($E$2:$E$8761)-15))*Data[[#This Row],[temperatuur]])+18.151</f>
        <v>17.163605042016805</v>
      </c>
      <c r="G1823" s="7">
        <f>Data[[#This Row],[Tintern ]]-Data[[#This Row],[temperatuur]]</f>
        <v>12.463605042016805</v>
      </c>
      <c r="H1823" s="7">
        <f>ROUND(IF(Data[[#This Row],[deltaT]]&gt;0,(Data[[#This Row],[Tintern ]]-Data[[#This Row],[temperatuur]])*Uitgangspunten!$B$9,0),1)</f>
        <v>43.3</v>
      </c>
      <c r="I1823"/>
      <c r="J1823"/>
      <c r="K1823" s="6"/>
      <c r="O1823" s="5"/>
      <c r="P1823" s="8"/>
      <c r="U1823"/>
      <c r="V1823"/>
    </row>
    <row r="1824" spans="1:22" x14ac:dyDescent="0.25">
      <c r="A1824">
        <v>2001</v>
      </c>
      <c r="B1824">
        <v>1</v>
      </c>
      <c r="C1824">
        <v>9</v>
      </c>
      <c r="D1824">
        <v>11</v>
      </c>
      <c r="E1824" s="13">
        <v>4.7</v>
      </c>
      <c r="F1824" s="7">
        <f>(((20-15)/(MIN($E$2:$E$8761)-15))*Data[[#This Row],[temperatuur]])+18.151</f>
        <v>17.163605042016805</v>
      </c>
      <c r="G1824" s="7">
        <f>Data[[#This Row],[Tintern ]]-Data[[#This Row],[temperatuur]]</f>
        <v>12.463605042016805</v>
      </c>
      <c r="H1824" s="7">
        <f>ROUND(IF(Data[[#This Row],[deltaT]]&gt;0,(Data[[#This Row],[Tintern ]]-Data[[#This Row],[temperatuur]])*Uitgangspunten!$B$9,0),1)</f>
        <v>43.3</v>
      </c>
      <c r="I1824"/>
      <c r="J1824"/>
      <c r="K1824" s="6"/>
      <c r="O1824" s="5"/>
      <c r="P1824" s="8"/>
      <c r="U1824"/>
      <c r="V1824"/>
    </row>
    <row r="1825" spans="1:22" x14ac:dyDescent="0.25">
      <c r="A1825">
        <v>2001</v>
      </c>
      <c r="B1825" s="3">
        <v>1</v>
      </c>
      <c r="C1825" s="3">
        <v>31</v>
      </c>
      <c r="D1825" s="3">
        <v>23</v>
      </c>
      <c r="E1825" s="13">
        <v>4.7</v>
      </c>
      <c r="F1825" s="7">
        <f>(((20-15)/(MIN($E$2:$E$8761)-15))*Data[[#This Row],[temperatuur]])+18.151</f>
        <v>17.163605042016805</v>
      </c>
      <c r="G1825" s="7">
        <f>Data[[#This Row],[Tintern ]]-Data[[#This Row],[temperatuur]]</f>
        <v>12.463605042016805</v>
      </c>
      <c r="H1825" s="7">
        <f>ROUND(IF(Data[[#This Row],[deltaT]]&gt;0,(Data[[#This Row],[Tintern ]]-Data[[#This Row],[temperatuur]])*Uitgangspunten!$B$9,0),1)</f>
        <v>43.3</v>
      </c>
      <c r="I1825"/>
      <c r="J1825"/>
      <c r="K1825" s="6"/>
      <c r="O1825" s="5"/>
      <c r="P1825" s="8"/>
      <c r="U1825"/>
      <c r="V1825"/>
    </row>
    <row r="1826" spans="1:22" x14ac:dyDescent="0.25">
      <c r="A1826">
        <v>2004</v>
      </c>
      <c r="B1826">
        <v>2</v>
      </c>
      <c r="C1826">
        <v>8</v>
      </c>
      <c r="D1826">
        <v>9</v>
      </c>
      <c r="E1826" s="13">
        <v>4.7</v>
      </c>
      <c r="F1826" s="7">
        <f>(((20-15)/(MIN($E$2:$E$8761)-15))*Data[[#This Row],[temperatuur]])+18.151</f>
        <v>17.163605042016805</v>
      </c>
      <c r="G1826" s="7">
        <f>Data[[#This Row],[Tintern ]]-Data[[#This Row],[temperatuur]]</f>
        <v>12.463605042016805</v>
      </c>
      <c r="H1826" s="7">
        <f>ROUND(IF(Data[[#This Row],[deltaT]]&gt;0,(Data[[#This Row],[Tintern ]]-Data[[#This Row],[temperatuur]])*Uitgangspunten!$B$9,0),1)</f>
        <v>43.3</v>
      </c>
      <c r="I1826"/>
      <c r="J1826"/>
      <c r="K1826" s="6"/>
      <c r="O1826" s="5"/>
      <c r="P1826" s="8"/>
      <c r="U1826"/>
      <c r="V1826"/>
    </row>
    <row r="1827" spans="1:22" x14ac:dyDescent="0.25">
      <c r="A1827">
        <v>2004</v>
      </c>
      <c r="B1827">
        <v>2</v>
      </c>
      <c r="C1827">
        <v>10</v>
      </c>
      <c r="D1827">
        <v>12</v>
      </c>
      <c r="E1827" s="13">
        <v>4.7</v>
      </c>
      <c r="F1827" s="7">
        <f>(((20-15)/(MIN($E$2:$E$8761)-15))*Data[[#This Row],[temperatuur]])+18.151</f>
        <v>17.163605042016805</v>
      </c>
      <c r="G1827" s="7">
        <f>Data[[#This Row],[Tintern ]]-Data[[#This Row],[temperatuur]]</f>
        <v>12.463605042016805</v>
      </c>
      <c r="H1827" s="7">
        <f>ROUND(IF(Data[[#This Row],[deltaT]]&gt;0,(Data[[#This Row],[Tintern ]]-Data[[#This Row],[temperatuur]])*Uitgangspunten!$B$9,0),1)</f>
        <v>43.3</v>
      </c>
      <c r="I1827"/>
      <c r="J1827"/>
      <c r="K1827" s="6"/>
      <c r="O1827" s="5"/>
      <c r="P1827" s="8"/>
      <c r="U1827"/>
      <c r="V1827"/>
    </row>
    <row r="1828" spans="1:22" x14ac:dyDescent="0.25">
      <c r="A1828">
        <v>2004</v>
      </c>
      <c r="B1828">
        <v>2</v>
      </c>
      <c r="C1828">
        <v>15</v>
      </c>
      <c r="D1828">
        <v>7</v>
      </c>
      <c r="E1828" s="13">
        <v>4.7</v>
      </c>
      <c r="F1828" s="7">
        <f>(((20-15)/(MIN($E$2:$E$8761)-15))*Data[[#This Row],[temperatuur]])+18.151</f>
        <v>17.163605042016805</v>
      </c>
      <c r="G1828" s="7">
        <f>Data[[#This Row],[Tintern ]]-Data[[#This Row],[temperatuur]]</f>
        <v>12.463605042016805</v>
      </c>
      <c r="H1828" s="7">
        <f>ROUND(IF(Data[[#This Row],[deltaT]]&gt;0,(Data[[#This Row],[Tintern ]]-Data[[#This Row],[temperatuur]])*Uitgangspunten!$B$9,0),1)</f>
        <v>43.3</v>
      </c>
      <c r="I1828"/>
      <c r="J1828"/>
      <c r="K1828" s="6"/>
      <c r="O1828" s="5"/>
      <c r="P1828" s="8"/>
      <c r="U1828"/>
      <c r="V1828"/>
    </row>
    <row r="1829" spans="1:22" x14ac:dyDescent="0.25">
      <c r="A1829">
        <v>2004</v>
      </c>
      <c r="B1829">
        <v>2</v>
      </c>
      <c r="C1829">
        <v>18</v>
      </c>
      <c r="D1829">
        <v>20</v>
      </c>
      <c r="E1829" s="13">
        <v>4.7</v>
      </c>
      <c r="F1829" s="7">
        <f>(((20-15)/(MIN($E$2:$E$8761)-15))*Data[[#This Row],[temperatuur]])+18.151</f>
        <v>17.163605042016805</v>
      </c>
      <c r="G1829" s="7">
        <f>Data[[#This Row],[Tintern ]]-Data[[#This Row],[temperatuur]]</f>
        <v>12.463605042016805</v>
      </c>
      <c r="H1829" s="7">
        <f>ROUND(IF(Data[[#This Row],[deltaT]]&gt;0,(Data[[#This Row],[Tintern ]]-Data[[#This Row],[temperatuur]])*Uitgangspunten!$B$9,0),1)</f>
        <v>43.3</v>
      </c>
      <c r="I1829"/>
      <c r="J1829"/>
      <c r="K1829" s="6"/>
      <c r="O1829" s="5"/>
      <c r="P1829" s="8"/>
      <c r="U1829"/>
      <c r="V1829"/>
    </row>
    <row r="1830" spans="1:22" x14ac:dyDescent="0.25">
      <c r="A1830">
        <v>2004</v>
      </c>
      <c r="B1830">
        <v>2</v>
      </c>
      <c r="C1830">
        <v>20</v>
      </c>
      <c r="D1830">
        <v>14</v>
      </c>
      <c r="E1830" s="13">
        <v>4.7</v>
      </c>
      <c r="F1830" s="7">
        <f>(((20-15)/(MIN($E$2:$E$8761)-15))*Data[[#This Row],[temperatuur]])+18.151</f>
        <v>17.163605042016805</v>
      </c>
      <c r="G1830" s="7">
        <f>Data[[#This Row],[Tintern ]]-Data[[#This Row],[temperatuur]]</f>
        <v>12.463605042016805</v>
      </c>
      <c r="H1830" s="7">
        <f>ROUND(IF(Data[[#This Row],[deltaT]]&gt;0,(Data[[#This Row],[Tintern ]]-Data[[#This Row],[temperatuur]])*Uitgangspunten!$B$9,0),1)</f>
        <v>43.3</v>
      </c>
      <c r="I1830"/>
      <c r="J1830"/>
      <c r="K1830" s="6"/>
      <c r="O1830" s="5"/>
      <c r="P1830" s="8"/>
      <c r="U1830"/>
      <c r="V1830"/>
    </row>
    <row r="1831" spans="1:22" x14ac:dyDescent="0.25">
      <c r="A1831">
        <v>2004</v>
      </c>
      <c r="B1831">
        <v>3</v>
      </c>
      <c r="C1831">
        <v>8</v>
      </c>
      <c r="D1831">
        <v>20</v>
      </c>
      <c r="E1831" s="13">
        <v>4.7</v>
      </c>
      <c r="F1831" s="7">
        <f>(((20-15)/(MIN($E$2:$E$8761)-15))*Data[[#This Row],[temperatuur]])+18.151</f>
        <v>17.163605042016805</v>
      </c>
      <c r="G1831" s="7">
        <f>Data[[#This Row],[Tintern ]]-Data[[#This Row],[temperatuur]]</f>
        <v>12.463605042016805</v>
      </c>
      <c r="H1831" s="7">
        <f>ROUND(IF(Data[[#This Row],[deltaT]]&gt;0,(Data[[#This Row],[Tintern ]]-Data[[#This Row],[temperatuur]])*Uitgangspunten!$B$9,0),1)</f>
        <v>43.3</v>
      </c>
      <c r="I1831"/>
      <c r="J1831"/>
      <c r="K1831" s="6"/>
      <c r="O1831" s="5"/>
      <c r="P1831" s="8"/>
      <c r="U1831"/>
      <c r="V1831"/>
    </row>
    <row r="1832" spans="1:22" x14ac:dyDescent="0.25">
      <c r="A1832">
        <v>2004</v>
      </c>
      <c r="B1832">
        <v>3</v>
      </c>
      <c r="C1832">
        <v>11</v>
      </c>
      <c r="D1832">
        <v>16</v>
      </c>
      <c r="E1832" s="13">
        <v>4.7</v>
      </c>
      <c r="F1832" s="7">
        <f>(((20-15)/(MIN($E$2:$E$8761)-15))*Data[[#This Row],[temperatuur]])+18.151</f>
        <v>17.163605042016805</v>
      </c>
      <c r="G1832" s="7">
        <f>Data[[#This Row],[Tintern ]]-Data[[#This Row],[temperatuur]]</f>
        <v>12.463605042016805</v>
      </c>
      <c r="H1832" s="7">
        <f>ROUND(IF(Data[[#This Row],[deltaT]]&gt;0,(Data[[#This Row],[Tintern ]]-Data[[#This Row],[temperatuur]])*Uitgangspunten!$B$9,0),1)</f>
        <v>43.3</v>
      </c>
      <c r="I1832"/>
      <c r="J1832"/>
      <c r="K1832" s="6"/>
      <c r="O1832" s="5"/>
      <c r="P1832" s="8"/>
      <c r="U1832"/>
      <c r="V1832"/>
    </row>
    <row r="1833" spans="1:22" x14ac:dyDescent="0.25">
      <c r="A1833">
        <v>2004</v>
      </c>
      <c r="B1833">
        <v>3</v>
      </c>
      <c r="C1833">
        <v>12</v>
      </c>
      <c r="D1833">
        <v>11</v>
      </c>
      <c r="E1833" s="13">
        <v>4.7</v>
      </c>
      <c r="F1833" s="7">
        <f>(((20-15)/(MIN($E$2:$E$8761)-15))*Data[[#This Row],[temperatuur]])+18.151</f>
        <v>17.163605042016805</v>
      </c>
      <c r="G1833" s="7">
        <f>Data[[#This Row],[Tintern ]]-Data[[#This Row],[temperatuur]]</f>
        <v>12.463605042016805</v>
      </c>
      <c r="H1833" s="7">
        <f>ROUND(IF(Data[[#This Row],[deltaT]]&gt;0,(Data[[#This Row],[Tintern ]]-Data[[#This Row],[temperatuur]])*Uitgangspunten!$B$9,0),1)</f>
        <v>43.3</v>
      </c>
      <c r="I1833"/>
      <c r="J1833"/>
      <c r="K1833" s="6"/>
      <c r="O1833" s="5"/>
      <c r="P1833" s="8"/>
      <c r="U1833"/>
      <c r="V1833"/>
    </row>
    <row r="1834" spans="1:22" x14ac:dyDescent="0.25">
      <c r="A1834">
        <v>2004</v>
      </c>
      <c r="B1834">
        <v>3</v>
      </c>
      <c r="C1834">
        <v>24</v>
      </c>
      <c r="D1834">
        <v>8</v>
      </c>
      <c r="E1834" s="13">
        <v>4.7</v>
      </c>
      <c r="F1834" s="7">
        <f>(((20-15)/(MIN($E$2:$E$8761)-15))*Data[[#This Row],[temperatuur]])+18.151</f>
        <v>17.163605042016805</v>
      </c>
      <c r="G1834" s="7">
        <f>Data[[#This Row],[Tintern ]]-Data[[#This Row],[temperatuur]]</f>
        <v>12.463605042016805</v>
      </c>
      <c r="H1834" s="7">
        <f>ROUND(IF(Data[[#This Row],[deltaT]]&gt;0,(Data[[#This Row],[Tintern ]]-Data[[#This Row],[temperatuur]])*Uitgangspunten!$B$9,0),1)</f>
        <v>43.3</v>
      </c>
      <c r="I1834"/>
      <c r="J1834"/>
      <c r="K1834" s="6"/>
      <c r="O1834" s="5"/>
      <c r="P1834" s="8"/>
      <c r="U1834"/>
      <c r="V1834"/>
    </row>
    <row r="1835" spans="1:22" x14ac:dyDescent="0.25">
      <c r="A1835">
        <v>2004</v>
      </c>
      <c r="B1835">
        <v>3</v>
      </c>
      <c r="C1835">
        <v>28</v>
      </c>
      <c r="D1835">
        <v>6</v>
      </c>
      <c r="E1835" s="13">
        <v>4.7</v>
      </c>
      <c r="F1835" s="7">
        <f>(((20-15)/(MIN($E$2:$E$8761)-15))*Data[[#This Row],[temperatuur]])+18.151</f>
        <v>17.163605042016805</v>
      </c>
      <c r="G1835" s="7">
        <f>Data[[#This Row],[Tintern ]]-Data[[#This Row],[temperatuur]]</f>
        <v>12.463605042016805</v>
      </c>
      <c r="H1835" s="7">
        <f>ROUND(IF(Data[[#This Row],[deltaT]]&gt;0,(Data[[#This Row],[Tintern ]]-Data[[#This Row],[temperatuur]])*Uitgangspunten!$B$9,0),1)</f>
        <v>43.3</v>
      </c>
      <c r="I1835"/>
      <c r="J1835"/>
      <c r="K1835" s="6"/>
      <c r="O1835" s="5"/>
      <c r="P1835" s="8"/>
      <c r="U1835"/>
      <c r="V1835"/>
    </row>
    <row r="1836" spans="1:22" x14ac:dyDescent="0.25">
      <c r="A1836">
        <v>2004</v>
      </c>
      <c r="B1836">
        <v>3</v>
      </c>
      <c r="C1836">
        <v>30</v>
      </c>
      <c r="D1836">
        <v>3</v>
      </c>
      <c r="E1836" s="13">
        <v>4.7</v>
      </c>
      <c r="F1836" s="7">
        <f>(((20-15)/(MIN($E$2:$E$8761)-15))*Data[[#This Row],[temperatuur]])+18.151</f>
        <v>17.163605042016805</v>
      </c>
      <c r="G1836" s="7">
        <f>Data[[#This Row],[Tintern ]]-Data[[#This Row],[temperatuur]]</f>
        <v>12.463605042016805</v>
      </c>
      <c r="H1836" s="7">
        <f>ROUND(IF(Data[[#This Row],[deltaT]]&gt;0,(Data[[#This Row],[Tintern ]]-Data[[#This Row],[temperatuur]])*Uitgangspunten!$B$9,0),1)</f>
        <v>43.3</v>
      </c>
      <c r="I1836"/>
      <c r="J1836"/>
      <c r="K1836" s="6"/>
      <c r="O1836" s="5"/>
      <c r="P1836" s="8"/>
      <c r="U1836"/>
      <c r="V1836"/>
    </row>
    <row r="1837" spans="1:22" x14ac:dyDescent="0.25">
      <c r="A1837">
        <v>2004</v>
      </c>
      <c r="B1837">
        <v>3</v>
      </c>
      <c r="C1837">
        <v>30</v>
      </c>
      <c r="D1837">
        <v>6</v>
      </c>
      <c r="E1837" s="13">
        <v>4.7</v>
      </c>
      <c r="F1837" s="7">
        <f>(((20-15)/(MIN($E$2:$E$8761)-15))*Data[[#This Row],[temperatuur]])+18.151</f>
        <v>17.163605042016805</v>
      </c>
      <c r="G1837" s="7">
        <f>Data[[#This Row],[Tintern ]]-Data[[#This Row],[temperatuur]]</f>
        <v>12.463605042016805</v>
      </c>
      <c r="H1837" s="7">
        <f>ROUND(IF(Data[[#This Row],[deltaT]]&gt;0,(Data[[#This Row],[Tintern ]]-Data[[#This Row],[temperatuur]])*Uitgangspunten!$B$9,0),1)</f>
        <v>43.3</v>
      </c>
      <c r="I1837"/>
      <c r="J1837"/>
      <c r="K1837" s="6"/>
      <c r="O1837" s="5"/>
      <c r="P1837" s="8"/>
      <c r="U1837"/>
      <c r="V1837"/>
    </row>
    <row r="1838" spans="1:22" x14ac:dyDescent="0.25">
      <c r="A1838">
        <v>2002</v>
      </c>
      <c r="B1838">
        <v>4</v>
      </c>
      <c r="C1838">
        <v>5</v>
      </c>
      <c r="D1838">
        <v>5</v>
      </c>
      <c r="E1838" s="13">
        <v>4.7</v>
      </c>
      <c r="F1838" s="7">
        <f>(((20-15)/(MIN($E$2:$E$8761)-15))*Data[[#This Row],[temperatuur]])+18.151</f>
        <v>17.163605042016805</v>
      </c>
      <c r="G1838" s="7">
        <f>Data[[#This Row],[Tintern ]]-Data[[#This Row],[temperatuur]]</f>
        <v>12.463605042016805</v>
      </c>
      <c r="H1838" s="7">
        <f>ROUND(IF(Data[[#This Row],[deltaT]]&gt;0,(Data[[#This Row],[Tintern ]]-Data[[#This Row],[temperatuur]])*Uitgangspunten!$B$9,0),1)</f>
        <v>43.3</v>
      </c>
      <c r="I1838"/>
      <c r="J1838"/>
      <c r="K1838" s="6"/>
      <c r="O1838" s="5"/>
      <c r="P1838" s="8"/>
      <c r="U1838"/>
      <c r="V1838"/>
    </row>
    <row r="1839" spans="1:22" x14ac:dyDescent="0.25">
      <c r="A1839">
        <v>2002</v>
      </c>
      <c r="B1839">
        <v>4</v>
      </c>
      <c r="C1839">
        <v>5</v>
      </c>
      <c r="D1839">
        <v>6</v>
      </c>
      <c r="E1839" s="13">
        <v>4.7</v>
      </c>
      <c r="F1839" s="7">
        <f>(((20-15)/(MIN($E$2:$E$8761)-15))*Data[[#This Row],[temperatuur]])+18.151</f>
        <v>17.163605042016805</v>
      </c>
      <c r="G1839" s="7">
        <f>Data[[#This Row],[Tintern ]]-Data[[#This Row],[temperatuur]]</f>
        <v>12.463605042016805</v>
      </c>
      <c r="H1839" s="7">
        <f>ROUND(IF(Data[[#This Row],[deltaT]]&gt;0,(Data[[#This Row],[Tintern ]]-Data[[#This Row],[temperatuur]])*Uitgangspunten!$B$9,0),1)</f>
        <v>43.3</v>
      </c>
      <c r="I1839"/>
      <c r="J1839"/>
      <c r="K1839" s="6"/>
      <c r="O1839" s="5"/>
      <c r="P1839" s="8"/>
      <c r="U1839"/>
      <c r="V1839"/>
    </row>
    <row r="1840" spans="1:22" x14ac:dyDescent="0.25">
      <c r="A1840">
        <v>2002</v>
      </c>
      <c r="B1840">
        <v>4</v>
      </c>
      <c r="C1840">
        <v>20</v>
      </c>
      <c r="D1840">
        <v>21</v>
      </c>
      <c r="E1840" s="13">
        <v>4.7</v>
      </c>
      <c r="F1840" s="7">
        <f>(((20-15)/(MIN($E$2:$E$8761)-15))*Data[[#This Row],[temperatuur]])+18.151</f>
        <v>17.163605042016805</v>
      </c>
      <c r="G1840" s="7">
        <f>Data[[#This Row],[Tintern ]]-Data[[#This Row],[temperatuur]]</f>
        <v>12.463605042016805</v>
      </c>
      <c r="H1840" s="7">
        <f>ROUND(IF(Data[[#This Row],[deltaT]]&gt;0,(Data[[#This Row],[Tintern ]]-Data[[#This Row],[temperatuur]])*Uitgangspunten!$B$9,0),1)</f>
        <v>43.3</v>
      </c>
      <c r="I1840"/>
      <c r="J1840"/>
      <c r="K1840" s="6"/>
      <c r="O1840" s="5"/>
      <c r="P1840" s="8"/>
      <c r="U1840"/>
      <c r="V1840"/>
    </row>
    <row r="1841" spans="1:22" x14ac:dyDescent="0.25">
      <c r="A1841">
        <v>2010</v>
      </c>
      <c r="B1841">
        <v>10</v>
      </c>
      <c r="C1841">
        <v>16</v>
      </c>
      <c r="D1841">
        <v>22</v>
      </c>
      <c r="E1841" s="13">
        <v>4.7</v>
      </c>
      <c r="F1841" s="7">
        <f>(((20-15)/(MIN($E$2:$E$8761)-15))*Data[[#This Row],[temperatuur]])+18.151</f>
        <v>17.163605042016805</v>
      </c>
      <c r="G1841" s="7">
        <f>Data[[#This Row],[Tintern ]]-Data[[#This Row],[temperatuur]]</f>
        <v>12.463605042016805</v>
      </c>
      <c r="H1841" s="7">
        <f>ROUND(IF(Data[[#This Row],[deltaT]]&gt;0,(Data[[#This Row],[Tintern ]]-Data[[#This Row],[temperatuur]])*Uitgangspunten!$B$9,0),1)</f>
        <v>43.3</v>
      </c>
      <c r="I1841"/>
      <c r="J1841"/>
      <c r="K1841" s="6"/>
      <c r="O1841" s="5"/>
      <c r="P1841" s="8"/>
      <c r="U1841"/>
      <c r="V1841"/>
    </row>
    <row r="1842" spans="1:22" x14ac:dyDescent="0.25">
      <c r="A1842">
        <v>2010</v>
      </c>
      <c r="B1842">
        <v>10</v>
      </c>
      <c r="C1842">
        <v>20</v>
      </c>
      <c r="D1842">
        <v>19</v>
      </c>
      <c r="E1842" s="13">
        <v>4.7</v>
      </c>
      <c r="F1842" s="7">
        <f>(((20-15)/(MIN($E$2:$E$8761)-15))*Data[[#This Row],[temperatuur]])+18.151</f>
        <v>17.163605042016805</v>
      </c>
      <c r="G1842" s="7">
        <f>Data[[#This Row],[Tintern ]]-Data[[#This Row],[temperatuur]]</f>
        <v>12.463605042016805</v>
      </c>
      <c r="H1842" s="7">
        <f>ROUND(IF(Data[[#This Row],[deltaT]]&gt;0,(Data[[#This Row],[Tintern ]]-Data[[#This Row],[temperatuur]])*Uitgangspunten!$B$9,0),1)</f>
        <v>43.3</v>
      </c>
      <c r="I1842"/>
      <c r="J1842"/>
      <c r="K1842" s="6"/>
      <c r="O1842" s="5"/>
      <c r="P1842" s="8"/>
      <c r="U1842"/>
      <c r="V1842"/>
    </row>
    <row r="1843" spans="1:22" x14ac:dyDescent="0.25">
      <c r="A1843">
        <v>2010</v>
      </c>
      <c r="B1843">
        <v>10</v>
      </c>
      <c r="C1843">
        <v>24</v>
      </c>
      <c r="D1843">
        <v>22</v>
      </c>
      <c r="E1843" s="13">
        <v>4.7</v>
      </c>
      <c r="F1843" s="7">
        <f>(((20-15)/(MIN($E$2:$E$8761)-15))*Data[[#This Row],[temperatuur]])+18.151</f>
        <v>17.163605042016805</v>
      </c>
      <c r="G1843" s="7">
        <f>Data[[#This Row],[Tintern ]]-Data[[#This Row],[temperatuur]]</f>
        <v>12.463605042016805</v>
      </c>
      <c r="H1843" s="7">
        <f>ROUND(IF(Data[[#This Row],[deltaT]]&gt;0,(Data[[#This Row],[Tintern ]]-Data[[#This Row],[temperatuur]])*Uitgangspunten!$B$9,0),1)</f>
        <v>43.3</v>
      </c>
      <c r="I1843"/>
      <c r="J1843"/>
      <c r="K1843" s="6"/>
      <c r="O1843" s="5"/>
      <c r="P1843" s="8"/>
      <c r="U1843"/>
      <c r="V1843"/>
    </row>
    <row r="1844" spans="1:22" x14ac:dyDescent="0.25">
      <c r="A1844">
        <v>2003</v>
      </c>
      <c r="B1844">
        <v>11</v>
      </c>
      <c r="C1844">
        <v>10</v>
      </c>
      <c r="D1844">
        <v>21</v>
      </c>
      <c r="E1844" s="13">
        <v>4.7</v>
      </c>
      <c r="F1844" s="7">
        <f>(((20-15)/(MIN($E$2:$E$8761)-15))*Data[[#This Row],[temperatuur]])+18.151</f>
        <v>17.163605042016805</v>
      </c>
      <c r="G1844" s="7">
        <f>Data[[#This Row],[Tintern ]]-Data[[#This Row],[temperatuur]]</f>
        <v>12.463605042016805</v>
      </c>
      <c r="H1844" s="7">
        <f>ROUND(IF(Data[[#This Row],[deltaT]]&gt;0,(Data[[#This Row],[Tintern ]]-Data[[#This Row],[temperatuur]])*Uitgangspunten!$B$9,0),1)</f>
        <v>43.3</v>
      </c>
      <c r="I1844"/>
      <c r="J1844"/>
      <c r="K1844" s="6"/>
      <c r="O1844" s="5"/>
      <c r="P1844" s="8"/>
      <c r="U1844"/>
      <c r="V1844"/>
    </row>
    <row r="1845" spans="1:22" x14ac:dyDescent="0.25">
      <c r="A1845">
        <v>2003</v>
      </c>
      <c r="B1845">
        <v>11</v>
      </c>
      <c r="C1845">
        <v>11</v>
      </c>
      <c r="D1845">
        <v>12</v>
      </c>
      <c r="E1845" s="13">
        <v>4.7</v>
      </c>
      <c r="F1845" s="7">
        <f>(((20-15)/(MIN($E$2:$E$8761)-15))*Data[[#This Row],[temperatuur]])+18.151</f>
        <v>17.163605042016805</v>
      </c>
      <c r="G1845" s="7">
        <f>Data[[#This Row],[Tintern ]]-Data[[#This Row],[temperatuur]]</f>
        <v>12.463605042016805</v>
      </c>
      <c r="H1845" s="7">
        <f>ROUND(IF(Data[[#This Row],[deltaT]]&gt;0,(Data[[#This Row],[Tintern ]]-Data[[#This Row],[temperatuur]])*Uitgangspunten!$B$9,0),1)</f>
        <v>43.3</v>
      </c>
      <c r="I1845"/>
      <c r="J1845"/>
      <c r="K1845" s="6"/>
      <c r="O1845" s="5"/>
      <c r="P1845" s="8"/>
      <c r="U1845"/>
      <c r="V1845"/>
    </row>
    <row r="1846" spans="1:22" x14ac:dyDescent="0.25">
      <c r="A1846">
        <v>2003</v>
      </c>
      <c r="B1846">
        <v>11</v>
      </c>
      <c r="C1846">
        <v>15</v>
      </c>
      <c r="D1846">
        <v>24</v>
      </c>
      <c r="E1846" s="13">
        <v>4.7</v>
      </c>
      <c r="F1846" s="7">
        <f>(((20-15)/(MIN($E$2:$E$8761)-15))*Data[[#This Row],[temperatuur]])+18.151</f>
        <v>17.163605042016805</v>
      </c>
      <c r="G1846" s="7">
        <f>Data[[#This Row],[Tintern ]]-Data[[#This Row],[temperatuur]]</f>
        <v>12.463605042016805</v>
      </c>
      <c r="H1846" s="7">
        <f>ROUND(IF(Data[[#This Row],[deltaT]]&gt;0,(Data[[#This Row],[Tintern ]]-Data[[#This Row],[temperatuur]])*Uitgangspunten!$B$9,0),1)</f>
        <v>43.3</v>
      </c>
      <c r="I1846"/>
      <c r="J1846"/>
      <c r="K1846" s="6"/>
      <c r="O1846" s="5"/>
      <c r="P1846" s="8"/>
      <c r="U1846"/>
      <c r="V1846"/>
    </row>
    <row r="1847" spans="1:22" x14ac:dyDescent="0.25">
      <c r="A1847">
        <v>2003</v>
      </c>
      <c r="B1847">
        <v>11</v>
      </c>
      <c r="C1847">
        <v>25</v>
      </c>
      <c r="D1847">
        <v>2</v>
      </c>
      <c r="E1847" s="13">
        <v>4.7</v>
      </c>
      <c r="F1847" s="7">
        <f>(((20-15)/(MIN($E$2:$E$8761)-15))*Data[[#This Row],[temperatuur]])+18.151</f>
        <v>17.163605042016805</v>
      </c>
      <c r="G1847" s="7">
        <f>Data[[#This Row],[Tintern ]]-Data[[#This Row],[temperatuur]]</f>
        <v>12.463605042016805</v>
      </c>
      <c r="H1847" s="7">
        <f>ROUND(IF(Data[[#This Row],[deltaT]]&gt;0,(Data[[#This Row],[Tintern ]]-Data[[#This Row],[temperatuur]])*Uitgangspunten!$B$9,0),1)</f>
        <v>43.3</v>
      </c>
      <c r="I1847"/>
      <c r="J1847"/>
      <c r="K1847" s="6"/>
      <c r="O1847" s="5"/>
      <c r="P1847" s="8"/>
      <c r="U1847"/>
      <c r="V1847"/>
    </row>
    <row r="1848" spans="1:22" x14ac:dyDescent="0.25">
      <c r="A1848">
        <v>2003</v>
      </c>
      <c r="B1848">
        <v>11</v>
      </c>
      <c r="C1848">
        <v>27</v>
      </c>
      <c r="D1848">
        <v>19</v>
      </c>
      <c r="E1848" s="13">
        <v>4.7</v>
      </c>
      <c r="F1848" s="7">
        <f>(((20-15)/(MIN($E$2:$E$8761)-15))*Data[[#This Row],[temperatuur]])+18.151</f>
        <v>17.163605042016805</v>
      </c>
      <c r="G1848" s="7">
        <f>Data[[#This Row],[Tintern ]]-Data[[#This Row],[temperatuur]]</f>
        <v>12.463605042016805</v>
      </c>
      <c r="H1848" s="7">
        <f>ROUND(IF(Data[[#This Row],[deltaT]]&gt;0,(Data[[#This Row],[Tintern ]]-Data[[#This Row],[temperatuur]])*Uitgangspunten!$B$9,0),1)</f>
        <v>43.3</v>
      </c>
      <c r="I1848"/>
      <c r="J1848"/>
      <c r="K1848" s="6"/>
      <c r="O1848" s="5"/>
      <c r="P1848" s="8"/>
      <c r="U1848"/>
      <c r="V1848"/>
    </row>
    <row r="1849" spans="1:22" x14ac:dyDescent="0.25">
      <c r="A1849">
        <v>2003</v>
      </c>
      <c r="B1849">
        <v>12</v>
      </c>
      <c r="C1849">
        <v>4</v>
      </c>
      <c r="D1849">
        <v>22</v>
      </c>
      <c r="E1849" s="13">
        <v>4.7</v>
      </c>
      <c r="F1849" s="7">
        <f>(((20-15)/(MIN($E$2:$E$8761)-15))*Data[[#This Row],[temperatuur]])+18.151</f>
        <v>17.163605042016805</v>
      </c>
      <c r="G1849" s="7">
        <f>Data[[#This Row],[Tintern ]]-Data[[#This Row],[temperatuur]]</f>
        <v>12.463605042016805</v>
      </c>
      <c r="H1849" s="7">
        <f>ROUND(IF(Data[[#This Row],[deltaT]]&gt;0,(Data[[#This Row],[Tintern ]]-Data[[#This Row],[temperatuur]])*Uitgangspunten!$B$9,0),1)</f>
        <v>43.3</v>
      </c>
      <c r="I1849"/>
      <c r="J1849"/>
      <c r="K1849" s="6"/>
      <c r="O1849" s="5"/>
      <c r="P1849" s="8"/>
      <c r="U1849"/>
      <c r="V1849"/>
    </row>
    <row r="1850" spans="1:22" x14ac:dyDescent="0.25">
      <c r="A1850">
        <v>2003</v>
      </c>
      <c r="B1850">
        <v>12</v>
      </c>
      <c r="C1850">
        <v>5</v>
      </c>
      <c r="D1850">
        <v>17</v>
      </c>
      <c r="E1850" s="13">
        <v>4.7</v>
      </c>
      <c r="F1850" s="7">
        <f>(((20-15)/(MIN($E$2:$E$8761)-15))*Data[[#This Row],[temperatuur]])+18.151</f>
        <v>17.163605042016805</v>
      </c>
      <c r="G1850" s="7">
        <f>Data[[#This Row],[Tintern ]]-Data[[#This Row],[temperatuur]]</f>
        <v>12.463605042016805</v>
      </c>
      <c r="H1850" s="7">
        <f>ROUND(IF(Data[[#This Row],[deltaT]]&gt;0,(Data[[#This Row],[Tintern ]]-Data[[#This Row],[temperatuur]])*Uitgangspunten!$B$9,0),1)</f>
        <v>43.3</v>
      </c>
      <c r="I1850"/>
      <c r="J1850"/>
      <c r="K1850" s="6"/>
      <c r="O1850" s="5"/>
      <c r="P1850" s="8"/>
      <c r="U1850"/>
      <c r="V1850"/>
    </row>
    <row r="1851" spans="1:22" x14ac:dyDescent="0.25">
      <c r="A1851">
        <v>2003</v>
      </c>
      <c r="B1851">
        <v>12</v>
      </c>
      <c r="C1851">
        <v>5</v>
      </c>
      <c r="D1851">
        <v>18</v>
      </c>
      <c r="E1851" s="13">
        <v>4.7</v>
      </c>
      <c r="F1851" s="7">
        <f>(((20-15)/(MIN($E$2:$E$8761)-15))*Data[[#This Row],[temperatuur]])+18.151</f>
        <v>17.163605042016805</v>
      </c>
      <c r="G1851" s="7">
        <f>Data[[#This Row],[Tintern ]]-Data[[#This Row],[temperatuur]]</f>
        <v>12.463605042016805</v>
      </c>
      <c r="H1851" s="7">
        <f>ROUND(IF(Data[[#This Row],[deltaT]]&gt;0,(Data[[#This Row],[Tintern ]]-Data[[#This Row],[temperatuur]])*Uitgangspunten!$B$9,0),1)</f>
        <v>43.3</v>
      </c>
      <c r="I1851"/>
      <c r="J1851"/>
      <c r="K1851" s="6"/>
      <c r="O1851" s="5"/>
      <c r="P1851" s="8"/>
      <c r="U1851"/>
      <c r="V1851"/>
    </row>
    <row r="1852" spans="1:22" x14ac:dyDescent="0.25">
      <c r="A1852">
        <v>2003</v>
      </c>
      <c r="B1852">
        <v>12</v>
      </c>
      <c r="C1852">
        <v>5</v>
      </c>
      <c r="D1852">
        <v>23</v>
      </c>
      <c r="E1852" s="13">
        <v>4.7</v>
      </c>
      <c r="F1852" s="7">
        <f>(((20-15)/(MIN($E$2:$E$8761)-15))*Data[[#This Row],[temperatuur]])+18.151</f>
        <v>17.163605042016805</v>
      </c>
      <c r="G1852" s="7">
        <f>Data[[#This Row],[Tintern ]]-Data[[#This Row],[temperatuur]]</f>
        <v>12.463605042016805</v>
      </c>
      <c r="H1852" s="7">
        <f>ROUND(IF(Data[[#This Row],[deltaT]]&gt;0,(Data[[#This Row],[Tintern ]]-Data[[#This Row],[temperatuur]])*Uitgangspunten!$B$9,0),1)</f>
        <v>43.3</v>
      </c>
      <c r="I1852"/>
      <c r="J1852"/>
      <c r="K1852" s="6"/>
      <c r="O1852" s="5"/>
      <c r="P1852" s="8"/>
      <c r="U1852"/>
      <c r="V1852"/>
    </row>
    <row r="1853" spans="1:22" x14ac:dyDescent="0.25">
      <c r="A1853">
        <v>2003</v>
      </c>
      <c r="B1853">
        <v>12</v>
      </c>
      <c r="C1853">
        <v>20</v>
      </c>
      <c r="D1853">
        <v>1</v>
      </c>
      <c r="E1853" s="13">
        <v>4.7</v>
      </c>
      <c r="F1853" s="7">
        <f>(((20-15)/(MIN($E$2:$E$8761)-15))*Data[[#This Row],[temperatuur]])+18.151</f>
        <v>17.163605042016805</v>
      </c>
      <c r="G1853" s="7">
        <f>Data[[#This Row],[Tintern ]]-Data[[#This Row],[temperatuur]]</f>
        <v>12.463605042016805</v>
      </c>
      <c r="H1853" s="7">
        <f>ROUND(IF(Data[[#This Row],[deltaT]]&gt;0,(Data[[#This Row],[Tintern ]]-Data[[#This Row],[temperatuur]])*Uitgangspunten!$B$9,0),1)</f>
        <v>43.3</v>
      </c>
      <c r="I1853"/>
      <c r="J1853"/>
      <c r="K1853" s="6"/>
      <c r="O1853" s="5"/>
      <c r="P1853" s="8"/>
      <c r="U1853"/>
      <c r="V1853"/>
    </row>
    <row r="1854" spans="1:22" x14ac:dyDescent="0.25">
      <c r="A1854">
        <v>2003</v>
      </c>
      <c r="B1854">
        <v>12</v>
      </c>
      <c r="C1854">
        <v>28</v>
      </c>
      <c r="D1854">
        <v>22</v>
      </c>
      <c r="E1854" s="13">
        <v>4.7</v>
      </c>
      <c r="F1854" s="7">
        <f>(((20-15)/(MIN($E$2:$E$8761)-15))*Data[[#This Row],[temperatuur]])+18.151</f>
        <v>17.163605042016805</v>
      </c>
      <c r="G1854" s="7">
        <f>Data[[#This Row],[Tintern ]]-Data[[#This Row],[temperatuur]]</f>
        <v>12.463605042016805</v>
      </c>
      <c r="H1854" s="7">
        <f>ROUND(IF(Data[[#This Row],[deltaT]]&gt;0,(Data[[#This Row],[Tintern ]]-Data[[#This Row],[temperatuur]])*Uitgangspunten!$B$9,0),1)</f>
        <v>43.3</v>
      </c>
      <c r="I1854"/>
      <c r="J1854"/>
      <c r="K1854" s="6"/>
      <c r="O1854" s="5"/>
      <c r="P1854" s="8"/>
      <c r="U1854"/>
      <c r="V1854"/>
    </row>
    <row r="1855" spans="1:22" x14ac:dyDescent="0.25">
      <c r="A1855">
        <v>2003</v>
      </c>
      <c r="B1855">
        <v>12</v>
      </c>
      <c r="C1855">
        <v>29</v>
      </c>
      <c r="D1855">
        <v>1</v>
      </c>
      <c r="E1855" s="13">
        <v>4.7</v>
      </c>
      <c r="F1855" s="7">
        <f>(((20-15)/(MIN($E$2:$E$8761)-15))*Data[[#This Row],[temperatuur]])+18.151</f>
        <v>17.163605042016805</v>
      </c>
      <c r="G1855" s="7">
        <f>Data[[#This Row],[Tintern ]]-Data[[#This Row],[temperatuur]]</f>
        <v>12.463605042016805</v>
      </c>
      <c r="H1855" s="7">
        <f>ROUND(IF(Data[[#This Row],[deltaT]]&gt;0,(Data[[#This Row],[Tintern ]]-Data[[#This Row],[temperatuur]])*Uitgangspunten!$B$9,0),1)</f>
        <v>43.3</v>
      </c>
      <c r="I1855"/>
      <c r="J1855"/>
      <c r="K1855" s="6"/>
      <c r="O1855" s="5"/>
      <c r="P1855" s="8"/>
      <c r="U1855"/>
      <c r="V1855"/>
    </row>
    <row r="1856" spans="1:22" x14ac:dyDescent="0.25">
      <c r="A1856">
        <v>2001</v>
      </c>
      <c r="B1856">
        <v>1</v>
      </c>
      <c r="C1856">
        <v>1</v>
      </c>
      <c r="D1856">
        <v>18</v>
      </c>
      <c r="E1856" s="13">
        <v>4.8000000000000007</v>
      </c>
      <c r="F1856" s="7">
        <f>(((20-15)/(MIN($E$2:$E$8761)-15))*Data[[#This Row],[temperatuur]])+18.151</f>
        <v>17.142596638655462</v>
      </c>
      <c r="G1856" s="7">
        <f>Data[[#This Row],[Tintern ]]-Data[[#This Row],[temperatuur]]</f>
        <v>12.342596638655461</v>
      </c>
      <c r="H1856" s="7">
        <f>ROUND(IF(Data[[#This Row],[deltaT]]&gt;0,(Data[[#This Row],[Tintern ]]-Data[[#This Row],[temperatuur]])*Uitgangspunten!$B$9,0),1)</f>
        <v>42.9</v>
      </c>
      <c r="I1856"/>
      <c r="J1856"/>
      <c r="K1856" s="6"/>
      <c r="O1856" s="5"/>
      <c r="P1856" s="8"/>
      <c r="U1856"/>
      <c r="V1856"/>
    </row>
    <row r="1857" spans="1:22" x14ac:dyDescent="0.25">
      <c r="A1857">
        <v>2001</v>
      </c>
      <c r="B1857">
        <v>1</v>
      </c>
      <c r="C1857">
        <v>3</v>
      </c>
      <c r="D1857">
        <v>18</v>
      </c>
      <c r="E1857" s="13">
        <v>4.8000000000000007</v>
      </c>
      <c r="F1857" s="7">
        <f>(((20-15)/(MIN($E$2:$E$8761)-15))*Data[[#This Row],[temperatuur]])+18.151</f>
        <v>17.142596638655462</v>
      </c>
      <c r="G1857" s="7">
        <f>Data[[#This Row],[Tintern ]]-Data[[#This Row],[temperatuur]]</f>
        <v>12.342596638655461</v>
      </c>
      <c r="H1857" s="7">
        <f>ROUND(IF(Data[[#This Row],[deltaT]]&gt;0,(Data[[#This Row],[Tintern ]]-Data[[#This Row],[temperatuur]])*Uitgangspunten!$B$9,0),1)</f>
        <v>42.9</v>
      </c>
      <c r="I1857"/>
      <c r="J1857"/>
      <c r="K1857" s="6"/>
      <c r="O1857" s="5"/>
      <c r="P1857" s="8"/>
      <c r="U1857"/>
      <c r="V1857"/>
    </row>
    <row r="1858" spans="1:22" x14ac:dyDescent="0.25">
      <c r="A1858">
        <v>2001</v>
      </c>
      <c r="B1858">
        <v>1</v>
      </c>
      <c r="C1858">
        <v>7</v>
      </c>
      <c r="D1858">
        <v>4</v>
      </c>
      <c r="E1858" s="13">
        <v>4.8000000000000007</v>
      </c>
      <c r="F1858" s="7">
        <f>(((20-15)/(MIN($E$2:$E$8761)-15))*Data[[#This Row],[temperatuur]])+18.151</f>
        <v>17.142596638655462</v>
      </c>
      <c r="G1858" s="7">
        <f>Data[[#This Row],[Tintern ]]-Data[[#This Row],[temperatuur]]</f>
        <v>12.342596638655461</v>
      </c>
      <c r="H1858" s="7">
        <f>ROUND(IF(Data[[#This Row],[deltaT]]&gt;0,(Data[[#This Row],[Tintern ]]-Data[[#This Row],[temperatuur]])*Uitgangspunten!$B$9,0),1)</f>
        <v>42.9</v>
      </c>
      <c r="I1858"/>
      <c r="J1858"/>
      <c r="K1858" s="6"/>
      <c r="O1858" s="5"/>
      <c r="P1858" s="8"/>
      <c r="U1858"/>
      <c r="V1858"/>
    </row>
    <row r="1859" spans="1:22" x14ac:dyDescent="0.25">
      <c r="A1859">
        <v>2001</v>
      </c>
      <c r="B1859">
        <v>1</v>
      </c>
      <c r="C1859">
        <v>7</v>
      </c>
      <c r="D1859">
        <v>22</v>
      </c>
      <c r="E1859" s="13">
        <v>4.8000000000000007</v>
      </c>
      <c r="F1859" s="7">
        <f>(((20-15)/(MIN($E$2:$E$8761)-15))*Data[[#This Row],[temperatuur]])+18.151</f>
        <v>17.142596638655462</v>
      </c>
      <c r="G1859" s="7">
        <f>Data[[#This Row],[Tintern ]]-Data[[#This Row],[temperatuur]]</f>
        <v>12.342596638655461</v>
      </c>
      <c r="H1859" s="7">
        <f>ROUND(IF(Data[[#This Row],[deltaT]]&gt;0,(Data[[#This Row],[Tintern ]]-Data[[#This Row],[temperatuur]])*Uitgangspunten!$B$9,0),1)</f>
        <v>42.9</v>
      </c>
      <c r="I1859"/>
      <c r="J1859"/>
      <c r="K1859" s="6"/>
      <c r="O1859" s="5"/>
      <c r="P1859" s="8"/>
      <c r="U1859"/>
      <c r="V1859"/>
    </row>
    <row r="1860" spans="1:22" x14ac:dyDescent="0.25">
      <c r="A1860">
        <v>2001</v>
      </c>
      <c r="B1860">
        <v>1</v>
      </c>
      <c r="C1860">
        <v>8</v>
      </c>
      <c r="D1860">
        <v>12</v>
      </c>
      <c r="E1860" s="13">
        <v>4.8000000000000007</v>
      </c>
      <c r="F1860" s="7">
        <f>(((20-15)/(MIN($E$2:$E$8761)-15))*Data[[#This Row],[temperatuur]])+18.151</f>
        <v>17.142596638655462</v>
      </c>
      <c r="G1860" s="7">
        <f>Data[[#This Row],[Tintern ]]-Data[[#This Row],[temperatuur]]</f>
        <v>12.342596638655461</v>
      </c>
      <c r="H1860" s="7">
        <f>ROUND(IF(Data[[#This Row],[deltaT]]&gt;0,(Data[[#This Row],[Tintern ]]-Data[[#This Row],[temperatuur]])*Uitgangspunten!$B$9,0),1)</f>
        <v>42.9</v>
      </c>
      <c r="I1860"/>
      <c r="J1860"/>
      <c r="K1860" s="6"/>
      <c r="O1860" s="5"/>
      <c r="P1860" s="8"/>
      <c r="U1860"/>
      <c r="V1860"/>
    </row>
    <row r="1861" spans="1:22" x14ac:dyDescent="0.25">
      <c r="A1861">
        <v>2001</v>
      </c>
      <c r="B1861">
        <v>1</v>
      </c>
      <c r="C1861">
        <v>9</v>
      </c>
      <c r="D1861">
        <v>1</v>
      </c>
      <c r="E1861" s="13">
        <v>4.8000000000000007</v>
      </c>
      <c r="F1861" s="7">
        <f>(((20-15)/(MIN($E$2:$E$8761)-15))*Data[[#This Row],[temperatuur]])+18.151</f>
        <v>17.142596638655462</v>
      </c>
      <c r="G1861" s="7">
        <f>Data[[#This Row],[Tintern ]]-Data[[#This Row],[temperatuur]]</f>
        <v>12.342596638655461</v>
      </c>
      <c r="H1861" s="7">
        <f>ROUND(IF(Data[[#This Row],[deltaT]]&gt;0,(Data[[#This Row],[Tintern ]]-Data[[#This Row],[temperatuur]])*Uitgangspunten!$B$9,0),1)</f>
        <v>42.9</v>
      </c>
      <c r="I1861"/>
      <c r="J1861"/>
      <c r="K1861" s="6"/>
      <c r="O1861" s="5"/>
      <c r="P1861" s="8"/>
      <c r="U1861"/>
      <c r="V1861"/>
    </row>
    <row r="1862" spans="1:22" x14ac:dyDescent="0.25">
      <c r="A1862">
        <v>2001</v>
      </c>
      <c r="B1862">
        <v>1</v>
      </c>
      <c r="C1862">
        <v>9</v>
      </c>
      <c r="D1862">
        <v>10</v>
      </c>
      <c r="E1862" s="13">
        <v>4.8000000000000007</v>
      </c>
      <c r="F1862" s="7">
        <f>(((20-15)/(MIN($E$2:$E$8761)-15))*Data[[#This Row],[temperatuur]])+18.151</f>
        <v>17.142596638655462</v>
      </c>
      <c r="G1862" s="7">
        <f>Data[[#This Row],[Tintern ]]-Data[[#This Row],[temperatuur]]</f>
        <v>12.342596638655461</v>
      </c>
      <c r="H1862" s="7">
        <f>ROUND(IF(Data[[#This Row],[deltaT]]&gt;0,(Data[[#This Row],[Tintern ]]-Data[[#This Row],[temperatuur]])*Uitgangspunten!$B$9,0),1)</f>
        <v>42.9</v>
      </c>
      <c r="I1862"/>
      <c r="J1862"/>
      <c r="K1862" s="6"/>
      <c r="O1862" s="5"/>
      <c r="P1862" s="8"/>
      <c r="U1862"/>
      <c r="V1862"/>
    </row>
    <row r="1863" spans="1:22" x14ac:dyDescent="0.25">
      <c r="A1863">
        <v>2001</v>
      </c>
      <c r="B1863">
        <v>1</v>
      </c>
      <c r="C1863">
        <v>22</v>
      </c>
      <c r="D1863">
        <v>23</v>
      </c>
      <c r="E1863" s="13">
        <v>4.8000000000000007</v>
      </c>
      <c r="F1863" s="7">
        <f>(((20-15)/(MIN($E$2:$E$8761)-15))*Data[[#This Row],[temperatuur]])+18.151</f>
        <v>17.142596638655462</v>
      </c>
      <c r="G1863" s="7">
        <f>Data[[#This Row],[Tintern ]]-Data[[#This Row],[temperatuur]]</f>
        <v>12.342596638655461</v>
      </c>
      <c r="H1863" s="7">
        <f>ROUND(IF(Data[[#This Row],[deltaT]]&gt;0,(Data[[#This Row],[Tintern ]]-Data[[#This Row],[temperatuur]])*Uitgangspunten!$B$9,0),1)</f>
        <v>42.9</v>
      </c>
      <c r="I1863"/>
      <c r="J1863"/>
      <c r="K1863" s="6"/>
      <c r="O1863" s="5"/>
      <c r="P1863" s="8"/>
      <c r="U1863"/>
      <c r="V1863"/>
    </row>
    <row r="1864" spans="1:22" x14ac:dyDescent="0.25">
      <c r="A1864">
        <v>2001</v>
      </c>
      <c r="B1864">
        <v>1</v>
      </c>
      <c r="C1864">
        <v>27</v>
      </c>
      <c r="D1864">
        <v>21</v>
      </c>
      <c r="E1864" s="13">
        <v>4.8000000000000007</v>
      </c>
      <c r="F1864" s="7">
        <f>(((20-15)/(MIN($E$2:$E$8761)-15))*Data[[#This Row],[temperatuur]])+18.151</f>
        <v>17.142596638655462</v>
      </c>
      <c r="G1864" s="7">
        <f>Data[[#This Row],[Tintern ]]-Data[[#This Row],[temperatuur]]</f>
        <v>12.342596638655461</v>
      </c>
      <c r="H1864" s="7">
        <f>ROUND(IF(Data[[#This Row],[deltaT]]&gt;0,(Data[[#This Row],[Tintern ]]-Data[[#This Row],[temperatuur]])*Uitgangspunten!$B$9,0),1)</f>
        <v>42.9</v>
      </c>
      <c r="I1864"/>
      <c r="J1864"/>
      <c r="K1864" s="6"/>
      <c r="O1864" s="5"/>
      <c r="P1864" s="8"/>
      <c r="U1864"/>
      <c r="V1864"/>
    </row>
    <row r="1865" spans="1:22" x14ac:dyDescent="0.25">
      <c r="A1865">
        <v>2004</v>
      </c>
      <c r="B1865">
        <v>2</v>
      </c>
      <c r="C1865">
        <v>9</v>
      </c>
      <c r="D1865">
        <v>10</v>
      </c>
      <c r="E1865" s="13">
        <v>4.8000000000000007</v>
      </c>
      <c r="F1865" s="7">
        <f>(((20-15)/(MIN($E$2:$E$8761)-15))*Data[[#This Row],[temperatuur]])+18.151</f>
        <v>17.142596638655462</v>
      </c>
      <c r="G1865" s="7">
        <f>Data[[#This Row],[Tintern ]]-Data[[#This Row],[temperatuur]]</f>
        <v>12.342596638655461</v>
      </c>
      <c r="H1865" s="7">
        <f>ROUND(IF(Data[[#This Row],[deltaT]]&gt;0,(Data[[#This Row],[Tintern ]]-Data[[#This Row],[temperatuur]])*Uitgangspunten!$B$9,0),1)</f>
        <v>42.9</v>
      </c>
      <c r="I1865"/>
      <c r="J1865"/>
      <c r="K1865" s="6"/>
      <c r="O1865" s="5"/>
      <c r="P1865" s="8"/>
      <c r="U1865"/>
      <c r="V1865"/>
    </row>
    <row r="1866" spans="1:22" x14ac:dyDescent="0.25">
      <c r="A1866">
        <v>2004</v>
      </c>
      <c r="B1866">
        <v>2</v>
      </c>
      <c r="C1866">
        <v>10</v>
      </c>
      <c r="D1866">
        <v>13</v>
      </c>
      <c r="E1866" s="13">
        <v>4.8000000000000007</v>
      </c>
      <c r="F1866" s="7">
        <f>(((20-15)/(MIN($E$2:$E$8761)-15))*Data[[#This Row],[temperatuur]])+18.151</f>
        <v>17.142596638655462</v>
      </c>
      <c r="G1866" s="7">
        <f>Data[[#This Row],[Tintern ]]-Data[[#This Row],[temperatuur]]</f>
        <v>12.342596638655461</v>
      </c>
      <c r="H1866" s="7">
        <f>ROUND(IF(Data[[#This Row],[deltaT]]&gt;0,(Data[[#This Row],[Tintern ]]-Data[[#This Row],[temperatuur]])*Uitgangspunten!$B$9,0),1)</f>
        <v>42.9</v>
      </c>
      <c r="I1866"/>
      <c r="J1866"/>
      <c r="K1866" s="6"/>
      <c r="O1866" s="5"/>
      <c r="P1866" s="8"/>
      <c r="U1866"/>
      <c r="V1866"/>
    </row>
    <row r="1867" spans="1:22" x14ac:dyDescent="0.25">
      <c r="A1867">
        <v>2004</v>
      </c>
      <c r="B1867">
        <v>2</v>
      </c>
      <c r="C1867">
        <v>10</v>
      </c>
      <c r="D1867">
        <v>18</v>
      </c>
      <c r="E1867" s="13">
        <v>4.8000000000000007</v>
      </c>
      <c r="F1867" s="7">
        <f>(((20-15)/(MIN($E$2:$E$8761)-15))*Data[[#This Row],[temperatuur]])+18.151</f>
        <v>17.142596638655462</v>
      </c>
      <c r="G1867" s="7">
        <f>Data[[#This Row],[Tintern ]]-Data[[#This Row],[temperatuur]]</f>
        <v>12.342596638655461</v>
      </c>
      <c r="H1867" s="7">
        <f>ROUND(IF(Data[[#This Row],[deltaT]]&gt;0,(Data[[#This Row],[Tintern ]]-Data[[#This Row],[temperatuur]])*Uitgangspunten!$B$9,0),1)</f>
        <v>42.9</v>
      </c>
      <c r="I1867"/>
      <c r="J1867"/>
      <c r="K1867" s="6"/>
      <c r="O1867" s="5"/>
      <c r="P1867" s="8"/>
      <c r="U1867"/>
      <c r="V1867"/>
    </row>
    <row r="1868" spans="1:22" x14ac:dyDescent="0.25">
      <c r="A1868">
        <v>2004</v>
      </c>
      <c r="B1868">
        <v>2</v>
      </c>
      <c r="C1868">
        <v>15</v>
      </c>
      <c r="D1868">
        <v>5</v>
      </c>
      <c r="E1868" s="13">
        <v>4.8000000000000007</v>
      </c>
      <c r="F1868" s="7">
        <f>(((20-15)/(MIN($E$2:$E$8761)-15))*Data[[#This Row],[temperatuur]])+18.151</f>
        <v>17.142596638655462</v>
      </c>
      <c r="G1868" s="7">
        <f>Data[[#This Row],[Tintern ]]-Data[[#This Row],[temperatuur]]</f>
        <v>12.342596638655461</v>
      </c>
      <c r="H1868" s="7">
        <f>ROUND(IF(Data[[#This Row],[deltaT]]&gt;0,(Data[[#This Row],[Tintern ]]-Data[[#This Row],[temperatuur]])*Uitgangspunten!$B$9,0),1)</f>
        <v>42.9</v>
      </c>
      <c r="I1868"/>
      <c r="J1868"/>
      <c r="K1868" s="6"/>
      <c r="O1868" s="5"/>
      <c r="P1868" s="8"/>
      <c r="U1868"/>
      <c r="V1868"/>
    </row>
    <row r="1869" spans="1:22" x14ac:dyDescent="0.25">
      <c r="A1869">
        <v>2004</v>
      </c>
      <c r="B1869">
        <v>2</v>
      </c>
      <c r="C1869">
        <v>15</v>
      </c>
      <c r="D1869">
        <v>6</v>
      </c>
      <c r="E1869" s="13">
        <v>4.8000000000000007</v>
      </c>
      <c r="F1869" s="7">
        <f>(((20-15)/(MIN($E$2:$E$8761)-15))*Data[[#This Row],[temperatuur]])+18.151</f>
        <v>17.142596638655462</v>
      </c>
      <c r="G1869" s="7">
        <f>Data[[#This Row],[Tintern ]]-Data[[#This Row],[temperatuur]]</f>
        <v>12.342596638655461</v>
      </c>
      <c r="H1869" s="7">
        <f>ROUND(IF(Data[[#This Row],[deltaT]]&gt;0,(Data[[#This Row],[Tintern ]]-Data[[#This Row],[temperatuur]])*Uitgangspunten!$B$9,0),1)</f>
        <v>42.9</v>
      </c>
      <c r="I1869"/>
      <c r="J1869"/>
      <c r="K1869" s="6"/>
      <c r="O1869" s="5"/>
      <c r="P1869" s="8"/>
      <c r="U1869"/>
      <c r="V1869"/>
    </row>
    <row r="1870" spans="1:22" x14ac:dyDescent="0.25">
      <c r="A1870">
        <v>2004</v>
      </c>
      <c r="B1870">
        <v>2</v>
      </c>
      <c r="C1870">
        <v>24</v>
      </c>
      <c r="D1870">
        <v>14</v>
      </c>
      <c r="E1870" s="13">
        <v>4.8000000000000007</v>
      </c>
      <c r="F1870" s="7">
        <f>(((20-15)/(MIN($E$2:$E$8761)-15))*Data[[#This Row],[temperatuur]])+18.151</f>
        <v>17.142596638655462</v>
      </c>
      <c r="G1870" s="7">
        <f>Data[[#This Row],[Tintern ]]-Data[[#This Row],[temperatuur]]</f>
        <v>12.342596638655461</v>
      </c>
      <c r="H1870" s="7">
        <f>ROUND(IF(Data[[#This Row],[deltaT]]&gt;0,(Data[[#This Row],[Tintern ]]-Data[[#This Row],[temperatuur]])*Uitgangspunten!$B$9,0),1)</f>
        <v>42.9</v>
      </c>
      <c r="I1870"/>
      <c r="J1870"/>
      <c r="K1870" s="6"/>
      <c r="O1870" s="5"/>
      <c r="P1870" s="8"/>
      <c r="U1870"/>
      <c r="V1870"/>
    </row>
    <row r="1871" spans="1:22" x14ac:dyDescent="0.25">
      <c r="A1871">
        <v>2004</v>
      </c>
      <c r="B1871">
        <v>3</v>
      </c>
      <c r="C1871">
        <v>1</v>
      </c>
      <c r="D1871">
        <v>13</v>
      </c>
      <c r="E1871" s="13">
        <v>4.8000000000000007</v>
      </c>
      <c r="F1871" s="7">
        <f>(((20-15)/(MIN($E$2:$E$8761)-15))*Data[[#This Row],[temperatuur]])+18.151</f>
        <v>17.142596638655462</v>
      </c>
      <c r="G1871" s="7">
        <f>Data[[#This Row],[Tintern ]]-Data[[#This Row],[temperatuur]]</f>
        <v>12.342596638655461</v>
      </c>
      <c r="H1871" s="7">
        <f>ROUND(IF(Data[[#This Row],[deltaT]]&gt;0,(Data[[#This Row],[Tintern ]]-Data[[#This Row],[temperatuur]])*Uitgangspunten!$B$9,0),1)</f>
        <v>42.9</v>
      </c>
      <c r="I1871"/>
      <c r="J1871"/>
      <c r="K1871" s="6"/>
      <c r="O1871" s="5"/>
      <c r="P1871" s="8"/>
      <c r="U1871"/>
      <c r="V1871"/>
    </row>
    <row r="1872" spans="1:22" x14ac:dyDescent="0.25">
      <c r="A1872">
        <v>2004</v>
      </c>
      <c r="B1872">
        <v>3</v>
      </c>
      <c r="C1872">
        <v>6</v>
      </c>
      <c r="D1872">
        <v>13</v>
      </c>
      <c r="E1872" s="13">
        <v>4.8000000000000007</v>
      </c>
      <c r="F1872" s="7">
        <f>(((20-15)/(MIN($E$2:$E$8761)-15))*Data[[#This Row],[temperatuur]])+18.151</f>
        <v>17.142596638655462</v>
      </c>
      <c r="G1872" s="7">
        <f>Data[[#This Row],[Tintern ]]-Data[[#This Row],[temperatuur]]</f>
        <v>12.342596638655461</v>
      </c>
      <c r="H1872" s="7">
        <f>ROUND(IF(Data[[#This Row],[deltaT]]&gt;0,(Data[[#This Row],[Tintern ]]-Data[[#This Row],[temperatuur]])*Uitgangspunten!$B$9,0),1)</f>
        <v>42.9</v>
      </c>
      <c r="I1872"/>
      <c r="J1872"/>
      <c r="K1872" s="6"/>
      <c r="O1872" s="5"/>
      <c r="P1872" s="8"/>
      <c r="U1872"/>
      <c r="V1872"/>
    </row>
    <row r="1873" spans="1:22" x14ac:dyDescent="0.25">
      <c r="A1873">
        <v>2004</v>
      </c>
      <c r="B1873">
        <v>3</v>
      </c>
      <c r="C1873">
        <v>6</v>
      </c>
      <c r="D1873">
        <v>14</v>
      </c>
      <c r="E1873" s="13">
        <v>4.8000000000000007</v>
      </c>
      <c r="F1873" s="7">
        <f>(((20-15)/(MIN($E$2:$E$8761)-15))*Data[[#This Row],[temperatuur]])+18.151</f>
        <v>17.142596638655462</v>
      </c>
      <c r="G1873" s="7">
        <f>Data[[#This Row],[Tintern ]]-Data[[#This Row],[temperatuur]]</f>
        <v>12.342596638655461</v>
      </c>
      <c r="H1873" s="7">
        <f>ROUND(IF(Data[[#This Row],[deltaT]]&gt;0,(Data[[#This Row],[Tintern ]]-Data[[#This Row],[temperatuur]])*Uitgangspunten!$B$9,0),1)</f>
        <v>42.9</v>
      </c>
      <c r="I1873"/>
      <c r="J1873"/>
      <c r="K1873" s="6"/>
      <c r="O1873" s="5"/>
      <c r="P1873" s="8"/>
      <c r="U1873"/>
      <c r="V1873"/>
    </row>
    <row r="1874" spans="1:22" x14ac:dyDescent="0.25">
      <c r="A1874">
        <v>2004</v>
      </c>
      <c r="B1874">
        <v>3</v>
      </c>
      <c r="C1874">
        <v>6</v>
      </c>
      <c r="D1874">
        <v>15</v>
      </c>
      <c r="E1874" s="13">
        <v>4.8000000000000007</v>
      </c>
      <c r="F1874" s="7">
        <f>(((20-15)/(MIN($E$2:$E$8761)-15))*Data[[#This Row],[temperatuur]])+18.151</f>
        <v>17.142596638655462</v>
      </c>
      <c r="G1874" s="7">
        <f>Data[[#This Row],[Tintern ]]-Data[[#This Row],[temperatuur]]</f>
        <v>12.342596638655461</v>
      </c>
      <c r="H1874" s="7">
        <f>ROUND(IF(Data[[#This Row],[deltaT]]&gt;0,(Data[[#This Row],[Tintern ]]-Data[[#This Row],[temperatuur]])*Uitgangspunten!$B$9,0),1)</f>
        <v>42.9</v>
      </c>
      <c r="I1874"/>
      <c r="J1874"/>
      <c r="K1874" s="6"/>
      <c r="O1874" s="5"/>
      <c r="P1874" s="8"/>
      <c r="U1874"/>
      <c r="V1874"/>
    </row>
    <row r="1875" spans="1:22" x14ac:dyDescent="0.25">
      <c r="A1875">
        <v>2004</v>
      </c>
      <c r="B1875">
        <v>3</v>
      </c>
      <c r="C1875">
        <v>8</v>
      </c>
      <c r="D1875">
        <v>10</v>
      </c>
      <c r="E1875" s="13">
        <v>4.8000000000000007</v>
      </c>
      <c r="F1875" s="7">
        <f>(((20-15)/(MIN($E$2:$E$8761)-15))*Data[[#This Row],[temperatuur]])+18.151</f>
        <v>17.142596638655462</v>
      </c>
      <c r="G1875" s="7">
        <f>Data[[#This Row],[Tintern ]]-Data[[#This Row],[temperatuur]]</f>
        <v>12.342596638655461</v>
      </c>
      <c r="H1875" s="7">
        <f>ROUND(IF(Data[[#This Row],[deltaT]]&gt;0,(Data[[#This Row],[Tintern ]]-Data[[#This Row],[temperatuur]])*Uitgangspunten!$B$9,0),1)</f>
        <v>42.9</v>
      </c>
      <c r="I1875"/>
      <c r="J1875"/>
      <c r="K1875" s="6"/>
      <c r="O1875" s="5"/>
      <c r="P1875" s="8"/>
      <c r="U1875"/>
      <c r="V1875"/>
    </row>
    <row r="1876" spans="1:22" x14ac:dyDescent="0.25">
      <c r="A1876">
        <v>2004</v>
      </c>
      <c r="B1876">
        <v>3</v>
      </c>
      <c r="C1876">
        <v>18</v>
      </c>
      <c r="D1876">
        <v>6</v>
      </c>
      <c r="E1876" s="13">
        <v>4.8000000000000007</v>
      </c>
      <c r="F1876" s="7">
        <f>(((20-15)/(MIN($E$2:$E$8761)-15))*Data[[#This Row],[temperatuur]])+18.151</f>
        <v>17.142596638655462</v>
      </c>
      <c r="G1876" s="7">
        <f>Data[[#This Row],[Tintern ]]-Data[[#This Row],[temperatuur]]</f>
        <v>12.342596638655461</v>
      </c>
      <c r="H1876" s="7">
        <f>ROUND(IF(Data[[#This Row],[deltaT]]&gt;0,(Data[[#This Row],[Tintern ]]-Data[[#This Row],[temperatuur]])*Uitgangspunten!$B$9,0),1)</f>
        <v>42.9</v>
      </c>
      <c r="I1876"/>
      <c r="J1876"/>
      <c r="K1876" s="6"/>
      <c r="O1876" s="5"/>
      <c r="P1876" s="8"/>
      <c r="U1876"/>
      <c r="V1876"/>
    </row>
    <row r="1877" spans="1:22" x14ac:dyDescent="0.25">
      <c r="A1877">
        <v>2002</v>
      </c>
      <c r="B1877">
        <v>4</v>
      </c>
      <c r="C1877">
        <v>6</v>
      </c>
      <c r="D1877">
        <v>9</v>
      </c>
      <c r="E1877" s="13">
        <v>4.8000000000000007</v>
      </c>
      <c r="F1877" s="7">
        <f>(((20-15)/(MIN($E$2:$E$8761)-15))*Data[[#This Row],[temperatuur]])+18.151</f>
        <v>17.142596638655462</v>
      </c>
      <c r="G1877" s="7">
        <f>Data[[#This Row],[Tintern ]]-Data[[#This Row],[temperatuur]]</f>
        <v>12.342596638655461</v>
      </c>
      <c r="H1877" s="7">
        <f>ROUND(IF(Data[[#This Row],[deltaT]]&gt;0,(Data[[#This Row],[Tintern ]]-Data[[#This Row],[temperatuur]])*Uitgangspunten!$B$9,0),1)</f>
        <v>42.9</v>
      </c>
      <c r="I1877"/>
      <c r="J1877"/>
      <c r="K1877" s="6"/>
      <c r="O1877" s="5"/>
      <c r="P1877" s="8"/>
      <c r="U1877"/>
      <c r="V1877"/>
    </row>
    <row r="1878" spans="1:22" x14ac:dyDescent="0.25">
      <c r="A1878">
        <v>2002</v>
      </c>
      <c r="B1878">
        <v>4</v>
      </c>
      <c r="C1878">
        <v>7</v>
      </c>
      <c r="D1878">
        <v>24</v>
      </c>
      <c r="E1878" s="13">
        <v>4.8000000000000007</v>
      </c>
      <c r="F1878" s="7">
        <f>(((20-15)/(MIN($E$2:$E$8761)-15))*Data[[#This Row],[temperatuur]])+18.151</f>
        <v>17.142596638655462</v>
      </c>
      <c r="G1878" s="7">
        <f>Data[[#This Row],[Tintern ]]-Data[[#This Row],[temperatuur]]</f>
        <v>12.342596638655461</v>
      </c>
      <c r="H1878" s="7">
        <f>ROUND(IF(Data[[#This Row],[deltaT]]&gt;0,(Data[[#This Row],[Tintern ]]-Data[[#This Row],[temperatuur]])*Uitgangspunten!$B$9,0),1)</f>
        <v>42.9</v>
      </c>
      <c r="I1878"/>
      <c r="J1878"/>
      <c r="K1878" s="6"/>
      <c r="O1878" s="5"/>
      <c r="P1878" s="8"/>
      <c r="U1878"/>
      <c r="V1878"/>
    </row>
    <row r="1879" spans="1:22" x14ac:dyDescent="0.25">
      <c r="A1879">
        <v>2002</v>
      </c>
      <c r="B1879">
        <v>4</v>
      </c>
      <c r="C1879">
        <v>10</v>
      </c>
      <c r="D1879">
        <v>24</v>
      </c>
      <c r="E1879" s="13">
        <v>4.8000000000000007</v>
      </c>
      <c r="F1879" s="7">
        <f>(((20-15)/(MIN($E$2:$E$8761)-15))*Data[[#This Row],[temperatuur]])+18.151</f>
        <v>17.142596638655462</v>
      </c>
      <c r="G1879" s="7">
        <f>Data[[#This Row],[Tintern ]]-Data[[#This Row],[temperatuur]]</f>
        <v>12.342596638655461</v>
      </c>
      <c r="H1879" s="7">
        <f>ROUND(IF(Data[[#This Row],[deltaT]]&gt;0,(Data[[#This Row],[Tintern ]]-Data[[#This Row],[temperatuur]])*Uitgangspunten!$B$9,0),1)</f>
        <v>42.9</v>
      </c>
      <c r="I1879"/>
      <c r="J1879"/>
      <c r="K1879" s="6"/>
      <c r="O1879" s="5"/>
      <c r="P1879" s="8"/>
      <c r="U1879"/>
      <c r="V1879"/>
    </row>
    <row r="1880" spans="1:22" x14ac:dyDescent="0.25">
      <c r="A1880">
        <v>2002</v>
      </c>
      <c r="B1880">
        <v>4</v>
      </c>
      <c r="C1880">
        <v>11</v>
      </c>
      <c r="D1880">
        <v>23</v>
      </c>
      <c r="E1880" s="13">
        <v>4.8000000000000007</v>
      </c>
      <c r="F1880" s="7">
        <f>(((20-15)/(MIN($E$2:$E$8761)-15))*Data[[#This Row],[temperatuur]])+18.151</f>
        <v>17.142596638655462</v>
      </c>
      <c r="G1880" s="7">
        <f>Data[[#This Row],[Tintern ]]-Data[[#This Row],[temperatuur]]</f>
        <v>12.342596638655461</v>
      </c>
      <c r="H1880" s="7">
        <f>ROUND(IF(Data[[#This Row],[deltaT]]&gt;0,(Data[[#This Row],[Tintern ]]-Data[[#This Row],[temperatuur]])*Uitgangspunten!$B$9,0),1)</f>
        <v>42.9</v>
      </c>
      <c r="I1880"/>
      <c r="J1880"/>
      <c r="K1880" s="6"/>
      <c r="O1880" s="5"/>
      <c r="P1880" s="8"/>
      <c r="U1880"/>
      <c r="V1880"/>
    </row>
    <row r="1881" spans="1:22" x14ac:dyDescent="0.25">
      <c r="A1881">
        <v>2002</v>
      </c>
      <c r="B1881">
        <v>4</v>
      </c>
      <c r="C1881">
        <v>22</v>
      </c>
      <c r="D1881">
        <v>1</v>
      </c>
      <c r="E1881" s="13">
        <v>4.8000000000000007</v>
      </c>
      <c r="F1881" s="7">
        <f>(((20-15)/(MIN($E$2:$E$8761)-15))*Data[[#This Row],[temperatuur]])+18.151</f>
        <v>17.142596638655462</v>
      </c>
      <c r="G1881" s="7">
        <f>Data[[#This Row],[Tintern ]]-Data[[#This Row],[temperatuur]]</f>
        <v>12.342596638655461</v>
      </c>
      <c r="H1881" s="7">
        <f>ROUND(IF(Data[[#This Row],[deltaT]]&gt;0,(Data[[#This Row],[Tintern ]]-Data[[#This Row],[temperatuur]])*Uitgangspunten!$B$9,0),1)</f>
        <v>42.9</v>
      </c>
      <c r="I1881"/>
      <c r="J1881"/>
      <c r="K1881" s="6"/>
      <c r="O1881" s="5"/>
      <c r="P1881" s="8"/>
      <c r="U1881"/>
      <c r="V1881"/>
    </row>
    <row r="1882" spans="1:22" x14ac:dyDescent="0.25">
      <c r="A1882">
        <v>2000</v>
      </c>
      <c r="B1882">
        <v>5</v>
      </c>
      <c r="C1882">
        <v>31</v>
      </c>
      <c r="D1882">
        <v>2</v>
      </c>
      <c r="E1882" s="13">
        <v>4.8000000000000007</v>
      </c>
      <c r="F1882" s="7">
        <f>(((20-15)/(MIN($E$2:$E$8761)-15))*Data[[#This Row],[temperatuur]])+18.151</f>
        <v>17.142596638655462</v>
      </c>
      <c r="G1882" s="7">
        <f>Data[[#This Row],[Tintern ]]-Data[[#This Row],[temperatuur]]</f>
        <v>12.342596638655461</v>
      </c>
      <c r="H1882" s="7">
        <f>ROUND(IF(Data[[#This Row],[deltaT]]&gt;0,(Data[[#This Row],[Tintern ]]-Data[[#This Row],[temperatuur]])*Uitgangspunten!$B$9,0),1)</f>
        <v>42.9</v>
      </c>
      <c r="I1882"/>
      <c r="J1882"/>
      <c r="K1882" s="6"/>
      <c r="O1882" s="5"/>
      <c r="P1882" s="8"/>
      <c r="U1882"/>
      <c r="V1882"/>
    </row>
    <row r="1883" spans="1:22" x14ac:dyDescent="0.25">
      <c r="A1883">
        <v>2011</v>
      </c>
      <c r="B1883">
        <v>6</v>
      </c>
      <c r="C1883">
        <v>12</v>
      </c>
      <c r="D1883">
        <v>3</v>
      </c>
      <c r="E1883" s="13">
        <v>4.8000000000000007</v>
      </c>
      <c r="F1883" s="7">
        <f>(((20-15)/(MIN($E$2:$E$8761)-15))*Data[[#This Row],[temperatuur]])+18.151</f>
        <v>17.142596638655462</v>
      </c>
      <c r="G1883" s="7">
        <f>Data[[#This Row],[Tintern ]]-Data[[#This Row],[temperatuur]]</f>
        <v>12.342596638655461</v>
      </c>
      <c r="H1883" s="7">
        <f>ROUND(IF(Data[[#This Row],[deltaT]]&gt;0,(Data[[#This Row],[Tintern ]]-Data[[#This Row],[temperatuur]])*Uitgangspunten!$B$9,0),1)</f>
        <v>42.9</v>
      </c>
      <c r="I1883"/>
      <c r="J1883"/>
      <c r="K1883" s="6"/>
      <c r="O1883" s="5"/>
      <c r="P1883" s="8"/>
      <c r="U1883"/>
      <c r="V1883"/>
    </row>
    <row r="1884" spans="1:22" x14ac:dyDescent="0.25">
      <c r="A1884">
        <v>2003</v>
      </c>
      <c r="B1884">
        <v>11</v>
      </c>
      <c r="C1884">
        <v>4</v>
      </c>
      <c r="D1884">
        <v>6</v>
      </c>
      <c r="E1884" s="13">
        <v>4.8000000000000007</v>
      </c>
      <c r="F1884" s="7">
        <f>(((20-15)/(MIN($E$2:$E$8761)-15))*Data[[#This Row],[temperatuur]])+18.151</f>
        <v>17.142596638655462</v>
      </c>
      <c r="G1884" s="7">
        <f>Data[[#This Row],[Tintern ]]-Data[[#This Row],[temperatuur]]</f>
        <v>12.342596638655461</v>
      </c>
      <c r="H1884" s="7">
        <f>ROUND(IF(Data[[#This Row],[deltaT]]&gt;0,(Data[[#This Row],[Tintern ]]-Data[[#This Row],[temperatuur]])*Uitgangspunten!$B$9,0),1)</f>
        <v>42.9</v>
      </c>
      <c r="I1884"/>
      <c r="J1884"/>
      <c r="K1884" s="6"/>
      <c r="O1884" s="5"/>
      <c r="P1884" s="8"/>
      <c r="U1884"/>
      <c r="V1884"/>
    </row>
    <row r="1885" spans="1:22" x14ac:dyDescent="0.25">
      <c r="A1885">
        <v>2003</v>
      </c>
      <c r="B1885">
        <v>11</v>
      </c>
      <c r="C1885">
        <v>6</v>
      </c>
      <c r="D1885">
        <v>21</v>
      </c>
      <c r="E1885" s="13">
        <v>4.8000000000000007</v>
      </c>
      <c r="F1885" s="7">
        <f>(((20-15)/(MIN($E$2:$E$8761)-15))*Data[[#This Row],[temperatuur]])+18.151</f>
        <v>17.142596638655462</v>
      </c>
      <c r="G1885" s="7">
        <f>Data[[#This Row],[Tintern ]]-Data[[#This Row],[temperatuur]]</f>
        <v>12.342596638655461</v>
      </c>
      <c r="H1885" s="7">
        <f>ROUND(IF(Data[[#This Row],[deltaT]]&gt;0,(Data[[#This Row],[Tintern ]]-Data[[#This Row],[temperatuur]])*Uitgangspunten!$B$9,0),1)</f>
        <v>42.9</v>
      </c>
      <c r="I1885"/>
      <c r="J1885"/>
      <c r="K1885" s="6"/>
      <c r="O1885" s="5"/>
      <c r="P1885" s="8"/>
      <c r="U1885"/>
      <c r="V1885"/>
    </row>
    <row r="1886" spans="1:22" x14ac:dyDescent="0.25">
      <c r="A1886">
        <v>2003</v>
      </c>
      <c r="B1886">
        <v>11</v>
      </c>
      <c r="C1886">
        <v>27</v>
      </c>
      <c r="D1886">
        <v>5</v>
      </c>
      <c r="E1886" s="13">
        <v>4.8000000000000007</v>
      </c>
      <c r="F1886" s="7">
        <f>(((20-15)/(MIN($E$2:$E$8761)-15))*Data[[#This Row],[temperatuur]])+18.151</f>
        <v>17.142596638655462</v>
      </c>
      <c r="G1886" s="7">
        <f>Data[[#This Row],[Tintern ]]-Data[[#This Row],[temperatuur]]</f>
        <v>12.342596638655461</v>
      </c>
      <c r="H1886" s="7">
        <f>ROUND(IF(Data[[#This Row],[deltaT]]&gt;0,(Data[[#This Row],[Tintern ]]-Data[[#This Row],[temperatuur]])*Uitgangspunten!$B$9,0),1)</f>
        <v>42.9</v>
      </c>
      <c r="I1886"/>
      <c r="J1886"/>
      <c r="K1886" s="6"/>
      <c r="O1886" s="5"/>
      <c r="P1886" s="8"/>
      <c r="U1886"/>
      <c r="V1886"/>
    </row>
    <row r="1887" spans="1:22" x14ac:dyDescent="0.25">
      <c r="A1887">
        <v>2003</v>
      </c>
      <c r="B1887">
        <v>12</v>
      </c>
      <c r="C1887">
        <v>4</v>
      </c>
      <c r="D1887">
        <v>19</v>
      </c>
      <c r="E1887" s="13">
        <v>4.8000000000000007</v>
      </c>
      <c r="F1887" s="7">
        <f>(((20-15)/(MIN($E$2:$E$8761)-15))*Data[[#This Row],[temperatuur]])+18.151</f>
        <v>17.142596638655462</v>
      </c>
      <c r="G1887" s="7">
        <f>Data[[#This Row],[Tintern ]]-Data[[#This Row],[temperatuur]]</f>
        <v>12.342596638655461</v>
      </c>
      <c r="H1887" s="7">
        <f>ROUND(IF(Data[[#This Row],[deltaT]]&gt;0,(Data[[#This Row],[Tintern ]]-Data[[#This Row],[temperatuur]])*Uitgangspunten!$B$9,0),1)</f>
        <v>42.9</v>
      </c>
      <c r="I1887"/>
      <c r="J1887"/>
      <c r="K1887" s="6"/>
      <c r="O1887" s="5"/>
      <c r="P1887" s="8"/>
      <c r="U1887"/>
      <c r="V1887"/>
    </row>
    <row r="1888" spans="1:22" x14ac:dyDescent="0.25">
      <c r="A1888">
        <v>2003</v>
      </c>
      <c r="B1888">
        <v>12</v>
      </c>
      <c r="C1888">
        <v>4</v>
      </c>
      <c r="D1888">
        <v>20</v>
      </c>
      <c r="E1888" s="13">
        <v>4.8000000000000007</v>
      </c>
      <c r="F1888" s="7">
        <f>(((20-15)/(MIN($E$2:$E$8761)-15))*Data[[#This Row],[temperatuur]])+18.151</f>
        <v>17.142596638655462</v>
      </c>
      <c r="G1888" s="7">
        <f>Data[[#This Row],[Tintern ]]-Data[[#This Row],[temperatuur]]</f>
        <v>12.342596638655461</v>
      </c>
      <c r="H1888" s="7">
        <f>ROUND(IF(Data[[#This Row],[deltaT]]&gt;0,(Data[[#This Row],[Tintern ]]-Data[[#This Row],[temperatuur]])*Uitgangspunten!$B$9,0),1)</f>
        <v>42.9</v>
      </c>
      <c r="I1888"/>
      <c r="J1888"/>
      <c r="K1888" s="6"/>
      <c r="O1888" s="5"/>
      <c r="P1888" s="8"/>
      <c r="U1888"/>
      <c r="V1888"/>
    </row>
    <row r="1889" spans="1:22" x14ac:dyDescent="0.25">
      <c r="A1889">
        <v>2003</v>
      </c>
      <c r="B1889">
        <v>12</v>
      </c>
      <c r="C1889">
        <v>15</v>
      </c>
      <c r="D1889">
        <v>11</v>
      </c>
      <c r="E1889" s="13">
        <v>4.8000000000000007</v>
      </c>
      <c r="F1889" s="7">
        <f>(((20-15)/(MIN($E$2:$E$8761)-15))*Data[[#This Row],[temperatuur]])+18.151</f>
        <v>17.142596638655462</v>
      </c>
      <c r="G1889" s="7">
        <f>Data[[#This Row],[Tintern ]]-Data[[#This Row],[temperatuur]]</f>
        <v>12.342596638655461</v>
      </c>
      <c r="H1889" s="7">
        <f>ROUND(IF(Data[[#This Row],[deltaT]]&gt;0,(Data[[#This Row],[Tintern ]]-Data[[#This Row],[temperatuur]])*Uitgangspunten!$B$9,0),1)</f>
        <v>42.9</v>
      </c>
      <c r="I1889"/>
      <c r="J1889"/>
      <c r="K1889" s="6"/>
      <c r="O1889" s="5"/>
      <c r="P1889" s="8"/>
      <c r="U1889"/>
      <c r="V1889"/>
    </row>
    <row r="1890" spans="1:22" x14ac:dyDescent="0.25">
      <c r="A1890">
        <v>2003</v>
      </c>
      <c r="B1890">
        <v>12</v>
      </c>
      <c r="C1890">
        <v>17</v>
      </c>
      <c r="D1890">
        <v>1</v>
      </c>
      <c r="E1890" s="13">
        <v>4.8000000000000007</v>
      </c>
      <c r="F1890" s="7">
        <f>(((20-15)/(MIN($E$2:$E$8761)-15))*Data[[#This Row],[temperatuur]])+18.151</f>
        <v>17.142596638655462</v>
      </c>
      <c r="G1890" s="7">
        <f>Data[[#This Row],[Tintern ]]-Data[[#This Row],[temperatuur]]</f>
        <v>12.342596638655461</v>
      </c>
      <c r="H1890" s="7">
        <f>ROUND(IF(Data[[#This Row],[deltaT]]&gt;0,(Data[[#This Row],[Tintern ]]-Data[[#This Row],[temperatuur]])*Uitgangspunten!$B$9,0),1)</f>
        <v>42.9</v>
      </c>
      <c r="I1890"/>
      <c r="J1890"/>
      <c r="K1890" s="6"/>
      <c r="O1890" s="5"/>
      <c r="P1890" s="8"/>
      <c r="U1890"/>
      <c r="V1890"/>
    </row>
    <row r="1891" spans="1:22" x14ac:dyDescent="0.25">
      <c r="A1891">
        <v>2003</v>
      </c>
      <c r="B1891">
        <v>12</v>
      </c>
      <c r="C1891">
        <v>17</v>
      </c>
      <c r="D1891">
        <v>2</v>
      </c>
      <c r="E1891" s="13">
        <v>4.8000000000000007</v>
      </c>
      <c r="F1891" s="7">
        <f>(((20-15)/(MIN($E$2:$E$8761)-15))*Data[[#This Row],[temperatuur]])+18.151</f>
        <v>17.142596638655462</v>
      </c>
      <c r="G1891" s="7">
        <f>Data[[#This Row],[Tintern ]]-Data[[#This Row],[temperatuur]]</f>
        <v>12.342596638655461</v>
      </c>
      <c r="H1891" s="7">
        <f>ROUND(IF(Data[[#This Row],[deltaT]]&gt;0,(Data[[#This Row],[Tintern ]]-Data[[#This Row],[temperatuur]])*Uitgangspunten!$B$9,0),1)</f>
        <v>42.9</v>
      </c>
      <c r="I1891"/>
      <c r="J1891"/>
      <c r="K1891" s="6"/>
      <c r="O1891" s="5"/>
      <c r="P1891" s="8"/>
      <c r="U1891"/>
      <c r="V1891"/>
    </row>
    <row r="1892" spans="1:22" x14ac:dyDescent="0.25">
      <c r="A1892">
        <v>2003</v>
      </c>
      <c r="B1892">
        <v>12</v>
      </c>
      <c r="C1892">
        <v>18</v>
      </c>
      <c r="D1892">
        <v>12</v>
      </c>
      <c r="E1892" s="13">
        <v>4.8000000000000007</v>
      </c>
      <c r="F1892" s="7">
        <f>(((20-15)/(MIN($E$2:$E$8761)-15))*Data[[#This Row],[temperatuur]])+18.151</f>
        <v>17.142596638655462</v>
      </c>
      <c r="G1892" s="7">
        <f>Data[[#This Row],[Tintern ]]-Data[[#This Row],[temperatuur]]</f>
        <v>12.342596638655461</v>
      </c>
      <c r="H1892" s="7">
        <f>ROUND(IF(Data[[#This Row],[deltaT]]&gt;0,(Data[[#This Row],[Tintern ]]-Data[[#This Row],[temperatuur]])*Uitgangspunten!$B$9,0),1)</f>
        <v>42.9</v>
      </c>
      <c r="I1892"/>
      <c r="J1892"/>
      <c r="K1892" s="6"/>
      <c r="O1892" s="5"/>
      <c r="P1892" s="8"/>
      <c r="U1892"/>
      <c r="V1892"/>
    </row>
    <row r="1893" spans="1:22" x14ac:dyDescent="0.25">
      <c r="A1893">
        <v>2003</v>
      </c>
      <c r="B1893">
        <v>12</v>
      </c>
      <c r="C1893">
        <v>19</v>
      </c>
      <c r="D1893">
        <v>13</v>
      </c>
      <c r="E1893" s="13">
        <v>4.8000000000000007</v>
      </c>
      <c r="F1893" s="7">
        <f>(((20-15)/(MIN($E$2:$E$8761)-15))*Data[[#This Row],[temperatuur]])+18.151</f>
        <v>17.142596638655462</v>
      </c>
      <c r="G1893" s="7">
        <f>Data[[#This Row],[Tintern ]]-Data[[#This Row],[temperatuur]]</f>
        <v>12.342596638655461</v>
      </c>
      <c r="H1893" s="7">
        <f>ROUND(IF(Data[[#This Row],[deltaT]]&gt;0,(Data[[#This Row],[Tintern ]]-Data[[#This Row],[temperatuur]])*Uitgangspunten!$B$9,0),1)</f>
        <v>42.9</v>
      </c>
      <c r="I1893"/>
      <c r="J1893"/>
      <c r="K1893" s="6"/>
      <c r="O1893" s="5"/>
      <c r="P1893" s="8"/>
      <c r="U1893"/>
      <c r="V1893"/>
    </row>
    <row r="1894" spans="1:22" x14ac:dyDescent="0.25">
      <c r="A1894">
        <v>2003</v>
      </c>
      <c r="B1894">
        <v>12</v>
      </c>
      <c r="C1894">
        <v>21</v>
      </c>
      <c r="D1894">
        <v>6</v>
      </c>
      <c r="E1894" s="13">
        <v>4.8000000000000007</v>
      </c>
      <c r="F1894" s="7">
        <f>(((20-15)/(MIN($E$2:$E$8761)-15))*Data[[#This Row],[temperatuur]])+18.151</f>
        <v>17.142596638655462</v>
      </c>
      <c r="G1894" s="7">
        <f>Data[[#This Row],[Tintern ]]-Data[[#This Row],[temperatuur]]</f>
        <v>12.342596638655461</v>
      </c>
      <c r="H1894" s="7">
        <f>ROUND(IF(Data[[#This Row],[deltaT]]&gt;0,(Data[[#This Row],[Tintern ]]-Data[[#This Row],[temperatuur]])*Uitgangspunten!$B$9,0),1)</f>
        <v>42.9</v>
      </c>
      <c r="I1894"/>
      <c r="J1894"/>
      <c r="K1894" s="6"/>
      <c r="O1894" s="5"/>
      <c r="P1894" s="8"/>
      <c r="U1894"/>
      <c r="V1894"/>
    </row>
    <row r="1895" spans="1:22" x14ac:dyDescent="0.25">
      <c r="A1895">
        <v>2003</v>
      </c>
      <c r="B1895">
        <v>12</v>
      </c>
      <c r="C1895">
        <v>28</v>
      </c>
      <c r="D1895">
        <v>21</v>
      </c>
      <c r="E1895" s="13">
        <v>4.8000000000000007</v>
      </c>
      <c r="F1895" s="7">
        <f>(((20-15)/(MIN($E$2:$E$8761)-15))*Data[[#This Row],[temperatuur]])+18.151</f>
        <v>17.142596638655462</v>
      </c>
      <c r="G1895" s="7">
        <f>Data[[#This Row],[Tintern ]]-Data[[#This Row],[temperatuur]]</f>
        <v>12.342596638655461</v>
      </c>
      <c r="H1895" s="7">
        <f>ROUND(IF(Data[[#This Row],[deltaT]]&gt;0,(Data[[#This Row],[Tintern ]]-Data[[#This Row],[temperatuur]])*Uitgangspunten!$B$9,0),1)</f>
        <v>42.9</v>
      </c>
      <c r="I1895"/>
      <c r="J1895"/>
      <c r="K1895" s="6"/>
      <c r="O1895" s="5"/>
      <c r="P1895" s="8"/>
      <c r="U1895"/>
      <c r="V1895"/>
    </row>
    <row r="1896" spans="1:22" x14ac:dyDescent="0.25">
      <c r="A1896">
        <v>2003</v>
      </c>
      <c r="B1896">
        <v>12</v>
      </c>
      <c r="C1896">
        <v>29</v>
      </c>
      <c r="D1896">
        <v>4</v>
      </c>
      <c r="E1896" s="13">
        <v>4.8000000000000007</v>
      </c>
      <c r="F1896" s="7">
        <f>(((20-15)/(MIN($E$2:$E$8761)-15))*Data[[#This Row],[temperatuur]])+18.151</f>
        <v>17.142596638655462</v>
      </c>
      <c r="G1896" s="7">
        <f>Data[[#This Row],[Tintern ]]-Data[[#This Row],[temperatuur]]</f>
        <v>12.342596638655461</v>
      </c>
      <c r="H1896" s="7">
        <f>ROUND(IF(Data[[#This Row],[deltaT]]&gt;0,(Data[[#This Row],[Tintern ]]-Data[[#This Row],[temperatuur]])*Uitgangspunten!$B$9,0),1)</f>
        <v>42.9</v>
      </c>
      <c r="I1896"/>
      <c r="J1896"/>
      <c r="K1896" s="6"/>
      <c r="O1896" s="5"/>
      <c r="P1896" s="8"/>
      <c r="U1896"/>
      <c r="V1896"/>
    </row>
    <row r="1897" spans="1:22" x14ac:dyDescent="0.25">
      <c r="A1897">
        <v>2003</v>
      </c>
      <c r="B1897">
        <v>12</v>
      </c>
      <c r="C1897">
        <v>29</v>
      </c>
      <c r="D1897">
        <v>5</v>
      </c>
      <c r="E1897" s="13">
        <v>4.8000000000000007</v>
      </c>
      <c r="F1897" s="7">
        <f>(((20-15)/(MIN($E$2:$E$8761)-15))*Data[[#This Row],[temperatuur]])+18.151</f>
        <v>17.142596638655462</v>
      </c>
      <c r="G1897" s="7">
        <f>Data[[#This Row],[Tintern ]]-Data[[#This Row],[temperatuur]]</f>
        <v>12.342596638655461</v>
      </c>
      <c r="H1897" s="7">
        <f>ROUND(IF(Data[[#This Row],[deltaT]]&gt;0,(Data[[#This Row],[Tintern ]]-Data[[#This Row],[temperatuur]])*Uitgangspunten!$B$9,0),1)</f>
        <v>42.9</v>
      </c>
      <c r="I1897"/>
      <c r="J1897"/>
      <c r="K1897" s="6"/>
      <c r="O1897" s="5"/>
      <c r="P1897" s="8"/>
      <c r="U1897"/>
      <c r="V1897"/>
    </row>
    <row r="1898" spans="1:22" x14ac:dyDescent="0.25">
      <c r="A1898">
        <v>2003</v>
      </c>
      <c r="B1898">
        <v>12</v>
      </c>
      <c r="C1898">
        <v>29</v>
      </c>
      <c r="D1898">
        <v>8</v>
      </c>
      <c r="E1898" s="13">
        <v>4.8000000000000007</v>
      </c>
      <c r="F1898" s="7">
        <f>(((20-15)/(MIN($E$2:$E$8761)-15))*Data[[#This Row],[temperatuur]])+18.151</f>
        <v>17.142596638655462</v>
      </c>
      <c r="G1898" s="7">
        <f>Data[[#This Row],[Tintern ]]-Data[[#This Row],[temperatuur]]</f>
        <v>12.342596638655461</v>
      </c>
      <c r="H1898" s="7">
        <f>ROUND(IF(Data[[#This Row],[deltaT]]&gt;0,(Data[[#This Row],[Tintern ]]-Data[[#This Row],[temperatuur]])*Uitgangspunten!$B$9,0),1)</f>
        <v>42.9</v>
      </c>
      <c r="I1898"/>
      <c r="J1898"/>
      <c r="K1898" s="6"/>
      <c r="O1898" s="5"/>
      <c r="P1898" s="8"/>
      <c r="U1898"/>
      <c r="V1898"/>
    </row>
    <row r="1899" spans="1:22" x14ac:dyDescent="0.25">
      <c r="A1899">
        <v>2001</v>
      </c>
      <c r="B1899">
        <v>1</v>
      </c>
      <c r="C1899">
        <v>6</v>
      </c>
      <c r="D1899">
        <v>8</v>
      </c>
      <c r="E1899" s="13">
        <v>4.9000000000000004</v>
      </c>
      <c r="F1899" s="7">
        <f>(((20-15)/(MIN($E$2:$E$8761)-15))*Data[[#This Row],[temperatuur]])+18.151</f>
        <v>17.121588235294116</v>
      </c>
      <c r="G1899" s="7">
        <f>Data[[#This Row],[Tintern ]]-Data[[#This Row],[temperatuur]]</f>
        <v>12.221588235294115</v>
      </c>
      <c r="H1899" s="7">
        <f>ROUND(IF(Data[[#This Row],[deltaT]]&gt;0,(Data[[#This Row],[Tintern ]]-Data[[#This Row],[temperatuur]])*Uitgangspunten!$B$9,0),1)</f>
        <v>42.4</v>
      </c>
      <c r="I1899"/>
      <c r="J1899"/>
      <c r="K1899" s="6"/>
      <c r="O1899" s="5"/>
      <c r="P1899" s="8"/>
      <c r="U1899"/>
      <c r="V1899"/>
    </row>
    <row r="1900" spans="1:22" x14ac:dyDescent="0.25">
      <c r="A1900">
        <v>2001</v>
      </c>
      <c r="B1900">
        <v>1</v>
      </c>
      <c r="C1900">
        <v>7</v>
      </c>
      <c r="D1900">
        <v>9</v>
      </c>
      <c r="E1900" s="13">
        <v>4.9000000000000004</v>
      </c>
      <c r="F1900" s="7">
        <f>(((20-15)/(MIN($E$2:$E$8761)-15))*Data[[#This Row],[temperatuur]])+18.151</f>
        <v>17.121588235294116</v>
      </c>
      <c r="G1900" s="7">
        <f>Data[[#This Row],[Tintern ]]-Data[[#This Row],[temperatuur]]</f>
        <v>12.221588235294115</v>
      </c>
      <c r="H1900" s="7">
        <f>ROUND(IF(Data[[#This Row],[deltaT]]&gt;0,(Data[[#This Row],[Tintern ]]-Data[[#This Row],[temperatuur]])*Uitgangspunten!$B$9,0),1)</f>
        <v>42.4</v>
      </c>
      <c r="I1900"/>
      <c r="J1900"/>
      <c r="K1900" s="6"/>
      <c r="O1900" s="5"/>
      <c r="P1900" s="8"/>
      <c r="U1900"/>
      <c r="V1900"/>
    </row>
    <row r="1901" spans="1:22" x14ac:dyDescent="0.25">
      <c r="A1901">
        <v>2001</v>
      </c>
      <c r="B1901">
        <v>1</v>
      </c>
      <c r="C1901">
        <v>8</v>
      </c>
      <c r="D1901">
        <v>23</v>
      </c>
      <c r="E1901" s="13">
        <v>4.9000000000000004</v>
      </c>
      <c r="F1901" s="7">
        <f>(((20-15)/(MIN($E$2:$E$8761)-15))*Data[[#This Row],[temperatuur]])+18.151</f>
        <v>17.121588235294116</v>
      </c>
      <c r="G1901" s="7">
        <f>Data[[#This Row],[Tintern ]]-Data[[#This Row],[temperatuur]]</f>
        <v>12.221588235294115</v>
      </c>
      <c r="H1901" s="7">
        <f>ROUND(IF(Data[[#This Row],[deltaT]]&gt;0,(Data[[#This Row],[Tintern ]]-Data[[#This Row],[temperatuur]])*Uitgangspunten!$B$9,0),1)</f>
        <v>42.4</v>
      </c>
      <c r="I1901"/>
      <c r="J1901"/>
      <c r="K1901" s="6"/>
      <c r="O1901" s="5"/>
      <c r="P1901" s="8"/>
      <c r="U1901"/>
      <c r="V1901"/>
    </row>
    <row r="1902" spans="1:22" x14ac:dyDescent="0.25">
      <c r="A1902">
        <v>2001</v>
      </c>
      <c r="B1902">
        <v>1</v>
      </c>
      <c r="C1902">
        <v>12</v>
      </c>
      <c r="D1902">
        <v>15</v>
      </c>
      <c r="E1902" s="13">
        <v>4.9000000000000004</v>
      </c>
      <c r="F1902" s="7">
        <f>(((20-15)/(MIN($E$2:$E$8761)-15))*Data[[#This Row],[temperatuur]])+18.151</f>
        <v>17.121588235294116</v>
      </c>
      <c r="G1902" s="7">
        <f>Data[[#This Row],[Tintern ]]-Data[[#This Row],[temperatuur]]</f>
        <v>12.221588235294115</v>
      </c>
      <c r="H1902" s="7">
        <f>ROUND(IF(Data[[#This Row],[deltaT]]&gt;0,(Data[[#This Row],[Tintern ]]-Data[[#This Row],[temperatuur]])*Uitgangspunten!$B$9,0),1)</f>
        <v>42.4</v>
      </c>
      <c r="I1902"/>
      <c r="J1902"/>
      <c r="K1902" s="6"/>
      <c r="O1902" s="5"/>
      <c r="P1902" s="8"/>
      <c r="U1902"/>
      <c r="V1902"/>
    </row>
    <row r="1903" spans="1:22" x14ac:dyDescent="0.25">
      <c r="A1903">
        <v>2001</v>
      </c>
      <c r="B1903">
        <v>1</v>
      </c>
      <c r="C1903">
        <v>22</v>
      </c>
      <c r="D1903">
        <v>24</v>
      </c>
      <c r="E1903" s="13">
        <v>4.9000000000000004</v>
      </c>
      <c r="F1903" s="7">
        <f>(((20-15)/(MIN($E$2:$E$8761)-15))*Data[[#This Row],[temperatuur]])+18.151</f>
        <v>17.121588235294116</v>
      </c>
      <c r="G1903" s="7">
        <f>Data[[#This Row],[Tintern ]]-Data[[#This Row],[temperatuur]]</f>
        <v>12.221588235294115</v>
      </c>
      <c r="H1903" s="7">
        <f>ROUND(IF(Data[[#This Row],[deltaT]]&gt;0,(Data[[#This Row],[Tintern ]]-Data[[#This Row],[temperatuur]])*Uitgangspunten!$B$9,0),1)</f>
        <v>42.4</v>
      </c>
      <c r="I1903"/>
      <c r="J1903"/>
      <c r="K1903" s="6"/>
      <c r="O1903" s="5"/>
      <c r="P1903" s="8"/>
      <c r="U1903"/>
      <c r="V1903"/>
    </row>
    <row r="1904" spans="1:22" x14ac:dyDescent="0.25">
      <c r="A1904">
        <v>2001</v>
      </c>
      <c r="B1904">
        <v>1</v>
      </c>
      <c r="C1904">
        <v>23</v>
      </c>
      <c r="D1904">
        <v>4</v>
      </c>
      <c r="E1904" s="13">
        <v>4.9000000000000004</v>
      </c>
      <c r="F1904" s="7">
        <f>(((20-15)/(MIN($E$2:$E$8761)-15))*Data[[#This Row],[temperatuur]])+18.151</f>
        <v>17.121588235294116</v>
      </c>
      <c r="G1904" s="7">
        <f>Data[[#This Row],[Tintern ]]-Data[[#This Row],[temperatuur]]</f>
        <v>12.221588235294115</v>
      </c>
      <c r="H1904" s="7">
        <f>ROUND(IF(Data[[#This Row],[deltaT]]&gt;0,(Data[[#This Row],[Tintern ]]-Data[[#This Row],[temperatuur]])*Uitgangspunten!$B$9,0),1)</f>
        <v>42.4</v>
      </c>
      <c r="I1904"/>
      <c r="J1904"/>
      <c r="K1904" s="6"/>
      <c r="O1904" s="5"/>
      <c r="P1904" s="8"/>
      <c r="U1904"/>
      <c r="V1904"/>
    </row>
    <row r="1905" spans="1:22" x14ac:dyDescent="0.25">
      <c r="A1905">
        <v>2001</v>
      </c>
      <c r="B1905">
        <v>1</v>
      </c>
      <c r="C1905">
        <v>25</v>
      </c>
      <c r="D1905">
        <v>19</v>
      </c>
      <c r="E1905" s="13">
        <v>4.9000000000000004</v>
      </c>
      <c r="F1905" s="7">
        <f>(((20-15)/(MIN($E$2:$E$8761)-15))*Data[[#This Row],[temperatuur]])+18.151</f>
        <v>17.121588235294116</v>
      </c>
      <c r="G1905" s="7">
        <f>Data[[#This Row],[Tintern ]]-Data[[#This Row],[temperatuur]]</f>
        <v>12.221588235294115</v>
      </c>
      <c r="H1905" s="7">
        <f>ROUND(IF(Data[[#This Row],[deltaT]]&gt;0,(Data[[#This Row],[Tintern ]]-Data[[#This Row],[temperatuur]])*Uitgangspunten!$B$9,0),1)</f>
        <v>42.4</v>
      </c>
      <c r="I1905"/>
      <c r="J1905"/>
      <c r="K1905" s="6"/>
      <c r="O1905" s="5"/>
      <c r="P1905" s="8"/>
      <c r="U1905"/>
      <c r="V1905"/>
    </row>
    <row r="1906" spans="1:22" x14ac:dyDescent="0.25">
      <c r="A1906">
        <v>2001</v>
      </c>
      <c r="B1906">
        <v>1</v>
      </c>
      <c r="C1906">
        <v>28</v>
      </c>
      <c r="D1906">
        <v>10</v>
      </c>
      <c r="E1906" s="13">
        <v>4.9000000000000004</v>
      </c>
      <c r="F1906" s="7">
        <f>(((20-15)/(MIN($E$2:$E$8761)-15))*Data[[#This Row],[temperatuur]])+18.151</f>
        <v>17.121588235294116</v>
      </c>
      <c r="G1906" s="7">
        <f>Data[[#This Row],[Tintern ]]-Data[[#This Row],[temperatuur]]</f>
        <v>12.221588235294115</v>
      </c>
      <c r="H1906" s="7">
        <f>ROUND(IF(Data[[#This Row],[deltaT]]&gt;0,(Data[[#This Row],[Tintern ]]-Data[[#This Row],[temperatuur]])*Uitgangspunten!$B$9,0),1)</f>
        <v>42.4</v>
      </c>
      <c r="I1906"/>
      <c r="J1906"/>
      <c r="K1906" s="6"/>
      <c r="O1906" s="5"/>
      <c r="P1906" s="8"/>
      <c r="U1906"/>
      <c r="V1906"/>
    </row>
    <row r="1907" spans="1:22" x14ac:dyDescent="0.25">
      <c r="A1907">
        <v>2004</v>
      </c>
      <c r="B1907">
        <v>2</v>
      </c>
      <c r="C1907">
        <v>8</v>
      </c>
      <c r="D1907">
        <v>16</v>
      </c>
      <c r="E1907" s="13">
        <v>4.9000000000000004</v>
      </c>
      <c r="F1907" s="7">
        <f>(((20-15)/(MIN($E$2:$E$8761)-15))*Data[[#This Row],[temperatuur]])+18.151</f>
        <v>17.121588235294116</v>
      </c>
      <c r="G1907" s="7">
        <f>Data[[#This Row],[Tintern ]]-Data[[#This Row],[temperatuur]]</f>
        <v>12.221588235294115</v>
      </c>
      <c r="H1907" s="7">
        <f>ROUND(IF(Data[[#This Row],[deltaT]]&gt;0,(Data[[#This Row],[Tintern ]]-Data[[#This Row],[temperatuur]])*Uitgangspunten!$B$9,0),1)</f>
        <v>42.4</v>
      </c>
      <c r="I1907"/>
      <c r="J1907"/>
      <c r="K1907" s="6"/>
      <c r="O1907" s="5"/>
      <c r="P1907" s="8"/>
      <c r="U1907"/>
      <c r="V1907"/>
    </row>
    <row r="1908" spans="1:22" x14ac:dyDescent="0.25">
      <c r="A1908">
        <v>2004</v>
      </c>
      <c r="B1908">
        <v>2</v>
      </c>
      <c r="C1908">
        <v>9</v>
      </c>
      <c r="D1908">
        <v>15</v>
      </c>
      <c r="E1908" s="13">
        <v>4.9000000000000004</v>
      </c>
      <c r="F1908" s="7">
        <f>(((20-15)/(MIN($E$2:$E$8761)-15))*Data[[#This Row],[temperatuur]])+18.151</f>
        <v>17.121588235294116</v>
      </c>
      <c r="G1908" s="7">
        <f>Data[[#This Row],[Tintern ]]-Data[[#This Row],[temperatuur]]</f>
        <v>12.221588235294115</v>
      </c>
      <c r="H1908" s="7">
        <f>ROUND(IF(Data[[#This Row],[deltaT]]&gt;0,(Data[[#This Row],[Tintern ]]-Data[[#This Row],[temperatuur]])*Uitgangspunten!$B$9,0),1)</f>
        <v>42.4</v>
      </c>
      <c r="I1908"/>
      <c r="J1908"/>
      <c r="K1908" s="6"/>
      <c r="O1908" s="5"/>
      <c r="P1908" s="8"/>
      <c r="U1908"/>
      <c r="V1908"/>
    </row>
    <row r="1909" spans="1:22" x14ac:dyDescent="0.25">
      <c r="A1909">
        <v>2004</v>
      </c>
      <c r="B1909">
        <v>2</v>
      </c>
      <c r="C1909">
        <v>10</v>
      </c>
      <c r="D1909">
        <v>17</v>
      </c>
      <c r="E1909" s="13">
        <v>4.9000000000000004</v>
      </c>
      <c r="F1909" s="7">
        <f>(((20-15)/(MIN($E$2:$E$8761)-15))*Data[[#This Row],[temperatuur]])+18.151</f>
        <v>17.121588235294116</v>
      </c>
      <c r="G1909" s="7">
        <f>Data[[#This Row],[Tintern ]]-Data[[#This Row],[temperatuur]]</f>
        <v>12.221588235294115</v>
      </c>
      <c r="H1909" s="7">
        <f>ROUND(IF(Data[[#This Row],[deltaT]]&gt;0,(Data[[#This Row],[Tintern ]]-Data[[#This Row],[temperatuur]])*Uitgangspunten!$B$9,0),1)</f>
        <v>42.4</v>
      </c>
      <c r="I1909"/>
      <c r="J1909"/>
      <c r="K1909" s="6"/>
      <c r="O1909" s="5"/>
      <c r="P1909" s="8"/>
      <c r="U1909"/>
      <c r="V1909"/>
    </row>
    <row r="1910" spans="1:22" x14ac:dyDescent="0.25">
      <c r="A1910">
        <v>2004</v>
      </c>
      <c r="B1910">
        <v>2</v>
      </c>
      <c r="C1910">
        <v>15</v>
      </c>
      <c r="D1910">
        <v>4</v>
      </c>
      <c r="E1910" s="13">
        <v>4.9000000000000004</v>
      </c>
      <c r="F1910" s="7">
        <f>(((20-15)/(MIN($E$2:$E$8761)-15))*Data[[#This Row],[temperatuur]])+18.151</f>
        <v>17.121588235294116</v>
      </c>
      <c r="G1910" s="7">
        <f>Data[[#This Row],[Tintern ]]-Data[[#This Row],[temperatuur]]</f>
        <v>12.221588235294115</v>
      </c>
      <c r="H1910" s="7">
        <f>ROUND(IF(Data[[#This Row],[deltaT]]&gt;0,(Data[[#This Row],[Tintern ]]-Data[[#This Row],[temperatuur]])*Uitgangspunten!$B$9,0),1)</f>
        <v>42.4</v>
      </c>
      <c r="I1910"/>
      <c r="J1910"/>
      <c r="K1910" s="6"/>
      <c r="O1910" s="5"/>
      <c r="P1910" s="8"/>
      <c r="U1910"/>
      <c r="V1910"/>
    </row>
    <row r="1911" spans="1:22" x14ac:dyDescent="0.25">
      <c r="A1911">
        <v>2004</v>
      </c>
      <c r="B1911">
        <v>2</v>
      </c>
      <c r="C1911">
        <v>16</v>
      </c>
      <c r="D1911">
        <v>16</v>
      </c>
      <c r="E1911" s="13">
        <v>4.9000000000000004</v>
      </c>
      <c r="F1911" s="7">
        <f>(((20-15)/(MIN($E$2:$E$8761)-15))*Data[[#This Row],[temperatuur]])+18.151</f>
        <v>17.121588235294116</v>
      </c>
      <c r="G1911" s="7">
        <f>Data[[#This Row],[Tintern ]]-Data[[#This Row],[temperatuur]]</f>
        <v>12.221588235294115</v>
      </c>
      <c r="H1911" s="7">
        <f>ROUND(IF(Data[[#This Row],[deltaT]]&gt;0,(Data[[#This Row],[Tintern ]]-Data[[#This Row],[temperatuur]])*Uitgangspunten!$B$9,0),1)</f>
        <v>42.4</v>
      </c>
      <c r="I1911"/>
      <c r="J1911"/>
      <c r="K1911" s="6"/>
      <c r="O1911" s="5"/>
      <c r="P1911" s="8"/>
      <c r="U1911"/>
      <c r="V1911"/>
    </row>
    <row r="1912" spans="1:22" x14ac:dyDescent="0.25">
      <c r="A1912">
        <v>2004</v>
      </c>
      <c r="B1912">
        <v>2</v>
      </c>
      <c r="C1912">
        <v>24</v>
      </c>
      <c r="D1912">
        <v>13</v>
      </c>
      <c r="E1912" s="13">
        <v>4.9000000000000004</v>
      </c>
      <c r="F1912" s="7">
        <f>(((20-15)/(MIN($E$2:$E$8761)-15))*Data[[#This Row],[temperatuur]])+18.151</f>
        <v>17.121588235294116</v>
      </c>
      <c r="G1912" s="7">
        <f>Data[[#This Row],[Tintern ]]-Data[[#This Row],[temperatuur]]</f>
        <v>12.221588235294115</v>
      </c>
      <c r="H1912" s="7">
        <f>ROUND(IF(Data[[#This Row],[deltaT]]&gt;0,(Data[[#This Row],[Tintern ]]-Data[[#This Row],[temperatuur]])*Uitgangspunten!$B$9,0),1)</f>
        <v>42.4</v>
      </c>
      <c r="I1912"/>
      <c r="J1912"/>
      <c r="K1912" s="6"/>
      <c r="O1912" s="5"/>
      <c r="P1912" s="8"/>
      <c r="U1912"/>
      <c r="V1912"/>
    </row>
    <row r="1913" spans="1:22" x14ac:dyDescent="0.25">
      <c r="A1913">
        <v>2004</v>
      </c>
      <c r="B1913">
        <v>3</v>
      </c>
      <c r="C1913">
        <v>3</v>
      </c>
      <c r="D1913">
        <v>17</v>
      </c>
      <c r="E1913" s="13">
        <v>4.9000000000000004</v>
      </c>
      <c r="F1913" s="7">
        <f>(((20-15)/(MIN($E$2:$E$8761)-15))*Data[[#This Row],[temperatuur]])+18.151</f>
        <v>17.121588235294116</v>
      </c>
      <c r="G1913" s="7">
        <f>Data[[#This Row],[Tintern ]]-Data[[#This Row],[temperatuur]]</f>
        <v>12.221588235294115</v>
      </c>
      <c r="H1913" s="7">
        <f>ROUND(IF(Data[[#This Row],[deltaT]]&gt;0,(Data[[#This Row],[Tintern ]]-Data[[#This Row],[temperatuur]])*Uitgangspunten!$B$9,0),1)</f>
        <v>42.4</v>
      </c>
      <c r="I1913"/>
      <c r="J1913"/>
      <c r="K1913" s="6"/>
      <c r="O1913" s="5"/>
      <c r="P1913" s="8"/>
      <c r="U1913"/>
      <c r="V1913"/>
    </row>
    <row r="1914" spans="1:22" x14ac:dyDescent="0.25">
      <c r="A1914">
        <v>2004</v>
      </c>
      <c r="B1914">
        <v>3</v>
      </c>
      <c r="C1914">
        <v>12</v>
      </c>
      <c r="D1914">
        <v>24</v>
      </c>
      <c r="E1914" s="13">
        <v>4.9000000000000004</v>
      </c>
      <c r="F1914" s="7">
        <f>(((20-15)/(MIN($E$2:$E$8761)-15))*Data[[#This Row],[temperatuur]])+18.151</f>
        <v>17.121588235294116</v>
      </c>
      <c r="G1914" s="7">
        <f>Data[[#This Row],[Tintern ]]-Data[[#This Row],[temperatuur]]</f>
        <v>12.221588235294115</v>
      </c>
      <c r="H1914" s="7">
        <f>ROUND(IF(Data[[#This Row],[deltaT]]&gt;0,(Data[[#This Row],[Tintern ]]-Data[[#This Row],[temperatuur]])*Uitgangspunten!$B$9,0),1)</f>
        <v>42.4</v>
      </c>
      <c r="I1914"/>
      <c r="J1914"/>
      <c r="K1914" s="6"/>
      <c r="O1914" s="5"/>
      <c r="P1914" s="8"/>
      <c r="U1914"/>
      <c r="V1914"/>
    </row>
    <row r="1915" spans="1:22" x14ac:dyDescent="0.25">
      <c r="A1915">
        <v>2004</v>
      </c>
      <c r="B1915">
        <v>3</v>
      </c>
      <c r="C1915">
        <v>13</v>
      </c>
      <c r="D1915">
        <v>23</v>
      </c>
      <c r="E1915" s="13">
        <v>4.9000000000000004</v>
      </c>
      <c r="F1915" s="7">
        <f>(((20-15)/(MIN($E$2:$E$8761)-15))*Data[[#This Row],[temperatuur]])+18.151</f>
        <v>17.121588235294116</v>
      </c>
      <c r="G1915" s="7">
        <f>Data[[#This Row],[Tintern ]]-Data[[#This Row],[temperatuur]]</f>
        <v>12.221588235294115</v>
      </c>
      <c r="H1915" s="7">
        <f>ROUND(IF(Data[[#This Row],[deltaT]]&gt;0,(Data[[#This Row],[Tintern ]]-Data[[#This Row],[temperatuur]])*Uitgangspunten!$B$9,0),1)</f>
        <v>42.4</v>
      </c>
      <c r="I1915"/>
      <c r="J1915"/>
      <c r="K1915" s="6"/>
      <c r="O1915" s="5"/>
      <c r="P1915" s="8"/>
      <c r="U1915"/>
      <c r="V1915"/>
    </row>
    <row r="1916" spans="1:22" x14ac:dyDescent="0.25">
      <c r="A1916">
        <v>2004</v>
      </c>
      <c r="B1916">
        <v>3</v>
      </c>
      <c r="C1916">
        <v>30</v>
      </c>
      <c r="D1916">
        <v>2</v>
      </c>
      <c r="E1916" s="13">
        <v>4.9000000000000004</v>
      </c>
      <c r="F1916" s="7">
        <f>(((20-15)/(MIN($E$2:$E$8761)-15))*Data[[#This Row],[temperatuur]])+18.151</f>
        <v>17.121588235294116</v>
      </c>
      <c r="G1916" s="7">
        <f>Data[[#This Row],[Tintern ]]-Data[[#This Row],[temperatuur]]</f>
        <v>12.221588235294115</v>
      </c>
      <c r="H1916" s="7">
        <f>ROUND(IF(Data[[#This Row],[deltaT]]&gt;0,(Data[[#This Row],[Tintern ]]-Data[[#This Row],[temperatuur]])*Uitgangspunten!$B$9,0),1)</f>
        <v>42.4</v>
      </c>
      <c r="I1916"/>
      <c r="J1916"/>
      <c r="K1916" s="6"/>
      <c r="O1916" s="5"/>
      <c r="P1916" s="8"/>
      <c r="U1916"/>
      <c r="V1916"/>
    </row>
    <row r="1917" spans="1:22" x14ac:dyDescent="0.25">
      <c r="A1917">
        <v>2004</v>
      </c>
      <c r="B1917">
        <v>3</v>
      </c>
      <c r="C1917">
        <v>31</v>
      </c>
      <c r="D1917">
        <v>5</v>
      </c>
      <c r="E1917" s="13">
        <v>4.9000000000000004</v>
      </c>
      <c r="F1917" s="7">
        <f>(((20-15)/(MIN($E$2:$E$8761)-15))*Data[[#This Row],[temperatuur]])+18.151</f>
        <v>17.121588235294116</v>
      </c>
      <c r="G1917" s="7">
        <f>Data[[#This Row],[Tintern ]]-Data[[#This Row],[temperatuur]]</f>
        <v>12.221588235294115</v>
      </c>
      <c r="H1917" s="7">
        <f>ROUND(IF(Data[[#This Row],[deltaT]]&gt;0,(Data[[#This Row],[Tintern ]]-Data[[#This Row],[temperatuur]])*Uitgangspunten!$B$9,0),1)</f>
        <v>42.4</v>
      </c>
      <c r="I1917"/>
      <c r="J1917"/>
      <c r="K1917" s="6"/>
      <c r="O1917" s="5"/>
      <c r="P1917" s="8"/>
      <c r="U1917"/>
      <c r="V1917"/>
    </row>
    <row r="1918" spans="1:22" x14ac:dyDescent="0.25">
      <c r="A1918">
        <v>2000</v>
      </c>
      <c r="B1918">
        <v>5</v>
      </c>
      <c r="C1918">
        <v>30</v>
      </c>
      <c r="D1918">
        <v>1</v>
      </c>
      <c r="E1918" s="13">
        <v>4.9000000000000004</v>
      </c>
      <c r="F1918" s="7">
        <f>(((20-15)/(MIN($E$2:$E$8761)-15))*Data[[#This Row],[temperatuur]])+18.151</f>
        <v>17.121588235294116</v>
      </c>
      <c r="G1918" s="7">
        <f>Data[[#This Row],[Tintern ]]-Data[[#This Row],[temperatuur]]</f>
        <v>12.221588235294115</v>
      </c>
      <c r="H1918" s="7">
        <f>ROUND(IF(Data[[#This Row],[deltaT]]&gt;0,(Data[[#This Row],[Tintern ]]-Data[[#This Row],[temperatuur]])*Uitgangspunten!$B$9,0),1)</f>
        <v>42.4</v>
      </c>
      <c r="I1918"/>
      <c r="J1918"/>
      <c r="K1918" s="6"/>
      <c r="O1918" s="5"/>
      <c r="P1918" s="8"/>
      <c r="U1918"/>
      <c r="V1918"/>
    </row>
    <row r="1919" spans="1:22" x14ac:dyDescent="0.25">
      <c r="A1919">
        <v>2010</v>
      </c>
      <c r="B1919">
        <v>10</v>
      </c>
      <c r="C1919">
        <v>11</v>
      </c>
      <c r="D1919">
        <v>6</v>
      </c>
      <c r="E1919" s="13">
        <v>4.9000000000000004</v>
      </c>
      <c r="F1919" s="7">
        <f>(((20-15)/(MIN($E$2:$E$8761)-15))*Data[[#This Row],[temperatuur]])+18.151</f>
        <v>17.121588235294116</v>
      </c>
      <c r="G1919" s="7">
        <f>Data[[#This Row],[Tintern ]]-Data[[#This Row],[temperatuur]]</f>
        <v>12.221588235294115</v>
      </c>
      <c r="H1919" s="7">
        <f>ROUND(IF(Data[[#This Row],[deltaT]]&gt;0,(Data[[#This Row],[Tintern ]]-Data[[#This Row],[temperatuur]])*Uitgangspunten!$B$9,0),1)</f>
        <v>42.4</v>
      </c>
      <c r="I1919"/>
      <c r="J1919"/>
      <c r="K1919" s="6"/>
      <c r="O1919" s="5"/>
      <c r="P1919" s="8"/>
      <c r="U1919"/>
      <c r="V1919"/>
    </row>
    <row r="1920" spans="1:22" x14ac:dyDescent="0.25">
      <c r="A1920">
        <v>2010</v>
      </c>
      <c r="B1920">
        <v>10</v>
      </c>
      <c r="C1920">
        <v>20</v>
      </c>
      <c r="D1920">
        <v>22</v>
      </c>
      <c r="E1920" s="13">
        <v>4.9000000000000004</v>
      </c>
      <c r="F1920" s="7">
        <f>(((20-15)/(MIN($E$2:$E$8761)-15))*Data[[#This Row],[temperatuur]])+18.151</f>
        <v>17.121588235294116</v>
      </c>
      <c r="G1920" s="7">
        <f>Data[[#This Row],[Tintern ]]-Data[[#This Row],[temperatuur]]</f>
        <v>12.221588235294115</v>
      </c>
      <c r="H1920" s="7">
        <f>ROUND(IF(Data[[#This Row],[deltaT]]&gt;0,(Data[[#This Row],[Tintern ]]-Data[[#This Row],[temperatuur]])*Uitgangspunten!$B$9,0),1)</f>
        <v>42.4</v>
      </c>
      <c r="I1920"/>
      <c r="J1920"/>
      <c r="K1920" s="6"/>
      <c r="O1920" s="5"/>
      <c r="P1920" s="8"/>
      <c r="U1920"/>
      <c r="V1920"/>
    </row>
    <row r="1921" spans="1:22" x14ac:dyDescent="0.25">
      <c r="A1921">
        <v>2010</v>
      </c>
      <c r="B1921">
        <v>10</v>
      </c>
      <c r="C1921">
        <v>21</v>
      </c>
      <c r="D1921">
        <v>6</v>
      </c>
      <c r="E1921" s="13">
        <v>4.9000000000000004</v>
      </c>
      <c r="F1921" s="7">
        <f>(((20-15)/(MIN($E$2:$E$8761)-15))*Data[[#This Row],[temperatuur]])+18.151</f>
        <v>17.121588235294116</v>
      </c>
      <c r="G1921" s="7">
        <f>Data[[#This Row],[Tintern ]]-Data[[#This Row],[temperatuur]]</f>
        <v>12.221588235294115</v>
      </c>
      <c r="H1921" s="7">
        <f>ROUND(IF(Data[[#This Row],[deltaT]]&gt;0,(Data[[#This Row],[Tintern ]]-Data[[#This Row],[temperatuur]])*Uitgangspunten!$B$9,0),1)</f>
        <v>42.4</v>
      </c>
      <c r="I1921"/>
      <c r="J1921"/>
      <c r="K1921" s="6"/>
      <c r="O1921" s="5"/>
      <c r="P1921" s="8"/>
      <c r="U1921"/>
      <c r="V1921"/>
    </row>
    <row r="1922" spans="1:22" x14ac:dyDescent="0.25">
      <c r="A1922">
        <v>2010</v>
      </c>
      <c r="B1922">
        <v>10</v>
      </c>
      <c r="C1922">
        <v>23</v>
      </c>
      <c r="D1922">
        <v>7</v>
      </c>
      <c r="E1922" s="13">
        <v>4.9000000000000004</v>
      </c>
      <c r="F1922" s="7">
        <f>(((20-15)/(MIN($E$2:$E$8761)-15))*Data[[#This Row],[temperatuur]])+18.151</f>
        <v>17.121588235294116</v>
      </c>
      <c r="G1922" s="7">
        <f>Data[[#This Row],[Tintern ]]-Data[[#This Row],[temperatuur]]</f>
        <v>12.221588235294115</v>
      </c>
      <c r="H1922" s="7">
        <f>ROUND(IF(Data[[#This Row],[deltaT]]&gt;0,(Data[[#This Row],[Tintern ]]-Data[[#This Row],[temperatuur]])*Uitgangspunten!$B$9,0),1)</f>
        <v>42.4</v>
      </c>
      <c r="I1922"/>
      <c r="J1922"/>
      <c r="K1922" s="6"/>
      <c r="O1922" s="5"/>
      <c r="P1922" s="8"/>
      <c r="U1922"/>
      <c r="V1922"/>
    </row>
    <row r="1923" spans="1:22" x14ac:dyDescent="0.25">
      <c r="A1923">
        <v>2010</v>
      </c>
      <c r="B1923">
        <v>10</v>
      </c>
      <c r="C1923">
        <v>24</v>
      </c>
      <c r="D1923">
        <v>19</v>
      </c>
      <c r="E1923" s="13">
        <v>4.9000000000000004</v>
      </c>
      <c r="F1923" s="7">
        <f>(((20-15)/(MIN($E$2:$E$8761)-15))*Data[[#This Row],[temperatuur]])+18.151</f>
        <v>17.121588235294116</v>
      </c>
      <c r="G1923" s="7">
        <f>Data[[#This Row],[Tintern ]]-Data[[#This Row],[temperatuur]]</f>
        <v>12.221588235294115</v>
      </c>
      <c r="H1923" s="7">
        <f>ROUND(IF(Data[[#This Row],[deltaT]]&gt;0,(Data[[#This Row],[Tintern ]]-Data[[#This Row],[temperatuur]])*Uitgangspunten!$B$9,0),1)</f>
        <v>42.4</v>
      </c>
      <c r="I1923"/>
      <c r="J1923"/>
      <c r="K1923" s="6"/>
      <c r="O1923" s="5"/>
      <c r="P1923" s="8"/>
      <c r="U1923"/>
      <c r="V1923"/>
    </row>
    <row r="1924" spans="1:22" x14ac:dyDescent="0.25">
      <c r="A1924">
        <v>2010</v>
      </c>
      <c r="B1924">
        <v>10</v>
      </c>
      <c r="C1924">
        <v>24</v>
      </c>
      <c r="D1924">
        <v>23</v>
      </c>
      <c r="E1924" s="13">
        <v>4.9000000000000004</v>
      </c>
      <c r="F1924" s="7">
        <f>(((20-15)/(MIN($E$2:$E$8761)-15))*Data[[#This Row],[temperatuur]])+18.151</f>
        <v>17.121588235294116</v>
      </c>
      <c r="G1924" s="7">
        <f>Data[[#This Row],[Tintern ]]-Data[[#This Row],[temperatuur]]</f>
        <v>12.221588235294115</v>
      </c>
      <c r="H1924" s="7">
        <f>ROUND(IF(Data[[#This Row],[deltaT]]&gt;0,(Data[[#This Row],[Tintern ]]-Data[[#This Row],[temperatuur]])*Uitgangspunten!$B$9,0),1)</f>
        <v>42.4</v>
      </c>
      <c r="I1924"/>
      <c r="J1924"/>
      <c r="K1924" s="6"/>
      <c r="O1924" s="5"/>
      <c r="P1924" s="8"/>
      <c r="U1924"/>
      <c r="V1924"/>
    </row>
    <row r="1925" spans="1:22" x14ac:dyDescent="0.25">
      <c r="A1925">
        <v>2003</v>
      </c>
      <c r="B1925">
        <v>11</v>
      </c>
      <c r="C1925">
        <v>8</v>
      </c>
      <c r="D1925">
        <v>21</v>
      </c>
      <c r="E1925" s="13">
        <v>4.9000000000000004</v>
      </c>
      <c r="F1925" s="7">
        <f>(((20-15)/(MIN($E$2:$E$8761)-15))*Data[[#This Row],[temperatuur]])+18.151</f>
        <v>17.121588235294116</v>
      </c>
      <c r="G1925" s="7">
        <f>Data[[#This Row],[Tintern ]]-Data[[#This Row],[temperatuur]]</f>
        <v>12.221588235294115</v>
      </c>
      <c r="H1925" s="7">
        <f>ROUND(IF(Data[[#This Row],[deltaT]]&gt;0,(Data[[#This Row],[Tintern ]]-Data[[#This Row],[temperatuur]])*Uitgangspunten!$B$9,0),1)</f>
        <v>42.4</v>
      </c>
      <c r="I1925"/>
      <c r="J1925"/>
      <c r="K1925" s="6"/>
      <c r="O1925" s="5"/>
      <c r="P1925" s="8"/>
      <c r="U1925"/>
      <c r="V1925"/>
    </row>
    <row r="1926" spans="1:22" x14ac:dyDescent="0.25">
      <c r="A1926">
        <v>2003</v>
      </c>
      <c r="B1926">
        <v>11</v>
      </c>
      <c r="C1926">
        <v>11</v>
      </c>
      <c r="D1926">
        <v>13</v>
      </c>
      <c r="E1926" s="13">
        <v>4.9000000000000004</v>
      </c>
      <c r="F1926" s="7">
        <f>(((20-15)/(MIN($E$2:$E$8761)-15))*Data[[#This Row],[temperatuur]])+18.151</f>
        <v>17.121588235294116</v>
      </c>
      <c r="G1926" s="7">
        <f>Data[[#This Row],[Tintern ]]-Data[[#This Row],[temperatuur]]</f>
        <v>12.221588235294115</v>
      </c>
      <c r="H1926" s="7">
        <f>ROUND(IF(Data[[#This Row],[deltaT]]&gt;0,(Data[[#This Row],[Tintern ]]-Data[[#This Row],[temperatuur]])*Uitgangspunten!$B$9,0),1)</f>
        <v>42.4</v>
      </c>
      <c r="I1926"/>
      <c r="J1926"/>
      <c r="K1926" s="6"/>
      <c r="O1926" s="5"/>
      <c r="P1926" s="8"/>
      <c r="U1926"/>
      <c r="V1926"/>
    </row>
    <row r="1927" spans="1:22" x14ac:dyDescent="0.25">
      <c r="A1927">
        <v>2003</v>
      </c>
      <c r="B1927">
        <v>11</v>
      </c>
      <c r="C1927">
        <v>16</v>
      </c>
      <c r="D1927">
        <v>6</v>
      </c>
      <c r="E1927" s="13">
        <v>4.9000000000000004</v>
      </c>
      <c r="F1927" s="7">
        <f>(((20-15)/(MIN($E$2:$E$8761)-15))*Data[[#This Row],[temperatuur]])+18.151</f>
        <v>17.121588235294116</v>
      </c>
      <c r="G1927" s="7">
        <f>Data[[#This Row],[Tintern ]]-Data[[#This Row],[temperatuur]]</f>
        <v>12.221588235294115</v>
      </c>
      <c r="H1927" s="7">
        <f>ROUND(IF(Data[[#This Row],[deltaT]]&gt;0,(Data[[#This Row],[Tintern ]]-Data[[#This Row],[temperatuur]])*Uitgangspunten!$B$9,0),1)</f>
        <v>42.4</v>
      </c>
      <c r="I1927"/>
      <c r="J1927"/>
      <c r="K1927" s="6"/>
      <c r="O1927" s="5"/>
      <c r="P1927" s="8"/>
      <c r="U1927"/>
      <c r="V1927"/>
    </row>
    <row r="1928" spans="1:22" x14ac:dyDescent="0.25">
      <c r="A1928">
        <v>2003</v>
      </c>
      <c r="B1928">
        <v>11</v>
      </c>
      <c r="C1928">
        <v>16</v>
      </c>
      <c r="D1928">
        <v>7</v>
      </c>
      <c r="E1928" s="13">
        <v>4.9000000000000004</v>
      </c>
      <c r="F1928" s="7">
        <f>(((20-15)/(MIN($E$2:$E$8761)-15))*Data[[#This Row],[temperatuur]])+18.151</f>
        <v>17.121588235294116</v>
      </c>
      <c r="G1928" s="7">
        <f>Data[[#This Row],[Tintern ]]-Data[[#This Row],[temperatuur]]</f>
        <v>12.221588235294115</v>
      </c>
      <c r="H1928" s="7">
        <f>ROUND(IF(Data[[#This Row],[deltaT]]&gt;0,(Data[[#This Row],[Tintern ]]-Data[[#This Row],[temperatuur]])*Uitgangspunten!$B$9,0),1)</f>
        <v>42.4</v>
      </c>
      <c r="I1928"/>
      <c r="J1928"/>
      <c r="K1928" s="6"/>
      <c r="O1928" s="5"/>
      <c r="P1928" s="8"/>
      <c r="U1928"/>
      <c r="V1928"/>
    </row>
    <row r="1929" spans="1:22" x14ac:dyDescent="0.25">
      <c r="A1929">
        <v>2003</v>
      </c>
      <c r="B1929">
        <v>11</v>
      </c>
      <c r="C1929">
        <v>16</v>
      </c>
      <c r="D1929">
        <v>20</v>
      </c>
      <c r="E1929" s="13">
        <v>4.9000000000000004</v>
      </c>
      <c r="F1929" s="7">
        <f>(((20-15)/(MIN($E$2:$E$8761)-15))*Data[[#This Row],[temperatuur]])+18.151</f>
        <v>17.121588235294116</v>
      </c>
      <c r="G1929" s="7">
        <f>Data[[#This Row],[Tintern ]]-Data[[#This Row],[temperatuur]]</f>
        <v>12.221588235294115</v>
      </c>
      <c r="H1929" s="7">
        <f>ROUND(IF(Data[[#This Row],[deltaT]]&gt;0,(Data[[#This Row],[Tintern ]]-Data[[#This Row],[temperatuur]])*Uitgangspunten!$B$9,0),1)</f>
        <v>42.4</v>
      </c>
      <c r="I1929"/>
      <c r="J1929"/>
      <c r="K1929" s="6"/>
      <c r="O1929" s="5"/>
      <c r="P1929" s="8"/>
      <c r="U1929"/>
      <c r="V1929"/>
    </row>
    <row r="1930" spans="1:22" x14ac:dyDescent="0.25">
      <c r="A1930">
        <v>2003</v>
      </c>
      <c r="B1930">
        <v>11</v>
      </c>
      <c r="C1930">
        <v>27</v>
      </c>
      <c r="D1930">
        <v>18</v>
      </c>
      <c r="E1930" s="13">
        <v>4.9000000000000004</v>
      </c>
      <c r="F1930" s="7">
        <f>(((20-15)/(MIN($E$2:$E$8761)-15))*Data[[#This Row],[temperatuur]])+18.151</f>
        <v>17.121588235294116</v>
      </c>
      <c r="G1930" s="7">
        <f>Data[[#This Row],[Tintern ]]-Data[[#This Row],[temperatuur]]</f>
        <v>12.221588235294115</v>
      </c>
      <c r="H1930" s="7">
        <f>ROUND(IF(Data[[#This Row],[deltaT]]&gt;0,(Data[[#This Row],[Tintern ]]-Data[[#This Row],[temperatuur]])*Uitgangspunten!$B$9,0),1)</f>
        <v>42.4</v>
      </c>
      <c r="I1930"/>
      <c r="J1930"/>
      <c r="K1930" s="6"/>
      <c r="O1930" s="5"/>
      <c r="P1930" s="8"/>
      <c r="U1930"/>
      <c r="V1930"/>
    </row>
    <row r="1931" spans="1:22" x14ac:dyDescent="0.25">
      <c r="A1931">
        <v>2003</v>
      </c>
      <c r="B1931">
        <v>11</v>
      </c>
      <c r="C1931">
        <v>29</v>
      </c>
      <c r="D1931">
        <v>13</v>
      </c>
      <c r="E1931" s="13">
        <v>4.9000000000000004</v>
      </c>
      <c r="F1931" s="7">
        <f>(((20-15)/(MIN($E$2:$E$8761)-15))*Data[[#This Row],[temperatuur]])+18.151</f>
        <v>17.121588235294116</v>
      </c>
      <c r="G1931" s="7">
        <f>Data[[#This Row],[Tintern ]]-Data[[#This Row],[temperatuur]]</f>
        <v>12.221588235294115</v>
      </c>
      <c r="H1931" s="7">
        <f>ROUND(IF(Data[[#This Row],[deltaT]]&gt;0,(Data[[#This Row],[Tintern ]]-Data[[#This Row],[temperatuur]])*Uitgangspunten!$B$9,0),1)</f>
        <v>42.4</v>
      </c>
      <c r="I1931"/>
      <c r="J1931"/>
      <c r="K1931" s="6"/>
      <c r="O1931" s="5"/>
      <c r="P1931" s="8"/>
      <c r="U1931"/>
      <c r="V1931"/>
    </row>
    <row r="1932" spans="1:22" x14ac:dyDescent="0.25">
      <c r="A1932">
        <v>2003</v>
      </c>
      <c r="B1932">
        <v>11</v>
      </c>
      <c r="C1932">
        <v>29</v>
      </c>
      <c r="D1932">
        <v>15</v>
      </c>
      <c r="E1932" s="13">
        <v>4.9000000000000004</v>
      </c>
      <c r="F1932" s="7">
        <f>(((20-15)/(MIN($E$2:$E$8761)-15))*Data[[#This Row],[temperatuur]])+18.151</f>
        <v>17.121588235294116</v>
      </c>
      <c r="G1932" s="7">
        <f>Data[[#This Row],[Tintern ]]-Data[[#This Row],[temperatuur]]</f>
        <v>12.221588235294115</v>
      </c>
      <c r="H1932" s="7">
        <f>ROUND(IF(Data[[#This Row],[deltaT]]&gt;0,(Data[[#This Row],[Tintern ]]-Data[[#This Row],[temperatuur]])*Uitgangspunten!$B$9,0),1)</f>
        <v>42.4</v>
      </c>
      <c r="I1932"/>
      <c r="J1932"/>
      <c r="K1932" s="6"/>
      <c r="O1932" s="5"/>
      <c r="P1932" s="8"/>
      <c r="U1932"/>
      <c r="V1932"/>
    </row>
    <row r="1933" spans="1:22" x14ac:dyDescent="0.25">
      <c r="A1933">
        <v>2003</v>
      </c>
      <c r="B1933">
        <v>11</v>
      </c>
      <c r="C1933">
        <v>29</v>
      </c>
      <c r="D1933">
        <v>19</v>
      </c>
      <c r="E1933" s="13">
        <v>4.9000000000000004</v>
      </c>
      <c r="F1933" s="7">
        <f>(((20-15)/(MIN($E$2:$E$8761)-15))*Data[[#This Row],[temperatuur]])+18.151</f>
        <v>17.121588235294116</v>
      </c>
      <c r="G1933" s="7">
        <f>Data[[#This Row],[Tintern ]]-Data[[#This Row],[temperatuur]]</f>
        <v>12.221588235294115</v>
      </c>
      <c r="H1933" s="7">
        <f>ROUND(IF(Data[[#This Row],[deltaT]]&gt;0,(Data[[#This Row],[Tintern ]]-Data[[#This Row],[temperatuur]])*Uitgangspunten!$B$9,0),1)</f>
        <v>42.4</v>
      </c>
      <c r="I1933"/>
      <c r="J1933"/>
      <c r="K1933" s="6"/>
      <c r="O1933" s="5"/>
      <c r="P1933" s="8"/>
      <c r="U1933"/>
      <c r="V1933"/>
    </row>
    <row r="1934" spans="1:22" x14ac:dyDescent="0.25">
      <c r="A1934">
        <v>2003</v>
      </c>
      <c r="B1934">
        <v>11</v>
      </c>
      <c r="C1934">
        <v>30</v>
      </c>
      <c r="D1934">
        <v>6</v>
      </c>
      <c r="E1934" s="13">
        <v>4.9000000000000004</v>
      </c>
      <c r="F1934" s="7">
        <f>(((20-15)/(MIN($E$2:$E$8761)-15))*Data[[#This Row],[temperatuur]])+18.151</f>
        <v>17.121588235294116</v>
      </c>
      <c r="G1934" s="7">
        <f>Data[[#This Row],[Tintern ]]-Data[[#This Row],[temperatuur]]</f>
        <v>12.221588235294115</v>
      </c>
      <c r="H1934" s="7">
        <f>ROUND(IF(Data[[#This Row],[deltaT]]&gt;0,(Data[[#This Row],[Tintern ]]-Data[[#This Row],[temperatuur]])*Uitgangspunten!$B$9,0),1)</f>
        <v>42.4</v>
      </c>
      <c r="I1934"/>
      <c r="J1934"/>
      <c r="K1934" s="6"/>
      <c r="O1934" s="5"/>
      <c r="P1934" s="8"/>
      <c r="U1934"/>
      <c r="V1934"/>
    </row>
    <row r="1935" spans="1:22" x14ac:dyDescent="0.25">
      <c r="A1935">
        <v>2003</v>
      </c>
      <c r="B1935">
        <v>12</v>
      </c>
      <c r="C1935">
        <v>4</v>
      </c>
      <c r="D1935">
        <v>21</v>
      </c>
      <c r="E1935" s="13">
        <v>4.9000000000000004</v>
      </c>
      <c r="F1935" s="7">
        <f>(((20-15)/(MIN($E$2:$E$8761)-15))*Data[[#This Row],[temperatuur]])+18.151</f>
        <v>17.121588235294116</v>
      </c>
      <c r="G1935" s="7">
        <f>Data[[#This Row],[Tintern ]]-Data[[#This Row],[temperatuur]]</f>
        <v>12.221588235294115</v>
      </c>
      <c r="H1935" s="7">
        <f>ROUND(IF(Data[[#This Row],[deltaT]]&gt;0,(Data[[#This Row],[Tintern ]]-Data[[#This Row],[temperatuur]])*Uitgangspunten!$B$9,0),1)</f>
        <v>42.4</v>
      </c>
      <c r="I1935"/>
      <c r="J1935"/>
      <c r="K1935" s="6"/>
      <c r="O1935" s="5"/>
      <c r="P1935" s="8"/>
      <c r="U1935"/>
      <c r="V1935"/>
    </row>
    <row r="1936" spans="1:22" x14ac:dyDescent="0.25">
      <c r="A1936">
        <v>2003</v>
      </c>
      <c r="B1936">
        <v>12</v>
      </c>
      <c r="C1936">
        <v>5</v>
      </c>
      <c r="D1936">
        <v>11</v>
      </c>
      <c r="E1936" s="13">
        <v>4.9000000000000004</v>
      </c>
      <c r="F1936" s="7">
        <f>(((20-15)/(MIN($E$2:$E$8761)-15))*Data[[#This Row],[temperatuur]])+18.151</f>
        <v>17.121588235294116</v>
      </c>
      <c r="G1936" s="7">
        <f>Data[[#This Row],[Tintern ]]-Data[[#This Row],[temperatuur]]</f>
        <v>12.221588235294115</v>
      </c>
      <c r="H1936" s="7">
        <f>ROUND(IF(Data[[#This Row],[deltaT]]&gt;0,(Data[[#This Row],[Tintern ]]-Data[[#This Row],[temperatuur]])*Uitgangspunten!$B$9,0),1)</f>
        <v>42.4</v>
      </c>
      <c r="I1936"/>
      <c r="J1936"/>
      <c r="K1936" s="6"/>
      <c r="O1936" s="5"/>
      <c r="P1936" s="8"/>
      <c r="U1936"/>
      <c r="V1936"/>
    </row>
    <row r="1937" spans="1:22" x14ac:dyDescent="0.25">
      <c r="A1937">
        <v>2003</v>
      </c>
      <c r="B1937">
        <v>12</v>
      </c>
      <c r="C1937">
        <v>5</v>
      </c>
      <c r="D1937">
        <v>24</v>
      </c>
      <c r="E1937" s="13">
        <v>4.9000000000000004</v>
      </c>
      <c r="F1937" s="7">
        <f>(((20-15)/(MIN($E$2:$E$8761)-15))*Data[[#This Row],[temperatuur]])+18.151</f>
        <v>17.121588235294116</v>
      </c>
      <c r="G1937" s="7">
        <f>Data[[#This Row],[Tintern ]]-Data[[#This Row],[temperatuur]]</f>
        <v>12.221588235294115</v>
      </c>
      <c r="H1937" s="7">
        <f>ROUND(IF(Data[[#This Row],[deltaT]]&gt;0,(Data[[#This Row],[Tintern ]]-Data[[#This Row],[temperatuur]])*Uitgangspunten!$B$9,0),1)</f>
        <v>42.4</v>
      </c>
      <c r="I1937"/>
      <c r="J1937"/>
      <c r="K1937" s="6"/>
      <c r="O1937" s="5"/>
      <c r="P1937" s="8"/>
      <c r="U1937"/>
      <c r="V1937"/>
    </row>
    <row r="1938" spans="1:22" x14ac:dyDescent="0.25">
      <c r="A1938">
        <v>2003</v>
      </c>
      <c r="B1938">
        <v>12</v>
      </c>
      <c r="C1938">
        <v>17</v>
      </c>
      <c r="D1938">
        <v>15</v>
      </c>
      <c r="E1938" s="13">
        <v>4.9000000000000004</v>
      </c>
      <c r="F1938" s="7">
        <f>(((20-15)/(MIN($E$2:$E$8761)-15))*Data[[#This Row],[temperatuur]])+18.151</f>
        <v>17.121588235294116</v>
      </c>
      <c r="G1938" s="7">
        <f>Data[[#This Row],[Tintern ]]-Data[[#This Row],[temperatuur]]</f>
        <v>12.221588235294115</v>
      </c>
      <c r="H1938" s="7">
        <f>ROUND(IF(Data[[#This Row],[deltaT]]&gt;0,(Data[[#This Row],[Tintern ]]-Data[[#This Row],[temperatuur]])*Uitgangspunten!$B$9,0),1)</f>
        <v>42.4</v>
      </c>
      <c r="I1938"/>
      <c r="J1938"/>
      <c r="K1938" s="6"/>
      <c r="O1938" s="5"/>
      <c r="P1938" s="8"/>
      <c r="U1938"/>
      <c r="V1938"/>
    </row>
    <row r="1939" spans="1:22" x14ac:dyDescent="0.25">
      <c r="A1939">
        <v>2003</v>
      </c>
      <c r="B1939">
        <v>12</v>
      </c>
      <c r="C1939">
        <v>21</v>
      </c>
      <c r="D1939">
        <v>4</v>
      </c>
      <c r="E1939" s="13">
        <v>4.9000000000000004</v>
      </c>
      <c r="F1939" s="7">
        <f>(((20-15)/(MIN($E$2:$E$8761)-15))*Data[[#This Row],[temperatuur]])+18.151</f>
        <v>17.121588235294116</v>
      </c>
      <c r="G1939" s="7">
        <f>Data[[#This Row],[Tintern ]]-Data[[#This Row],[temperatuur]]</f>
        <v>12.221588235294115</v>
      </c>
      <c r="H1939" s="7">
        <f>ROUND(IF(Data[[#This Row],[deltaT]]&gt;0,(Data[[#This Row],[Tintern ]]-Data[[#This Row],[temperatuur]])*Uitgangspunten!$B$9,0),1)</f>
        <v>42.4</v>
      </c>
      <c r="I1939"/>
      <c r="J1939"/>
      <c r="K1939" s="6"/>
      <c r="O1939" s="5"/>
      <c r="P1939" s="8"/>
      <c r="U1939"/>
      <c r="V1939"/>
    </row>
    <row r="1940" spans="1:22" x14ac:dyDescent="0.25">
      <c r="A1940">
        <v>2003</v>
      </c>
      <c r="B1940">
        <v>12</v>
      </c>
      <c r="C1940">
        <v>24</v>
      </c>
      <c r="D1940">
        <v>15</v>
      </c>
      <c r="E1940" s="13">
        <v>4.9000000000000004</v>
      </c>
      <c r="F1940" s="7">
        <f>(((20-15)/(MIN($E$2:$E$8761)-15))*Data[[#This Row],[temperatuur]])+18.151</f>
        <v>17.121588235294116</v>
      </c>
      <c r="G1940" s="7">
        <f>Data[[#This Row],[Tintern ]]-Data[[#This Row],[temperatuur]]</f>
        <v>12.221588235294115</v>
      </c>
      <c r="H1940" s="7">
        <f>ROUND(IF(Data[[#This Row],[deltaT]]&gt;0,(Data[[#This Row],[Tintern ]]-Data[[#This Row],[temperatuur]])*Uitgangspunten!$B$9,0),1)</f>
        <v>42.4</v>
      </c>
      <c r="I1940"/>
      <c r="J1940"/>
      <c r="K1940" s="6"/>
      <c r="O1940" s="5"/>
      <c r="P1940" s="8"/>
      <c r="U1940"/>
      <c r="V1940"/>
    </row>
    <row r="1941" spans="1:22" x14ac:dyDescent="0.25">
      <c r="A1941">
        <v>2003</v>
      </c>
      <c r="B1941">
        <v>12</v>
      </c>
      <c r="C1941">
        <v>29</v>
      </c>
      <c r="D1941">
        <v>6</v>
      </c>
      <c r="E1941" s="13">
        <v>4.9000000000000004</v>
      </c>
      <c r="F1941" s="7">
        <f>(((20-15)/(MIN($E$2:$E$8761)-15))*Data[[#This Row],[temperatuur]])+18.151</f>
        <v>17.121588235294116</v>
      </c>
      <c r="G1941" s="7">
        <f>Data[[#This Row],[Tintern ]]-Data[[#This Row],[temperatuur]]</f>
        <v>12.221588235294115</v>
      </c>
      <c r="H1941" s="7">
        <f>ROUND(IF(Data[[#This Row],[deltaT]]&gt;0,(Data[[#This Row],[Tintern ]]-Data[[#This Row],[temperatuur]])*Uitgangspunten!$B$9,0),1)</f>
        <v>42.4</v>
      </c>
      <c r="I1941"/>
      <c r="J1941"/>
      <c r="K1941" s="6"/>
      <c r="O1941" s="5"/>
      <c r="P1941" s="8"/>
      <c r="U1941"/>
      <c r="V1941"/>
    </row>
    <row r="1942" spans="1:22" x14ac:dyDescent="0.25">
      <c r="A1942">
        <v>2001</v>
      </c>
      <c r="B1942">
        <v>1</v>
      </c>
      <c r="C1942">
        <v>1</v>
      </c>
      <c r="D1942">
        <v>19</v>
      </c>
      <c r="E1942" s="13">
        <v>5</v>
      </c>
      <c r="F1942" s="7">
        <f>(((20-15)/(MIN($E$2:$E$8761)-15))*Data[[#This Row],[temperatuur]])+18.151</f>
        <v>17.100579831932773</v>
      </c>
      <c r="G1942" s="7">
        <f>Data[[#This Row],[Tintern ]]-Data[[#This Row],[temperatuur]]</f>
        <v>12.100579831932773</v>
      </c>
      <c r="H1942" s="7">
        <f>ROUND(IF(Data[[#This Row],[deltaT]]&gt;0,(Data[[#This Row],[Tintern ]]-Data[[#This Row],[temperatuur]])*Uitgangspunten!$B$9,0),1)</f>
        <v>42</v>
      </c>
      <c r="I1942"/>
      <c r="J1942"/>
      <c r="K1942" s="6"/>
      <c r="O1942" s="5"/>
      <c r="P1942" s="8"/>
      <c r="U1942"/>
      <c r="V1942"/>
    </row>
    <row r="1943" spans="1:22" x14ac:dyDescent="0.25">
      <c r="A1943">
        <v>2001</v>
      </c>
      <c r="B1943">
        <v>1</v>
      </c>
      <c r="C1943">
        <v>3</v>
      </c>
      <c r="D1943">
        <v>21</v>
      </c>
      <c r="E1943" s="13">
        <v>5</v>
      </c>
      <c r="F1943" s="7">
        <f>(((20-15)/(MIN($E$2:$E$8761)-15))*Data[[#This Row],[temperatuur]])+18.151</f>
        <v>17.100579831932773</v>
      </c>
      <c r="G1943" s="7">
        <f>Data[[#This Row],[Tintern ]]-Data[[#This Row],[temperatuur]]</f>
        <v>12.100579831932773</v>
      </c>
      <c r="H1943" s="7">
        <f>ROUND(IF(Data[[#This Row],[deltaT]]&gt;0,(Data[[#This Row],[Tintern ]]-Data[[#This Row],[temperatuur]])*Uitgangspunten!$B$9,0),1)</f>
        <v>42</v>
      </c>
      <c r="I1943"/>
      <c r="J1943"/>
      <c r="K1943" s="6"/>
      <c r="O1943" s="5"/>
      <c r="P1943" s="8"/>
      <c r="U1943"/>
      <c r="V1943"/>
    </row>
    <row r="1944" spans="1:22" x14ac:dyDescent="0.25">
      <c r="A1944">
        <v>2001</v>
      </c>
      <c r="B1944">
        <v>1</v>
      </c>
      <c r="C1944">
        <v>7</v>
      </c>
      <c r="D1944">
        <v>5</v>
      </c>
      <c r="E1944" s="13">
        <v>5</v>
      </c>
      <c r="F1944" s="7">
        <f>(((20-15)/(MIN($E$2:$E$8761)-15))*Data[[#This Row],[temperatuur]])+18.151</f>
        <v>17.100579831932773</v>
      </c>
      <c r="G1944" s="7">
        <f>Data[[#This Row],[Tintern ]]-Data[[#This Row],[temperatuur]]</f>
        <v>12.100579831932773</v>
      </c>
      <c r="H1944" s="7">
        <f>ROUND(IF(Data[[#This Row],[deltaT]]&gt;0,(Data[[#This Row],[Tintern ]]-Data[[#This Row],[temperatuur]])*Uitgangspunten!$B$9,0),1)</f>
        <v>42</v>
      </c>
      <c r="I1944"/>
      <c r="J1944"/>
      <c r="K1944" s="6"/>
      <c r="O1944" s="5"/>
      <c r="P1944" s="8"/>
      <c r="U1944"/>
      <c r="V1944"/>
    </row>
    <row r="1945" spans="1:22" x14ac:dyDescent="0.25">
      <c r="A1945">
        <v>2001</v>
      </c>
      <c r="B1945">
        <v>1</v>
      </c>
      <c r="C1945">
        <v>7</v>
      </c>
      <c r="D1945">
        <v>6</v>
      </c>
      <c r="E1945" s="13">
        <v>5</v>
      </c>
      <c r="F1945" s="7">
        <f>(((20-15)/(MIN($E$2:$E$8761)-15))*Data[[#This Row],[temperatuur]])+18.151</f>
        <v>17.100579831932773</v>
      </c>
      <c r="G1945" s="7">
        <f>Data[[#This Row],[Tintern ]]-Data[[#This Row],[temperatuur]]</f>
        <v>12.100579831932773</v>
      </c>
      <c r="H1945" s="7">
        <f>ROUND(IF(Data[[#This Row],[deltaT]]&gt;0,(Data[[#This Row],[Tintern ]]-Data[[#This Row],[temperatuur]])*Uitgangspunten!$B$9,0),1)</f>
        <v>42</v>
      </c>
      <c r="I1945"/>
      <c r="J1945"/>
      <c r="K1945" s="6"/>
      <c r="O1945" s="5"/>
      <c r="P1945" s="8"/>
      <c r="U1945"/>
      <c r="V1945"/>
    </row>
    <row r="1946" spans="1:22" x14ac:dyDescent="0.25">
      <c r="A1946">
        <v>2001</v>
      </c>
      <c r="B1946">
        <v>1</v>
      </c>
      <c r="C1946">
        <v>8</v>
      </c>
      <c r="D1946">
        <v>19</v>
      </c>
      <c r="E1946" s="13">
        <v>5</v>
      </c>
      <c r="F1946" s="7">
        <f>(((20-15)/(MIN($E$2:$E$8761)-15))*Data[[#This Row],[temperatuur]])+18.151</f>
        <v>17.100579831932773</v>
      </c>
      <c r="G1946" s="7">
        <f>Data[[#This Row],[Tintern ]]-Data[[#This Row],[temperatuur]]</f>
        <v>12.100579831932773</v>
      </c>
      <c r="H1946" s="7">
        <f>ROUND(IF(Data[[#This Row],[deltaT]]&gt;0,(Data[[#This Row],[Tintern ]]-Data[[#This Row],[temperatuur]])*Uitgangspunten!$B$9,0),1)</f>
        <v>42</v>
      </c>
      <c r="I1946"/>
      <c r="J1946"/>
      <c r="K1946" s="6"/>
      <c r="O1946" s="5"/>
      <c r="P1946" s="8"/>
      <c r="U1946"/>
      <c r="V1946"/>
    </row>
    <row r="1947" spans="1:22" x14ac:dyDescent="0.25">
      <c r="A1947">
        <v>2001</v>
      </c>
      <c r="B1947">
        <v>1</v>
      </c>
      <c r="C1947">
        <v>9</v>
      </c>
      <c r="D1947">
        <v>2</v>
      </c>
      <c r="E1947" s="13">
        <v>5</v>
      </c>
      <c r="F1947" s="7">
        <f>(((20-15)/(MIN($E$2:$E$8761)-15))*Data[[#This Row],[temperatuur]])+18.151</f>
        <v>17.100579831932773</v>
      </c>
      <c r="G1947" s="7">
        <f>Data[[#This Row],[Tintern ]]-Data[[#This Row],[temperatuur]]</f>
        <v>12.100579831932773</v>
      </c>
      <c r="H1947" s="7">
        <f>ROUND(IF(Data[[#This Row],[deltaT]]&gt;0,(Data[[#This Row],[Tintern ]]-Data[[#This Row],[temperatuur]])*Uitgangspunten!$B$9,0),1)</f>
        <v>42</v>
      </c>
      <c r="I1947"/>
      <c r="J1947"/>
      <c r="K1947" s="6"/>
      <c r="O1947" s="5"/>
      <c r="P1947" s="8"/>
      <c r="U1947"/>
      <c r="V1947"/>
    </row>
    <row r="1948" spans="1:22" x14ac:dyDescent="0.25">
      <c r="A1948">
        <v>2001</v>
      </c>
      <c r="B1948">
        <v>1</v>
      </c>
      <c r="C1948">
        <v>22</v>
      </c>
      <c r="D1948">
        <v>21</v>
      </c>
      <c r="E1948" s="13">
        <v>5</v>
      </c>
      <c r="F1948" s="7">
        <f>(((20-15)/(MIN($E$2:$E$8761)-15))*Data[[#This Row],[temperatuur]])+18.151</f>
        <v>17.100579831932773</v>
      </c>
      <c r="G1948" s="7">
        <f>Data[[#This Row],[Tintern ]]-Data[[#This Row],[temperatuur]]</f>
        <v>12.100579831932773</v>
      </c>
      <c r="H1948" s="7">
        <f>ROUND(IF(Data[[#This Row],[deltaT]]&gt;0,(Data[[#This Row],[Tintern ]]-Data[[#This Row],[temperatuur]])*Uitgangspunten!$B$9,0),1)</f>
        <v>42</v>
      </c>
      <c r="I1948"/>
      <c r="J1948"/>
      <c r="K1948" s="6"/>
      <c r="O1948" s="5"/>
      <c r="P1948" s="8"/>
      <c r="U1948"/>
      <c r="V1948"/>
    </row>
    <row r="1949" spans="1:22" x14ac:dyDescent="0.25">
      <c r="A1949">
        <v>2001</v>
      </c>
      <c r="B1949">
        <v>1</v>
      </c>
      <c r="C1949">
        <v>24</v>
      </c>
      <c r="D1949">
        <v>21</v>
      </c>
      <c r="E1949" s="13">
        <v>5</v>
      </c>
      <c r="F1949" s="7">
        <f>(((20-15)/(MIN($E$2:$E$8761)-15))*Data[[#This Row],[temperatuur]])+18.151</f>
        <v>17.100579831932773</v>
      </c>
      <c r="G1949" s="7">
        <f>Data[[#This Row],[Tintern ]]-Data[[#This Row],[temperatuur]]</f>
        <v>12.100579831932773</v>
      </c>
      <c r="H1949" s="7">
        <f>ROUND(IF(Data[[#This Row],[deltaT]]&gt;0,(Data[[#This Row],[Tintern ]]-Data[[#This Row],[temperatuur]])*Uitgangspunten!$B$9,0),1)</f>
        <v>42</v>
      </c>
      <c r="I1949"/>
      <c r="J1949"/>
      <c r="K1949" s="6"/>
      <c r="O1949" s="5"/>
      <c r="P1949" s="8"/>
      <c r="U1949"/>
      <c r="V1949"/>
    </row>
    <row r="1950" spans="1:22" x14ac:dyDescent="0.25">
      <c r="A1950">
        <v>2001</v>
      </c>
      <c r="B1950">
        <v>1</v>
      </c>
      <c r="C1950">
        <v>26</v>
      </c>
      <c r="D1950">
        <v>9</v>
      </c>
      <c r="E1950" s="13">
        <v>5</v>
      </c>
      <c r="F1950" s="7">
        <f>(((20-15)/(MIN($E$2:$E$8761)-15))*Data[[#This Row],[temperatuur]])+18.151</f>
        <v>17.100579831932773</v>
      </c>
      <c r="G1950" s="7">
        <f>Data[[#This Row],[Tintern ]]-Data[[#This Row],[temperatuur]]</f>
        <v>12.100579831932773</v>
      </c>
      <c r="H1950" s="7">
        <f>ROUND(IF(Data[[#This Row],[deltaT]]&gt;0,(Data[[#This Row],[Tintern ]]-Data[[#This Row],[temperatuur]])*Uitgangspunten!$B$9,0),1)</f>
        <v>42</v>
      </c>
      <c r="I1950"/>
      <c r="J1950"/>
      <c r="K1950" s="6"/>
      <c r="O1950" s="5"/>
      <c r="P1950" s="8"/>
      <c r="U1950"/>
      <c r="V1950"/>
    </row>
    <row r="1951" spans="1:22" x14ac:dyDescent="0.25">
      <c r="A1951">
        <v>2001</v>
      </c>
      <c r="B1951">
        <v>1</v>
      </c>
      <c r="C1951">
        <v>26</v>
      </c>
      <c r="D1951">
        <v>13</v>
      </c>
      <c r="E1951" s="13">
        <v>5</v>
      </c>
      <c r="F1951" s="7">
        <f>(((20-15)/(MIN($E$2:$E$8761)-15))*Data[[#This Row],[temperatuur]])+18.151</f>
        <v>17.100579831932773</v>
      </c>
      <c r="G1951" s="7">
        <f>Data[[#This Row],[Tintern ]]-Data[[#This Row],[temperatuur]]</f>
        <v>12.100579831932773</v>
      </c>
      <c r="H1951" s="7">
        <f>ROUND(IF(Data[[#This Row],[deltaT]]&gt;0,(Data[[#This Row],[Tintern ]]-Data[[#This Row],[temperatuur]])*Uitgangspunten!$B$9,0),1)</f>
        <v>42</v>
      </c>
      <c r="I1951"/>
      <c r="J1951"/>
      <c r="K1951" s="6"/>
      <c r="O1951" s="5"/>
      <c r="P1951" s="8"/>
      <c r="U1951"/>
      <c r="V1951"/>
    </row>
    <row r="1952" spans="1:22" x14ac:dyDescent="0.25">
      <c r="A1952">
        <v>2001</v>
      </c>
      <c r="B1952">
        <v>1</v>
      </c>
      <c r="C1952">
        <v>27</v>
      </c>
      <c r="D1952">
        <v>16</v>
      </c>
      <c r="E1952" s="13">
        <v>5</v>
      </c>
      <c r="F1952" s="7">
        <f>(((20-15)/(MIN($E$2:$E$8761)-15))*Data[[#This Row],[temperatuur]])+18.151</f>
        <v>17.100579831932773</v>
      </c>
      <c r="G1952" s="7">
        <f>Data[[#This Row],[Tintern ]]-Data[[#This Row],[temperatuur]]</f>
        <v>12.100579831932773</v>
      </c>
      <c r="H1952" s="7">
        <f>ROUND(IF(Data[[#This Row],[deltaT]]&gt;0,(Data[[#This Row],[Tintern ]]-Data[[#This Row],[temperatuur]])*Uitgangspunten!$B$9,0),1)</f>
        <v>42</v>
      </c>
      <c r="I1952"/>
      <c r="J1952"/>
      <c r="K1952" s="6"/>
      <c r="O1952" s="5"/>
      <c r="P1952" s="8"/>
      <c r="U1952"/>
      <c r="V1952"/>
    </row>
    <row r="1953" spans="1:22" x14ac:dyDescent="0.25">
      <c r="A1953">
        <v>2001</v>
      </c>
      <c r="B1953">
        <v>1</v>
      </c>
      <c r="C1953">
        <v>27</v>
      </c>
      <c r="D1953">
        <v>24</v>
      </c>
      <c r="E1953" s="13">
        <v>5</v>
      </c>
      <c r="F1953" s="7">
        <f>(((20-15)/(MIN($E$2:$E$8761)-15))*Data[[#This Row],[temperatuur]])+18.151</f>
        <v>17.100579831932773</v>
      </c>
      <c r="G1953" s="7">
        <f>Data[[#This Row],[Tintern ]]-Data[[#This Row],[temperatuur]]</f>
        <v>12.100579831932773</v>
      </c>
      <c r="H1953" s="7">
        <f>ROUND(IF(Data[[#This Row],[deltaT]]&gt;0,(Data[[#This Row],[Tintern ]]-Data[[#This Row],[temperatuur]])*Uitgangspunten!$B$9,0),1)</f>
        <v>42</v>
      </c>
      <c r="I1953"/>
      <c r="J1953"/>
      <c r="K1953" s="6"/>
      <c r="O1953" s="5"/>
      <c r="P1953" s="8"/>
      <c r="U1953"/>
      <c r="V1953"/>
    </row>
    <row r="1954" spans="1:22" x14ac:dyDescent="0.25">
      <c r="A1954">
        <v>2001</v>
      </c>
      <c r="B1954">
        <v>1</v>
      </c>
      <c r="C1954">
        <v>28</v>
      </c>
      <c r="D1954">
        <v>17</v>
      </c>
      <c r="E1954" s="13">
        <v>5</v>
      </c>
      <c r="F1954" s="7">
        <f>(((20-15)/(MIN($E$2:$E$8761)-15))*Data[[#This Row],[temperatuur]])+18.151</f>
        <v>17.100579831932773</v>
      </c>
      <c r="G1954" s="7">
        <f>Data[[#This Row],[Tintern ]]-Data[[#This Row],[temperatuur]]</f>
        <v>12.100579831932773</v>
      </c>
      <c r="H1954" s="7">
        <f>ROUND(IF(Data[[#This Row],[deltaT]]&gt;0,(Data[[#This Row],[Tintern ]]-Data[[#This Row],[temperatuur]])*Uitgangspunten!$B$9,0),1)</f>
        <v>42</v>
      </c>
      <c r="I1954"/>
      <c r="J1954"/>
      <c r="K1954" s="6"/>
      <c r="O1954" s="5"/>
      <c r="P1954" s="8"/>
      <c r="U1954"/>
      <c r="V1954"/>
    </row>
    <row r="1955" spans="1:22" x14ac:dyDescent="0.25">
      <c r="A1955">
        <v>2004</v>
      </c>
      <c r="B1955">
        <v>2</v>
      </c>
      <c r="C1955">
        <v>7</v>
      </c>
      <c r="D1955">
        <v>19</v>
      </c>
      <c r="E1955" s="13">
        <v>5</v>
      </c>
      <c r="F1955" s="7">
        <f>(((20-15)/(MIN($E$2:$E$8761)-15))*Data[[#This Row],[temperatuur]])+18.151</f>
        <v>17.100579831932773</v>
      </c>
      <c r="G1955" s="7">
        <f>Data[[#This Row],[Tintern ]]-Data[[#This Row],[temperatuur]]</f>
        <v>12.100579831932773</v>
      </c>
      <c r="H1955" s="7">
        <f>ROUND(IF(Data[[#This Row],[deltaT]]&gt;0,(Data[[#This Row],[Tintern ]]-Data[[#This Row],[temperatuur]])*Uitgangspunten!$B$9,0),1)</f>
        <v>42</v>
      </c>
      <c r="I1955"/>
      <c r="J1955"/>
      <c r="K1955" s="6"/>
      <c r="O1955" s="5"/>
      <c r="P1955" s="8"/>
      <c r="U1955"/>
      <c r="V1955"/>
    </row>
    <row r="1956" spans="1:22" x14ac:dyDescent="0.25">
      <c r="A1956">
        <v>2004</v>
      </c>
      <c r="B1956">
        <v>2</v>
      </c>
      <c r="C1956">
        <v>9</v>
      </c>
      <c r="D1956">
        <v>11</v>
      </c>
      <c r="E1956" s="13">
        <v>5</v>
      </c>
      <c r="F1956" s="7">
        <f>(((20-15)/(MIN($E$2:$E$8761)-15))*Data[[#This Row],[temperatuur]])+18.151</f>
        <v>17.100579831932773</v>
      </c>
      <c r="G1956" s="7">
        <f>Data[[#This Row],[Tintern ]]-Data[[#This Row],[temperatuur]]</f>
        <v>12.100579831932773</v>
      </c>
      <c r="H1956" s="7">
        <f>ROUND(IF(Data[[#This Row],[deltaT]]&gt;0,(Data[[#This Row],[Tintern ]]-Data[[#This Row],[temperatuur]])*Uitgangspunten!$B$9,0),1)</f>
        <v>42</v>
      </c>
      <c r="I1956"/>
      <c r="J1956"/>
      <c r="K1956" s="6"/>
      <c r="O1956" s="5"/>
      <c r="P1956" s="8"/>
      <c r="U1956"/>
      <c r="V1956"/>
    </row>
    <row r="1957" spans="1:22" x14ac:dyDescent="0.25">
      <c r="A1957">
        <v>2004</v>
      </c>
      <c r="B1957">
        <v>2</v>
      </c>
      <c r="C1957">
        <v>10</v>
      </c>
      <c r="D1957">
        <v>14</v>
      </c>
      <c r="E1957" s="13">
        <v>5</v>
      </c>
      <c r="F1957" s="7">
        <f>(((20-15)/(MIN($E$2:$E$8761)-15))*Data[[#This Row],[temperatuur]])+18.151</f>
        <v>17.100579831932773</v>
      </c>
      <c r="G1957" s="7">
        <f>Data[[#This Row],[Tintern ]]-Data[[#This Row],[temperatuur]]</f>
        <v>12.100579831932773</v>
      </c>
      <c r="H1957" s="7">
        <f>ROUND(IF(Data[[#This Row],[deltaT]]&gt;0,(Data[[#This Row],[Tintern ]]-Data[[#This Row],[temperatuur]])*Uitgangspunten!$B$9,0),1)</f>
        <v>42</v>
      </c>
      <c r="I1957"/>
      <c r="J1957"/>
      <c r="K1957" s="6"/>
      <c r="O1957" s="5"/>
      <c r="P1957" s="8"/>
      <c r="U1957"/>
      <c r="V1957"/>
    </row>
    <row r="1958" spans="1:22" x14ac:dyDescent="0.25">
      <c r="A1958">
        <v>2004</v>
      </c>
      <c r="B1958">
        <v>2</v>
      </c>
      <c r="C1958">
        <v>14</v>
      </c>
      <c r="D1958">
        <v>22</v>
      </c>
      <c r="E1958" s="13">
        <v>5</v>
      </c>
      <c r="F1958" s="7">
        <f>(((20-15)/(MIN($E$2:$E$8761)-15))*Data[[#This Row],[temperatuur]])+18.151</f>
        <v>17.100579831932773</v>
      </c>
      <c r="G1958" s="7">
        <f>Data[[#This Row],[Tintern ]]-Data[[#This Row],[temperatuur]]</f>
        <v>12.100579831932773</v>
      </c>
      <c r="H1958" s="7">
        <f>ROUND(IF(Data[[#This Row],[deltaT]]&gt;0,(Data[[#This Row],[Tintern ]]-Data[[#This Row],[temperatuur]])*Uitgangspunten!$B$9,0),1)</f>
        <v>42</v>
      </c>
      <c r="I1958"/>
      <c r="J1958"/>
      <c r="K1958" s="6"/>
      <c r="O1958" s="5"/>
      <c r="P1958" s="8"/>
      <c r="U1958"/>
      <c r="V1958"/>
    </row>
    <row r="1959" spans="1:22" x14ac:dyDescent="0.25">
      <c r="A1959">
        <v>2004</v>
      </c>
      <c r="B1959">
        <v>2</v>
      </c>
      <c r="C1959">
        <v>15</v>
      </c>
      <c r="D1959">
        <v>3</v>
      </c>
      <c r="E1959" s="13">
        <v>5</v>
      </c>
      <c r="F1959" s="7">
        <f>(((20-15)/(MIN($E$2:$E$8761)-15))*Data[[#This Row],[temperatuur]])+18.151</f>
        <v>17.100579831932773</v>
      </c>
      <c r="G1959" s="7">
        <f>Data[[#This Row],[Tintern ]]-Data[[#This Row],[temperatuur]]</f>
        <v>12.100579831932773</v>
      </c>
      <c r="H1959" s="7">
        <f>ROUND(IF(Data[[#This Row],[deltaT]]&gt;0,(Data[[#This Row],[Tintern ]]-Data[[#This Row],[temperatuur]])*Uitgangspunten!$B$9,0),1)</f>
        <v>42</v>
      </c>
      <c r="I1959"/>
      <c r="J1959"/>
      <c r="K1959" s="6"/>
      <c r="O1959" s="5"/>
      <c r="P1959" s="8"/>
      <c r="U1959"/>
      <c r="V1959"/>
    </row>
    <row r="1960" spans="1:22" x14ac:dyDescent="0.25">
      <c r="A1960">
        <v>2004</v>
      </c>
      <c r="B1960">
        <v>2</v>
      </c>
      <c r="C1960">
        <v>15</v>
      </c>
      <c r="D1960">
        <v>8</v>
      </c>
      <c r="E1960" s="13">
        <v>5</v>
      </c>
      <c r="F1960" s="7">
        <f>(((20-15)/(MIN($E$2:$E$8761)-15))*Data[[#This Row],[temperatuur]])+18.151</f>
        <v>17.100579831932773</v>
      </c>
      <c r="G1960" s="7">
        <f>Data[[#This Row],[Tintern ]]-Data[[#This Row],[temperatuur]]</f>
        <v>12.100579831932773</v>
      </c>
      <c r="H1960" s="7">
        <f>ROUND(IF(Data[[#This Row],[deltaT]]&gt;0,(Data[[#This Row],[Tintern ]]-Data[[#This Row],[temperatuur]])*Uitgangspunten!$B$9,0),1)</f>
        <v>42</v>
      </c>
      <c r="I1960"/>
      <c r="J1960"/>
      <c r="K1960" s="6"/>
      <c r="O1960" s="5"/>
      <c r="P1960" s="8"/>
      <c r="U1960"/>
      <c r="V1960"/>
    </row>
    <row r="1961" spans="1:22" x14ac:dyDescent="0.25">
      <c r="A1961">
        <v>2004</v>
      </c>
      <c r="B1961">
        <v>2</v>
      </c>
      <c r="C1961">
        <v>16</v>
      </c>
      <c r="D1961">
        <v>14</v>
      </c>
      <c r="E1961" s="13">
        <v>5</v>
      </c>
      <c r="F1961" s="7">
        <f>(((20-15)/(MIN($E$2:$E$8761)-15))*Data[[#This Row],[temperatuur]])+18.151</f>
        <v>17.100579831932773</v>
      </c>
      <c r="G1961" s="7">
        <f>Data[[#This Row],[Tintern ]]-Data[[#This Row],[temperatuur]]</f>
        <v>12.100579831932773</v>
      </c>
      <c r="H1961" s="7">
        <f>ROUND(IF(Data[[#This Row],[deltaT]]&gt;0,(Data[[#This Row],[Tintern ]]-Data[[#This Row],[temperatuur]])*Uitgangspunten!$B$9,0),1)</f>
        <v>42</v>
      </c>
      <c r="I1961"/>
      <c r="J1961"/>
      <c r="K1961" s="6"/>
      <c r="O1961" s="5"/>
      <c r="P1961" s="8"/>
      <c r="U1961"/>
      <c r="V1961"/>
    </row>
    <row r="1962" spans="1:22" x14ac:dyDescent="0.25">
      <c r="A1962">
        <v>2004</v>
      </c>
      <c r="B1962">
        <v>2</v>
      </c>
      <c r="C1962">
        <v>23</v>
      </c>
      <c r="D1962">
        <v>11</v>
      </c>
      <c r="E1962" s="13">
        <v>5</v>
      </c>
      <c r="F1962" s="7">
        <f>(((20-15)/(MIN($E$2:$E$8761)-15))*Data[[#This Row],[temperatuur]])+18.151</f>
        <v>17.100579831932773</v>
      </c>
      <c r="G1962" s="7">
        <f>Data[[#This Row],[Tintern ]]-Data[[#This Row],[temperatuur]]</f>
        <v>12.100579831932773</v>
      </c>
      <c r="H1962" s="7">
        <f>ROUND(IF(Data[[#This Row],[deltaT]]&gt;0,(Data[[#This Row],[Tintern ]]-Data[[#This Row],[temperatuur]])*Uitgangspunten!$B$9,0),1)</f>
        <v>42</v>
      </c>
      <c r="I1962"/>
      <c r="J1962"/>
      <c r="K1962" s="6"/>
      <c r="O1962" s="5"/>
      <c r="P1962" s="8"/>
      <c r="U1962"/>
      <c r="V1962"/>
    </row>
    <row r="1963" spans="1:22" x14ac:dyDescent="0.25">
      <c r="A1963">
        <v>2004</v>
      </c>
      <c r="B1963">
        <v>3</v>
      </c>
      <c r="C1963">
        <v>2</v>
      </c>
      <c r="D1963">
        <v>17</v>
      </c>
      <c r="E1963" s="13">
        <v>5</v>
      </c>
      <c r="F1963" s="7">
        <f>(((20-15)/(MIN($E$2:$E$8761)-15))*Data[[#This Row],[temperatuur]])+18.151</f>
        <v>17.100579831932773</v>
      </c>
      <c r="G1963" s="7">
        <f>Data[[#This Row],[Tintern ]]-Data[[#This Row],[temperatuur]]</f>
        <v>12.100579831932773</v>
      </c>
      <c r="H1963" s="7">
        <f>ROUND(IF(Data[[#This Row],[deltaT]]&gt;0,(Data[[#This Row],[Tintern ]]-Data[[#This Row],[temperatuur]])*Uitgangspunten!$B$9,0),1)</f>
        <v>42</v>
      </c>
      <c r="I1963"/>
      <c r="J1963"/>
      <c r="K1963" s="6"/>
      <c r="O1963" s="5"/>
      <c r="P1963" s="8"/>
      <c r="U1963"/>
      <c r="V1963"/>
    </row>
    <row r="1964" spans="1:22" x14ac:dyDescent="0.25">
      <c r="A1964">
        <v>2004</v>
      </c>
      <c r="B1964">
        <v>3</v>
      </c>
      <c r="C1964">
        <v>22</v>
      </c>
      <c r="D1964">
        <v>1</v>
      </c>
      <c r="E1964" s="13">
        <v>5</v>
      </c>
      <c r="F1964" s="7">
        <f>(((20-15)/(MIN($E$2:$E$8761)-15))*Data[[#This Row],[temperatuur]])+18.151</f>
        <v>17.100579831932773</v>
      </c>
      <c r="G1964" s="7">
        <f>Data[[#This Row],[Tintern ]]-Data[[#This Row],[temperatuur]]</f>
        <v>12.100579831932773</v>
      </c>
      <c r="H1964" s="7">
        <f>ROUND(IF(Data[[#This Row],[deltaT]]&gt;0,(Data[[#This Row],[Tintern ]]-Data[[#This Row],[temperatuur]])*Uitgangspunten!$B$9,0),1)</f>
        <v>42</v>
      </c>
      <c r="I1964"/>
      <c r="J1964"/>
      <c r="K1964" s="6"/>
      <c r="O1964" s="5"/>
      <c r="P1964" s="8"/>
      <c r="U1964"/>
      <c r="V1964"/>
    </row>
    <row r="1965" spans="1:22" x14ac:dyDescent="0.25">
      <c r="A1965">
        <v>2004</v>
      </c>
      <c r="B1965">
        <v>3</v>
      </c>
      <c r="C1965">
        <v>24</v>
      </c>
      <c r="D1965">
        <v>19</v>
      </c>
      <c r="E1965" s="13">
        <v>5</v>
      </c>
      <c r="F1965" s="7">
        <f>(((20-15)/(MIN($E$2:$E$8761)-15))*Data[[#This Row],[temperatuur]])+18.151</f>
        <v>17.100579831932773</v>
      </c>
      <c r="G1965" s="7">
        <f>Data[[#This Row],[Tintern ]]-Data[[#This Row],[temperatuur]]</f>
        <v>12.100579831932773</v>
      </c>
      <c r="H1965" s="7">
        <f>ROUND(IF(Data[[#This Row],[deltaT]]&gt;0,(Data[[#This Row],[Tintern ]]-Data[[#This Row],[temperatuur]])*Uitgangspunten!$B$9,0),1)</f>
        <v>42</v>
      </c>
      <c r="I1965"/>
      <c r="J1965"/>
      <c r="K1965" s="6"/>
      <c r="O1965" s="5"/>
      <c r="P1965" s="8"/>
      <c r="U1965"/>
      <c r="V1965"/>
    </row>
    <row r="1966" spans="1:22" x14ac:dyDescent="0.25">
      <c r="A1966">
        <v>2011</v>
      </c>
      <c r="B1966">
        <v>6</v>
      </c>
      <c r="C1966">
        <v>12</v>
      </c>
      <c r="D1966">
        <v>4</v>
      </c>
      <c r="E1966" s="13">
        <v>5</v>
      </c>
      <c r="F1966" s="7">
        <f>(((20-15)/(MIN($E$2:$E$8761)-15))*Data[[#This Row],[temperatuur]])+18.151</f>
        <v>17.100579831932773</v>
      </c>
      <c r="G1966" s="7">
        <f>Data[[#This Row],[Tintern ]]-Data[[#This Row],[temperatuur]]</f>
        <v>12.100579831932773</v>
      </c>
      <c r="H1966" s="7">
        <f>ROUND(IF(Data[[#This Row],[deltaT]]&gt;0,(Data[[#This Row],[Tintern ]]-Data[[#This Row],[temperatuur]])*Uitgangspunten!$B$9,0),1)</f>
        <v>42</v>
      </c>
      <c r="I1966"/>
      <c r="J1966"/>
      <c r="K1966" s="6"/>
      <c r="O1966" s="5"/>
      <c r="P1966" s="8"/>
      <c r="U1966"/>
      <c r="V1966"/>
    </row>
    <row r="1967" spans="1:22" x14ac:dyDescent="0.25">
      <c r="A1967">
        <v>2010</v>
      </c>
      <c r="B1967">
        <v>10</v>
      </c>
      <c r="C1967">
        <v>11</v>
      </c>
      <c r="D1967">
        <v>5</v>
      </c>
      <c r="E1967" s="13">
        <v>5</v>
      </c>
      <c r="F1967" s="7">
        <f>(((20-15)/(MIN($E$2:$E$8761)-15))*Data[[#This Row],[temperatuur]])+18.151</f>
        <v>17.100579831932773</v>
      </c>
      <c r="G1967" s="7">
        <f>Data[[#This Row],[Tintern ]]-Data[[#This Row],[temperatuur]]</f>
        <v>12.100579831932773</v>
      </c>
      <c r="H1967" s="7">
        <f>ROUND(IF(Data[[#This Row],[deltaT]]&gt;0,(Data[[#This Row],[Tintern ]]-Data[[#This Row],[temperatuur]])*Uitgangspunten!$B$9,0),1)</f>
        <v>42</v>
      </c>
      <c r="I1967"/>
      <c r="J1967"/>
      <c r="K1967" s="6"/>
      <c r="O1967" s="5"/>
      <c r="P1967" s="8"/>
      <c r="U1967"/>
      <c r="V1967"/>
    </row>
    <row r="1968" spans="1:22" x14ac:dyDescent="0.25">
      <c r="A1968">
        <v>2010</v>
      </c>
      <c r="B1968">
        <v>10</v>
      </c>
      <c r="C1968">
        <v>13</v>
      </c>
      <c r="D1968">
        <v>19</v>
      </c>
      <c r="E1968" s="13">
        <v>5</v>
      </c>
      <c r="F1968" s="7">
        <f>(((20-15)/(MIN($E$2:$E$8761)-15))*Data[[#This Row],[temperatuur]])+18.151</f>
        <v>17.100579831932773</v>
      </c>
      <c r="G1968" s="7">
        <f>Data[[#This Row],[Tintern ]]-Data[[#This Row],[temperatuur]]</f>
        <v>12.100579831932773</v>
      </c>
      <c r="H1968" s="7">
        <f>ROUND(IF(Data[[#This Row],[deltaT]]&gt;0,(Data[[#This Row],[Tintern ]]-Data[[#This Row],[temperatuur]])*Uitgangspunten!$B$9,0),1)</f>
        <v>42</v>
      </c>
      <c r="I1968"/>
      <c r="J1968"/>
      <c r="K1968" s="6"/>
      <c r="O1968" s="5"/>
      <c r="P1968" s="8"/>
      <c r="U1968"/>
      <c r="V1968"/>
    </row>
    <row r="1969" spans="1:22" x14ac:dyDescent="0.25">
      <c r="A1969">
        <v>2010</v>
      </c>
      <c r="B1969">
        <v>10</v>
      </c>
      <c r="C1969">
        <v>23</v>
      </c>
      <c r="D1969">
        <v>6</v>
      </c>
      <c r="E1969" s="13">
        <v>5</v>
      </c>
      <c r="F1969" s="7">
        <f>(((20-15)/(MIN($E$2:$E$8761)-15))*Data[[#This Row],[temperatuur]])+18.151</f>
        <v>17.100579831932773</v>
      </c>
      <c r="G1969" s="7">
        <f>Data[[#This Row],[Tintern ]]-Data[[#This Row],[temperatuur]]</f>
        <v>12.100579831932773</v>
      </c>
      <c r="H1969" s="7">
        <f>ROUND(IF(Data[[#This Row],[deltaT]]&gt;0,(Data[[#This Row],[Tintern ]]-Data[[#This Row],[temperatuur]])*Uitgangspunten!$B$9,0),1)</f>
        <v>42</v>
      </c>
      <c r="I1969"/>
      <c r="J1969"/>
      <c r="K1969" s="6"/>
      <c r="O1969" s="5"/>
      <c r="P1969" s="8"/>
      <c r="U1969"/>
      <c r="V1969"/>
    </row>
    <row r="1970" spans="1:22" x14ac:dyDescent="0.25">
      <c r="A1970">
        <v>2003</v>
      </c>
      <c r="B1970">
        <v>11</v>
      </c>
      <c r="C1970">
        <v>4</v>
      </c>
      <c r="D1970">
        <v>7</v>
      </c>
      <c r="E1970" s="13">
        <v>5</v>
      </c>
      <c r="F1970" s="7">
        <f>(((20-15)/(MIN($E$2:$E$8761)-15))*Data[[#This Row],[temperatuur]])+18.151</f>
        <v>17.100579831932773</v>
      </c>
      <c r="G1970" s="7">
        <f>Data[[#This Row],[Tintern ]]-Data[[#This Row],[temperatuur]]</f>
        <v>12.100579831932773</v>
      </c>
      <c r="H1970" s="7">
        <f>ROUND(IF(Data[[#This Row],[deltaT]]&gt;0,(Data[[#This Row],[Tintern ]]-Data[[#This Row],[temperatuur]])*Uitgangspunten!$B$9,0),1)</f>
        <v>42</v>
      </c>
      <c r="I1970"/>
      <c r="J1970"/>
      <c r="K1970" s="6"/>
      <c r="O1970" s="5"/>
      <c r="P1970" s="8"/>
      <c r="U1970"/>
      <c r="V1970"/>
    </row>
    <row r="1971" spans="1:22" x14ac:dyDescent="0.25">
      <c r="A1971">
        <v>2003</v>
      </c>
      <c r="B1971">
        <v>11</v>
      </c>
      <c r="C1971">
        <v>16</v>
      </c>
      <c r="D1971">
        <v>5</v>
      </c>
      <c r="E1971" s="13">
        <v>5</v>
      </c>
      <c r="F1971" s="7">
        <f>(((20-15)/(MIN($E$2:$E$8761)-15))*Data[[#This Row],[temperatuur]])+18.151</f>
        <v>17.100579831932773</v>
      </c>
      <c r="G1971" s="7">
        <f>Data[[#This Row],[Tintern ]]-Data[[#This Row],[temperatuur]]</f>
        <v>12.100579831932773</v>
      </c>
      <c r="H1971" s="7">
        <f>ROUND(IF(Data[[#This Row],[deltaT]]&gt;0,(Data[[#This Row],[Tintern ]]-Data[[#This Row],[temperatuur]])*Uitgangspunten!$B$9,0),1)</f>
        <v>42</v>
      </c>
      <c r="I1971"/>
      <c r="J1971"/>
      <c r="K1971" s="6"/>
      <c r="O1971" s="5"/>
      <c r="P1971" s="8"/>
      <c r="U1971"/>
      <c r="V1971"/>
    </row>
    <row r="1972" spans="1:22" x14ac:dyDescent="0.25">
      <c r="A1972">
        <v>2003</v>
      </c>
      <c r="B1972">
        <v>11</v>
      </c>
      <c r="C1972">
        <v>25</v>
      </c>
      <c r="D1972">
        <v>5</v>
      </c>
      <c r="E1972" s="13">
        <v>5</v>
      </c>
      <c r="F1972" s="7">
        <f>(((20-15)/(MIN($E$2:$E$8761)-15))*Data[[#This Row],[temperatuur]])+18.151</f>
        <v>17.100579831932773</v>
      </c>
      <c r="G1972" s="7">
        <f>Data[[#This Row],[Tintern ]]-Data[[#This Row],[temperatuur]]</f>
        <v>12.100579831932773</v>
      </c>
      <c r="H1972" s="7">
        <f>ROUND(IF(Data[[#This Row],[deltaT]]&gt;0,(Data[[#This Row],[Tintern ]]-Data[[#This Row],[temperatuur]])*Uitgangspunten!$B$9,0),1)</f>
        <v>42</v>
      </c>
      <c r="I1972"/>
      <c r="J1972"/>
      <c r="K1972" s="6"/>
      <c r="O1972" s="5"/>
      <c r="P1972" s="8"/>
      <c r="U1972"/>
      <c r="V1972"/>
    </row>
    <row r="1973" spans="1:22" x14ac:dyDescent="0.25">
      <c r="A1973">
        <v>2003</v>
      </c>
      <c r="B1973">
        <v>11</v>
      </c>
      <c r="C1973">
        <v>27</v>
      </c>
      <c r="D1973">
        <v>17</v>
      </c>
      <c r="E1973" s="13">
        <v>5</v>
      </c>
      <c r="F1973" s="7">
        <f>(((20-15)/(MIN($E$2:$E$8761)-15))*Data[[#This Row],[temperatuur]])+18.151</f>
        <v>17.100579831932773</v>
      </c>
      <c r="G1973" s="7">
        <f>Data[[#This Row],[Tintern ]]-Data[[#This Row],[temperatuur]]</f>
        <v>12.100579831932773</v>
      </c>
      <c r="H1973" s="7">
        <f>ROUND(IF(Data[[#This Row],[deltaT]]&gt;0,(Data[[#This Row],[Tintern ]]-Data[[#This Row],[temperatuur]])*Uitgangspunten!$B$9,0),1)</f>
        <v>42</v>
      </c>
      <c r="I1973"/>
      <c r="J1973"/>
      <c r="K1973" s="6"/>
      <c r="O1973" s="5"/>
      <c r="P1973" s="8"/>
      <c r="U1973"/>
      <c r="V1973"/>
    </row>
    <row r="1974" spans="1:22" x14ac:dyDescent="0.25">
      <c r="A1974">
        <v>2003</v>
      </c>
      <c r="B1974">
        <v>11</v>
      </c>
      <c r="C1974">
        <v>29</v>
      </c>
      <c r="D1974">
        <v>18</v>
      </c>
      <c r="E1974" s="13">
        <v>5</v>
      </c>
      <c r="F1974" s="7">
        <f>(((20-15)/(MIN($E$2:$E$8761)-15))*Data[[#This Row],[temperatuur]])+18.151</f>
        <v>17.100579831932773</v>
      </c>
      <c r="G1974" s="7">
        <f>Data[[#This Row],[Tintern ]]-Data[[#This Row],[temperatuur]]</f>
        <v>12.100579831932773</v>
      </c>
      <c r="H1974" s="7">
        <f>ROUND(IF(Data[[#This Row],[deltaT]]&gt;0,(Data[[#This Row],[Tintern ]]-Data[[#This Row],[temperatuur]])*Uitgangspunten!$B$9,0),1)</f>
        <v>42</v>
      </c>
      <c r="I1974"/>
      <c r="J1974"/>
      <c r="K1974" s="6"/>
      <c r="O1974" s="5"/>
      <c r="P1974" s="8"/>
      <c r="U1974"/>
      <c r="V1974"/>
    </row>
    <row r="1975" spans="1:22" x14ac:dyDescent="0.25">
      <c r="A1975">
        <v>2003</v>
      </c>
      <c r="B1975">
        <v>12</v>
      </c>
      <c r="C1975">
        <v>3</v>
      </c>
      <c r="D1975">
        <v>15</v>
      </c>
      <c r="E1975" s="13">
        <v>5</v>
      </c>
      <c r="F1975" s="7">
        <f>(((20-15)/(MIN($E$2:$E$8761)-15))*Data[[#This Row],[temperatuur]])+18.151</f>
        <v>17.100579831932773</v>
      </c>
      <c r="G1975" s="7">
        <f>Data[[#This Row],[Tintern ]]-Data[[#This Row],[temperatuur]]</f>
        <v>12.100579831932773</v>
      </c>
      <c r="H1975" s="7">
        <f>ROUND(IF(Data[[#This Row],[deltaT]]&gt;0,(Data[[#This Row],[Tintern ]]-Data[[#This Row],[temperatuur]])*Uitgangspunten!$B$9,0),1)</f>
        <v>42</v>
      </c>
      <c r="I1975"/>
      <c r="J1975"/>
      <c r="K1975" s="6"/>
      <c r="O1975" s="5"/>
      <c r="P1975" s="8"/>
      <c r="U1975"/>
      <c r="V1975"/>
    </row>
    <row r="1976" spans="1:22" x14ac:dyDescent="0.25">
      <c r="A1976">
        <v>2003</v>
      </c>
      <c r="B1976">
        <v>12</v>
      </c>
      <c r="C1976">
        <v>4</v>
      </c>
      <c r="D1976">
        <v>18</v>
      </c>
      <c r="E1976" s="13">
        <v>5</v>
      </c>
      <c r="F1976" s="7">
        <f>(((20-15)/(MIN($E$2:$E$8761)-15))*Data[[#This Row],[temperatuur]])+18.151</f>
        <v>17.100579831932773</v>
      </c>
      <c r="G1976" s="7">
        <f>Data[[#This Row],[Tintern ]]-Data[[#This Row],[temperatuur]]</f>
        <v>12.100579831932773</v>
      </c>
      <c r="H1976" s="7">
        <f>ROUND(IF(Data[[#This Row],[deltaT]]&gt;0,(Data[[#This Row],[Tintern ]]-Data[[#This Row],[temperatuur]])*Uitgangspunten!$B$9,0),1)</f>
        <v>42</v>
      </c>
      <c r="I1976"/>
      <c r="J1976"/>
      <c r="K1976" s="6"/>
      <c r="O1976" s="5"/>
      <c r="P1976" s="8"/>
      <c r="U1976"/>
      <c r="V1976"/>
    </row>
    <row r="1977" spans="1:22" x14ac:dyDescent="0.25">
      <c r="A1977">
        <v>2003</v>
      </c>
      <c r="B1977">
        <v>12</v>
      </c>
      <c r="C1977">
        <v>5</v>
      </c>
      <c r="D1977">
        <v>12</v>
      </c>
      <c r="E1977" s="13">
        <v>5</v>
      </c>
      <c r="F1977" s="7">
        <f>(((20-15)/(MIN($E$2:$E$8761)-15))*Data[[#This Row],[temperatuur]])+18.151</f>
        <v>17.100579831932773</v>
      </c>
      <c r="G1977" s="7">
        <f>Data[[#This Row],[Tintern ]]-Data[[#This Row],[temperatuur]]</f>
        <v>12.100579831932773</v>
      </c>
      <c r="H1977" s="7">
        <f>ROUND(IF(Data[[#This Row],[deltaT]]&gt;0,(Data[[#This Row],[Tintern ]]-Data[[#This Row],[temperatuur]])*Uitgangspunten!$B$9,0),1)</f>
        <v>42</v>
      </c>
      <c r="I1977"/>
      <c r="J1977"/>
      <c r="K1977" s="6"/>
      <c r="O1977" s="5"/>
      <c r="P1977" s="8"/>
      <c r="U1977"/>
      <c r="V1977"/>
    </row>
    <row r="1978" spans="1:22" x14ac:dyDescent="0.25">
      <c r="A1978">
        <v>2003</v>
      </c>
      <c r="B1978">
        <v>12</v>
      </c>
      <c r="C1978">
        <v>5</v>
      </c>
      <c r="D1978">
        <v>16</v>
      </c>
      <c r="E1978" s="13">
        <v>5</v>
      </c>
      <c r="F1978" s="7">
        <f>(((20-15)/(MIN($E$2:$E$8761)-15))*Data[[#This Row],[temperatuur]])+18.151</f>
        <v>17.100579831932773</v>
      </c>
      <c r="G1978" s="7">
        <f>Data[[#This Row],[Tintern ]]-Data[[#This Row],[temperatuur]]</f>
        <v>12.100579831932773</v>
      </c>
      <c r="H1978" s="7">
        <f>ROUND(IF(Data[[#This Row],[deltaT]]&gt;0,(Data[[#This Row],[Tintern ]]-Data[[#This Row],[temperatuur]])*Uitgangspunten!$B$9,0),1)</f>
        <v>42</v>
      </c>
      <c r="I1978"/>
      <c r="J1978"/>
      <c r="K1978" s="6"/>
      <c r="O1978" s="5"/>
      <c r="P1978" s="8"/>
      <c r="U1978"/>
      <c r="V1978"/>
    </row>
    <row r="1979" spans="1:22" x14ac:dyDescent="0.25">
      <c r="A1979">
        <v>2003</v>
      </c>
      <c r="B1979">
        <v>12</v>
      </c>
      <c r="C1979">
        <v>16</v>
      </c>
      <c r="D1979">
        <v>24</v>
      </c>
      <c r="E1979" s="13">
        <v>5</v>
      </c>
      <c r="F1979" s="7">
        <f>(((20-15)/(MIN($E$2:$E$8761)-15))*Data[[#This Row],[temperatuur]])+18.151</f>
        <v>17.100579831932773</v>
      </c>
      <c r="G1979" s="7">
        <f>Data[[#This Row],[Tintern ]]-Data[[#This Row],[temperatuur]]</f>
        <v>12.100579831932773</v>
      </c>
      <c r="H1979" s="7">
        <f>ROUND(IF(Data[[#This Row],[deltaT]]&gt;0,(Data[[#This Row],[Tintern ]]-Data[[#This Row],[temperatuur]])*Uitgangspunten!$B$9,0),1)</f>
        <v>42</v>
      </c>
      <c r="I1979"/>
      <c r="J1979"/>
      <c r="K1979" s="6"/>
      <c r="O1979" s="5"/>
      <c r="P1979" s="8"/>
      <c r="U1979"/>
      <c r="V1979"/>
    </row>
    <row r="1980" spans="1:22" x14ac:dyDescent="0.25">
      <c r="A1980">
        <v>2003</v>
      </c>
      <c r="B1980">
        <v>12</v>
      </c>
      <c r="C1980">
        <v>20</v>
      </c>
      <c r="D1980">
        <v>2</v>
      </c>
      <c r="E1980" s="13">
        <v>5</v>
      </c>
      <c r="F1980" s="7">
        <f>(((20-15)/(MIN($E$2:$E$8761)-15))*Data[[#This Row],[temperatuur]])+18.151</f>
        <v>17.100579831932773</v>
      </c>
      <c r="G1980" s="7">
        <f>Data[[#This Row],[Tintern ]]-Data[[#This Row],[temperatuur]]</f>
        <v>12.100579831932773</v>
      </c>
      <c r="H1980" s="7">
        <f>ROUND(IF(Data[[#This Row],[deltaT]]&gt;0,(Data[[#This Row],[Tintern ]]-Data[[#This Row],[temperatuur]])*Uitgangspunten!$B$9,0),1)</f>
        <v>42</v>
      </c>
      <c r="I1980"/>
      <c r="J1980"/>
      <c r="K1980" s="6"/>
      <c r="O1980" s="5"/>
      <c r="P1980" s="8"/>
      <c r="U1980"/>
      <c r="V1980"/>
    </row>
    <row r="1981" spans="1:22" x14ac:dyDescent="0.25">
      <c r="A1981">
        <v>2003</v>
      </c>
      <c r="B1981">
        <v>12</v>
      </c>
      <c r="C1981">
        <v>20</v>
      </c>
      <c r="D1981">
        <v>3</v>
      </c>
      <c r="E1981" s="13">
        <v>5</v>
      </c>
      <c r="F1981" s="7">
        <f>(((20-15)/(MIN($E$2:$E$8761)-15))*Data[[#This Row],[temperatuur]])+18.151</f>
        <v>17.100579831932773</v>
      </c>
      <c r="G1981" s="7">
        <f>Data[[#This Row],[Tintern ]]-Data[[#This Row],[temperatuur]]</f>
        <v>12.100579831932773</v>
      </c>
      <c r="H1981" s="7">
        <f>ROUND(IF(Data[[#This Row],[deltaT]]&gt;0,(Data[[#This Row],[Tintern ]]-Data[[#This Row],[temperatuur]])*Uitgangspunten!$B$9,0),1)</f>
        <v>42</v>
      </c>
      <c r="I1981"/>
      <c r="J1981"/>
      <c r="K1981" s="6"/>
      <c r="O1981" s="5"/>
      <c r="P1981" s="8"/>
      <c r="U1981"/>
      <c r="V1981"/>
    </row>
    <row r="1982" spans="1:22" x14ac:dyDescent="0.25">
      <c r="A1982">
        <v>2003</v>
      </c>
      <c r="B1982">
        <v>12</v>
      </c>
      <c r="C1982">
        <v>21</v>
      </c>
      <c r="D1982">
        <v>5</v>
      </c>
      <c r="E1982" s="13">
        <v>5</v>
      </c>
      <c r="F1982" s="7">
        <f>(((20-15)/(MIN($E$2:$E$8761)-15))*Data[[#This Row],[temperatuur]])+18.151</f>
        <v>17.100579831932773</v>
      </c>
      <c r="G1982" s="7">
        <f>Data[[#This Row],[Tintern ]]-Data[[#This Row],[temperatuur]]</f>
        <v>12.100579831932773</v>
      </c>
      <c r="H1982" s="7">
        <f>ROUND(IF(Data[[#This Row],[deltaT]]&gt;0,(Data[[#This Row],[Tintern ]]-Data[[#This Row],[temperatuur]])*Uitgangspunten!$B$9,0),1)</f>
        <v>42</v>
      </c>
      <c r="I1982"/>
      <c r="J1982"/>
      <c r="K1982" s="6"/>
      <c r="O1982" s="5"/>
      <c r="P1982" s="8"/>
      <c r="U1982"/>
      <c r="V1982"/>
    </row>
    <row r="1983" spans="1:22" x14ac:dyDescent="0.25">
      <c r="A1983">
        <v>2003</v>
      </c>
      <c r="B1983">
        <v>12</v>
      </c>
      <c r="C1983">
        <v>28</v>
      </c>
      <c r="D1983">
        <v>20</v>
      </c>
      <c r="E1983" s="13">
        <v>5</v>
      </c>
      <c r="F1983" s="7">
        <f>(((20-15)/(MIN($E$2:$E$8761)-15))*Data[[#This Row],[temperatuur]])+18.151</f>
        <v>17.100579831932773</v>
      </c>
      <c r="G1983" s="7">
        <f>Data[[#This Row],[Tintern ]]-Data[[#This Row],[temperatuur]]</f>
        <v>12.100579831932773</v>
      </c>
      <c r="H1983" s="7">
        <f>ROUND(IF(Data[[#This Row],[deltaT]]&gt;0,(Data[[#This Row],[Tintern ]]-Data[[#This Row],[temperatuur]])*Uitgangspunten!$B$9,0),1)</f>
        <v>42</v>
      </c>
      <c r="I1983"/>
      <c r="J1983"/>
      <c r="K1983" s="6"/>
      <c r="O1983" s="5"/>
      <c r="P1983" s="8"/>
      <c r="U1983"/>
      <c r="V1983"/>
    </row>
    <row r="1984" spans="1:22" x14ac:dyDescent="0.25">
      <c r="A1984">
        <v>2003</v>
      </c>
      <c r="B1984">
        <v>12</v>
      </c>
      <c r="C1984">
        <v>29</v>
      </c>
      <c r="D1984">
        <v>3</v>
      </c>
      <c r="E1984" s="13">
        <v>5</v>
      </c>
      <c r="F1984" s="7">
        <f>(((20-15)/(MIN($E$2:$E$8761)-15))*Data[[#This Row],[temperatuur]])+18.151</f>
        <v>17.100579831932773</v>
      </c>
      <c r="G1984" s="7">
        <f>Data[[#This Row],[Tintern ]]-Data[[#This Row],[temperatuur]]</f>
        <v>12.100579831932773</v>
      </c>
      <c r="H1984" s="7">
        <f>ROUND(IF(Data[[#This Row],[deltaT]]&gt;0,(Data[[#This Row],[Tintern ]]-Data[[#This Row],[temperatuur]])*Uitgangspunten!$B$9,0),1)</f>
        <v>42</v>
      </c>
      <c r="I1984"/>
      <c r="J1984"/>
      <c r="K1984" s="6"/>
      <c r="O1984" s="5"/>
      <c r="P1984" s="8"/>
      <c r="U1984"/>
      <c r="V1984"/>
    </row>
    <row r="1985" spans="1:22" x14ac:dyDescent="0.25">
      <c r="A1985">
        <v>2003</v>
      </c>
      <c r="B1985">
        <v>12</v>
      </c>
      <c r="C1985">
        <v>29</v>
      </c>
      <c r="D1985">
        <v>7</v>
      </c>
      <c r="E1985" s="13">
        <v>5</v>
      </c>
      <c r="F1985" s="7">
        <f>(((20-15)/(MIN($E$2:$E$8761)-15))*Data[[#This Row],[temperatuur]])+18.151</f>
        <v>17.100579831932773</v>
      </c>
      <c r="G1985" s="7">
        <f>Data[[#This Row],[Tintern ]]-Data[[#This Row],[temperatuur]]</f>
        <v>12.100579831932773</v>
      </c>
      <c r="H1985" s="7">
        <f>ROUND(IF(Data[[#This Row],[deltaT]]&gt;0,(Data[[#This Row],[Tintern ]]-Data[[#This Row],[temperatuur]])*Uitgangspunten!$B$9,0),1)</f>
        <v>42</v>
      </c>
      <c r="I1985"/>
      <c r="J1985"/>
      <c r="K1985" s="6"/>
      <c r="O1985" s="5"/>
      <c r="P1985" s="8"/>
      <c r="U1985"/>
      <c r="V1985"/>
    </row>
    <row r="1986" spans="1:22" x14ac:dyDescent="0.25">
      <c r="A1986">
        <v>2003</v>
      </c>
      <c r="B1986">
        <v>12</v>
      </c>
      <c r="C1986">
        <v>30</v>
      </c>
      <c r="D1986">
        <v>14</v>
      </c>
      <c r="E1986" s="13">
        <v>5</v>
      </c>
      <c r="F1986" s="7">
        <f>(((20-15)/(MIN($E$2:$E$8761)-15))*Data[[#This Row],[temperatuur]])+18.151</f>
        <v>17.100579831932773</v>
      </c>
      <c r="G1986" s="7">
        <f>Data[[#This Row],[Tintern ]]-Data[[#This Row],[temperatuur]]</f>
        <v>12.100579831932773</v>
      </c>
      <c r="H1986" s="7">
        <f>ROUND(IF(Data[[#This Row],[deltaT]]&gt;0,(Data[[#This Row],[Tintern ]]-Data[[#This Row],[temperatuur]])*Uitgangspunten!$B$9,0),1)</f>
        <v>42</v>
      </c>
      <c r="I1986"/>
      <c r="J1986"/>
      <c r="K1986" s="6"/>
      <c r="O1986" s="5"/>
      <c r="P1986" s="8"/>
      <c r="U1986"/>
      <c r="V1986"/>
    </row>
    <row r="1987" spans="1:22" x14ac:dyDescent="0.25">
      <c r="A1987">
        <v>2001</v>
      </c>
      <c r="B1987">
        <v>1</v>
      </c>
      <c r="C1987">
        <v>9</v>
      </c>
      <c r="D1987">
        <v>12</v>
      </c>
      <c r="E1987" s="13">
        <v>5.1000000000000005</v>
      </c>
      <c r="F1987" s="7">
        <f>(((20-15)/(MIN($E$2:$E$8761)-15))*Data[[#This Row],[temperatuur]])+18.151</f>
        <v>17.079571428571427</v>
      </c>
      <c r="G1987" s="7">
        <f>Data[[#This Row],[Tintern ]]-Data[[#This Row],[temperatuur]]</f>
        <v>11.979571428571425</v>
      </c>
      <c r="H1987" s="7">
        <f>ROUND(IF(Data[[#This Row],[deltaT]]&gt;0,(Data[[#This Row],[Tintern ]]-Data[[#This Row],[temperatuur]])*Uitgangspunten!$B$9,0),1)</f>
        <v>41.6</v>
      </c>
      <c r="I1987"/>
      <c r="J1987"/>
      <c r="K1987" s="6"/>
      <c r="O1987" s="5"/>
      <c r="P1987" s="8"/>
      <c r="U1987"/>
      <c r="V1987"/>
    </row>
    <row r="1988" spans="1:22" x14ac:dyDescent="0.25">
      <c r="A1988">
        <v>2001</v>
      </c>
      <c r="B1988">
        <v>1</v>
      </c>
      <c r="C1988">
        <v>9</v>
      </c>
      <c r="D1988">
        <v>13</v>
      </c>
      <c r="E1988" s="13">
        <v>5.1000000000000005</v>
      </c>
      <c r="F1988" s="7">
        <f>(((20-15)/(MIN($E$2:$E$8761)-15))*Data[[#This Row],[temperatuur]])+18.151</f>
        <v>17.079571428571427</v>
      </c>
      <c r="G1988" s="7">
        <f>Data[[#This Row],[Tintern ]]-Data[[#This Row],[temperatuur]]</f>
        <v>11.979571428571425</v>
      </c>
      <c r="H1988" s="7">
        <f>ROUND(IF(Data[[#This Row],[deltaT]]&gt;0,(Data[[#This Row],[Tintern ]]-Data[[#This Row],[temperatuur]])*Uitgangspunten!$B$9,0),1)</f>
        <v>41.6</v>
      </c>
      <c r="I1988"/>
      <c r="J1988"/>
      <c r="K1988" s="6"/>
      <c r="O1988" s="5"/>
      <c r="P1988" s="8"/>
      <c r="U1988"/>
      <c r="V1988"/>
    </row>
    <row r="1989" spans="1:22" x14ac:dyDescent="0.25">
      <c r="A1989">
        <v>2001</v>
      </c>
      <c r="B1989">
        <v>1</v>
      </c>
      <c r="C1989">
        <v>9</v>
      </c>
      <c r="D1989">
        <v>15</v>
      </c>
      <c r="E1989" s="13">
        <v>5.1000000000000005</v>
      </c>
      <c r="F1989" s="7">
        <f>(((20-15)/(MIN($E$2:$E$8761)-15))*Data[[#This Row],[temperatuur]])+18.151</f>
        <v>17.079571428571427</v>
      </c>
      <c r="G1989" s="7">
        <f>Data[[#This Row],[Tintern ]]-Data[[#This Row],[temperatuur]]</f>
        <v>11.979571428571425</v>
      </c>
      <c r="H1989" s="7">
        <f>ROUND(IF(Data[[#This Row],[deltaT]]&gt;0,(Data[[#This Row],[Tintern ]]-Data[[#This Row],[temperatuur]])*Uitgangspunten!$B$9,0),1)</f>
        <v>41.6</v>
      </c>
      <c r="I1989"/>
      <c r="J1989"/>
      <c r="K1989" s="6"/>
      <c r="O1989" s="5"/>
      <c r="P1989" s="8"/>
      <c r="U1989"/>
      <c r="V1989"/>
    </row>
    <row r="1990" spans="1:22" x14ac:dyDescent="0.25">
      <c r="A1990">
        <v>2001</v>
      </c>
      <c r="B1990">
        <v>1</v>
      </c>
      <c r="C1990">
        <v>22</v>
      </c>
      <c r="D1990">
        <v>17</v>
      </c>
      <c r="E1990" s="13">
        <v>5.1000000000000005</v>
      </c>
      <c r="F1990" s="7">
        <f>(((20-15)/(MIN($E$2:$E$8761)-15))*Data[[#This Row],[temperatuur]])+18.151</f>
        <v>17.079571428571427</v>
      </c>
      <c r="G1990" s="7">
        <f>Data[[#This Row],[Tintern ]]-Data[[#This Row],[temperatuur]]</f>
        <v>11.979571428571425</v>
      </c>
      <c r="H1990" s="7">
        <f>ROUND(IF(Data[[#This Row],[deltaT]]&gt;0,(Data[[#This Row],[Tintern ]]-Data[[#This Row],[temperatuur]])*Uitgangspunten!$B$9,0),1)</f>
        <v>41.6</v>
      </c>
      <c r="I1990"/>
      <c r="J1990"/>
      <c r="K1990" s="6"/>
      <c r="O1990" s="5"/>
      <c r="P1990" s="8"/>
      <c r="U1990"/>
      <c r="V1990"/>
    </row>
    <row r="1991" spans="1:22" x14ac:dyDescent="0.25">
      <c r="A1991">
        <v>2001</v>
      </c>
      <c r="B1991">
        <v>1</v>
      </c>
      <c r="C1991">
        <v>22</v>
      </c>
      <c r="D1991">
        <v>22</v>
      </c>
      <c r="E1991" s="13">
        <v>5.1000000000000005</v>
      </c>
      <c r="F1991" s="7">
        <f>(((20-15)/(MIN($E$2:$E$8761)-15))*Data[[#This Row],[temperatuur]])+18.151</f>
        <v>17.079571428571427</v>
      </c>
      <c r="G1991" s="7">
        <f>Data[[#This Row],[Tintern ]]-Data[[#This Row],[temperatuur]]</f>
        <v>11.979571428571425</v>
      </c>
      <c r="H1991" s="7">
        <f>ROUND(IF(Data[[#This Row],[deltaT]]&gt;0,(Data[[#This Row],[Tintern ]]-Data[[#This Row],[temperatuur]])*Uitgangspunten!$B$9,0),1)</f>
        <v>41.6</v>
      </c>
      <c r="I1991"/>
      <c r="J1991"/>
      <c r="K1991" s="6"/>
      <c r="O1991" s="5"/>
      <c r="P1991" s="8"/>
      <c r="U1991"/>
      <c r="V1991"/>
    </row>
    <row r="1992" spans="1:22" x14ac:dyDescent="0.25">
      <c r="A1992">
        <v>2001</v>
      </c>
      <c r="B1992">
        <v>1</v>
      </c>
      <c r="C1992">
        <v>23</v>
      </c>
      <c r="D1992">
        <v>2</v>
      </c>
      <c r="E1992" s="13">
        <v>5.1000000000000005</v>
      </c>
      <c r="F1992" s="7">
        <f>(((20-15)/(MIN($E$2:$E$8761)-15))*Data[[#This Row],[temperatuur]])+18.151</f>
        <v>17.079571428571427</v>
      </c>
      <c r="G1992" s="7">
        <f>Data[[#This Row],[Tintern ]]-Data[[#This Row],[temperatuur]]</f>
        <v>11.979571428571425</v>
      </c>
      <c r="H1992" s="7">
        <f>ROUND(IF(Data[[#This Row],[deltaT]]&gt;0,(Data[[#This Row],[Tintern ]]-Data[[#This Row],[temperatuur]])*Uitgangspunten!$B$9,0),1)</f>
        <v>41.6</v>
      </c>
      <c r="I1992"/>
      <c r="J1992"/>
      <c r="K1992" s="6"/>
      <c r="O1992" s="5"/>
      <c r="P1992" s="8"/>
      <c r="U1992"/>
      <c r="V1992"/>
    </row>
    <row r="1993" spans="1:22" x14ac:dyDescent="0.25">
      <c r="A1993">
        <v>2001</v>
      </c>
      <c r="B1993">
        <v>1</v>
      </c>
      <c r="C1993">
        <v>23</v>
      </c>
      <c r="D1993">
        <v>5</v>
      </c>
      <c r="E1993" s="13">
        <v>5.1000000000000005</v>
      </c>
      <c r="F1993" s="7">
        <f>(((20-15)/(MIN($E$2:$E$8761)-15))*Data[[#This Row],[temperatuur]])+18.151</f>
        <v>17.079571428571427</v>
      </c>
      <c r="G1993" s="7">
        <f>Data[[#This Row],[Tintern ]]-Data[[#This Row],[temperatuur]]</f>
        <v>11.979571428571425</v>
      </c>
      <c r="H1993" s="7">
        <f>ROUND(IF(Data[[#This Row],[deltaT]]&gt;0,(Data[[#This Row],[Tintern ]]-Data[[#This Row],[temperatuur]])*Uitgangspunten!$B$9,0),1)</f>
        <v>41.6</v>
      </c>
      <c r="I1993"/>
      <c r="J1993"/>
      <c r="K1993" s="6"/>
      <c r="O1993" s="5"/>
      <c r="P1993" s="8"/>
      <c r="U1993"/>
      <c r="V1993"/>
    </row>
    <row r="1994" spans="1:22" x14ac:dyDescent="0.25">
      <c r="A1994">
        <v>2001</v>
      </c>
      <c r="B1994">
        <v>1</v>
      </c>
      <c r="C1994">
        <v>27</v>
      </c>
      <c r="D1994">
        <v>15</v>
      </c>
      <c r="E1994" s="13">
        <v>5.1000000000000005</v>
      </c>
      <c r="F1994" s="7">
        <f>(((20-15)/(MIN($E$2:$E$8761)-15))*Data[[#This Row],[temperatuur]])+18.151</f>
        <v>17.079571428571427</v>
      </c>
      <c r="G1994" s="7">
        <f>Data[[#This Row],[Tintern ]]-Data[[#This Row],[temperatuur]]</f>
        <v>11.979571428571425</v>
      </c>
      <c r="H1994" s="7">
        <f>ROUND(IF(Data[[#This Row],[deltaT]]&gt;0,(Data[[#This Row],[Tintern ]]-Data[[#This Row],[temperatuur]])*Uitgangspunten!$B$9,0),1)</f>
        <v>41.6</v>
      </c>
      <c r="I1994"/>
      <c r="J1994"/>
      <c r="K1994" s="6"/>
      <c r="O1994" s="5"/>
      <c r="P1994" s="8"/>
      <c r="U1994"/>
      <c r="V1994"/>
    </row>
    <row r="1995" spans="1:22" x14ac:dyDescent="0.25">
      <c r="A1995">
        <v>2004</v>
      </c>
      <c r="B1995">
        <v>2</v>
      </c>
      <c r="C1995">
        <v>10</v>
      </c>
      <c r="D1995">
        <v>16</v>
      </c>
      <c r="E1995" s="13">
        <v>5.1000000000000005</v>
      </c>
      <c r="F1995" s="7">
        <f>(((20-15)/(MIN($E$2:$E$8761)-15))*Data[[#This Row],[temperatuur]])+18.151</f>
        <v>17.079571428571427</v>
      </c>
      <c r="G1995" s="7">
        <f>Data[[#This Row],[Tintern ]]-Data[[#This Row],[temperatuur]]</f>
        <v>11.979571428571425</v>
      </c>
      <c r="H1995" s="7">
        <f>ROUND(IF(Data[[#This Row],[deltaT]]&gt;0,(Data[[#This Row],[Tintern ]]-Data[[#This Row],[temperatuur]])*Uitgangspunten!$B$9,0),1)</f>
        <v>41.6</v>
      </c>
      <c r="I1995"/>
      <c r="J1995"/>
      <c r="K1995" s="6"/>
      <c r="O1995" s="5"/>
      <c r="P1995" s="8"/>
      <c r="U1995"/>
      <c r="V1995"/>
    </row>
    <row r="1996" spans="1:22" x14ac:dyDescent="0.25">
      <c r="A1996">
        <v>2004</v>
      </c>
      <c r="B1996">
        <v>2</v>
      </c>
      <c r="C1996">
        <v>11</v>
      </c>
      <c r="D1996">
        <v>15</v>
      </c>
      <c r="E1996" s="13">
        <v>5.1000000000000005</v>
      </c>
      <c r="F1996" s="7">
        <f>(((20-15)/(MIN($E$2:$E$8761)-15))*Data[[#This Row],[temperatuur]])+18.151</f>
        <v>17.079571428571427</v>
      </c>
      <c r="G1996" s="7">
        <f>Data[[#This Row],[Tintern ]]-Data[[#This Row],[temperatuur]]</f>
        <v>11.979571428571425</v>
      </c>
      <c r="H1996" s="7">
        <f>ROUND(IF(Data[[#This Row],[deltaT]]&gt;0,(Data[[#This Row],[Tintern ]]-Data[[#This Row],[temperatuur]])*Uitgangspunten!$B$9,0),1)</f>
        <v>41.6</v>
      </c>
      <c r="I1996"/>
      <c r="J1996"/>
      <c r="K1996" s="6"/>
      <c r="O1996" s="5"/>
      <c r="P1996" s="8"/>
      <c r="U1996"/>
      <c r="V1996"/>
    </row>
    <row r="1997" spans="1:22" x14ac:dyDescent="0.25">
      <c r="A1997">
        <v>2004</v>
      </c>
      <c r="B1997">
        <v>2</v>
      </c>
      <c r="C1997">
        <v>12</v>
      </c>
      <c r="D1997">
        <v>10</v>
      </c>
      <c r="E1997" s="13">
        <v>5.1000000000000005</v>
      </c>
      <c r="F1997" s="7">
        <f>(((20-15)/(MIN($E$2:$E$8761)-15))*Data[[#This Row],[temperatuur]])+18.151</f>
        <v>17.079571428571427</v>
      </c>
      <c r="G1997" s="7">
        <f>Data[[#This Row],[Tintern ]]-Data[[#This Row],[temperatuur]]</f>
        <v>11.979571428571425</v>
      </c>
      <c r="H1997" s="7">
        <f>ROUND(IF(Data[[#This Row],[deltaT]]&gt;0,(Data[[#This Row],[Tintern ]]-Data[[#This Row],[temperatuur]])*Uitgangspunten!$B$9,0),1)</f>
        <v>41.6</v>
      </c>
      <c r="I1997"/>
      <c r="J1997"/>
      <c r="K1997" s="6"/>
      <c r="O1997" s="5"/>
      <c r="P1997" s="8"/>
      <c r="U1997"/>
      <c r="V1997"/>
    </row>
    <row r="1998" spans="1:22" x14ac:dyDescent="0.25">
      <c r="A1998">
        <v>2004</v>
      </c>
      <c r="B1998">
        <v>2</v>
      </c>
      <c r="C1998">
        <v>15</v>
      </c>
      <c r="D1998">
        <v>23</v>
      </c>
      <c r="E1998" s="13">
        <v>5.1000000000000005</v>
      </c>
      <c r="F1998" s="7">
        <f>(((20-15)/(MIN($E$2:$E$8761)-15))*Data[[#This Row],[temperatuur]])+18.151</f>
        <v>17.079571428571427</v>
      </c>
      <c r="G1998" s="7">
        <f>Data[[#This Row],[Tintern ]]-Data[[#This Row],[temperatuur]]</f>
        <v>11.979571428571425</v>
      </c>
      <c r="H1998" s="7">
        <f>ROUND(IF(Data[[#This Row],[deltaT]]&gt;0,(Data[[#This Row],[Tintern ]]-Data[[#This Row],[temperatuur]])*Uitgangspunten!$B$9,0),1)</f>
        <v>41.6</v>
      </c>
      <c r="I1998"/>
      <c r="J1998"/>
      <c r="K1998" s="6"/>
      <c r="O1998" s="5"/>
      <c r="P1998" s="8"/>
      <c r="U1998"/>
      <c r="V1998"/>
    </row>
    <row r="1999" spans="1:22" x14ac:dyDescent="0.25">
      <c r="A1999">
        <v>2004</v>
      </c>
      <c r="B1999">
        <v>2</v>
      </c>
      <c r="C1999">
        <v>16</v>
      </c>
      <c r="D1999">
        <v>15</v>
      </c>
      <c r="E1999" s="13">
        <v>5.1000000000000005</v>
      </c>
      <c r="F1999" s="7">
        <f>(((20-15)/(MIN($E$2:$E$8761)-15))*Data[[#This Row],[temperatuur]])+18.151</f>
        <v>17.079571428571427</v>
      </c>
      <c r="G1999" s="7">
        <f>Data[[#This Row],[Tintern ]]-Data[[#This Row],[temperatuur]]</f>
        <v>11.979571428571425</v>
      </c>
      <c r="H1999" s="7">
        <f>ROUND(IF(Data[[#This Row],[deltaT]]&gt;0,(Data[[#This Row],[Tintern ]]-Data[[#This Row],[temperatuur]])*Uitgangspunten!$B$9,0),1)</f>
        <v>41.6</v>
      </c>
      <c r="I1999"/>
      <c r="J1999"/>
      <c r="K1999" s="6"/>
      <c r="O1999" s="5"/>
      <c r="P1999" s="8"/>
      <c r="U1999"/>
      <c r="V1999"/>
    </row>
    <row r="2000" spans="1:22" x14ac:dyDescent="0.25">
      <c r="A2000">
        <v>2004</v>
      </c>
      <c r="B2000">
        <v>2</v>
      </c>
      <c r="C2000">
        <v>18</v>
      </c>
      <c r="D2000">
        <v>4</v>
      </c>
      <c r="E2000" s="13">
        <v>5.1000000000000005</v>
      </c>
      <c r="F2000" s="7">
        <f>(((20-15)/(MIN($E$2:$E$8761)-15))*Data[[#This Row],[temperatuur]])+18.151</f>
        <v>17.079571428571427</v>
      </c>
      <c r="G2000" s="7">
        <f>Data[[#This Row],[Tintern ]]-Data[[#This Row],[temperatuur]]</f>
        <v>11.979571428571425</v>
      </c>
      <c r="H2000" s="7">
        <f>ROUND(IF(Data[[#This Row],[deltaT]]&gt;0,(Data[[#This Row],[Tintern ]]-Data[[#This Row],[temperatuur]])*Uitgangspunten!$B$9,0),1)</f>
        <v>41.6</v>
      </c>
      <c r="I2000"/>
      <c r="J2000"/>
      <c r="K2000" s="6"/>
      <c r="O2000" s="5"/>
      <c r="P2000" s="8"/>
      <c r="U2000"/>
      <c r="V2000"/>
    </row>
    <row r="2001" spans="1:22" x14ac:dyDescent="0.25">
      <c r="A2001">
        <v>2004</v>
      </c>
      <c r="B2001">
        <v>2</v>
      </c>
      <c r="C2001">
        <v>22</v>
      </c>
      <c r="D2001">
        <v>10</v>
      </c>
      <c r="E2001" s="13">
        <v>5.1000000000000005</v>
      </c>
      <c r="F2001" s="7">
        <f>(((20-15)/(MIN($E$2:$E$8761)-15))*Data[[#This Row],[temperatuur]])+18.151</f>
        <v>17.079571428571427</v>
      </c>
      <c r="G2001" s="7">
        <f>Data[[#This Row],[Tintern ]]-Data[[#This Row],[temperatuur]]</f>
        <v>11.979571428571425</v>
      </c>
      <c r="H2001" s="7">
        <f>ROUND(IF(Data[[#This Row],[deltaT]]&gt;0,(Data[[#This Row],[Tintern ]]-Data[[#This Row],[temperatuur]])*Uitgangspunten!$B$9,0),1)</f>
        <v>41.6</v>
      </c>
      <c r="I2001"/>
      <c r="J2001"/>
      <c r="K2001" s="6"/>
      <c r="O2001" s="5"/>
      <c r="P2001" s="8"/>
      <c r="U2001"/>
      <c r="V2001"/>
    </row>
    <row r="2002" spans="1:22" x14ac:dyDescent="0.25">
      <c r="A2002">
        <v>2004</v>
      </c>
      <c r="B2002">
        <v>2</v>
      </c>
      <c r="C2002">
        <v>22</v>
      </c>
      <c r="D2002">
        <v>15</v>
      </c>
      <c r="E2002" s="13">
        <v>5.1000000000000005</v>
      </c>
      <c r="F2002" s="7">
        <f>(((20-15)/(MIN($E$2:$E$8761)-15))*Data[[#This Row],[temperatuur]])+18.151</f>
        <v>17.079571428571427</v>
      </c>
      <c r="G2002" s="7">
        <f>Data[[#This Row],[Tintern ]]-Data[[#This Row],[temperatuur]]</f>
        <v>11.979571428571425</v>
      </c>
      <c r="H2002" s="7">
        <f>ROUND(IF(Data[[#This Row],[deltaT]]&gt;0,(Data[[#This Row],[Tintern ]]-Data[[#This Row],[temperatuur]])*Uitgangspunten!$B$9,0),1)</f>
        <v>41.6</v>
      </c>
      <c r="I2002"/>
      <c r="J2002"/>
      <c r="K2002" s="6"/>
      <c r="O2002" s="5"/>
      <c r="P2002" s="8"/>
      <c r="U2002"/>
      <c r="V2002"/>
    </row>
    <row r="2003" spans="1:22" x14ac:dyDescent="0.25">
      <c r="A2003">
        <v>2004</v>
      </c>
      <c r="B2003">
        <v>3</v>
      </c>
      <c r="C2003">
        <v>1</v>
      </c>
      <c r="D2003">
        <v>14</v>
      </c>
      <c r="E2003" s="13">
        <v>5.1000000000000005</v>
      </c>
      <c r="F2003" s="7">
        <f>(((20-15)/(MIN($E$2:$E$8761)-15))*Data[[#This Row],[temperatuur]])+18.151</f>
        <v>17.079571428571427</v>
      </c>
      <c r="G2003" s="7">
        <f>Data[[#This Row],[Tintern ]]-Data[[#This Row],[temperatuur]]</f>
        <v>11.979571428571425</v>
      </c>
      <c r="H2003" s="7">
        <f>ROUND(IF(Data[[#This Row],[deltaT]]&gt;0,(Data[[#This Row],[Tintern ]]-Data[[#This Row],[temperatuur]])*Uitgangspunten!$B$9,0),1)</f>
        <v>41.6</v>
      </c>
      <c r="I2003"/>
      <c r="J2003"/>
      <c r="K2003" s="6"/>
      <c r="O2003" s="5"/>
      <c r="P2003" s="8"/>
      <c r="U2003"/>
      <c r="V2003"/>
    </row>
    <row r="2004" spans="1:22" x14ac:dyDescent="0.25">
      <c r="A2004">
        <v>2004</v>
      </c>
      <c r="B2004">
        <v>3</v>
      </c>
      <c r="C2004">
        <v>5</v>
      </c>
      <c r="D2004">
        <v>11</v>
      </c>
      <c r="E2004" s="13">
        <v>5.1000000000000005</v>
      </c>
      <c r="F2004" s="7">
        <f>(((20-15)/(MIN($E$2:$E$8761)-15))*Data[[#This Row],[temperatuur]])+18.151</f>
        <v>17.079571428571427</v>
      </c>
      <c r="G2004" s="7">
        <f>Data[[#This Row],[Tintern ]]-Data[[#This Row],[temperatuur]]</f>
        <v>11.979571428571425</v>
      </c>
      <c r="H2004" s="7">
        <f>ROUND(IF(Data[[#This Row],[deltaT]]&gt;0,(Data[[#This Row],[Tintern ]]-Data[[#This Row],[temperatuur]])*Uitgangspunten!$B$9,0),1)</f>
        <v>41.6</v>
      </c>
      <c r="I2004"/>
      <c r="J2004"/>
      <c r="K2004" s="6"/>
      <c r="O2004" s="5"/>
      <c r="P2004" s="8"/>
      <c r="U2004"/>
      <c r="V2004"/>
    </row>
    <row r="2005" spans="1:22" x14ac:dyDescent="0.25">
      <c r="A2005">
        <v>2004</v>
      </c>
      <c r="B2005">
        <v>3</v>
      </c>
      <c r="C2005">
        <v>8</v>
      </c>
      <c r="D2005">
        <v>19</v>
      </c>
      <c r="E2005" s="13">
        <v>5.1000000000000005</v>
      </c>
      <c r="F2005" s="7">
        <f>(((20-15)/(MIN($E$2:$E$8761)-15))*Data[[#This Row],[temperatuur]])+18.151</f>
        <v>17.079571428571427</v>
      </c>
      <c r="G2005" s="7">
        <f>Data[[#This Row],[Tintern ]]-Data[[#This Row],[temperatuur]]</f>
        <v>11.979571428571425</v>
      </c>
      <c r="H2005" s="7">
        <f>ROUND(IF(Data[[#This Row],[deltaT]]&gt;0,(Data[[#This Row],[Tintern ]]-Data[[#This Row],[temperatuur]])*Uitgangspunten!$B$9,0),1)</f>
        <v>41.6</v>
      </c>
      <c r="I2005"/>
      <c r="J2005"/>
      <c r="K2005" s="6"/>
      <c r="O2005" s="5"/>
      <c r="P2005" s="8"/>
      <c r="U2005"/>
      <c r="V2005"/>
    </row>
    <row r="2006" spans="1:22" x14ac:dyDescent="0.25">
      <c r="A2006">
        <v>2004</v>
      </c>
      <c r="B2006">
        <v>3</v>
      </c>
      <c r="C2006">
        <v>11</v>
      </c>
      <c r="D2006">
        <v>13</v>
      </c>
      <c r="E2006" s="13">
        <v>5.1000000000000005</v>
      </c>
      <c r="F2006" s="7">
        <f>(((20-15)/(MIN($E$2:$E$8761)-15))*Data[[#This Row],[temperatuur]])+18.151</f>
        <v>17.079571428571427</v>
      </c>
      <c r="G2006" s="7">
        <f>Data[[#This Row],[Tintern ]]-Data[[#This Row],[temperatuur]]</f>
        <v>11.979571428571425</v>
      </c>
      <c r="H2006" s="7">
        <f>ROUND(IF(Data[[#This Row],[deltaT]]&gt;0,(Data[[#This Row],[Tintern ]]-Data[[#This Row],[temperatuur]])*Uitgangspunten!$B$9,0),1)</f>
        <v>41.6</v>
      </c>
      <c r="I2006"/>
      <c r="J2006"/>
      <c r="K2006" s="6"/>
      <c r="O2006" s="5"/>
      <c r="P2006" s="8"/>
      <c r="U2006"/>
      <c r="V2006"/>
    </row>
    <row r="2007" spans="1:22" x14ac:dyDescent="0.25">
      <c r="A2007">
        <v>2004</v>
      </c>
      <c r="B2007">
        <v>3</v>
      </c>
      <c r="C2007">
        <v>11</v>
      </c>
      <c r="D2007">
        <v>15</v>
      </c>
      <c r="E2007" s="13">
        <v>5.1000000000000005</v>
      </c>
      <c r="F2007" s="7">
        <f>(((20-15)/(MIN($E$2:$E$8761)-15))*Data[[#This Row],[temperatuur]])+18.151</f>
        <v>17.079571428571427</v>
      </c>
      <c r="G2007" s="7">
        <f>Data[[#This Row],[Tintern ]]-Data[[#This Row],[temperatuur]]</f>
        <v>11.979571428571425</v>
      </c>
      <c r="H2007" s="7">
        <f>ROUND(IF(Data[[#This Row],[deltaT]]&gt;0,(Data[[#This Row],[Tintern ]]-Data[[#This Row],[temperatuur]])*Uitgangspunten!$B$9,0),1)</f>
        <v>41.6</v>
      </c>
      <c r="I2007"/>
      <c r="J2007"/>
      <c r="K2007" s="6"/>
      <c r="O2007" s="5"/>
      <c r="P2007" s="8"/>
      <c r="U2007"/>
      <c r="V2007"/>
    </row>
    <row r="2008" spans="1:22" x14ac:dyDescent="0.25">
      <c r="A2008">
        <v>2004</v>
      </c>
      <c r="B2008">
        <v>3</v>
      </c>
      <c r="C2008">
        <v>22</v>
      </c>
      <c r="D2008">
        <v>8</v>
      </c>
      <c r="E2008" s="13">
        <v>5.1000000000000005</v>
      </c>
      <c r="F2008" s="7">
        <f>(((20-15)/(MIN($E$2:$E$8761)-15))*Data[[#This Row],[temperatuur]])+18.151</f>
        <v>17.079571428571427</v>
      </c>
      <c r="G2008" s="7">
        <f>Data[[#This Row],[Tintern ]]-Data[[#This Row],[temperatuur]]</f>
        <v>11.979571428571425</v>
      </c>
      <c r="H2008" s="7">
        <f>ROUND(IF(Data[[#This Row],[deltaT]]&gt;0,(Data[[#This Row],[Tintern ]]-Data[[#This Row],[temperatuur]])*Uitgangspunten!$B$9,0),1)</f>
        <v>41.6</v>
      </c>
      <c r="I2008"/>
      <c r="J2008"/>
      <c r="K2008" s="6"/>
      <c r="O2008" s="5"/>
      <c r="P2008" s="8"/>
      <c r="U2008"/>
      <c r="V2008"/>
    </row>
    <row r="2009" spans="1:22" x14ac:dyDescent="0.25">
      <c r="A2009">
        <v>2004</v>
      </c>
      <c r="B2009">
        <v>3</v>
      </c>
      <c r="C2009">
        <v>23</v>
      </c>
      <c r="D2009">
        <v>19</v>
      </c>
      <c r="E2009" s="13">
        <v>5.1000000000000005</v>
      </c>
      <c r="F2009" s="7">
        <f>(((20-15)/(MIN($E$2:$E$8761)-15))*Data[[#This Row],[temperatuur]])+18.151</f>
        <v>17.079571428571427</v>
      </c>
      <c r="G2009" s="7">
        <f>Data[[#This Row],[Tintern ]]-Data[[#This Row],[temperatuur]]</f>
        <v>11.979571428571425</v>
      </c>
      <c r="H2009" s="7">
        <f>ROUND(IF(Data[[#This Row],[deltaT]]&gt;0,(Data[[#This Row],[Tintern ]]-Data[[#This Row],[temperatuur]])*Uitgangspunten!$B$9,0),1)</f>
        <v>41.6</v>
      </c>
      <c r="I2009"/>
      <c r="J2009"/>
      <c r="K2009" s="6"/>
      <c r="O2009" s="5"/>
      <c r="P2009" s="8"/>
      <c r="U2009"/>
      <c r="V2009"/>
    </row>
    <row r="2010" spans="1:22" x14ac:dyDescent="0.25">
      <c r="A2010">
        <v>2004</v>
      </c>
      <c r="B2010">
        <v>3</v>
      </c>
      <c r="C2010">
        <v>29</v>
      </c>
      <c r="D2010">
        <v>7</v>
      </c>
      <c r="E2010" s="13">
        <v>5.1000000000000005</v>
      </c>
      <c r="F2010" s="7">
        <f>(((20-15)/(MIN($E$2:$E$8761)-15))*Data[[#This Row],[temperatuur]])+18.151</f>
        <v>17.079571428571427</v>
      </c>
      <c r="G2010" s="7">
        <f>Data[[#This Row],[Tintern ]]-Data[[#This Row],[temperatuur]]</f>
        <v>11.979571428571425</v>
      </c>
      <c r="H2010" s="7">
        <f>ROUND(IF(Data[[#This Row],[deltaT]]&gt;0,(Data[[#This Row],[Tintern ]]-Data[[#This Row],[temperatuur]])*Uitgangspunten!$B$9,0),1)</f>
        <v>41.6</v>
      </c>
      <c r="I2010"/>
      <c r="J2010"/>
      <c r="K2010" s="6"/>
      <c r="O2010" s="5"/>
      <c r="P2010" s="8"/>
      <c r="U2010"/>
      <c r="V2010"/>
    </row>
    <row r="2011" spans="1:22" x14ac:dyDescent="0.25">
      <c r="A2011">
        <v>2002</v>
      </c>
      <c r="B2011">
        <v>4</v>
      </c>
      <c r="C2011">
        <v>9</v>
      </c>
      <c r="D2011">
        <v>22</v>
      </c>
      <c r="E2011" s="13">
        <v>5.1000000000000005</v>
      </c>
      <c r="F2011" s="7">
        <f>(((20-15)/(MIN($E$2:$E$8761)-15))*Data[[#This Row],[temperatuur]])+18.151</f>
        <v>17.079571428571427</v>
      </c>
      <c r="G2011" s="7">
        <f>Data[[#This Row],[Tintern ]]-Data[[#This Row],[temperatuur]]</f>
        <v>11.979571428571425</v>
      </c>
      <c r="H2011" s="7">
        <f>ROUND(IF(Data[[#This Row],[deltaT]]&gt;0,(Data[[#This Row],[Tintern ]]-Data[[#This Row],[temperatuur]])*Uitgangspunten!$B$9,0),1)</f>
        <v>41.6</v>
      </c>
      <c r="I2011"/>
      <c r="J2011"/>
      <c r="K2011" s="6"/>
      <c r="O2011" s="5"/>
      <c r="P2011" s="8"/>
      <c r="U2011"/>
      <c r="V2011"/>
    </row>
    <row r="2012" spans="1:22" x14ac:dyDescent="0.25">
      <c r="A2012">
        <v>2002</v>
      </c>
      <c r="B2012">
        <v>4</v>
      </c>
      <c r="C2012">
        <v>9</v>
      </c>
      <c r="D2012">
        <v>23</v>
      </c>
      <c r="E2012" s="13">
        <v>5.1000000000000005</v>
      </c>
      <c r="F2012" s="7">
        <f>(((20-15)/(MIN($E$2:$E$8761)-15))*Data[[#This Row],[temperatuur]])+18.151</f>
        <v>17.079571428571427</v>
      </c>
      <c r="G2012" s="7">
        <f>Data[[#This Row],[Tintern ]]-Data[[#This Row],[temperatuur]]</f>
        <v>11.979571428571425</v>
      </c>
      <c r="H2012" s="7">
        <f>ROUND(IF(Data[[#This Row],[deltaT]]&gt;0,(Data[[#This Row],[Tintern ]]-Data[[#This Row],[temperatuur]])*Uitgangspunten!$B$9,0),1)</f>
        <v>41.6</v>
      </c>
      <c r="I2012"/>
      <c r="J2012"/>
      <c r="K2012" s="6"/>
      <c r="O2012" s="5"/>
      <c r="P2012" s="8"/>
      <c r="U2012"/>
      <c r="V2012"/>
    </row>
    <row r="2013" spans="1:22" x14ac:dyDescent="0.25">
      <c r="A2013">
        <v>2002</v>
      </c>
      <c r="B2013">
        <v>4</v>
      </c>
      <c r="C2013">
        <v>18</v>
      </c>
      <c r="D2013">
        <v>6</v>
      </c>
      <c r="E2013" s="13">
        <v>5.1000000000000005</v>
      </c>
      <c r="F2013" s="7">
        <f>(((20-15)/(MIN($E$2:$E$8761)-15))*Data[[#This Row],[temperatuur]])+18.151</f>
        <v>17.079571428571427</v>
      </c>
      <c r="G2013" s="7">
        <f>Data[[#This Row],[Tintern ]]-Data[[#This Row],[temperatuur]]</f>
        <v>11.979571428571425</v>
      </c>
      <c r="H2013" s="7">
        <f>ROUND(IF(Data[[#This Row],[deltaT]]&gt;0,(Data[[#This Row],[Tintern ]]-Data[[#This Row],[temperatuur]])*Uitgangspunten!$B$9,0),1)</f>
        <v>41.6</v>
      </c>
      <c r="I2013"/>
      <c r="J2013"/>
      <c r="K2013" s="6"/>
      <c r="O2013" s="5"/>
      <c r="P2013" s="8"/>
      <c r="U2013"/>
      <c r="V2013"/>
    </row>
    <row r="2014" spans="1:22" x14ac:dyDescent="0.25">
      <c r="A2014">
        <v>2000</v>
      </c>
      <c r="B2014">
        <v>5</v>
      </c>
      <c r="C2014">
        <v>30</v>
      </c>
      <c r="D2014">
        <v>4</v>
      </c>
      <c r="E2014" s="13">
        <v>5.1000000000000005</v>
      </c>
      <c r="F2014" s="7">
        <f>(((20-15)/(MIN($E$2:$E$8761)-15))*Data[[#This Row],[temperatuur]])+18.151</f>
        <v>17.079571428571427</v>
      </c>
      <c r="G2014" s="7">
        <f>Data[[#This Row],[Tintern ]]-Data[[#This Row],[temperatuur]]</f>
        <v>11.979571428571425</v>
      </c>
      <c r="H2014" s="7">
        <f>ROUND(IF(Data[[#This Row],[deltaT]]&gt;0,(Data[[#This Row],[Tintern ]]-Data[[#This Row],[temperatuur]])*Uitgangspunten!$B$9,0),1)</f>
        <v>41.6</v>
      </c>
      <c r="I2014"/>
      <c r="J2014"/>
      <c r="K2014" s="6"/>
      <c r="O2014" s="5"/>
      <c r="P2014" s="8"/>
      <c r="U2014"/>
      <c r="V2014"/>
    </row>
    <row r="2015" spans="1:22" x14ac:dyDescent="0.25">
      <c r="A2015">
        <v>2010</v>
      </c>
      <c r="B2015">
        <v>10</v>
      </c>
      <c r="C2015">
        <v>24</v>
      </c>
      <c r="D2015">
        <v>20</v>
      </c>
      <c r="E2015" s="13">
        <v>5.1000000000000005</v>
      </c>
      <c r="F2015" s="7">
        <f>(((20-15)/(MIN($E$2:$E$8761)-15))*Data[[#This Row],[temperatuur]])+18.151</f>
        <v>17.079571428571427</v>
      </c>
      <c r="G2015" s="7">
        <f>Data[[#This Row],[Tintern ]]-Data[[#This Row],[temperatuur]]</f>
        <v>11.979571428571425</v>
      </c>
      <c r="H2015" s="7">
        <f>ROUND(IF(Data[[#This Row],[deltaT]]&gt;0,(Data[[#This Row],[Tintern ]]-Data[[#This Row],[temperatuur]])*Uitgangspunten!$B$9,0),1)</f>
        <v>41.6</v>
      </c>
      <c r="I2015"/>
      <c r="J2015"/>
      <c r="K2015" s="6"/>
      <c r="O2015" s="5"/>
      <c r="P2015" s="8"/>
      <c r="U2015"/>
      <c r="V2015"/>
    </row>
    <row r="2016" spans="1:22" x14ac:dyDescent="0.25">
      <c r="A2016">
        <v>2003</v>
      </c>
      <c r="B2016">
        <v>11</v>
      </c>
      <c r="C2016">
        <v>11</v>
      </c>
      <c r="D2016">
        <v>15</v>
      </c>
      <c r="E2016" s="13">
        <v>5.1000000000000005</v>
      </c>
      <c r="F2016" s="7">
        <f>(((20-15)/(MIN($E$2:$E$8761)-15))*Data[[#This Row],[temperatuur]])+18.151</f>
        <v>17.079571428571427</v>
      </c>
      <c r="G2016" s="7">
        <f>Data[[#This Row],[Tintern ]]-Data[[#This Row],[temperatuur]]</f>
        <v>11.979571428571425</v>
      </c>
      <c r="H2016" s="7">
        <f>ROUND(IF(Data[[#This Row],[deltaT]]&gt;0,(Data[[#This Row],[Tintern ]]-Data[[#This Row],[temperatuur]])*Uitgangspunten!$B$9,0),1)</f>
        <v>41.6</v>
      </c>
      <c r="I2016"/>
      <c r="J2016"/>
      <c r="K2016" s="6"/>
      <c r="O2016" s="5"/>
      <c r="P2016" s="8"/>
      <c r="U2016"/>
      <c r="V2016"/>
    </row>
    <row r="2017" spans="1:22" x14ac:dyDescent="0.25">
      <c r="A2017">
        <v>2003</v>
      </c>
      <c r="B2017">
        <v>11</v>
      </c>
      <c r="C2017">
        <v>13</v>
      </c>
      <c r="D2017">
        <v>7</v>
      </c>
      <c r="E2017" s="13">
        <v>5.1000000000000005</v>
      </c>
      <c r="F2017" s="7">
        <f>(((20-15)/(MIN($E$2:$E$8761)-15))*Data[[#This Row],[temperatuur]])+18.151</f>
        <v>17.079571428571427</v>
      </c>
      <c r="G2017" s="7">
        <f>Data[[#This Row],[Tintern ]]-Data[[#This Row],[temperatuur]]</f>
        <v>11.979571428571425</v>
      </c>
      <c r="H2017" s="7">
        <f>ROUND(IF(Data[[#This Row],[deltaT]]&gt;0,(Data[[#This Row],[Tintern ]]-Data[[#This Row],[temperatuur]])*Uitgangspunten!$B$9,0),1)</f>
        <v>41.6</v>
      </c>
      <c r="I2017"/>
      <c r="J2017"/>
      <c r="K2017" s="6"/>
      <c r="O2017" s="5"/>
      <c r="P2017" s="8"/>
      <c r="U2017"/>
      <c r="V2017"/>
    </row>
    <row r="2018" spans="1:22" x14ac:dyDescent="0.25">
      <c r="A2018">
        <v>2003</v>
      </c>
      <c r="B2018">
        <v>11</v>
      </c>
      <c r="C2018">
        <v>27</v>
      </c>
      <c r="D2018">
        <v>1</v>
      </c>
      <c r="E2018" s="13">
        <v>5.1000000000000005</v>
      </c>
      <c r="F2018" s="7">
        <f>(((20-15)/(MIN($E$2:$E$8761)-15))*Data[[#This Row],[temperatuur]])+18.151</f>
        <v>17.079571428571427</v>
      </c>
      <c r="G2018" s="7">
        <f>Data[[#This Row],[Tintern ]]-Data[[#This Row],[temperatuur]]</f>
        <v>11.979571428571425</v>
      </c>
      <c r="H2018" s="7">
        <f>ROUND(IF(Data[[#This Row],[deltaT]]&gt;0,(Data[[#This Row],[Tintern ]]-Data[[#This Row],[temperatuur]])*Uitgangspunten!$B$9,0),1)</f>
        <v>41.6</v>
      </c>
      <c r="I2018"/>
      <c r="J2018"/>
      <c r="K2018" s="6"/>
      <c r="O2018" s="5"/>
      <c r="P2018" s="8"/>
      <c r="U2018"/>
      <c r="V2018"/>
    </row>
    <row r="2019" spans="1:22" x14ac:dyDescent="0.25">
      <c r="A2019">
        <v>2003</v>
      </c>
      <c r="B2019">
        <v>11</v>
      </c>
      <c r="C2019">
        <v>30</v>
      </c>
      <c r="D2019">
        <v>7</v>
      </c>
      <c r="E2019" s="13">
        <v>5.1000000000000005</v>
      </c>
      <c r="F2019" s="7">
        <f>(((20-15)/(MIN($E$2:$E$8761)-15))*Data[[#This Row],[temperatuur]])+18.151</f>
        <v>17.079571428571427</v>
      </c>
      <c r="G2019" s="7">
        <f>Data[[#This Row],[Tintern ]]-Data[[#This Row],[temperatuur]]</f>
        <v>11.979571428571425</v>
      </c>
      <c r="H2019" s="7">
        <f>ROUND(IF(Data[[#This Row],[deltaT]]&gt;0,(Data[[#This Row],[Tintern ]]-Data[[#This Row],[temperatuur]])*Uitgangspunten!$B$9,0),1)</f>
        <v>41.6</v>
      </c>
      <c r="I2019"/>
      <c r="J2019"/>
      <c r="K2019" s="6"/>
      <c r="O2019" s="5"/>
      <c r="P2019" s="8"/>
      <c r="U2019"/>
      <c r="V2019"/>
    </row>
    <row r="2020" spans="1:22" x14ac:dyDescent="0.25">
      <c r="A2020">
        <v>2003</v>
      </c>
      <c r="B2020">
        <v>12</v>
      </c>
      <c r="C2020">
        <v>2</v>
      </c>
      <c r="D2020">
        <v>19</v>
      </c>
      <c r="E2020" s="13">
        <v>5.1000000000000005</v>
      </c>
      <c r="F2020" s="7">
        <f>(((20-15)/(MIN($E$2:$E$8761)-15))*Data[[#This Row],[temperatuur]])+18.151</f>
        <v>17.079571428571427</v>
      </c>
      <c r="G2020" s="7">
        <f>Data[[#This Row],[Tintern ]]-Data[[#This Row],[temperatuur]]</f>
        <v>11.979571428571425</v>
      </c>
      <c r="H2020" s="7">
        <f>ROUND(IF(Data[[#This Row],[deltaT]]&gt;0,(Data[[#This Row],[Tintern ]]-Data[[#This Row],[temperatuur]])*Uitgangspunten!$B$9,0),1)</f>
        <v>41.6</v>
      </c>
      <c r="I2020"/>
      <c r="J2020"/>
      <c r="K2020" s="6"/>
      <c r="O2020" s="5"/>
      <c r="P2020" s="8"/>
      <c r="U2020"/>
      <c r="V2020"/>
    </row>
    <row r="2021" spans="1:22" x14ac:dyDescent="0.25">
      <c r="A2021">
        <v>2003</v>
      </c>
      <c r="B2021">
        <v>12</v>
      </c>
      <c r="C2021">
        <v>4</v>
      </c>
      <c r="D2021">
        <v>9</v>
      </c>
      <c r="E2021" s="13">
        <v>5.1000000000000005</v>
      </c>
      <c r="F2021" s="7">
        <f>(((20-15)/(MIN($E$2:$E$8761)-15))*Data[[#This Row],[temperatuur]])+18.151</f>
        <v>17.079571428571427</v>
      </c>
      <c r="G2021" s="7">
        <f>Data[[#This Row],[Tintern ]]-Data[[#This Row],[temperatuur]]</f>
        <v>11.979571428571425</v>
      </c>
      <c r="H2021" s="7">
        <f>ROUND(IF(Data[[#This Row],[deltaT]]&gt;0,(Data[[#This Row],[Tintern ]]-Data[[#This Row],[temperatuur]])*Uitgangspunten!$B$9,0),1)</f>
        <v>41.6</v>
      </c>
      <c r="I2021"/>
      <c r="J2021"/>
      <c r="K2021" s="6"/>
      <c r="O2021" s="5"/>
      <c r="P2021" s="8"/>
      <c r="U2021"/>
      <c r="V2021"/>
    </row>
    <row r="2022" spans="1:22" x14ac:dyDescent="0.25">
      <c r="A2022">
        <v>2003</v>
      </c>
      <c r="B2022">
        <v>12</v>
      </c>
      <c r="C2022">
        <v>4</v>
      </c>
      <c r="D2022">
        <v>12</v>
      </c>
      <c r="E2022" s="13">
        <v>5.1000000000000005</v>
      </c>
      <c r="F2022" s="7">
        <f>(((20-15)/(MIN($E$2:$E$8761)-15))*Data[[#This Row],[temperatuur]])+18.151</f>
        <v>17.079571428571427</v>
      </c>
      <c r="G2022" s="7">
        <f>Data[[#This Row],[Tintern ]]-Data[[#This Row],[temperatuur]]</f>
        <v>11.979571428571425</v>
      </c>
      <c r="H2022" s="7">
        <f>ROUND(IF(Data[[#This Row],[deltaT]]&gt;0,(Data[[#This Row],[Tintern ]]-Data[[#This Row],[temperatuur]])*Uitgangspunten!$B$9,0),1)</f>
        <v>41.6</v>
      </c>
      <c r="I2022"/>
      <c r="J2022"/>
      <c r="K2022" s="6"/>
      <c r="O2022" s="5"/>
      <c r="P2022" s="8"/>
      <c r="U2022"/>
      <c r="V2022"/>
    </row>
    <row r="2023" spans="1:22" x14ac:dyDescent="0.25">
      <c r="A2023">
        <v>2003</v>
      </c>
      <c r="B2023">
        <v>12</v>
      </c>
      <c r="C2023">
        <v>4</v>
      </c>
      <c r="D2023">
        <v>16</v>
      </c>
      <c r="E2023" s="13">
        <v>5.1000000000000005</v>
      </c>
      <c r="F2023" s="7">
        <f>(((20-15)/(MIN($E$2:$E$8761)-15))*Data[[#This Row],[temperatuur]])+18.151</f>
        <v>17.079571428571427</v>
      </c>
      <c r="G2023" s="7">
        <f>Data[[#This Row],[Tintern ]]-Data[[#This Row],[temperatuur]]</f>
        <v>11.979571428571425</v>
      </c>
      <c r="H2023" s="7">
        <f>ROUND(IF(Data[[#This Row],[deltaT]]&gt;0,(Data[[#This Row],[Tintern ]]-Data[[#This Row],[temperatuur]])*Uitgangspunten!$B$9,0),1)</f>
        <v>41.6</v>
      </c>
      <c r="I2023"/>
      <c r="J2023"/>
      <c r="K2023" s="6"/>
      <c r="O2023" s="5"/>
      <c r="P2023" s="8"/>
      <c r="U2023"/>
      <c r="V2023"/>
    </row>
    <row r="2024" spans="1:22" x14ac:dyDescent="0.25">
      <c r="A2024">
        <v>2003</v>
      </c>
      <c r="B2024">
        <v>12</v>
      </c>
      <c r="C2024">
        <v>4</v>
      </c>
      <c r="D2024">
        <v>17</v>
      </c>
      <c r="E2024" s="13">
        <v>5.1000000000000005</v>
      </c>
      <c r="F2024" s="7">
        <f>(((20-15)/(MIN($E$2:$E$8761)-15))*Data[[#This Row],[temperatuur]])+18.151</f>
        <v>17.079571428571427</v>
      </c>
      <c r="G2024" s="7">
        <f>Data[[#This Row],[Tintern ]]-Data[[#This Row],[temperatuur]]</f>
        <v>11.979571428571425</v>
      </c>
      <c r="H2024" s="7">
        <f>ROUND(IF(Data[[#This Row],[deltaT]]&gt;0,(Data[[#This Row],[Tintern ]]-Data[[#This Row],[temperatuur]])*Uitgangspunten!$B$9,0),1)</f>
        <v>41.6</v>
      </c>
      <c r="I2024"/>
      <c r="J2024"/>
      <c r="K2024" s="6"/>
      <c r="O2024" s="5"/>
      <c r="P2024" s="8"/>
      <c r="U2024"/>
      <c r="V2024"/>
    </row>
    <row r="2025" spans="1:22" x14ac:dyDescent="0.25">
      <c r="A2025">
        <v>2003</v>
      </c>
      <c r="B2025">
        <v>12</v>
      </c>
      <c r="C2025">
        <v>6</v>
      </c>
      <c r="D2025">
        <v>1</v>
      </c>
      <c r="E2025" s="13">
        <v>5.1000000000000005</v>
      </c>
      <c r="F2025" s="7">
        <f>(((20-15)/(MIN($E$2:$E$8761)-15))*Data[[#This Row],[temperatuur]])+18.151</f>
        <v>17.079571428571427</v>
      </c>
      <c r="G2025" s="7">
        <f>Data[[#This Row],[Tintern ]]-Data[[#This Row],[temperatuur]]</f>
        <v>11.979571428571425</v>
      </c>
      <c r="H2025" s="7">
        <f>ROUND(IF(Data[[#This Row],[deltaT]]&gt;0,(Data[[#This Row],[Tintern ]]-Data[[#This Row],[temperatuur]])*Uitgangspunten!$B$9,0),1)</f>
        <v>41.6</v>
      </c>
      <c r="I2025"/>
      <c r="J2025"/>
      <c r="K2025" s="6"/>
      <c r="O2025" s="5"/>
      <c r="P2025" s="8"/>
      <c r="U2025"/>
      <c r="V2025"/>
    </row>
    <row r="2026" spans="1:22" x14ac:dyDescent="0.25">
      <c r="A2026">
        <v>2003</v>
      </c>
      <c r="B2026">
        <v>12</v>
      </c>
      <c r="C2026">
        <v>11</v>
      </c>
      <c r="D2026">
        <v>21</v>
      </c>
      <c r="E2026" s="13">
        <v>5.1000000000000005</v>
      </c>
      <c r="F2026" s="7">
        <f>(((20-15)/(MIN($E$2:$E$8761)-15))*Data[[#This Row],[temperatuur]])+18.151</f>
        <v>17.079571428571427</v>
      </c>
      <c r="G2026" s="7">
        <f>Data[[#This Row],[Tintern ]]-Data[[#This Row],[temperatuur]]</f>
        <v>11.979571428571425</v>
      </c>
      <c r="H2026" s="7">
        <f>ROUND(IF(Data[[#This Row],[deltaT]]&gt;0,(Data[[#This Row],[Tintern ]]-Data[[#This Row],[temperatuur]])*Uitgangspunten!$B$9,0),1)</f>
        <v>41.6</v>
      </c>
      <c r="I2026"/>
      <c r="J2026"/>
      <c r="K2026" s="6"/>
      <c r="O2026" s="5"/>
      <c r="P2026" s="8"/>
      <c r="U2026"/>
      <c r="V2026"/>
    </row>
    <row r="2027" spans="1:22" x14ac:dyDescent="0.25">
      <c r="A2027">
        <v>2003</v>
      </c>
      <c r="B2027">
        <v>12</v>
      </c>
      <c r="C2027">
        <v>16</v>
      </c>
      <c r="D2027">
        <v>23</v>
      </c>
      <c r="E2027" s="13">
        <v>5.1000000000000005</v>
      </c>
      <c r="F2027" s="7">
        <f>(((20-15)/(MIN($E$2:$E$8761)-15))*Data[[#This Row],[temperatuur]])+18.151</f>
        <v>17.079571428571427</v>
      </c>
      <c r="G2027" s="7">
        <f>Data[[#This Row],[Tintern ]]-Data[[#This Row],[temperatuur]]</f>
        <v>11.979571428571425</v>
      </c>
      <c r="H2027" s="7">
        <f>ROUND(IF(Data[[#This Row],[deltaT]]&gt;0,(Data[[#This Row],[Tintern ]]-Data[[#This Row],[temperatuur]])*Uitgangspunten!$B$9,0),1)</f>
        <v>41.6</v>
      </c>
      <c r="I2027"/>
      <c r="J2027"/>
      <c r="K2027" s="6"/>
      <c r="O2027" s="5"/>
      <c r="P2027" s="8"/>
      <c r="U2027"/>
      <c r="V2027"/>
    </row>
    <row r="2028" spans="1:22" x14ac:dyDescent="0.25">
      <c r="A2028">
        <v>2003</v>
      </c>
      <c r="B2028">
        <v>12</v>
      </c>
      <c r="C2028">
        <v>24</v>
      </c>
      <c r="D2028">
        <v>16</v>
      </c>
      <c r="E2028" s="13">
        <v>5.1000000000000005</v>
      </c>
      <c r="F2028" s="7">
        <f>(((20-15)/(MIN($E$2:$E$8761)-15))*Data[[#This Row],[temperatuur]])+18.151</f>
        <v>17.079571428571427</v>
      </c>
      <c r="G2028" s="7">
        <f>Data[[#This Row],[Tintern ]]-Data[[#This Row],[temperatuur]]</f>
        <v>11.979571428571425</v>
      </c>
      <c r="H2028" s="7">
        <f>ROUND(IF(Data[[#This Row],[deltaT]]&gt;0,(Data[[#This Row],[Tintern ]]-Data[[#This Row],[temperatuur]])*Uitgangspunten!$B$9,0),1)</f>
        <v>41.6</v>
      </c>
      <c r="I2028"/>
      <c r="J2028"/>
      <c r="K2028" s="6"/>
      <c r="O2028" s="5"/>
      <c r="P2028" s="8"/>
      <c r="U2028"/>
      <c r="V2028"/>
    </row>
    <row r="2029" spans="1:22" x14ac:dyDescent="0.25">
      <c r="A2029">
        <v>2003</v>
      </c>
      <c r="B2029">
        <v>12</v>
      </c>
      <c r="C2029">
        <v>28</v>
      </c>
      <c r="D2029">
        <v>17</v>
      </c>
      <c r="E2029" s="13">
        <v>5.1000000000000005</v>
      </c>
      <c r="F2029" s="7">
        <f>(((20-15)/(MIN($E$2:$E$8761)-15))*Data[[#This Row],[temperatuur]])+18.151</f>
        <v>17.079571428571427</v>
      </c>
      <c r="G2029" s="7">
        <f>Data[[#This Row],[Tintern ]]-Data[[#This Row],[temperatuur]]</f>
        <v>11.979571428571425</v>
      </c>
      <c r="H2029" s="7">
        <f>ROUND(IF(Data[[#This Row],[deltaT]]&gt;0,(Data[[#This Row],[Tintern ]]-Data[[#This Row],[temperatuur]])*Uitgangspunten!$B$9,0),1)</f>
        <v>41.6</v>
      </c>
      <c r="I2029"/>
      <c r="J2029"/>
      <c r="K2029" s="6"/>
      <c r="O2029" s="5"/>
      <c r="P2029" s="8"/>
      <c r="U2029"/>
      <c r="V2029"/>
    </row>
    <row r="2030" spans="1:22" x14ac:dyDescent="0.25">
      <c r="A2030">
        <v>2003</v>
      </c>
      <c r="B2030">
        <v>12</v>
      </c>
      <c r="C2030">
        <v>30</v>
      </c>
      <c r="D2030">
        <v>15</v>
      </c>
      <c r="E2030" s="13">
        <v>5.1000000000000005</v>
      </c>
      <c r="F2030" s="7">
        <f>(((20-15)/(MIN($E$2:$E$8761)-15))*Data[[#This Row],[temperatuur]])+18.151</f>
        <v>17.079571428571427</v>
      </c>
      <c r="G2030" s="7">
        <f>Data[[#This Row],[Tintern ]]-Data[[#This Row],[temperatuur]]</f>
        <v>11.979571428571425</v>
      </c>
      <c r="H2030" s="7">
        <f>ROUND(IF(Data[[#This Row],[deltaT]]&gt;0,(Data[[#This Row],[Tintern ]]-Data[[#This Row],[temperatuur]])*Uitgangspunten!$B$9,0),1)</f>
        <v>41.6</v>
      </c>
      <c r="I2030"/>
      <c r="J2030"/>
      <c r="K2030" s="6"/>
      <c r="O2030" s="5"/>
      <c r="P2030" s="8"/>
      <c r="U2030"/>
      <c r="V2030"/>
    </row>
    <row r="2031" spans="1:22" x14ac:dyDescent="0.25">
      <c r="A2031">
        <v>2001</v>
      </c>
      <c r="B2031">
        <v>1</v>
      </c>
      <c r="C2031">
        <v>1</v>
      </c>
      <c r="D2031">
        <v>20</v>
      </c>
      <c r="E2031" s="13">
        <v>5.2</v>
      </c>
      <c r="F2031" s="7">
        <f>(((20-15)/(MIN($E$2:$E$8761)-15))*Data[[#This Row],[temperatuur]])+18.151</f>
        <v>17.058563025210084</v>
      </c>
      <c r="G2031" s="7">
        <f>Data[[#This Row],[Tintern ]]-Data[[#This Row],[temperatuur]]</f>
        <v>11.858563025210085</v>
      </c>
      <c r="H2031" s="7">
        <f>ROUND(IF(Data[[#This Row],[deltaT]]&gt;0,(Data[[#This Row],[Tintern ]]-Data[[#This Row],[temperatuur]])*Uitgangspunten!$B$9,0),1)</f>
        <v>41.2</v>
      </c>
      <c r="I2031"/>
      <c r="J2031"/>
      <c r="K2031" s="6"/>
      <c r="O2031" s="5"/>
      <c r="P2031" s="8"/>
      <c r="U2031"/>
      <c r="V2031"/>
    </row>
    <row r="2032" spans="1:22" x14ac:dyDescent="0.25">
      <c r="A2032">
        <v>2001</v>
      </c>
      <c r="B2032">
        <v>1</v>
      </c>
      <c r="C2032">
        <v>3</v>
      </c>
      <c r="D2032">
        <v>23</v>
      </c>
      <c r="E2032" s="13">
        <v>5.2</v>
      </c>
      <c r="F2032" s="7">
        <f>(((20-15)/(MIN($E$2:$E$8761)-15))*Data[[#This Row],[temperatuur]])+18.151</f>
        <v>17.058563025210084</v>
      </c>
      <c r="G2032" s="7">
        <f>Data[[#This Row],[Tintern ]]-Data[[#This Row],[temperatuur]]</f>
        <v>11.858563025210085</v>
      </c>
      <c r="H2032" s="7">
        <f>ROUND(IF(Data[[#This Row],[deltaT]]&gt;0,(Data[[#This Row],[Tintern ]]-Data[[#This Row],[temperatuur]])*Uitgangspunten!$B$9,0),1)</f>
        <v>41.2</v>
      </c>
      <c r="I2032"/>
      <c r="J2032"/>
      <c r="K2032" s="6"/>
      <c r="O2032" s="5"/>
      <c r="P2032" s="8"/>
      <c r="U2032"/>
      <c r="V2032"/>
    </row>
    <row r="2033" spans="1:22" x14ac:dyDescent="0.25">
      <c r="A2033">
        <v>2001</v>
      </c>
      <c r="B2033">
        <v>1</v>
      </c>
      <c r="C2033">
        <v>6</v>
      </c>
      <c r="D2033">
        <v>21</v>
      </c>
      <c r="E2033" s="13">
        <v>5.2</v>
      </c>
      <c r="F2033" s="7">
        <f>(((20-15)/(MIN($E$2:$E$8761)-15))*Data[[#This Row],[temperatuur]])+18.151</f>
        <v>17.058563025210084</v>
      </c>
      <c r="G2033" s="7">
        <f>Data[[#This Row],[Tintern ]]-Data[[#This Row],[temperatuur]]</f>
        <v>11.858563025210085</v>
      </c>
      <c r="H2033" s="7">
        <f>ROUND(IF(Data[[#This Row],[deltaT]]&gt;0,(Data[[#This Row],[Tintern ]]-Data[[#This Row],[temperatuur]])*Uitgangspunten!$B$9,0),1)</f>
        <v>41.2</v>
      </c>
      <c r="I2033"/>
      <c r="J2033"/>
      <c r="K2033" s="6"/>
      <c r="O2033" s="5"/>
      <c r="P2033" s="8"/>
      <c r="U2033"/>
      <c r="V2033"/>
    </row>
    <row r="2034" spans="1:22" x14ac:dyDescent="0.25">
      <c r="A2034">
        <v>2001</v>
      </c>
      <c r="B2034">
        <v>1</v>
      </c>
      <c r="C2034">
        <v>6</v>
      </c>
      <c r="D2034">
        <v>22</v>
      </c>
      <c r="E2034" s="13">
        <v>5.2</v>
      </c>
      <c r="F2034" s="7">
        <f>(((20-15)/(MIN($E$2:$E$8761)-15))*Data[[#This Row],[temperatuur]])+18.151</f>
        <v>17.058563025210084</v>
      </c>
      <c r="G2034" s="7">
        <f>Data[[#This Row],[Tintern ]]-Data[[#This Row],[temperatuur]]</f>
        <v>11.858563025210085</v>
      </c>
      <c r="H2034" s="7">
        <f>ROUND(IF(Data[[#This Row],[deltaT]]&gt;0,(Data[[#This Row],[Tintern ]]-Data[[#This Row],[temperatuur]])*Uitgangspunten!$B$9,0),1)</f>
        <v>41.2</v>
      </c>
      <c r="I2034"/>
      <c r="J2034"/>
      <c r="K2034" s="6"/>
      <c r="O2034" s="5"/>
      <c r="P2034" s="8"/>
      <c r="U2034"/>
      <c r="V2034"/>
    </row>
    <row r="2035" spans="1:22" x14ac:dyDescent="0.25">
      <c r="A2035">
        <v>2001</v>
      </c>
      <c r="B2035">
        <v>1</v>
      </c>
      <c r="C2035">
        <v>7</v>
      </c>
      <c r="D2035">
        <v>10</v>
      </c>
      <c r="E2035" s="13">
        <v>5.2</v>
      </c>
      <c r="F2035" s="7">
        <f>(((20-15)/(MIN($E$2:$E$8761)-15))*Data[[#This Row],[temperatuur]])+18.151</f>
        <v>17.058563025210084</v>
      </c>
      <c r="G2035" s="7">
        <f>Data[[#This Row],[Tintern ]]-Data[[#This Row],[temperatuur]]</f>
        <v>11.858563025210085</v>
      </c>
      <c r="H2035" s="7">
        <f>ROUND(IF(Data[[#This Row],[deltaT]]&gt;0,(Data[[#This Row],[Tintern ]]-Data[[#This Row],[temperatuur]])*Uitgangspunten!$B$9,0),1)</f>
        <v>41.2</v>
      </c>
      <c r="I2035"/>
      <c r="J2035"/>
      <c r="K2035" s="6"/>
      <c r="O2035" s="5"/>
      <c r="P2035" s="8"/>
      <c r="U2035"/>
      <c r="V2035"/>
    </row>
    <row r="2036" spans="1:22" x14ac:dyDescent="0.25">
      <c r="A2036">
        <v>2001</v>
      </c>
      <c r="B2036">
        <v>1</v>
      </c>
      <c r="C2036">
        <v>7</v>
      </c>
      <c r="D2036">
        <v>21</v>
      </c>
      <c r="E2036" s="13">
        <v>5.2</v>
      </c>
      <c r="F2036" s="7">
        <f>(((20-15)/(MIN($E$2:$E$8761)-15))*Data[[#This Row],[temperatuur]])+18.151</f>
        <v>17.058563025210084</v>
      </c>
      <c r="G2036" s="7">
        <f>Data[[#This Row],[Tintern ]]-Data[[#This Row],[temperatuur]]</f>
        <v>11.858563025210085</v>
      </c>
      <c r="H2036" s="7">
        <f>ROUND(IF(Data[[#This Row],[deltaT]]&gt;0,(Data[[#This Row],[Tintern ]]-Data[[#This Row],[temperatuur]])*Uitgangspunten!$B$9,0),1)</f>
        <v>41.2</v>
      </c>
      <c r="I2036"/>
      <c r="J2036"/>
      <c r="K2036" s="6"/>
      <c r="O2036" s="5"/>
      <c r="P2036" s="8"/>
      <c r="U2036"/>
      <c r="V2036"/>
    </row>
    <row r="2037" spans="1:22" x14ac:dyDescent="0.25">
      <c r="A2037">
        <v>2001</v>
      </c>
      <c r="B2037">
        <v>1</v>
      </c>
      <c r="C2037">
        <v>8</v>
      </c>
      <c r="D2037">
        <v>16</v>
      </c>
      <c r="E2037" s="13">
        <v>5.2</v>
      </c>
      <c r="F2037" s="7">
        <f>(((20-15)/(MIN($E$2:$E$8761)-15))*Data[[#This Row],[temperatuur]])+18.151</f>
        <v>17.058563025210084</v>
      </c>
      <c r="G2037" s="7">
        <f>Data[[#This Row],[Tintern ]]-Data[[#This Row],[temperatuur]]</f>
        <v>11.858563025210085</v>
      </c>
      <c r="H2037" s="7">
        <f>ROUND(IF(Data[[#This Row],[deltaT]]&gt;0,(Data[[#This Row],[Tintern ]]-Data[[#This Row],[temperatuur]])*Uitgangspunten!$B$9,0),1)</f>
        <v>41.2</v>
      </c>
      <c r="I2037"/>
      <c r="J2037"/>
      <c r="K2037" s="6"/>
      <c r="O2037" s="5"/>
      <c r="P2037" s="8"/>
      <c r="U2037"/>
      <c r="V2037"/>
    </row>
    <row r="2038" spans="1:22" x14ac:dyDescent="0.25">
      <c r="A2038">
        <v>2001</v>
      </c>
      <c r="B2038">
        <v>1</v>
      </c>
      <c r="C2038">
        <v>8</v>
      </c>
      <c r="D2038">
        <v>20</v>
      </c>
      <c r="E2038" s="13">
        <v>5.2</v>
      </c>
      <c r="F2038" s="7">
        <f>(((20-15)/(MIN($E$2:$E$8761)-15))*Data[[#This Row],[temperatuur]])+18.151</f>
        <v>17.058563025210084</v>
      </c>
      <c r="G2038" s="7">
        <f>Data[[#This Row],[Tintern ]]-Data[[#This Row],[temperatuur]]</f>
        <v>11.858563025210085</v>
      </c>
      <c r="H2038" s="7">
        <f>ROUND(IF(Data[[#This Row],[deltaT]]&gt;0,(Data[[#This Row],[Tintern ]]-Data[[#This Row],[temperatuur]])*Uitgangspunten!$B$9,0),1)</f>
        <v>41.2</v>
      </c>
      <c r="I2038"/>
      <c r="J2038"/>
      <c r="K2038" s="6"/>
      <c r="O2038" s="5"/>
      <c r="P2038" s="8"/>
      <c r="U2038"/>
      <c r="V2038"/>
    </row>
    <row r="2039" spans="1:22" x14ac:dyDescent="0.25">
      <c r="A2039">
        <v>2001</v>
      </c>
      <c r="B2039">
        <v>1</v>
      </c>
      <c r="C2039">
        <v>22</v>
      </c>
      <c r="D2039">
        <v>20</v>
      </c>
      <c r="E2039" s="13">
        <v>5.2</v>
      </c>
      <c r="F2039" s="7">
        <f>(((20-15)/(MIN($E$2:$E$8761)-15))*Data[[#This Row],[temperatuur]])+18.151</f>
        <v>17.058563025210084</v>
      </c>
      <c r="G2039" s="7">
        <f>Data[[#This Row],[Tintern ]]-Data[[#This Row],[temperatuur]]</f>
        <v>11.858563025210085</v>
      </c>
      <c r="H2039" s="7">
        <f>ROUND(IF(Data[[#This Row],[deltaT]]&gt;0,(Data[[#This Row],[Tintern ]]-Data[[#This Row],[temperatuur]])*Uitgangspunten!$B$9,0),1)</f>
        <v>41.2</v>
      </c>
      <c r="I2039"/>
      <c r="J2039"/>
      <c r="K2039" s="6"/>
      <c r="O2039" s="5"/>
      <c r="P2039" s="8"/>
      <c r="U2039"/>
      <c r="V2039"/>
    </row>
    <row r="2040" spans="1:22" x14ac:dyDescent="0.25">
      <c r="A2040">
        <v>2001</v>
      </c>
      <c r="B2040">
        <v>1</v>
      </c>
      <c r="C2040">
        <v>23</v>
      </c>
      <c r="D2040">
        <v>1</v>
      </c>
      <c r="E2040" s="13">
        <v>5.2</v>
      </c>
      <c r="F2040" s="7">
        <f>(((20-15)/(MIN($E$2:$E$8761)-15))*Data[[#This Row],[temperatuur]])+18.151</f>
        <v>17.058563025210084</v>
      </c>
      <c r="G2040" s="7">
        <f>Data[[#This Row],[Tintern ]]-Data[[#This Row],[temperatuur]]</f>
        <v>11.858563025210085</v>
      </c>
      <c r="H2040" s="7">
        <f>ROUND(IF(Data[[#This Row],[deltaT]]&gt;0,(Data[[#This Row],[Tintern ]]-Data[[#This Row],[temperatuur]])*Uitgangspunten!$B$9,0),1)</f>
        <v>41.2</v>
      </c>
      <c r="I2040"/>
      <c r="J2040"/>
      <c r="K2040" s="6"/>
      <c r="O2040" s="5"/>
      <c r="P2040" s="8"/>
      <c r="U2040"/>
      <c r="V2040"/>
    </row>
    <row r="2041" spans="1:22" x14ac:dyDescent="0.25">
      <c r="A2041">
        <v>2001</v>
      </c>
      <c r="B2041">
        <v>1</v>
      </c>
      <c r="C2041">
        <v>23</v>
      </c>
      <c r="D2041">
        <v>3</v>
      </c>
      <c r="E2041" s="13">
        <v>5.2</v>
      </c>
      <c r="F2041" s="7">
        <f>(((20-15)/(MIN($E$2:$E$8761)-15))*Data[[#This Row],[temperatuur]])+18.151</f>
        <v>17.058563025210084</v>
      </c>
      <c r="G2041" s="7">
        <f>Data[[#This Row],[Tintern ]]-Data[[#This Row],[temperatuur]]</f>
        <v>11.858563025210085</v>
      </c>
      <c r="H2041" s="7">
        <f>ROUND(IF(Data[[#This Row],[deltaT]]&gt;0,(Data[[#This Row],[Tintern ]]-Data[[#This Row],[temperatuur]])*Uitgangspunten!$B$9,0),1)</f>
        <v>41.2</v>
      </c>
      <c r="I2041"/>
      <c r="J2041"/>
      <c r="K2041" s="6"/>
      <c r="O2041" s="5"/>
      <c r="P2041" s="8"/>
      <c r="U2041"/>
      <c r="V2041"/>
    </row>
    <row r="2042" spans="1:22" x14ac:dyDescent="0.25">
      <c r="A2042">
        <v>2001</v>
      </c>
      <c r="B2042">
        <v>1</v>
      </c>
      <c r="C2042">
        <v>23</v>
      </c>
      <c r="D2042">
        <v>8</v>
      </c>
      <c r="E2042" s="13">
        <v>5.2</v>
      </c>
      <c r="F2042" s="7">
        <f>(((20-15)/(MIN($E$2:$E$8761)-15))*Data[[#This Row],[temperatuur]])+18.151</f>
        <v>17.058563025210084</v>
      </c>
      <c r="G2042" s="7">
        <f>Data[[#This Row],[Tintern ]]-Data[[#This Row],[temperatuur]]</f>
        <v>11.858563025210085</v>
      </c>
      <c r="H2042" s="7">
        <f>ROUND(IF(Data[[#This Row],[deltaT]]&gt;0,(Data[[#This Row],[Tintern ]]-Data[[#This Row],[temperatuur]])*Uitgangspunten!$B$9,0),1)</f>
        <v>41.2</v>
      </c>
      <c r="I2042"/>
      <c r="J2042"/>
      <c r="K2042" s="6"/>
      <c r="O2042" s="5"/>
      <c r="P2042" s="8"/>
      <c r="U2042"/>
      <c r="V2042"/>
    </row>
    <row r="2043" spans="1:22" x14ac:dyDescent="0.25">
      <c r="A2043">
        <v>2001</v>
      </c>
      <c r="B2043">
        <v>1</v>
      </c>
      <c r="C2043">
        <v>29</v>
      </c>
      <c r="D2043">
        <v>11</v>
      </c>
      <c r="E2043" s="13">
        <v>5.2</v>
      </c>
      <c r="F2043" s="7">
        <f>(((20-15)/(MIN($E$2:$E$8761)-15))*Data[[#This Row],[temperatuur]])+18.151</f>
        <v>17.058563025210084</v>
      </c>
      <c r="G2043" s="7">
        <f>Data[[#This Row],[Tintern ]]-Data[[#This Row],[temperatuur]]</f>
        <v>11.858563025210085</v>
      </c>
      <c r="H2043" s="7">
        <f>ROUND(IF(Data[[#This Row],[deltaT]]&gt;0,(Data[[#This Row],[Tintern ]]-Data[[#This Row],[temperatuur]])*Uitgangspunten!$B$9,0),1)</f>
        <v>41.2</v>
      </c>
      <c r="I2043"/>
      <c r="J2043"/>
      <c r="K2043" s="6"/>
      <c r="O2043" s="5"/>
      <c r="P2043" s="8"/>
      <c r="U2043"/>
      <c r="V2043"/>
    </row>
    <row r="2044" spans="1:22" x14ac:dyDescent="0.25">
      <c r="A2044">
        <v>2004</v>
      </c>
      <c r="B2044">
        <v>2</v>
      </c>
      <c r="C2044">
        <v>8</v>
      </c>
      <c r="D2044">
        <v>10</v>
      </c>
      <c r="E2044" s="13">
        <v>5.2</v>
      </c>
      <c r="F2044" s="7">
        <f>(((20-15)/(MIN($E$2:$E$8761)-15))*Data[[#This Row],[temperatuur]])+18.151</f>
        <v>17.058563025210084</v>
      </c>
      <c r="G2044" s="7">
        <f>Data[[#This Row],[Tintern ]]-Data[[#This Row],[temperatuur]]</f>
        <v>11.858563025210085</v>
      </c>
      <c r="H2044" s="7">
        <f>ROUND(IF(Data[[#This Row],[deltaT]]&gt;0,(Data[[#This Row],[Tintern ]]-Data[[#This Row],[temperatuur]])*Uitgangspunten!$B$9,0),1)</f>
        <v>41.2</v>
      </c>
      <c r="I2044"/>
      <c r="J2044"/>
      <c r="K2044" s="6"/>
      <c r="O2044" s="5"/>
      <c r="P2044" s="8"/>
      <c r="U2044"/>
      <c r="V2044"/>
    </row>
    <row r="2045" spans="1:22" x14ac:dyDescent="0.25">
      <c r="A2045">
        <v>2004</v>
      </c>
      <c r="B2045">
        <v>2</v>
      </c>
      <c r="C2045">
        <v>10</v>
      </c>
      <c r="D2045">
        <v>15</v>
      </c>
      <c r="E2045" s="13">
        <v>5.2</v>
      </c>
      <c r="F2045" s="7">
        <f>(((20-15)/(MIN($E$2:$E$8761)-15))*Data[[#This Row],[temperatuur]])+18.151</f>
        <v>17.058563025210084</v>
      </c>
      <c r="G2045" s="7">
        <f>Data[[#This Row],[Tintern ]]-Data[[#This Row],[temperatuur]]</f>
        <v>11.858563025210085</v>
      </c>
      <c r="H2045" s="7">
        <f>ROUND(IF(Data[[#This Row],[deltaT]]&gt;0,(Data[[#This Row],[Tintern ]]-Data[[#This Row],[temperatuur]])*Uitgangspunten!$B$9,0),1)</f>
        <v>41.2</v>
      </c>
      <c r="I2045"/>
      <c r="J2045"/>
      <c r="K2045" s="6"/>
      <c r="O2045" s="5"/>
      <c r="P2045" s="8"/>
      <c r="U2045"/>
      <c r="V2045"/>
    </row>
    <row r="2046" spans="1:22" x14ac:dyDescent="0.25">
      <c r="A2046">
        <v>2004</v>
      </c>
      <c r="B2046">
        <v>2</v>
      </c>
      <c r="C2046">
        <v>24</v>
      </c>
      <c r="D2046">
        <v>11</v>
      </c>
      <c r="E2046" s="13">
        <v>5.2</v>
      </c>
      <c r="F2046" s="7">
        <f>(((20-15)/(MIN($E$2:$E$8761)-15))*Data[[#This Row],[temperatuur]])+18.151</f>
        <v>17.058563025210084</v>
      </c>
      <c r="G2046" s="7">
        <f>Data[[#This Row],[Tintern ]]-Data[[#This Row],[temperatuur]]</f>
        <v>11.858563025210085</v>
      </c>
      <c r="H2046" s="7">
        <f>ROUND(IF(Data[[#This Row],[deltaT]]&gt;0,(Data[[#This Row],[Tintern ]]-Data[[#This Row],[temperatuur]])*Uitgangspunten!$B$9,0),1)</f>
        <v>41.2</v>
      </c>
      <c r="I2046"/>
      <c r="J2046"/>
      <c r="K2046" s="6"/>
      <c r="O2046" s="5"/>
      <c r="P2046" s="8"/>
      <c r="U2046"/>
      <c r="V2046"/>
    </row>
    <row r="2047" spans="1:22" x14ac:dyDescent="0.25">
      <c r="A2047">
        <v>2004</v>
      </c>
      <c r="B2047">
        <v>3</v>
      </c>
      <c r="C2047">
        <v>4</v>
      </c>
      <c r="D2047">
        <v>22</v>
      </c>
      <c r="E2047" s="13">
        <v>5.2</v>
      </c>
      <c r="F2047" s="7">
        <f>(((20-15)/(MIN($E$2:$E$8761)-15))*Data[[#This Row],[temperatuur]])+18.151</f>
        <v>17.058563025210084</v>
      </c>
      <c r="G2047" s="7">
        <f>Data[[#This Row],[Tintern ]]-Data[[#This Row],[temperatuur]]</f>
        <v>11.858563025210085</v>
      </c>
      <c r="H2047" s="7">
        <f>ROUND(IF(Data[[#This Row],[deltaT]]&gt;0,(Data[[#This Row],[Tintern ]]-Data[[#This Row],[temperatuur]])*Uitgangspunten!$B$9,0),1)</f>
        <v>41.2</v>
      </c>
      <c r="I2047"/>
      <c r="J2047"/>
      <c r="K2047" s="6"/>
      <c r="O2047" s="5"/>
      <c r="P2047" s="8"/>
      <c r="U2047"/>
      <c r="V2047"/>
    </row>
    <row r="2048" spans="1:22" x14ac:dyDescent="0.25">
      <c r="A2048">
        <v>2004</v>
      </c>
      <c r="B2048">
        <v>3</v>
      </c>
      <c r="C2048">
        <v>14</v>
      </c>
      <c r="D2048">
        <v>3</v>
      </c>
      <c r="E2048" s="13">
        <v>5.2</v>
      </c>
      <c r="F2048" s="7">
        <f>(((20-15)/(MIN($E$2:$E$8761)-15))*Data[[#This Row],[temperatuur]])+18.151</f>
        <v>17.058563025210084</v>
      </c>
      <c r="G2048" s="7">
        <f>Data[[#This Row],[Tintern ]]-Data[[#This Row],[temperatuur]]</f>
        <v>11.858563025210085</v>
      </c>
      <c r="H2048" s="7">
        <f>ROUND(IF(Data[[#This Row],[deltaT]]&gt;0,(Data[[#This Row],[Tintern ]]-Data[[#This Row],[temperatuur]])*Uitgangspunten!$B$9,0),1)</f>
        <v>41.2</v>
      </c>
      <c r="I2048"/>
      <c r="J2048"/>
      <c r="K2048" s="6"/>
      <c r="O2048" s="5"/>
      <c r="P2048" s="8"/>
      <c r="U2048"/>
      <c r="V2048"/>
    </row>
    <row r="2049" spans="1:22" x14ac:dyDescent="0.25">
      <c r="A2049">
        <v>2004</v>
      </c>
      <c r="B2049">
        <v>3</v>
      </c>
      <c r="C2049">
        <v>14</v>
      </c>
      <c r="D2049">
        <v>5</v>
      </c>
      <c r="E2049" s="13">
        <v>5.2</v>
      </c>
      <c r="F2049" s="7">
        <f>(((20-15)/(MIN($E$2:$E$8761)-15))*Data[[#This Row],[temperatuur]])+18.151</f>
        <v>17.058563025210084</v>
      </c>
      <c r="G2049" s="7">
        <f>Data[[#This Row],[Tintern ]]-Data[[#This Row],[temperatuur]]</f>
        <v>11.858563025210085</v>
      </c>
      <c r="H2049" s="7">
        <f>ROUND(IF(Data[[#This Row],[deltaT]]&gt;0,(Data[[#This Row],[Tintern ]]-Data[[#This Row],[temperatuur]])*Uitgangspunten!$B$9,0),1)</f>
        <v>41.2</v>
      </c>
      <c r="I2049"/>
      <c r="J2049"/>
      <c r="K2049" s="6"/>
      <c r="O2049" s="5"/>
      <c r="P2049" s="8"/>
      <c r="U2049"/>
      <c r="V2049"/>
    </row>
    <row r="2050" spans="1:22" x14ac:dyDescent="0.25">
      <c r="A2050">
        <v>2004</v>
      </c>
      <c r="B2050">
        <v>3</v>
      </c>
      <c r="C2050">
        <v>30</v>
      </c>
      <c r="D2050">
        <v>1</v>
      </c>
      <c r="E2050" s="13">
        <v>5.2</v>
      </c>
      <c r="F2050" s="7">
        <f>(((20-15)/(MIN($E$2:$E$8761)-15))*Data[[#This Row],[temperatuur]])+18.151</f>
        <v>17.058563025210084</v>
      </c>
      <c r="G2050" s="7">
        <f>Data[[#This Row],[Tintern ]]-Data[[#This Row],[temperatuur]]</f>
        <v>11.858563025210085</v>
      </c>
      <c r="H2050" s="7">
        <f>ROUND(IF(Data[[#This Row],[deltaT]]&gt;0,(Data[[#This Row],[Tintern ]]-Data[[#This Row],[temperatuur]])*Uitgangspunten!$B$9,0),1)</f>
        <v>41.2</v>
      </c>
      <c r="I2050"/>
      <c r="J2050"/>
      <c r="K2050" s="6"/>
      <c r="O2050" s="5"/>
      <c r="P2050" s="8"/>
      <c r="U2050"/>
      <c r="V2050"/>
    </row>
    <row r="2051" spans="1:22" x14ac:dyDescent="0.25">
      <c r="A2051">
        <v>2002</v>
      </c>
      <c r="B2051">
        <v>4</v>
      </c>
      <c r="C2051">
        <v>5</v>
      </c>
      <c r="D2051">
        <v>4</v>
      </c>
      <c r="E2051" s="13">
        <v>5.2</v>
      </c>
      <c r="F2051" s="7">
        <f>(((20-15)/(MIN($E$2:$E$8761)-15))*Data[[#This Row],[temperatuur]])+18.151</f>
        <v>17.058563025210084</v>
      </c>
      <c r="G2051" s="7">
        <f>Data[[#This Row],[Tintern ]]-Data[[#This Row],[temperatuur]]</f>
        <v>11.858563025210085</v>
      </c>
      <c r="H2051" s="7">
        <f>ROUND(IF(Data[[#This Row],[deltaT]]&gt;0,(Data[[#This Row],[Tintern ]]-Data[[#This Row],[temperatuur]])*Uitgangspunten!$B$9,0),1)</f>
        <v>41.2</v>
      </c>
      <c r="I2051"/>
      <c r="J2051"/>
      <c r="K2051" s="6"/>
      <c r="O2051" s="5"/>
      <c r="P2051" s="8"/>
      <c r="U2051"/>
      <c r="V2051"/>
    </row>
    <row r="2052" spans="1:22" x14ac:dyDescent="0.25">
      <c r="A2052">
        <v>2002</v>
      </c>
      <c r="B2052">
        <v>4</v>
      </c>
      <c r="C2052">
        <v>14</v>
      </c>
      <c r="D2052">
        <v>7</v>
      </c>
      <c r="E2052" s="13">
        <v>5.2</v>
      </c>
      <c r="F2052" s="7">
        <f>(((20-15)/(MIN($E$2:$E$8761)-15))*Data[[#This Row],[temperatuur]])+18.151</f>
        <v>17.058563025210084</v>
      </c>
      <c r="G2052" s="7">
        <f>Data[[#This Row],[Tintern ]]-Data[[#This Row],[temperatuur]]</f>
        <v>11.858563025210085</v>
      </c>
      <c r="H2052" s="7">
        <f>ROUND(IF(Data[[#This Row],[deltaT]]&gt;0,(Data[[#This Row],[Tintern ]]-Data[[#This Row],[temperatuur]])*Uitgangspunten!$B$9,0),1)</f>
        <v>41.2</v>
      </c>
      <c r="I2052"/>
      <c r="J2052"/>
      <c r="K2052" s="6"/>
      <c r="O2052" s="5"/>
      <c r="P2052" s="8"/>
      <c r="U2052"/>
      <c r="V2052"/>
    </row>
    <row r="2053" spans="1:22" x14ac:dyDescent="0.25">
      <c r="A2053">
        <v>2002</v>
      </c>
      <c r="B2053">
        <v>4</v>
      </c>
      <c r="C2053">
        <v>17</v>
      </c>
      <c r="D2053">
        <v>23</v>
      </c>
      <c r="E2053" s="13">
        <v>5.2</v>
      </c>
      <c r="F2053" s="7">
        <f>(((20-15)/(MIN($E$2:$E$8761)-15))*Data[[#This Row],[temperatuur]])+18.151</f>
        <v>17.058563025210084</v>
      </c>
      <c r="G2053" s="7">
        <f>Data[[#This Row],[Tintern ]]-Data[[#This Row],[temperatuur]]</f>
        <v>11.858563025210085</v>
      </c>
      <c r="H2053" s="7">
        <f>ROUND(IF(Data[[#This Row],[deltaT]]&gt;0,(Data[[#This Row],[Tintern ]]-Data[[#This Row],[temperatuur]])*Uitgangspunten!$B$9,0),1)</f>
        <v>41.2</v>
      </c>
      <c r="I2053"/>
      <c r="J2053"/>
      <c r="K2053" s="6"/>
      <c r="O2053" s="5"/>
      <c r="P2053" s="8"/>
      <c r="U2053"/>
      <c r="V2053"/>
    </row>
    <row r="2054" spans="1:22" x14ac:dyDescent="0.25">
      <c r="A2054">
        <v>2002</v>
      </c>
      <c r="B2054">
        <v>4</v>
      </c>
      <c r="C2054">
        <v>25</v>
      </c>
      <c r="D2054">
        <v>24</v>
      </c>
      <c r="E2054" s="13">
        <v>5.2</v>
      </c>
      <c r="F2054" s="7">
        <f>(((20-15)/(MIN($E$2:$E$8761)-15))*Data[[#This Row],[temperatuur]])+18.151</f>
        <v>17.058563025210084</v>
      </c>
      <c r="G2054" s="7">
        <f>Data[[#This Row],[Tintern ]]-Data[[#This Row],[temperatuur]]</f>
        <v>11.858563025210085</v>
      </c>
      <c r="H2054" s="7">
        <f>ROUND(IF(Data[[#This Row],[deltaT]]&gt;0,(Data[[#This Row],[Tintern ]]-Data[[#This Row],[temperatuur]])*Uitgangspunten!$B$9,0),1)</f>
        <v>41.2</v>
      </c>
      <c r="I2054"/>
      <c r="J2054"/>
      <c r="K2054" s="6"/>
      <c r="O2054" s="5"/>
      <c r="P2054" s="8"/>
      <c r="U2054"/>
      <c r="V2054"/>
    </row>
    <row r="2055" spans="1:22" x14ac:dyDescent="0.25">
      <c r="A2055">
        <v>2000</v>
      </c>
      <c r="B2055">
        <v>5</v>
      </c>
      <c r="C2055">
        <v>31</v>
      </c>
      <c r="D2055">
        <v>1</v>
      </c>
      <c r="E2055" s="13">
        <v>5.2</v>
      </c>
      <c r="F2055" s="7">
        <f>(((20-15)/(MIN($E$2:$E$8761)-15))*Data[[#This Row],[temperatuur]])+18.151</f>
        <v>17.058563025210084</v>
      </c>
      <c r="G2055" s="7">
        <f>Data[[#This Row],[Tintern ]]-Data[[#This Row],[temperatuur]]</f>
        <v>11.858563025210085</v>
      </c>
      <c r="H2055" s="7">
        <f>ROUND(IF(Data[[#This Row],[deltaT]]&gt;0,(Data[[#This Row],[Tintern ]]-Data[[#This Row],[temperatuur]])*Uitgangspunten!$B$9,0),1)</f>
        <v>41.2</v>
      </c>
      <c r="I2055"/>
      <c r="J2055"/>
      <c r="K2055" s="6"/>
      <c r="O2055" s="5"/>
      <c r="P2055" s="8"/>
      <c r="U2055"/>
      <c r="V2055"/>
    </row>
    <row r="2056" spans="1:22" x14ac:dyDescent="0.25">
      <c r="A2056">
        <v>2011</v>
      </c>
      <c r="B2056">
        <v>6</v>
      </c>
      <c r="C2056">
        <v>12</v>
      </c>
      <c r="D2056">
        <v>2</v>
      </c>
      <c r="E2056" s="13">
        <v>5.2</v>
      </c>
      <c r="F2056" s="7">
        <f>(((20-15)/(MIN($E$2:$E$8761)-15))*Data[[#This Row],[temperatuur]])+18.151</f>
        <v>17.058563025210084</v>
      </c>
      <c r="G2056" s="7">
        <f>Data[[#This Row],[Tintern ]]-Data[[#This Row],[temperatuur]]</f>
        <v>11.858563025210085</v>
      </c>
      <c r="H2056" s="7">
        <f>ROUND(IF(Data[[#This Row],[deltaT]]&gt;0,(Data[[#This Row],[Tintern ]]-Data[[#This Row],[temperatuur]])*Uitgangspunten!$B$9,0),1)</f>
        <v>41.2</v>
      </c>
      <c r="I2056"/>
      <c r="J2056"/>
      <c r="K2056" s="6"/>
      <c r="O2056" s="5"/>
      <c r="P2056" s="8"/>
      <c r="U2056"/>
      <c r="V2056"/>
    </row>
    <row r="2057" spans="1:22" x14ac:dyDescent="0.25">
      <c r="A2057">
        <v>2010</v>
      </c>
      <c r="B2057">
        <v>10</v>
      </c>
      <c r="C2057">
        <v>16</v>
      </c>
      <c r="D2057">
        <v>21</v>
      </c>
      <c r="E2057" s="13">
        <v>5.2</v>
      </c>
      <c r="F2057" s="7">
        <f>(((20-15)/(MIN($E$2:$E$8761)-15))*Data[[#This Row],[temperatuur]])+18.151</f>
        <v>17.058563025210084</v>
      </c>
      <c r="G2057" s="7">
        <f>Data[[#This Row],[Tintern ]]-Data[[#This Row],[temperatuur]]</f>
        <v>11.858563025210085</v>
      </c>
      <c r="H2057" s="7">
        <f>ROUND(IF(Data[[#This Row],[deltaT]]&gt;0,(Data[[#This Row],[Tintern ]]-Data[[#This Row],[temperatuur]])*Uitgangspunten!$B$9,0),1)</f>
        <v>41.2</v>
      </c>
      <c r="I2057"/>
      <c r="J2057"/>
      <c r="K2057" s="6"/>
      <c r="O2057" s="5"/>
      <c r="P2057" s="8"/>
      <c r="U2057"/>
      <c r="V2057"/>
    </row>
    <row r="2058" spans="1:22" x14ac:dyDescent="0.25">
      <c r="A2058">
        <v>2010</v>
      </c>
      <c r="B2058">
        <v>10</v>
      </c>
      <c r="C2058">
        <v>18</v>
      </c>
      <c r="D2058">
        <v>8</v>
      </c>
      <c r="E2058" s="13">
        <v>5.2</v>
      </c>
      <c r="F2058" s="7">
        <f>(((20-15)/(MIN($E$2:$E$8761)-15))*Data[[#This Row],[temperatuur]])+18.151</f>
        <v>17.058563025210084</v>
      </c>
      <c r="G2058" s="7">
        <f>Data[[#This Row],[Tintern ]]-Data[[#This Row],[temperatuur]]</f>
        <v>11.858563025210085</v>
      </c>
      <c r="H2058" s="7">
        <f>ROUND(IF(Data[[#This Row],[deltaT]]&gt;0,(Data[[#This Row],[Tintern ]]-Data[[#This Row],[temperatuur]])*Uitgangspunten!$B$9,0),1)</f>
        <v>41.2</v>
      </c>
      <c r="I2058"/>
      <c r="J2058"/>
      <c r="K2058" s="6"/>
      <c r="O2058" s="5"/>
      <c r="P2058" s="8"/>
      <c r="U2058"/>
      <c r="V2058"/>
    </row>
    <row r="2059" spans="1:22" x14ac:dyDescent="0.25">
      <c r="A2059">
        <v>2003</v>
      </c>
      <c r="B2059">
        <v>11</v>
      </c>
      <c r="C2059">
        <v>6</v>
      </c>
      <c r="D2059">
        <v>6</v>
      </c>
      <c r="E2059" s="13">
        <v>5.2</v>
      </c>
      <c r="F2059" s="7">
        <f>(((20-15)/(MIN($E$2:$E$8761)-15))*Data[[#This Row],[temperatuur]])+18.151</f>
        <v>17.058563025210084</v>
      </c>
      <c r="G2059" s="7">
        <f>Data[[#This Row],[Tintern ]]-Data[[#This Row],[temperatuur]]</f>
        <v>11.858563025210085</v>
      </c>
      <c r="H2059" s="7">
        <f>ROUND(IF(Data[[#This Row],[deltaT]]&gt;0,(Data[[#This Row],[Tintern ]]-Data[[#This Row],[temperatuur]])*Uitgangspunten!$B$9,0),1)</f>
        <v>41.2</v>
      </c>
      <c r="I2059"/>
      <c r="J2059"/>
      <c r="K2059" s="6"/>
      <c r="O2059" s="5"/>
      <c r="P2059" s="8"/>
      <c r="U2059"/>
      <c r="V2059"/>
    </row>
    <row r="2060" spans="1:22" x14ac:dyDescent="0.25">
      <c r="A2060">
        <v>2003</v>
      </c>
      <c r="B2060">
        <v>11</v>
      </c>
      <c r="C2060">
        <v>15</v>
      </c>
      <c r="D2060">
        <v>19</v>
      </c>
      <c r="E2060" s="13">
        <v>5.2</v>
      </c>
      <c r="F2060" s="7">
        <f>(((20-15)/(MIN($E$2:$E$8761)-15))*Data[[#This Row],[temperatuur]])+18.151</f>
        <v>17.058563025210084</v>
      </c>
      <c r="G2060" s="7">
        <f>Data[[#This Row],[Tintern ]]-Data[[#This Row],[temperatuur]]</f>
        <v>11.858563025210085</v>
      </c>
      <c r="H2060" s="7">
        <f>ROUND(IF(Data[[#This Row],[deltaT]]&gt;0,(Data[[#This Row],[Tintern ]]-Data[[#This Row],[temperatuur]])*Uitgangspunten!$B$9,0),1)</f>
        <v>41.2</v>
      </c>
      <c r="I2060"/>
      <c r="J2060"/>
      <c r="K2060" s="6"/>
      <c r="O2060" s="5"/>
      <c r="P2060" s="8"/>
      <c r="U2060"/>
      <c r="V2060"/>
    </row>
    <row r="2061" spans="1:22" x14ac:dyDescent="0.25">
      <c r="A2061">
        <v>2003</v>
      </c>
      <c r="B2061">
        <v>11</v>
      </c>
      <c r="C2061">
        <v>25</v>
      </c>
      <c r="D2061">
        <v>3</v>
      </c>
      <c r="E2061" s="13">
        <v>5.2</v>
      </c>
      <c r="F2061" s="7">
        <f>(((20-15)/(MIN($E$2:$E$8761)-15))*Data[[#This Row],[temperatuur]])+18.151</f>
        <v>17.058563025210084</v>
      </c>
      <c r="G2061" s="7">
        <f>Data[[#This Row],[Tintern ]]-Data[[#This Row],[temperatuur]]</f>
        <v>11.858563025210085</v>
      </c>
      <c r="H2061" s="7">
        <f>ROUND(IF(Data[[#This Row],[deltaT]]&gt;0,(Data[[#This Row],[Tintern ]]-Data[[#This Row],[temperatuur]])*Uitgangspunten!$B$9,0),1)</f>
        <v>41.2</v>
      </c>
      <c r="I2061"/>
      <c r="J2061"/>
      <c r="K2061" s="6"/>
      <c r="O2061" s="5"/>
      <c r="P2061" s="8"/>
      <c r="U2061"/>
      <c r="V2061"/>
    </row>
    <row r="2062" spans="1:22" x14ac:dyDescent="0.25">
      <c r="A2062">
        <v>2003</v>
      </c>
      <c r="B2062">
        <v>11</v>
      </c>
      <c r="C2062">
        <v>27</v>
      </c>
      <c r="D2062">
        <v>9</v>
      </c>
      <c r="E2062" s="13">
        <v>5.2</v>
      </c>
      <c r="F2062" s="7">
        <f>(((20-15)/(MIN($E$2:$E$8761)-15))*Data[[#This Row],[temperatuur]])+18.151</f>
        <v>17.058563025210084</v>
      </c>
      <c r="G2062" s="7">
        <f>Data[[#This Row],[Tintern ]]-Data[[#This Row],[temperatuur]]</f>
        <v>11.858563025210085</v>
      </c>
      <c r="H2062" s="7">
        <f>ROUND(IF(Data[[#This Row],[deltaT]]&gt;0,(Data[[#This Row],[Tintern ]]-Data[[#This Row],[temperatuur]])*Uitgangspunten!$B$9,0),1)</f>
        <v>41.2</v>
      </c>
      <c r="I2062"/>
      <c r="J2062"/>
      <c r="K2062" s="6"/>
      <c r="O2062" s="5"/>
      <c r="P2062" s="8"/>
      <c r="U2062"/>
      <c r="V2062"/>
    </row>
    <row r="2063" spans="1:22" x14ac:dyDescent="0.25">
      <c r="A2063">
        <v>2003</v>
      </c>
      <c r="B2063">
        <v>11</v>
      </c>
      <c r="C2063">
        <v>29</v>
      </c>
      <c r="D2063">
        <v>20</v>
      </c>
      <c r="E2063" s="13">
        <v>5.2</v>
      </c>
      <c r="F2063" s="7">
        <f>(((20-15)/(MIN($E$2:$E$8761)-15))*Data[[#This Row],[temperatuur]])+18.151</f>
        <v>17.058563025210084</v>
      </c>
      <c r="G2063" s="7">
        <f>Data[[#This Row],[Tintern ]]-Data[[#This Row],[temperatuur]]</f>
        <v>11.858563025210085</v>
      </c>
      <c r="H2063" s="7">
        <f>ROUND(IF(Data[[#This Row],[deltaT]]&gt;0,(Data[[#This Row],[Tintern ]]-Data[[#This Row],[temperatuur]])*Uitgangspunten!$B$9,0),1)</f>
        <v>41.2</v>
      </c>
      <c r="I2063"/>
      <c r="J2063"/>
      <c r="K2063" s="6"/>
      <c r="O2063" s="5"/>
      <c r="P2063" s="8"/>
      <c r="U2063"/>
      <c r="V2063"/>
    </row>
    <row r="2064" spans="1:22" x14ac:dyDescent="0.25">
      <c r="A2064">
        <v>2003</v>
      </c>
      <c r="B2064">
        <v>12</v>
      </c>
      <c r="C2064">
        <v>4</v>
      </c>
      <c r="D2064">
        <v>10</v>
      </c>
      <c r="E2064" s="13">
        <v>5.2</v>
      </c>
      <c r="F2064" s="7">
        <f>(((20-15)/(MIN($E$2:$E$8761)-15))*Data[[#This Row],[temperatuur]])+18.151</f>
        <v>17.058563025210084</v>
      </c>
      <c r="G2064" s="7">
        <f>Data[[#This Row],[Tintern ]]-Data[[#This Row],[temperatuur]]</f>
        <v>11.858563025210085</v>
      </c>
      <c r="H2064" s="7">
        <f>ROUND(IF(Data[[#This Row],[deltaT]]&gt;0,(Data[[#This Row],[Tintern ]]-Data[[#This Row],[temperatuur]])*Uitgangspunten!$B$9,0),1)</f>
        <v>41.2</v>
      </c>
      <c r="I2064"/>
      <c r="J2064"/>
      <c r="K2064" s="6"/>
      <c r="O2064" s="5"/>
      <c r="P2064" s="8"/>
      <c r="U2064"/>
      <c r="V2064"/>
    </row>
    <row r="2065" spans="1:22" x14ac:dyDescent="0.25">
      <c r="A2065">
        <v>2003</v>
      </c>
      <c r="B2065">
        <v>12</v>
      </c>
      <c r="C2065">
        <v>4</v>
      </c>
      <c r="D2065">
        <v>11</v>
      </c>
      <c r="E2065" s="13">
        <v>5.2</v>
      </c>
      <c r="F2065" s="7">
        <f>(((20-15)/(MIN($E$2:$E$8761)-15))*Data[[#This Row],[temperatuur]])+18.151</f>
        <v>17.058563025210084</v>
      </c>
      <c r="G2065" s="7">
        <f>Data[[#This Row],[Tintern ]]-Data[[#This Row],[temperatuur]]</f>
        <v>11.858563025210085</v>
      </c>
      <c r="H2065" s="7">
        <f>ROUND(IF(Data[[#This Row],[deltaT]]&gt;0,(Data[[#This Row],[Tintern ]]-Data[[#This Row],[temperatuur]])*Uitgangspunten!$B$9,0),1)</f>
        <v>41.2</v>
      </c>
      <c r="I2065"/>
      <c r="J2065"/>
      <c r="K2065" s="6"/>
      <c r="O2065" s="5"/>
      <c r="P2065" s="8"/>
      <c r="U2065"/>
      <c r="V2065"/>
    </row>
    <row r="2066" spans="1:22" x14ac:dyDescent="0.25">
      <c r="A2066">
        <v>2003</v>
      </c>
      <c r="B2066">
        <v>12</v>
      </c>
      <c r="C2066">
        <v>5</v>
      </c>
      <c r="D2066">
        <v>13</v>
      </c>
      <c r="E2066" s="13">
        <v>5.2</v>
      </c>
      <c r="F2066" s="7">
        <f>(((20-15)/(MIN($E$2:$E$8761)-15))*Data[[#This Row],[temperatuur]])+18.151</f>
        <v>17.058563025210084</v>
      </c>
      <c r="G2066" s="7">
        <f>Data[[#This Row],[Tintern ]]-Data[[#This Row],[temperatuur]]</f>
        <v>11.858563025210085</v>
      </c>
      <c r="H2066" s="7">
        <f>ROUND(IF(Data[[#This Row],[deltaT]]&gt;0,(Data[[#This Row],[Tintern ]]-Data[[#This Row],[temperatuur]])*Uitgangspunten!$B$9,0),1)</f>
        <v>41.2</v>
      </c>
      <c r="I2066"/>
      <c r="J2066"/>
      <c r="K2066" s="6"/>
      <c r="O2066" s="5"/>
      <c r="P2066" s="8"/>
      <c r="U2066"/>
      <c r="V2066"/>
    </row>
    <row r="2067" spans="1:22" x14ac:dyDescent="0.25">
      <c r="A2067">
        <v>2003</v>
      </c>
      <c r="B2067">
        <v>12</v>
      </c>
      <c r="C2067">
        <v>6</v>
      </c>
      <c r="D2067">
        <v>15</v>
      </c>
      <c r="E2067" s="13">
        <v>5.2</v>
      </c>
      <c r="F2067" s="7">
        <f>(((20-15)/(MIN($E$2:$E$8761)-15))*Data[[#This Row],[temperatuur]])+18.151</f>
        <v>17.058563025210084</v>
      </c>
      <c r="G2067" s="7">
        <f>Data[[#This Row],[Tintern ]]-Data[[#This Row],[temperatuur]]</f>
        <v>11.858563025210085</v>
      </c>
      <c r="H2067" s="7">
        <f>ROUND(IF(Data[[#This Row],[deltaT]]&gt;0,(Data[[#This Row],[Tintern ]]-Data[[#This Row],[temperatuur]])*Uitgangspunten!$B$9,0),1)</f>
        <v>41.2</v>
      </c>
      <c r="I2067"/>
      <c r="J2067"/>
      <c r="K2067" s="6"/>
      <c r="O2067" s="5"/>
      <c r="P2067" s="8"/>
      <c r="U2067"/>
      <c r="V2067"/>
    </row>
    <row r="2068" spans="1:22" x14ac:dyDescent="0.25">
      <c r="A2068">
        <v>2003</v>
      </c>
      <c r="B2068">
        <v>12</v>
      </c>
      <c r="C2068">
        <v>9</v>
      </c>
      <c r="D2068">
        <v>14</v>
      </c>
      <c r="E2068" s="13">
        <v>5.2</v>
      </c>
      <c r="F2068" s="7">
        <f>(((20-15)/(MIN($E$2:$E$8761)-15))*Data[[#This Row],[temperatuur]])+18.151</f>
        <v>17.058563025210084</v>
      </c>
      <c r="G2068" s="7">
        <f>Data[[#This Row],[Tintern ]]-Data[[#This Row],[temperatuur]]</f>
        <v>11.858563025210085</v>
      </c>
      <c r="H2068" s="7">
        <f>ROUND(IF(Data[[#This Row],[deltaT]]&gt;0,(Data[[#This Row],[Tintern ]]-Data[[#This Row],[temperatuur]])*Uitgangspunten!$B$9,0),1)</f>
        <v>41.2</v>
      </c>
      <c r="I2068"/>
      <c r="J2068"/>
      <c r="K2068" s="6"/>
      <c r="O2068" s="5"/>
      <c r="P2068" s="8"/>
      <c r="U2068"/>
      <c r="V2068"/>
    </row>
    <row r="2069" spans="1:22" x14ac:dyDescent="0.25">
      <c r="A2069">
        <v>2003</v>
      </c>
      <c r="B2069">
        <v>12</v>
      </c>
      <c r="C2069">
        <v>12</v>
      </c>
      <c r="D2069">
        <v>20</v>
      </c>
      <c r="E2069" s="13">
        <v>5.2</v>
      </c>
      <c r="F2069" s="7">
        <f>(((20-15)/(MIN($E$2:$E$8761)-15))*Data[[#This Row],[temperatuur]])+18.151</f>
        <v>17.058563025210084</v>
      </c>
      <c r="G2069" s="7">
        <f>Data[[#This Row],[Tintern ]]-Data[[#This Row],[temperatuur]]</f>
        <v>11.858563025210085</v>
      </c>
      <c r="H2069" s="7">
        <f>ROUND(IF(Data[[#This Row],[deltaT]]&gt;0,(Data[[#This Row],[Tintern ]]-Data[[#This Row],[temperatuur]])*Uitgangspunten!$B$9,0),1)</f>
        <v>41.2</v>
      </c>
      <c r="I2069"/>
      <c r="J2069"/>
      <c r="K2069" s="6"/>
      <c r="O2069" s="5"/>
      <c r="P2069" s="8"/>
      <c r="U2069"/>
      <c r="V2069"/>
    </row>
    <row r="2070" spans="1:22" x14ac:dyDescent="0.25">
      <c r="A2070">
        <v>2003</v>
      </c>
      <c r="B2070">
        <v>12</v>
      </c>
      <c r="C2070">
        <v>14</v>
      </c>
      <c r="D2070">
        <v>23</v>
      </c>
      <c r="E2070" s="13">
        <v>5.2</v>
      </c>
      <c r="F2070" s="7">
        <f>(((20-15)/(MIN($E$2:$E$8761)-15))*Data[[#This Row],[temperatuur]])+18.151</f>
        <v>17.058563025210084</v>
      </c>
      <c r="G2070" s="7">
        <f>Data[[#This Row],[Tintern ]]-Data[[#This Row],[temperatuur]]</f>
        <v>11.858563025210085</v>
      </c>
      <c r="H2070" s="7">
        <f>ROUND(IF(Data[[#This Row],[deltaT]]&gt;0,(Data[[#This Row],[Tintern ]]-Data[[#This Row],[temperatuur]])*Uitgangspunten!$B$9,0),1)</f>
        <v>41.2</v>
      </c>
      <c r="I2070"/>
      <c r="J2070"/>
      <c r="K2070" s="6"/>
      <c r="O2070" s="5"/>
      <c r="P2070" s="8"/>
      <c r="U2070"/>
      <c r="V2070"/>
    </row>
    <row r="2071" spans="1:22" x14ac:dyDescent="0.25">
      <c r="A2071">
        <v>2001</v>
      </c>
      <c r="B2071">
        <v>1</v>
      </c>
      <c r="C2071">
        <v>7</v>
      </c>
      <c r="D2071">
        <v>18</v>
      </c>
      <c r="E2071" s="13">
        <v>5.3000000000000007</v>
      </c>
      <c r="F2071" s="7">
        <f>(((20-15)/(MIN($E$2:$E$8761)-15))*Data[[#This Row],[temperatuur]])+18.151</f>
        <v>17.037554621848738</v>
      </c>
      <c r="G2071" s="7">
        <f>Data[[#This Row],[Tintern ]]-Data[[#This Row],[temperatuur]]</f>
        <v>11.737554621848737</v>
      </c>
      <c r="H2071" s="7">
        <f>ROUND(IF(Data[[#This Row],[deltaT]]&gt;0,(Data[[#This Row],[Tintern ]]-Data[[#This Row],[temperatuur]])*Uitgangspunten!$B$9,0),1)</f>
        <v>40.799999999999997</v>
      </c>
      <c r="I2071"/>
      <c r="J2071"/>
      <c r="K2071" s="6"/>
      <c r="O2071" s="5"/>
      <c r="P2071" s="8"/>
      <c r="U2071"/>
      <c r="V2071"/>
    </row>
    <row r="2072" spans="1:22" x14ac:dyDescent="0.25">
      <c r="A2072">
        <v>2001</v>
      </c>
      <c r="B2072">
        <v>1</v>
      </c>
      <c r="C2072">
        <v>8</v>
      </c>
      <c r="D2072">
        <v>18</v>
      </c>
      <c r="E2072" s="13">
        <v>5.3000000000000007</v>
      </c>
      <c r="F2072" s="7">
        <f>(((20-15)/(MIN($E$2:$E$8761)-15))*Data[[#This Row],[temperatuur]])+18.151</f>
        <v>17.037554621848738</v>
      </c>
      <c r="G2072" s="7">
        <f>Data[[#This Row],[Tintern ]]-Data[[#This Row],[temperatuur]]</f>
        <v>11.737554621848737</v>
      </c>
      <c r="H2072" s="7">
        <f>ROUND(IF(Data[[#This Row],[deltaT]]&gt;0,(Data[[#This Row],[Tintern ]]-Data[[#This Row],[temperatuur]])*Uitgangspunten!$B$9,0),1)</f>
        <v>40.799999999999997</v>
      </c>
      <c r="I2072"/>
      <c r="J2072"/>
      <c r="K2072" s="6"/>
      <c r="O2072" s="5"/>
      <c r="P2072" s="8"/>
      <c r="U2072"/>
      <c r="V2072"/>
    </row>
    <row r="2073" spans="1:22" x14ac:dyDescent="0.25">
      <c r="A2073">
        <v>2001</v>
      </c>
      <c r="B2073">
        <v>1</v>
      </c>
      <c r="C2073">
        <v>22</v>
      </c>
      <c r="D2073">
        <v>18</v>
      </c>
      <c r="E2073" s="13">
        <v>5.3000000000000007</v>
      </c>
      <c r="F2073" s="7">
        <f>(((20-15)/(MIN($E$2:$E$8761)-15))*Data[[#This Row],[temperatuur]])+18.151</f>
        <v>17.037554621848738</v>
      </c>
      <c r="G2073" s="7">
        <f>Data[[#This Row],[Tintern ]]-Data[[#This Row],[temperatuur]]</f>
        <v>11.737554621848737</v>
      </c>
      <c r="H2073" s="7">
        <f>ROUND(IF(Data[[#This Row],[deltaT]]&gt;0,(Data[[#This Row],[Tintern ]]-Data[[#This Row],[temperatuur]])*Uitgangspunten!$B$9,0),1)</f>
        <v>40.799999999999997</v>
      </c>
      <c r="I2073"/>
      <c r="J2073"/>
      <c r="K2073" s="6"/>
      <c r="O2073" s="5"/>
      <c r="P2073" s="8"/>
      <c r="U2073"/>
      <c r="V2073"/>
    </row>
    <row r="2074" spans="1:22" x14ac:dyDescent="0.25">
      <c r="A2074">
        <v>2001</v>
      </c>
      <c r="B2074">
        <v>1</v>
      </c>
      <c r="C2074">
        <v>22</v>
      </c>
      <c r="D2074">
        <v>19</v>
      </c>
      <c r="E2074" s="13">
        <v>5.3000000000000007</v>
      </c>
      <c r="F2074" s="7">
        <f>(((20-15)/(MIN($E$2:$E$8761)-15))*Data[[#This Row],[temperatuur]])+18.151</f>
        <v>17.037554621848738</v>
      </c>
      <c r="G2074" s="7">
        <f>Data[[#This Row],[Tintern ]]-Data[[#This Row],[temperatuur]]</f>
        <v>11.737554621848737</v>
      </c>
      <c r="H2074" s="7">
        <f>ROUND(IF(Data[[#This Row],[deltaT]]&gt;0,(Data[[#This Row],[Tintern ]]-Data[[#This Row],[temperatuur]])*Uitgangspunten!$B$9,0),1)</f>
        <v>40.799999999999997</v>
      </c>
      <c r="I2074"/>
      <c r="J2074"/>
      <c r="K2074" s="6"/>
      <c r="O2074" s="5"/>
      <c r="P2074" s="8"/>
      <c r="U2074"/>
      <c r="V2074"/>
    </row>
    <row r="2075" spans="1:22" x14ac:dyDescent="0.25">
      <c r="A2075">
        <v>2004</v>
      </c>
      <c r="B2075">
        <v>2</v>
      </c>
      <c r="C2075">
        <v>26</v>
      </c>
      <c r="D2075">
        <v>11</v>
      </c>
      <c r="E2075" s="13">
        <v>5.3000000000000007</v>
      </c>
      <c r="F2075" s="7">
        <f>(((20-15)/(MIN($E$2:$E$8761)-15))*Data[[#This Row],[temperatuur]])+18.151</f>
        <v>17.037554621848738</v>
      </c>
      <c r="G2075" s="7">
        <f>Data[[#This Row],[Tintern ]]-Data[[#This Row],[temperatuur]]</f>
        <v>11.737554621848737</v>
      </c>
      <c r="H2075" s="7">
        <f>ROUND(IF(Data[[#This Row],[deltaT]]&gt;0,(Data[[#This Row],[Tintern ]]-Data[[#This Row],[temperatuur]])*Uitgangspunten!$B$9,0),1)</f>
        <v>40.799999999999997</v>
      </c>
      <c r="I2075"/>
      <c r="J2075"/>
      <c r="K2075" s="6"/>
      <c r="O2075" s="5"/>
      <c r="P2075" s="8"/>
      <c r="U2075"/>
      <c r="V2075"/>
    </row>
    <row r="2076" spans="1:22" x14ac:dyDescent="0.25">
      <c r="A2076">
        <v>2004</v>
      </c>
      <c r="B2076">
        <v>3</v>
      </c>
      <c r="C2076">
        <v>11</v>
      </c>
      <c r="D2076">
        <v>14</v>
      </c>
      <c r="E2076" s="13">
        <v>5.3000000000000007</v>
      </c>
      <c r="F2076" s="7">
        <f>(((20-15)/(MIN($E$2:$E$8761)-15))*Data[[#This Row],[temperatuur]])+18.151</f>
        <v>17.037554621848738</v>
      </c>
      <c r="G2076" s="7">
        <f>Data[[#This Row],[Tintern ]]-Data[[#This Row],[temperatuur]]</f>
        <v>11.737554621848737</v>
      </c>
      <c r="H2076" s="7">
        <f>ROUND(IF(Data[[#This Row],[deltaT]]&gt;0,(Data[[#This Row],[Tintern ]]-Data[[#This Row],[temperatuur]])*Uitgangspunten!$B$9,0),1)</f>
        <v>40.799999999999997</v>
      </c>
      <c r="I2076"/>
      <c r="J2076"/>
      <c r="K2076" s="6"/>
      <c r="O2076" s="5"/>
      <c r="P2076" s="8"/>
      <c r="U2076"/>
      <c r="V2076"/>
    </row>
    <row r="2077" spans="1:22" x14ac:dyDescent="0.25">
      <c r="A2077">
        <v>2004</v>
      </c>
      <c r="B2077">
        <v>3</v>
      </c>
      <c r="C2077">
        <v>14</v>
      </c>
      <c r="D2077">
        <v>4</v>
      </c>
      <c r="E2077" s="13">
        <v>5.3000000000000007</v>
      </c>
      <c r="F2077" s="7">
        <f>(((20-15)/(MIN($E$2:$E$8761)-15))*Data[[#This Row],[temperatuur]])+18.151</f>
        <v>17.037554621848738</v>
      </c>
      <c r="G2077" s="7">
        <f>Data[[#This Row],[Tintern ]]-Data[[#This Row],[temperatuur]]</f>
        <v>11.737554621848737</v>
      </c>
      <c r="H2077" s="7">
        <f>ROUND(IF(Data[[#This Row],[deltaT]]&gt;0,(Data[[#This Row],[Tintern ]]-Data[[#This Row],[temperatuur]])*Uitgangspunten!$B$9,0),1)</f>
        <v>40.799999999999997</v>
      </c>
      <c r="I2077"/>
      <c r="J2077"/>
      <c r="K2077" s="6"/>
      <c r="O2077" s="5"/>
      <c r="P2077" s="8"/>
      <c r="U2077"/>
      <c r="V2077"/>
    </row>
    <row r="2078" spans="1:22" x14ac:dyDescent="0.25">
      <c r="A2078">
        <v>2004</v>
      </c>
      <c r="B2078">
        <v>3</v>
      </c>
      <c r="C2078">
        <v>25</v>
      </c>
      <c r="D2078">
        <v>18</v>
      </c>
      <c r="E2078" s="13">
        <v>5.3000000000000007</v>
      </c>
      <c r="F2078" s="7">
        <f>(((20-15)/(MIN($E$2:$E$8761)-15))*Data[[#This Row],[temperatuur]])+18.151</f>
        <v>17.037554621848738</v>
      </c>
      <c r="G2078" s="7">
        <f>Data[[#This Row],[Tintern ]]-Data[[#This Row],[temperatuur]]</f>
        <v>11.737554621848737</v>
      </c>
      <c r="H2078" s="7">
        <f>ROUND(IF(Data[[#This Row],[deltaT]]&gt;0,(Data[[#This Row],[Tintern ]]-Data[[#This Row],[temperatuur]])*Uitgangspunten!$B$9,0),1)</f>
        <v>40.799999999999997</v>
      </c>
      <c r="I2078"/>
      <c r="J2078"/>
      <c r="K2078" s="6"/>
      <c r="O2078" s="5"/>
      <c r="P2078" s="8"/>
      <c r="U2078"/>
      <c r="V2078"/>
    </row>
    <row r="2079" spans="1:22" x14ac:dyDescent="0.25">
      <c r="A2079">
        <v>2002</v>
      </c>
      <c r="B2079">
        <v>4</v>
      </c>
      <c r="C2079">
        <v>5</v>
      </c>
      <c r="D2079">
        <v>24</v>
      </c>
      <c r="E2079" s="13">
        <v>5.3000000000000007</v>
      </c>
      <c r="F2079" s="7">
        <f>(((20-15)/(MIN($E$2:$E$8761)-15))*Data[[#This Row],[temperatuur]])+18.151</f>
        <v>17.037554621848738</v>
      </c>
      <c r="G2079" s="7">
        <f>Data[[#This Row],[Tintern ]]-Data[[#This Row],[temperatuur]]</f>
        <v>11.737554621848737</v>
      </c>
      <c r="H2079" s="7">
        <f>ROUND(IF(Data[[#This Row],[deltaT]]&gt;0,(Data[[#This Row],[Tintern ]]-Data[[#This Row],[temperatuur]])*Uitgangspunten!$B$9,0),1)</f>
        <v>40.799999999999997</v>
      </c>
      <c r="I2079"/>
      <c r="J2079"/>
      <c r="K2079" s="6"/>
      <c r="O2079" s="5"/>
      <c r="P2079" s="8"/>
      <c r="U2079"/>
      <c r="V2079"/>
    </row>
    <row r="2080" spans="1:22" x14ac:dyDescent="0.25">
      <c r="A2080">
        <v>2002</v>
      </c>
      <c r="B2080">
        <v>4</v>
      </c>
      <c r="C2080">
        <v>7</v>
      </c>
      <c r="D2080">
        <v>23</v>
      </c>
      <c r="E2080" s="13">
        <v>5.3000000000000007</v>
      </c>
      <c r="F2080" s="7">
        <f>(((20-15)/(MIN($E$2:$E$8761)-15))*Data[[#This Row],[temperatuur]])+18.151</f>
        <v>17.037554621848738</v>
      </c>
      <c r="G2080" s="7">
        <f>Data[[#This Row],[Tintern ]]-Data[[#This Row],[temperatuur]]</f>
        <v>11.737554621848737</v>
      </c>
      <c r="H2080" s="7">
        <f>ROUND(IF(Data[[#This Row],[deltaT]]&gt;0,(Data[[#This Row],[Tintern ]]-Data[[#This Row],[temperatuur]])*Uitgangspunten!$B$9,0),1)</f>
        <v>40.799999999999997</v>
      </c>
      <c r="I2080"/>
      <c r="J2080"/>
      <c r="K2080" s="6"/>
      <c r="O2080" s="5"/>
      <c r="P2080" s="8"/>
      <c r="U2080"/>
      <c r="V2080"/>
    </row>
    <row r="2081" spans="1:22" x14ac:dyDescent="0.25">
      <c r="A2081">
        <v>2002</v>
      </c>
      <c r="B2081">
        <v>4</v>
      </c>
      <c r="C2081">
        <v>9</v>
      </c>
      <c r="D2081">
        <v>7</v>
      </c>
      <c r="E2081" s="13">
        <v>5.3000000000000007</v>
      </c>
      <c r="F2081" s="7">
        <f>(((20-15)/(MIN($E$2:$E$8761)-15))*Data[[#This Row],[temperatuur]])+18.151</f>
        <v>17.037554621848738</v>
      </c>
      <c r="G2081" s="7">
        <f>Data[[#This Row],[Tintern ]]-Data[[#This Row],[temperatuur]]</f>
        <v>11.737554621848737</v>
      </c>
      <c r="H2081" s="7">
        <f>ROUND(IF(Data[[#This Row],[deltaT]]&gt;0,(Data[[#This Row],[Tintern ]]-Data[[#This Row],[temperatuur]])*Uitgangspunten!$B$9,0),1)</f>
        <v>40.799999999999997</v>
      </c>
      <c r="I2081"/>
      <c r="J2081"/>
      <c r="K2081" s="6"/>
      <c r="O2081" s="5"/>
      <c r="P2081" s="8"/>
      <c r="U2081"/>
      <c r="V2081"/>
    </row>
    <row r="2082" spans="1:22" x14ac:dyDescent="0.25">
      <c r="A2082">
        <v>2002</v>
      </c>
      <c r="B2082">
        <v>4</v>
      </c>
      <c r="C2082">
        <v>10</v>
      </c>
      <c r="D2082">
        <v>23</v>
      </c>
      <c r="E2082" s="13">
        <v>5.3000000000000007</v>
      </c>
      <c r="F2082" s="7">
        <f>(((20-15)/(MIN($E$2:$E$8761)-15))*Data[[#This Row],[temperatuur]])+18.151</f>
        <v>17.037554621848738</v>
      </c>
      <c r="G2082" s="7">
        <f>Data[[#This Row],[Tintern ]]-Data[[#This Row],[temperatuur]]</f>
        <v>11.737554621848737</v>
      </c>
      <c r="H2082" s="7">
        <f>ROUND(IF(Data[[#This Row],[deltaT]]&gt;0,(Data[[#This Row],[Tintern ]]-Data[[#This Row],[temperatuur]])*Uitgangspunten!$B$9,0),1)</f>
        <v>40.799999999999997</v>
      </c>
      <c r="I2082"/>
      <c r="J2082"/>
      <c r="K2082" s="6"/>
      <c r="O2082" s="5"/>
      <c r="P2082" s="8"/>
      <c r="U2082"/>
      <c r="V2082"/>
    </row>
    <row r="2083" spans="1:22" x14ac:dyDescent="0.25">
      <c r="A2083">
        <v>2003</v>
      </c>
      <c r="B2083">
        <v>11</v>
      </c>
      <c r="C2083">
        <v>11</v>
      </c>
      <c r="D2083">
        <v>14</v>
      </c>
      <c r="E2083" s="13">
        <v>5.3000000000000007</v>
      </c>
      <c r="F2083" s="7">
        <f>(((20-15)/(MIN($E$2:$E$8761)-15))*Data[[#This Row],[temperatuur]])+18.151</f>
        <v>17.037554621848738</v>
      </c>
      <c r="G2083" s="7">
        <f>Data[[#This Row],[Tintern ]]-Data[[#This Row],[temperatuur]]</f>
        <v>11.737554621848737</v>
      </c>
      <c r="H2083" s="7">
        <f>ROUND(IF(Data[[#This Row],[deltaT]]&gt;0,(Data[[#This Row],[Tintern ]]-Data[[#This Row],[temperatuur]])*Uitgangspunten!$B$9,0),1)</f>
        <v>40.799999999999997</v>
      </c>
      <c r="I2083"/>
      <c r="J2083"/>
      <c r="K2083" s="6"/>
      <c r="O2083" s="5"/>
      <c r="P2083" s="8"/>
      <c r="U2083"/>
      <c r="V2083"/>
    </row>
    <row r="2084" spans="1:22" x14ac:dyDescent="0.25">
      <c r="A2084">
        <v>2003</v>
      </c>
      <c r="B2084">
        <v>11</v>
      </c>
      <c r="C2084">
        <v>12</v>
      </c>
      <c r="D2084">
        <v>11</v>
      </c>
      <c r="E2084" s="13">
        <v>5.3000000000000007</v>
      </c>
      <c r="F2084" s="7">
        <f>(((20-15)/(MIN($E$2:$E$8761)-15))*Data[[#This Row],[temperatuur]])+18.151</f>
        <v>17.037554621848738</v>
      </c>
      <c r="G2084" s="7">
        <f>Data[[#This Row],[Tintern ]]-Data[[#This Row],[temperatuur]]</f>
        <v>11.737554621848737</v>
      </c>
      <c r="H2084" s="7">
        <f>ROUND(IF(Data[[#This Row],[deltaT]]&gt;0,(Data[[#This Row],[Tintern ]]-Data[[#This Row],[temperatuur]])*Uitgangspunten!$B$9,0),1)</f>
        <v>40.799999999999997</v>
      </c>
      <c r="I2084"/>
      <c r="J2084"/>
      <c r="K2084" s="6"/>
      <c r="O2084" s="5"/>
      <c r="P2084" s="8"/>
      <c r="U2084"/>
      <c r="V2084"/>
    </row>
    <row r="2085" spans="1:22" x14ac:dyDescent="0.25">
      <c r="A2085">
        <v>2003</v>
      </c>
      <c r="B2085">
        <v>11</v>
      </c>
      <c r="C2085">
        <v>15</v>
      </c>
      <c r="D2085">
        <v>23</v>
      </c>
      <c r="E2085" s="13">
        <v>5.3000000000000007</v>
      </c>
      <c r="F2085" s="7">
        <f>(((20-15)/(MIN($E$2:$E$8761)-15))*Data[[#This Row],[temperatuur]])+18.151</f>
        <v>17.037554621848738</v>
      </c>
      <c r="G2085" s="7">
        <f>Data[[#This Row],[Tintern ]]-Data[[#This Row],[temperatuur]]</f>
        <v>11.737554621848737</v>
      </c>
      <c r="H2085" s="7">
        <f>ROUND(IF(Data[[#This Row],[deltaT]]&gt;0,(Data[[#This Row],[Tintern ]]-Data[[#This Row],[temperatuur]])*Uitgangspunten!$B$9,0),1)</f>
        <v>40.799999999999997</v>
      </c>
      <c r="I2085"/>
      <c r="J2085"/>
      <c r="K2085" s="6"/>
      <c r="O2085" s="5"/>
      <c r="P2085" s="8"/>
      <c r="U2085"/>
      <c r="V2085"/>
    </row>
    <row r="2086" spans="1:22" x14ac:dyDescent="0.25">
      <c r="A2086">
        <v>2003</v>
      </c>
      <c r="B2086">
        <v>11</v>
      </c>
      <c r="C2086">
        <v>16</v>
      </c>
      <c r="D2086">
        <v>8</v>
      </c>
      <c r="E2086" s="13">
        <v>5.3000000000000007</v>
      </c>
      <c r="F2086" s="7">
        <f>(((20-15)/(MIN($E$2:$E$8761)-15))*Data[[#This Row],[temperatuur]])+18.151</f>
        <v>17.037554621848738</v>
      </c>
      <c r="G2086" s="7">
        <f>Data[[#This Row],[Tintern ]]-Data[[#This Row],[temperatuur]]</f>
        <v>11.737554621848737</v>
      </c>
      <c r="H2086" s="7">
        <f>ROUND(IF(Data[[#This Row],[deltaT]]&gt;0,(Data[[#This Row],[Tintern ]]-Data[[#This Row],[temperatuur]])*Uitgangspunten!$B$9,0),1)</f>
        <v>40.799999999999997</v>
      </c>
      <c r="I2086"/>
      <c r="J2086"/>
      <c r="K2086" s="6"/>
      <c r="O2086" s="5"/>
      <c r="P2086" s="8"/>
      <c r="U2086"/>
      <c r="V2086"/>
    </row>
    <row r="2087" spans="1:22" x14ac:dyDescent="0.25">
      <c r="A2087">
        <v>2003</v>
      </c>
      <c r="B2087">
        <v>11</v>
      </c>
      <c r="C2087">
        <v>27</v>
      </c>
      <c r="D2087">
        <v>8</v>
      </c>
      <c r="E2087" s="13">
        <v>5.3000000000000007</v>
      </c>
      <c r="F2087" s="7">
        <f>(((20-15)/(MIN($E$2:$E$8761)-15))*Data[[#This Row],[temperatuur]])+18.151</f>
        <v>17.037554621848738</v>
      </c>
      <c r="G2087" s="7">
        <f>Data[[#This Row],[Tintern ]]-Data[[#This Row],[temperatuur]]</f>
        <v>11.737554621848737</v>
      </c>
      <c r="H2087" s="7">
        <f>ROUND(IF(Data[[#This Row],[deltaT]]&gt;0,(Data[[#This Row],[Tintern ]]-Data[[#This Row],[temperatuur]])*Uitgangspunten!$B$9,0),1)</f>
        <v>40.799999999999997</v>
      </c>
      <c r="I2087"/>
      <c r="J2087"/>
      <c r="K2087" s="6"/>
      <c r="O2087" s="5"/>
      <c r="P2087" s="8"/>
      <c r="U2087"/>
      <c r="V2087"/>
    </row>
    <row r="2088" spans="1:22" x14ac:dyDescent="0.25">
      <c r="A2088">
        <v>2003</v>
      </c>
      <c r="B2088">
        <v>11</v>
      </c>
      <c r="C2088">
        <v>29</v>
      </c>
      <c r="D2088">
        <v>14</v>
      </c>
      <c r="E2088" s="13">
        <v>5.3000000000000007</v>
      </c>
      <c r="F2088" s="7">
        <f>(((20-15)/(MIN($E$2:$E$8761)-15))*Data[[#This Row],[temperatuur]])+18.151</f>
        <v>17.037554621848738</v>
      </c>
      <c r="G2088" s="7">
        <f>Data[[#This Row],[Tintern ]]-Data[[#This Row],[temperatuur]]</f>
        <v>11.737554621848737</v>
      </c>
      <c r="H2088" s="7">
        <f>ROUND(IF(Data[[#This Row],[deltaT]]&gt;0,(Data[[#This Row],[Tintern ]]-Data[[#This Row],[temperatuur]])*Uitgangspunten!$B$9,0),1)</f>
        <v>40.799999999999997</v>
      </c>
      <c r="I2088"/>
      <c r="J2088"/>
      <c r="K2088" s="6"/>
      <c r="O2088" s="5"/>
      <c r="P2088" s="8"/>
      <c r="U2088"/>
      <c r="V2088"/>
    </row>
    <row r="2089" spans="1:22" x14ac:dyDescent="0.25">
      <c r="A2089">
        <v>2003</v>
      </c>
      <c r="B2089">
        <v>11</v>
      </c>
      <c r="C2089">
        <v>30</v>
      </c>
      <c r="D2089">
        <v>8</v>
      </c>
      <c r="E2089" s="13">
        <v>5.3000000000000007</v>
      </c>
      <c r="F2089" s="7">
        <f>(((20-15)/(MIN($E$2:$E$8761)-15))*Data[[#This Row],[temperatuur]])+18.151</f>
        <v>17.037554621848738</v>
      </c>
      <c r="G2089" s="7">
        <f>Data[[#This Row],[Tintern ]]-Data[[#This Row],[temperatuur]]</f>
        <v>11.737554621848737</v>
      </c>
      <c r="H2089" s="7">
        <f>ROUND(IF(Data[[#This Row],[deltaT]]&gt;0,(Data[[#This Row],[Tintern ]]-Data[[#This Row],[temperatuur]])*Uitgangspunten!$B$9,0),1)</f>
        <v>40.799999999999997</v>
      </c>
      <c r="I2089"/>
      <c r="J2089"/>
      <c r="K2089" s="6"/>
      <c r="O2089" s="5"/>
      <c r="P2089" s="8"/>
      <c r="U2089"/>
      <c r="V2089"/>
    </row>
    <row r="2090" spans="1:22" x14ac:dyDescent="0.25">
      <c r="A2090">
        <v>2003</v>
      </c>
      <c r="B2090">
        <v>12</v>
      </c>
      <c r="C2090">
        <v>3</v>
      </c>
      <c r="D2090">
        <v>16</v>
      </c>
      <c r="E2090" s="13">
        <v>5.3000000000000007</v>
      </c>
      <c r="F2090" s="7">
        <f>(((20-15)/(MIN($E$2:$E$8761)-15))*Data[[#This Row],[temperatuur]])+18.151</f>
        <v>17.037554621848738</v>
      </c>
      <c r="G2090" s="7">
        <f>Data[[#This Row],[Tintern ]]-Data[[#This Row],[temperatuur]]</f>
        <v>11.737554621848737</v>
      </c>
      <c r="H2090" s="7">
        <f>ROUND(IF(Data[[#This Row],[deltaT]]&gt;0,(Data[[#This Row],[Tintern ]]-Data[[#This Row],[temperatuur]])*Uitgangspunten!$B$9,0),1)</f>
        <v>40.799999999999997</v>
      </c>
      <c r="I2090"/>
      <c r="J2090"/>
      <c r="K2090" s="6"/>
      <c r="O2090" s="5"/>
      <c r="P2090" s="8"/>
      <c r="U2090"/>
      <c r="V2090"/>
    </row>
    <row r="2091" spans="1:22" x14ac:dyDescent="0.25">
      <c r="A2091">
        <v>2003</v>
      </c>
      <c r="B2091">
        <v>12</v>
      </c>
      <c r="C2091">
        <v>4</v>
      </c>
      <c r="D2091">
        <v>8</v>
      </c>
      <c r="E2091" s="13">
        <v>5.3000000000000007</v>
      </c>
      <c r="F2091" s="7">
        <f>(((20-15)/(MIN($E$2:$E$8761)-15))*Data[[#This Row],[temperatuur]])+18.151</f>
        <v>17.037554621848738</v>
      </c>
      <c r="G2091" s="7">
        <f>Data[[#This Row],[Tintern ]]-Data[[#This Row],[temperatuur]]</f>
        <v>11.737554621848737</v>
      </c>
      <c r="H2091" s="7">
        <f>ROUND(IF(Data[[#This Row],[deltaT]]&gt;0,(Data[[#This Row],[Tintern ]]-Data[[#This Row],[temperatuur]])*Uitgangspunten!$B$9,0),1)</f>
        <v>40.799999999999997</v>
      </c>
      <c r="I2091"/>
      <c r="J2091"/>
      <c r="K2091" s="6"/>
      <c r="O2091" s="5"/>
      <c r="P2091" s="8"/>
      <c r="U2091"/>
      <c r="V2091"/>
    </row>
    <row r="2092" spans="1:22" x14ac:dyDescent="0.25">
      <c r="A2092">
        <v>2003</v>
      </c>
      <c r="B2092">
        <v>12</v>
      </c>
      <c r="C2092">
        <v>16</v>
      </c>
      <c r="D2092">
        <v>22</v>
      </c>
      <c r="E2092" s="13">
        <v>5.3000000000000007</v>
      </c>
      <c r="F2092" s="7">
        <f>(((20-15)/(MIN($E$2:$E$8761)-15))*Data[[#This Row],[temperatuur]])+18.151</f>
        <v>17.037554621848738</v>
      </c>
      <c r="G2092" s="7">
        <f>Data[[#This Row],[Tintern ]]-Data[[#This Row],[temperatuur]]</f>
        <v>11.737554621848737</v>
      </c>
      <c r="H2092" s="7">
        <f>ROUND(IF(Data[[#This Row],[deltaT]]&gt;0,(Data[[#This Row],[Tintern ]]-Data[[#This Row],[temperatuur]])*Uitgangspunten!$B$9,0),1)</f>
        <v>40.799999999999997</v>
      </c>
      <c r="I2092"/>
      <c r="J2092"/>
      <c r="K2092" s="6"/>
      <c r="O2092" s="5"/>
      <c r="P2092" s="8"/>
      <c r="U2092"/>
      <c r="V2092"/>
    </row>
    <row r="2093" spans="1:22" x14ac:dyDescent="0.25">
      <c r="A2093">
        <v>2003</v>
      </c>
      <c r="B2093">
        <v>12</v>
      </c>
      <c r="C2093">
        <v>17</v>
      </c>
      <c r="D2093">
        <v>10</v>
      </c>
      <c r="E2093" s="13">
        <v>5.3000000000000007</v>
      </c>
      <c r="F2093" s="7">
        <f>(((20-15)/(MIN($E$2:$E$8761)-15))*Data[[#This Row],[temperatuur]])+18.151</f>
        <v>17.037554621848738</v>
      </c>
      <c r="G2093" s="7">
        <f>Data[[#This Row],[Tintern ]]-Data[[#This Row],[temperatuur]]</f>
        <v>11.737554621848737</v>
      </c>
      <c r="H2093" s="7">
        <f>ROUND(IF(Data[[#This Row],[deltaT]]&gt;0,(Data[[#This Row],[Tintern ]]-Data[[#This Row],[temperatuur]])*Uitgangspunten!$B$9,0),1)</f>
        <v>40.799999999999997</v>
      </c>
      <c r="I2093"/>
      <c r="J2093"/>
      <c r="K2093" s="6"/>
      <c r="O2093" s="5"/>
      <c r="P2093" s="8"/>
      <c r="U2093"/>
      <c r="V2093"/>
    </row>
    <row r="2094" spans="1:22" x14ac:dyDescent="0.25">
      <c r="A2094">
        <v>2003</v>
      </c>
      <c r="B2094">
        <v>12</v>
      </c>
      <c r="C2094">
        <v>19</v>
      </c>
      <c r="D2094">
        <v>20</v>
      </c>
      <c r="E2094" s="13">
        <v>5.3000000000000007</v>
      </c>
      <c r="F2094" s="7">
        <f>(((20-15)/(MIN($E$2:$E$8761)-15))*Data[[#This Row],[temperatuur]])+18.151</f>
        <v>17.037554621848738</v>
      </c>
      <c r="G2094" s="7">
        <f>Data[[#This Row],[Tintern ]]-Data[[#This Row],[temperatuur]]</f>
        <v>11.737554621848737</v>
      </c>
      <c r="H2094" s="7">
        <f>ROUND(IF(Data[[#This Row],[deltaT]]&gt;0,(Data[[#This Row],[Tintern ]]-Data[[#This Row],[temperatuur]])*Uitgangspunten!$B$9,0),1)</f>
        <v>40.799999999999997</v>
      </c>
      <c r="I2094"/>
      <c r="J2094"/>
      <c r="K2094" s="6"/>
      <c r="O2094" s="5"/>
      <c r="P2094" s="8"/>
      <c r="U2094"/>
      <c r="V2094"/>
    </row>
    <row r="2095" spans="1:22" x14ac:dyDescent="0.25">
      <c r="A2095">
        <v>2003</v>
      </c>
      <c r="B2095">
        <v>12</v>
      </c>
      <c r="C2095">
        <v>20</v>
      </c>
      <c r="D2095">
        <v>4</v>
      </c>
      <c r="E2095" s="13">
        <v>5.3000000000000007</v>
      </c>
      <c r="F2095" s="7">
        <f>(((20-15)/(MIN($E$2:$E$8761)-15))*Data[[#This Row],[temperatuur]])+18.151</f>
        <v>17.037554621848738</v>
      </c>
      <c r="G2095" s="7">
        <f>Data[[#This Row],[Tintern ]]-Data[[#This Row],[temperatuur]]</f>
        <v>11.737554621848737</v>
      </c>
      <c r="H2095" s="7">
        <f>ROUND(IF(Data[[#This Row],[deltaT]]&gt;0,(Data[[#This Row],[Tintern ]]-Data[[#This Row],[temperatuur]])*Uitgangspunten!$B$9,0),1)</f>
        <v>40.799999999999997</v>
      </c>
      <c r="I2095"/>
      <c r="J2095"/>
      <c r="K2095" s="6"/>
      <c r="O2095" s="5"/>
      <c r="P2095" s="8"/>
      <c r="U2095"/>
      <c r="V2095"/>
    </row>
    <row r="2096" spans="1:22" x14ac:dyDescent="0.25">
      <c r="A2096">
        <v>2003</v>
      </c>
      <c r="B2096">
        <v>12</v>
      </c>
      <c r="C2096">
        <v>20</v>
      </c>
      <c r="D2096">
        <v>5</v>
      </c>
      <c r="E2096" s="13">
        <v>5.3000000000000007</v>
      </c>
      <c r="F2096" s="7">
        <f>(((20-15)/(MIN($E$2:$E$8761)-15))*Data[[#This Row],[temperatuur]])+18.151</f>
        <v>17.037554621848738</v>
      </c>
      <c r="G2096" s="7">
        <f>Data[[#This Row],[Tintern ]]-Data[[#This Row],[temperatuur]]</f>
        <v>11.737554621848737</v>
      </c>
      <c r="H2096" s="7">
        <f>ROUND(IF(Data[[#This Row],[deltaT]]&gt;0,(Data[[#This Row],[Tintern ]]-Data[[#This Row],[temperatuur]])*Uitgangspunten!$B$9,0),1)</f>
        <v>40.799999999999997</v>
      </c>
      <c r="I2096"/>
      <c r="J2096"/>
      <c r="K2096" s="6"/>
      <c r="O2096" s="5"/>
      <c r="P2096" s="8"/>
      <c r="U2096"/>
      <c r="V2096"/>
    </row>
    <row r="2097" spans="1:22" x14ac:dyDescent="0.25">
      <c r="A2097">
        <v>2003</v>
      </c>
      <c r="B2097">
        <v>12</v>
      </c>
      <c r="C2097">
        <v>24</v>
      </c>
      <c r="D2097">
        <v>17</v>
      </c>
      <c r="E2097" s="13">
        <v>5.3000000000000007</v>
      </c>
      <c r="F2097" s="7">
        <f>(((20-15)/(MIN($E$2:$E$8761)-15))*Data[[#This Row],[temperatuur]])+18.151</f>
        <v>17.037554621848738</v>
      </c>
      <c r="G2097" s="7">
        <f>Data[[#This Row],[Tintern ]]-Data[[#This Row],[temperatuur]]</f>
        <v>11.737554621848737</v>
      </c>
      <c r="H2097" s="7">
        <f>ROUND(IF(Data[[#This Row],[deltaT]]&gt;0,(Data[[#This Row],[Tintern ]]-Data[[#This Row],[temperatuur]])*Uitgangspunten!$B$9,0),1)</f>
        <v>40.799999999999997</v>
      </c>
      <c r="I2097"/>
      <c r="J2097"/>
      <c r="K2097" s="6"/>
      <c r="O2097" s="5"/>
      <c r="P2097" s="8"/>
      <c r="U2097"/>
      <c r="V2097"/>
    </row>
    <row r="2098" spans="1:22" x14ac:dyDescent="0.25">
      <c r="A2098">
        <v>2003</v>
      </c>
      <c r="B2098">
        <v>12</v>
      </c>
      <c r="C2098">
        <v>24</v>
      </c>
      <c r="D2098">
        <v>18</v>
      </c>
      <c r="E2098" s="13">
        <v>5.3000000000000007</v>
      </c>
      <c r="F2098" s="7">
        <f>(((20-15)/(MIN($E$2:$E$8761)-15))*Data[[#This Row],[temperatuur]])+18.151</f>
        <v>17.037554621848738</v>
      </c>
      <c r="G2098" s="7">
        <f>Data[[#This Row],[Tintern ]]-Data[[#This Row],[temperatuur]]</f>
        <v>11.737554621848737</v>
      </c>
      <c r="H2098" s="7">
        <f>ROUND(IF(Data[[#This Row],[deltaT]]&gt;0,(Data[[#This Row],[Tintern ]]-Data[[#This Row],[temperatuur]])*Uitgangspunten!$B$9,0),1)</f>
        <v>40.799999999999997</v>
      </c>
      <c r="I2098"/>
      <c r="J2098"/>
      <c r="K2098" s="6"/>
      <c r="O2098" s="5"/>
      <c r="P2098" s="8"/>
      <c r="U2098"/>
      <c r="V2098"/>
    </row>
    <row r="2099" spans="1:22" x14ac:dyDescent="0.25">
      <c r="A2099">
        <v>2003</v>
      </c>
      <c r="B2099">
        <v>12</v>
      </c>
      <c r="C2099">
        <v>27</v>
      </c>
      <c r="D2099">
        <v>22</v>
      </c>
      <c r="E2099" s="13">
        <v>5.3000000000000007</v>
      </c>
      <c r="F2099" s="7">
        <f>(((20-15)/(MIN($E$2:$E$8761)-15))*Data[[#This Row],[temperatuur]])+18.151</f>
        <v>17.037554621848738</v>
      </c>
      <c r="G2099" s="7">
        <f>Data[[#This Row],[Tintern ]]-Data[[#This Row],[temperatuur]]</f>
        <v>11.737554621848737</v>
      </c>
      <c r="H2099" s="7">
        <f>ROUND(IF(Data[[#This Row],[deltaT]]&gt;0,(Data[[#This Row],[Tintern ]]-Data[[#This Row],[temperatuur]])*Uitgangspunten!$B$9,0),1)</f>
        <v>40.799999999999997</v>
      </c>
      <c r="I2099"/>
      <c r="J2099"/>
      <c r="K2099" s="6"/>
      <c r="O2099" s="5"/>
      <c r="P2099" s="8"/>
      <c r="U2099"/>
      <c r="V2099"/>
    </row>
    <row r="2100" spans="1:22" x14ac:dyDescent="0.25">
      <c r="A2100">
        <v>2003</v>
      </c>
      <c r="B2100">
        <v>12</v>
      </c>
      <c r="C2100">
        <v>28</v>
      </c>
      <c r="D2100">
        <v>1</v>
      </c>
      <c r="E2100" s="13">
        <v>5.3000000000000007</v>
      </c>
      <c r="F2100" s="7">
        <f>(((20-15)/(MIN($E$2:$E$8761)-15))*Data[[#This Row],[temperatuur]])+18.151</f>
        <v>17.037554621848738</v>
      </c>
      <c r="G2100" s="7">
        <f>Data[[#This Row],[Tintern ]]-Data[[#This Row],[temperatuur]]</f>
        <v>11.737554621848737</v>
      </c>
      <c r="H2100" s="7">
        <f>ROUND(IF(Data[[#This Row],[deltaT]]&gt;0,(Data[[#This Row],[Tintern ]]-Data[[#This Row],[temperatuur]])*Uitgangspunten!$B$9,0),1)</f>
        <v>40.799999999999997</v>
      </c>
      <c r="I2100"/>
      <c r="J2100"/>
      <c r="K2100" s="6"/>
      <c r="O2100" s="5"/>
      <c r="P2100" s="8"/>
      <c r="U2100"/>
      <c r="V2100"/>
    </row>
    <row r="2101" spans="1:22" x14ac:dyDescent="0.25">
      <c r="A2101">
        <v>2003</v>
      </c>
      <c r="B2101">
        <v>12</v>
      </c>
      <c r="C2101">
        <v>28</v>
      </c>
      <c r="D2101">
        <v>2</v>
      </c>
      <c r="E2101" s="13">
        <v>5.3000000000000007</v>
      </c>
      <c r="F2101" s="7">
        <f>(((20-15)/(MIN($E$2:$E$8761)-15))*Data[[#This Row],[temperatuur]])+18.151</f>
        <v>17.037554621848738</v>
      </c>
      <c r="G2101" s="7">
        <f>Data[[#This Row],[Tintern ]]-Data[[#This Row],[temperatuur]]</f>
        <v>11.737554621848737</v>
      </c>
      <c r="H2101" s="7">
        <f>ROUND(IF(Data[[#This Row],[deltaT]]&gt;0,(Data[[#This Row],[Tintern ]]-Data[[#This Row],[temperatuur]])*Uitgangspunten!$B$9,0),1)</f>
        <v>40.799999999999997</v>
      </c>
      <c r="I2101"/>
      <c r="J2101"/>
      <c r="K2101" s="6"/>
      <c r="O2101" s="5"/>
      <c r="P2101" s="8"/>
      <c r="U2101"/>
      <c r="V2101"/>
    </row>
    <row r="2102" spans="1:22" x14ac:dyDescent="0.25">
      <c r="A2102">
        <v>2001</v>
      </c>
      <c r="B2102">
        <v>1</v>
      </c>
      <c r="C2102">
        <v>3</v>
      </c>
      <c r="D2102">
        <v>17</v>
      </c>
      <c r="E2102" s="13">
        <v>5.4</v>
      </c>
      <c r="F2102" s="7">
        <f>(((20-15)/(MIN($E$2:$E$8761)-15))*Data[[#This Row],[temperatuur]])+18.151</f>
        <v>17.016546218487395</v>
      </c>
      <c r="G2102" s="7">
        <f>Data[[#This Row],[Tintern ]]-Data[[#This Row],[temperatuur]]</f>
        <v>11.616546218487395</v>
      </c>
      <c r="H2102" s="7">
        <f>ROUND(IF(Data[[#This Row],[deltaT]]&gt;0,(Data[[#This Row],[Tintern ]]-Data[[#This Row],[temperatuur]])*Uitgangspunten!$B$9,0),1)</f>
        <v>40.299999999999997</v>
      </c>
      <c r="I2102"/>
      <c r="J2102"/>
      <c r="K2102" s="6"/>
      <c r="O2102" s="5"/>
      <c r="P2102" s="8"/>
      <c r="U2102"/>
      <c r="V2102"/>
    </row>
    <row r="2103" spans="1:22" x14ac:dyDescent="0.25">
      <c r="A2103">
        <v>2001</v>
      </c>
      <c r="B2103">
        <v>1</v>
      </c>
      <c r="C2103">
        <v>3</v>
      </c>
      <c r="D2103">
        <v>22</v>
      </c>
      <c r="E2103" s="13">
        <v>5.4</v>
      </c>
      <c r="F2103" s="7">
        <f>(((20-15)/(MIN($E$2:$E$8761)-15))*Data[[#This Row],[temperatuur]])+18.151</f>
        <v>17.016546218487395</v>
      </c>
      <c r="G2103" s="7">
        <f>Data[[#This Row],[Tintern ]]-Data[[#This Row],[temperatuur]]</f>
        <v>11.616546218487395</v>
      </c>
      <c r="H2103" s="7">
        <f>ROUND(IF(Data[[#This Row],[deltaT]]&gt;0,(Data[[#This Row],[Tintern ]]-Data[[#This Row],[temperatuur]])*Uitgangspunten!$B$9,0),1)</f>
        <v>40.299999999999997</v>
      </c>
      <c r="I2103"/>
      <c r="J2103"/>
      <c r="K2103" s="6"/>
      <c r="O2103" s="5"/>
      <c r="P2103" s="8"/>
      <c r="U2103"/>
      <c r="V2103"/>
    </row>
    <row r="2104" spans="1:22" x14ac:dyDescent="0.25">
      <c r="A2104">
        <v>2001</v>
      </c>
      <c r="B2104">
        <v>1</v>
      </c>
      <c r="C2104">
        <v>8</v>
      </c>
      <c r="D2104">
        <v>13</v>
      </c>
      <c r="E2104" s="13">
        <v>5.4</v>
      </c>
      <c r="F2104" s="7">
        <f>(((20-15)/(MIN($E$2:$E$8761)-15))*Data[[#This Row],[temperatuur]])+18.151</f>
        <v>17.016546218487395</v>
      </c>
      <c r="G2104" s="7">
        <f>Data[[#This Row],[Tintern ]]-Data[[#This Row],[temperatuur]]</f>
        <v>11.616546218487395</v>
      </c>
      <c r="H2104" s="7">
        <f>ROUND(IF(Data[[#This Row],[deltaT]]&gt;0,(Data[[#This Row],[Tintern ]]-Data[[#This Row],[temperatuur]])*Uitgangspunten!$B$9,0),1)</f>
        <v>40.299999999999997</v>
      </c>
      <c r="I2104"/>
      <c r="J2104"/>
      <c r="K2104" s="6"/>
      <c r="O2104" s="5"/>
      <c r="P2104" s="8"/>
      <c r="U2104"/>
      <c r="V2104"/>
    </row>
    <row r="2105" spans="1:22" x14ac:dyDescent="0.25">
      <c r="A2105">
        <v>2001</v>
      </c>
      <c r="B2105">
        <v>1</v>
      </c>
      <c r="C2105">
        <v>8</v>
      </c>
      <c r="D2105">
        <v>14</v>
      </c>
      <c r="E2105" s="13">
        <v>5.4</v>
      </c>
      <c r="F2105" s="7">
        <f>(((20-15)/(MIN($E$2:$E$8761)-15))*Data[[#This Row],[temperatuur]])+18.151</f>
        <v>17.016546218487395</v>
      </c>
      <c r="G2105" s="7">
        <f>Data[[#This Row],[Tintern ]]-Data[[#This Row],[temperatuur]]</f>
        <v>11.616546218487395</v>
      </c>
      <c r="H2105" s="7">
        <f>ROUND(IF(Data[[#This Row],[deltaT]]&gt;0,(Data[[#This Row],[Tintern ]]-Data[[#This Row],[temperatuur]])*Uitgangspunten!$B$9,0),1)</f>
        <v>40.299999999999997</v>
      </c>
      <c r="I2105"/>
      <c r="J2105"/>
      <c r="K2105" s="6"/>
      <c r="O2105" s="5"/>
      <c r="P2105" s="8"/>
      <c r="U2105"/>
      <c r="V2105"/>
    </row>
    <row r="2106" spans="1:22" x14ac:dyDescent="0.25">
      <c r="A2106">
        <v>2001</v>
      </c>
      <c r="B2106">
        <v>1</v>
      </c>
      <c r="C2106">
        <v>8</v>
      </c>
      <c r="D2106">
        <v>15</v>
      </c>
      <c r="E2106" s="13">
        <v>5.4</v>
      </c>
      <c r="F2106" s="7">
        <f>(((20-15)/(MIN($E$2:$E$8761)-15))*Data[[#This Row],[temperatuur]])+18.151</f>
        <v>17.016546218487395</v>
      </c>
      <c r="G2106" s="7">
        <f>Data[[#This Row],[Tintern ]]-Data[[#This Row],[temperatuur]]</f>
        <v>11.616546218487395</v>
      </c>
      <c r="H2106" s="7">
        <f>ROUND(IF(Data[[#This Row],[deltaT]]&gt;0,(Data[[#This Row],[Tintern ]]-Data[[#This Row],[temperatuur]])*Uitgangspunten!$B$9,0),1)</f>
        <v>40.299999999999997</v>
      </c>
      <c r="I2106"/>
      <c r="J2106"/>
      <c r="K2106" s="6"/>
      <c r="O2106" s="5"/>
      <c r="P2106" s="8"/>
      <c r="U2106"/>
      <c r="V2106"/>
    </row>
    <row r="2107" spans="1:22" x14ac:dyDescent="0.25">
      <c r="A2107">
        <v>2001</v>
      </c>
      <c r="B2107">
        <v>1</v>
      </c>
      <c r="C2107">
        <v>8</v>
      </c>
      <c r="D2107">
        <v>17</v>
      </c>
      <c r="E2107" s="13">
        <v>5.4</v>
      </c>
      <c r="F2107" s="7">
        <f>(((20-15)/(MIN($E$2:$E$8761)-15))*Data[[#This Row],[temperatuur]])+18.151</f>
        <v>17.016546218487395</v>
      </c>
      <c r="G2107" s="7">
        <f>Data[[#This Row],[Tintern ]]-Data[[#This Row],[temperatuur]]</f>
        <v>11.616546218487395</v>
      </c>
      <c r="H2107" s="7">
        <f>ROUND(IF(Data[[#This Row],[deltaT]]&gt;0,(Data[[#This Row],[Tintern ]]-Data[[#This Row],[temperatuur]])*Uitgangspunten!$B$9,0),1)</f>
        <v>40.299999999999997</v>
      </c>
      <c r="I2107"/>
      <c r="J2107"/>
      <c r="K2107" s="6"/>
      <c r="O2107" s="5"/>
      <c r="P2107" s="8"/>
      <c r="U2107"/>
      <c r="V2107"/>
    </row>
    <row r="2108" spans="1:22" x14ac:dyDescent="0.25">
      <c r="A2108">
        <v>2001</v>
      </c>
      <c r="B2108">
        <v>1</v>
      </c>
      <c r="C2108">
        <v>8</v>
      </c>
      <c r="D2108">
        <v>21</v>
      </c>
      <c r="E2108" s="13">
        <v>5.4</v>
      </c>
      <c r="F2108" s="7">
        <f>(((20-15)/(MIN($E$2:$E$8761)-15))*Data[[#This Row],[temperatuur]])+18.151</f>
        <v>17.016546218487395</v>
      </c>
      <c r="G2108" s="7">
        <f>Data[[#This Row],[Tintern ]]-Data[[#This Row],[temperatuur]]</f>
        <v>11.616546218487395</v>
      </c>
      <c r="H2108" s="7">
        <f>ROUND(IF(Data[[#This Row],[deltaT]]&gt;0,(Data[[#This Row],[Tintern ]]-Data[[#This Row],[temperatuur]])*Uitgangspunten!$B$9,0),1)</f>
        <v>40.299999999999997</v>
      </c>
      <c r="I2108"/>
      <c r="J2108"/>
      <c r="K2108" s="6"/>
      <c r="O2108" s="5"/>
      <c r="P2108" s="8"/>
      <c r="U2108"/>
      <c r="V2108"/>
    </row>
    <row r="2109" spans="1:22" x14ac:dyDescent="0.25">
      <c r="A2109">
        <v>2001</v>
      </c>
      <c r="B2109">
        <v>1</v>
      </c>
      <c r="C2109">
        <v>25</v>
      </c>
      <c r="D2109">
        <v>5</v>
      </c>
      <c r="E2109" s="13">
        <v>5.4</v>
      </c>
      <c r="F2109" s="7">
        <f>(((20-15)/(MIN($E$2:$E$8761)-15))*Data[[#This Row],[temperatuur]])+18.151</f>
        <v>17.016546218487395</v>
      </c>
      <c r="G2109" s="7">
        <f>Data[[#This Row],[Tintern ]]-Data[[#This Row],[temperatuur]]</f>
        <v>11.616546218487395</v>
      </c>
      <c r="H2109" s="7">
        <f>ROUND(IF(Data[[#This Row],[deltaT]]&gt;0,(Data[[#This Row],[Tintern ]]-Data[[#This Row],[temperatuur]])*Uitgangspunten!$B$9,0),1)</f>
        <v>40.299999999999997</v>
      </c>
      <c r="I2109"/>
      <c r="J2109"/>
      <c r="K2109" s="6"/>
      <c r="O2109" s="5"/>
      <c r="P2109" s="8"/>
      <c r="U2109"/>
      <c r="V2109"/>
    </row>
    <row r="2110" spans="1:22" x14ac:dyDescent="0.25">
      <c r="A2110">
        <v>2001</v>
      </c>
      <c r="B2110">
        <v>1</v>
      </c>
      <c r="C2110">
        <v>26</v>
      </c>
      <c r="D2110">
        <v>10</v>
      </c>
      <c r="E2110" s="13">
        <v>5.4</v>
      </c>
      <c r="F2110" s="7">
        <f>(((20-15)/(MIN($E$2:$E$8761)-15))*Data[[#This Row],[temperatuur]])+18.151</f>
        <v>17.016546218487395</v>
      </c>
      <c r="G2110" s="7">
        <f>Data[[#This Row],[Tintern ]]-Data[[#This Row],[temperatuur]]</f>
        <v>11.616546218487395</v>
      </c>
      <c r="H2110" s="7">
        <f>ROUND(IF(Data[[#This Row],[deltaT]]&gt;0,(Data[[#This Row],[Tintern ]]-Data[[#This Row],[temperatuur]])*Uitgangspunten!$B$9,0),1)</f>
        <v>40.299999999999997</v>
      </c>
      <c r="I2110"/>
      <c r="J2110"/>
      <c r="K2110" s="6"/>
      <c r="O2110" s="5"/>
      <c r="P2110" s="8"/>
      <c r="U2110"/>
      <c r="V2110"/>
    </row>
    <row r="2111" spans="1:22" x14ac:dyDescent="0.25">
      <c r="A2111">
        <v>2001</v>
      </c>
      <c r="B2111">
        <v>1</v>
      </c>
      <c r="C2111">
        <v>28</v>
      </c>
      <c r="D2111">
        <v>15</v>
      </c>
      <c r="E2111" s="13">
        <v>5.4</v>
      </c>
      <c r="F2111" s="7">
        <f>(((20-15)/(MIN($E$2:$E$8761)-15))*Data[[#This Row],[temperatuur]])+18.151</f>
        <v>17.016546218487395</v>
      </c>
      <c r="G2111" s="7">
        <f>Data[[#This Row],[Tintern ]]-Data[[#This Row],[temperatuur]]</f>
        <v>11.616546218487395</v>
      </c>
      <c r="H2111" s="7">
        <f>ROUND(IF(Data[[#This Row],[deltaT]]&gt;0,(Data[[#This Row],[Tintern ]]-Data[[#This Row],[temperatuur]])*Uitgangspunten!$B$9,0),1)</f>
        <v>40.299999999999997</v>
      </c>
      <c r="I2111"/>
      <c r="J2111"/>
      <c r="K2111" s="6"/>
      <c r="O2111" s="5"/>
      <c r="P2111" s="8"/>
      <c r="U2111"/>
      <c r="V2111"/>
    </row>
    <row r="2112" spans="1:22" x14ac:dyDescent="0.25">
      <c r="A2112">
        <v>2004</v>
      </c>
      <c r="B2112">
        <v>2</v>
      </c>
      <c r="C2112">
        <v>8</v>
      </c>
      <c r="D2112">
        <v>1</v>
      </c>
      <c r="E2112" s="13">
        <v>5.4</v>
      </c>
      <c r="F2112" s="7">
        <f>(((20-15)/(MIN($E$2:$E$8761)-15))*Data[[#This Row],[temperatuur]])+18.151</f>
        <v>17.016546218487395</v>
      </c>
      <c r="G2112" s="7">
        <f>Data[[#This Row],[Tintern ]]-Data[[#This Row],[temperatuur]]</f>
        <v>11.616546218487395</v>
      </c>
      <c r="H2112" s="7">
        <f>ROUND(IF(Data[[#This Row],[deltaT]]&gt;0,(Data[[#This Row],[Tintern ]]-Data[[#This Row],[temperatuur]])*Uitgangspunten!$B$9,0),1)</f>
        <v>40.299999999999997</v>
      </c>
      <c r="I2112"/>
      <c r="J2112"/>
      <c r="K2112" s="6"/>
      <c r="O2112" s="5"/>
      <c r="P2112" s="8"/>
      <c r="U2112"/>
      <c r="V2112"/>
    </row>
    <row r="2113" spans="1:22" x14ac:dyDescent="0.25">
      <c r="A2113">
        <v>2004</v>
      </c>
      <c r="B2113">
        <v>2</v>
      </c>
      <c r="C2113">
        <v>8</v>
      </c>
      <c r="D2113">
        <v>15</v>
      </c>
      <c r="E2113" s="13">
        <v>5.4</v>
      </c>
      <c r="F2113" s="7">
        <f>(((20-15)/(MIN($E$2:$E$8761)-15))*Data[[#This Row],[temperatuur]])+18.151</f>
        <v>17.016546218487395</v>
      </c>
      <c r="G2113" s="7">
        <f>Data[[#This Row],[Tintern ]]-Data[[#This Row],[temperatuur]]</f>
        <v>11.616546218487395</v>
      </c>
      <c r="H2113" s="7">
        <f>ROUND(IF(Data[[#This Row],[deltaT]]&gt;0,(Data[[#This Row],[Tintern ]]-Data[[#This Row],[temperatuur]])*Uitgangspunten!$B$9,0),1)</f>
        <v>40.299999999999997</v>
      </c>
      <c r="I2113"/>
      <c r="J2113"/>
      <c r="K2113" s="6"/>
      <c r="O2113" s="5"/>
      <c r="P2113" s="8"/>
      <c r="U2113"/>
      <c r="V2113"/>
    </row>
    <row r="2114" spans="1:22" x14ac:dyDescent="0.25">
      <c r="A2114">
        <v>2004</v>
      </c>
      <c r="B2114">
        <v>2</v>
      </c>
      <c r="C2114">
        <v>10</v>
      </c>
      <c r="D2114">
        <v>19</v>
      </c>
      <c r="E2114" s="13">
        <v>5.4</v>
      </c>
      <c r="F2114" s="7">
        <f>(((20-15)/(MIN($E$2:$E$8761)-15))*Data[[#This Row],[temperatuur]])+18.151</f>
        <v>17.016546218487395</v>
      </c>
      <c r="G2114" s="7">
        <f>Data[[#This Row],[Tintern ]]-Data[[#This Row],[temperatuur]]</f>
        <v>11.616546218487395</v>
      </c>
      <c r="H2114" s="7">
        <f>ROUND(IF(Data[[#This Row],[deltaT]]&gt;0,(Data[[#This Row],[Tintern ]]-Data[[#This Row],[temperatuur]])*Uitgangspunten!$B$9,0),1)</f>
        <v>40.299999999999997</v>
      </c>
      <c r="I2114"/>
      <c r="J2114"/>
      <c r="K2114" s="6"/>
      <c r="O2114" s="5"/>
      <c r="P2114" s="8"/>
      <c r="U2114"/>
      <c r="V2114"/>
    </row>
    <row r="2115" spans="1:22" x14ac:dyDescent="0.25">
      <c r="A2115">
        <v>2004</v>
      </c>
      <c r="B2115">
        <v>2</v>
      </c>
      <c r="C2115">
        <v>22</v>
      </c>
      <c r="D2115">
        <v>12</v>
      </c>
      <c r="E2115" s="13">
        <v>5.4</v>
      </c>
      <c r="F2115" s="7">
        <f>(((20-15)/(MIN($E$2:$E$8761)-15))*Data[[#This Row],[temperatuur]])+18.151</f>
        <v>17.016546218487395</v>
      </c>
      <c r="G2115" s="7">
        <f>Data[[#This Row],[Tintern ]]-Data[[#This Row],[temperatuur]]</f>
        <v>11.616546218487395</v>
      </c>
      <c r="H2115" s="7">
        <f>ROUND(IF(Data[[#This Row],[deltaT]]&gt;0,(Data[[#This Row],[Tintern ]]-Data[[#This Row],[temperatuur]])*Uitgangspunten!$B$9,0),1)</f>
        <v>40.299999999999997</v>
      </c>
      <c r="I2115"/>
      <c r="J2115"/>
      <c r="K2115" s="6"/>
      <c r="O2115" s="5"/>
      <c r="P2115" s="8"/>
      <c r="U2115"/>
      <c r="V2115"/>
    </row>
    <row r="2116" spans="1:22" x14ac:dyDescent="0.25">
      <c r="A2116">
        <v>2004</v>
      </c>
      <c r="B2116">
        <v>3</v>
      </c>
      <c r="C2116">
        <v>1</v>
      </c>
      <c r="D2116">
        <v>15</v>
      </c>
      <c r="E2116" s="13">
        <v>5.4</v>
      </c>
      <c r="F2116" s="7">
        <f>(((20-15)/(MIN($E$2:$E$8761)-15))*Data[[#This Row],[temperatuur]])+18.151</f>
        <v>17.016546218487395</v>
      </c>
      <c r="G2116" s="7">
        <f>Data[[#This Row],[Tintern ]]-Data[[#This Row],[temperatuur]]</f>
        <v>11.616546218487395</v>
      </c>
      <c r="H2116" s="7">
        <f>ROUND(IF(Data[[#This Row],[deltaT]]&gt;0,(Data[[#This Row],[Tintern ]]-Data[[#This Row],[temperatuur]])*Uitgangspunten!$B$9,0),1)</f>
        <v>40.299999999999997</v>
      </c>
      <c r="I2116"/>
      <c r="J2116"/>
      <c r="K2116" s="6"/>
      <c r="O2116" s="5"/>
      <c r="P2116" s="8"/>
      <c r="U2116"/>
      <c r="V2116"/>
    </row>
    <row r="2117" spans="1:22" x14ac:dyDescent="0.25">
      <c r="A2117">
        <v>2004</v>
      </c>
      <c r="B2117">
        <v>3</v>
      </c>
      <c r="C2117">
        <v>2</v>
      </c>
      <c r="D2117">
        <v>9</v>
      </c>
      <c r="E2117" s="13">
        <v>5.4</v>
      </c>
      <c r="F2117" s="7">
        <f>(((20-15)/(MIN($E$2:$E$8761)-15))*Data[[#This Row],[temperatuur]])+18.151</f>
        <v>17.016546218487395</v>
      </c>
      <c r="G2117" s="7">
        <f>Data[[#This Row],[Tintern ]]-Data[[#This Row],[temperatuur]]</f>
        <v>11.616546218487395</v>
      </c>
      <c r="H2117" s="7">
        <f>ROUND(IF(Data[[#This Row],[deltaT]]&gt;0,(Data[[#This Row],[Tintern ]]-Data[[#This Row],[temperatuur]])*Uitgangspunten!$B$9,0),1)</f>
        <v>40.299999999999997</v>
      </c>
      <c r="I2117"/>
      <c r="J2117"/>
      <c r="K2117" s="6"/>
      <c r="O2117" s="5"/>
      <c r="P2117" s="8"/>
      <c r="U2117"/>
      <c r="V2117"/>
    </row>
    <row r="2118" spans="1:22" x14ac:dyDescent="0.25">
      <c r="A2118">
        <v>2004</v>
      </c>
      <c r="B2118">
        <v>3</v>
      </c>
      <c r="C2118">
        <v>7</v>
      </c>
      <c r="D2118">
        <v>16</v>
      </c>
      <c r="E2118" s="13">
        <v>5.4</v>
      </c>
      <c r="F2118" s="7">
        <f>(((20-15)/(MIN($E$2:$E$8761)-15))*Data[[#This Row],[temperatuur]])+18.151</f>
        <v>17.016546218487395</v>
      </c>
      <c r="G2118" s="7">
        <f>Data[[#This Row],[Tintern ]]-Data[[#This Row],[temperatuur]]</f>
        <v>11.616546218487395</v>
      </c>
      <c r="H2118" s="7">
        <f>ROUND(IF(Data[[#This Row],[deltaT]]&gt;0,(Data[[#This Row],[Tintern ]]-Data[[#This Row],[temperatuur]])*Uitgangspunten!$B$9,0),1)</f>
        <v>40.299999999999997</v>
      </c>
      <c r="I2118"/>
      <c r="J2118"/>
      <c r="K2118" s="6"/>
      <c r="O2118" s="5"/>
      <c r="P2118" s="8"/>
      <c r="U2118"/>
      <c r="V2118"/>
    </row>
    <row r="2119" spans="1:22" x14ac:dyDescent="0.25">
      <c r="A2119">
        <v>2004</v>
      </c>
      <c r="B2119">
        <v>3</v>
      </c>
      <c r="C2119">
        <v>8</v>
      </c>
      <c r="D2119">
        <v>18</v>
      </c>
      <c r="E2119" s="13">
        <v>5.4</v>
      </c>
      <c r="F2119" s="7">
        <f>(((20-15)/(MIN($E$2:$E$8761)-15))*Data[[#This Row],[temperatuur]])+18.151</f>
        <v>17.016546218487395</v>
      </c>
      <c r="G2119" s="7">
        <f>Data[[#This Row],[Tintern ]]-Data[[#This Row],[temperatuur]]</f>
        <v>11.616546218487395</v>
      </c>
      <c r="H2119" s="7">
        <f>ROUND(IF(Data[[#This Row],[deltaT]]&gt;0,(Data[[#This Row],[Tintern ]]-Data[[#This Row],[temperatuur]])*Uitgangspunten!$B$9,0),1)</f>
        <v>40.299999999999997</v>
      </c>
      <c r="I2119"/>
      <c r="J2119"/>
      <c r="K2119" s="6"/>
      <c r="O2119" s="5"/>
      <c r="P2119" s="8"/>
      <c r="U2119"/>
      <c r="V2119"/>
    </row>
    <row r="2120" spans="1:22" x14ac:dyDescent="0.25">
      <c r="A2120">
        <v>2004</v>
      </c>
      <c r="B2120">
        <v>3</v>
      </c>
      <c r="C2120">
        <v>13</v>
      </c>
      <c r="D2120">
        <v>1</v>
      </c>
      <c r="E2120" s="13">
        <v>5.4</v>
      </c>
      <c r="F2120" s="7">
        <f>(((20-15)/(MIN($E$2:$E$8761)-15))*Data[[#This Row],[temperatuur]])+18.151</f>
        <v>17.016546218487395</v>
      </c>
      <c r="G2120" s="7">
        <f>Data[[#This Row],[Tintern ]]-Data[[#This Row],[temperatuur]]</f>
        <v>11.616546218487395</v>
      </c>
      <c r="H2120" s="7">
        <f>ROUND(IF(Data[[#This Row],[deltaT]]&gt;0,(Data[[#This Row],[Tintern ]]-Data[[#This Row],[temperatuur]])*Uitgangspunten!$B$9,0),1)</f>
        <v>40.299999999999997</v>
      </c>
      <c r="I2120"/>
      <c r="J2120"/>
      <c r="K2120" s="6"/>
      <c r="O2120" s="5"/>
      <c r="P2120" s="8"/>
      <c r="U2120"/>
      <c r="V2120"/>
    </row>
    <row r="2121" spans="1:22" x14ac:dyDescent="0.25">
      <c r="A2121">
        <v>2004</v>
      </c>
      <c r="B2121">
        <v>3</v>
      </c>
      <c r="C2121">
        <v>14</v>
      </c>
      <c r="D2121">
        <v>1</v>
      </c>
      <c r="E2121" s="13">
        <v>5.4</v>
      </c>
      <c r="F2121" s="7">
        <f>(((20-15)/(MIN($E$2:$E$8761)-15))*Data[[#This Row],[temperatuur]])+18.151</f>
        <v>17.016546218487395</v>
      </c>
      <c r="G2121" s="7">
        <f>Data[[#This Row],[Tintern ]]-Data[[#This Row],[temperatuur]]</f>
        <v>11.616546218487395</v>
      </c>
      <c r="H2121" s="7">
        <f>ROUND(IF(Data[[#This Row],[deltaT]]&gt;0,(Data[[#This Row],[Tintern ]]-Data[[#This Row],[temperatuur]])*Uitgangspunten!$B$9,0),1)</f>
        <v>40.299999999999997</v>
      </c>
      <c r="I2121"/>
      <c r="J2121"/>
      <c r="K2121" s="6"/>
      <c r="O2121" s="5"/>
      <c r="P2121" s="8"/>
      <c r="U2121"/>
      <c r="V2121"/>
    </row>
    <row r="2122" spans="1:22" x14ac:dyDescent="0.25">
      <c r="A2122">
        <v>2004</v>
      </c>
      <c r="B2122">
        <v>3</v>
      </c>
      <c r="C2122">
        <v>18</v>
      </c>
      <c r="D2122">
        <v>2</v>
      </c>
      <c r="E2122" s="13">
        <v>5.4</v>
      </c>
      <c r="F2122" s="7">
        <f>(((20-15)/(MIN($E$2:$E$8761)-15))*Data[[#This Row],[temperatuur]])+18.151</f>
        <v>17.016546218487395</v>
      </c>
      <c r="G2122" s="7">
        <f>Data[[#This Row],[Tintern ]]-Data[[#This Row],[temperatuur]]</f>
        <v>11.616546218487395</v>
      </c>
      <c r="H2122" s="7">
        <f>ROUND(IF(Data[[#This Row],[deltaT]]&gt;0,(Data[[#This Row],[Tintern ]]-Data[[#This Row],[temperatuur]])*Uitgangspunten!$B$9,0),1)</f>
        <v>40.299999999999997</v>
      </c>
      <c r="I2122"/>
      <c r="J2122"/>
      <c r="K2122" s="6"/>
      <c r="O2122" s="5"/>
      <c r="P2122" s="8"/>
      <c r="U2122"/>
      <c r="V2122"/>
    </row>
    <row r="2123" spans="1:22" x14ac:dyDescent="0.25">
      <c r="A2123">
        <v>2002</v>
      </c>
      <c r="B2123">
        <v>4</v>
      </c>
      <c r="C2123">
        <v>14</v>
      </c>
      <c r="D2123">
        <v>8</v>
      </c>
      <c r="E2123" s="13">
        <v>5.4</v>
      </c>
      <c r="F2123" s="7">
        <f>(((20-15)/(MIN($E$2:$E$8761)-15))*Data[[#This Row],[temperatuur]])+18.151</f>
        <v>17.016546218487395</v>
      </c>
      <c r="G2123" s="7">
        <f>Data[[#This Row],[Tintern ]]-Data[[#This Row],[temperatuur]]</f>
        <v>11.616546218487395</v>
      </c>
      <c r="H2123" s="7">
        <f>ROUND(IF(Data[[#This Row],[deltaT]]&gt;0,(Data[[#This Row],[Tintern ]]-Data[[#This Row],[temperatuur]])*Uitgangspunten!$B$9,0),1)</f>
        <v>40.299999999999997</v>
      </c>
      <c r="I2123"/>
      <c r="J2123"/>
      <c r="K2123" s="6"/>
      <c r="O2123" s="5"/>
      <c r="P2123" s="8"/>
      <c r="U2123"/>
      <c r="V2123"/>
    </row>
    <row r="2124" spans="1:22" x14ac:dyDescent="0.25">
      <c r="A2124">
        <v>2002</v>
      </c>
      <c r="B2124">
        <v>4</v>
      </c>
      <c r="C2124">
        <v>21</v>
      </c>
      <c r="D2124">
        <v>23</v>
      </c>
      <c r="E2124" s="13">
        <v>5.4</v>
      </c>
      <c r="F2124" s="7">
        <f>(((20-15)/(MIN($E$2:$E$8761)-15))*Data[[#This Row],[temperatuur]])+18.151</f>
        <v>17.016546218487395</v>
      </c>
      <c r="G2124" s="7">
        <f>Data[[#This Row],[Tintern ]]-Data[[#This Row],[temperatuur]]</f>
        <v>11.616546218487395</v>
      </c>
      <c r="H2124" s="7">
        <f>ROUND(IF(Data[[#This Row],[deltaT]]&gt;0,(Data[[#This Row],[Tintern ]]-Data[[#This Row],[temperatuur]])*Uitgangspunten!$B$9,0),1)</f>
        <v>40.299999999999997</v>
      </c>
      <c r="I2124"/>
      <c r="J2124"/>
      <c r="K2124" s="6"/>
      <c r="O2124" s="5"/>
      <c r="P2124" s="8"/>
      <c r="U2124"/>
      <c r="V2124"/>
    </row>
    <row r="2125" spans="1:22" x14ac:dyDescent="0.25">
      <c r="A2125">
        <v>2010</v>
      </c>
      <c r="B2125">
        <v>10</v>
      </c>
      <c r="C2125">
        <v>11</v>
      </c>
      <c r="D2125">
        <v>7</v>
      </c>
      <c r="E2125" s="13">
        <v>5.4</v>
      </c>
      <c r="F2125" s="7">
        <f>(((20-15)/(MIN($E$2:$E$8761)-15))*Data[[#This Row],[temperatuur]])+18.151</f>
        <v>17.016546218487395</v>
      </c>
      <c r="G2125" s="7">
        <f>Data[[#This Row],[Tintern ]]-Data[[#This Row],[temperatuur]]</f>
        <v>11.616546218487395</v>
      </c>
      <c r="H2125" s="7">
        <f>ROUND(IF(Data[[#This Row],[deltaT]]&gt;0,(Data[[#This Row],[Tintern ]]-Data[[#This Row],[temperatuur]])*Uitgangspunten!$B$9,0),1)</f>
        <v>40.299999999999997</v>
      </c>
      <c r="I2125"/>
      <c r="J2125"/>
      <c r="K2125" s="6"/>
      <c r="O2125" s="5"/>
      <c r="P2125" s="8"/>
      <c r="U2125"/>
      <c r="V2125"/>
    </row>
    <row r="2126" spans="1:22" x14ac:dyDescent="0.25">
      <c r="A2126">
        <v>2010</v>
      </c>
      <c r="B2126">
        <v>10</v>
      </c>
      <c r="C2126">
        <v>12</v>
      </c>
      <c r="D2126">
        <v>22</v>
      </c>
      <c r="E2126" s="13">
        <v>5.4</v>
      </c>
      <c r="F2126" s="7">
        <f>(((20-15)/(MIN($E$2:$E$8761)-15))*Data[[#This Row],[temperatuur]])+18.151</f>
        <v>17.016546218487395</v>
      </c>
      <c r="G2126" s="7">
        <f>Data[[#This Row],[Tintern ]]-Data[[#This Row],[temperatuur]]</f>
        <v>11.616546218487395</v>
      </c>
      <c r="H2126" s="7">
        <f>ROUND(IF(Data[[#This Row],[deltaT]]&gt;0,(Data[[#This Row],[Tintern ]]-Data[[#This Row],[temperatuur]])*Uitgangspunten!$B$9,0),1)</f>
        <v>40.299999999999997</v>
      </c>
      <c r="I2126"/>
      <c r="J2126"/>
      <c r="K2126" s="6"/>
      <c r="O2126" s="5"/>
      <c r="P2126" s="8"/>
      <c r="U2126"/>
      <c r="V2126"/>
    </row>
    <row r="2127" spans="1:22" x14ac:dyDescent="0.25">
      <c r="A2127">
        <v>2010</v>
      </c>
      <c r="B2127">
        <v>10</v>
      </c>
      <c r="C2127">
        <v>17</v>
      </c>
      <c r="D2127">
        <v>8</v>
      </c>
      <c r="E2127" s="13">
        <v>5.4</v>
      </c>
      <c r="F2127" s="7">
        <f>(((20-15)/(MIN($E$2:$E$8761)-15))*Data[[#This Row],[temperatuur]])+18.151</f>
        <v>17.016546218487395</v>
      </c>
      <c r="G2127" s="7">
        <f>Data[[#This Row],[Tintern ]]-Data[[#This Row],[temperatuur]]</f>
        <v>11.616546218487395</v>
      </c>
      <c r="H2127" s="7">
        <f>ROUND(IF(Data[[#This Row],[deltaT]]&gt;0,(Data[[#This Row],[Tintern ]]-Data[[#This Row],[temperatuur]])*Uitgangspunten!$B$9,0),1)</f>
        <v>40.299999999999997</v>
      </c>
      <c r="I2127"/>
      <c r="J2127"/>
      <c r="K2127" s="6"/>
      <c r="O2127" s="5"/>
      <c r="P2127" s="8"/>
      <c r="U2127"/>
      <c r="V2127"/>
    </row>
    <row r="2128" spans="1:22" x14ac:dyDescent="0.25">
      <c r="A2128">
        <v>2010</v>
      </c>
      <c r="B2128">
        <v>10</v>
      </c>
      <c r="C2128">
        <v>23</v>
      </c>
      <c r="D2128">
        <v>5</v>
      </c>
      <c r="E2128" s="13">
        <v>5.4</v>
      </c>
      <c r="F2128" s="7">
        <f>(((20-15)/(MIN($E$2:$E$8761)-15))*Data[[#This Row],[temperatuur]])+18.151</f>
        <v>17.016546218487395</v>
      </c>
      <c r="G2128" s="7">
        <f>Data[[#This Row],[Tintern ]]-Data[[#This Row],[temperatuur]]</f>
        <v>11.616546218487395</v>
      </c>
      <c r="H2128" s="7">
        <f>ROUND(IF(Data[[#This Row],[deltaT]]&gt;0,(Data[[#This Row],[Tintern ]]-Data[[#This Row],[temperatuur]])*Uitgangspunten!$B$9,0),1)</f>
        <v>40.299999999999997</v>
      </c>
      <c r="I2128"/>
      <c r="J2128"/>
      <c r="K2128" s="6"/>
      <c r="O2128" s="5"/>
      <c r="P2128" s="8"/>
      <c r="U2128"/>
      <c r="V2128"/>
    </row>
    <row r="2129" spans="1:22" x14ac:dyDescent="0.25">
      <c r="A2129">
        <v>2003</v>
      </c>
      <c r="B2129">
        <v>11</v>
      </c>
      <c r="C2129">
        <v>6</v>
      </c>
      <c r="D2129">
        <v>17</v>
      </c>
      <c r="E2129" s="13">
        <v>5.4</v>
      </c>
      <c r="F2129" s="7">
        <f>(((20-15)/(MIN($E$2:$E$8761)-15))*Data[[#This Row],[temperatuur]])+18.151</f>
        <v>17.016546218487395</v>
      </c>
      <c r="G2129" s="7">
        <f>Data[[#This Row],[Tintern ]]-Data[[#This Row],[temperatuur]]</f>
        <v>11.616546218487395</v>
      </c>
      <c r="H2129" s="7">
        <f>ROUND(IF(Data[[#This Row],[deltaT]]&gt;0,(Data[[#This Row],[Tintern ]]-Data[[#This Row],[temperatuur]])*Uitgangspunten!$B$9,0),1)</f>
        <v>40.299999999999997</v>
      </c>
      <c r="I2129"/>
      <c r="J2129"/>
      <c r="K2129" s="6"/>
      <c r="O2129" s="5"/>
      <c r="P2129" s="8"/>
      <c r="U2129"/>
      <c r="V2129"/>
    </row>
    <row r="2130" spans="1:22" x14ac:dyDescent="0.25">
      <c r="A2130">
        <v>2003</v>
      </c>
      <c r="B2130">
        <v>11</v>
      </c>
      <c r="C2130">
        <v>6</v>
      </c>
      <c r="D2130">
        <v>24</v>
      </c>
      <c r="E2130" s="13">
        <v>5.4</v>
      </c>
      <c r="F2130" s="7">
        <f>(((20-15)/(MIN($E$2:$E$8761)-15))*Data[[#This Row],[temperatuur]])+18.151</f>
        <v>17.016546218487395</v>
      </c>
      <c r="G2130" s="7">
        <f>Data[[#This Row],[Tintern ]]-Data[[#This Row],[temperatuur]]</f>
        <v>11.616546218487395</v>
      </c>
      <c r="H2130" s="7">
        <f>ROUND(IF(Data[[#This Row],[deltaT]]&gt;0,(Data[[#This Row],[Tintern ]]-Data[[#This Row],[temperatuur]])*Uitgangspunten!$B$9,0),1)</f>
        <v>40.299999999999997</v>
      </c>
      <c r="I2130"/>
      <c r="J2130"/>
      <c r="K2130" s="6"/>
      <c r="O2130" s="5"/>
      <c r="P2130" s="8"/>
      <c r="U2130"/>
      <c r="V2130"/>
    </row>
    <row r="2131" spans="1:22" x14ac:dyDescent="0.25">
      <c r="A2131">
        <v>2003</v>
      </c>
      <c r="B2131">
        <v>11</v>
      </c>
      <c r="C2131">
        <v>8</v>
      </c>
      <c r="D2131">
        <v>20</v>
      </c>
      <c r="E2131" s="13">
        <v>5.4</v>
      </c>
      <c r="F2131" s="7">
        <f>(((20-15)/(MIN($E$2:$E$8761)-15))*Data[[#This Row],[temperatuur]])+18.151</f>
        <v>17.016546218487395</v>
      </c>
      <c r="G2131" s="7">
        <f>Data[[#This Row],[Tintern ]]-Data[[#This Row],[temperatuur]]</f>
        <v>11.616546218487395</v>
      </c>
      <c r="H2131" s="7">
        <f>ROUND(IF(Data[[#This Row],[deltaT]]&gt;0,(Data[[#This Row],[Tintern ]]-Data[[#This Row],[temperatuur]])*Uitgangspunten!$B$9,0),1)</f>
        <v>40.299999999999997</v>
      </c>
      <c r="I2131"/>
      <c r="J2131"/>
      <c r="K2131" s="6"/>
      <c r="O2131" s="5"/>
      <c r="P2131" s="8"/>
      <c r="U2131"/>
      <c r="V2131"/>
    </row>
    <row r="2132" spans="1:22" x14ac:dyDescent="0.25">
      <c r="A2132">
        <v>2003</v>
      </c>
      <c r="B2132">
        <v>11</v>
      </c>
      <c r="C2132">
        <v>29</v>
      </c>
      <c r="D2132">
        <v>21</v>
      </c>
      <c r="E2132" s="13">
        <v>5.4</v>
      </c>
      <c r="F2132" s="7">
        <f>(((20-15)/(MIN($E$2:$E$8761)-15))*Data[[#This Row],[temperatuur]])+18.151</f>
        <v>17.016546218487395</v>
      </c>
      <c r="G2132" s="7">
        <f>Data[[#This Row],[Tintern ]]-Data[[#This Row],[temperatuur]]</f>
        <v>11.616546218487395</v>
      </c>
      <c r="H2132" s="7">
        <f>ROUND(IF(Data[[#This Row],[deltaT]]&gt;0,(Data[[#This Row],[Tintern ]]-Data[[#This Row],[temperatuur]])*Uitgangspunten!$B$9,0),1)</f>
        <v>40.299999999999997</v>
      </c>
      <c r="I2132"/>
      <c r="J2132"/>
      <c r="K2132" s="6"/>
      <c r="O2132" s="5"/>
      <c r="P2132" s="8"/>
      <c r="U2132"/>
      <c r="V2132"/>
    </row>
    <row r="2133" spans="1:22" x14ac:dyDescent="0.25">
      <c r="A2133">
        <v>2003</v>
      </c>
      <c r="B2133">
        <v>12</v>
      </c>
      <c r="C2133">
        <v>4</v>
      </c>
      <c r="D2133">
        <v>7</v>
      </c>
      <c r="E2133" s="13">
        <v>5.4</v>
      </c>
      <c r="F2133" s="7">
        <f>(((20-15)/(MIN($E$2:$E$8761)-15))*Data[[#This Row],[temperatuur]])+18.151</f>
        <v>17.016546218487395</v>
      </c>
      <c r="G2133" s="7">
        <f>Data[[#This Row],[Tintern ]]-Data[[#This Row],[temperatuur]]</f>
        <v>11.616546218487395</v>
      </c>
      <c r="H2133" s="7">
        <f>ROUND(IF(Data[[#This Row],[deltaT]]&gt;0,(Data[[#This Row],[Tintern ]]-Data[[#This Row],[temperatuur]])*Uitgangspunten!$B$9,0),1)</f>
        <v>40.299999999999997</v>
      </c>
      <c r="I2133"/>
      <c r="J2133"/>
      <c r="K2133" s="6"/>
      <c r="O2133" s="5"/>
      <c r="P2133" s="8"/>
      <c r="U2133"/>
      <c r="V2133"/>
    </row>
    <row r="2134" spans="1:22" x14ac:dyDescent="0.25">
      <c r="A2134">
        <v>2003</v>
      </c>
      <c r="B2134">
        <v>12</v>
      </c>
      <c r="C2134">
        <v>4</v>
      </c>
      <c r="D2134">
        <v>13</v>
      </c>
      <c r="E2134" s="13">
        <v>5.4</v>
      </c>
      <c r="F2134" s="7">
        <f>(((20-15)/(MIN($E$2:$E$8761)-15))*Data[[#This Row],[temperatuur]])+18.151</f>
        <v>17.016546218487395</v>
      </c>
      <c r="G2134" s="7">
        <f>Data[[#This Row],[Tintern ]]-Data[[#This Row],[temperatuur]]</f>
        <v>11.616546218487395</v>
      </c>
      <c r="H2134" s="7">
        <f>ROUND(IF(Data[[#This Row],[deltaT]]&gt;0,(Data[[#This Row],[Tintern ]]-Data[[#This Row],[temperatuur]])*Uitgangspunten!$B$9,0),1)</f>
        <v>40.299999999999997</v>
      </c>
      <c r="I2134"/>
      <c r="J2134"/>
      <c r="K2134" s="6"/>
      <c r="O2134" s="5"/>
      <c r="P2134" s="8"/>
      <c r="U2134"/>
      <c r="V2134"/>
    </row>
    <row r="2135" spans="1:22" x14ac:dyDescent="0.25">
      <c r="A2135">
        <v>2003</v>
      </c>
      <c r="B2135">
        <v>12</v>
      </c>
      <c r="C2135">
        <v>4</v>
      </c>
      <c r="D2135">
        <v>15</v>
      </c>
      <c r="E2135" s="13">
        <v>5.4</v>
      </c>
      <c r="F2135" s="7">
        <f>(((20-15)/(MIN($E$2:$E$8761)-15))*Data[[#This Row],[temperatuur]])+18.151</f>
        <v>17.016546218487395</v>
      </c>
      <c r="G2135" s="7">
        <f>Data[[#This Row],[Tintern ]]-Data[[#This Row],[temperatuur]]</f>
        <v>11.616546218487395</v>
      </c>
      <c r="H2135" s="7">
        <f>ROUND(IF(Data[[#This Row],[deltaT]]&gt;0,(Data[[#This Row],[Tintern ]]-Data[[#This Row],[temperatuur]])*Uitgangspunten!$B$9,0),1)</f>
        <v>40.299999999999997</v>
      </c>
      <c r="I2135"/>
      <c r="J2135"/>
      <c r="K2135" s="6"/>
      <c r="O2135" s="5"/>
      <c r="P2135" s="8"/>
      <c r="U2135"/>
      <c r="V2135"/>
    </row>
    <row r="2136" spans="1:22" x14ac:dyDescent="0.25">
      <c r="A2136">
        <v>2003</v>
      </c>
      <c r="B2136">
        <v>12</v>
      </c>
      <c r="C2136">
        <v>5</v>
      </c>
      <c r="D2136">
        <v>15</v>
      </c>
      <c r="E2136" s="13">
        <v>5.4</v>
      </c>
      <c r="F2136" s="7">
        <f>(((20-15)/(MIN($E$2:$E$8761)-15))*Data[[#This Row],[temperatuur]])+18.151</f>
        <v>17.016546218487395</v>
      </c>
      <c r="G2136" s="7">
        <f>Data[[#This Row],[Tintern ]]-Data[[#This Row],[temperatuur]]</f>
        <v>11.616546218487395</v>
      </c>
      <c r="H2136" s="7">
        <f>ROUND(IF(Data[[#This Row],[deltaT]]&gt;0,(Data[[#This Row],[Tintern ]]-Data[[#This Row],[temperatuur]])*Uitgangspunten!$B$9,0),1)</f>
        <v>40.299999999999997</v>
      </c>
      <c r="I2136"/>
      <c r="J2136"/>
      <c r="K2136" s="6"/>
      <c r="O2136" s="5"/>
      <c r="P2136" s="8"/>
      <c r="U2136"/>
      <c r="V2136"/>
    </row>
    <row r="2137" spans="1:22" x14ac:dyDescent="0.25">
      <c r="A2137">
        <v>2003</v>
      </c>
      <c r="B2137">
        <v>12</v>
      </c>
      <c r="C2137">
        <v>16</v>
      </c>
      <c r="D2137">
        <v>20</v>
      </c>
      <c r="E2137" s="13">
        <v>5.4</v>
      </c>
      <c r="F2137" s="7">
        <f>(((20-15)/(MIN($E$2:$E$8761)-15))*Data[[#This Row],[temperatuur]])+18.151</f>
        <v>17.016546218487395</v>
      </c>
      <c r="G2137" s="7">
        <f>Data[[#This Row],[Tintern ]]-Data[[#This Row],[temperatuur]]</f>
        <v>11.616546218487395</v>
      </c>
      <c r="H2137" s="7">
        <f>ROUND(IF(Data[[#This Row],[deltaT]]&gt;0,(Data[[#This Row],[Tintern ]]-Data[[#This Row],[temperatuur]])*Uitgangspunten!$B$9,0),1)</f>
        <v>40.299999999999997</v>
      </c>
      <c r="I2137"/>
      <c r="J2137"/>
      <c r="K2137" s="6"/>
      <c r="O2137" s="5"/>
      <c r="P2137" s="8"/>
      <c r="U2137"/>
      <c r="V2137"/>
    </row>
    <row r="2138" spans="1:22" x14ac:dyDescent="0.25">
      <c r="A2138">
        <v>2003</v>
      </c>
      <c r="B2138">
        <v>12</v>
      </c>
      <c r="C2138">
        <v>16</v>
      </c>
      <c r="D2138">
        <v>21</v>
      </c>
      <c r="E2138" s="13">
        <v>5.4</v>
      </c>
      <c r="F2138" s="7">
        <f>(((20-15)/(MIN($E$2:$E$8761)-15))*Data[[#This Row],[temperatuur]])+18.151</f>
        <v>17.016546218487395</v>
      </c>
      <c r="G2138" s="7">
        <f>Data[[#This Row],[Tintern ]]-Data[[#This Row],[temperatuur]]</f>
        <v>11.616546218487395</v>
      </c>
      <c r="H2138" s="7">
        <f>ROUND(IF(Data[[#This Row],[deltaT]]&gt;0,(Data[[#This Row],[Tintern ]]-Data[[#This Row],[temperatuur]])*Uitgangspunten!$B$9,0),1)</f>
        <v>40.299999999999997</v>
      </c>
      <c r="I2138"/>
      <c r="J2138"/>
      <c r="K2138" s="6"/>
      <c r="O2138" s="5"/>
      <c r="P2138" s="8"/>
      <c r="U2138"/>
      <c r="V2138"/>
    </row>
    <row r="2139" spans="1:22" x14ac:dyDescent="0.25">
      <c r="A2139">
        <v>2003</v>
      </c>
      <c r="B2139">
        <v>12</v>
      </c>
      <c r="C2139">
        <v>19</v>
      </c>
      <c r="D2139">
        <v>18</v>
      </c>
      <c r="E2139" s="13">
        <v>5.4</v>
      </c>
      <c r="F2139" s="7">
        <f>(((20-15)/(MIN($E$2:$E$8761)-15))*Data[[#This Row],[temperatuur]])+18.151</f>
        <v>17.016546218487395</v>
      </c>
      <c r="G2139" s="7">
        <f>Data[[#This Row],[Tintern ]]-Data[[#This Row],[temperatuur]]</f>
        <v>11.616546218487395</v>
      </c>
      <c r="H2139" s="7">
        <f>ROUND(IF(Data[[#This Row],[deltaT]]&gt;0,(Data[[#This Row],[Tintern ]]-Data[[#This Row],[temperatuur]])*Uitgangspunten!$B$9,0),1)</f>
        <v>40.299999999999997</v>
      </c>
      <c r="I2139"/>
      <c r="J2139"/>
      <c r="K2139" s="6"/>
      <c r="O2139" s="5"/>
      <c r="P2139" s="8"/>
      <c r="U2139"/>
      <c r="V2139"/>
    </row>
    <row r="2140" spans="1:22" x14ac:dyDescent="0.25">
      <c r="A2140">
        <v>2003</v>
      </c>
      <c r="B2140">
        <v>12</v>
      </c>
      <c r="C2140">
        <v>19</v>
      </c>
      <c r="D2140">
        <v>19</v>
      </c>
      <c r="E2140" s="13">
        <v>5.4</v>
      </c>
      <c r="F2140" s="7">
        <f>(((20-15)/(MIN($E$2:$E$8761)-15))*Data[[#This Row],[temperatuur]])+18.151</f>
        <v>17.016546218487395</v>
      </c>
      <c r="G2140" s="7">
        <f>Data[[#This Row],[Tintern ]]-Data[[#This Row],[temperatuur]]</f>
        <v>11.616546218487395</v>
      </c>
      <c r="H2140" s="7">
        <f>ROUND(IF(Data[[#This Row],[deltaT]]&gt;0,(Data[[#This Row],[Tintern ]]-Data[[#This Row],[temperatuur]])*Uitgangspunten!$B$9,0),1)</f>
        <v>40.299999999999997</v>
      </c>
      <c r="I2140"/>
      <c r="J2140"/>
      <c r="K2140" s="6"/>
      <c r="O2140" s="5"/>
      <c r="P2140" s="8"/>
      <c r="U2140"/>
      <c r="V2140"/>
    </row>
    <row r="2141" spans="1:22" x14ac:dyDescent="0.25">
      <c r="A2141">
        <v>2003</v>
      </c>
      <c r="B2141">
        <v>12</v>
      </c>
      <c r="C2141">
        <v>19</v>
      </c>
      <c r="D2141">
        <v>21</v>
      </c>
      <c r="E2141" s="13">
        <v>5.4</v>
      </c>
      <c r="F2141" s="7">
        <f>(((20-15)/(MIN($E$2:$E$8761)-15))*Data[[#This Row],[temperatuur]])+18.151</f>
        <v>17.016546218487395</v>
      </c>
      <c r="G2141" s="7">
        <f>Data[[#This Row],[Tintern ]]-Data[[#This Row],[temperatuur]]</f>
        <v>11.616546218487395</v>
      </c>
      <c r="H2141" s="7">
        <f>ROUND(IF(Data[[#This Row],[deltaT]]&gt;0,(Data[[#This Row],[Tintern ]]-Data[[#This Row],[temperatuur]])*Uitgangspunten!$B$9,0),1)</f>
        <v>40.299999999999997</v>
      </c>
      <c r="I2141"/>
      <c r="J2141"/>
      <c r="K2141" s="6"/>
      <c r="O2141" s="5"/>
      <c r="P2141" s="8"/>
      <c r="U2141"/>
      <c r="V2141"/>
    </row>
    <row r="2142" spans="1:22" x14ac:dyDescent="0.25">
      <c r="A2142">
        <v>2003</v>
      </c>
      <c r="B2142">
        <v>12</v>
      </c>
      <c r="C2142">
        <v>27</v>
      </c>
      <c r="D2142">
        <v>19</v>
      </c>
      <c r="E2142" s="13">
        <v>5.4</v>
      </c>
      <c r="F2142" s="7">
        <f>(((20-15)/(MIN($E$2:$E$8761)-15))*Data[[#This Row],[temperatuur]])+18.151</f>
        <v>17.016546218487395</v>
      </c>
      <c r="G2142" s="7">
        <f>Data[[#This Row],[Tintern ]]-Data[[#This Row],[temperatuur]]</f>
        <v>11.616546218487395</v>
      </c>
      <c r="H2142" s="7">
        <f>ROUND(IF(Data[[#This Row],[deltaT]]&gt;0,(Data[[#This Row],[Tintern ]]-Data[[#This Row],[temperatuur]])*Uitgangspunten!$B$9,0),1)</f>
        <v>40.299999999999997</v>
      </c>
      <c r="I2142"/>
      <c r="J2142"/>
      <c r="K2142" s="6"/>
      <c r="O2142" s="5"/>
      <c r="P2142" s="8"/>
      <c r="U2142"/>
      <c r="V2142"/>
    </row>
    <row r="2143" spans="1:22" x14ac:dyDescent="0.25">
      <c r="A2143">
        <v>2003</v>
      </c>
      <c r="B2143">
        <v>12</v>
      </c>
      <c r="C2143">
        <v>27</v>
      </c>
      <c r="D2143">
        <v>20</v>
      </c>
      <c r="E2143" s="13">
        <v>5.4</v>
      </c>
      <c r="F2143" s="7">
        <f>(((20-15)/(MIN($E$2:$E$8761)-15))*Data[[#This Row],[temperatuur]])+18.151</f>
        <v>17.016546218487395</v>
      </c>
      <c r="G2143" s="7">
        <f>Data[[#This Row],[Tintern ]]-Data[[#This Row],[temperatuur]]</f>
        <v>11.616546218487395</v>
      </c>
      <c r="H2143" s="7">
        <f>ROUND(IF(Data[[#This Row],[deltaT]]&gt;0,(Data[[#This Row],[Tintern ]]-Data[[#This Row],[temperatuur]])*Uitgangspunten!$B$9,0),1)</f>
        <v>40.299999999999997</v>
      </c>
      <c r="I2143"/>
      <c r="J2143"/>
      <c r="K2143" s="6"/>
      <c r="O2143" s="5"/>
      <c r="P2143" s="8"/>
      <c r="U2143"/>
      <c r="V2143"/>
    </row>
    <row r="2144" spans="1:22" x14ac:dyDescent="0.25">
      <c r="A2144">
        <v>2003</v>
      </c>
      <c r="B2144">
        <v>12</v>
      </c>
      <c r="C2144">
        <v>27</v>
      </c>
      <c r="D2144">
        <v>21</v>
      </c>
      <c r="E2144" s="13">
        <v>5.4</v>
      </c>
      <c r="F2144" s="7">
        <f>(((20-15)/(MIN($E$2:$E$8761)-15))*Data[[#This Row],[temperatuur]])+18.151</f>
        <v>17.016546218487395</v>
      </c>
      <c r="G2144" s="7">
        <f>Data[[#This Row],[Tintern ]]-Data[[#This Row],[temperatuur]]</f>
        <v>11.616546218487395</v>
      </c>
      <c r="H2144" s="7">
        <f>ROUND(IF(Data[[#This Row],[deltaT]]&gt;0,(Data[[#This Row],[Tintern ]]-Data[[#This Row],[temperatuur]])*Uitgangspunten!$B$9,0),1)</f>
        <v>40.299999999999997</v>
      </c>
      <c r="I2144"/>
      <c r="J2144"/>
      <c r="K2144" s="6"/>
      <c r="O2144" s="5"/>
      <c r="P2144" s="8"/>
      <c r="U2144"/>
      <c r="V2144"/>
    </row>
    <row r="2145" spans="1:22" x14ac:dyDescent="0.25">
      <c r="A2145">
        <v>2003</v>
      </c>
      <c r="B2145">
        <v>12</v>
      </c>
      <c r="C2145">
        <v>28</v>
      </c>
      <c r="D2145">
        <v>3</v>
      </c>
      <c r="E2145" s="13">
        <v>5.4</v>
      </c>
      <c r="F2145" s="7">
        <f>(((20-15)/(MIN($E$2:$E$8761)-15))*Data[[#This Row],[temperatuur]])+18.151</f>
        <v>17.016546218487395</v>
      </c>
      <c r="G2145" s="7">
        <f>Data[[#This Row],[Tintern ]]-Data[[#This Row],[temperatuur]]</f>
        <v>11.616546218487395</v>
      </c>
      <c r="H2145" s="7">
        <f>ROUND(IF(Data[[#This Row],[deltaT]]&gt;0,(Data[[#This Row],[Tintern ]]-Data[[#This Row],[temperatuur]])*Uitgangspunten!$B$9,0),1)</f>
        <v>40.299999999999997</v>
      </c>
      <c r="I2145"/>
      <c r="J2145"/>
      <c r="K2145" s="6"/>
      <c r="O2145" s="5"/>
      <c r="P2145" s="8"/>
      <c r="U2145"/>
      <c r="V2145"/>
    </row>
    <row r="2146" spans="1:22" x14ac:dyDescent="0.25">
      <c r="A2146">
        <v>2001</v>
      </c>
      <c r="B2146">
        <v>1</v>
      </c>
      <c r="C2146">
        <v>6</v>
      </c>
      <c r="D2146">
        <v>17</v>
      </c>
      <c r="E2146" s="13">
        <v>5.5</v>
      </c>
      <c r="F2146" s="7">
        <f>(((20-15)/(MIN($E$2:$E$8761)-15))*Data[[#This Row],[temperatuur]])+18.151</f>
        <v>16.995537815126049</v>
      </c>
      <c r="G2146" s="7">
        <f>Data[[#This Row],[Tintern ]]-Data[[#This Row],[temperatuur]]</f>
        <v>11.495537815126049</v>
      </c>
      <c r="H2146" s="7">
        <f>ROUND(IF(Data[[#This Row],[deltaT]]&gt;0,(Data[[#This Row],[Tintern ]]-Data[[#This Row],[temperatuur]])*Uitgangspunten!$B$9,0),1)</f>
        <v>39.9</v>
      </c>
      <c r="I2146"/>
      <c r="J2146"/>
      <c r="K2146" s="6"/>
      <c r="O2146" s="5"/>
      <c r="P2146" s="8"/>
      <c r="U2146"/>
      <c r="V2146"/>
    </row>
    <row r="2147" spans="1:22" x14ac:dyDescent="0.25">
      <c r="A2147">
        <v>2001</v>
      </c>
      <c r="B2147">
        <v>1</v>
      </c>
      <c r="C2147">
        <v>8</v>
      </c>
      <c r="D2147">
        <v>22</v>
      </c>
      <c r="E2147" s="13">
        <v>5.5</v>
      </c>
      <c r="F2147" s="7">
        <f>(((20-15)/(MIN($E$2:$E$8761)-15))*Data[[#This Row],[temperatuur]])+18.151</f>
        <v>16.995537815126049</v>
      </c>
      <c r="G2147" s="7">
        <f>Data[[#This Row],[Tintern ]]-Data[[#This Row],[temperatuur]]</f>
        <v>11.495537815126049</v>
      </c>
      <c r="H2147" s="7">
        <f>ROUND(IF(Data[[#This Row],[deltaT]]&gt;0,(Data[[#This Row],[Tintern ]]-Data[[#This Row],[temperatuur]])*Uitgangspunten!$B$9,0),1)</f>
        <v>39.9</v>
      </c>
      <c r="I2147"/>
      <c r="J2147"/>
      <c r="K2147" s="6"/>
      <c r="O2147" s="5"/>
      <c r="P2147" s="8"/>
      <c r="U2147"/>
      <c r="V2147"/>
    </row>
    <row r="2148" spans="1:22" x14ac:dyDescent="0.25">
      <c r="A2148">
        <v>2001</v>
      </c>
      <c r="B2148">
        <v>1</v>
      </c>
      <c r="C2148">
        <v>9</v>
      </c>
      <c r="D2148">
        <v>14</v>
      </c>
      <c r="E2148" s="13">
        <v>5.5</v>
      </c>
      <c r="F2148" s="7">
        <f>(((20-15)/(MIN($E$2:$E$8761)-15))*Data[[#This Row],[temperatuur]])+18.151</f>
        <v>16.995537815126049</v>
      </c>
      <c r="G2148" s="7">
        <f>Data[[#This Row],[Tintern ]]-Data[[#This Row],[temperatuur]]</f>
        <v>11.495537815126049</v>
      </c>
      <c r="H2148" s="7">
        <f>ROUND(IF(Data[[#This Row],[deltaT]]&gt;0,(Data[[#This Row],[Tintern ]]-Data[[#This Row],[temperatuur]])*Uitgangspunten!$B$9,0),1)</f>
        <v>39.9</v>
      </c>
      <c r="I2148"/>
      <c r="J2148"/>
      <c r="K2148" s="6"/>
      <c r="O2148" s="5"/>
      <c r="P2148" s="8"/>
      <c r="U2148"/>
      <c r="V2148"/>
    </row>
    <row r="2149" spans="1:22" x14ac:dyDescent="0.25">
      <c r="A2149">
        <v>2001</v>
      </c>
      <c r="B2149">
        <v>1</v>
      </c>
      <c r="C2149">
        <v>23</v>
      </c>
      <c r="D2149">
        <v>7</v>
      </c>
      <c r="E2149" s="13">
        <v>5.5</v>
      </c>
      <c r="F2149" s="7">
        <f>(((20-15)/(MIN($E$2:$E$8761)-15))*Data[[#This Row],[temperatuur]])+18.151</f>
        <v>16.995537815126049</v>
      </c>
      <c r="G2149" s="7">
        <f>Data[[#This Row],[Tintern ]]-Data[[#This Row],[temperatuur]]</f>
        <v>11.495537815126049</v>
      </c>
      <c r="H2149" s="7">
        <f>ROUND(IF(Data[[#This Row],[deltaT]]&gt;0,(Data[[#This Row],[Tintern ]]-Data[[#This Row],[temperatuur]])*Uitgangspunten!$B$9,0),1)</f>
        <v>39.9</v>
      </c>
      <c r="I2149"/>
      <c r="J2149"/>
      <c r="K2149" s="6"/>
      <c r="O2149" s="5"/>
      <c r="P2149" s="8"/>
      <c r="U2149"/>
      <c r="V2149"/>
    </row>
    <row r="2150" spans="1:22" x14ac:dyDescent="0.25">
      <c r="A2150">
        <v>2001</v>
      </c>
      <c r="B2150">
        <v>1</v>
      </c>
      <c r="C2150">
        <v>25</v>
      </c>
      <c r="D2150">
        <v>18</v>
      </c>
      <c r="E2150" s="13">
        <v>5.5</v>
      </c>
      <c r="F2150" s="7">
        <f>(((20-15)/(MIN($E$2:$E$8761)-15))*Data[[#This Row],[temperatuur]])+18.151</f>
        <v>16.995537815126049</v>
      </c>
      <c r="G2150" s="7">
        <f>Data[[#This Row],[Tintern ]]-Data[[#This Row],[temperatuur]]</f>
        <v>11.495537815126049</v>
      </c>
      <c r="H2150" s="7">
        <f>ROUND(IF(Data[[#This Row],[deltaT]]&gt;0,(Data[[#This Row],[Tintern ]]-Data[[#This Row],[temperatuur]])*Uitgangspunten!$B$9,0),1)</f>
        <v>39.9</v>
      </c>
      <c r="I2150"/>
      <c r="J2150"/>
      <c r="K2150" s="6"/>
      <c r="O2150" s="5"/>
      <c r="P2150" s="8"/>
      <c r="U2150"/>
      <c r="V2150"/>
    </row>
    <row r="2151" spans="1:22" x14ac:dyDescent="0.25">
      <c r="A2151">
        <v>2001</v>
      </c>
      <c r="B2151">
        <v>1</v>
      </c>
      <c r="C2151">
        <v>28</v>
      </c>
      <c r="D2151">
        <v>16</v>
      </c>
      <c r="E2151" s="13">
        <v>5.5</v>
      </c>
      <c r="F2151" s="7">
        <f>(((20-15)/(MIN($E$2:$E$8761)-15))*Data[[#This Row],[temperatuur]])+18.151</f>
        <v>16.995537815126049</v>
      </c>
      <c r="G2151" s="7">
        <f>Data[[#This Row],[Tintern ]]-Data[[#This Row],[temperatuur]]</f>
        <v>11.495537815126049</v>
      </c>
      <c r="H2151" s="7">
        <f>ROUND(IF(Data[[#This Row],[deltaT]]&gt;0,(Data[[#This Row],[Tintern ]]-Data[[#This Row],[temperatuur]])*Uitgangspunten!$B$9,0),1)</f>
        <v>39.9</v>
      </c>
      <c r="I2151"/>
      <c r="J2151"/>
      <c r="K2151" s="6"/>
      <c r="O2151" s="5"/>
      <c r="P2151" s="8"/>
      <c r="U2151"/>
      <c r="V2151"/>
    </row>
    <row r="2152" spans="1:22" x14ac:dyDescent="0.25">
      <c r="A2152">
        <v>2001</v>
      </c>
      <c r="B2152">
        <v>1</v>
      </c>
      <c r="C2152">
        <v>29</v>
      </c>
      <c r="D2152">
        <v>12</v>
      </c>
      <c r="E2152" s="13">
        <v>5.5</v>
      </c>
      <c r="F2152" s="7">
        <f>(((20-15)/(MIN($E$2:$E$8761)-15))*Data[[#This Row],[temperatuur]])+18.151</f>
        <v>16.995537815126049</v>
      </c>
      <c r="G2152" s="7">
        <f>Data[[#This Row],[Tintern ]]-Data[[#This Row],[temperatuur]]</f>
        <v>11.495537815126049</v>
      </c>
      <c r="H2152" s="7">
        <f>ROUND(IF(Data[[#This Row],[deltaT]]&gt;0,(Data[[#This Row],[Tintern ]]-Data[[#This Row],[temperatuur]])*Uitgangspunten!$B$9,0),1)</f>
        <v>39.9</v>
      </c>
      <c r="I2152"/>
      <c r="J2152"/>
      <c r="K2152" s="6"/>
      <c r="O2152" s="5"/>
      <c r="P2152" s="8"/>
      <c r="U2152"/>
      <c r="V2152"/>
    </row>
    <row r="2153" spans="1:22" x14ac:dyDescent="0.25">
      <c r="A2153">
        <v>2001</v>
      </c>
      <c r="B2153">
        <v>1</v>
      </c>
      <c r="C2153">
        <v>29</v>
      </c>
      <c r="D2153">
        <v>15</v>
      </c>
      <c r="E2153" s="13">
        <v>5.5</v>
      </c>
      <c r="F2153" s="7">
        <f>(((20-15)/(MIN($E$2:$E$8761)-15))*Data[[#This Row],[temperatuur]])+18.151</f>
        <v>16.995537815126049</v>
      </c>
      <c r="G2153" s="7">
        <f>Data[[#This Row],[Tintern ]]-Data[[#This Row],[temperatuur]]</f>
        <v>11.495537815126049</v>
      </c>
      <c r="H2153" s="7">
        <f>ROUND(IF(Data[[#This Row],[deltaT]]&gt;0,(Data[[#This Row],[Tintern ]]-Data[[#This Row],[temperatuur]])*Uitgangspunten!$B$9,0),1)</f>
        <v>39.9</v>
      </c>
      <c r="I2153"/>
      <c r="J2153"/>
      <c r="K2153" s="6"/>
      <c r="O2153" s="5"/>
      <c r="P2153" s="8"/>
      <c r="U2153"/>
      <c r="V2153"/>
    </row>
    <row r="2154" spans="1:22" x14ac:dyDescent="0.25">
      <c r="A2154">
        <v>2004</v>
      </c>
      <c r="B2154" s="3">
        <v>2</v>
      </c>
      <c r="C2154">
        <v>1</v>
      </c>
      <c r="D2154">
        <v>1</v>
      </c>
      <c r="E2154" s="13">
        <v>5.5</v>
      </c>
      <c r="F2154" s="7">
        <f>(((20-15)/(MIN($E$2:$E$8761)-15))*Data[[#This Row],[temperatuur]])+18.151</f>
        <v>16.995537815126049</v>
      </c>
      <c r="G2154" s="7">
        <f>Data[[#This Row],[Tintern ]]-Data[[#This Row],[temperatuur]]</f>
        <v>11.495537815126049</v>
      </c>
      <c r="H2154" s="7">
        <f>ROUND(IF(Data[[#This Row],[deltaT]]&gt;0,(Data[[#This Row],[Tintern ]]-Data[[#This Row],[temperatuur]])*Uitgangspunten!$B$9,0),1)</f>
        <v>39.9</v>
      </c>
      <c r="I2154"/>
      <c r="J2154"/>
      <c r="K2154" s="6"/>
      <c r="O2154" s="5"/>
      <c r="P2154" s="8"/>
      <c r="U2154"/>
      <c r="V2154"/>
    </row>
    <row r="2155" spans="1:22" x14ac:dyDescent="0.25">
      <c r="A2155">
        <v>2004</v>
      </c>
      <c r="B2155">
        <v>2</v>
      </c>
      <c r="C2155">
        <v>15</v>
      </c>
      <c r="D2155">
        <v>22</v>
      </c>
      <c r="E2155" s="13">
        <v>5.5</v>
      </c>
      <c r="F2155" s="7">
        <f>(((20-15)/(MIN($E$2:$E$8761)-15))*Data[[#This Row],[temperatuur]])+18.151</f>
        <v>16.995537815126049</v>
      </c>
      <c r="G2155" s="7">
        <f>Data[[#This Row],[Tintern ]]-Data[[#This Row],[temperatuur]]</f>
        <v>11.495537815126049</v>
      </c>
      <c r="H2155" s="7">
        <f>ROUND(IF(Data[[#This Row],[deltaT]]&gt;0,(Data[[#This Row],[Tintern ]]-Data[[#This Row],[temperatuur]])*Uitgangspunten!$B$9,0),1)</f>
        <v>39.9</v>
      </c>
      <c r="I2155"/>
      <c r="J2155"/>
      <c r="K2155" s="6"/>
      <c r="O2155" s="5"/>
      <c r="P2155" s="8"/>
      <c r="U2155"/>
      <c r="V2155"/>
    </row>
    <row r="2156" spans="1:22" x14ac:dyDescent="0.25">
      <c r="A2156">
        <v>2004</v>
      </c>
      <c r="B2156">
        <v>2</v>
      </c>
      <c r="C2156">
        <v>17</v>
      </c>
      <c r="D2156">
        <v>11</v>
      </c>
      <c r="E2156" s="13">
        <v>5.5</v>
      </c>
      <c r="F2156" s="7">
        <f>(((20-15)/(MIN($E$2:$E$8761)-15))*Data[[#This Row],[temperatuur]])+18.151</f>
        <v>16.995537815126049</v>
      </c>
      <c r="G2156" s="7">
        <f>Data[[#This Row],[Tintern ]]-Data[[#This Row],[temperatuur]]</f>
        <v>11.495537815126049</v>
      </c>
      <c r="H2156" s="7">
        <f>ROUND(IF(Data[[#This Row],[deltaT]]&gt;0,(Data[[#This Row],[Tintern ]]-Data[[#This Row],[temperatuur]])*Uitgangspunten!$B$9,0),1)</f>
        <v>39.9</v>
      </c>
      <c r="I2156"/>
      <c r="J2156"/>
      <c r="K2156" s="6"/>
      <c r="O2156" s="5"/>
      <c r="P2156" s="8"/>
      <c r="U2156"/>
      <c r="V2156"/>
    </row>
    <row r="2157" spans="1:22" x14ac:dyDescent="0.25">
      <c r="A2157">
        <v>2004</v>
      </c>
      <c r="B2157">
        <v>2</v>
      </c>
      <c r="C2157">
        <v>23</v>
      </c>
      <c r="D2157">
        <v>14</v>
      </c>
      <c r="E2157" s="13">
        <v>5.5</v>
      </c>
      <c r="F2157" s="7">
        <f>(((20-15)/(MIN($E$2:$E$8761)-15))*Data[[#This Row],[temperatuur]])+18.151</f>
        <v>16.995537815126049</v>
      </c>
      <c r="G2157" s="7">
        <f>Data[[#This Row],[Tintern ]]-Data[[#This Row],[temperatuur]]</f>
        <v>11.495537815126049</v>
      </c>
      <c r="H2157" s="7">
        <f>ROUND(IF(Data[[#This Row],[deltaT]]&gt;0,(Data[[#This Row],[Tintern ]]-Data[[#This Row],[temperatuur]])*Uitgangspunten!$B$9,0),1)</f>
        <v>39.9</v>
      </c>
      <c r="I2157"/>
      <c r="J2157"/>
      <c r="K2157" s="6"/>
      <c r="O2157" s="5"/>
      <c r="P2157" s="8"/>
      <c r="U2157"/>
      <c r="V2157"/>
    </row>
    <row r="2158" spans="1:22" x14ac:dyDescent="0.25">
      <c r="A2158">
        <v>2004</v>
      </c>
      <c r="B2158">
        <v>3</v>
      </c>
      <c r="C2158">
        <v>2</v>
      </c>
      <c r="D2158">
        <v>16</v>
      </c>
      <c r="E2158" s="13">
        <v>5.5</v>
      </c>
      <c r="F2158" s="7">
        <f>(((20-15)/(MIN($E$2:$E$8761)-15))*Data[[#This Row],[temperatuur]])+18.151</f>
        <v>16.995537815126049</v>
      </c>
      <c r="G2158" s="7">
        <f>Data[[#This Row],[Tintern ]]-Data[[#This Row],[temperatuur]]</f>
        <v>11.495537815126049</v>
      </c>
      <c r="H2158" s="7">
        <f>ROUND(IF(Data[[#This Row],[deltaT]]&gt;0,(Data[[#This Row],[Tintern ]]-Data[[#This Row],[temperatuur]])*Uitgangspunten!$B$9,0),1)</f>
        <v>39.9</v>
      </c>
      <c r="I2158"/>
      <c r="J2158"/>
      <c r="K2158" s="6"/>
      <c r="O2158" s="5"/>
      <c r="P2158" s="8"/>
      <c r="U2158"/>
      <c r="V2158"/>
    </row>
    <row r="2159" spans="1:22" x14ac:dyDescent="0.25">
      <c r="A2159">
        <v>2004</v>
      </c>
      <c r="B2159">
        <v>3</v>
      </c>
      <c r="C2159">
        <v>4</v>
      </c>
      <c r="D2159">
        <v>21</v>
      </c>
      <c r="E2159" s="13">
        <v>5.5</v>
      </c>
      <c r="F2159" s="7">
        <f>(((20-15)/(MIN($E$2:$E$8761)-15))*Data[[#This Row],[temperatuur]])+18.151</f>
        <v>16.995537815126049</v>
      </c>
      <c r="G2159" s="7">
        <f>Data[[#This Row],[Tintern ]]-Data[[#This Row],[temperatuur]]</f>
        <v>11.495537815126049</v>
      </c>
      <c r="H2159" s="7">
        <f>ROUND(IF(Data[[#This Row],[deltaT]]&gt;0,(Data[[#This Row],[Tintern ]]-Data[[#This Row],[temperatuur]])*Uitgangspunten!$B$9,0),1)</f>
        <v>39.9</v>
      </c>
      <c r="I2159"/>
      <c r="J2159"/>
      <c r="K2159" s="6"/>
      <c r="O2159" s="5"/>
      <c r="P2159" s="8"/>
      <c r="U2159"/>
      <c r="V2159"/>
    </row>
    <row r="2160" spans="1:22" x14ac:dyDescent="0.25">
      <c r="A2160">
        <v>2004</v>
      </c>
      <c r="B2160">
        <v>3</v>
      </c>
      <c r="C2160">
        <v>14</v>
      </c>
      <c r="D2160">
        <v>2</v>
      </c>
      <c r="E2160" s="13">
        <v>5.5</v>
      </c>
      <c r="F2160" s="7">
        <f>(((20-15)/(MIN($E$2:$E$8761)-15))*Data[[#This Row],[temperatuur]])+18.151</f>
        <v>16.995537815126049</v>
      </c>
      <c r="G2160" s="7">
        <f>Data[[#This Row],[Tintern ]]-Data[[#This Row],[temperatuur]]</f>
        <v>11.495537815126049</v>
      </c>
      <c r="H2160" s="7">
        <f>ROUND(IF(Data[[#This Row],[deltaT]]&gt;0,(Data[[#This Row],[Tintern ]]-Data[[#This Row],[temperatuur]])*Uitgangspunten!$B$9,0),1)</f>
        <v>39.9</v>
      </c>
      <c r="I2160"/>
      <c r="J2160"/>
      <c r="K2160" s="6"/>
      <c r="O2160" s="5"/>
      <c r="P2160" s="8"/>
      <c r="U2160"/>
      <c r="V2160"/>
    </row>
    <row r="2161" spans="1:22" x14ac:dyDescent="0.25">
      <c r="A2161">
        <v>2004</v>
      </c>
      <c r="B2161">
        <v>3</v>
      </c>
      <c r="C2161">
        <v>14</v>
      </c>
      <c r="D2161">
        <v>6</v>
      </c>
      <c r="E2161" s="13">
        <v>5.5</v>
      </c>
      <c r="F2161" s="7">
        <f>(((20-15)/(MIN($E$2:$E$8761)-15))*Data[[#This Row],[temperatuur]])+18.151</f>
        <v>16.995537815126049</v>
      </c>
      <c r="G2161" s="7">
        <f>Data[[#This Row],[Tintern ]]-Data[[#This Row],[temperatuur]]</f>
        <v>11.495537815126049</v>
      </c>
      <c r="H2161" s="7">
        <f>ROUND(IF(Data[[#This Row],[deltaT]]&gt;0,(Data[[#This Row],[Tintern ]]-Data[[#This Row],[temperatuur]])*Uitgangspunten!$B$9,0),1)</f>
        <v>39.9</v>
      </c>
      <c r="I2161"/>
      <c r="J2161"/>
      <c r="K2161" s="6"/>
      <c r="O2161" s="5"/>
      <c r="P2161" s="8"/>
      <c r="U2161"/>
      <c r="V2161"/>
    </row>
    <row r="2162" spans="1:22" x14ac:dyDescent="0.25">
      <c r="A2162">
        <v>2004</v>
      </c>
      <c r="B2162">
        <v>3</v>
      </c>
      <c r="C2162">
        <v>22</v>
      </c>
      <c r="D2162">
        <v>20</v>
      </c>
      <c r="E2162" s="13">
        <v>5.5</v>
      </c>
      <c r="F2162" s="7">
        <f>(((20-15)/(MIN($E$2:$E$8761)-15))*Data[[#This Row],[temperatuur]])+18.151</f>
        <v>16.995537815126049</v>
      </c>
      <c r="G2162" s="7">
        <f>Data[[#This Row],[Tintern ]]-Data[[#This Row],[temperatuur]]</f>
        <v>11.495537815126049</v>
      </c>
      <c r="H2162" s="7">
        <f>ROUND(IF(Data[[#This Row],[deltaT]]&gt;0,(Data[[#This Row],[Tintern ]]-Data[[#This Row],[temperatuur]])*Uitgangspunten!$B$9,0),1)</f>
        <v>39.9</v>
      </c>
      <c r="I2162"/>
      <c r="J2162"/>
      <c r="K2162" s="6"/>
      <c r="O2162" s="5"/>
      <c r="P2162" s="8"/>
      <c r="U2162"/>
      <c r="V2162"/>
    </row>
    <row r="2163" spans="1:22" x14ac:dyDescent="0.25">
      <c r="A2163">
        <v>2004</v>
      </c>
      <c r="B2163">
        <v>3</v>
      </c>
      <c r="C2163">
        <v>31</v>
      </c>
      <c r="D2163">
        <v>4</v>
      </c>
      <c r="E2163" s="13">
        <v>5.5</v>
      </c>
      <c r="F2163" s="7">
        <f>(((20-15)/(MIN($E$2:$E$8761)-15))*Data[[#This Row],[temperatuur]])+18.151</f>
        <v>16.995537815126049</v>
      </c>
      <c r="G2163" s="7">
        <f>Data[[#This Row],[Tintern ]]-Data[[#This Row],[temperatuur]]</f>
        <v>11.495537815126049</v>
      </c>
      <c r="H2163" s="7">
        <f>ROUND(IF(Data[[#This Row],[deltaT]]&gt;0,(Data[[#This Row],[Tintern ]]-Data[[#This Row],[temperatuur]])*Uitgangspunten!$B$9,0),1)</f>
        <v>39.9</v>
      </c>
      <c r="I2163"/>
      <c r="J2163"/>
      <c r="K2163" s="6"/>
      <c r="O2163" s="5"/>
      <c r="P2163" s="8"/>
      <c r="U2163"/>
      <c r="V2163"/>
    </row>
    <row r="2164" spans="1:22" x14ac:dyDescent="0.25">
      <c r="A2164">
        <v>2002</v>
      </c>
      <c r="B2164" s="3">
        <v>4</v>
      </c>
      <c r="C2164" s="3">
        <v>1</v>
      </c>
      <c r="D2164" s="3">
        <v>6</v>
      </c>
      <c r="E2164" s="13">
        <v>5.5</v>
      </c>
      <c r="F2164" s="7">
        <f>(((20-15)/(MIN($E$2:$E$8761)-15))*Data[[#This Row],[temperatuur]])+18.151</f>
        <v>16.995537815126049</v>
      </c>
      <c r="G2164" s="7">
        <f>Data[[#This Row],[Tintern ]]-Data[[#This Row],[temperatuur]]</f>
        <v>11.495537815126049</v>
      </c>
      <c r="H2164" s="7">
        <f>ROUND(IF(Data[[#This Row],[deltaT]]&gt;0,(Data[[#This Row],[Tintern ]]-Data[[#This Row],[temperatuur]])*Uitgangspunten!$B$9,0),1)</f>
        <v>39.9</v>
      </c>
      <c r="I2164"/>
      <c r="J2164"/>
      <c r="K2164" s="6"/>
      <c r="O2164" s="5"/>
      <c r="P2164" s="8"/>
      <c r="U2164"/>
      <c r="V2164"/>
    </row>
    <row r="2165" spans="1:22" x14ac:dyDescent="0.25">
      <c r="A2165">
        <v>2002</v>
      </c>
      <c r="B2165">
        <v>4</v>
      </c>
      <c r="C2165">
        <v>22</v>
      </c>
      <c r="D2165">
        <v>2</v>
      </c>
      <c r="E2165" s="13">
        <v>5.5</v>
      </c>
      <c r="F2165" s="7">
        <f>(((20-15)/(MIN($E$2:$E$8761)-15))*Data[[#This Row],[temperatuur]])+18.151</f>
        <v>16.995537815126049</v>
      </c>
      <c r="G2165" s="7">
        <f>Data[[#This Row],[Tintern ]]-Data[[#This Row],[temperatuur]]</f>
        <v>11.495537815126049</v>
      </c>
      <c r="H2165" s="7">
        <f>ROUND(IF(Data[[#This Row],[deltaT]]&gt;0,(Data[[#This Row],[Tintern ]]-Data[[#This Row],[temperatuur]])*Uitgangspunten!$B$9,0),1)</f>
        <v>39.9</v>
      </c>
      <c r="I2165"/>
      <c r="J2165"/>
      <c r="K2165" s="6"/>
      <c r="O2165" s="5"/>
      <c r="P2165" s="8"/>
      <c r="U2165"/>
      <c r="V2165"/>
    </row>
    <row r="2166" spans="1:22" x14ac:dyDescent="0.25">
      <c r="A2166">
        <v>2000</v>
      </c>
      <c r="B2166">
        <v>5</v>
      </c>
      <c r="C2166">
        <v>20</v>
      </c>
      <c r="D2166">
        <v>23</v>
      </c>
      <c r="E2166" s="13">
        <v>5.5</v>
      </c>
      <c r="F2166" s="7">
        <f>(((20-15)/(MIN($E$2:$E$8761)-15))*Data[[#This Row],[temperatuur]])+18.151</f>
        <v>16.995537815126049</v>
      </c>
      <c r="G2166" s="7">
        <f>Data[[#This Row],[Tintern ]]-Data[[#This Row],[temperatuur]]</f>
        <v>11.495537815126049</v>
      </c>
      <c r="H2166" s="7">
        <f>ROUND(IF(Data[[#This Row],[deltaT]]&gt;0,(Data[[#This Row],[Tintern ]]-Data[[#This Row],[temperatuur]])*Uitgangspunten!$B$9,0),1)</f>
        <v>39.9</v>
      </c>
      <c r="I2166"/>
      <c r="J2166"/>
      <c r="K2166" s="6"/>
      <c r="O2166" s="5"/>
      <c r="P2166" s="8"/>
      <c r="U2166"/>
      <c r="V2166"/>
    </row>
    <row r="2167" spans="1:22" x14ac:dyDescent="0.25">
      <c r="A2167">
        <v>2011</v>
      </c>
      <c r="B2167">
        <v>6</v>
      </c>
      <c r="C2167">
        <v>12</v>
      </c>
      <c r="D2167">
        <v>1</v>
      </c>
      <c r="E2167" s="13">
        <v>5.5</v>
      </c>
      <c r="F2167" s="7">
        <f>(((20-15)/(MIN($E$2:$E$8761)-15))*Data[[#This Row],[temperatuur]])+18.151</f>
        <v>16.995537815126049</v>
      </c>
      <c r="G2167" s="7">
        <f>Data[[#This Row],[Tintern ]]-Data[[#This Row],[temperatuur]]</f>
        <v>11.495537815126049</v>
      </c>
      <c r="H2167" s="7">
        <f>ROUND(IF(Data[[#This Row],[deltaT]]&gt;0,(Data[[#This Row],[Tintern ]]-Data[[#This Row],[temperatuur]])*Uitgangspunten!$B$9,0),1)</f>
        <v>39.9</v>
      </c>
      <c r="I2167"/>
      <c r="J2167"/>
      <c r="K2167" s="6"/>
      <c r="O2167" s="5"/>
      <c r="P2167" s="8"/>
      <c r="U2167"/>
      <c r="V2167"/>
    </row>
    <row r="2168" spans="1:22" x14ac:dyDescent="0.25">
      <c r="A2168">
        <v>2010</v>
      </c>
      <c r="B2168">
        <v>10</v>
      </c>
      <c r="C2168">
        <v>11</v>
      </c>
      <c r="D2168">
        <v>3</v>
      </c>
      <c r="E2168" s="13">
        <v>5.5</v>
      </c>
      <c r="F2168" s="7">
        <f>(((20-15)/(MIN($E$2:$E$8761)-15))*Data[[#This Row],[temperatuur]])+18.151</f>
        <v>16.995537815126049</v>
      </c>
      <c r="G2168" s="7">
        <f>Data[[#This Row],[Tintern ]]-Data[[#This Row],[temperatuur]]</f>
        <v>11.495537815126049</v>
      </c>
      <c r="H2168" s="7">
        <f>ROUND(IF(Data[[#This Row],[deltaT]]&gt;0,(Data[[#This Row],[Tintern ]]-Data[[#This Row],[temperatuur]])*Uitgangspunten!$B$9,0),1)</f>
        <v>39.9</v>
      </c>
      <c r="I2168"/>
      <c r="J2168"/>
      <c r="K2168" s="6"/>
      <c r="O2168" s="5"/>
      <c r="P2168" s="8"/>
      <c r="U2168"/>
      <c r="V2168"/>
    </row>
    <row r="2169" spans="1:22" x14ac:dyDescent="0.25">
      <c r="A2169">
        <v>2010</v>
      </c>
      <c r="B2169">
        <v>10</v>
      </c>
      <c r="C2169">
        <v>11</v>
      </c>
      <c r="D2169">
        <v>4</v>
      </c>
      <c r="E2169" s="13">
        <v>5.5</v>
      </c>
      <c r="F2169" s="7">
        <f>(((20-15)/(MIN($E$2:$E$8761)-15))*Data[[#This Row],[temperatuur]])+18.151</f>
        <v>16.995537815126049</v>
      </c>
      <c r="G2169" s="7">
        <f>Data[[#This Row],[Tintern ]]-Data[[#This Row],[temperatuur]]</f>
        <v>11.495537815126049</v>
      </c>
      <c r="H2169" s="7">
        <f>ROUND(IF(Data[[#This Row],[deltaT]]&gt;0,(Data[[#This Row],[Tintern ]]-Data[[#This Row],[temperatuur]])*Uitgangspunten!$B$9,0),1)</f>
        <v>39.9</v>
      </c>
      <c r="I2169"/>
      <c r="J2169"/>
      <c r="K2169" s="6"/>
      <c r="O2169" s="5"/>
      <c r="P2169" s="8"/>
      <c r="U2169"/>
      <c r="V2169"/>
    </row>
    <row r="2170" spans="1:22" x14ac:dyDescent="0.25">
      <c r="A2170">
        <v>2010</v>
      </c>
      <c r="B2170">
        <v>10</v>
      </c>
      <c r="C2170">
        <v>12</v>
      </c>
      <c r="D2170">
        <v>3</v>
      </c>
      <c r="E2170" s="13">
        <v>5.5</v>
      </c>
      <c r="F2170" s="7">
        <f>(((20-15)/(MIN($E$2:$E$8761)-15))*Data[[#This Row],[temperatuur]])+18.151</f>
        <v>16.995537815126049</v>
      </c>
      <c r="G2170" s="7">
        <f>Data[[#This Row],[Tintern ]]-Data[[#This Row],[temperatuur]]</f>
        <v>11.495537815126049</v>
      </c>
      <c r="H2170" s="7">
        <f>ROUND(IF(Data[[#This Row],[deltaT]]&gt;0,(Data[[#This Row],[Tintern ]]-Data[[#This Row],[temperatuur]])*Uitgangspunten!$B$9,0),1)</f>
        <v>39.9</v>
      </c>
      <c r="I2170"/>
      <c r="J2170"/>
      <c r="K2170" s="6"/>
      <c r="O2170" s="5"/>
      <c r="P2170" s="8"/>
      <c r="U2170"/>
      <c r="V2170"/>
    </row>
    <row r="2171" spans="1:22" x14ac:dyDescent="0.25">
      <c r="A2171">
        <v>2003</v>
      </c>
      <c r="B2171">
        <v>11</v>
      </c>
      <c r="C2171">
        <v>6</v>
      </c>
      <c r="D2171">
        <v>5</v>
      </c>
      <c r="E2171" s="13">
        <v>5.5</v>
      </c>
      <c r="F2171" s="7">
        <f>(((20-15)/(MIN($E$2:$E$8761)-15))*Data[[#This Row],[temperatuur]])+18.151</f>
        <v>16.995537815126049</v>
      </c>
      <c r="G2171" s="7">
        <f>Data[[#This Row],[Tintern ]]-Data[[#This Row],[temperatuur]]</f>
        <v>11.495537815126049</v>
      </c>
      <c r="H2171" s="7">
        <f>ROUND(IF(Data[[#This Row],[deltaT]]&gt;0,(Data[[#This Row],[Tintern ]]-Data[[#This Row],[temperatuur]])*Uitgangspunten!$B$9,0),1)</f>
        <v>39.9</v>
      </c>
      <c r="I2171"/>
      <c r="J2171"/>
      <c r="K2171" s="6"/>
      <c r="O2171" s="5"/>
      <c r="P2171" s="8"/>
      <c r="U2171"/>
      <c r="V2171"/>
    </row>
    <row r="2172" spans="1:22" x14ac:dyDescent="0.25">
      <c r="A2172">
        <v>2003</v>
      </c>
      <c r="B2172">
        <v>11</v>
      </c>
      <c r="C2172">
        <v>7</v>
      </c>
      <c r="D2172">
        <v>19</v>
      </c>
      <c r="E2172" s="13">
        <v>5.5</v>
      </c>
      <c r="F2172" s="7">
        <f>(((20-15)/(MIN($E$2:$E$8761)-15))*Data[[#This Row],[temperatuur]])+18.151</f>
        <v>16.995537815126049</v>
      </c>
      <c r="G2172" s="7">
        <f>Data[[#This Row],[Tintern ]]-Data[[#This Row],[temperatuur]]</f>
        <v>11.495537815126049</v>
      </c>
      <c r="H2172" s="7">
        <f>ROUND(IF(Data[[#This Row],[deltaT]]&gt;0,(Data[[#This Row],[Tintern ]]-Data[[#This Row],[temperatuur]])*Uitgangspunten!$B$9,0),1)</f>
        <v>39.9</v>
      </c>
      <c r="I2172"/>
      <c r="J2172"/>
      <c r="K2172" s="6"/>
      <c r="O2172" s="5"/>
      <c r="P2172" s="8"/>
      <c r="U2172"/>
      <c r="V2172"/>
    </row>
    <row r="2173" spans="1:22" x14ac:dyDescent="0.25">
      <c r="A2173">
        <v>2003</v>
      </c>
      <c r="B2173">
        <v>11</v>
      </c>
      <c r="C2173">
        <v>7</v>
      </c>
      <c r="D2173">
        <v>20</v>
      </c>
      <c r="E2173" s="13">
        <v>5.5</v>
      </c>
      <c r="F2173" s="7">
        <f>(((20-15)/(MIN($E$2:$E$8761)-15))*Data[[#This Row],[temperatuur]])+18.151</f>
        <v>16.995537815126049</v>
      </c>
      <c r="G2173" s="7">
        <f>Data[[#This Row],[Tintern ]]-Data[[#This Row],[temperatuur]]</f>
        <v>11.495537815126049</v>
      </c>
      <c r="H2173" s="7">
        <f>ROUND(IF(Data[[#This Row],[deltaT]]&gt;0,(Data[[#This Row],[Tintern ]]-Data[[#This Row],[temperatuur]])*Uitgangspunten!$B$9,0),1)</f>
        <v>39.9</v>
      </c>
      <c r="I2173"/>
      <c r="J2173"/>
      <c r="K2173" s="6"/>
      <c r="O2173" s="5"/>
      <c r="P2173" s="8"/>
      <c r="U2173"/>
      <c r="V2173"/>
    </row>
    <row r="2174" spans="1:22" x14ac:dyDescent="0.25">
      <c r="A2174">
        <v>2003</v>
      </c>
      <c r="B2174">
        <v>11</v>
      </c>
      <c r="C2174">
        <v>8</v>
      </c>
      <c r="D2174">
        <v>19</v>
      </c>
      <c r="E2174" s="13">
        <v>5.5</v>
      </c>
      <c r="F2174" s="7">
        <f>(((20-15)/(MIN($E$2:$E$8761)-15))*Data[[#This Row],[temperatuur]])+18.151</f>
        <v>16.995537815126049</v>
      </c>
      <c r="G2174" s="7">
        <f>Data[[#This Row],[Tintern ]]-Data[[#This Row],[temperatuur]]</f>
        <v>11.495537815126049</v>
      </c>
      <c r="H2174" s="7">
        <f>ROUND(IF(Data[[#This Row],[deltaT]]&gt;0,(Data[[#This Row],[Tintern ]]-Data[[#This Row],[temperatuur]])*Uitgangspunten!$B$9,0),1)</f>
        <v>39.9</v>
      </c>
      <c r="I2174"/>
      <c r="J2174"/>
      <c r="K2174" s="6"/>
      <c r="O2174" s="5"/>
      <c r="P2174" s="8"/>
      <c r="U2174"/>
      <c r="V2174"/>
    </row>
    <row r="2175" spans="1:22" x14ac:dyDescent="0.25">
      <c r="A2175">
        <v>2003</v>
      </c>
      <c r="B2175">
        <v>12</v>
      </c>
      <c r="C2175">
        <v>4</v>
      </c>
      <c r="D2175">
        <v>14</v>
      </c>
      <c r="E2175" s="13">
        <v>5.5</v>
      </c>
      <c r="F2175" s="7">
        <f>(((20-15)/(MIN($E$2:$E$8761)-15))*Data[[#This Row],[temperatuur]])+18.151</f>
        <v>16.995537815126049</v>
      </c>
      <c r="G2175" s="7">
        <f>Data[[#This Row],[Tintern ]]-Data[[#This Row],[temperatuur]]</f>
        <v>11.495537815126049</v>
      </c>
      <c r="H2175" s="7">
        <f>ROUND(IF(Data[[#This Row],[deltaT]]&gt;0,(Data[[#This Row],[Tintern ]]-Data[[#This Row],[temperatuur]])*Uitgangspunten!$B$9,0),1)</f>
        <v>39.9</v>
      </c>
      <c r="I2175"/>
      <c r="J2175"/>
      <c r="K2175" s="6"/>
      <c r="O2175" s="5"/>
      <c r="P2175" s="8"/>
      <c r="U2175"/>
      <c r="V2175"/>
    </row>
    <row r="2176" spans="1:22" x14ac:dyDescent="0.25">
      <c r="A2176">
        <v>2003</v>
      </c>
      <c r="B2176">
        <v>12</v>
      </c>
      <c r="C2176">
        <v>5</v>
      </c>
      <c r="D2176">
        <v>14</v>
      </c>
      <c r="E2176" s="13">
        <v>5.5</v>
      </c>
      <c r="F2176" s="7">
        <f>(((20-15)/(MIN($E$2:$E$8761)-15))*Data[[#This Row],[temperatuur]])+18.151</f>
        <v>16.995537815126049</v>
      </c>
      <c r="G2176" s="7">
        <f>Data[[#This Row],[Tintern ]]-Data[[#This Row],[temperatuur]]</f>
        <v>11.495537815126049</v>
      </c>
      <c r="H2176" s="7">
        <f>ROUND(IF(Data[[#This Row],[deltaT]]&gt;0,(Data[[#This Row],[Tintern ]]-Data[[#This Row],[temperatuur]])*Uitgangspunten!$B$9,0),1)</f>
        <v>39.9</v>
      </c>
      <c r="I2176"/>
      <c r="J2176"/>
      <c r="K2176" s="6"/>
      <c r="O2176" s="5"/>
      <c r="P2176" s="8"/>
      <c r="U2176"/>
      <c r="V2176"/>
    </row>
    <row r="2177" spans="1:22" x14ac:dyDescent="0.25">
      <c r="A2177">
        <v>2003</v>
      </c>
      <c r="B2177">
        <v>12</v>
      </c>
      <c r="C2177">
        <v>14</v>
      </c>
      <c r="D2177">
        <v>22</v>
      </c>
      <c r="E2177" s="13">
        <v>5.5</v>
      </c>
      <c r="F2177" s="7">
        <f>(((20-15)/(MIN($E$2:$E$8761)-15))*Data[[#This Row],[temperatuur]])+18.151</f>
        <v>16.995537815126049</v>
      </c>
      <c r="G2177" s="7">
        <f>Data[[#This Row],[Tintern ]]-Data[[#This Row],[temperatuur]]</f>
        <v>11.495537815126049</v>
      </c>
      <c r="H2177" s="7">
        <f>ROUND(IF(Data[[#This Row],[deltaT]]&gt;0,(Data[[#This Row],[Tintern ]]-Data[[#This Row],[temperatuur]])*Uitgangspunten!$B$9,0),1)</f>
        <v>39.9</v>
      </c>
      <c r="I2177"/>
      <c r="J2177"/>
      <c r="K2177" s="6"/>
      <c r="O2177" s="5"/>
      <c r="P2177" s="8"/>
      <c r="U2177"/>
      <c r="V2177"/>
    </row>
    <row r="2178" spans="1:22" x14ac:dyDescent="0.25">
      <c r="A2178">
        <v>2003</v>
      </c>
      <c r="B2178">
        <v>12</v>
      </c>
      <c r="C2178">
        <v>19</v>
      </c>
      <c r="D2178">
        <v>15</v>
      </c>
      <c r="E2178" s="13">
        <v>5.5</v>
      </c>
      <c r="F2178" s="7">
        <f>(((20-15)/(MIN($E$2:$E$8761)-15))*Data[[#This Row],[temperatuur]])+18.151</f>
        <v>16.995537815126049</v>
      </c>
      <c r="G2178" s="7">
        <f>Data[[#This Row],[Tintern ]]-Data[[#This Row],[temperatuur]]</f>
        <v>11.495537815126049</v>
      </c>
      <c r="H2178" s="7">
        <f>ROUND(IF(Data[[#This Row],[deltaT]]&gt;0,(Data[[#This Row],[Tintern ]]-Data[[#This Row],[temperatuur]])*Uitgangspunten!$B$9,0),1)</f>
        <v>39.9</v>
      </c>
      <c r="I2178"/>
      <c r="J2178"/>
      <c r="K2178" s="6"/>
      <c r="O2178" s="5"/>
      <c r="P2178" s="8"/>
      <c r="U2178"/>
      <c r="V2178"/>
    </row>
    <row r="2179" spans="1:22" x14ac:dyDescent="0.25">
      <c r="A2179">
        <v>2003</v>
      </c>
      <c r="B2179">
        <v>12</v>
      </c>
      <c r="C2179">
        <v>19</v>
      </c>
      <c r="D2179">
        <v>22</v>
      </c>
      <c r="E2179" s="13">
        <v>5.5</v>
      </c>
      <c r="F2179" s="7">
        <f>(((20-15)/(MIN($E$2:$E$8761)-15))*Data[[#This Row],[temperatuur]])+18.151</f>
        <v>16.995537815126049</v>
      </c>
      <c r="G2179" s="7">
        <f>Data[[#This Row],[Tintern ]]-Data[[#This Row],[temperatuur]]</f>
        <v>11.495537815126049</v>
      </c>
      <c r="H2179" s="7">
        <f>ROUND(IF(Data[[#This Row],[deltaT]]&gt;0,(Data[[#This Row],[Tintern ]]-Data[[#This Row],[temperatuur]])*Uitgangspunten!$B$9,0),1)</f>
        <v>39.9</v>
      </c>
      <c r="I2179"/>
      <c r="J2179"/>
      <c r="K2179" s="6"/>
      <c r="O2179" s="5"/>
      <c r="P2179" s="8"/>
      <c r="U2179"/>
      <c r="V2179"/>
    </row>
    <row r="2180" spans="1:22" x14ac:dyDescent="0.25">
      <c r="A2180">
        <v>2003</v>
      </c>
      <c r="B2180">
        <v>12</v>
      </c>
      <c r="C2180">
        <v>19</v>
      </c>
      <c r="D2180">
        <v>23</v>
      </c>
      <c r="E2180" s="13">
        <v>5.5</v>
      </c>
      <c r="F2180" s="7">
        <f>(((20-15)/(MIN($E$2:$E$8761)-15))*Data[[#This Row],[temperatuur]])+18.151</f>
        <v>16.995537815126049</v>
      </c>
      <c r="G2180" s="7">
        <f>Data[[#This Row],[Tintern ]]-Data[[#This Row],[temperatuur]]</f>
        <v>11.495537815126049</v>
      </c>
      <c r="H2180" s="7">
        <f>ROUND(IF(Data[[#This Row],[deltaT]]&gt;0,(Data[[#This Row],[Tintern ]]-Data[[#This Row],[temperatuur]])*Uitgangspunten!$B$9,0),1)</f>
        <v>39.9</v>
      </c>
      <c r="I2180"/>
      <c r="J2180"/>
      <c r="K2180" s="6"/>
      <c r="O2180" s="5"/>
      <c r="P2180" s="8"/>
      <c r="U2180"/>
      <c r="V2180"/>
    </row>
    <row r="2181" spans="1:22" x14ac:dyDescent="0.25">
      <c r="A2181">
        <v>2003</v>
      </c>
      <c r="B2181">
        <v>12</v>
      </c>
      <c r="C2181">
        <v>20</v>
      </c>
      <c r="D2181">
        <v>6</v>
      </c>
      <c r="E2181" s="13">
        <v>5.5</v>
      </c>
      <c r="F2181" s="7">
        <f>(((20-15)/(MIN($E$2:$E$8761)-15))*Data[[#This Row],[temperatuur]])+18.151</f>
        <v>16.995537815126049</v>
      </c>
      <c r="G2181" s="7">
        <f>Data[[#This Row],[Tintern ]]-Data[[#This Row],[temperatuur]]</f>
        <v>11.495537815126049</v>
      </c>
      <c r="H2181" s="7">
        <f>ROUND(IF(Data[[#This Row],[deltaT]]&gt;0,(Data[[#This Row],[Tintern ]]-Data[[#This Row],[temperatuur]])*Uitgangspunten!$B$9,0),1)</f>
        <v>39.9</v>
      </c>
      <c r="I2181"/>
      <c r="J2181"/>
      <c r="K2181" s="6"/>
      <c r="O2181" s="5"/>
      <c r="P2181" s="8"/>
      <c r="U2181"/>
      <c r="V2181"/>
    </row>
    <row r="2182" spans="1:22" x14ac:dyDescent="0.25">
      <c r="A2182">
        <v>2001</v>
      </c>
      <c r="B2182">
        <v>1</v>
      </c>
      <c r="C2182">
        <v>6</v>
      </c>
      <c r="D2182">
        <v>6</v>
      </c>
      <c r="E2182" s="13">
        <v>5.6000000000000005</v>
      </c>
      <c r="F2182" s="7">
        <f>(((20-15)/(MIN($E$2:$E$8761)-15))*Data[[#This Row],[temperatuur]])+18.151</f>
        <v>16.974529411764706</v>
      </c>
      <c r="G2182" s="7">
        <f>Data[[#This Row],[Tintern ]]-Data[[#This Row],[temperatuur]]</f>
        <v>11.374529411764705</v>
      </c>
      <c r="H2182" s="7">
        <f>ROUND(IF(Data[[#This Row],[deltaT]]&gt;0,(Data[[#This Row],[Tintern ]]-Data[[#This Row],[temperatuur]])*Uitgangspunten!$B$9,0),1)</f>
        <v>39.5</v>
      </c>
      <c r="I2182"/>
      <c r="J2182"/>
      <c r="K2182" s="6"/>
      <c r="O2182" s="5"/>
      <c r="P2182" s="8"/>
      <c r="U2182"/>
      <c r="V2182"/>
    </row>
    <row r="2183" spans="1:22" x14ac:dyDescent="0.25">
      <c r="A2183">
        <v>2001</v>
      </c>
      <c r="B2183">
        <v>1</v>
      </c>
      <c r="C2183">
        <v>7</v>
      </c>
      <c r="D2183">
        <v>17</v>
      </c>
      <c r="E2183" s="13">
        <v>5.6000000000000005</v>
      </c>
      <c r="F2183" s="7">
        <f>(((20-15)/(MIN($E$2:$E$8761)-15))*Data[[#This Row],[temperatuur]])+18.151</f>
        <v>16.974529411764706</v>
      </c>
      <c r="G2183" s="7">
        <f>Data[[#This Row],[Tintern ]]-Data[[#This Row],[temperatuur]]</f>
        <v>11.374529411764705</v>
      </c>
      <c r="H2183" s="7">
        <f>ROUND(IF(Data[[#This Row],[deltaT]]&gt;0,(Data[[#This Row],[Tintern ]]-Data[[#This Row],[temperatuur]])*Uitgangspunten!$B$9,0),1)</f>
        <v>39.5</v>
      </c>
      <c r="I2183"/>
      <c r="J2183"/>
      <c r="K2183" s="6"/>
      <c r="O2183" s="5"/>
      <c r="P2183" s="8"/>
      <c r="U2183"/>
      <c r="V2183"/>
    </row>
    <row r="2184" spans="1:22" x14ac:dyDescent="0.25">
      <c r="A2184">
        <v>2001</v>
      </c>
      <c r="B2184">
        <v>1</v>
      </c>
      <c r="C2184">
        <v>27</v>
      </c>
      <c r="D2184">
        <v>14</v>
      </c>
      <c r="E2184" s="13">
        <v>5.6000000000000005</v>
      </c>
      <c r="F2184" s="7">
        <f>(((20-15)/(MIN($E$2:$E$8761)-15))*Data[[#This Row],[temperatuur]])+18.151</f>
        <v>16.974529411764706</v>
      </c>
      <c r="G2184" s="7">
        <f>Data[[#This Row],[Tintern ]]-Data[[#This Row],[temperatuur]]</f>
        <v>11.374529411764705</v>
      </c>
      <c r="H2184" s="7">
        <f>ROUND(IF(Data[[#This Row],[deltaT]]&gt;0,(Data[[#This Row],[Tintern ]]-Data[[#This Row],[temperatuur]])*Uitgangspunten!$B$9,0),1)</f>
        <v>39.5</v>
      </c>
      <c r="I2184"/>
      <c r="J2184"/>
      <c r="K2184" s="6"/>
      <c r="O2184" s="5"/>
      <c r="P2184" s="8"/>
      <c r="U2184"/>
      <c r="V2184"/>
    </row>
    <row r="2185" spans="1:22" x14ac:dyDescent="0.25">
      <c r="A2185">
        <v>2004</v>
      </c>
      <c r="B2185">
        <v>2</v>
      </c>
      <c r="C2185">
        <v>8</v>
      </c>
      <c r="D2185">
        <v>14</v>
      </c>
      <c r="E2185" s="13">
        <v>5.6000000000000005</v>
      </c>
      <c r="F2185" s="7">
        <f>(((20-15)/(MIN($E$2:$E$8761)-15))*Data[[#This Row],[temperatuur]])+18.151</f>
        <v>16.974529411764706</v>
      </c>
      <c r="G2185" s="7">
        <f>Data[[#This Row],[Tintern ]]-Data[[#This Row],[temperatuur]]</f>
        <v>11.374529411764705</v>
      </c>
      <c r="H2185" s="7">
        <f>ROUND(IF(Data[[#This Row],[deltaT]]&gt;0,(Data[[#This Row],[Tintern ]]-Data[[#This Row],[temperatuur]])*Uitgangspunten!$B$9,0),1)</f>
        <v>39.5</v>
      </c>
      <c r="I2185"/>
      <c r="J2185"/>
      <c r="K2185" s="6"/>
      <c r="O2185" s="5"/>
      <c r="P2185" s="8"/>
      <c r="U2185"/>
      <c r="V2185"/>
    </row>
    <row r="2186" spans="1:22" x14ac:dyDescent="0.25">
      <c r="A2186">
        <v>2004</v>
      </c>
      <c r="B2186">
        <v>2</v>
      </c>
      <c r="C2186">
        <v>9</v>
      </c>
      <c r="D2186">
        <v>14</v>
      </c>
      <c r="E2186" s="13">
        <v>5.6000000000000005</v>
      </c>
      <c r="F2186" s="7">
        <f>(((20-15)/(MIN($E$2:$E$8761)-15))*Data[[#This Row],[temperatuur]])+18.151</f>
        <v>16.974529411764706</v>
      </c>
      <c r="G2186" s="7">
        <f>Data[[#This Row],[Tintern ]]-Data[[#This Row],[temperatuur]]</f>
        <v>11.374529411764705</v>
      </c>
      <c r="H2186" s="7">
        <f>ROUND(IF(Data[[#This Row],[deltaT]]&gt;0,(Data[[#This Row],[Tintern ]]-Data[[#This Row],[temperatuur]])*Uitgangspunten!$B$9,0),1)</f>
        <v>39.5</v>
      </c>
      <c r="I2186"/>
      <c r="J2186"/>
      <c r="K2186" s="6"/>
      <c r="O2186" s="5"/>
      <c r="P2186" s="8"/>
      <c r="U2186"/>
      <c r="V2186"/>
    </row>
    <row r="2187" spans="1:22" x14ac:dyDescent="0.25">
      <c r="A2187">
        <v>2004</v>
      </c>
      <c r="B2187">
        <v>2</v>
      </c>
      <c r="C2187">
        <v>17</v>
      </c>
      <c r="D2187">
        <v>18</v>
      </c>
      <c r="E2187" s="13">
        <v>5.6000000000000005</v>
      </c>
      <c r="F2187" s="7">
        <f>(((20-15)/(MIN($E$2:$E$8761)-15))*Data[[#This Row],[temperatuur]])+18.151</f>
        <v>16.974529411764706</v>
      </c>
      <c r="G2187" s="7">
        <f>Data[[#This Row],[Tintern ]]-Data[[#This Row],[temperatuur]]</f>
        <v>11.374529411764705</v>
      </c>
      <c r="H2187" s="7">
        <f>ROUND(IF(Data[[#This Row],[deltaT]]&gt;0,(Data[[#This Row],[Tintern ]]-Data[[#This Row],[temperatuur]])*Uitgangspunten!$B$9,0),1)</f>
        <v>39.5</v>
      </c>
      <c r="I2187"/>
      <c r="J2187"/>
      <c r="K2187" s="6"/>
      <c r="O2187" s="5"/>
      <c r="P2187" s="8"/>
      <c r="U2187"/>
      <c r="V2187"/>
    </row>
    <row r="2188" spans="1:22" x14ac:dyDescent="0.25">
      <c r="A2188">
        <v>2004</v>
      </c>
      <c r="B2188">
        <v>2</v>
      </c>
      <c r="C2188">
        <v>18</v>
      </c>
      <c r="D2188">
        <v>8</v>
      </c>
      <c r="E2188" s="13">
        <v>5.6000000000000005</v>
      </c>
      <c r="F2188" s="7">
        <f>(((20-15)/(MIN($E$2:$E$8761)-15))*Data[[#This Row],[temperatuur]])+18.151</f>
        <v>16.974529411764706</v>
      </c>
      <c r="G2188" s="7">
        <f>Data[[#This Row],[Tintern ]]-Data[[#This Row],[temperatuur]]</f>
        <v>11.374529411764705</v>
      </c>
      <c r="H2188" s="7">
        <f>ROUND(IF(Data[[#This Row],[deltaT]]&gt;0,(Data[[#This Row],[Tintern ]]-Data[[#This Row],[temperatuur]])*Uitgangspunten!$B$9,0),1)</f>
        <v>39.5</v>
      </c>
      <c r="I2188"/>
      <c r="J2188"/>
      <c r="K2188" s="6"/>
      <c r="O2188" s="5"/>
      <c r="P2188" s="8"/>
      <c r="U2188"/>
      <c r="V2188"/>
    </row>
    <row r="2189" spans="1:22" x14ac:dyDescent="0.25">
      <c r="A2189">
        <v>2004</v>
      </c>
      <c r="B2189">
        <v>3</v>
      </c>
      <c r="C2189">
        <v>21</v>
      </c>
      <c r="D2189">
        <v>24</v>
      </c>
      <c r="E2189" s="13">
        <v>5.6000000000000005</v>
      </c>
      <c r="F2189" s="7">
        <f>(((20-15)/(MIN($E$2:$E$8761)-15))*Data[[#This Row],[temperatuur]])+18.151</f>
        <v>16.974529411764706</v>
      </c>
      <c r="G2189" s="7">
        <f>Data[[#This Row],[Tintern ]]-Data[[#This Row],[temperatuur]]</f>
        <v>11.374529411764705</v>
      </c>
      <c r="H2189" s="7">
        <f>ROUND(IF(Data[[#This Row],[deltaT]]&gt;0,(Data[[#This Row],[Tintern ]]-Data[[#This Row],[temperatuur]])*Uitgangspunten!$B$9,0),1)</f>
        <v>39.5</v>
      </c>
      <c r="I2189"/>
      <c r="J2189"/>
      <c r="K2189" s="6"/>
      <c r="O2189" s="5"/>
      <c r="P2189" s="8"/>
      <c r="U2189"/>
      <c r="V2189"/>
    </row>
    <row r="2190" spans="1:22" x14ac:dyDescent="0.25">
      <c r="A2190">
        <v>2004</v>
      </c>
      <c r="B2190">
        <v>3</v>
      </c>
      <c r="C2190">
        <v>22</v>
      </c>
      <c r="D2190">
        <v>19</v>
      </c>
      <c r="E2190" s="13">
        <v>5.6000000000000005</v>
      </c>
      <c r="F2190" s="7">
        <f>(((20-15)/(MIN($E$2:$E$8761)-15))*Data[[#This Row],[temperatuur]])+18.151</f>
        <v>16.974529411764706</v>
      </c>
      <c r="G2190" s="7">
        <f>Data[[#This Row],[Tintern ]]-Data[[#This Row],[temperatuur]]</f>
        <v>11.374529411764705</v>
      </c>
      <c r="H2190" s="7">
        <f>ROUND(IF(Data[[#This Row],[deltaT]]&gt;0,(Data[[#This Row],[Tintern ]]-Data[[#This Row],[temperatuur]])*Uitgangspunten!$B$9,0),1)</f>
        <v>39.5</v>
      </c>
      <c r="I2190"/>
      <c r="J2190"/>
      <c r="K2190" s="6"/>
      <c r="O2190" s="5"/>
      <c r="P2190" s="8"/>
      <c r="U2190"/>
      <c r="V2190"/>
    </row>
    <row r="2191" spans="1:22" x14ac:dyDescent="0.25">
      <c r="A2191">
        <v>2004</v>
      </c>
      <c r="B2191">
        <v>3</v>
      </c>
      <c r="C2191">
        <v>26</v>
      </c>
      <c r="D2191">
        <v>18</v>
      </c>
      <c r="E2191" s="13">
        <v>5.6000000000000005</v>
      </c>
      <c r="F2191" s="7">
        <f>(((20-15)/(MIN($E$2:$E$8761)-15))*Data[[#This Row],[temperatuur]])+18.151</f>
        <v>16.974529411764706</v>
      </c>
      <c r="G2191" s="7">
        <f>Data[[#This Row],[Tintern ]]-Data[[#This Row],[temperatuur]]</f>
        <v>11.374529411764705</v>
      </c>
      <c r="H2191" s="7">
        <f>ROUND(IF(Data[[#This Row],[deltaT]]&gt;0,(Data[[#This Row],[Tintern ]]-Data[[#This Row],[temperatuur]])*Uitgangspunten!$B$9,0),1)</f>
        <v>39.5</v>
      </c>
      <c r="I2191"/>
      <c r="J2191"/>
      <c r="K2191" s="6"/>
      <c r="O2191" s="5"/>
      <c r="P2191" s="8"/>
      <c r="U2191"/>
      <c r="V2191"/>
    </row>
    <row r="2192" spans="1:22" x14ac:dyDescent="0.25">
      <c r="A2192">
        <v>2004</v>
      </c>
      <c r="B2192">
        <v>3</v>
      </c>
      <c r="C2192">
        <v>28</v>
      </c>
      <c r="D2192">
        <v>7</v>
      </c>
      <c r="E2192" s="13">
        <v>5.6000000000000005</v>
      </c>
      <c r="F2192" s="7">
        <f>(((20-15)/(MIN($E$2:$E$8761)-15))*Data[[#This Row],[temperatuur]])+18.151</f>
        <v>16.974529411764706</v>
      </c>
      <c r="G2192" s="7">
        <f>Data[[#This Row],[Tintern ]]-Data[[#This Row],[temperatuur]]</f>
        <v>11.374529411764705</v>
      </c>
      <c r="H2192" s="7">
        <f>ROUND(IF(Data[[#This Row],[deltaT]]&gt;0,(Data[[#This Row],[Tintern ]]-Data[[#This Row],[temperatuur]])*Uitgangspunten!$B$9,0),1)</f>
        <v>39.5</v>
      </c>
      <c r="I2192"/>
      <c r="J2192"/>
      <c r="K2192" s="6"/>
      <c r="O2192" s="5"/>
      <c r="P2192" s="8"/>
      <c r="U2192"/>
      <c r="V2192"/>
    </row>
    <row r="2193" spans="1:22" x14ac:dyDescent="0.25">
      <c r="A2193">
        <v>2004</v>
      </c>
      <c r="B2193">
        <v>3</v>
      </c>
      <c r="C2193">
        <v>28</v>
      </c>
      <c r="D2193">
        <v>19</v>
      </c>
      <c r="E2193" s="13">
        <v>5.6000000000000005</v>
      </c>
      <c r="F2193" s="7">
        <f>(((20-15)/(MIN($E$2:$E$8761)-15))*Data[[#This Row],[temperatuur]])+18.151</f>
        <v>16.974529411764706</v>
      </c>
      <c r="G2193" s="7">
        <f>Data[[#This Row],[Tintern ]]-Data[[#This Row],[temperatuur]]</f>
        <v>11.374529411764705</v>
      </c>
      <c r="H2193" s="7">
        <f>ROUND(IF(Data[[#This Row],[deltaT]]&gt;0,(Data[[#This Row],[Tintern ]]-Data[[#This Row],[temperatuur]])*Uitgangspunten!$B$9,0),1)</f>
        <v>39.5</v>
      </c>
      <c r="I2193"/>
      <c r="J2193"/>
      <c r="K2193" s="6"/>
      <c r="O2193" s="5"/>
      <c r="P2193" s="8"/>
      <c r="U2193"/>
      <c r="V2193"/>
    </row>
    <row r="2194" spans="1:22" x14ac:dyDescent="0.25">
      <c r="A2194">
        <v>2002</v>
      </c>
      <c r="B2194">
        <v>4</v>
      </c>
      <c r="C2194">
        <v>12</v>
      </c>
      <c r="D2194">
        <v>7</v>
      </c>
      <c r="E2194" s="13">
        <v>5.6000000000000005</v>
      </c>
      <c r="F2194" s="7">
        <f>(((20-15)/(MIN($E$2:$E$8761)-15))*Data[[#This Row],[temperatuur]])+18.151</f>
        <v>16.974529411764706</v>
      </c>
      <c r="G2194" s="7">
        <f>Data[[#This Row],[Tintern ]]-Data[[#This Row],[temperatuur]]</f>
        <v>11.374529411764705</v>
      </c>
      <c r="H2194" s="7">
        <f>ROUND(IF(Data[[#This Row],[deltaT]]&gt;0,(Data[[#This Row],[Tintern ]]-Data[[#This Row],[temperatuur]])*Uitgangspunten!$B$9,0),1)</f>
        <v>39.5</v>
      </c>
      <c r="I2194"/>
      <c r="J2194"/>
      <c r="K2194" s="6"/>
      <c r="O2194" s="5"/>
      <c r="P2194" s="8"/>
      <c r="U2194"/>
      <c r="V2194"/>
    </row>
    <row r="2195" spans="1:22" x14ac:dyDescent="0.25">
      <c r="A2195">
        <v>2002</v>
      </c>
      <c r="B2195">
        <v>4</v>
      </c>
      <c r="C2195">
        <v>18</v>
      </c>
      <c r="D2195">
        <v>20</v>
      </c>
      <c r="E2195" s="13">
        <v>5.6000000000000005</v>
      </c>
      <c r="F2195" s="7">
        <f>(((20-15)/(MIN($E$2:$E$8761)-15))*Data[[#This Row],[temperatuur]])+18.151</f>
        <v>16.974529411764706</v>
      </c>
      <c r="G2195" s="7">
        <f>Data[[#This Row],[Tintern ]]-Data[[#This Row],[temperatuur]]</f>
        <v>11.374529411764705</v>
      </c>
      <c r="H2195" s="7">
        <f>ROUND(IF(Data[[#This Row],[deltaT]]&gt;0,(Data[[#This Row],[Tintern ]]-Data[[#This Row],[temperatuur]])*Uitgangspunten!$B$9,0),1)</f>
        <v>39.5</v>
      </c>
      <c r="I2195"/>
      <c r="J2195"/>
      <c r="K2195" s="6"/>
      <c r="O2195" s="5"/>
      <c r="P2195" s="8"/>
      <c r="U2195"/>
      <c r="V2195"/>
    </row>
    <row r="2196" spans="1:22" x14ac:dyDescent="0.25">
      <c r="A2196">
        <v>2002</v>
      </c>
      <c r="B2196">
        <v>4</v>
      </c>
      <c r="C2196">
        <v>26</v>
      </c>
      <c r="D2196">
        <v>4</v>
      </c>
      <c r="E2196" s="13">
        <v>5.6000000000000005</v>
      </c>
      <c r="F2196" s="7">
        <f>(((20-15)/(MIN($E$2:$E$8761)-15))*Data[[#This Row],[temperatuur]])+18.151</f>
        <v>16.974529411764706</v>
      </c>
      <c r="G2196" s="7">
        <f>Data[[#This Row],[Tintern ]]-Data[[#This Row],[temperatuur]]</f>
        <v>11.374529411764705</v>
      </c>
      <c r="H2196" s="7">
        <f>ROUND(IF(Data[[#This Row],[deltaT]]&gt;0,(Data[[#This Row],[Tintern ]]-Data[[#This Row],[temperatuur]])*Uitgangspunten!$B$9,0),1)</f>
        <v>39.5</v>
      </c>
      <c r="I2196"/>
      <c r="J2196"/>
      <c r="K2196" s="6"/>
      <c r="O2196" s="5"/>
      <c r="P2196" s="8"/>
      <c r="U2196"/>
      <c r="V2196"/>
    </row>
    <row r="2197" spans="1:22" x14ac:dyDescent="0.25">
      <c r="A2197">
        <v>2011</v>
      </c>
      <c r="B2197">
        <v>6</v>
      </c>
      <c r="C2197">
        <v>2</v>
      </c>
      <c r="D2197">
        <v>3</v>
      </c>
      <c r="E2197" s="13">
        <v>5.6000000000000005</v>
      </c>
      <c r="F2197" s="7">
        <f>(((20-15)/(MIN($E$2:$E$8761)-15))*Data[[#This Row],[temperatuur]])+18.151</f>
        <v>16.974529411764706</v>
      </c>
      <c r="G2197" s="7">
        <f>Data[[#This Row],[Tintern ]]-Data[[#This Row],[temperatuur]]</f>
        <v>11.374529411764705</v>
      </c>
      <c r="H2197" s="7">
        <f>ROUND(IF(Data[[#This Row],[deltaT]]&gt;0,(Data[[#This Row],[Tintern ]]-Data[[#This Row],[temperatuur]])*Uitgangspunten!$B$9,0),1)</f>
        <v>39.5</v>
      </c>
      <c r="I2197"/>
      <c r="J2197"/>
      <c r="K2197" s="6"/>
      <c r="O2197" s="5"/>
      <c r="P2197" s="8"/>
      <c r="U2197"/>
      <c r="V2197"/>
    </row>
    <row r="2198" spans="1:22" x14ac:dyDescent="0.25">
      <c r="A2198">
        <v>2011</v>
      </c>
      <c r="B2198">
        <v>6</v>
      </c>
      <c r="C2198">
        <v>2</v>
      </c>
      <c r="D2198">
        <v>4</v>
      </c>
      <c r="E2198" s="13">
        <v>5.6000000000000005</v>
      </c>
      <c r="F2198" s="7">
        <f>(((20-15)/(MIN($E$2:$E$8761)-15))*Data[[#This Row],[temperatuur]])+18.151</f>
        <v>16.974529411764706</v>
      </c>
      <c r="G2198" s="7">
        <f>Data[[#This Row],[Tintern ]]-Data[[#This Row],[temperatuur]]</f>
        <v>11.374529411764705</v>
      </c>
      <c r="H2198" s="7">
        <f>ROUND(IF(Data[[#This Row],[deltaT]]&gt;0,(Data[[#This Row],[Tintern ]]-Data[[#This Row],[temperatuur]])*Uitgangspunten!$B$9,0),1)</f>
        <v>39.5</v>
      </c>
      <c r="I2198"/>
      <c r="J2198"/>
      <c r="K2198" s="6"/>
      <c r="O2198" s="5"/>
      <c r="P2198" s="8"/>
      <c r="U2198"/>
      <c r="V2198"/>
    </row>
    <row r="2199" spans="1:22" x14ac:dyDescent="0.25">
      <c r="A2199">
        <v>2010</v>
      </c>
      <c r="B2199">
        <v>10</v>
      </c>
      <c r="C2199">
        <v>16</v>
      </c>
      <c r="D2199">
        <v>20</v>
      </c>
      <c r="E2199" s="13">
        <v>5.6000000000000005</v>
      </c>
      <c r="F2199" s="7">
        <f>(((20-15)/(MIN($E$2:$E$8761)-15))*Data[[#This Row],[temperatuur]])+18.151</f>
        <v>16.974529411764706</v>
      </c>
      <c r="G2199" s="7">
        <f>Data[[#This Row],[Tintern ]]-Data[[#This Row],[temperatuur]]</f>
        <v>11.374529411764705</v>
      </c>
      <c r="H2199" s="7">
        <f>ROUND(IF(Data[[#This Row],[deltaT]]&gt;0,(Data[[#This Row],[Tintern ]]-Data[[#This Row],[temperatuur]])*Uitgangspunten!$B$9,0),1)</f>
        <v>39.5</v>
      </c>
      <c r="I2199"/>
      <c r="J2199"/>
      <c r="K2199" s="6"/>
      <c r="O2199" s="5"/>
      <c r="P2199" s="8"/>
      <c r="U2199"/>
      <c r="V2199"/>
    </row>
    <row r="2200" spans="1:22" x14ac:dyDescent="0.25">
      <c r="A2200">
        <v>2010</v>
      </c>
      <c r="B2200">
        <v>10</v>
      </c>
      <c r="C2200">
        <v>23</v>
      </c>
      <c r="D2200">
        <v>8</v>
      </c>
      <c r="E2200" s="13">
        <v>5.6000000000000005</v>
      </c>
      <c r="F2200" s="7">
        <f>(((20-15)/(MIN($E$2:$E$8761)-15))*Data[[#This Row],[temperatuur]])+18.151</f>
        <v>16.974529411764706</v>
      </c>
      <c r="G2200" s="7">
        <f>Data[[#This Row],[Tintern ]]-Data[[#This Row],[temperatuur]]</f>
        <v>11.374529411764705</v>
      </c>
      <c r="H2200" s="7">
        <f>ROUND(IF(Data[[#This Row],[deltaT]]&gt;0,(Data[[#This Row],[Tintern ]]-Data[[#This Row],[temperatuur]])*Uitgangspunten!$B$9,0),1)</f>
        <v>39.5</v>
      </c>
      <c r="I2200"/>
      <c r="J2200"/>
      <c r="K2200" s="6"/>
      <c r="O2200" s="5"/>
      <c r="P2200" s="8"/>
      <c r="U2200"/>
      <c r="V2200"/>
    </row>
    <row r="2201" spans="1:22" x14ac:dyDescent="0.25">
      <c r="A2201">
        <v>2003</v>
      </c>
      <c r="B2201">
        <v>11</v>
      </c>
      <c r="C2201">
        <v>8</v>
      </c>
      <c r="D2201">
        <v>2</v>
      </c>
      <c r="E2201" s="13">
        <v>5.6000000000000005</v>
      </c>
      <c r="F2201" s="7">
        <f>(((20-15)/(MIN($E$2:$E$8761)-15))*Data[[#This Row],[temperatuur]])+18.151</f>
        <v>16.974529411764706</v>
      </c>
      <c r="G2201" s="7">
        <f>Data[[#This Row],[Tintern ]]-Data[[#This Row],[temperatuur]]</f>
        <v>11.374529411764705</v>
      </c>
      <c r="H2201" s="7">
        <f>ROUND(IF(Data[[#This Row],[deltaT]]&gt;0,(Data[[#This Row],[Tintern ]]-Data[[#This Row],[temperatuur]])*Uitgangspunten!$B$9,0),1)</f>
        <v>39.5</v>
      </c>
      <c r="I2201"/>
      <c r="J2201"/>
      <c r="K2201" s="6"/>
      <c r="O2201" s="5"/>
      <c r="P2201" s="8"/>
      <c r="U2201"/>
      <c r="V2201"/>
    </row>
    <row r="2202" spans="1:22" x14ac:dyDescent="0.25">
      <c r="A2202">
        <v>2003</v>
      </c>
      <c r="B2202">
        <v>11</v>
      </c>
      <c r="C2202">
        <v>14</v>
      </c>
      <c r="D2202">
        <v>5</v>
      </c>
      <c r="E2202" s="13">
        <v>5.6000000000000005</v>
      </c>
      <c r="F2202" s="7">
        <f>(((20-15)/(MIN($E$2:$E$8761)-15))*Data[[#This Row],[temperatuur]])+18.151</f>
        <v>16.974529411764706</v>
      </c>
      <c r="G2202" s="7">
        <f>Data[[#This Row],[Tintern ]]-Data[[#This Row],[temperatuur]]</f>
        <v>11.374529411764705</v>
      </c>
      <c r="H2202" s="7">
        <f>ROUND(IF(Data[[#This Row],[deltaT]]&gt;0,(Data[[#This Row],[Tintern ]]-Data[[#This Row],[temperatuur]])*Uitgangspunten!$B$9,0),1)</f>
        <v>39.5</v>
      </c>
      <c r="I2202"/>
      <c r="J2202"/>
      <c r="K2202" s="6"/>
      <c r="O2202" s="5"/>
      <c r="P2202" s="8"/>
      <c r="U2202"/>
      <c r="V2202"/>
    </row>
    <row r="2203" spans="1:22" x14ac:dyDescent="0.25">
      <c r="A2203">
        <v>2003</v>
      </c>
      <c r="B2203">
        <v>11</v>
      </c>
      <c r="C2203">
        <v>27</v>
      </c>
      <c r="D2203">
        <v>6</v>
      </c>
      <c r="E2203" s="13">
        <v>5.6000000000000005</v>
      </c>
      <c r="F2203" s="7">
        <f>(((20-15)/(MIN($E$2:$E$8761)-15))*Data[[#This Row],[temperatuur]])+18.151</f>
        <v>16.974529411764706</v>
      </c>
      <c r="G2203" s="7">
        <f>Data[[#This Row],[Tintern ]]-Data[[#This Row],[temperatuur]]</f>
        <v>11.374529411764705</v>
      </c>
      <c r="H2203" s="7">
        <f>ROUND(IF(Data[[#This Row],[deltaT]]&gt;0,(Data[[#This Row],[Tintern ]]-Data[[#This Row],[temperatuur]])*Uitgangspunten!$B$9,0),1)</f>
        <v>39.5</v>
      </c>
      <c r="I2203"/>
      <c r="J2203"/>
      <c r="K2203" s="6"/>
      <c r="O2203" s="5"/>
      <c r="P2203" s="8"/>
      <c r="U2203"/>
      <c r="V2203"/>
    </row>
    <row r="2204" spans="1:22" x14ac:dyDescent="0.25">
      <c r="A2204">
        <v>2003</v>
      </c>
      <c r="B2204">
        <v>11</v>
      </c>
      <c r="C2204">
        <v>27</v>
      </c>
      <c r="D2204">
        <v>7</v>
      </c>
      <c r="E2204" s="13">
        <v>5.6000000000000005</v>
      </c>
      <c r="F2204" s="7">
        <f>(((20-15)/(MIN($E$2:$E$8761)-15))*Data[[#This Row],[temperatuur]])+18.151</f>
        <v>16.974529411764706</v>
      </c>
      <c r="G2204" s="7">
        <f>Data[[#This Row],[Tintern ]]-Data[[#This Row],[temperatuur]]</f>
        <v>11.374529411764705</v>
      </c>
      <c r="H2204" s="7">
        <f>ROUND(IF(Data[[#This Row],[deltaT]]&gt;0,(Data[[#This Row],[Tintern ]]-Data[[#This Row],[temperatuur]])*Uitgangspunten!$B$9,0),1)</f>
        <v>39.5</v>
      </c>
      <c r="I2204"/>
      <c r="J2204"/>
      <c r="K2204" s="6"/>
      <c r="O2204" s="5"/>
      <c r="P2204" s="8"/>
      <c r="U2204"/>
      <c r="V2204"/>
    </row>
    <row r="2205" spans="1:22" x14ac:dyDescent="0.25">
      <c r="A2205">
        <v>2003</v>
      </c>
      <c r="B2205">
        <v>11</v>
      </c>
      <c r="C2205">
        <v>27</v>
      </c>
      <c r="D2205">
        <v>10</v>
      </c>
      <c r="E2205" s="13">
        <v>5.6000000000000005</v>
      </c>
      <c r="F2205" s="7">
        <f>(((20-15)/(MIN($E$2:$E$8761)-15))*Data[[#This Row],[temperatuur]])+18.151</f>
        <v>16.974529411764706</v>
      </c>
      <c r="G2205" s="7">
        <f>Data[[#This Row],[Tintern ]]-Data[[#This Row],[temperatuur]]</f>
        <v>11.374529411764705</v>
      </c>
      <c r="H2205" s="7">
        <f>ROUND(IF(Data[[#This Row],[deltaT]]&gt;0,(Data[[#This Row],[Tintern ]]-Data[[#This Row],[temperatuur]])*Uitgangspunten!$B$9,0),1)</f>
        <v>39.5</v>
      </c>
      <c r="I2205"/>
      <c r="J2205"/>
      <c r="K2205" s="6"/>
      <c r="O2205" s="5"/>
      <c r="P2205" s="8"/>
      <c r="U2205"/>
      <c r="V2205"/>
    </row>
    <row r="2206" spans="1:22" x14ac:dyDescent="0.25">
      <c r="A2206">
        <v>2003</v>
      </c>
      <c r="B2206">
        <v>12</v>
      </c>
      <c r="C2206">
        <v>3</v>
      </c>
      <c r="D2206">
        <v>17</v>
      </c>
      <c r="E2206" s="13">
        <v>5.6000000000000005</v>
      </c>
      <c r="F2206" s="7">
        <f>(((20-15)/(MIN($E$2:$E$8761)-15))*Data[[#This Row],[temperatuur]])+18.151</f>
        <v>16.974529411764706</v>
      </c>
      <c r="G2206" s="7">
        <f>Data[[#This Row],[Tintern ]]-Data[[#This Row],[temperatuur]]</f>
        <v>11.374529411764705</v>
      </c>
      <c r="H2206" s="7">
        <f>ROUND(IF(Data[[#This Row],[deltaT]]&gt;0,(Data[[#This Row],[Tintern ]]-Data[[#This Row],[temperatuur]])*Uitgangspunten!$B$9,0),1)</f>
        <v>39.5</v>
      </c>
      <c r="I2206"/>
      <c r="J2206"/>
      <c r="K2206" s="6"/>
      <c r="O2206" s="5"/>
      <c r="P2206" s="8"/>
      <c r="U2206"/>
      <c r="V2206"/>
    </row>
    <row r="2207" spans="1:22" x14ac:dyDescent="0.25">
      <c r="A2207">
        <v>2003</v>
      </c>
      <c r="B2207">
        <v>12</v>
      </c>
      <c r="C2207">
        <v>18</v>
      </c>
      <c r="D2207">
        <v>13</v>
      </c>
      <c r="E2207" s="13">
        <v>5.6000000000000005</v>
      </c>
      <c r="F2207" s="7">
        <f>(((20-15)/(MIN($E$2:$E$8761)-15))*Data[[#This Row],[temperatuur]])+18.151</f>
        <v>16.974529411764706</v>
      </c>
      <c r="G2207" s="7">
        <f>Data[[#This Row],[Tintern ]]-Data[[#This Row],[temperatuur]]</f>
        <v>11.374529411764705</v>
      </c>
      <c r="H2207" s="7">
        <f>ROUND(IF(Data[[#This Row],[deltaT]]&gt;0,(Data[[#This Row],[Tintern ]]-Data[[#This Row],[temperatuur]])*Uitgangspunten!$B$9,0),1)</f>
        <v>39.5</v>
      </c>
      <c r="I2207"/>
      <c r="J2207"/>
      <c r="K2207" s="6"/>
      <c r="O2207" s="5"/>
      <c r="P2207" s="8"/>
      <c r="U2207"/>
      <c r="V2207"/>
    </row>
    <row r="2208" spans="1:22" x14ac:dyDescent="0.25">
      <c r="A2208">
        <v>2003</v>
      </c>
      <c r="B2208">
        <v>12</v>
      </c>
      <c r="C2208">
        <v>19</v>
      </c>
      <c r="D2208">
        <v>14</v>
      </c>
      <c r="E2208" s="13">
        <v>5.6000000000000005</v>
      </c>
      <c r="F2208" s="7">
        <f>(((20-15)/(MIN($E$2:$E$8761)-15))*Data[[#This Row],[temperatuur]])+18.151</f>
        <v>16.974529411764706</v>
      </c>
      <c r="G2208" s="7">
        <f>Data[[#This Row],[Tintern ]]-Data[[#This Row],[temperatuur]]</f>
        <v>11.374529411764705</v>
      </c>
      <c r="H2208" s="7">
        <f>ROUND(IF(Data[[#This Row],[deltaT]]&gt;0,(Data[[#This Row],[Tintern ]]-Data[[#This Row],[temperatuur]])*Uitgangspunten!$B$9,0),1)</f>
        <v>39.5</v>
      </c>
      <c r="I2208"/>
      <c r="J2208"/>
      <c r="K2208" s="6"/>
      <c r="O2208" s="5"/>
      <c r="P2208" s="8"/>
      <c r="U2208"/>
      <c r="V2208"/>
    </row>
    <row r="2209" spans="1:22" x14ac:dyDescent="0.25">
      <c r="A2209">
        <v>2003</v>
      </c>
      <c r="B2209">
        <v>12</v>
      </c>
      <c r="C2209">
        <v>19</v>
      </c>
      <c r="D2209">
        <v>17</v>
      </c>
      <c r="E2209" s="13">
        <v>5.6000000000000005</v>
      </c>
      <c r="F2209" s="7">
        <f>(((20-15)/(MIN($E$2:$E$8761)-15))*Data[[#This Row],[temperatuur]])+18.151</f>
        <v>16.974529411764706</v>
      </c>
      <c r="G2209" s="7">
        <f>Data[[#This Row],[Tintern ]]-Data[[#This Row],[temperatuur]]</f>
        <v>11.374529411764705</v>
      </c>
      <c r="H2209" s="7">
        <f>ROUND(IF(Data[[#This Row],[deltaT]]&gt;0,(Data[[#This Row],[Tintern ]]-Data[[#This Row],[temperatuur]])*Uitgangspunten!$B$9,0),1)</f>
        <v>39.5</v>
      </c>
      <c r="I2209"/>
      <c r="J2209"/>
      <c r="K2209" s="6"/>
      <c r="O2209" s="5"/>
      <c r="P2209" s="8"/>
      <c r="U2209"/>
      <c r="V2209"/>
    </row>
    <row r="2210" spans="1:22" x14ac:dyDescent="0.25">
      <c r="A2210">
        <v>2003</v>
      </c>
      <c r="B2210">
        <v>12</v>
      </c>
      <c r="C2210">
        <v>19</v>
      </c>
      <c r="D2210">
        <v>24</v>
      </c>
      <c r="E2210" s="13">
        <v>5.6000000000000005</v>
      </c>
      <c r="F2210" s="7">
        <f>(((20-15)/(MIN($E$2:$E$8761)-15))*Data[[#This Row],[temperatuur]])+18.151</f>
        <v>16.974529411764706</v>
      </c>
      <c r="G2210" s="7">
        <f>Data[[#This Row],[Tintern ]]-Data[[#This Row],[temperatuur]]</f>
        <v>11.374529411764705</v>
      </c>
      <c r="H2210" s="7">
        <f>ROUND(IF(Data[[#This Row],[deltaT]]&gt;0,(Data[[#This Row],[Tintern ]]-Data[[#This Row],[temperatuur]])*Uitgangspunten!$B$9,0),1)</f>
        <v>39.5</v>
      </c>
      <c r="I2210"/>
      <c r="J2210"/>
      <c r="K2210" s="6"/>
      <c r="O2210" s="5"/>
      <c r="P2210" s="8"/>
      <c r="U2210"/>
      <c r="V2210"/>
    </row>
    <row r="2211" spans="1:22" x14ac:dyDescent="0.25">
      <c r="A2211">
        <v>2003</v>
      </c>
      <c r="B2211">
        <v>12</v>
      </c>
      <c r="C2211">
        <v>24</v>
      </c>
      <c r="D2211">
        <v>19</v>
      </c>
      <c r="E2211" s="13">
        <v>5.6000000000000005</v>
      </c>
      <c r="F2211" s="7">
        <f>(((20-15)/(MIN($E$2:$E$8761)-15))*Data[[#This Row],[temperatuur]])+18.151</f>
        <v>16.974529411764706</v>
      </c>
      <c r="G2211" s="7">
        <f>Data[[#This Row],[Tintern ]]-Data[[#This Row],[temperatuur]]</f>
        <v>11.374529411764705</v>
      </c>
      <c r="H2211" s="7">
        <f>ROUND(IF(Data[[#This Row],[deltaT]]&gt;0,(Data[[#This Row],[Tintern ]]-Data[[#This Row],[temperatuur]])*Uitgangspunten!$B$9,0),1)</f>
        <v>39.5</v>
      </c>
      <c r="I2211"/>
      <c r="J2211"/>
      <c r="K2211" s="6"/>
      <c r="O2211" s="5"/>
      <c r="P2211" s="8"/>
      <c r="U2211"/>
      <c r="V2211"/>
    </row>
    <row r="2212" spans="1:22" x14ac:dyDescent="0.25">
      <c r="A2212">
        <v>2003</v>
      </c>
      <c r="B2212">
        <v>12</v>
      </c>
      <c r="C2212">
        <v>27</v>
      </c>
      <c r="D2212">
        <v>24</v>
      </c>
      <c r="E2212" s="13">
        <v>5.6000000000000005</v>
      </c>
      <c r="F2212" s="7">
        <f>(((20-15)/(MIN($E$2:$E$8761)-15))*Data[[#This Row],[temperatuur]])+18.151</f>
        <v>16.974529411764706</v>
      </c>
      <c r="G2212" s="7">
        <f>Data[[#This Row],[Tintern ]]-Data[[#This Row],[temperatuur]]</f>
        <v>11.374529411764705</v>
      </c>
      <c r="H2212" s="7">
        <f>ROUND(IF(Data[[#This Row],[deltaT]]&gt;0,(Data[[#This Row],[Tintern ]]-Data[[#This Row],[temperatuur]])*Uitgangspunten!$B$9,0),1)</f>
        <v>39.5</v>
      </c>
      <c r="I2212"/>
      <c r="J2212"/>
      <c r="K2212" s="6"/>
      <c r="O2212" s="5"/>
      <c r="P2212" s="8"/>
      <c r="U2212"/>
      <c r="V2212"/>
    </row>
    <row r="2213" spans="1:22" x14ac:dyDescent="0.25">
      <c r="A2213">
        <v>2003</v>
      </c>
      <c r="B2213">
        <v>12</v>
      </c>
      <c r="C2213">
        <v>28</v>
      </c>
      <c r="D2213">
        <v>4</v>
      </c>
      <c r="E2213" s="13">
        <v>5.6000000000000005</v>
      </c>
      <c r="F2213" s="7">
        <f>(((20-15)/(MIN($E$2:$E$8761)-15))*Data[[#This Row],[temperatuur]])+18.151</f>
        <v>16.974529411764706</v>
      </c>
      <c r="G2213" s="7">
        <f>Data[[#This Row],[Tintern ]]-Data[[#This Row],[temperatuur]]</f>
        <v>11.374529411764705</v>
      </c>
      <c r="H2213" s="7">
        <f>ROUND(IF(Data[[#This Row],[deltaT]]&gt;0,(Data[[#This Row],[Tintern ]]-Data[[#This Row],[temperatuur]])*Uitgangspunten!$B$9,0),1)</f>
        <v>39.5</v>
      </c>
      <c r="I2213"/>
      <c r="J2213"/>
      <c r="K2213" s="6"/>
      <c r="O2213" s="5"/>
      <c r="P2213" s="8"/>
      <c r="U2213"/>
      <c r="V2213"/>
    </row>
    <row r="2214" spans="1:22" x14ac:dyDescent="0.25">
      <c r="A2214">
        <v>2003</v>
      </c>
      <c r="B2214">
        <v>12</v>
      </c>
      <c r="C2214">
        <v>29</v>
      </c>
      <c r="D2214">
        <v>11</v>
      </c>
      <c r="E2214" s="13">
        <v>5.6000000000000005</v>
      </c>
      <c r="F2214" s="7">
        <f>(((20-15)/(MIN($E$2:$E$8761)-15))*Data[[#This Row],[temperatuur]])+18.151</f>
        <v>16.974529411764706</v>
      </c>
      <c r="G2214" s="7">
        <f>Data[[#This Row],[Tintern ]]-Data[[#This Row],[temperatuur]]</f>
        <v>11.374529411764705</v>
      </c>
      <c r="H2214" s="7">
        <f>ROUND(IF(Data[[#This Row],[deltaT]]&gt;0,(Data[[#This Row],[Tintern ]]-Data[[#This Row],[temperatuur]])*Uitgangspunten!$B$9,0),1)</f>
        <v>39.5</v>
      </c>
      <c r="I2214"/>
      <c r="J2214"/>
      <c r="K2214" s="6"/>
      <c r="O2214" s="5"/>
      <c r="P2214" s="8"/>
      <c r="U2214"/>
      <c r="V2214"/>
    </row>
    <row r="2215" spans="1:22" x14ac:dyDescent="0.25">
      <c r="A2215">
        <v>2001</v>
      </c>
      <c r="B2215">
        <v>1</v>
      </c>
      <c r="C2215">
        <v>6</v>
      </c>
      <c r="D2215">
        <v>9</v>
      </c>
      <c r="E2215" s="13">
        <v>5.7</v>
      </c>
      <c r="F2215" s="7">
        <f>(((20-15)/(MIN($E$2:$E$8761)-15))*Data[[#This Row],[temperatuur]])+18.151</f>
        <v>16.95352100840336</v>
      </c>
      <c r="G2215" s="7">
        <f>Data[[#This Row],[Tintern ]]-Data[[#This Row],[temperatuur]]</f>
        <v>11.253521008403361</v>
      </c>
      <c r="H2215" s="7">
        <f>ROUND(IF(Data[[#This Row],[deltaT]]&gt;0,(Data[[#This Row],[Tintern ]]-Data[[#This Row],[temperatuur]])*Uitgangspunten!$B$9,0),1)</f>
        <v>39.1</v>
      </c>
      <c r="I2215"/>
      <c r="J2215"/>
      <c r="K2215" s="6"/>
      <c r="O2215" s="5"/>
      <c r="P2215" s="8"/>
      <c r="U2215"/>
      <c r="V2215"/>
    </row>
    <row r="2216" spans="1:22" x14ac:dyDescent="0.25">
      <c r="A2216">
        <v>2001</v>
      </c>
      <c r="B2216">
        <v>1</v>
      </c>
      <c r="C2216">
        <v>25</v>
      </c>
      <c r="D2216">
        <v>17</v>
      </c>
      <c r="E2216" s="13">
        <v>5.7</v>
      </c>
      <c r="F2216" s="7">
        <f>(((20-15)/(MIN($E$2:$E$8761)-15))*Data[[#This Row],[temperatuur]])+18.151</f>
        <v>16.95352100840336</v>
      </c>
      <c r="G2216" s="7">
        <f>Data[[#This Row],[Tintern ]]-Data[[#This Row],[temperatuur]]</f>
        <v>11.253521008403361</v>
      </c>
      <c r="H2216" s="7">
        <f>ROUND(IF(Data[[#This Row],[deltaT]]&gt;0,(Data[[#This Row],[Tintern ]]-Data[[#This Row],[temperatuur]])*Uitgangspunten!$B$9,0),1)</f>
        <v>39.1</v>
      </c>
      <c r="I2216"/>
      <c r="J2216"/>
      <c r="K2216" s="6"/>
      <c r="O2216" s="5"/>
      <c r="P2216" s="8"/>
      <c r="U2216"/>
      <c r="V2216"/>
    </row>
    <row r="2217" spans="1:22" x14ac:dyDescent="0.25">
      <c r="A2217">
        <v>2001</v>
      </c>
      <c r="B2217">
        <v>1</v>
      </c>
      <c r="C2217">
        <v>26</v>
      </c>
      <c r="D2217">
        <v>12</v>
      </c>
      <c r="E2217" s="13">
        <v>5.7</v>
      </c>
      <c r="F2217" s="7">
        <f>(((20-15)/(MIN($E$2:$E$8761)-15))*Data[[#This Row],[temperatuur]])+18.151</f>
        <v>16.95352100840336</v>
      </c>
      <c r="G2217" s="7">
        <f>Data[[#This Row],[Tintern ]]-Data[[#This Row],[temperatuur]]</f>
        <v>11.253521008403361</v>
      </c>
      <c r="H2217" s="7">
        <f>ROUND(IF(Data[[#This Row],[deltaT]]&gt;0,(Data[[#This Row],[Tintern ]]-Data[[#This Row],[temperatuur]])*Uitgangspunten!$B$9,0),1)</f>
        <v>39.1</v>
      </c>
      <c r="I2217"/>
      <c r="J2217"/>
      <c r="K2217" s="6"/>
      <c r="O2217" s="5"/>
      <c r="P2217" s="8"/>
      <c r="U2217"/>
      <c r="V2217"/>
    </row>
    <row r="2218" spans="1:22" x14ac:dyDescent="0.25">
      <c r="A2218">
        <v>2001</v>
      </c>
      <c r="B2218">
        <v>1</v>
      </c>
      <c r="C2218">
        <v>26</v>
      </c>
      <c r="D2218">
        <v>14</v>
      </c>
      <c r="E2218" s="13">
        <v>5.7</v>
      </c>
      <c r="F2218" s="7">
        <f>(((20-15)/(MIN($E$2:$E$8761)-15))*Data[[#This Row],[temperatuur]])+18.151</f>
        <v>16.95352100840336</v>
      </c>
      <c r="G2218" s="7">
        <f>Data[[#This Row],[Tintern ]]-Data[[#This Row],[temperatuur]]</f>
        <v>11.253521008403361</v>
      </c>
      <c r="H2218" s="7">
        <f>ROUND(IF(Data[[#This Row],[deltaT]]&gt;0,(Data[[#This Row],[Tintern ]]-Data[[#This Row],[temperatuur]])*Uitgangspunten!$B$9,0),1)</f>
        <v>39.1</v>
      </c>
      <c r="I2218"/>
      <c r="J2218"/>
      <c r="K2218" s="6"/>
      <c r="O2218" s="5"/>
      <c r="P2218" s="8"/>
      <c r="U2218"/>
      <c r="V2218"/>
    </row>
    <row r="2219" spans="1:22" x14ac:dyDescent="0.25">
      <c r="A2219">
        <v>2001</v>
      </c>
      <c r="B2219">
        <v>1</v>
      </c>
      <c r="C2219">
        <v>26</v>
      </c>
      <c r="D2219">
        <v>18</v>
      </c>
      <c r="E2219" s="13">
        <v>5.7</v>
      </c>
      <c r="F2219" s="7">
        <f>(((20-15)/(MIN($E$2:$E$8761)-15))*Data[[#This Row],[temperatuur]])+18.151</f>
        <v>16.95352100840336</v>
      </c>
      <c r="G2219" s="7">
        <f>Data[[#This Row],[Tintern ]]-Data[[#This Row],[temperatuur]]</f>
        <v>11.253521008403361</v>
      </c>
      <c r="H2219" s="7">
        <f>ROUND(IF(Data[[#This Row],[deltaT]]&gt;0,(Data[[#This Row],[Tintern ]]-Data[[#This Row],[temperatuur]])*Uitgangspunten!$B$9,0),1)</f>
        <v>39.1</v>
      </c>
      <c r="I2219"/>
      <c r="J2219"/>
      <c r="K2219" s="6"/>
      <c r="O2219" s="5"/>
      <c r="P2219" s="8"/>
      <c r="U2219"/>
      <c r="V2219"/>
    </row>
    <row r="2220" spans="1:22" x14ac:dyDescent="0.25">
      <c r="A2220">
        <v>2001</v>
      </c>
      <c r="B2220">
        <v>1</v>
      </c>
      <c r="C2220">
        <v>29</v>
      </c>
      <c r="D2220">
        <v>13</v>
      </c>
      <c r="E2220" s="13">
        <v>5.7</v>
      </c>
      <c r="F2220" s="7">
        <f>(((20-15)/(MIN($E$2:$E$8761)-15))*Data[[#This Row],[temperatuur]])+18.151</f>
        <v>16.95352100840336</v>
      </c>
      <c r="G2220" s="7">
        <f>Data[[#This Row],[Tintern ]]-Data[[#This Row],[temperatuur]]</f>
        <v>11.253521008403361</v>
      </c>
      <c r="H2220" s="7">
        <f>ROUND(IF(Data[[#This Row],[deltaT]]&gt;0,(Data[[#This Row],[Tintern ]]-Data[[#This Row],[temperatuur]])*Uitgangspunten!$B$9,0),1)</f>
        <v>39.1</v>
      </c>
      <c r="I2220"/>
      <c r="J2220"/>
      <c r="K2220" s="6"/>
      <c r="O2220" s="5"/>
      <c r="P2220" s="8"/>
      <c r="U2220"/>
      <c r="V2220"/>
    </row>
    <row r="2221" spans="1:22" x14ac:dyDescent="0.25">
      <c r="A2221">
        <v>2004</v>
      </c>
      <c r="B2221">
        <v>2</v>
      </c>
      <c r="C2221">
        <v>9</v>
      </c>
      <c r="D2221">
        <v>13</v>
      </c>
      <c r="E2221" s="13">
        <v>5.7</v>
      </c>
      <c r="F2221" s="7">
        <f>(((20-15)/(MIN($E$2:$E$8761)-15))*Data[[#This Row],[temperatuur]])+18.151</f>
        <v>16.95352100840336</v>
      </c>
      <c r="G2221" s="7">
        <f>Data[[#This Row],[Tintern ]]-Data[[#This Row],[temperatuur]]</f>
        <v>11.253521008403361</v>
      </c>
      <c r="H2221" s="7">
        <f>ROUND(IF(Data[[#This Row],[deltaT]]&gt;0,(Data[[#This Row],[Tintern ]]-Data[[#This Row],[temperatuur]])*Uitgangspunten!$B$9,0),1)</f>
        <v>39.1</v>
      </c>
      <c r="I2221"/>
      <c r="J2221"/>
      <c r="K2221" s="6"/>
      <c r="O2221" s="5"/>
      <c r="P2221" s="8"/>
      <c r="U2221"/>
      <c r="V2221"/>
    </row>
    <row r="2222" spans="1:22" x14ac:dyDescent="0.25">
      <c r="A2222">
        <v>2004</v>
      </c>
      <c r="B2222">
        <v>2</v>
      </c>
      <c r="C2222">
        <v>17</v>
      </c>
      <c r="D2222">
        <v>17</v>
      </c>
      <c r="E2222" s="13">
        <v>5.7</v>
      </c>
      <c r="F2222" s="7">
        <f>(((20-15)/(MIN($E$2:$E$8761)-15))*Data[[#This Row],[temperatuur]])+18.151</f>
        <v>16.95352100840336</v>
      </c>
      <c r="G2222" s="7">
        <f>Data[[#This Row],[Tintern ]]-Data[[#This Row],[temperatuur]]</f>
        <v>11.253521008403361</v>
      </c>
      <c r="H2222" s="7">
        <f>ROUND(IF(Data[[#This Row],[deltaT]]&gt;0,(Data[[#This Row],[Tintern ]]-Data[[#This Row],[temperatuur]])*Uitgangspunten!$B$9,0),1)</f>
        <v>39.1</v>
      </c>
      <c r="I2222"/>
      <c r="J2222"/>
      <c r="K2222" s="6"/>
      <c r="O2222" s="5"/>
      <c r="P2222" s="8"/>
      <c r="U2222"/>
      <c r="V2222"/>
    </row>
    <row r="2223" spans="1:22" x14ac:dyDescent="0.25">
      <c r="A2223">
        <v>2004</v>
      </c>
      <c r="B2223">
        <v>2</v>
      </c>
      <c r="C2223">
        <v>17</v>
      </c>
      <c r="D2223">
        <v>19</v>
      </c>
      <c r="E2223" s="13">
        <v>5.7</v>
      </c>
      <c r="F2223" s="7">
        <f>(((20-15)/(MIN($E$2:$E$8761)-15))*Data[[#This Row],[temperatuur]])+18.151</f>
        <v>16.95352100840336</v>
      </c>
      <c r="G2223" s="7">
        <f>Data[[#This Row],[Tintern ]]-Data[[#This Row],[temperatuur]]</f>
        <v>11.253521008403361</v>
      </c>
      <c r="H2223" s="7">
        <f>ROUND(IF(Data[[#This Row],[deltaT]]&gt;0,(Data[[#This Row],[Tintern ]]-Data[[#This Row],[temperatuur]])*Uitgangspunten!$B$9,0),1)</f>
        <v>39.1</v>
      </c>
      <c r="I2223"/>
      <c r="J2223"/>
      <c r="K2223" s="6"/>
      <c r="O2223" s="5"/>
      <c r="P2223" s="8"/>
      <c r="U2223"/>
      <c r="V2223"/>
    </row>
    <row r="2224" spans="1:22" x14ac:dyDescent="0.25">
      <c r="A2224">
        <v>2004</v>
      </c>
      <c r="B2224">
        <v>2</v>
      </c>
      <c r="C2224">
        <v>18</v>
      </c>
      <c r="D2224">
        <v>17</v>
      </c>
      <c r="E2224" s="13">
        <v>5.7</v>
      </c>
      <c r="F2224" s="7">
        <f>(((20-15)/(MIN($E$2:$E$8761)-15))*Data[[#This Row],[temperatuur]])+18.151</f>
        <v>16.95352100840336</v>
      </c>
      <c r="G2224" s="7">
        <f>Data[[#This Row],[Tintern ]]-Data[[#This Row],[temperatuur]]</f>
        <v>11.253521008403361</v>
      </c>
      <c r="H2224" s="7">
        <f>ROUND(IF(Data[[#This Row],[deltaT]]&gt;0,(Data[[#This Row],[Tintern ]]-Data[[#This Row],[temperatuur]])*Uitgangspunten!$B$9,0),1)</f>
        <v>39.1</v>
      </c>
      <c r="I2224"/>
      <c r="J2224"/>
      <c r="K2224" s="6"/>
      <c r="O2224" s="5"/>
      <c r="P2224" s="8"/>
      <c r="U2224"/>
      <c r="V2224"/>
    </row>
    <row r="2225" spans="1:22" x14ac:dyDescent="0.25">
      <c r="A2225">
        <v>2004</v>
      </c>
      <c r="B2225">
        <v>3</v>
      </c>
      <c r="C2225">
        <v>7</v>
      </c>
      <c r="D2225">
        <v>15</v>
      </c>
      <c r="E2225" s="13">
        <v>5.7</v>
      </c>
      <c r="F2225" s="7">
        <f>(((20-15)/(MIN($E$2:$E$8761)-15))*Data[[#This Row],[temperatuur]])+18.151</f>
        <v>16.95352100840336</v>
      </c>
      <c r="G2225" s="7">
        <f>Data[[#This Row],[Tintern ]]-Data[[#This Row],[temperatuur]]</f>
        <v>11.253521008403361</v>
      </c>
      <c r="H2225" s="7">
        <f>ROUND(IF(Data[[#This Row],[deltaT]]&gt;0,(Data[[#This Row],[Tintern ]]-Data[[#This Row],[temperatuur]])*Uitgangspunten!$B$9,0),1)</f>
        <v>39.1</v>
      </c>
      <c r="I2225"/>
      <c r="J2225"/>
      <c r="K2225" s="6"/>
      <c r="O2225" s="5"/>
      <c r="P2225" s="8"/>
      <c r="U2225"/>
      <c r="V2225"/>
    </row>
    <row r="2226" spans="1:22" x14ac:dyDescent="0.25">
      <c r="A2226">
        <v>2004</v>
      </c>
      <c r="B2226">
        <v>3</v>
      </c>
      <c r="C2226">
        <v>8</v>
      </c>
      <c r="D2226">
        <v>11</v>
      </c>
      <c r="E2226" s="13">
        <v>5.7</v>
      </c>
      <c r="F2226" s="7">
        <f>(((20-15)/(MIN($E$2:$E$8761)-15))*Data[[#This Row],[temperatuur]])+18.151</f>
        <v>16.95352100840336</v>
      </c>
      <c r="G2226" s="7">
        <f>Data[[#This Row],[Tintern ]]-Data[[#This Row],[temperatuur]]</f>
        <v>11.253521008403361</v>
      </c>
      <c r="H2226" s="7">
        <f>ROUND(IF(Data[[#This Row],[deltaT]]&gt;0,(Data[[#This Row],[Tintern ]]-Data[[#This Row],[temperatuur]])*Uitgangspunten!$B$9,0),1)</f>
        <v>39.1</v>
      </c>
      <c r="I2226"/>
      <c r="J2226"/>
      <c r="K2226" s="6"/>
      <c r="O2226" s="5"/>
      <c r="P2226" s="8"/>
      <c r="U2226"/>
      <c r="V2226"/>
    </row>
    <row r="2227" spans="1:22" x14ac:dyDescent="0.25">
      <c r="A2227">
        <v>2004</v>
      </c>
      <c r="B2227">
        <v>3</v>
      </c>
      <c r="C2227">
        <v>8</v>
      </c>
      <c r="D2227">
        <v>17</v>
      </c>
      <c r="E2227" s="13">
        <v>5.7</v>
      </c>
      <c r="F2227" s="7">
        <f>(((20-15)/(MIN($E$2:$E$8761)-15))*Data[[#This Row],[temperatuur]])+18.151</f>
        <v>16.95352100840336</v>
      </c>
      <c r="G2227" s="7">
        <f>Data[[#This Row],[Tintern ]]-Data[[#This Row],[temperatuur]]</f>
        <v>11.253521008403361</v>
      </c>
      <c r="H2227" s="7">
        <f>ROUND(IF(Data[[#This Row],[deltaT]]&gt;0,(Data[[#This Row],[Tintern ]]-Data[[#This Row],[temperatuur]])*Uitgangspunten!$B$9,0),1)</f>
        <v>39.1</v>
      </c>
      <c r="I2227"/>
      <c r="J2227"/>
      <c r="K2227" s="6"/>
      <c r="O2227" s="5"/>
      <c r="P2227" s="8"/>
      <c r="U2227"/>
      <c r="V2227"/>
    </row>
    <row r="2228" spans="1:22" x14ac:dyDescent="0.25">
      <c r="A2228">
        <v>2004</v>
      </c>
      <c r="B2228">
        <v>3</v>
      </c>
      <c r="C2228">
        <v>13</v>
      </c>
      <c r="D2228">
        <v>22</v>
      </c>
      <c r="E2228" s="13">
        <v>5.7</v>
      </c>
      <c r="F2228" s="7">
        <f>(((20-15)/(MIN($E$2:$E$8761)-15))*Data[[#This Row],[temperatuur]])+18.151</f>
        <v>16.95352100840336</v>
      </c>
      <c r="G2228" s="7">
        <f>Data[[#This Row],[Tintern ]]-Data[[#This Row],[temperatuur]]</f>
        <v>11.253521008403361</v>
      </c>
      <c r="H2228" s="7">
        <f>ROUND(IF(Data[[#This Row],[deltaT]]&gt;0,(Data[[#This Row],[Tintern ]]-Data[[#This Row],[temperatuur]])*Uitgangspunten!$B$9,0),1)</f>
        <v>39.1</v>
      </c>
      <c r="I2228"/>
      <c r="J2228"/>
      <c r="K2228" s="6"/>
      <c r="O2228" s="5"/>
      <c r="P2228" s="8"/>
      <c r="U2228"/>
      <c r="V2228"/>
    </row>
    <row r="2229" spans="1:22" x14ac:dyDescent="0.25">
      <c r="A2229">
        <v>2004</v>
      </c>
      <c r="B2229">
        <v>3</v>
      </c>
      <c r="C2229">
        <v>23</v>
      </c>
      <c r="D2229">
        <v>18</v>
      </c>
      <c r="E2229" s="13">
        <v>5.7</v>
      </c>
      <c r="F2229" s="7">
        <f>(((20-15)/(MIN($E$2:$E$8761)-15))*Data[[#This Row],[temperatuur]])+18.151</f>
        <v>16.95352100840336</v>
      </c>
      <c r="G2229" s="7">
        <f>Data[[#This Row],[Tintern ]]-Data[[#This Row],[temperatuur]]</f>
        <v>11.253521008403361</v>
      </c>
      <c r="H2229" s="7">
        <f>ROUND(IF(Data[[#This Row],[deltaT]]&gt;0,(Data[[#This Row],[Tintern ]]-Data[[#This Row],[temperatuur]])*Uitgangspunten!$B$9,0),1)</f>
        <v>39.1</v>
      </c>
      <c r="I2229"/>
      <c r="J2229"/>
      <c r="K2229" s="6"/>
      <c r="O2229" s="5"/>
      <c r="P2229" s="8"/>
      <c r="U2229"/>
      <c r="V2229"/>
    </row>
    <row r="2230" spans="1:22" x14ac:dyDescent="0.25">
      <c r="A2230">
        <v>2004</v>
      </c>
      <c r="B2230">
        <v>3</v>
      </c>
      <c r="C2230">
        <v>26</v>
      </c>
      <c r="D2230">
        <v>10</v>
      </c>
      <c r="E2230" s="13">
        <v>5.7</v>
      </c>
      <c r="F2230" s="7">
        <f>(((20-15)/(MIN($E$2:$E$8761)-15))*Data[[#This Row],[temperatuur]])+18.151</f>
        <v>16.95352100840336</v>
      </c>
      <c r="G2230" s="7">
        <f>Data[[#This Row],[Tintern ]]-Data[[#This Row],[temperatuur]]</f>
        <v>11.253521008403361</v>
      </c>
      <c r="H2230" s="7">
        <f>ROUND(IF(Data[[#This Row],[deltaT]]&gt;0,(Data[[#This Row],[Tintern ]]-Data[[#This Row],[temperatuur]])*Uitgangspunten!$B$9,0),1)</f>
        <v>39.1</v>
      </c>
      <c r="I2230"/>
      <c r="J2230"/>
      <c r="K2230" s="6"/>
      <c r="O2230" s="5"/>
      <c r="P2230" s="8"/>
      <c r="U2230"/>
      <c r="V2230"/>
    </row>
    <row r="2231" spans="1:22" x14ac:dyDescent="0.25">
      <c r="A2231">
        <v>2002</v>
      </c>
      <c r="B2231">
        <v>4</v>
      </c>
      <c r="C2231">
        <v>10</v>
      </c>
      <c r="D2231">
        <v>8</v>
      </c>
      <c r="E2231" s="13">
        <v>5.7</v>
      </c>
      <c r="F2231" s="7">
        <f>(((20-15)/(MIN($E$2:$E$8761)-15))*Data[[#This Row],[temperatuur]])+18.151</f>
        <v>16.95352100840336</v>
      </c>
      <c r="G2231" s="7">
        <f>Data[[#This Row],[Tintern ]]-Data[[#This Row],[temperatuur]]</f>
        <v>11.253521008403361</v>
      </c>
      <c r="H2231" s="7">
        <f>ROUND(IF(Data[[#This Row],[deltaT]]&gt;0,(Data[[#This Row],[Tintern ]]-Data[[#This Row],[temperatuur]])*Uitgangspunten!$B$9,0),1)</f>
        <v>39.1</v>
      </c>
      <c r="I2231"/>
      <c r="J2231"/>
      <c r="K2231" s="6"/>
      <c r="O2231" s="5"/>
      <c r="P2231" s="8"/>
      <c r="U2231"/>
      <c r="V2231"/>
    </row>
    <row r="2232" spans="1:22" x14ac:dyDescent="0.25">
      <c r="A2232">
        <v>2002</v>
      </c>
      <c r="B2232">
        <v>4</v>
      </c>
      <c r="C2232">
        <v>13</v>
      </c>
      <c r="D2232">
        <v>20</v>
      </c>
      <c r="E2232" s="13">
        <v>5.7</v>
      </c>
      <c r="F2232" s="7">
        <f>(((20-15)/(MIN($E$2:$E$8761)-15))*Data[[#This Row],[temperatuur]])+18.151</f>
        <v>16.95352100840336</v>
      </c>
      <c r="G2232" s="7">
        <f>Data[[#This Row],[Tintern ]]-Data[[#This Row],[temperatuur]]</f>
        <v>11.253521008403361</v>
      </c>
      <c r="H2232" s="7">
        <f>ROUND(IF(Data[[#This Row],[deltaT]]&gt;0,(Data[[#This Row],[Tintern ]]-Data[[#This Row],[temperatuur]])*Uitgangspunten!$B$9,0),1)</f>
        <v>39.1</v>
      </c>
      <c r="I2232"/>
      <c r="J2232"/>
      <c r="K2232" s="6"/>
      <c r="O2232" s="5"/>
      <c r="P2232" s="8"/>
      <c r="U2232"/>
      <c r="V2232"/>
    </row>
    <row r="2233" spans="1:22" x14ac:dyDescent="0.25">
      <c r="A2233">
        <v>2003</v>
      </c>
      <c r="B2233">
        <v>11</v>
      </c>
      <c r="C2233">
        <v>15</v>
      </c>
      <c r="D2233">
        <v>22</v>
      </c>
      <c r="E2233" s="13">
        <v>5.7</v>
      </c>
      <c r="F2233" s="7">
        <f>(((20-15)/(MIN($E$2:$E$8761)-15))*Data[[#This Row],[temperatuur]])+18.151</f>
        <v>16.95352100840336</v>
      </c>
      <c r="G2233" s="7">
        <f>Data[[#This Row],[Tintern ]]-Data[[#This Row],[temperatuur]]</f>
        <v>11.253521008403361</v>
      </c>
      <c r="H2233" s="7">
        <f>ROUND(IF(Data[[#This Row],[deltaT]]&gt;0,(Data[[#This Row],[Tintern ]]-Data[[#This Row],[temperatuur]])*Uitgangspunten!$B$9,0),1)</f>
        <v>39.1</v>
      </c>
      <c r="I2233"/>
      <c r="J2233"/>
      <c r="K2233" s="6"/>
      <c r="O2233" s="5"/>
      <c r="P2233" s="8"/>
      <c r="U2233"/>
      <c r="V2233"/>
    </row>
    <row r="2234" spans="1:22" x14ac:dyDescent="0.25">
      <c r="A2234">
        <v>2003</v>
      </c>
      <c r="B2234">
        <v>11</v>
      </c>
      <c r="C2234">
        <v>24</v>
      </c>
      <c r="D2234">
        <v>24</v>
      </c>
      <c r="E2234" s="13">
        <v>5.7</v>
      </c>
      <c r="F2234" s="7">
        <f>(((20-15)/(MIN($E$2:$E$8761)-15))*Data[[#This Row],[temperatuur]])+18.151</f>
        <v>16.95352100840336</v>
      </c>
      <c r="G2234" s="7">
        <f>Data[[#This Row],[Tintern ]]-Data[[#This Row],[temperatuur]]</f>
        <v>11.253521008403361</v>
      </c>
      <c r="H2234" s="7">
        <f>ROUND(IF(Data[[#This Row],[deltaT]]&gt;0,(Data[[#This Row],[Tintern ]]-Data[[#This Row],[temperatuur]])*Uitgangspunten!$B$9,0),1)</f>
        <v>39.1</v>
      </c>
      <c r="I2234"/>
      <c r="J2234"/>
      <c r="K2234" s="6"/>
      <c r="O2234" s="5"/>
      <c r="P2234" s="8"/>
      <c r="U2234"/>
      <c r="V2234"/>
    </row>
    <row r="2235" spans="1:22" x14ac:dyDescent="0.25">
      <c r="A2235">
        <v>2003</v>
      </c>
      <c r="B2235">
        <v>12</v>
      </c>
      <c r="C2235">
        <v>3</v>
      </c>
      <c r="D2235">
        <v>18</v>
      </c>
      <c r="E2235" s="13">
        <v>5.7</v>
      </c>
      <c r="F2235" s="7">
        <f>(((20-15)/(MIN($E$2:$E$8761)-15))*Data[[#This Row],[temperatuur]])+18.151</f>
        <v>16.95352100840336</v>
      </c>
      <c r="G2235" s="7">
        <f>Data[[#This Row],[Tintern ]]-Data[[#This Row],[temperatuur]]</f>
        <v>11.253521008403361</v>
      </c>
      <c r="H2235" s="7">
        <f>ROUND(IF(Data[[#This Row],[deltaT]]&gt;0,(Data[[#This Row],[Tintern ]]-Data[[#This Row],[temperatuur]])*Uitgangspunten!$B$9,0),1)</f>
        <v>39.1</v>
      </c>
      <c r="I2235"/>
      <c r="J2235"/>
      <c r="K2235" s="6"/>
      <c r="O2235" s="5"/>
      <c r="P2235" s="8"/>
      <c r="U2235"/>
      <c r="V2235"/>
    </row>
    <row r="2236" spans="1:22" x14ac:dyDescent="0.25">
      <c r="A2236">
        <v>2003</v>
      </c>
      <c r="B2236">
        <v>12</v>
      </c>
      <c r="C2236">
        <v>14</v>
      </c>
      <c r="D2236">
        <v>21</v>
      </c>
      <c r="E2236" s="13">
        <v>5.7</v>
      </c>
      <c r="F2236" s="7">
        <f>(((20-15)/(MIN($E$2:$E$8761)-15))*Data[[#This Row],[temperatuur]])+18.151</f>
        <v>16.95352100840336</v>
      </c>
      <c r="G2236" s="7">
        <f>Data[[#This Row],[Tintern ]]-Data[[#This Row],[temperatuur]]</f>
        <v>11.253521008403361</v>
      </c>
      <c r="H2236" s="7">
        <f>ROUND(IF(Data[[#This Row],[deltaT]]&gt;0,(Data[[#This Row],[Tintern ]]-Data[[#This Row],[temperatuur]])*Uitgangspunten!$B$9,0),1)</f>
        <v>39.1</v>
      </c>
      <c r="I2236"/>
      <c r="J2236"/>
      <c r="K2236" s="6"/>
      <c r="O2236" s="5"/>
      <c r="P2236" s="8"/>
      <c r="U2236"/>
      <c r="V2236"/>
    </row>
    <row r="2237" spans="1:22" x14ac:dyDescent="0.25">
      <c r="A2237">
        <v>2003</v>
      </c>
      <c r="B2237">
        <v>12</v>
      </c>
      <c r="C2237">
        <v>15</v>
      </c>
      <c r="D2237">
        <v>12</v>
      </c>
      <c r="E2237" s="13">
        <v>5.7</v>
      </c>
      <c r="F2237" s="7">
        <f>(((20-15)/(MIN($E$2:$E$8761)-15))*Data[[#This Row],[temperatuur]])+18.151</f>
        <v>16.95352100840336</v>
      </c>
      <c r="G2237" s="7">
        <f>Data[[#This Row],[Tintern ]]-Data[[#This Row],[temperatuur]]</f>
        <v>11.253521008403361</v>
      </c>
      <c r="H2237" s="7">
        <f>ROUND(IF(Data[[#This Row],[deltaT]]&gt;0,(Data[[#This Row],[Tintern ]]-Data[[#This Row],[temperatuur]])*Uitgangspunten!$B$9,0),1)</f>
        <v>39.1</v>
      </c>
      <c r="I2237"/>
      <c r="J2237"/>
      <c r="K2237" s="6"/>
      <c r="O2237" s="5"/>
      <c r="P2237" s="8"/>
      <c r="U2237"/>
      <c r="V2237"/>
    </row>
    <row r="2238" spans="1:22" x14ac:dyDescent="0.25">
      <c r="A2238">
        <v>2003</v>
      </c>
      <c r="B2238">
        <v>12</v>
      </c>
      <c r="C2238">
        <v>15</v>
      </c>
      <c r="D2238">
        <v>13</v>
      </c>
      <c r="E2238" s="13">
        <v>5.7</v>
      </c>
      <c r="F2238" s="7">
        <f>(((20-15)/(MIN($E$2:$E$8761)-15))*Data[[#This Row],[temperatuur]])+18.151</f>
        <v>16.95352100840336</v>
      </c>
      <c r="G2238" s="7">
        <f>Data[[#This Row],[Tintern ]]-Data[[#This Row],[temperatuur]]</f>
        <v>11.253521008403361</v>
      </c>
      <c r="H2238" s="7">
        <f>ROUND(IF(Data[[#This Row],[deltaT]]&gt;0,(Data[[#This Row],[Tintern ]]-Data[[#This Row],[temperatuur]])*Uitgangspunten!$B$9,0),1)</f>
        <v>39.1</v>
      </c>
      <c r="I2238"/>
      <c r="J2238"/>
      <c r="K2238" s="6"/>
      <c r="O2238" s="5"/>
      <c r="P2238" s="8"/>
      <c r="U2238"/>
      <c r="V2238"/>
    </row>
    <row r="2239" spans="1:22" x14ac:dyDescent="0.25">
      <c r="A2239">
        <v>2003</v>
      </c>
      <c r="B2239">
        <v>12</v>
      </c>
      <c r="C2239">
        <v>19</v>
      </c>
      <c r="D2239">
        <v>16</v>
      </c>
      <c r="E2239" s="13">
        <v>5.7</v>
      </c>
      <c r="F2239" s="7">
        <f>(((20-15)/(MIN($E$2:$E$8761)-15))*Data[[#This Row],[temperatuur]])+18.151</f>
        <v>16.95352100840336</v>
      </c>
      <c r="G2239" s="7">
        <f>Data[[#This Row],[Tintern ]]-Data[[#This Row],[temperatuur]]</f>
        <v>11.253521008403361</v>
      </c>
      <c r="H2239" s="7">
        <f>ROUND(IF(Data[[#This Row],[deltaT]]&gt;0,(Data[[#This Row],[Tintern ]]-Data[[#This Row],[temperatuur]])*Uitgangspunten!$B$9,0),1)</f>
        <v>39.1</v>
      </c>
      <c r="I2239"/>
      <c r="J2239"/>
      <c r="K2239" s="6"/>
      <c r="O2239" s="5"/>
      <c r="P2239" s="8"/>
      <c r="U2239"/>
      <c r="V2239"/>
    </row>
    <row r="2240" spans="1:22" x14ac:dyDescent="0.25">
      <c r="A2240">
        <v>2003</v>
      </c>
      <c r="B2240">
        <v>12</v>
      </c>
      <c r="C2240">
        <v>21</v>
      </c>
      <c r="D2240">
        <v>19</v>
      </c>
      <c r="E2240" s="13">
        <v>5.7</v>
      </c>
      <c r="F2240" s="7">
        <f>(((20-15)/(MIN($E$2:$E$8761)-15))*Data[[#This Row],[temperatuur]])+18.151</f>
        <v>16.95352100840336</v>
      </c>
      <c r="G2240" s="7">
        <f>Data[[#This Row],[Tintern ]]-Data[[#This Row],[temperatuur]]</f>
        <v>11.253521008403361</v>
      </c>
      <c r="H2240" s="7">
        <f>ROUND(IF(Data[[#This Row],[deltaT]]&gt;0,(Data[[#This Row],[Tintern ]]-Data[[#This Row],[temperatuur]])*Uitgangspunten!$B$9,0),1)</f>
        <v>39.1</v>
      </c>
      <c r="I2240"/>
      <c r="J2240"/>
      <c r="K2240" s="6"/>
      <c r="O2240" s="5"/>
      <c r="P2240" s="8"/>
      <c r="U2240"/>
      <c r="V2240"/>
    </row>
    <row r="2241" spans="1:22" x14ac:dyDescent="0.25">
      <c r="A2241">
        <v>2003</v>
      </c>
      <c r="B2241">
        <v>12</v>
      </c>
      <c r="C2241">
        <v>27</v>
      </c>
      <c r="D2241">
        <v>17</v>
      </c>
      <c r="E2241" s="13">
        <v>5.7</v>
      </c>
      <c r="F2241" s="7">
        <f>(((20-15)/(MIN($E$2:$E$8761)-15))*Data[[#This Row],[temperatuur]])+18.151</f>
        <v>16.95352100840336</v>
      </c>
      <c r="G2241" s="7">
        <f>Data[[#This Row],[Tintern ]]-Data[[#This Row],[temperatuur]]</f>
        <v>11.253521008403361</v>
      </c>
      <c r="H2241" s="7">
        <f>ROUND(IF(Data[[#This Row],[deltaT]]&gt;0,(Data[[#This Row],[Tintern ]]-Data[[#This Row],[temperatuur]])*Uitgangspunten!$B$9,0),1)</f>
        <v>39.1</v>
      </c>
      <c r="I2241"/>
      <c r="J2241"/>
      <c r="K2241" s="6"/>
      <c r="O2241" s="5"/>
      <c r="P2241" s="8"/>
      <c r="U2241"/>
      <c r="V2241"/>
    </row>
    <row r="2242" spans="1:22" x14ac:dyDescent="0.25">
      <c r="A2242">
        <v>2003</v>
      </c>
      <c r="B2242">
        <v>12</v>
      </c>
      <c r="C2242">
        <v>27</v>
      </c>
      <c r="D2242">
        <v>18</v>
      </c>
      <c r="E2242" s="13">
        <v>5.7</v>
      </c>
      <c r="F2242" s="7">
        <f>(((20-15)/(MIN($E$2:$E$8761)-15))*Data[[#This Row],[temperatuur]])+18.151</f>
        <v>16.95352100840336</v>
      </c>
      <c r="G2242" s="7">
        <f>Data[[#This Row],[Tintern ]]-Data[[#This Row],[temperatuur]]</f>
        <v>11.253521008403361</v>
      </c>
      <c r="H2242" s="7">
        <f>ROUND(IF(Data[[#This Row],[deltaT]]&gt;0,(Data[[#This Row],[Tintern ]]-Data[[#This Row],[temperatuur]])*Uitgangspunten!$B$9,0),1)</f>
        <v>39.1</v>
      </c>
      <c r="I2242"/>
      <c r="J2242"/>
      <c r="K2242" s="6"/>
      <c r="O2242" s="5"/>
      <c r="P2242" s="8"/>
      <c r="U2242"/>
      <c r="V2242"/>
    </row>
    <row r="2243" spans="1:22" x14ac:dyDescent="0.25">
      <c r="A2243">
        <v>2003</v>
      </c>
      <c r="B2243">
        <v>12</v>
      </c>
      <c r="C2243">
        <v>27</v>
      </c>
      <c r="D2243">
        <v>23</v>
      </c>
      <c r="E2243" s="13">
        <v>5.7</v>
      </c>
      <c r="F2243" s="7">
        <f>(((20-15)/(MIN($E$2:$E$8761)-15))*Data[[#This Row],[temperatuur]])+18.151</f>
        <v>16.95352100840336</v>
      </c>
      <c r="G2243" s="7">
        <f>Data[[#This Row],[Tintern ]]-Data[[#This Row],[temperatuur]]</f>
        <v>11.253521008403361</v>
      </c>
      <c r="H2243" s="7">
        <f>ROUND(IF(Data[[#This Row],[deltaT]]&gt;0,(Data[[#This Row],[Tintern ]]-Data[[#This Row],[temperatuur]])*Uitgangspunten!$B$9,0),1)</f>
        <v>39.1</v>
      </c>
      <c r="I2243"/>
      <c r="J2243"/>
      <c r="K2243" s="6"/>
      <c r="O2243" s="5"/>
      <c r="P2243" s="8"/>
      <c r="U2243"/>
      <c r="V2243"/>
    </row>
    <row r="2244" spans="1:22" x14ac:dyDescent="0.25">
      <c r="A2244">
        <v>2001</v>
      </c>
      <c r="B2244">
        <v>1</v>
      </c>
      <c r="C2244">
        <v>1</v>
      </c>
      <c r="D2244">
        <v>21</v>
      </c>
      <c r="E2244" s="13">
        <v>5.8000000000000007</v>
      </c>
      <c r="F2244" s="7">
        <f>(((20-15)/(MIN($E$2:$E$8761)-15))*Data[[#This Row],[temperatuur]])+18.151</f>
        <v>16.932512605042017</v>
      </c>
      <c r="G2244" s="7">
        <f>Data[[#This Row],[Tintern ]]-Data[[#This Row],[temperatuur]]</f>
        <v>11.132512605042017</v>
      </c>
      <c r="H2244" s="7">
        <f>ROUND(IF(Data[[#This Row],[deltaT]]&gt;0,(Data[[#This Row],[Tintern ]]-Data[[#This Row],[temperatuur]])*Uitgangspunten!$B$9,0),1)</f>
        <v>38.700000000000003</v>
      </c>
      <c r="I2244"/>
      <c r="J2244"/>
      <c r="K2244" s="6"/>
      <c r="O2244" s="5"/>
      <c r="P2244" s="8"/>
      <c r="U2244"/>
      <c r="V2244"/>
    </row>
    <row r="2245" spans="1:22" x14ac:dyDescent="0.25">
      <c r="A2245">
        <v>2001</v>
      </c>
      <c r="B2245">
        <v>1</v>
      </c>
      <c r="C2245">
        <v>2</v>
      </c>
      <c r="D2245">
        <v>3</v>
      </c>
      <c r="E2245" s="13">
        <v>5.8000000000000007</v>
      </c>
      <c r="F2245" s="7">
        <f>(((20-15)/(MIN($E$2:$E$8761)-15))*Data[[#This Row],[temperatuur]])+18.151</f>
        <v>16.932512605042017</v>
      </c>
      <c r="G2245" s="7">
        <f>Data[[#This Row],[Tintern ]]-Data[[#This Row],[temperatuur]]</f>
        <v>11.132512605042017</v>
      </c>
      <c r="H2245" s="7">
        <f>ROUND(IF(Data[[#This Row],[deltaT]]&gt;0,(Data[[#This Row],[Tintern ]]-Data[[#This Row],[temperatuur]])*Uitgangspunten!$B$9,0),1)</f>
        <v>38.700000000000003</v>
      </c>
      <c r="I2245"/>
      <c r="J2245"/>
      <c r="K2245" s="6"/>
      <c r="O2245" s="5"/>
      <c r="P2245" s="8"/>
      <c r="U2245"/>
      <c r="V2245"/>
    </row>
    <row r="2246" spans="1:22" x14ac:dyDescent="0.25">
      <c r="A2246">
        <v>2001</v>
      </c>
      <c r="B2246">
        <v>1</v>
      </c>
      <c r="C2246">
        <v>3</v>
      </c>
      <c r="D2246">
        <v>24</v>
      </c>
      <c r="E2246" s="13">
        <v>5.8000000000000007</v>
      </c>
      <c r="F2246" s="7">
        <f>(((20-15)/(MIN($E$2:$E$8761)-15))*Data[[#This Row],[temperatuur]])+18.151</f>
        <v>16.932512605042017</v>
      </c>
      <c r="G2246" s="7">
        <f>Data[[#This Row],[Tintern ]]-Data[[#This Row],[temperatuur]]</f>
        <v>11.132512605042017</v>
      </c>
      <c r="H2246" s="7">
        <f>ROUND(IF(Data[[#This Row],[deltaT]]&gt;0,(Data[[#This Row],[Tintern ]]-Data[[#This Row],[temperatuur]])*Uitgangspunten!$B$9,0),1)</f>
        <v>38.700000000000003</v>
      </c>
      <c r="I2246"/>
      <c r="J2246"/>
      <c r="K2246" s="6"/>
      <c r="O2246" s="5"/>
      <c r="P2246" s="8"/>
      <c r="U2246"/>
      <c r="V2246"/>
    </row>
    <row r="2247" spans="1:22" x14ac:dyDescent="0.25">
      <c r="A2247">
        <v>2001</v>
      </c>
      <c r="B2247">
        <v>1</v>
      </c>
      <c r="C2247">
        <v>6</v>
      </c>
      <c r="D2247">
        <v>23</v>
      </c>
      <c r="E2247" s="13">
        <v>5.8000000000000007</v>
      </c>
      <c r="F2247" s="7">
        <f>(((20-15)/(MIN($E$2:$E$8761)-15))*Data[[#This Row],[temperatuur]])+18.151</f>
        <v>16.932512605042017</v>
      </c>
      <c r="G2247" s="7">
        <f>Data[[#This Row],[Tintern ]]-Data[[#This Row],[temperatuur]]</f>
        <v>11.132512605042017</v>
      </c>
      <c r="H2247" s="7">
        <f>ROUND(IF(Data[[#This Row],[deltaT]]&gt;0,(Data[[#This Row],[Tintern ]]-Data[[#This Row],[temperatuur]])*Uitgangspunten!$B$9,0),1)</f>
        <v>38.700000000000003</v>
      </c>
      <c r="I2247"/>
      <c r="J2247"/>
      <c r="K2247" s="6"/>
      <c r="O2247" s="5"/>
      <c r="P2247" s="8"/>
      <c r="U2247"/>
      <c r="V2247"/>
    </row>
    <row r="2248" spans="1:22" x14ac:dyDescent="0.25">
      <c r="A2248">
        <v>2001</v>
      </c>
      <c r="B2248">
        <v>1</v>
      </c>
      <c r="C2248">
        <v>7</v>
      </c>
      <c r="D2248">
        <v>11</v>
      </c>
      <c r="E2248" s="13">
        <v>5.8000000000000007</v>
      </c>
      <c r="F2248" s="7">
        <f>(((20-15)/(MIN($E$2:$E$8761)-15))*Data[[#This Row],[temperatuur]])+18.151</f>
        <v>16.932512605042017</v>
      </c>
      <c r="G2248" s="7">
        <f>Data[[#This Row],[Tintern ]]-Data[[#This Row],[temperatuur]]</f>
        <v>11.132512605042017</v>
      </c>
      <c r="H2248" s="7">
        <f>ROUND(IF(Data[[#This Row],[deltaT]]&gt;0,(Data[[#This Row],[Tintern ]]-Data[[#This Row],[temperatuur]])*Uitgangspunten!$B$9,0),1)</f>
        <v>38.700000000000003</v>
      </c>
      <c r="I2248"/>
      <c r="J2248"/>
      <c r="K2248" s="6"/>
      <c r="O2248" s="5"/>
      <c r="P2248" s="8"/>
      <c r="U2248"/>
      <c r="V2248"/>
    </row>
    <row r="2249" spans="1:22" x14ac:dyDescent="0.25">
      <c r="A2249">
        <v>2001</v>
      </c>
      <c r="B2249">
        <v>1</v>
      </c>
      <c r="C2249">
        <v>7</v>
      </c>
      <c r="D2249">
        <v>19</v>
      </c>
      <c r="E2249" s="13">
        <v>5.8000000000000007</v>
      </c>
      <c r="F2249" s="7">
        <f>(((20-15)/(MIN($E$2:$E$8761)-15))*Data[[#This Row],[temperatuur]])+18.151</f>
        <v>16.932512605042017</v>
      </c>
      <c r="G2249" s="7">
        <f>Data[[#This Row],[Tintern ]]-Data[[#This Row],[temperatuur]]</f>
        <v>11.132512605042017</v>
      </c>
      <c r="H2249" s="7">
        <f>ROUND(IF(Data[[#This Row],[deltaT]]&gt;0,(Data[[#This Row],[Tintern ]]-Data[[#This Row],[temperatuur]])*Uitgangspunten!$B$9,0),1)</f>
        <v>38.700000000000003</v>
      </c>
      <c r="I2249"/>
      <c r="J2249"/>
      <c r="K2249" s="6"/>
      <c r="O2249" s="5"/>
      <c r="P2249" s="8"/>
      <c r="U2249"/>
      <c r="V2249"/>
    </row>
    <row r="2250" spans="1:22" x14ac:dyDescent="0.25">
      <c r="A2250">
        <v>2001</v>
      </c>
      <c r="B2250">
        <v>1</v>
      </c>
      <c r="C2250">
        <v>7</v>
      </c>
      <c r="D2250">
        <v>20</v>
      </c>
      <c r="E2250" s="13">
        <v>5.8000000000000007</v>
      </c>
      <c r="F2250" s="7">
        <f>(((20-15)/(MIN($E$2:$E$8761)-15))*Data[[#This Row],[temperatuur]])+18.151</f>
        <v>16.932512605042017</v>
      </c>
      <c r="G2250" s="7">
        <f>Data[[#This Row],[Tintern ]]-Data[[#This Row],[temperatuur]]</f>
        <v>11.132512605042017</v>
      </c>
      <c r="H2250" s="7">
        <f>ROUND(IF(Data[[#This Row],[deltaT]]&gt;0,(Data[[#This Row],[Tintern ]]-Data[[#This Row],[temperatuur]])*Uitgangspunten!$B$9,0),1)</f>
        <v>38.700000000000003</v>
      </c>
      <c r="I2250"/>
      <c r="J2250"/>
      <c r="K2250" s="6"/>
      <c r="O2250" s="5"/>
      <c r="P2250" s="8"/>
      <c r="U2250"/>
      <c r="V2250"/>
    </row>
    <row r="2251" spans="1:22" x14ac:dyDescent="0.25">
      <c r="A2251">
        <v>2001</v>
      </c>
      <c r="B2251">
        <v>1</v>
      </c>
      <c r="C2251">
        <v>25</v>
      </c>
      <c r="D2251">
        <v>6</v>
      </c>
      <c r="E2251" s="13">
        <v>5.8000000000000007</v>
      </c>
      <c r="F2251" s="7">
        <f>(((20-15)/(MIN($E$2:$E$8761)-15))*Data[[#This Row],[temperatuur]])+18.151</f>
        <v>16.932512605042017</v>
      </c>
      <c r="G2251" s="7">
        <f>Data[[#This Row],[Tintern ]]-Data[[#This Row],[temperatuur]]</f>
        <v>11.132512605042017</v>
      </c>
      <c r="H2251" s="7">
        <f>ROUND(IF(Data[[#This Row],[deltaT]]&gt;0,(Data[[#This Row],[Tintern ]]-Data[[#This Row],[temperatuur]])*Uitgangspunten!$B$9,0),1)</f>
        <v>38.700000000000003</v>
      </c>
      <c r="I2251"/>
      <c r="J2251"/>
      <c r="K2251" s="6"/>
      <c r="O2251" s="5"/>
      <c r="P2251" s="8"/>
      <c r="U2251"/>
      <c r="V2251"/>
    </row>
    <row r="2252" spans="1:22" x14ac:dyDescent="0.25">
      <c r="A2252">
        <v>2001</v>
      </c>
      <c r="B2252">
        <v>1</v>
      </c>
      <c r="C2252">
        <v>26</v>
      </c>
      <c r="D2252">
        <v>11</v>
      </c>
      <c r="E2252" s="13">
        <v>5.8000000000000007</v>
      </c>
      <c r="F2252" s="7">
        <f>(((20-15)/(MIN($E$2:$E$8761)-15))*Data[[#This Row],[temperatuur]])+18.151</f>
        <v>16.932512605042017</v>
      </c>
      <c r="G2252" s="7">
        <f>Data[[#This Row],[Tintern ]]-Data[[#This Row],[temperatuur]]</f>
        <v>11.132512605042017</v>
      </c>
      <c r="H2252" s="7">
        <f>ROUND(IF(Data[[#This Row],[deltaT]]&gt;0,(Data[[#This Row],[Tintern ]]-Data[[#This Row],[temperatuur]])*Uitgangspunten!$B$9,0),1)</f>
        <v>38.700000000000003</v>
      </c>
      <c r="I2252"/>
      <c r="J2252"/>
      <c r="K2252" s="6"/>
      <c r="O2252" s="5"/>
      <c r="P2252" s="8"/>
      <c r="U2252"/>
      <c r="V2252"/>
    </row>
    <row r="2253" spans="1:22" x14ac:dyDescent="0.25">
      <c r="A2253">
        <v>2001</v>
      </c>
      <c r="B2253">
        <v>1</v>
      </c>
      <c r="C2253">
        <v>26</v>
      </c>
      <c r="D2253">
        <v>17</v>
      </c>
      <c r="E2253" s="13">
        <v>5.8000000000000007</v>
      </c>
      <c r="F2253" s="7">
        <f>(((20-15)/(MIN($E$2:$E$8761)-15))*Data[[#This Row],[temperatuur]])+18.151</f>
        <v>16.932512605042017</v>
      </c>
      <c r="G2253" s="7">
        <f>Data[[#This Row],[Tintern ]]-Data[[#This Row],[temperatuur]]</f>
        <v>11.132512605042017</v>
      </c>
      <c r="H2253" s="7">
        <f>ROUND(IF(Data[[#This Row],[deltaT]]&gt;0,(Data[[#This Row],[Tintern ]]-Data[[#This Row],[temperatuur]])*Uitgangspunten!$B$9,0),1)</f>
        <v>38.700000000000003</v>
      </c>
      <c r="I2253"/>
      <c r="J2253"/>
      <c r="K2253" s="6"/>
      <c r="O2253" s="5"/>
      <c r="P2253" s="8"/>
      <c r="U2253"/>
      <c r="V2253"/>
    </row>
    <row r="2254" spans="1:22" x14ac:dyDescent="0.25">
      <c r="A2254">
        <v>2001</v>
      </c>
      <c r="B2254">
        <v>1</v>
      </c>
      <c r="C2254">
        <v>28</v>
      </c>
      <c r="D2254">
        <v>11</v>
      </c>
      <c r="E2254" s="13">
        <v>5.8000000000000007</v>
      </c>
      <c r="F2254" s="7">
        <f>(((20-15)/(MIN($E$2:$E$8761)-15))*Data[[#This Row],[temperatuur]])+18.151</f>
        <v>16.932512605042017</v>
      </c>
      <c r="G2254" s="7">
        <f>Data[[#This Row],[Tintern ]]-Data[[#This Row],[temperatuur]]</f>
        <v>11.132512605042017</v>
      </c>
      <c r="H2254" s="7">
        <f>ROUND(IF(Data[[#This Row],[deltaT]]&gt;0,(Data[[#This Row],[Tintern ]]-Data[[#This Row],[temperatuur]])*Uitgangspunten!$B$9,0),1)</f>
        <v>38.700000000000003</v>
      </c>
      <c r="I2254"/>
      <c r="J2254"/>
      <c r="K2254" s="6"/>
      <c r="O2254" s="5"/>
      <c r="P2254" s="8"/>
      <c r="U2254"/>
      <c r="V2254"/>
    </row>
    <row r="2255" spans="1:22" x14ac:dyDescent="0.25">
      <c r="A2255">
        <v>2001</v>
      </c>
      <c r="B2255">
        <v>1</v>
      </c>
      <c r="C2255">
        <v>29</v>
      </c>
      <c r="D2255">
        <v>14</v>
      </c>
      <c r="E2255" s="13">
        <v>5.8000000000000007</v>
      </c>
      <c r="F2255" s="7">
        <f>(((20-15)/(MIN($E$2:$E$8761)-15))*Data[[#This Row],[temperatuur]])+18.151</f>
        <v>16.932512605042017</v>
      </c>
      <c r="G2255" s="7">
        <f>Data[[#This Row],[Tintern ]]-Data[[#This Row],[temperatuur]]</f>
        <v>11.132512605042017</v>
      </c>
      <c r="H2255" s="7">
        <f>ROUND(IF(Data[[#This Row],[deltaT]]&gt;0,(Data[[#This Row],[Tintern ]]-Data[[#This Row],[temperatuur]])*Uitgangspunten!$B$9,0),1)</f>
        <v>38.700000000000003</v>
      </c>
      <c r="I2255"/>
      <c r="J2255"/>
      <c r="K2255" s="6"/>
      <c r="O2255" s="5"/>
      <c r="P2255" s="8"/>
      <c r="U2255"/>
      <c r="V2255"/>
    </row>
    <row r="2256" spans="1:22" x14ac:dyDescent="0.25">
      <c r="A2256">
        <v>2004</v>
      </c>
      <c r="B2256">
        <v>2</v>
      </c>
      <c r="C2256">
        <v>7</v>
      </c>
      <c r="D2256">
        <v>20</v>
      </c>
      <c r="E2256" s="13">
        <v>5.8000000000000007</v>
      </c>
      <c r="F2256" s="7">
        <f>(((20-15)/(MIN($E$2:$E$8761)-15))*Data[[#This Row],[temperatuur]])+18.151</f>
        <v>16.932512605042017</v>
      </c>
      <c r="G2256" s="7">
        <f>Data[[#This Row],[Tintern ]]-Data[[#This Row],[temperatuur]]</f>
        <v>11.132512605042017</v>
      </c>
      <c r="H2256" s="7">
        <f>ROUND(IF(Data[[#This Row],[deltaT]]&gt;0,(Data[[#This Row],[Tintern ]]-Data[[#This Row],[temperatuur]])*Uitgangspunten!$B$9,0),1)</f>
        <v>38.700000000000003</v>
      </c>
      <c r="I2256"/>
      <c r="J2256"/>
      <c r="K2256" s="6"/>
      <c r="O2256" s="5"/>
      <c r="P2256" s="8"/>
      <c r="U2256"/>
      <c r="V2256"/>
    </row>
    <row r="2257" spans="1:22" x14ac:dyDescent="0.25">
      <c r="A2257">
        <v>2004</v>
      </c>
      <c r="B2257">
        <v>2</v>
      </c>
      <c r="C2257">
        <v>22</v>
      </c>
      <c r="D2257">
        <v>14</v>
      </c>
      <c r="E2257" s="13">
        <v>5.8000000000000007</v>
      </c>
      <c r="F2257" s="7">
        <f>(((20-15)/(MIN($E$2:$E$8761)-15))*Data[[#This Row],[temperatuur]])+18.151</f>
        <v>16.932512605042017</v>
      </c>
      <c r="G2257" s="7">
        <f>Data[[#This Row],[Tintern ]]-Data[[#This Row],[temperatuur]]</f>
        <v>11.132512605042017</v>
      </c>
      <c r="H2257" s="7">
        <f>ROUND(IF(Data[[#This Row],[deltaT]]&gt;0,(Data[[#This Row],[Tintern ]]-Data[[#This Row],[temperatuur]])*Uitgangspunten!$B$9,0),1)</f>
        <v>38.700000000000003</v>
      </c>
      <c r="I2257"/>
      <c r="J2257"/>
      <c r="K2257" s="6"/>
      <c r="O2257" s="5"/>
      <c r="P2257" s="8"/>
      <c r="U2257"/>
      <c r="V2257"/>
    </row>
    <row r="2258" spans="1:22" x14ac:dyDescent="0.25">
      <c r="A2258">
        <v>2004</v>
      </c>
      <c r="B2258">
        <v>2</v>
      </c>
      <c r="C2258">
        <v>23</v>
      </c>
      <c r="D2258">
        <v>12</v>
      </c>
      <c r="E2258" s="13">
        <v>5.8000000000000007</v>
      </c>
      <c r="F2258" s="7">
        <f>(((20-15)/(MIN($E$2:$E$8761)-15))*Data[[#This Row],[temperatuur]])+18.151</f>
        <v>16.932512605042017</v>
      </c>
      <c r="G2258" s="7">
        <f>Data[[#This Row],[Tintern ]]-Data[[#This Row],[temperatuur]]</f>
        <v>11.132512605042017</v>
      </c>
      <c r="H2258" s="7">
        <f>ROUND(IF(Data[[#This Row],[deltaT]]&gt;0,(Data[[#This Row],[Tintern ]]-Data[[#This Row],[temperatuur]])*Uitgangspunten!$B$9,0),1)</f>
        <v>38.700000000000003</v>
      </c>
      <c r="I2258"/>
      <c r="J2258"/>
      <c r="K2258" s="6"/>
      <c r="O2258" s="5"/>
      <c r="P2258" s="8"/>
      <c r="U2258"/>
      <c r="V2258"/>
    </row>
    <row r="2259" spans="1:22" x14ac:dyDescent="0.25">
      <c r="A2259">
        <v>2004</v>
      </c>
      <c r="B2259">
        <v>2</v>
      </c>
      <c r="C2259">
        <v>24</v>
      </c>
      <c r="D2259">
        <v>12</v>
      </c>
      <c r="E2259" s="13">
        <v>5.8000000000000007</v>
      </c>
      <c r="F2259" s="7">
        <f>(((20-15)/(MIN($E$2:$E$8761)-15))*Data[[#This Row],[temperatuur]])+18.151</f>
        <v>16.932512605042017</v>
      </c>
      <c r="G2259" s="7">
        <f>Data[[#This Row],[Tintern ]]-Data[[#This Row],[temperatuur]]</f>
        <v>11.132512605042017</v>
      </c>
      <c r="H2259" s="7">
        <f>ROUND(IF(Data[[#This Row],[deltaT]]&gt;0,(Data[[#This Row],[Tintern ]]-Data[[#This Row],[temperatuur]])*Uitgangspunten!$B$9,0),1)</f>
        <v>38.700000000000003</v>
      </c>
      <c r="I2259"/>
      <c r="J2259"/>
      <c r="K2259" s="6"/>
      <c r="O2259" s="5"/>
      <c r="P2259" s="8"/>
      <c r="U2259"/>
      <c r="V2259"/>
    </row>
    <row r="2260" spans="1:22" x14ac:dyDescent="0.25">
      <c r="A2260">
        <v>2004</v>
      </c>
      <c r="B2260">
        <v>3</v>
      </c>
      <c r="C2260">
        <v>4</v>
      </c>
      <c r="D2260">
        <v>10</v>
      </c>
      <c r="E2260" s="13">
        <v>5.8000000000000007</v>
      </c>
      <c r="F2260" s="7">
        <f>(((20-15)/(MIN($E$2:$E$8761)-15))*Data[[#This Row],[temperatuur]])+18.151</f>
        <v>16.932512605042017</v>
      </c>
      <c r="G2260" s="7">
        <f>Data[[#This Row],[Tintern ]]-Data[[#This Row],[temperatuur]]</f>
        <v>11.132512605042017</v>
      </c>
      <c r="H2260" s="7">
        <f>ROUND(IF(Data[[#This Row],[deltaT]]&gt;0,(Data[[#This Row],[Tintern ]]-Data[[#This Row],[temperatuur]])*Uitgangspunten!$B$9,0),1)</f>
        <v>38.700000000000003</v>
      </c>
      <c r="I2260"/>
      <c r="J2260"/>
      <c r="K2260" s="6"/>
      <c r="O2260" s="5"/>
      <c r="P2260" s="8"/>
      <c r="U2260"/>
      <c r="V2260"/>
    </row>
    <row r="2261" spans="1:22" x14ac:dyDescent="0.25">
      <c r="A2261">
        <v>2004</v>
      </c>
      <c r="B2261">
        <v>3</v>
      </c>
      <c r="C2261">
        <v>5</v>
      </c>
      <c r="D2261">
        <v>18</v>
      </c>
      <c r="E2261" s="13">
        <v>5.8000000000000007</v>
      </c>
      <c r="F2261" s="7">
        <f>(((20-15)/(MIN($E$2:$E$8761)-15))*Data[[#This Row],[temperatuur]])+18.151</f>
        <v>16.932512605042017</v>
      </c>
      <c r="G2261" s="7">
        <f>Data[[#This Row],[Tintern ]]-Data[[#This Row],[temperatuur]]</f>
        <v>11.132512605042017</v>
      </c>
      <c r="H2261" s="7">
        <f>ROUND(IF(Data[[#This Row],[deltaT]]&gt;0,(Data[[#This Row],[Tintern ]]-Data[[#This Row],[temperatuur]])*Uitgangspunten!$B$9,0),1)</f>
        <v>38.700000000000003</v>
      </c>
      <c r="I2261"/>
      <c r="J2261"/>
      <c r="K2261" s="6"/>
      <c r="O2261" s="5"/>
      <c r="P2261" s="8"/>
      <c r="U2261"/>
      <c r="V2261"/>
    </row>
    <row r="2262" spans="1:22" x14ac:dyDescent="0.25">
      <c r="A2262">
        <v>2004</v>
      </c>
      <c r="B2262">
        <v>3</v>
      </c>
      <c r="C2262">
        <v>7</v>
      </c>
      <c r="D2262">
        <v>9</v>
      </c>
      <c r="E2262" s="13">
        <v>5.8000000000000007</v>
      </c>
      <c r="F2262" s="7">
        <f>(((20-15)/(MIN($E$2:$E$8761)-15))*Data[[#This Row],[temperatuur]])+18.151</f>
        <v>16.932512605042017</v>
      </c>
      <c r="G2262" s="7">
        <f>Data[[#This Row],[Tintern ]]-Data[[#This Row],[temperatuur]]</f>
        <v>11.132512605042017</v>
      </c>
      <c r="H2262" s="7">
        <f>ROUND(IF(Data[[#This Row],[deltaT]]&gt;0,(Data[[#This Row],[Tintern ]]-Data[[#This Row],[temperatuur]])*Uitgangspunten!$B$9,0),1)</f>
        <v>38.700000000000003</v>
      </c>
      <c r="I2262"/>
      <c r="J2262"/>
      <c r="K2262" s="6"/>
      <c r="O2262" s="5"/>
      <c r="P2262" s="8"/>
      <c r="U2262"/>
      <c r="V2262"/>
    </row>
    <row r="2263" spans="1:22" x14ac:dyDescent="0.25">
      <c r="A2263">
        <v>2004</v>
      </c>
      <c r="B2263">
        <v>3</v>
      </c>
      <c r="C2263">
        <v>13</v>
      </c>
      <c r="D2263">
        <v>2</v>
      </c>
      <c r="E2263" s="13">
        <v>5.8000000000000007</v>
      </c>
      <c r="F2263" s="7">
        <f>(((20-15)/(MIN($E$2:$E$8761)-15))*Data[[#This Row],[temperatuur]])+18.151</f>
        <v>16.932512605042017</v>
      </c>
      <c r="G2263" s="7">
        <f>Data[[#This Row],[Tintern ]]-Data[[#This Row],[temperatuur]]</f>
        <v>11.132512605042017</v>
      </c>
      <c r="H2263" s="7">
        <f>ROUND(IF(Data[[#This Row],[deltaT]]&gt;0,(Data[[#This Row],[Tintern ]]-Data[[#This Row],[temperatuur]])*Uitgangspunten!$B$9,0),1)</f>
        <v>38.700000000000003</v>
      </c>
      <c r="I2263"/>
      <c r="J2263"/>
      <c r="K2263" s="6"/>
      <c r="O2263" s="5"/>
      <c r="P2263" s="8"/>
      <c r="U2263"/>
      <c r="V2263"/>
    </row>
    <row r="2264" spans="1:22" x14ac:dyDescent="0.25">
      <c r="A2264">
        <v>2004</v>
      </c>
      <c r="B2264">
        <v>3</v>
      </c>
      <c r="C2264">
        <v>21</v>
      </c>
      <c r="D2264">
        <v>23</v>
      </c>
      <c r="E2264" s="13">
        <v>5.8000000000000007</v>
      </c>
      <c r="F2264" s="7">
        <f>(((20-15)/(MIN($E$2:$E$8761)-15))*Data[[#This Row],[temperatuur]])+18.151</f>
        <v>16.932512605042017</v>
      </c>
      <c r="G2264" s="7">
        <f>Data[[#This Row],[Tintern ]]-Data[[#This Row],[temperatuur]]</f>
        <v>11.132512605042017</v>
      </c>
      <c r="H2264" s="7">
        <f>ROUND(IF(Data[[#This Row],[deltaT]]&gt;0,(Data[[#This Row],[Tintern ]]-Data[[#This Row],[temperatuur]])*Uitgangspunten!$B$9,0),1)</f>
        <v>38.700000000000003</v>
      </c>
      <c r="I2264"/>
      <c r="J2264"/>
      <c r="K2264" s="6"/>
      <c r="O2264" s="5"/>
      <c r="P2264" s="8"/>
      <c r="U2264"/>
      <c r="V2264"/>
    </row>
    <row r="2265" spans="1:22" x14ac:dyDescent="0.25">
      <c r="A2265">
        <v>2004</v>
      </c>
      <c r="B2265">
        <v>3</v>
      </c>
      <c r="C2265">
        <v>26</v>
      </c>
      <c r="D2265">
        <v>12</v>
      </c>
      <c r="E2265" s="13">
        <v>5.8000000000000007</v>
      </c>
      <c r="F2265" s="7">
        <f>(((20-15)/(MIN($E$2:$E$8761)-15))*Data[[#This Row],[temperatuur]])+18.151</f>
        <v>16.932512605042017</v>
      </c>
      <c r="G2265" s="7">
        <f>Data[[#This Row],[Tintern ]]-Data[[#This Row],[temperatuur]]</f>
        <v>11.132512605042017</v>
      </c>
      <c r="H2265" s="7">
        <f>ROUND(IF(Data[[#This Row],[deltaT]]&gt;0,(Data[[#This Row],[Tintern ]]-Data[[#This Row],[temperatuur]])*Uitgangspunten!$B$9,0),1)</f>
        <v>38.700000000000003</v>
      </c>
      <c r="I2265"/>
      <c r="J2265"/>
      <c r="K2265" s="6"/>
      <c r="O2265" s="5"/>
      <c r="P2265" s="8"/>
      <c r="U2265"/>
      <c r="V2265"/>
    </row>
    <row r="2266" spans="1:22" x14ac:dyDescent="0.25">
      <c r="A2266">
        <v>2004</v>
      </c>
      <c r="B2266">
        <v>3</v>
      </c>
      <c r="C2266">
        <v>27</v>
      </c>
      <c r="D2266">
        <v>18</v>
      </c>
      <c r="E2266" s="13">
        <v>5.8000000000000007</v>
      </c>
      <c r="F2266" s="7">
        <f>(((20-15)/(MIN($E$2:$E$8761)-15))*Data[[#This Row],[temperatuur]])+18.151</f>
        <v>16.932512605042017</v>
      </c>
      <c r="G2266" s="7">
        <f>Data[[#This Row],[Tintern ]]-Data[[#This Row],[temperatuur]]</f>
        <v>11.132512605042017</v>
      </c>
      <c r="H2266" s="7">
        <f>ROUND(IF(Data[[#This Row],[deltaT]]&gt;0,(Data[[#This Row],[Tintern ]]-Data[[#This Row],[temperatuur]])*Uitgangspunten!$B$9,0),1)</f>
        <v>38.700000000000003</v>
      </c>
      <c r="I2266"/>
      <c r="J2266"/>
      <c r="K2266" s="6"/>
      <c r="O2266" s="5"/>
      <c r="P2266" s="8"/>
      <c r="U2266"/>
      <c r="V2266"/>
    </row>
    <row r="2267" spans="1:22" x14ac:dyDescent="0.25">
      <c r="A2267">
        <v>2002</v>
      </c>
      <c r="B2267">
        <v>4</v>
      </c>
      <c r="C2267">
        <v>5</v>
      </c>
      <c r="D2267">
        <v>7</v>
      </c>
      <c r="E2267" s="13">
        <v>5.8000000000000007</v>
      </c>
      <c r="F2267" s="7">
        <f>(((20-15)/(MIN($E$2:$E$8761)-15))*Data[[#This Row],[temperatuur]])+18.151</f>
        <v>16.932512605042017</v>
      </c>
      <c r="G2267" s="7">
        <f>Data[[#This Row],[Tintern ]]-Data[[#This Row],[temperatuur]]</f>
        <v>11.132512605042017</v>
      </c>
      <c r="H2267" s="7">
        <f>ROUND(IF(Data[[#This Row],[deltaT]]&gt;0,(Data[[#This Row],[Tintern ]]-Data[[#This Row],[temperatuur]])*Uitgangspunten!$B$9,0),1)</f>
        <v>38.700000000000003</v>
      </c>
      <c r="I2267"/>
      <c r="J2267"/>
      <c r="K2267" s="6"/>
      <c r="O2267" s="5"/>
      <c r="P2267" s="8"/>
      <c r="U2267"/>
      <c r="V2267"/>
    </row>
    <row r="2268" spans="1:22" x14ac:dyDescent="0.25">
      <c r="A2268">
        <v>2002</v>
      </c>
      <c r="B2268">
        <v>4</v>
      </c>
      <c r="C2268">
        <v>6</v>
      </c>
      <c r="D2268">
        <v>21</v>
      </c>
      <c r="E2268" s="13">
        <v>5.8000000000000007</v>
      </c>
      <c r="F2268" s="7">
        <f>(((20-15)/(MIN($E$2:$E$8761)-15))*Data[[#This Row],[temperatuur]])+18.151</f>
        <v>16.932512605042017</v>
      </c>
      <c r="G2268" s="7">
        <f>Data[[#This Row],[Tintern ]]-Data[[#This Row],[temperatuur]]</f>
        <v>11.132512605042017</v>
      </c>
      <c r="H2268" s="7">
        <f>ROUND(IF(Data[[#This Row],[deltaT]]&gt;0,(Data[[#This Row],[Tintern ]]-Data[[#This Row],[temperatuur]])*Uitgangspunten!$B$9,0),1)</f>
        <v>38.700000000000003</v>
      </c>
      <c r="I2268"/>
      <c r="J2268"/>
      <c r="K2268" s="6"/>
      <c r="O2268" s="5"/>
      <c r="P2268" s="8"/>
      <c r="U2268"/>
      <c r="V2268"/>
    </row>
    <row r="2269" spans="1:22" x14ac:dyDescent="0.25">
      <c r="A2269">
        <v>2002</v>
      </c>
      <c r="B2269">
        <v>4</v>
      </c>
      <c r="C2269">
        <v>29</v>
      </c>
      <c r="D2269">
        <v>3</v>
      </c>
      <c r="E2269" s="13">
        <v>5.8000000000000007</v>
      </c>
      <c r="F2269" s="7">
        <f>(((20-15)/(MIN($E$2:$E$8761)-15))*Data[[#This Row],[temperatuur]])+18.151</f>
        <v>16.932512605042017</v>
      </c>
      <c r="G2269" s="7">
        <f>Data[[#This Row],[Tintern ]]-Data[[#This Row],[temperatuur]]</f>
        <v>11.132512605042017</v>
      </c>
      <c r="H2269" s="7">
        <f>ROUND(IF(Data[[#This Row],[deltaT]]&gt;0,(Data[[#This Row],[Tintern ]]-Data[[#This Row],[temperatuur]])*Uitgangspunten!$B$9,0),1)</f>
        <v>38.700000000000003</v>
      </c>
      <c r="I2269"/>
      <c r="J2269"/>
      <c r="K2269" s="6"/>
      <c r="O2269" s="5"/>
      <c r="P2269" s="8"/>
      <c r="U2269"/>
      <c r="V2269"/>
    </row>
    <row r="2270" spans="1:22" x14ac:dyDescent="0.25">
      <c r="A2270">
        <v>2010</v>
      </c>
      <c r="B2270">
        <v>10</v>
      </c>
      <c r="C2270">
        <v>11</v>
      </c>
      <c r="D2270">
        <v>2</v>
      </c>
      <c r="E2270" s="13">
        <v>5.8000000000000007</v>
      </c>
      <c r="F2270" s="7">
        <f>(((20-15)/(MIN($E$2:$E$8761)-15))*Data[[#This Row],[temperatuur]])+18.151</f>
        <v>16.932512605042017</v>
      </c>
      <c r="G2270" s="7">
        <f>Data[[#This Row],[Tintern ]]-Data[[#This Row],[temperatuur]]</f>
        <v>11.132512605042017</v>
      </c>
      <c r="H2270" s="7">
        <f>ROUND(IF(Data[[#This Row],[deltaT]]&gt;0,(Data[[#This Row],[Tintern ]]-Data[[#This Row],[temperatuur]])*Uitgangspunten!$B$9,0),1)</f>
        <v>38.700000000000003</v>
      </c>
      <c r="I2270"/>
      <c r="J2270"/>
      <c r="K2270" s="6"/>
      <c r="O2270" s="5"/>
      <c r="P2270" s="8"/>
      <c r="U2270"/>
      <c r="V2270"/>
    </row>
    <row r="2271" spans="1:22" x14ac:dyDescent="0.25">
      <c r="A2271">
        <v>2010</v>
      </c>
      <c r="B2271">
        <v>10</v>
      </c>
      <c r="C2271">
        <v>12</v>
      </c>
      <c r="D2271">
        <v>21</v>
      </c>
      <c r="E2271" s="13">
        <v>5.8000000000000007</v>
      </c>
      <c r="F2271" s="7">
        <f>(((20-15)/(MIN($E$2:$E$8761)-15))*Data[[#This Row],[temperatuur]])+18.151</f>
        <v>16.932512605042017</v>
      </c>
      <c r="G2271" s="7">
        <f>Data[[#This Row],[Tintern ]]-Data[[#This Row],[temperatuur]]</f>
        <v>11.132512605042017</v>
      </c>
      <c r="H2271" s="7">
        <f>ROUND(IF(Data[[#This Row],[deltaT]]&gt;0,(Data[[#This Row],[Tintern ]]-Data[[#This Row],[temperatuur]])*Uitgangspunten!$B$9,0),1)</f>
        <v>38.700000000000003</v>
      </c>
      <c r="I2271"/>
      <c r="J2271"/>
      <c r="K2271" s="6"/>
      <c r="O2271" s="5"/>
      <c r="P2271" s="8"/>
      <c r="U2271"/>
      <c r="V2271"/>
    </row>
    <row r="2272" spans="1:22" x14ac:dyDescent="0.25">
      <c r="A2272">
        <v>2010</v>
      </c>
      <c r="B2272">
        <v>10</v>
      </c>
      <c r="C2272">
        <v>13</v>
      </c>
      <c r="D2272">
        <v>18</v>
      </c>
      <c r="E2272" s="13">
        <v>5.8000000000000007</v>
      </c>
      <c r="F2272" s="7">
        <f>(((20-15)/(MIN($E$2:$E$8761)-15))*Data[[#This Row],[temperatuur]])+18.151</f>
        <v>16.932512605042017</v>
      </c>
      <c r="G2272" s="7">
        <f>Data[[#This Row],[Tintern ]]-Data[[#This Row],[temperatuur]]</f>
        <v>11.132512605042017</v>
      </c>
      <c r="H2272" s="7">
        <f>ROUND(IF(Data[[#This Row],[deltaT]]&gt;0,(Data[[#This Row],[Tintern ]]-Data[[#This Row],[temperatuur]])*Uitgangspunten!$B$9,0),1)</f>
        <v>38.700000000000003</v>
      </c>
      <c r="I2272"/>
      <c r="J2272"/>
      <c r="K2272" s="6"/>
      <c r="O2272" s="5"/>
      <c r="P2272" s="8"/>
      <c r="U2272"/>
      <c r="V2272"/>
    </row>
    <row r="2273" spans="1:22" x14ac:dyDescent="0.25">
      <c r="A2273">
        <v>2010</v>
      </c>
      <c r="B2273">
        <v>10</v>
      </c>
      <c r="C2273">
        <v>26</v>
      </c>
      <c r="D2273">
        <v>7</v>
      </c>
      <c r="E2273" s="13">
        <v>5.8000000000000007</v>
      </c>
      <c r="F2273" s="7">
        <f>(((20-15)/(MIN($E$2:$E$8761)-15))*Data[[#This Row],[temperatuur]])+18.151</f>
        <v>16.932512605042017</v>
      </c>
      <c r="G2273" s="7">
        <f>Data[[#This Row],[Tintern ]]-Data[[#This Row],[temperatuur]]</f>
        <v>11.132512605042017</v>
      </c>
      <c r="H2273" s="7">
        <f>ROUND(IF(Data[[#This Row],[deltaT]]&gt;0,(Data[[#This Row],[Tintern ]]-Data[[#This Row],[temperatuur]])*Uitgangspunten!$B$9,0),1)</f>
        <v>38.700000000000003</v>
      </c>
      <c r="I2273"/>
      <c r="J2273"/>
      <c r="K2273" s="6"/>
      <c r="O2273" s="5"/>
      <c r="P2273" s="8"/>
      <c r="U2273"/>
      <c r="V2273"/>
    </row>
    <row r="2274" spans="1:22" x14ac:dyDescent="0.25">
      <c r="A2274">
        <v>2010</v>
      </c>
      <c r="B2274">
        <v>10</v>
      </c>
      <c r="C2274" s="3">
        <v>31</v>
      </c>
      <c r="D2274" s="3">
        <v>1</v>
      </c>
      <c r="E2274" s="13">
        <v>5.8000000000000007</v>
      </c>
      <c r="F2274" s="7">
        <f>(((20-15)/(MIN($E$2:$E$8761)-15))*Data[[#This Row],[temperatuur]])+18.151</f>
        <v>16.932512605042017</v>
      </c>
      <c r="G2274" s="7">
        <f>Data[[#This Row],[Tintern ]]-Data[[#This Row],[temperatuur]]</f>
        <v>11.132512605042017</v>
      </c>
      <c r="H2274" s="7">
        <f>ROUND(IF(Data[[#This Row],[deltaT]]&gt;0,(Data[[#This Row],[Tintern ]]-Data[[#This Row],[temperatuur]])*Uitgangspunten!$B$9,0),1)</f>
        <v>38.700000000000003</v>
      </c>
      <c r="I2274"/>
      <c r="J2274"/>
      <c r="K2274" s="6"/>
      <c r="O2274" s="5"/>
      <c r="P2274" s="8"/>
      <c r="U2274"/>
      <c r="V2274"/>
    </row>
    <row r="2275" spans="1:22" x14ac:dyDescent="0.25">
      <c r="A2275">
        <v>2003</v>
      </c>
      <c r="B2275">
        <v>11</v>
      </c>
      <c r="C2275">
        <v>7</v>
      </c>
      <c r="D2275">
        <v>9</v>
      </c>
      <c r="E2275" s="13">
        <v>5.8000000000000007</v>
      </c>
      <c r="F2275" s="7">
        <f>(((20-15)/(MIN($E$2:$E$8761)-15))*Data[[#This Row],[temperatuur]])+18.151</f>
        <v>16.932512605042017</v>
      </c>
      <c r="G2275" s="7">
        <f>Data[[#This Row],[Tintern ]]-Data[[#This Row],[temperatuur]]</f>
        <v>11.132512605042017</v>
      </c>
      <c r="H2275" s="7">
        <f>ROUND(IF(Data[[#This Row],[deltaT]]&gt;0,(Data[[#This Row],[Tintern ]]-Data[[#This Row],[temperatuur]])*Uitgangspunten!$B$9,0),1)</f>
        <v>38.700000000000003</v>
      </c>
      <c r="I2275"/>
      <c r="J2275"/>
      <c r="K2275" s="6"/>
      <c r="O2275" s="5"/>
      <c r="P2275" s="8"/>
      <c r="U2275"/>
      <c r="V2275"/>
    </row>
    <row r="2276" spans="1:22" x14ac:dyDescent="0.25">
      <c r="A2276">
        <v>2003</v>
      </c>
      <c r="B2276">
        <v>11</v>
      </c>
      <c r="C2276">
        <v>14</v>
      </c>
      <c r="D2276">
        <v>4</v>
      </c>
      <c r="E2276" s="13">
        <v>5.8000000000000007</v>
      </c>
      <c r="F2276" s="7">
        <f>(((20-15)/(MIN($E$2:$E$8761)-15))*Data[[#This Row],[temperatuur]])+18.151</f>
        <v>16.932512605042017</v>
      </c>
      <c r="G2276" s="7">
        <f>Data[[#This Row],[Tintern ]]-Data[[#This Row],[temperatuur]]</f>
        <v>11.132512605042017</v>
      </c>
      <c r="H2276" s="7">
        <f>ROUND(IF(Data[[#This Row],[deltaT]]&gt;0,(Data[[#This Row],[Tintern ]]-Data[[#This Row],[temperatuur]])*Uitgangspunten!$B$9,0),1)</f>
        <v>38.700000000000003</v>
      </c>
      <c r="I2276"/>
      <c r="J2276"/>
      <c r="K2276" s="6"/>
      <c r="O2276" s="5"/>
      <c r="P2276" s="8"/>
      <c r="U2276"/>
      <c r="V2276"/>
    </row>
    <row r="2277" spans="1:22" x14ac:dyDescent="0.25">
      <c r="A2277">
        <v>2003</v>
      </c>
      <c r="B2277">
        <v>11</v>
      </c>
      <c r="C2277">
        <v>16</v>
      </c>
      <c r="D2277">
        <v>9</v>
      </c>
      <c r="E2277" s="13">
        <v>5.8000000000000007</v>
      </c>
      <c r="F2277" s="7">
        <f>(((20-15)/(MIN($E$2:$E$8761)-15))*Data[[#This Row],[temperatuur]])+18.151</f>
        <v>16.932512605042017</v>
      </c>
      <c r="G2277" s="7">
        <f>Data[[#This Row],[Tintern ]]-Data[[#This Row],[temperatuur]]</f>
        <v>11.132512605042017</v>
      </c>
      <c r="H2277" s="7">
        <f>ROUND(IF(Data[[#This Row],[deltaT]]&gt;0,(Data[[#This Row],[Tintern ]]-Data[[#This Row],[temperatuur]])*Uitgangspunten!$B$9,0),1)</f>
        <v>38.700000000000003</v>
      </c>
      <c r="I2277"/>
      <c r="J2277"/>
      <c r="K2277" s="6"/>
      <c r="O2277" s="5"/>
      <c r="P2277" s="8"/>
      <c r="U2277"/>
      <c r="V2277"/>
    </row>
    <row r="2278" spans="1:22" x14ac:dyDescent="0.25">
      <c r="A2278">
        <v>2003</v>
      </c>
      <c r="B2278">
        <v>11</v>
      </c>
      <c r="C2278">
        <v>26</v>
      </c>
      <c r="D2278">
        <v>24</v>
      </c>
      <c r="E2278" s="13">
        <v>5.8000000000000007</v>
      </c>
      <c r="F2278" s="7">
        <f>(((20-15)/(MIN($E$2:$E$8761)-15))*Data[[#This Row],[temperatuur]])+18.151</f>
        <v>16.932512605042017</v>
      </c>
      <c r="G2278" s="7">
        <f>Data[[#This Row],[Tintern ]]-Data[[#This Row],[temperatuur]]</f>
        <v>11.132512605042017</v>
      </c>
      <c r="H2278" s="7">
        <f>ROUND(IF(Data[[#This Row],[deltaT]]&gt;0,(Data[[#This Row],[Tintern ]]-Data[[#This Row],[temperatuur]])*Uitgangspunten!$B$9,0),1)</f>
        <v>38.700000000000003</v>
      </c>
      <c r="I2278"/>
      <c r="J2278"/>
      <c r="K2278" s="6"/>
      <c r="O2278" s="5"/>
      <c r="P2278" s="8"/>
      <c r="U2278"/>
      <c r="V2278"/>
    </row>
    <row r="2279" spans="1:22" x14ac:dyDescent="0.25">
      <c r="A2279">
        <v>2003</v>
      </c>
      <c r="B2279">
        <v>11</v>
      </c>
      <c r="C2279">
        <v>27</v>
      </c>
      <c r="D2279">
        <v>11</v>
      </c>
      <c r="E2279" s="13">
        <v>5.8000000000000007</v>
      </c>
      <c r="F2279" s="7">
        <f>(((20-15)/(MIN($E$2:$E$8761)-15))*Data[[#This Row],[temperatuur]])+18.151</f>
        <v>16.932512605042017</v>
      </c>
      <c r="G2279" s="7">
        <f>Data[[#This Row],[Tintern ]]-Data[[#This Row],[temperatuur]]</f>
        <v>11.132512605042017</v>
      </c>
      <c r="H2279" s="7">
        <f>ROUND(IF(Data[[#This Row],[deltaT]]&gt;0,(Data[[#This Row],[Tintern ]]-Data[[#This Row],[temperatuur]])*Uitgangspunten!$B$9,0),1)</f>
        <v>38.700000000000003</v>
      </c>
      <c r="I2279"/>
      <c r="J2279"/>
      <c r="K2279" s="6"/>
      <c r="O2279" s="5"/>
      <c r="P2279" s="8"/>
      <c r="U2279"/>
      <c r="V2279"/>
    </row>
    <row r="2280" spans="1:22" x14ac:dyDescent="0.25">
      <c r="A2280">
        <v>2003</v>
      </c>
      <c r="B2280">
        <v>11</v>
      </c>
      <c r="C2280">
        <v>30</v>
      </c>
      <c r="D2280">
        <v>9</v>
      </c>
      <c r="E2280" s="13">
        <v>5.8000000000000007</v>
      </c>
      <c r="F2280" s="7">
        <f>(((20-15)/(MIN($E$2:$E$8761)-15))*Data[[#This Row],[temperatuur]])+18.151</f>
        <v>16.932512605042017</v>
      </c>
      <c r="G2280" s="7">
        <f>Data[[#This Row],[Tintern ]]-Data[[#This Row],[temperatuur]]</f>
        <v>11.132512605042017</v>
      </c>
      <c r="H2280" s="7">
        <f>ROUND(IF(Data[[#This Row],[deltaT]]&gt;0,(Data[[#This Row],[Tintern ]]-Data[[#This Row],[temperatuur]])*Uitgangspunten!$B$9,0),1)</f>
        <v>38.700000000000003</v>
      </c>
      <c r="I2280"/>
      <c r="J2280"/>
      <c r="K2280" s="6"/>
      <c r="O2280" s="5"/>
      <c r="P2280" s="8"/>
      <c r="U2280"/>
      <c r="V2280"/>
    </row>
    <row r="2281" spans="1:22" x14ac:dyDescent="0.25">
      <c r="A2281">
        <v>2003</v>
      </c>
      <c r="B2281">
        <v>12</v>
      </c>
      <c r="C2281">
        <v>3</v>
      </c>
      <c r="D2281">
        <v>19</v>
      </c>
      <c r="E2281" s="13">
        <v>5.8000000000000007</v>
      </c>
      <c r="F2281" s="7">
        <f>(((20-15)/(MIN($E$2:$E$8761)-15))*Data[[#This Row],[temperatuur]])+18.151</f>
        <v>16.932512605042017</v>
      </c>
      <c r="G2281" s="7">
        <f>Data[[#This Row],[Tintern ]]-Data[[#This Row],[temperatuur]]</f>
        <v>11.132512605042017</v>
      </c>
      <c r="H2281" s="7">
        <f>ROUND(IF(Data[[#This Row],[deltaT]]&gt;0,(Data[[#This Row],[Tintern ]]-Data[[#This Row],[temperatuur]])*Uitgangspunten!$B$9,0),1)</f>
        <v>38.700000000000003</v>
      </c>
      <c r="I2281"/>
      <c r="J2281"/>
      <c r="K2281" s="6"/>
      <c r="O2281" s="5"/>
      <c r="P2281" s="8"/>
      <c r="U2281"/>
      <c r="V2281"/>
    </row>
    <row r="2282" spans="1:22" x14ac:dyDescent="0.25">
      <c r="A2282">
        <v>2003</v>
      </c>
      <c r="B2282">
        <v>12</v>
      </c>
      <c r="C2282">
        <v>4</v>
      </c>
      <c r="D2282">
        <v>6</v>
      </c>
      <c r="E2282" s="13">
        <v>5.8000000000000007</v>
      </c>
      <c r="F2282" s="7">
        <f>(((20-15)/(MIN($E$2:$E$8761)-15))*Data[[#This Row],[temperatuur]])+18.151</f>
        <v>16.932512605042017</v>
      </c>
      <c r="G2282" s="7">
        <f>Data[[#This Row],[Tintern ]]-Data[[#This Row],[temperatuur]]</f>
        <v>11.132512605042017</v>
      </c>
      <c r="H2282" s="7">
        <f>ROUND(IF(Data[[#This Row],[deltaT]]&gt;0,(Data[[#This Row],[Tintern ]]-Data[[#This Row],[temperatuur]])*Uitgangspunten!$B$9,0),1)</f>
        <v>38.700000000000003</v>
      </c>
      <c r="I2282"/>
      <c r="J2282"/>
      <c r="K2282" s="6"/>
      <c r="O2282" s="5"/>
      <c r="P2282" s="8"/>
      <c r="U2282"/>
      <c r="V2282"/>
    </row>
    <row r="2283" spans="1:22" x14ac:dyDescent="0.25">
      <c r="A2283">
        <v>2003</v>
      </c>
      <c r="B2283">
        <v>12</v>
      </c>
      <c r="C2283">
        <v>16</v>
      </c>
      <c r="D2283">
        <v>18</v>
      </c>
      <c r="E2283" s="13">
        <v>5.8000000000000007</v>
      </c>
      <c r="F2283" s="7">
        <f>(((20-15)/(MIN($E$2:$E$8761)-15))*Data[[#This Row],[temperatuur]])+18.151</f>
        <v>16.932512605042017</v>
      </c>
      <c r="G2283" s="7">
        <f>Data[[#This Row],[Tintern ]]-Data[[#This Row],[temperatuur]]</f>
        <v>11.132512605042017</v>
      </c>
      <c r="H2283" s="7">
        <f>ROUND(IF(Data[[#This Row],[deltaT]]&gt;0,(Data[[#This Row],[Tintern ]]-Data[[#This Row],[temperatuur]])*Uitgangspunten!$B$9,0),1)</f>
        <v>38.700000000000003</v>
      </c>
      <c r="I2283"/>
      <c r="J2283"/>
      <c r="K2283" s="6"/>
      <c r="O2283" s="5"/>
      <c r="P2283" s="8"/>
      <c r="U2283"/>
      <c r="V2283"/>
    </row>
    <row r="2284" spans="1:22" x14ac:dyDescent="0.25">
      <c r="A2284">
        <v>2003</v>
      </c>
      <c r="B2284">
        <v>12</v>
      </c>
      <c r="C2284">
        <v>16</v>
      </c>
      <c r="D2284">
        <v>19</v>
      </c>
      <c r="E2284" s="13">
        <v>5.8000000000000007</v>
      </c>
      <c r="F2284" s="7">
        <f>(((20-15)/(MIN($E$2:$E$8761)-15))*Data[[#This Row],[temperatuur]])+18.151</f>
        <v>16.932512605042017</v>
      </c>
      <c r="G2284" s="7">
        <f>Data[[#This Row],[Tintern ]]-Data[[#This Row],[temperatuur]]</f>
        <v>11.132512605042017</v>
      </c>
      <c r="H2284" s="7">
        <f>ROUND(IF(Data[[#This Row],[deltaT]]&gt;0,(Data[[#This Row],[Tintern ]]-Data[[#This Row],[temperatuur]])*Uitgangspunten!$B$9,0),1)</f>
        <v>38.700000000000003</v>
      </c>
      <c r="I2284"/>
      <c r="J2284"/>
      <c r="K2284" s="6"/>
      <c r="O2284" s="5"/>
      <c r="P2284" s="8"/>
      <c r="U2284"/>
      <c r="V2284"/>
    </row>
    <row r="2285" spans="1:22" x14ac:dyDescent="0.25">
      <c r="A2285">
        <v>2003</v>
      </c>
      <c r="B2285">
        <v>12</v>
      </c>
      <c r="C2285">
        <v>18</v>
      </c>
      <c r="D2285">
        <v>14</v>
      </c>
      <c r="E2285" s="13">
        <v>5.8000000000000007</v>
      </c>
      <c r="F2285" s="7">
        <f>(((20-15)/(MIN($E$2:$E$8761)-15))*Data[[#This Row],[temperatuur]])+18.151</f>
        <v>16.932512605042017</v>
      </c>
      <c r="G2285" s="7">
        <f>Data[[#This Row],[Tintern ]]-Data[[#This Row],[temperatuur]]</f>
        <v>11.132512605042017</v>
      </c>
      <c r="H2285" s="7">
        <f>ROUND(IF(Data[[#This Row],[deltaT]]&gt;0,(Data[[#This Row],[Tintern ]]-Data[[#This Row],[temperatuur]])*Uitgangspunten!$B$9,0),1)</f>
        <v>38.700000000000003</v>
      </c>
      <c r="I2285"/>
      <c r="J2285"/>
      <c r="K2285" s="6"/>
      <c r="O2285" s="5"/>
      <c r="P2285" s="8"/>
      <c r="U2285"/>
      <c r="V2285"/>
    </row>
    <row r="2286" spans="1:22" x14ac:dyDescent="0.25">
      <c r="A2286">
        <v>2003</v>
      </c>
      <c r="B2286">
        <v>12</v>
      </c>
      <c r="C2286">
        <v>20</v>
      </c>
      <c r="D2286">
        <v>7</v>
      </c>
      <c r="E2286" s="13">
        <v>5.8000000000000007</v>
      </c>
      <c r="F2286" s="7">
        <f>(((20-15)/(MIN($E$2:$E$8761)-15))*Data[[#This Row],[temperatuur]])+18.151</f>
        <v>16.932512605042017</v>
      </c>
      <c r="G2286" s="7">
        <f>Data[[#This Row],[Tintern ]]-Data[[#This Row],[temperatuur]]</f>
        <v>11.132512605042017</v>
      </c>
      <c r="H2286" s="7">
        <f>ROUND(IF(Data[[#This Row],[deltaT]]&gt;0,(Data[[#This Row],[Tintern ]]-Data[[#This Row],[temperatuur]])*Uitgangspunten!$B$9,0),1)</f>
        <v>38.700000000000003</v>
      </c>
      <c r="I2286"/>
      <c r="J2286"/>
      <c r="K2286" s="6"/>
      <c r="O2286" s="5"/>
      <c r="P2286" s="8"/>
      <c r="U2286"/>
      <c r="V2286"/>
    </row>
    <row r="2287" spans="1:22" x14ac:dyDescent="0.25">
      <c r="A2287">
        <v>2003</v>
      </c>
      <c r="B2287">
        <v>12</v>
      </c>
      <c r="C2287">
        <v>21</v>
      </c>
      <c r="D2287">
        <v>9</v>
      </c>
      <c r="E2287" s="13">
        <v>5.8000000000000007</v>
      </c>
      <c r="F2287" s="7">
        <f>(((20-15)/(MIN($E$2:$E$8761)-15))*Data[[#This Row],[temperatuur]])+18.151</f>
        <v>16.932512605042017</v>
      </c>
      <c r="G2287" s="7">
        <f>Data[[#This Row],[Tintern ]]-Data[[#This Row],[temperatuur]]</f>
        <v>11.132512605042017</v>
      </c>
      <c r="H2287" s="7">
        <f>ROUND(IF(Data[[#This Row],[deltaT]]&gt;0,(Data[[#This Row],[Tintern ]]-Data[[#This Row],[temperatuur]])*Uitgangspunten!$B$9,0),1)</f>
        <v>38.700000000000003</v>
      </c>
      <c r="I2287"/>
      <c r="J2287"/>
      <c r="K2287" s="6"/>
      <c r="O2287" s="5"/>
      <c r="P2287" s="8"/>
      <c r="U2287"/>
      <c r="V2287"/>
    </row>
    <row r="2288" spans="1:22" x14ac:dyDescent="0.25">
      <c r="A2288">
        <v>2003</v>
      </c>
      <c r="B2288">
        <v>12</v>
      </c>
      <c r="C2288">
        <v>24</v>
      </c>
      <c r="D2288">
        <v>20</v>
      </c>
      <c r="E2288" s="13">
        <v>5.8000000000000007</v>
      </c>
      <c r="F2288" s="7">
        <f>(((20-15)/(MIN($E$2:$E$8761)-15))*Data[[#This Row],[temperatuur]])+18.151</f>
        <v>16.932512605042017</v>
      </c>
      <c r="G2288" s="7">
        <f>Data[[#This Row],[Tintern ]]-Data[[#This Row],[temperatuur]]</f>
        <v>11.132512605042017</v>
      </c>
      <c r="H2288" s="7">
        <f>ROUND(IF(Data[[#This Row],[deltaT]]&gt;0,(Data[[#This Row],[Tintern ]]-Data[[#This Row],[temperatuur]])*Uitgangspunten!$B$9,0),1)</f>
        <v>38.700000000000003</v>
      </c>
      <c r="I2288"/>
      <c r="J2288"/>
      <c r="K2288" s="6"/>
      <c r="O2288" s="5"/>
      <c r="P2288" s="8"/>
      <c r="U2288"/>
      <c r="V2288"/>
    </row>
    <row r="2289" spans="1:22" x14ac:dyDescent="0.25">
      <c r="A2289">
        <v>2001</v>
      </c>
      <c r="B2289">
        <v>1</v>
      </c>
      <c r="C2289">
        <v>6</v>
      </c>
      <c r="D2289">
        <v>24</v>
      </c>
      <c r="E2289" s="13">
        <v>5.9</v>
      </c>
      <c r="F2289" s="7">
        <f>(((20-15)/(MIN($E$2:$E$8761)-15))*Data[[#This Row],[temperatuur]])+18.151</f>
        <v>16.911504201680671</v>
      </c>
      <c r="G2289" s="7">
        <f>Data[[#This Row],[Tintern ]]-Data[[#This Row],[temperatuur]]</f>
        <v>11.011504201680671</v>
      </c>
      <c r="H2289" s="7">
        <f>ROUND(IF(Data[[#This Row],[deltaT]]&gt;0,(Data[[#This Row],[Tintern ]]-Data[[#This Row],[temperatuur]])*Uitgangspunten!$B$9,0),1)</f>
        <v>38.200000000000003</v>
      </c>
      <c r="I2289"/>
      <c r="J2289"/>
      <c r="K2289" s="6"/>
      <c r="O2289" s="5"/>
      <c r="P2289" s="8"/>
      <c r="U2289"/>
      <c r="V2289"/>
    </row>
    <row r="2290" spans="1:22" x14ac:dyDescent="0.25">
      <c r="A2290">
        <v>2001</v>
      </c>
      <c r="B2290">
        <v>1</v>
      </c>
      <c r="C2290">
        <v>23</v>
      </c>
      <c r="D2290">
        <v>9</v>
      </c>
      <c r="E2290" s="13">
        <v>5.9</v>
      </c>
      <c r="F2290" s="7">
        <f>(((20-15)/(MIN($E$2:$E$8761)-15))*Data[[#This Row],[temperatuur]])+18.151</f>
        <v>16.911504201680671</v>
      </c>
      <c r="G2290" s="7">
        <f>Data[[#This Row],[Tintern ]]-Data[[#This Row],[temperatuur]]</f>
        <v>11.011504201680671</v>
      </c>
      <c r="H2290" s="7">
        <f>ROUND(IF(Data[[#This Row],[deltaT]]&gt;0,(Data[[#This Row],[Tintern ]]-Data[[#This Row],[temperatuur]])*Uitgangspunten!$B$9,0),1)</f>
        <v>38.200000000000003</v>
      </c>
      <c r="I2290"/>
      <c r="J2290"/>
      <c r="K2290" s="6"/>
      <c r="O2290" s="5"/>
      <c r="P2290" s="8"/>
      <c r="U2290"/>
      <c r="V2290"/>
    </row>
    <row r="2291" spans="1:22" x14ac:dyDescent="0.25">
      <c r="A2291">
        <v>2001</v>
      </c>
      <c r="B2291" s="3">
        <v>1</v>
      </c>
      <c r="C2291" s="3">
        <v>31</v>
      </c>
      <c r="D2291" s="3">
        <v>24</v>
      </c>
      <c r="E2291" s="13">
        <v>5.9</v>
      </c>
      <c r="F2291" s="7">
        <f>(((20-15)/(MIN($E$2:$E$8761)-15))*Data[[#This Row],[temperatuur]])+18.151</f>
        <v>16.911504201680671</v>
      </c>
      <c r="G2291" s="7">
        <f>Data[[#This Row],[Tintern ]]-Data[[#This Row],[temperatuur]]</f>
        <v>11.011504201680671</v>
      </c>
      <c r="H2291" s="7">
        <f>ROUND(IF(Data[[#This Row],[deltaT]]&gt;0,(Data[[#This Row],[Tintern ]]-Data[[#This Row],[temperatuur]])*Uitgangspunten!$B$9,0),1)</f>
        <v>38.200000000000003</v>
      </c>
      <c r="I2291"/>
      <c r="J2291"/>
      <c r="K2291" s="6"/>
      <c r="O2291" s="5"/>
      <c r="P2291" s="8"/>
      <c r="U2291"/>
      <c r="V2291"/>
    </row>
    <row r="2292" spans="1:22" x14ac:dyDescent="0.25">
      <c r="A2292">
        <v>2004</v>
      </c>
      <c r="B2292" s="3">
        <v>2</v>
      </c>
      <c r="C2292">
        <v>1</v>
      </c>
      <c r="D2292">
        <v>2</v>
      </c>
      <c r="E2292" s="13">
        <v>5.9</v>
      </c>
      <c r="F2292" s="7">
        <f>(((20-15)/(MIN($E$2:$E$8761)-15))*Data[[#This Row],[temperatuur]])+18.151</f>
        <v>16.911504201680671</v>
      </c>
      <c r="G2292" s="7">
        <f>Data[[#This Row],[Tintern ]]-Data[[#This Row],[temperatuur]]</f>
        <v>11.011504201680671</v>
      </c>
      <c r="H2292" s="7">
        <f>ROUND(IF(Data[[#This Row],[deltaT]]&gt;0,(Data[[#This Row],[Tintern ]]-Data[[#This Row],[temperatuur]])*Uitgangspunten!$B$9,0),1)</f>
        <v>38.200000000000003</v>
      </c>
      <c r="I2292"/>
      <c r="J2292"/>
      <c r="K2292" s="6"/>
      <c r="O2292" s="5"/>
      <c r="P2292" s="8"/>
      <c r="U2292"/>
      <c r="V2292"/>
    </row>
    <row r="2293" spans="1:22" x14ac:dyDescent="0.25">
      <c r="A2293">
        <v>2004</v>
      </c>
      <c r="B2293">
        <v>2</v>
      </c>
      <c r="C2293">
        <v>7</v>
      </c>
      <c r="D2293">
        <v>24</v>
      </c>
      <c r="E2293" s="13">
        <v>5.9</v>
      </c>
      <c r="F2293" s="7">
        <f>(((20-15)/(MIN($E$2:$E$8761)-15))*Data[[#This Row],[temperatuur]])+18.151</f>
        <v>16.911504201680671</v>
      </c>
      <c r="G2293" s="7">
        <f>Data[[#This Row],[Tintern ]]-Data[[#This Row],[temperatuur]]</f>
        <v>11.011504201680671</v>
      </c>
      <c r="H2293" s="7">
        <f>ROUND(IF(Data[[#This Row],[deltaT]]&gt;0,(Data[[#This Row],[Tintern ]]-Data[[#This Row],[temperatuur]])*Uitgangspunten!$B$9,0),1)</f>
        <v>38.200000000000003</v>
      </c>
      <c r="I2293"/>
      <c r="J2293"/>
      <c r="K2293" s="6"/>
      <c r="O2293" s="5"/>
      <c r="P2293" s="8"/>
      <c r="U2293"/>
      <c r="V2293"/>
    </row>
    <row r="2294" spans="1:22" x14ac:dyDescent="0.25">
      <c r="A2294">
        <v>2004</v>
      </c>
      <c r="B2294">
        <v>2</v>
      </c>
      <c r="C2294">
        <v>14</v>
      </c>
      <c r="D2294">
        <v>6</v>
      </c>
      <c r="E2294" s="13">
        <v>5.9</v>
      </c>
      <c r="F2294" s="7">
        <f>(((20-15)/(MIN($E$2:$E$8761)-15))*Data[[#This Row],[temperatuur]])+18.151</f>
        <v>16.911504201680671</v>
      </c>
      <c r="G2294" s="7">
        <f>Data[[#This Row],[Tintern ]]-Data[[#This Row],[temperatuur]]</f>
        <v>11.011504201680671</v>
      </c>
      <c r="H2294" s="7">
        <f>ROUND(IF(Data[[#This Row],[deltaT]]&gt;0,(Data[[#This Row],[Tintern ]]-Data[[#This Row],[temperatuur]])*Uitgangspunten!$B$9,0),1)</f>
        <v>38.200000000000003</v>
      </c>
      <c r="I2294"/>
      <c r="J2294"/>
      <c r="K2294" s="6"/>
      <c r="O2294" s="5"/>
      <c r="P2294" s="8"/>
      <c r="U2294"/>
      <c r="V2294"/>
    </row>
    <row r="2295" spans="1:22" x14ac:dyDescent="0.25">
      <c r="A2295">
        <v>2004</v>
      </c>
      <c r="B2295">
        <v>2</v>
      </c>
      <c r="C2295">
        <v>15</v>
      </c>
      <c r="D2295">
        <v>21</v>
      </c>
      <c r="E2295" s="13">
        <v>5.9</v>
      </c>
      <c r="F2295" s="7">
        <f>(((20-15)/(MIN($E$2:$E$8761)-15))*Data[[#This Row],[temperatuur]])+18.151</f>
        <v>16.911504201680671</v>
      </c>
      <c r="G2295" s="7">
        <f>Data[[#This Row],[Tintern ]]-Data[[#This Row],[temperatuur]]</f>
        <v>11.011504201680671</v>
      </c>
      <c r="H2295" s="7">
        <f>ROUND(IF(Data[[#This Row],[deltaT]]&gt;0,(Data[[#This Row],[Tintern ]]-Data[[#This Row],[temperatuur]])*Uitgangspunten!$B$9,0),1)</f>
        <v>38.200000000000003</v>
      </c>
      <c r="I2295"/>
      <c r="J2295"/>
      <c r="K2295" s="6"/>
      <c r="O2295" s="5"/>
      <c r="P2295" s="8"/>
      <c r="U2295"/>
      <c r="V2295"/>
    </row>
    <row r="2296" spans="1:22" x14ac:dyDescent="0.25">
      <c r="A2296">
        <v>2004</v>
      </c>
      <c r="B2296">
        <v>2</v>
      </c>
      <c r="C2296">
        <v>17</v>
      </c>
      <c r="D2296">
        <v>20</v>
      </c>
      <c r="E2296" s="13">
        <v>5.9</v>
      </c>
      <c r="F2296" s="7">
        <f>(((20-15)/(MIN($E$2:$E$8761)-15))*Data[[#This Row],[temperatuur]])+18.151</f>
        <v>16.911504201680671</v>
      </c>
      <c r="G2296" s="7">
        <f>Data[[#This Row],[Tintern ]]-Data[[#This Row],[temperatuur]]</f>
        <v>11.011504201680671</v>
      </c>
      <c r="H2296" s="7">
        <f>ROUND(IF(Data[[#This Row],[deltaT]]&gt;0,(Data[[#This Row],[Tintern ]]-Data[[#This Row],[temperatuur]])*Uitgangspunten!$B$9,0),1)</f>
        <v>38.200000000000003</v>
      </c>
      <c r="I2296"/>
      <c r="J2296"/>
      <c r="K2296" s="6"/>
      <c r="O2296" s="5"/>
      <c r="P2296" s="8"/>
      <c r="U2296"/>
      <c r="V2296"/>
    </row>
    <row r="2297" spans="1:22" x14ac:dyDescent="0.25">
      <c r="A2297">
        <v>2004</v>
      </c>
      <c r="B2297">
        <v>2</v>
      </c>
      <c r="C2297">
        <v>18</v>
      </c>
      <c r="D2297">
        <v>15</v>
      </c>
      <c r="E2297" s="13">
        <v>5.9</v>
      </c>
      <c r="F2297" s="7">
        <f>(((20-15)/(MIN($E$2:$E$8761)-15))*Data[[#This Row],[temperatuur]])+18.151</f>
        <v>16.911504201680671</v>
      </c>
      <c r="G2297" s="7">
        <f>Data[[#This Row],[Tintern ]]-Data[[#This Row],[temperatuur]]</f>
        <v>11.011504201680671</v>
      </c>
      <c r="H2297" s="7">
        <f>ROUND(IF(Data[[#This Row],[deltaT]]&gt;0,(Data[[#This Row],[Tintern ]]-Data[[#This Row],[temperatuur]])*Uitgangspunten!$B$9,0),1)</f>
        <v>38.200000000000003</v>
      </c>
      <c r="I2297"/>
      <c r="J2297"/>
      <c r="K2297" s="6"/>
      <c r="O2297" s="5"/>
      <c r="P2297" s="8"/>
      <c r="U2297"/>
      <c r="V2297"/>
    </row>
    <row r="2298" spans="1:22" x14ac:dyDescent="0.25">
      <c r="A2298">
        <v>2004</v>
      </c>
      <c r="B2298">
        <v>2</v>
      </c>
      <c r="C2298">
        <v>18</v>
      </c>
      <c r="D2298">
        <v>18</v>
      </c>
      <c r="E2298" s="13">
        <v>5.9</v>
      </c>
      <c r="F2298" s="7">
        <f>(((20-15)/(MIN($E$2:$E$8761)-15))*Data[[#This Row],[temperatuur]])+18.151</f>
        <v>16.911504201680671</v>
      </c>
      <c r="G2298" s="7">
        <f>Data[[#This Row],[Tintern ]]-Data[[#This Row],[temperatuur]]</f>
        <v>11.011504201680671</v>
      </c>
      <c r="H2298" s="7">
        <f>ROUND(IF(Data[[#This Row],[deltaT]]&gt;0,(Data[[#This Row],[Tintern ]]-Data[[#This Row],[temperatuur]])*Uitgangspunten!$B$9,0),1)</f>
        <v>38.200000000000003</v>
      </c>
      <c r="I2298"/>
      <c r="J2298"/>
      <c r="K2298" s="6"/>
      <c r="O2298" s="5"/>
      <c r="P2298" s="8"/>
      <c r="U2298"/>
      <c r="V2298"/>
    </row>
    <row r="2299" spans="1:22" x14ac:dyDescent="0.25">
      <c r="A2299">
        <v>2004</v>
      </c>
      <c r="B2299">
        <v>3</v>
      </c>
      <c r="C2299">
        <v>8</v>
      </c>
      <c r="D2299">
        <v>12</v>
      </c>
      <c r="E2299" s="13">
        <v>5.9</v>
      </c>
      <c r="F2299" s="7">
        <f>(((20-15)/(MIN($E$2:$E$8761)-15))*Data[[#This Row],[temperatuur]])+18.151</f>
        <v>16.911504201680671</v>
      </c>
      <c r="G2299" s="7">
        <f>Data[[#This Row],[Tintern ]]-Data[[#This Row],[temperatuur]]</f>
        <v>11.011504201680671</v>
      </c>
      <c r="H2299" s="7">
        <f>ROUND(IF(Data[[#This Row],[deltaT]]&gt;0,(Data[[#This Row],[Tintern ]]-Data[[#This Row],[temperatuur]])*Uitgangspunten!$B$9,0),1)</f>
        <v>38.200000000000003</v>
      </c>
      <c r="I2299"/>
      <c r="J2299"/>
      <c r="K2299" s="6"/>
      <c r="O2299" s="5"/>
      <c r="P2299" s="8"/>
      <c r="U2299"/>
      <c r="V2299"/>
    </row>
    <row r="2300" spans="1:22" x14ac:dyDescent="0.25">
      <c r="A2300">
        <v>2004</v>
      </c>
      <c r="B2300">
        <v>3</v>
      </c>
      <c r="C2300">
        <v>12</v>
      </c>
      <c r="D2300">
        <v>12</v>
      </c>
      <c r="E2300" s="13">
        <v>5.9</v>
      </c>
      <c r="F2300" s="7">
        <f>(((20-15)/(MIN($E$2:$E$8761)-15))*Data[[#This Row],[temperatuur]])+18.151</f>
        <v>16.911504201680671</v>
      </c>
      <c r="G2300" s="7">
        <f>Data[[#This Row],[Tintern ]]-Data[[#This Row],[temperatuur]]</f>
        <v>11.011504201680671</v>
      </c>
      <c r="H2300" s="7">
        <f>ROUND(IF(Data[[#This Row],[deltaT]]&gt;0,(Data[[#This Row],[Tintern ]]-Data[[#This Row],[temperatuur]])*Uitgangspunten!$B$9,0),1)</f>
        <v>38.200000000000003</v>
      </c>
      <c r="I2300"/>
      <c r="J2300"/>
      <c r="K2300" s="6"/>
      <c r="O2300" s="5"/>
      <c r="P2300" s="8"/>
      <c r="U2300"/>
      <c r="V2300"/>
    </row>
    <row r="2301" spans="1:22" x14ac:dyDescent="0.25">
      <c r="A2301">
        <v>2004</v>
      </c>
      <c r="B2301">
        <v>3</v>
      </c>
      <c r="C2301">
        <v>23</v>
      </c>
      <c r="D2301">
        <v>9</v>
      </c>
      <c r="E2301" s="13">
        <v>5.9</v>
      </c>
      <c r="F2301" s="7">
        <f>(((20-15)/(MIN($E$2:$E$8761)-15))*Data[[#This Row],[temperatuur]])+18.151</f>
        <v>16.911504201680671</v>
      </c>
      <c r="G2301" s="7">
        <f>Data[[#This Row],[Tintern ]]-Data[[#This Row],[temperatuur]]</f>
        <v>11.011504201680671</v>
      </c>
      <c r="H2301" s="7">
        <f>ROUND(IF(Data[[#This Row],[deltaT]]&gt;0,(Data[[#This Row],[Tintern ]]-Data[[#This Row],[temperatuur]])*Uitgangspunten!$B$9,0),1)</f>
        <v>38.200000000000003</v>
      </c>
      <c r="I2301"/>
      <c r="J2301"/>
      <c r="K2301" s="6"/>
      <c r="O2301" s="5"/>
      <c r="P2301" s="8"/>
      <c r="U2301"/>
      <c r="V2301"/>
    </row>
    <row r="2302" spans="1:22" x14ac:dyDescent="0.25">
      <c r="A2302">
        <v>2004</v>
      </c>
      <c r="B2302">
        <v>3</v>
      </c>
      <c r="C2302">
        <v>29</v>
      </c>
      <c r="D2302">
        <v>24</v>
      </c>
      <c r="E2302" s="13">
        <v>5.9</v>
      </c>
      <c r="F2302" s="7">
        <f>(((20-15)/(MIN($E$2:$E$8761)-15))*Data[[#This Row],[temperatuur]])+18.151</f>
        <v>16.911504201680671</v>
      </c>
      <c r="G2302" s="7">
        <f>Data[[#This Row],[Tintern ]]-Data[[#This Row],[temperatuur]]</f>
        <v>11.011504201680671</v>
      </c>
      <c r="H2302" s="7">
        <f>ROUND(IF(Data[[#This Row],[deltaT]]&gt;0,(Data[[#This Row],[Tintern ]]-Data[[#This Row],[temperatuur]])*Uitgangspunten!$B$9,0),1)</f>
        <v>38.200000000000003</v>
      </c>
      <c r="I2302"/>
      <c r="J2302"/>
      <c r="K2302" s="6"/>
      <c r="O2302" s="5"/>
      <c r="P2302" s="8"/>
      <c r="U2302"/>
      <c r="V2302"/>
    </row>
    <row r="2303" spans="1:22" x14ac:dyDescent="0.25">
      <c r="A2303">
        <v>2002</v>
      </c>
      <c r="B2303">
        <v>4</v>
      </c>
      <c r="C2303">
        <v>9</v>
      </c>
      <c r="D2303">
        <v>8</v>
      </c>
      <c r="E2303" s="13">
        <v>5.9</v>
      </c>
      <c r="F2303" s="7">
        <f>(((20-15)/(MIN($E$2:$E$8761)-15))*Data[[#This Row],[temperatuur]])+18.151</f>
        <v>16.911504201680671</v>
      </c>
      <c r="G2303" s="7">
        <f>Data[[#This Row],[Tintern ]]-Data[[#This Row],[temperatuur]]</f>
        <v>11.011504201680671</v>
      </c>
      <c r="H2303" s="7">
        <f>ROUND(IF(Data[[#This Row],[deltaT]]&gt;0,(Data[[#This Row],[Tintern ]]-Data[[#This Row],[temperatuur]])*Uitgangspunten!$B$9,0),1)</f>
        <v>38.200000000000003</v>
      </c>
      <c r="I2303"/>
      <c r="J2303"/>
      <c r="K2303" s="6"/>
      <c r="O2303" s="5"/>
      <c r="P2303" s="8"/>
      <c r="U2303"/>
      <c r="V2303"/>
    </row>
    <row r="2304" spans="1:22" x14ac:dyDescent="0.25">
      <c r="A2304">
        <v>2002</v>
      </c>
      <c r="B2304">
        <v>4</v>
      </c>
      <c r="C2304">
        <v>9</v>
      </c>
      <c r="D2304">
        <v>21</v>
      </c>
      <c r="E2304" s="13">
        <v>5.9</v>
      </c>
      <c r="F2304" s="7">
        <f>(((20-15)/(MIN($E$2:$E$8761)-15))*Data[[#This Row],[temperatuur]])+18.151</f>
        <v>16.911504201680671</v>
      </c>
      <c r="G2304" s="7">
        <f>Data[[#This Row],[Tintern ]]-Data[[#This Row],[temperatuur]]</f>
        <v>11.011504201680671</v>
      </c>
      <c r="H2304" s="7">
        <f>ROUND(IF(Data[[#This Row],[deltaT]]&gt;0,(Data[[#This Row],[Tintern ]]-Data[[#This Row],[temperatuur]])*Uitgangspunten!$B$9,0),1)</f>
        <v>38.200000000000003</v>
      </c>
      <c r="I2304"/>
      <c r="J2304"/>
      <c r="K2304" s="6"/>
      <c r="O2304" s="5"/>
      <c r="P2304" s="8"/>
      <c r="U2304"/>
      <c r="V2304"/>
    </row>
    <row r="2305" spans="1:22" x14ac:dyDescent="0.25">
      <c r="A2305">
        <v>2002</v>
      </c>
      <c r="B2305">
        <v>4</v>
      </c>
      <c r="C2305">
        <v>11</v>
      </c>
      <c r="D2305">
        <v>7</v>
      </c>
      <c r="E2305" s="13">
        <v>5.9</v>
      </c>
      <c r="F2305" s="7">
        <f>(((20-15)/(MIN($E$2:$E$8761)-15))*Data[[#This Row],[temperatuur]])+18.151</f>
        <v>16.911504201680671</v>
      </c>
      <c r="G2305" s="7">
        <f>Data[[#This Row],[Tintern ]]-Data[[#This Row],[temperatuur]]</f>
        <v>11.011504201680671</v>
      </c>
      <c r="H2305" s="7">
        <f>ROUND(IF(Data[[#This Row],[deltaT]]&gt;0,(Data[[#This Row],[Tintern ]]-Data[[#This Row],[temperatuur]])*Uitgangspunten!$B$9,0),1)</f>
        <v>38.200000000000003</v>
      </c>
      <c r="I2305"/>
      <c r="J2305"/>
      <c r="K2305" s="6"/>
      <c r="O2305" s="5"/>
      <c r="P2305" s="8"/>
      <c r="U2305"/>
      <c r="V2305"/>
    </row>
    <row r="2306" spans="1:22" x14ac:dyDescent="0.25">
      <c r="A2306">
        <v>2000</v>
      </c>
      <c r="B2306">
        <v>5</v>
      </c>
      <c r="C2306">
        <v>21</v>
      </c>
      <c r="D2306">
        <v>1</v>
      </c>
      <c r="E2306" s="13">
        <v>5.9</v>
      </c>
      <c r="F2306" s="7">
        <f>(((20-15)/(MIN($E$2:$E$8761)-15))*Data[[#This Row],[temperatuur]])+18.151</f>
        <v>16.911504201680671</v>
      </c>
      <c r="G2306" s="7">
        <f>Data[[#This Row],[Tintern ]]-Data[[#This Row],[temperatuur]]</f>
        <v>11.011504201680671</v>
      </c>
      <c r="H2306" s="7">
        <f>ROUND(IF(Data[[#This Row],[deltaT]]&gt;0,(Data[[#This Row],[Tintern ]]-Data[[#This Row],[temperatuur]])*Uitgangspunten!$B$9,0),1)</f>
        <v>38.200000000000003</v>
      </c>
      <c r="I2306"/>
      <c r="J2306"/>
      <c r="K2306" s="6"/>
      <c r="O2306" s="5"/>
      <c r="P2306" s="8"/>
      <c r="U2306"/>
      <c r="V2306"/>
    </row>
    <row r="2307" spans="1:22" x14ac:dyDescent="0.25">
      <c r="A2307">
        <v>2000</v>
      </c>
      <c r="B2307">
        <v>5</v>
      </c>
      <c r="C2307">
        <v>29</v>
      </c>
      <c r="D2307">
        <v>24</v>
      </c>
      <c r="E2307" s="13">
        <v>5.9</v>
      </c>
      <c r="F2307" s="7">
        <f>(((20-15)/(MIN($E$2:$E$8761)-15))*Data[[#This Row],[temperatuur]])+18.151</f>
        <v>16.911504201680671</v>
      </c>
      <c r="G2307" s="7">
        <f>Data[[#This Row],[Tintern ]]-Data[[#This Row],[temperatuur]]</f>
        <v>11.011504201680671</v>
      </c>
      <c r="H2307" s="7">
        <f>ROUND(IF(Data[[#This Row],[deltaT]]&gt;0,(Data[[#This Row],[Tintern ]]-Data[[#This Row],[temperatuur]])*Uitgangspunten!$B$9,0),1)</f>
        <v>38.200000000000003</v>
      </c>
      <c r="I2307"/>
      <c r="J2307"/>
      <c r="K2307" s="6"/>
      <c r="O2307" s="5"/>
      <c r="P2307" s="8"/>
      <c r="U2307"/>
      <c r="V2307"/>
    </row>
    <row r="2308" spans="1:22" x14ac:dyDescent="0.25">
      <c r="A2308">
        <v>2011</v>
      </c>
      <c r="B2308">
        <v>6</v>
      </c>
      <c r="C2308">
        <v>2</v>
      </c>
      <c r="D2308">
        <v>2</v>
      </c>
      <c r="E2308" s="13">
        <v>5.9</v>
      </c>
      <c r="F2308" s="7">
        <f>(((20-15)/(MIN($E$2:$E$8761)-15))*Data[[#This Row],[temperatuur]])+18.151</f>
        <v>16.911504201680671</v>
      </c>
      <c r="G2308" s="7">
        <f>Data[[#This Row],[Tintern ]]-Data[[#This Row],[temperatuur]]</f>
        <v>11.011504201680671</v>
      </c>
      <c r="H2308" s="7">
        <f>ROUND(IF(Data[[#This Row],[deltaT]]&gt;0,(Data[[#This Row],[Tintern ]]-Data[[#This Row],[temperatuur]])*Uitgangspunten!$B$9,0),1)</f>
        <v>38.200000000000003</v>
      </c>
      <c r="I2308"/>
      <c r="J2308"/>
      <c r="K2308" s="6"/>
      <c r="O2308" s="5"/>
      <c r="P2308" s="8"/>
      <c r="U2308"/>
      <c r="V2308"/>
    </row>
    <row r="2309" spans="1:22" x14ac:dyDescent="0.25">
      <c r="A2309">
        <v>2011</v>
      </c>
      <c r="B2309">
        <v>6</v>
      </c>
      <c r="C2309">
        <v>11</v>
      </c>
      <c r="D2309">
        <v>24</v>
      </c>
      <c r="E2309" s="13">
        <v>5.9</v>
      </c>
      <c r="F2309" s="7">
        <f>(((20-15)/(MIN($E$2:$E$8761)-15))*Data[[#This Row],[temperatuur]])+18.151</f>
        <v>16.911504201680671</v>
      </c>
      <c r="G2309" s="7">
        <f>Data[[#This Row],[Tintern ]]-Data[[#This Row],[temperatuur]]</f>
        <v>11.011504201680671</v>
      </c>
      <c r="H2309" s="7">
        <f>ROUND(IF(Data[[#This Row],[deltaT]]&gt;0,(Data[[#This Row],[Tintern ]]-Data[[#This Row],[temperatuur]])*Uitgangspunten!$B$9,0),1)</f>
        <v>38.200000000000003</v>
      </c>
      <c r="I2309"/>
      <c r="J2309"/>
      <c r="K2309" s="6"/>
      <c r="O2309" s="5"/>
      <c r="P2309" s="8"/>
      <c r="U2309"/>
      <c r="V2309"/>
    </row>
    <row r="2310" spans="1:22" x14ac:dyDescent="0.25">
      <c r="A2310">
        <v>2010</v>
      </c>
      <c r="B2310">
        <v>10</v>
      </c>
      <c r="C2310">
        <v>17</v>
      </c>
      <c r="D2310">
        <v>17</v>
      </c>
      <c r="E2310" s="13">
        <v>5.9</v>
      </c>
      <c r="F2310" s="7">
        <f>(((20-15)/(MIN($E$2:$E$8761)-15))*Data[[#This Row],[temperatuur]])+18.151</f>
        <v>16.911504201680671</v>
      </c>
      <c r="G2310" s="7">
        <f>Data[[#This Row],[Tintern ]]-Data[[#This Row],[temperatuur]]</f>
        <v>11.011504201680671</v>
      </c>
      <c r="H2310" s="7">
        <f>ROUND(IF(Data[[#This Row],[deltaT]]&gt;0,(Data[[#This Row],[Tintern ]]-Data[[#This Row],[temperatuur]])*Uitgangspunten!$B$9,0),1)</f>
        <v>38.200000000000003</v>
      </c>
      <c r="I2310"/>
      <c r="J2310"/>
      <c r="K2310" s="6"/>
      <c r="O2310" s="5"/>
      <c r="P2310" s="8"/>
      <c r="U2310"/>
      <c r="V2310"/>
    </row>
    <row r="2311" spans="1:22" x14ac:dyDescent="0.25">
      <c r="A2311">
        <v>2010</v>
      </c>
      <c r="B2311">
        <v>10</v>
      </c>
      <c r="C2311">
        <v>20</v>
      </c>
      <c r="D2311">
        <v>16</v>
      </c>
      <c r="E2311" s="13">
        <v>5.9</v>
      </c>
      <c r="F2311" s="7">
        <f>(((20-15)/(MIN($E$2:$E$8761)-15))*Data[[#This Row],[temperatuur]])+18.151</f>
        <v>16.911504201680671</v>
      </c>
      <c r="G2311" s="7">
        <f>Data[[#This Row],[Tintern ]]-Data[[#This Row],[temperatuur]]</f>
        <v>11.011504201680671</v>
      </c>
      <c r="H2311" s="7">
        <f>ROUND(IF(Data[[#This Row],[deltaT]]&gt;0,(Data[[#This Row],[Tintern ]]-Data[[#This Row],[temperatuur]])*Uitgangspunten!$B$9,0),1)</f>
        <v>38.200000000000003</v>
      </c>
      <c r="I2311"/>
      <c r="J2311"/>
      <c r="K2311" s="6"/>
      <c r="O2311" s="5"/>
      <c r="P2311" s="8"/>
      <c r="U2311"/>
      <c r="V2311"/>
    </row>
    <row r="2312" spans="1:22" x14ac:dyDescent="0.25">
      <c r="A2312">
        <v>2010</v>
      </c>
      <c r="B2312">
        <v>10</v>
      </c>
      <c r="C2312">
        <v>24</v>
      </c>
      <c r="D2312">
        <v>17</v>
      </c>
      <c r="E2312" s="13">
        <v>5.9</v>
      </c>
      <c r="F2312" s="7">
        <f>(((20-15)/(MIN($E$2:$E$8761)-15))*Data[[#This Row],[temperatuur]])+18.151</f>
        <v>16.911504201680671</v>
      </c>
      <c r="G2312" s="7">
        <f>Data[[#This Row],[Tintern ]]-Data[[#This Row],[temperatuur]]</f>
        <v>11.011504201680671</v>
      </c>
      <c r="H2312" s="7">
        <f>ROUND(IF(Data[[#This Row],[deltaT]]&gt;0,(Data[[#This Row],[Tintern ]]-Data[[#This Row],[temperatuur]])*Uitgangspunten!$B$9,0),1)</f>
        <v>38.200000000000003</v>
      </c>
      <c r="I2312"/>
      <c r="J2312"/>
      <c r="K2312" s="6"/>
      <c r="O2312" s="5"/>
      <c r="P2312" s="8"/>
      <c r="U2312"/>
      <c r="V2312"/>
    </row>
    <row r="2313" spans="1:22" x14ac:dyDescent="0.25">
      <c r="A2313">
        <v>2010</v>
      </c>
      <c r="B2313">
        <v>10</v>
      </c>
      <c r="C2313" s="3">
        <v>31</v>
      </c>
      <c r="D2313" s="3">
        <v>3</v>
      </c>
      <c r="E2313" s="13">
        <v>5.9</v>
      </c>
      <c r="F2313" s="7">
        <f>(((20-15)/(MIN($E$2:$E$8761)-15))*Data[[#This Row],[temperatuur]])+18.151</f>
        <v>16.911504201680671</v>
      </c>
      <c r="G2313" s="7">
        <f>Data[[#This Row],[Tintern ]]-Data[[#This Row],[temperatuur]]</f>
        <v>11.011504201680671</v>
      </c>
      <c r="H2313" s="7">
        <f>ROUND(IF(Data[[#This Row],[deltaT]]&gt;0,(Data[[#This Row],[Tintern ]]-Data[[#This Row],[temperatuur]])*Uitgangspunten!$B$9,0),1)</f>
        <v>38.200000000000003</v>
      </c>
      <c r="I2313"/>
      <c r="J2313"/>
      <c r="K2313" s="6"/>
      <c r="O2313" s="5"/>
      <c r="P2313" s="8"/>
      <c r="U2313"/>
      <c r="V2313"/>
    </row>
    <row r="2314" spans="1:22" x14ac:dyDescent="0.25">
      <c r="A2314">
        <v>2003</v>
      </c>
      <c r="B2314">
        <v>11</v>
      </c>
      <c r="C2314">
        <v>6</v>
      </c>
      <c r="D2314">
        <v>4</v>
      </c>
      <c r="E2314" s="13">
        <v>5.9</v>
      </c>
      <c r="F2314" s="7">
        <f>(((20-15)/(MIN($E$2:$E$8761)-15))*Data[[#This Row],[temperatuur]])+18.151</f>
        <v>16.911504201680671</v>
      </c>
      <c r="G2314" s="7">
        <f>Data[[#This Row],[Tintern ]]-Data[[#This Row],[temperatuur]]</f>
        <v>11.011504201680671</v>
      </c>
      <c r="H2314" s="7">
        <f>ROUND(IF(Data[[#This Row],[deltaT]]&gt;0,(Data[[#This Row],[Tintern ]]-Data[[#This Row],[temperatuur]])*Uitgangspunten!$B$9,0),1)</f>
        <v>38.200000000000003</v>
      </c>
      <c r="I2314"/>
      <c r="J2314"/>
      <c r="K2314" s="6"/>
      <c r="O2314" s="5"/>
      <c r="P2314" s="8"/>
      <c r="U2314"/>
      <c r="V2314"/>
    </row>
    <row r="2315" spans="1:22" x14ac:dyDescent="0.25">
      <c r="A2315">
        <v>2003</v>
      </c>
      <c r="B2315">
        <v>11</v>
      </c>
      <c r="C2315">
        <v>7</v>
      </c>
      <c r="D2315">
        <v>18</v>
      </c>
      <c r="E2315" s="13">
        <v>5.9</v>
      </c>
      <c r="F2315" s="7">
        <f>(((20-15)/(MIN($E$2:$E$8761)-15))*Data[[#This Row],[temperatuur]])+18.151</f>
        <v>16.911504201680671</v>
      </c>
      <c r="G2315" s="7">
        <f>Data[[#This Row],[Tintern ]]-Data[[#This Row],[temperatuur]]</f>
        <v>11.011504201680671</v>
      </c>
      <c r="H2315" s="7">
        <f>ROUND(IF(Data[[#This Row],[deltaT]]&gt;0,(Data[[#This Row],[Tintern ]]-Data[[#This Row],[temperatuur]])*Uitgangspunten!$B$9,0),1)</f>
        <v>38.200000000000003</v>
      </c>
      <c r="I2315"/>
      <c r="J2315"/>
      <c r="K2315" s="6"/>
      <c r="O2315" s="5"/>
      <c r="P2315" s="8"/>
      <c r="U2315"/>
      <c r="V2315"/>
    </row>
    <row r="2316" spans="1:22" x14ac:dyDescent="0.25">
      <c r="A2316">
        <v>2003</v>
      </c>
      <c r="B2316">
        <v>11</v>
      </c>
      <c r="C2316">
        <v>8</v>
      </c>
      <c r="D2316">
        <v>7</v>
      </c>
      <c r="E2316" s="13">
        <v>5.9</v>
      </c>
      <c r="F2316" s="7">
        <f>(((20-15)/(MIN($E$2:$E$8761)-15))*Data[[#This Row],[temperatuur]])+18.151</f>
        <v>16.911504201680671</v>
      </c>
      <c r="G2316" s="7">
        <f>Data[[#This Row],[Tintern ]]-Data[[#This Row],[temperatuur]]</f>
        <v>11.011504201680671</v>
      </c>
      <c r="H2316" s="7">
        <f>ROUND(IF(Data[[#This Row],[deltaT]]&gt;0,(Data[[#This Row],[Tintern ]]-Data[[#This Row],[temperatuur]])*Uitgangspunten!$B$9,0),1)</f>
        <v>38.200000000000003</v>
      </c>
      <c r="I2316"/>
      <c r="J2316"/>
      <c r="K2316" s="6"/>
      <c r="O2316" s="5"/>
      <c r="P2316" s="8"/>
      <c r="U2316"/>
      <c r="V2316"/>
    </row>
    <row r="2317" spans="1:22" x14ac:dyDescent="0.25">
      <c r="A2317">
        <v>2003</v>
      </c>
      <c r="B2317">
        <v>11</v>
      </c>
      <c r="C2317">
        <v>27</v>
      </c>
      <c r="D2317">
        <v>12</v>
      </c>
      <c r="E2317" s="13">
        <v>5.9</v>
      </c>
      <c r="F2317" s="7">
        <f>(((20-15)/(MIN($E$2:$E$8761)-15))*Data[[#This Row],[temperatuur]])+18.151</f>
        <v>16.911504201680671</v>
      </c>
      <c r="G2317" s="7">
        <f>Data[[#This Row],[Tintern ]]-Data[[#This Row],[temperatuur]]</f>
        <v>11.011504201680671</v>
      </c>
      <c r="H2317" s="7">
        <f>ROUND(IF(Data[[#This Row],[deltaT]]&gt;0,(Data[[#This Row],[Tintern ]]-Data[[#This Row],[temperatuur]])*Uitgangspunten!$B$9,0),1)</f>
        <v>38.200000000000003</v>
      </c>
      <c r="I2317"/>
      <c r="J2317"/>
      <c r="K2317" s="6"/>
      <c r="O2317" s="5"/>
      <c r="P2317" s="8"/>
      <c r="U2317"/>
      <c r="V2317"/>
    </row>
    <row r="2318" spans="1:22" x14ac:dyDescent="0.25">
      <c r="A2318">
        <v>2003</v>
      </c>
      <c r="B2318">
        <v>11</v>
      </c>
      <c r="C2318">
        <v>27</v>
      </c>
      <c r="D2318">
        <v>16</v>
      </c>
      <c r="E2318" s="13">
        <v>5.9</v>
      </c>
      <c r="F2318" s="7">
        <f>(((20-15)/(MIN($E$2:$E$8761)-15))*Data[[#This Row],[temperatuur]])+18.151</f>
        <v>16.911504201680671</v>
      </c>
      <c r="G2318" s="7">
        <f>Data[[#This Row],[Tintern ]]-Data[[#This Row],[temperatuur]]</f>
        <v>11.011504201680671</v>
      </c>
      <c r="H2318" s="7">
        <f>ROUND(IF(Data[[#This Row],[deltaT]]&gt;0,(Data[[#This Row],[Tintern ]]-Data[[#This Row],[temperatuur]])*Uitgangspunten!$B$9,0),1)</f>
        <v>38.200000000000003</v>
      </c>
      <c r="I2318"/>
      <c r="J2318"/>
      <c r="K2318" s="6"/>
      <c r="O2318" s="5"/>
      <c r="P2318" s="8"/>
      <c r="U2318"/>
      <c r="V2318"/>
    </row>
    <row r="2319" spans="1:22" x14ac:dyDescent="0.25">
      <c r="A2319">
        <v>2003</v>
      </c>
      <c r="B2319">
        <v>11</v>
      </c>
      <c r="C2319">
        <v>29</v>
      </c>
      <c r="D2319">
        <v>22</v>
      </c>
      <c r="E2319" s="13">
        <v>5.9</v>
      </c>
      <c r="F2319" s="7">
        <f>(((20-15)/(MIN($E$2:$E$8761)-15))*Data[[#This Row],[temperatuur]])+18.151</f>
        <v>16.911504201680671</v>
      </c>
      <c r="G2319" s="7">
        <f>Data[[#This Row],[Tintern ]]-Data[[#This Row],[temperatuur]]</f>
        <v>11.011504201680671</v>
      </c>
      <c r="H2319" s="7">
        <f>ROUND(IF(Data[[#This Row],[deltaT]]&gt;0,(Data[[#This Row],[Tintern ]]-Data[[#This Row],[temperatuur]])*Uitgangspunten!$B$9,0),1)</f>
        <v>38.200000000000003</v>
      </c>
      <c r="I2319"/>
      <c r="J2319"/>
      <c r="K2319" s="6"/>
      <c r="O2319" s="5"/>
      <c r="P2319" s="8"/>
      <c r="U2319"/>
      <c r="V2319"/>
    </row>
    <row r="2320" spans="1:22" x14ac:dyDescent="0.25">
      <c r="A2320">
        <v>2003</v>
      </c>
      <c r="B2320">
        <v>12</v>
      </c>
      <c r="C2320">
        <v>3</v>
      </c>
      <c r="D2320">
        <v>20</v>
      </c>
      <c r="E2320" s="13">
        <v>5.9</v>
      </c>
      <c r="F2320" s="7">
        <f>(((20-15)/(MIN($E$2:$E$8761)-15))*Data[[#This Row],[temperatuur]])+18.151</f>
        <v>16.911504201680671</v>
      </c>
      <c r="G2320" s="7">
        <f>Data[[#This Row],[Tintern ]]-Data[[#This Row],[temperatuur]]</f>
        <v>11.011504201680671</v>
      </c>
      <c r="H2320" s="7">
        <f>ROUND(IF(Data[[#This Row],[deltaT]]&gt;0,(Data[[#This Row],[Tintern ]]-Data[[#This Row],[temperatuur]])*Uitgangspunten!$B$9,0),1)</f>
        <v>38.200000000000003</v>
      </c>
      <c r="I2320"/>
      <c r="J2320"/>
      <c r="K2320" s="6"/>
      <c r="O2320" s="5"/>
      <c r="P2320" s="8"/>
      <c r="U2320"/>
      <c r="V2320"/>
    </row>
    <row r="2321" spans="1:22" x14ac:dyDescent="0.25">
      <c r="A2321">
        <v>2003</v>
      </c>
      <c r="B2321">
        <v>12</v>
      </c>
      <c r="C2321">
        <v>3</v>
      </c>
      <c r="D2321">
        <v>21</v>
      </c>
      <c r="E2321" s="13">
        <v>5.9</v>
      </c>
      <c r="F2321" s="7">
        <f>(((20-15)/(MIN($E$2:$E$8761)-15))*Data[[#This Row],[temperatuur]])+18.151</f>
        <v>16.911504201680671</v>
      </c>
      <c r="G2321" s="7">
        <f>Data[[#This Row],[Tintern ]]-Data[[#This Row],[temperatuur]]</f>
        <v>11.011504201680671</v>
      </c>
      <c r="H2321" s="7">
        <f>ROUND(IF(Data[[#This Row],[deltaT]]&gt;0,(Data[[#This Row],[Tintern ]]-Data[[#This Row],[temperatuur]])*Uitgangspunten!$B$9,0),1)</f>
        <v>38.200000000000003</v>
      </c>
      <c r="I2321"/>
      <c r="J2321"/>
      <c r="K2321" s="6"/>
      <c r="O2321" s="5"/>
      <c r="P2321" s="8"/>
      <c r="U2321"/>
      <c r="V2321"/>
    </row>
    <row r="2322" spans="1:22" x14ac:dyDescent="0.25">
      <c r="A2322">
        <v>2003</v>
      </c>
      <c r="B2322">
        <v>12</v>
      </c>
      <c r="C2322">
        <v>3</v>
      </c>
      <c r="D2322">
        <v>22</v>
      </c>
      <c r="E2322" s="13">
        <v>5.9</v>
      </c>
      <c r="F2322" s="7">
        <f>(((20-15)/(MIN($E$2:$E$8761)-15))*Data[[#This Row],[temperatuur]])+18.151</f>
        <v>16.911504201680671</v>
      </c>
      <c r="G2322" s="7">
        <f>Data[[#This Row],[Tintern ]]-Data[[#This Row],[temperatuur]]</f>
        <v>11.011504201680671</v>
      </c>
      <c r="H2322" s="7">
        <f>ROUND(IF(Data[[#This Row],[deltaT]]&gt;0,(Data[[#This Row],[Tintern ]]-Data[[#This Row],[temperatuur]])*Uitgangspunten!$B$9,0),1)</f>
        <v>38.200000000000003</v>
      </c>
      <c r="I2322"/>
      <c r="J2322"/>
      <c r="K2322" s="6"/>
      <c r="O2322" s="5"/>
      <c r="P2322" s="8"/>
      <c r="U2322"/>
      <c r="V2322"/>
    </row>
    <row r="2323" spans="1:22" x14ac:dyDescent="0.25">
      <c r="A2323">
        <v>2003</v>
      </c>
      <c r="B2323">
        <v>12</v>
      </c>
      <c r="C2323">
        <v>6</v>
      </c>
      <c r="D2323">
        <v>2</v>
      </c>
      <c r="E2323" s="13">
        <v>5.9</v>
      </c>
      <c r="F2323" s="7">
        <f>(((20-15)/(MIN($E$2:$E$8761)-15))*Data[[#This Row],[temperatuur]])+18.151</f>
        <v>16.911504201680671</v>
      </c>
      <c r="G2323" s="7">
        <f>Data[[#This Row],[Tintern ]]-Data[[#This Row],[temperatuur]]</f>
        <v>11.011504201680671</v>
      </c>
      <c r="H2323" s="7">
        <f>ROUND(IF(Data[[#This Row],[deltaT]]&gt;0,(Data[[#This Row],[Tintern ]]-Data[[#This Row],[temperatuur]])*Uitgangspunten!$B$9,0),1)</f>
        <v>38.200000000000003</v>
      </c>
      <c r="I2323"/>
      <c r="J2323"/>
      <c r="K2323" s="6"/>
      <c r="O2323" s="5"/>
      <c r="P2323" s="8"/>
      <c r="U2323"/>
      <c r="V2323"/>
    </row>
    <row r="2324" spans="1:22" x14ac:dyDescent="0.25">
      <c r="A2324">
        <v>2003</v>
      </c>
      <c r="B2324">
        <v>12</v>
      </c>
      <c r="C2324">
        <v>11</v>
      </c>
      <c r="D2324">
        <v>22</v>
      </c>
      <c r="E2324" s="13">
        <v>5.9</v>
      </c>
      <c r="F2324" s="7">
        <f>(((20-15)/(MIN($E$2:$E$8761)-15))*Data[[#This Row],[temperatuur]])+18.151</f>
        <v>16.911504201680671</v>
      </c>
      <c r="G2324" s="7">
        <f>Data[[#This Row],[Tintern ]]-Data[[#This Row],[temperatuur]]</f>
        <v>11.011504201680671</v>
      </c>
      <c r="H2324" s="7">
        <f>ROUND(IF(Data[[#This Row],[deltaT]]&gt;0,(Data[[#This Row],[Tintern ]]-Data[[#This Row],[temperatuur]])*Uitgangspunten!$B$9,0),1)</f>
        <v>38.200000000000003</v>
      </c>
      <c r="I2324"/>
      <c r="J2324"/>
      <c r="K2324" s="6"/>
      <c r="O2324" s="5"/>
      <c r="P2324" s="8"/>
      <c r="U2324"/>
      <c r="V2324"/>
    </row>
    <row r="2325" spans="1:22" x14ac:dyDescent="0.25">
      <c r="A2325">
        <v>2003</v>
      </c>
      <c r="B2325">
        <v>12</v>
      </c>
      <c r="C2325">
        <v>20</v>
      </c>
      <c r="D2325">
        <v>8</v>
      </c>
      <c r="E2325" s="13">
        <v>5.9</v>
      </c>
      <c r="F2325" s="7">
        <f>(((20-15)/(MIN($E$2:$E$8761)-15))*Data[[#This Row],[temperatuur]])+18.151</f>
        <v>16.911504201680671</v>
      </c>
      <c r="G2325" s="7">
        <f>Data[[#This Row],[Tintern ]]-Data[[#This Row],[temperatuur]]</f>
        <v>11.011504201680671</v>
      </c>
      <c r="H2325" s="7">
        <f>ROUND(IF(Data[[#This Row],[deltaT]]&gt;0,(Data[[#This Row],[Tintern ]]-Data[[#This Row],[temperatuur]])*Uitgangspunten!$B$9,0),1)</f>
        <v>38.200000000000003</v>
      </c>
      <c r="I2325"/>
      <c r="J2325"/>
      <c r="K2325" s="6"/>
      <c r="O2325" s="5"/>
      <c r="P2325" s="8"/>
      <c r="U2325"/>
      <c r="V2325"/>
    </row>
    <row r="2326" spans="1:22" x14ac:dyDescent="0.25">
      <c r="A2326">
        <v>2003</v>
      </c>
      <c r="B2326">
        <v>12</v>
      </c>
      <c r="C2326">
        <v>24</v>
      </c>
      <c r="D2326">
        <v>21</v>
      </c>
      <c r="E2326" s="13">
        <v>5.9</v>
      </c>
      <c r="F2326" s="7">
        <f>(((20-15)/(MIN($E$2:$E$8761)-15))*Data[[#This Row],[temperatuur]])+18.151</f>
        <v>16.911504201680671</v>
      </c>
      <c r="G2326" s="7">
        <f>Data[[#This Row],[Tintern ]]-Data[[#This Row],[temperatuur]]</f>
        <v>11.011504201680671</v>
      </c>
      <c r="H2326" s="7">
        <f>ROUND(IF(Data[[#This Row],[deltaT]]&gt;0,(Data[[#This Row],[Tintern ]]-Data[[#This Row],[temperatuur]])*Uitgangspunten!$B$9,0),1)</f>
        <v>38.200000000000003</v>
      </c>
      <c r="I2326"/>
      <c r="J2326"/>
      <c r="K2326" s="6"/>
      <c r="O2326" s="5"/>
      <c r="P2326" s="8"/>
      <c r="U2326"/>
      <c r="V2326"/>
    </row>
    <row r="2327" spans="1:22" x14ac:dyDescent="0.25">
      <c r="A2327">
        <v>2001</v>
      </c>
      <c r="B2327">
        <v>1</v>
      </c>
      <c r="C2327">
        <v>3</v>
      </c>
      <c r="D2327">
        <v>16</v>
      </c>
      <c r="E2327" s="13">
        <v>6</v>
      </c>
      <c r="F2327" s="7">
        <f>(((20-15)/(MIN($E$2:$E$8761)-15))*Data[[#This Row],[temperatuur]])+18.151</f>
        <v>16.890495798319328</v>
      </c>
      <c r="G2327" s="7">
        <f>Data[[#This Row],[Tintern ]]-Data[[#This Row],[temperatuur]]</f>
        <v>10.890495798319328</v>
      </c>
      <c r="H2327" s="7">
        <f>ROUND(IF(Data[[#This Row],[deltaT]]&gt;0,(Data[[#This Row],[Tintern ]]-Data[[#This Row],[temperatuur]])*Uitgangspunten!$B$9,0),1)</f>
        <v>37.799999999999997</v>
      </c>
      <c r="I2327"/>
      <c r="J2327"/>
      <c r="K2327" s="6"/>
      <c r="O2327" s="5"/>
      <c r="P2327" s="8"/>
      <c r="U2327"/>
      <c r="V2327"/>
    </row>
    <row r="2328" spans="1:22" x14ac:dyDescent="0.25">
      <c r="A2328">
        <v>2001</v>
      </c>
      <c r="B2328">
        <v>1</v>
      </c>
      <c r="C2328">
        <v>6</v>
      </c>
      <c r="D2328">
        <v>16</v>
      </c>
      <c r="E2328" s="13">
        <v>6</v>
      </c>
      <c r="F2328" s="7">
        <f>(((20-15)/(MIN($E$2:$E$8761)-15))*Data[[#This Row],[temperatuur]])+18.151</f>
        <v>16.890495798319328</v>
      </c>
      <c r="G2328" s="7">
        <f>Data[[#This Row],[Tintern ]]-Data[[#This Row],[temperatuur]]</f>
        <v>10.890495798319328</v>
      </c>
      <c r="H2328" s="7">
        <f>ROUND(IF(Data[[#This Row],[deltaT]]&gt;0,(Data[[#This Row],[Tintern ]]-Data[[#This Row],[temperatuur]])*Uitgangspunten!$B$9,0),1)</f>
        <v>37.799999999999997</v>
      </c>
      <c r="I2328"/>
      <c r="J2328"/>
      <c r="K2328" s="6"/>
      <c r="O2328" s="5"/>
      <c r="P2328" s="8"/>
      <c r="U2328"/>
      <c r="V2328"/>
    </row>
    <row r="2329" spans="1:22" x14ac:dyDescent="0.25">
      <c r="A2329">
        <v>2001</v>
      </c>
      <c r="B2329">
        <v>1</v>
      </c>
      <c r="C2329">
        <v>23</v>
      </c>
      <c r="D2329">
        <v>10</v>
      </c>
      <c r="E2329" s="13">
        <v>6</v>
      </c>
      <c r="F2329" s="7">
        <f>(((20-15)/(MIN($E$2:$E$8761)-15))*Data[[#This Row],[temperatuur]])+18.151</f>
        <v>16.890495798319328</v>
      </c>
      <c r="G2329" s="7">
        <f>Data[[#This Row],[Tintern ]]-Data[[#This Row],[temperatuur]]</f>
        <v>10.890495798319328</v>
      </c>
      <c r="H2329" s="7">
        <f>ROUND(IF(Data[[#This Row],[deltaT]]&gt;0,(Data[[#This Row],[Tintern ]]-Data[[#This Row],[temperatuur]])*Uitgangspunten!$B$9,0),1)</f>
        <v>37.799999999999997</v>
      </c>
      <c r="I2329"/>
      <c r="J2329"/>
      <c r="K2329" s="6"/>
      <c r="O2329" s="5"/>
      <c r="P2329" s="8"/>
      <c r="U2329"/>
      <c r="V2329"/>
    </row>
    <row r="2330" spans="1:22" x14ac:dyDescent="0.25">
      <c r="A2330">
        <v>2001</v>
      </c>
      <c r="B2330">
        <v>1</v>
      </c>
      <c r="C2330">
        <v>26</v>
      </c>
      <c r="D2330">
        <v>16</v>
      </c>
      <c r="E2330" s="13">
        <v>6</v>
      </c>
      <c r="F2330" s="7">
        <f>(((20-15)/(MIN($E$2:$E$8761)-15))*Data[[#This Row],[temperatuur]])+18.151</f>
        <v>16.890495798319328</v>
      </c>
      <c r="G2330" s="7">
        <f>Data[[#This Row],[Tintern ]]-Data[[#This Row],[temperatuur]]</f>
        <v>10.890495798319328</v>
      </c>
      <c r="H2330" s="7">
        <f>ROUND(IF(Data[[#This Row],[deltaT]]&gt;0,(Data[[#This Row],[Tintern ]]-Data[[#This Row],[temperatuur]])*Uitgangspunten!$B$9,0),1)</f>
        <v>37.799999999999997</v>
      </c>
      <c r="I2330"/>
      <c r="J2330"/>
      <c r="K2330" s="6"/>
      <c r="O2330" s="5"/>
      <c r="P2330" s="8"/>
      <c r="U2330"/>
      <c r="V2330"/>
    </row>
    <row r="2331" spans="1:22" x14ac:dyDescent="0.25">
      <c r="A2331">
        <v>2004</v>
      </c>
      <c r="B2331">
        <v>2</v>
      </c>
      <c r="C2331">
        <v>7</v>
      </c>
      <c r="D2331">
        <v>10</v>
      </c>
      <c r="E2331" s="13">
        <v>6</v>
      </c>
      <c r="F2331" s="7">
        <f>(((20-15)/(MIN($E$2:$E$8761)-15))*Data[[#This Row],[temperatuur]])+18.151</f>
        <v>16.890495798319328</v>
      </c>
      <c r="G2331" s="7">
        <f>Data[[#This Row],[Tintern ]]-Data[[#This Row],[temperatuur]]</f>
        <v>10.890495798319328</v>
      </c>
      <c r="H2331" s="7">
        <f>ROUND(IF(Data[[#This Row],[deltaT]]&gt;0,(Data[[#This Row],[Tintern ]]-Data[[#This Row],[temperatuur]])*Uitgangspunten!$B$9,0),1)</f>
        <v>37.799999999999997</v>
      </c>
      <c r="I2331"/>
      <c r="J2331"/>
      <c r="K2331" s="6"/>
      <c r="O2331" s="5"/>
      <c r="P2331" s="8"/>
      <c r="U2331"/>
      <c r="V2331"/>
    </row>
    <row r="2332" spans="1:22" x14ac:dyDescent="0.25">
      <c r="A2332">
        <v>2004</v>
      </c>
      <c r="B2332">
        <v>2</v>
      </c>
      <c r="C2332">
        <v>10</v>
      </c>
      <c r="D2332">
        <v>20</v>
      </c>
      <c r="E2332" s="13">
        <v>6</v>
      </c>
      <c r="F2332" s="7">
        <f>(((20-15)/(MIN($E$2:$E$8761)-15))*Data[[#This Row],[temperatuur]])+18.151</f>
        <v>16.890495798319328</v>
      </c>
      <c r="G2332" s="7">
        <f>Data[[#This Row],[Tintern ]]-Data[[#This Row],[temperatuur]]</f>
        <v>10.890495798319328</v>
      </c>
      <c r="H2332" s="7">
        <f>ROUND(IF(Data[[#This Row],[deltaT]]&gt;0,(Data[[#This Row],[Tintern ]]-Data[[#This Row],[temperatuur]])*Uitgangspunten!$B$9,0),1)</f>
        <v>37.799999999999997</v>
      </c>
      <c r="I2332"/>
      <c r="J2332"/>
      <c r="K2332" s="6"/>
      <c r="O2332" s="5"/>
      <c r="P2332" s="8"/>
      <c r="U2332"/>
      <c r="V2332"/>
    </row>
    <row r="2333" spans="1:22" x14ac:dyDescent="0.25">
      <c r="A2333">
        <v>2004</v>
      </c>
      <c r="B2333">
        <v>2</v>
      </c>
      <c r="C2333">
        <v>12</v>
      </c>
      <c r="D2333">
        <v>11</v>
      </c>
      <c r="E2333" s="13">
        <v>6</v>
      </c>
      <c r="F2333" s="7">
        <f>(((20-15)/(MIN($E$2:$E$8761)-15))*Data[[#This Row],[temperatuur]])+18.151</f>
        <v>16.890495798319328</v>
      </c>
      <c r="G2333" s="7">
        <f>Data[[#This Row],[Tintern ]]-Data[[#This Row],[temperatuur]]</f>
        <v>10.890495798319328</v>
      </c>
      <c r="H2333" s="7">
        <f>ROUND(IF(Data[[#This Row],[deltaT]]&gt;0,(Data[[#This Row],[Tintern ]]-Data[[#This Row],[temperatuur]])*Uitgangspunten!$B$9,0),1)</f>
        <v>37.799999999999997</v>
      </c>
      <c r="I2333"/>
      <c r="J2333"/>
      <c r="K2333" s="6"/>
      <c r="O2333" s="5"/>
      <c r="P2333" s="8"/>
      <c r="U2333"/>
      <c r="V2333"/>
    </row>
    <row r="2334" spans="1:22" x14ac:dyDescent="0.25">
      <c r="A2334">
        <v>2004</v>
      </c>
      <c r="B2334">
        <v>2</v>
      </c>
      <c r="C2334">
        <v>14</v>
      </c>
      <c r="D2334">
        <v>7</v>
      </c>
      <c r="E2334" s="13">
        <v>6</v>
      </c>
      <c r="F2334" s="7">
        <f>(((20-15)/(MIN($E$2:$E$8761)-15))*Data[[#This Row],[temperatuur]])+18.151</f>
        <v>16.890495798319328</v>
      </c>
      <c r="G2334" s="7">
        <f>Data[[#This Row],[Tintern ]]-Data[[#This Row],[temperatuur]]</f>
        <v>10.890495798319328</v>
      </c>
      <c r="H2334" s="7">
        <f>ROUND(IF(Data[[#This Row],[deltaT]]&gt;0,(Data[[#This Row],[Tintern ]]-Data[[#This Row],[temperatuur]])*Uitgangspunten!$B$9,0),1)</f>
        <v>37.799999999999997</v>
      </c>
      <c r="I2334"/>
      <c r="J2334"/>
      <c r="K2334" s="6"/>
      <c r="O2334" s="5"/>
      <c r="P2334" s="8"/>
      <c r="U2334"/>
      <c r="V2334"/>
    </row>
    <row r="2335" spans="1:22" x14ac:dyDescent="0.25">
      <c r="A2335">
        <v>2004</v>
      </c>
      <c r="B2335">
        <v>2</v>
      </c>
      <c r="C2335">
        <v>15</v>
      </c>
      <c r="D2335">
        <v>9</v>
      </c>
      <c r="E2335" s="13">
        <v>6</v>
      </c>
      <c r="F2335" s="7">
        <f>(((20-15)/(MIN($E$2:$E$8761)-15))*Data[[#This Row],[temperatuur]])+18.151</f>
        <v>16.890495798319328</v>
      </c>
      <c r="G2335" s="7">
        <f>Data[[#This Row],[Tintern ]]-Data[[#This Row],[temperatuur]]</f>
        <v>10.890495798319328</v>
      </c>
      <c r="H2335" s="7">
        <f>ROUND(IF(Data[[#This Row],[deltaT]]&gt;0,(Data[[#This Row],[Tintern ]]-Data[[#This Row],[temperatuur]])*Uitgangspunten!$B$9,0),1)</f>
        <v>37.799999999999997</v>
      </c>
      <c r="I2335"/>
      <c r="J2335"/>
      <c r="K2335" s="6"/>
      <c r="O2335" s="5"/>
      <c r="P2335" s="8"/>
      <c r="U2335"/>
      <c r="V2335"/>
    </row>
    <row r="2336" spans="1:22" x14ac:dyDescent="0.25">
      <c r="A2336">
        <v>2004</v>
      </c>
      <c r="B2336">
        <v>3</v>
      </c>
      <c r="C2336">
        <v>4</v>
      </c>
      <c r="D2336">
        <v>20</v>
      </c>
      <c r="E2336" s="13">
        <v>6</v>
      </c>
      <c r="F2336" s="7">
        <f>(((20-15)/(MIN($E$2:$E$8761)-15))*Data[[#This Row],[temperatuur]])+18.151</f>
        <v>16.890495798319328</v>
      </c>
      <c r="G2336" s="7">
        <f>Data[[#This Row],[Tintern ]]-Data[[#This Row],[temperatuur]]</f>
        <v>10.890495798319328</v>
      </c>
      <c r="H2336" s="7">
        <f>ROUND(IF(Data[[#This Row],[deltaT]]&gt;0,(Data[[#This Row],[Tintern ]]-Data[[#This Row],[temperatuur]])*Uitgangspunten!$B$9,0),1)</f>
        <v>37.799999999999997</v>
      </c>
      <c r="I2336"/>
      <c r="J2336"/>
      <c r="K2336" s="6"/>
      <c r="O2336" s="5"/>
      <c r="P2336" s="8"/>
      <c r="U2336"/>
      <c r="V2336"/>
    </row>
    <row r="2337" spans="1:22" x14ac:dyDescent="0.25">
      <c r="A2337">
        <v>2004</v>
      </c>
      <c r="B2337">
        <v>3</v>
      </c>
      <c r="C2337">
        <v>24</v>
      </c>
      <c r="D2337">
        <v>9</v>
      </c>
      <c r="E2337" s="13">
        <v>6</v>
      </c>
      <c r="F2337" s="7">
        <f>(((20-15)/(MIN($E$2:$E$8761)-15))*Data[[#This Row],[temperatuur]])+18.151</f>
        <v>16.890495798319328</v>
      </c>
      <c r="G2337" s="7">
        <f>Data[[#This Row],[Tintern ]]-Data[[#This Row],[temperatuur]]</f>
        <v>10.890495798319328</v>
      </c>
      <c r="H2337" s="7">
        <f>ROUND(IF(Data[[#This Row],[deltaT]]&gt;0,(Data[[#This Row],[Tintern ]]-Data[[#This Row],[temperatuur]])*Uitgangspunten!$B$9,0),1)</f>
        <v>37.799999999999997</v>
      </c>
      <c r="I2337"/>
      <c r="J2337"/>
      <c r="K2337" s="6"/>
      <c r="O2337" s="5"/>
      <c r="P2337" s="8"/>
      <c r="U2337"/>
      <c r="V2337"/>
    </row>
    <row r="2338" spans="1:22" x14ac:dyDescent="0.25">
      <c r="A2338">
        <v>2004</v>
      </c>
      <c r="B2338">
        <v>3</v>
      </c>
      <c r="C2338">
        <v>25</v>
      </c>
      <c r="D2338">
        <v>11</v>
      </c>
      <c r="E2338" s="13">
        <v>6</v>
      </c>
      <c r="F2338" s="7">
        <f>(((20-15)/(MIN($E$2:$E$8761)-15))*Data[[#This Row],[temperatuur]])+18.151</f>
        <v>16.890495798319328</v>
      </c>
      <c r="G2338" s="7">
        <f>Data[[#This Row],[Tintern ]]-Data[[#This Row],[temperatuur]]</f>
        <v>10.890495798319328</v>
      </c>
      <c r="H2338" s="7">
        <f>ROUND(IF(Data[[#This Row],[deltaT]]&gt;0,(Data[[#This Row],[Tintern ]]-Data[[#This Row],[temperatuur]])*Uitgangspunten!$B$9,0),1)</f>
        <v>37.799999999999997</v>
      </c>
      <c r="I2338"/>
      <c r="J2338"/>
      <c r="K2338" s="6"/>
      <c r="O2338" s="5"/>
      <c r="P2338" s="8"/>
      <c r="U2338"/>
      <c r="V2338"/>
    </row>
    <row r="2339" spans="1:22" x14ac:dyDescent="0.25">
      <c r="A2339">
        <v>2002</v>
      </c>
      <c r="B2339" s="3">
        <v>4</v>
      </c>
      <c r="C2339" s="3">
        <v>1</v>
      </c>
      <c r="D2339" s="3">
        <v>4</v>
      </c>
      <c r="E2339" s="13">
        <v>6</v>
      </c>
      <c r="F2339" s="7">
        <f>(((20-15)/(MIN($E$2:$E$8761)-15))*Data[[#This Row],[temperatuur]])+18.151</f>
        <v>16.890495798319328</v>
      </c>
      <c r="G2339" s="7">
        <f>Data[[#This Row],[Tintern ]]-Data[[#This Row],[temperatuur]]</f>
        <v>10.890495798319328</v>
      </c>
      <c r="H2339" s="7">
        <f>ROUND(IF(Data[[#This Row],[deltaT]]&gt;0,(Data[[#This Row],[Tintern ]]-Data[[#This Row],[temperatuur]])*Uitgangspunten!$B$9,0),1)</f>
        <v>37.799999999999997</v>
      </c>
      <c r="I2339"/>
      <c r="J2339"/>
      <c r="K2339" s="6"/>
      <c r="O2339" s="5"/>
      <c r="P2339" s="8"/>
      <c r="U2339"/>
      <c r="V2339"/>
    </row>
    <row r="2340" spans="1:22" x14ac:dyDescent="0.25">
      <c r="A2340">
        <v>2002</v>
      </c>
      <c r="B2340" s="3">
        <v>4</v>
      </c>
      <c r="C2340" s="3">
        <v>1</v>
      </c>
      <c r="D2340" s="3">
        <v>5</v>
      </c>
      <c r="E2340" s="13">
        <v>6</v>
      </c>
      <c r="F2340" s="7">
        <f>(((20-15)/(MIN($E$2:$E$8761)-15))*Data[[#This Row],[temperatuur]])+18.151</f>
        <v>16.890495798319328</v>
      </c>
      <c r="G2340" s="7">
        <f>Data[[#This Row],[Tintern ]]-Data[[#This Row],[temperatuur]]</f>
        <v>10.890495798319328</v>
      </c>
      <c r="H2340" s="7">
        <f>ROUND(IF(Data[[#This Row],[deltaT]]&gt;0,(Data[[#This Row],[Tintern ]]-Data[[#This Row],[temperatuur]])*Uitgangspunten!$B$9,0),1)</f>
        <v>37.799999999999997</v>
      </c>
      <c r="I2340"/>
      <c r="J2340"/>
      <c r="K2340" s="6"/>
      <c r="O2340" s="5"/>
      <c r="P2340" s="8"/>
      <c r="U2340"/>
      <c r="V2340"/>
    </row>
    <row r="2341" spans="1:22" x14ac:dyDescent="0.25">
      <c r="A2341">
        <v>2002</v>
      </c>
      <c r="B2341">
        <v>4</v>
      </c>
      <c r="C2341">
        <v>5</v>
      </c>
      <c r="D2341">
        <v>23</v>
      </c>
      <c r="E2341" s="13">
        <v>6</v>
      </c>
      <c r="F2341" s="7">
        <f>(((20-15)/(MIN($E$2:$E$8761)-15))*Data[[#This Row],[temperatuur]])+18.151</f>
        <v>16.890495798319328</v>
      </c>
      <c r="G2341" s="7">
        <f>Data[[#This Row],[Tintern ]]-Data[[#This Row],[temperatuur]]</f>
        <v>10.890495798319328</v>
      </c>
      <c r="H2341" s="7">
        <f>ROUND(IF(Data[[#This Row],[deltaT]]&gt;0,(Data[[#This Row],[Tintern ]]-Data[[#This Row],[temperatuur]])*Uitgangspunten!$B$9,0),1)</f>
        <v>37.799999999999997</v>
      </c>
      <c r="I2341"/>
      <c r="J2341"/>
      <c r="K2341" s="6"/>
      <c r="O2341" s="5"/>
      <c r="P2341" s="8"/>
      <c r="U2341"/>
      <c r="V2341"/>
    </row>
    <row r="2342" spans="1:22" x14ac:dyDescent="0.25">
      <c r="A2342">
        <v>2002</v>
      </c>
      <c r="B2342">
        <v>4</v>
      </c>
      <c r="C2342">
        <v>17</v>
      </c>
      <c r="D2342">
        <v>21</v>
      </c>
      <c r="E2342" s="13">
        <v>6</v>
      </c>
      <c r="F2342" s="7">
        <f>(((20-15)/(MIN($E$2:$E$8761)-15))*Data[[#This Row],[temperatuur]])+18.151</f>
        <v>16.890495798319328</v>
      </c>
      <c r="G2342" s="7">
        <f>Data[[#This Row],[Tintern ]]-Data[[#This Row],[temperatuur]]</f>
        <v>10.890495798319328</v>
      </c>
      <c r="H2342" s="7">
        <f>ROUND(IF(Data[[#This Row],[deltaT]]&gt;0,(Data[[#This Row],[Tintern ]]-Data[[#This Row],[temperatuur]])*Uitgangspunten!$B$9,0),1)</f>
        <v>37.799999999999997</v>
      </c>
      <c r="I2342"/>
      <c r="J2342"/>
      <c r="K2342" s="6"/>
      <c r="O2342" s="5"/>
      <c r="P2342" s="8"/>
      <c r="U2342"/>
      <c r="V2342"/>
    </row>
    <row r="2343" spans="1:22" x14ac:dyDescent="0.25">
      <c r="A2343">
        <v>2000</v>
      </c>
      <c r="B2343">
        <v>5</v>
      </c>
      <c r="C2343">
        <v>21</v>
      </c>
      <c r="D2343">
        <v>2</v>
      </c>
      <c r="E2343" s="13">
        <v>6</v>
      </c>
      <c r="F2343" s="7">
        <f>(((20-15)/(MIN($E$2:$E$8761)-15))*Data[[#This Row],[temperatuur]])+18.151</f>
        <v>16.890495798319328</v>
      </c>
      <c r="G2343" s="7">
        <f>Data[[#This Row],[Tintern ]]-Data[[#This Row],[temperatuur]]</f>
        <v>10.890495798319328</v>
      </c>
      <c r="H2343" s="7">
        <f>ROUND(IF(Data[[#This Row],[deltaT]]&gt;0,(Data[[#This Row],[Tintern ]]-Data[[#This Row],[temperatuur]])*Uitgangspunten!$B$9,0),1)</f>
        <v>37.799999999999997</v>
      </c>
      <c r="I2343"/>
      <c r="J2343"/>
      <c r="K2343" s="6"/>
      <c r="O2343" s="5"/>
      <c r="P2343" s="8"/>
      <c r="U2343"/>
      <c r="V2343"/>
    </row>
    <row r="2344" spans="1:22" x14ac:dyDescent="0.25">
      <c r="A2344">
        <v>2011</v>
      </c>
      <c r="B2344" s="3">
        <v>6</v>
      </c>
      <c r="C2344" s="3">
        <v>1</v>
      </c>
      <c r="D2344" s="3">
        <v>4</v>
      </c>
      <c r="E2344" s="13">
        <v>6</v>
      </c>
      <c r="F2344" s="7">
        <f>(((20-15)/(MIN($E$2:$E$8761)-15))*Data[[#This Row],[temperatuur]])+18.151</f>
        <v>16.890495798319328</v>
      </c>
      <c r="G2344" s="7">
        <f>Data[[#This Row],[Tintern ]]-Data[[#This Row],[temperatuur]]</f>
        <v>10.890495798319328</v>
      </c>
      <c r="H2344" s="7">
        <f>ROUND(IF(Data[[#This Row],[deltaT]]&gt;0,(Data[[#This Row],[Tintern ]]-Data[[#This Row],[temperatuur]])*Uitgangspunten!$B$9,0),1)</f>
        <v>37.799999999999997</v>
      </c>
      <c r="I2344"/>
      <c r="J2344"/>
      <c r="K2344" s="6"/>
      <c r="O2344" s="5"/>
      <c r="P2344" s="8"/>
      <c r="U2344"/>
      <c r="V2344"/>
    </row>
    <row r="2345" spans="1:22" x14ac:dyDescent="0.25">
      <c r="A2345">
        <v>2010</v>
      </c>
      <c r="B2345">
        <v>10</v>
      </c>
      <c r="C2345">
        <v>12</v>
      </c>
      <c r="D2345">
        <v>23</v>
      </c>
      <c r="E2345" s="13">
        <v>6</v>
      </c>
      <c r="F2345" s="7">
        <f>(((20-15)/(MIN($E$2:$E$8761)-15))*Data[[#This Row],[temperatuur]])+18.151</f>
        <v>16.890495798319328</v>
      </c>
      <c r="G2345" s="7">
        <f>Data[[#This Row],[Tintern ]]-Data[[#This Row],[temperatuur]]</f>
        <v>10.890495798319328</v>
      </c>
      <c r="H2345" s="7">
        <f>ROUND(IF(Data[[#This Row],[deltaT]]&gt;0,(Data[[#This Row],[Tintern ]]-Data[[#This Row],[temperatuur]])*Uitgangspunten!$B$9,0),1)</f>
        <v>37.799999999999997</v>
      </c>
      <c r="I2345"/>
      <c r="J2345"/>
      <c r="K2345" s="6"/>
      <c r="O2345" s="5"/>
      <c r="P2345" s="8"/>
      <c r="U2345"/>
      <c r="V2345"/>
    </row>
    <row r="2346" spans="1:22" x14ac:dyDescent="0.25">
      <c r="A2346">
        <v>2010</v>
      </c>
      <c r="B2346">
        <v>10</v>
      </c>
      <c r="C2346">
        <v>21</v>
      </c>
      <c r="D2346">
        <v>7</v>
      </c>
      <c r="E2346" s="13">
        <v>6</v>
      </c>
      <c r="F2346" s="7">
        <f>(((20-15)/(MIN($E$2:$E$8761)-15))*Data[[#This Row],[temperatuur]])+18.151</f>
        <v>16.890495798319328</v>
      </c>
      <c r="G2346" s="7">
        <f>Data[[#This Row],[Tintern ]]-Data[[#This Row],[temperatuur]]</f>
        <v>10.890495798319328</v>
      </c>
      <c r="H2346" s="7">
        <f>ROUND(IF(Data[[#This Row],[deltaT]]&gt;0,(Data[[#This Row],[Tintern ]]-Data[[#This Row],[temperatuur]])*Uitgangspunten!$B$9,0),1)</f>
        <v>37.799999999999997</v>
      </c>
      <c r="I2346"/>
      <c r="J2346"/>
      <c r="K2346" s="6"/>
      <c r="O2346" s="5"/>
      <c r="P2346" s="8"/>
      <c r="U2346"/>
      <c r="V2346"/>
    </row>
    <row r="2347" spans="1:22" x14ac:dyDescent="0.25">
      <c r="A2347">
        <v>2010</v>
      </c>
      <c r="B2347">
        <v>10</v>
      </c>
      <c r="C2347" s="3">
        <v>31</v>
      </c>
      <c r="D2347" s="3">
        <v>4</v>
      </c>
      <c r="E2347" s="13">
        <v>6</v>
      </c>
      <c r="F2347" s="7">
        <f>(((20-15)/(MIN($E$2:$E$8761)-15))*Data[[#This Row],[temperatuur]])+18.151</f>
        <v>16.890495798319328</v>
      </c>
      <c r="G2347" s="7">
        <f>Data[[#This Row],[Tintern ]]-Data[[#This Row],[temperatuur]]</f>
        <v>10.890495798319328</v>
      </c>
      <c r="H2347" s="7">
        <f>ROUND(IF(Data[[#This Row],[deltaT]]&gt;0,(Data[[#This Row],[Tintern ]]-Data[[#This Row],[temperatuur]])*Uitgangspunten!$B$9,0),1)</f>
        <v>37.799999999999997</v>
      </c>
      <c r="I2347"/>
      <c r="J2347"/>
      <c r="K2347" s="6"/>
      <c r="O2347" s="5"/>
      <c r="P2347" s="8"/>
      <c r="U2347"/>
      <c r="V2347"/>
    </row>
    <row r="2348" spans="1:22" x14ac:dyDescent="0.25">
      <c r="A2348">
        <v>2003</v>
      </c>
      <c r="B2348">
        <v>11</v>
      </c>
      <c r="C2348">
        <v>4</v>
      </c>
      <c r="D2348">
        <v>5</v>
      </c>
      <c r="E2348" s="13">
        <v>6</v>
      </c>
      <c r="F2348" s="7">
        <f>(((20-15)/(MIN($E$2:$E$8761)-15))*Data[[#This Row],[temperatuur]])+18.151</f>
        <v>16.890495798319328</v>
      </c>
      <c r="G2348" s="7">
        <f>Data[[#This Row],[Tintern ]]-Data[[#This Row],[temperatuur]]</f>
        <v>10.890495798319328</v>
      </c>
      <c r="H2348" s="7">
        <f>ROUND(IF(Data[[#This Row],[deltaT]]&gt;0,(Data[[#This Row],[Tintern ]]-Data[[#This Row],[temperatuur]])*Uitgangspunten!$B$9,0),1)</f>
        <v>37.799999999999997</v>
      </c>
      <c r="I2348"/>
      <c r="J2348"/>
      <c r="K2348" s="6"/>
      <c r="O2348" s="5"/>
      <c r="P2348" s="8"/>
      <c r="U2348"/>
      <c r="V2348"/>
    </row>
    <row r="2349" spans="1:22" x14ac:dyDescent="0.25">
      <c r="A2349">
        <v>2003</v>
      </c>
      <c r="B2349">
        <v>11</v>
      </c>
      <c r="C2349">
        <v>8</v>
      </c>
      <c r="D2349">
        <v>6</v>
      </c>
      <c r="E2349" s="13">
        <v>6</v>
      </c>
      <c r="F2349" s="7">
        <f>(((20-15)/(MIN($E$2:$E$8761)-15))*Data[[#This Row],[temperatuur]])+18.151</f>
        <v>16.890495798319328</v>
      </c>
      <c r="G2349" s="7">
        <f>Data[[#This Row],[Tintern ]]-Data[[#This Row],[temperatuur]]</f>
        <v>10.890495798319328</v>
      </c>
      <c r="H2349" s="7">
        <f>ROUND(IF(Data[[#This Row],[deltaT]]&gt;0,(Data[[#This Row],[Tintern ]]-Data[[#This Row],[temperatuur]])*Uitgangspunten!$B$9,0),1)</f>
        <v>37.799999999999997</v>
      </c>
      <c r="I2349"/>
      <c r="J2349"/>
      <c r="K2349" s="6"/>
      <c r="O2349" s="5"/>
      <c r="P2349" s="8"/>
      <c r="U2349"/>
      <c r="V2349"/>
    </row>
    <row r="2350" spans="1:22" x14ac:dyDescent="0.25">
      <c r="A2350">
        <v>2003</v>
      </c>
      <c r="B2350">
        <v>11</v>
      </c>
      <c r="C2350">
        <v>14</v>
      </c>
      <c r="D2350">
        <v>3</v>
      </c>
      <c r="E2350" s="13">
        <v>6</v>
      </c>
      <c r="F2350" s="7">
        <f>(((20-15)/(MIN($E$2:$E$8761)-15))*Data[[#This Row],[temperatuur]])+18.151</f>
        <v>16.890495798319328</v>
      </c>
      <c r="G2350" s="7">
        <f>Data[[#This Row],[Tintern ]]-Data[[#This Row],[temperatuur]]</f>
        <v>10.890495798319328</v>
      </c>
      <c r="H2350" s="7">
        <f>ROUND(IF(Data[[#This Row],[deltaT]]&gt;0,(Data[[#This Row],[Tintern ]]-Data[[#This Row],[temperatuur]])*Uitgangspunten!$B$9,0),1)</f>
        <v>37.799999999999997</v>
      </c>
      <c r="I2350"/>
      <c r="J2350"/>
      <c r="K2350" s="6"/>
      <c r="O2350" s="5"/>
      <c r="P2350" s="8"/>
      <c r="U2350"/>
      <c r="V2350"/>
    </row>
    <row r="2351" spans="1:22" x14ac:dyDescent="0.25">
      <c r="A2351">
        <v>2003</v>
      </c>
      <c r="B2351">
        <v>11</v>
      </c>
      <c r="C2351">
        <v>14</v>
      </c>
      <c r="D2351">
        <v>8</v>
      </c>
      <c r="E2351" s="13">
        <v>6</v>
      </c>
      <c r="F2351" s="7">
        <f>(((20-15)/(MIN($E$2:$E$8761)-15))*Data[[#This Row],[temperatuur]])+18.151</f>
        <v>16.890495798319328</v>
      </c>
      <c r="G2351" s="7">
        <f>Data[[#This Row],[Tintern ]]-Data[[#This Row],[temperatuur]]</f>
        <v>10.890495798319328</v>
      </c>
      <c r="H2351" s="7">
        <f>ROUND(IF(Data[[#This Row],[deltaT]]&gt;0,(Data[[#This Row],[Tintern ]]-Data[[#This Row],[temperatuur]])*Uitgangspunten!$B$9,0),1)</f>
        <v>37.799999999999997</v>
      </c>
      <c r="I2351"/>
      <c r="J2351"/>
      <c r="K2351" s="6"/>
      <c r="O2351" s="5"/>
      <c r="P2351" s="8"/>
      <c r="U2351"/>
      <c r="V2351"/>
    </row>
    <row r="2352" spans="1:22" x14ac:dyDescent="0.25">
      <c r="A2352">
        <v>2003</v>
      </c>
      <c r="B2352">
        <v>11</v>
      </c>
      <c r="C2352">
        <v>17</v>
      </c>
      <c r="D2352">
        <v>5</v>
      </c>
      <c r="E2352" s="13">
        <v>6</v>
      </c>
      <c r="F2352" s="7">
        <f>(((20-15)/(MIN($E$2:$E$8761)-15))*Data[[#This Row],[temperatuur]])+18.151</f>
        <v>16.890495798319328</v>
      </c>
      <c r="G2352" s="7">
        <f>Data[[#This Row],[Tintern ]]-Data[[#This Row],[temperatuur]]</f>
        <v>10.890495798319328</v>
      </c>
      <c r="H2352" s="7">
        <f>ROUND(IF(Data[[#This Row],[deltaT]]&gt;0,(Data[[#This Row],[Tintern ]]-Data[[#This Row],[temperatuur]])*Uitgangspunten!$B$9,0),1)</f>
        <v>37.799999999999997</v>
      </c>
      <c r="I2352"/>
      <c r="J2352"/>
      <c r="K2352" s="6"/>
      <c r="O2352" s="5"/>
      <c r="P2352" s="8"/>
      <c r="U2352"/>
      <c r="V2352"/>
    </row>
    <row r="2353" spans="1:22" x14ac:dyDescent="0.25">
      <c r="A2353">
        <v>2003</v>
      </c>
      <c r="B2353">
        <v>12</v>
      </c>
      <c r="C2353">
        <v>2</v>
      </c>
      <c r="D2353">
        <v>18</v>
      </c>
      <c r="E2353" s="13">
        <v>6</v>
      </c>
      <c r="F2353" s="7">
        <f>(((20-15)/(MIN($E$2:$E$8761)-15))*Data[[#This Row],[temperatuur]])+18.151</f>
        <v>16.890495798319328</v>
      </c>
      <c r="G2353" s="7">
        <f>Data[[#This Row],[Tintern ]]-Data[[#This Row],[temperatuur]]</f>
        <v>10.890495798319328</v>
      </c>
      <c r="H2353" s="7">
        <f>ROUND(IF(Data[[#This Row],[deltaT]]&gt;0,(Data[[#This Row],[Tintern ]]-Data[[#This Row],[temperatuur]])*Uitgangspunten!$B$9,0),1)</f>
        <v>37.799999999999997</v>
      </c>
      <c r="I2353"/>
      <c r="J2353"/>
      <c r="K2353" s="6"/>
      <c r="O2353" s="5"/>
      <c r="P2353" s="8"/>
      <c r="U2353"/>
      <c r="V2353"/>
    </row>
    <row r="2354" spans="1:22" x14ac:dyDescent="0.25">
      <c r="A2354">
        <v>2003</v>
      </c>
      <c r="B2354">
        <v>12</v>
      </c>
      <c r="C2354">
        <v>3</v>
      </c>
      <c r="D2354">
        <v>23</v>
      </c>
      <c r="E2354" s="13">
        <v>6</v>
      </c>
      <c r="F2354" s="7">
        <f>(((20-15)/(MIN($E$2:$E$8761)-15))*Data[[#This Row],[temperatuur]])+18.151</f>
        <v>16.890495798319328</v>
      </c>
      <c r="G2354" s="7">
        <f>Data[[#This Row],[Tintern ]]-Data[[#This Row],[temperatuur]]</f>
        <v>10.890495798319328</v>
      </c>
      <c r="H2354" s="7">
        <f>ROUND(IF(Data[[#This Row],[deltaT]]&gt;0,(Data[[#This Row],[Tintern ]]-Data[[#This Row],[temperatuur]])*Uitgangspunten!$B$9,0),1)</f>
        <v>37.799999999999997</v>
      </c>
      <c r="I2354"/>
      <c r="J2354"/>
      <c r="K2354" s="6"/>
      <c r="O2354" s="5"/>
      <c r="P2354" s="8"/>
      <c r="U2354"/>
      <c r="V2354"/>
    </row>
    <row r="2355" spans="1:22" x14ac:dyDescent="0.25">
      <c r="A2355">
        <v>2003</v>
      </c>
      <c r="B2355">
        <v>12</v>
      </c>
      <c r="C2355">
        <v>4</v>
      </c>
      <c r="D2355">
        <v>3</v>
      </c>
      <c r="E2355" s="13">
        <v>6</v>
      </c>
      <c r="F2355" s="7">
        <f>(((20-15)/(MIN($E$2:$E$8761)-15))*Data[[#This Row],[temperatuur]])+18.151</f>
        <v>16.890495798319328</v>
      </c>
      <c r="G2355" s="7">
        <f>Data[[#This Row],[Tintern ]]-Data[[#This Row],[temperatuur]]</f>
        <v>10.890495798319328</v>
      </c>
      <c r="H2355" s="7">
        <f>ROUND(IF(Data[[#This Row],[deltaT]]&gt;0,(Data[[#This Row],[Tintern ]]-Data[[#This Row],[temperatuur]])*Uitgangspunten!$B$9,0),1)</f>
        <v>37.799999999999997</v>
      </c>
      <c r="I2355"/>
      <c r="J2355"/>
      <c r="K2355" s="6"/>
      <c r="O2355" s="5"/>
      <c r="P2355" s="8"/>
      <c r="U2355"/>
      <c r="V2355"/>
    </row>
    <row r="2356" spans="1:22" x14ac:dyDescent="0.25">
      <c r="A2356">
        <v>2003</v>
      </c>
      <c r="B2356">
        <v>12</v>
      </c>
      <c r="C2356">
        <v>4</v>
      </c>
      <c r="D2356">
        <v>5</v>
      </c>
      <c r="E2356" s="13">
        <v>6</v>
      </c>
      <c r="F2356" s="7">
        <f>(((20-15)/(MIN($E$2:$E$8761)-15))*Data[[#This Row],[temperatuur]])+18.151</f>
        <v>16.890495798319328</v>
      </c>
      <c r="G2356" s="7">
        <f>Data[[#This Row],[Tintern ]]-Data[[#This Row],[temperatuur]]</f>
        <v>10.890495798319328</v>
      </c>
      <c r="H2356" s="7">
        <f>ROUND(IF(Data[[#This Row],[deltaT]]&gt;0,(Data[[#This Row],[Tintern ]]-Data[[#This Row],[temperatuur]])*Uitgangspunten!$B$9,0),1)</f>
        <v>37.799999999999997</v>
      </c>
      <c r="I2356"/>
      <c r="J2356"/>
      <c r="K2356" s="6"/>
      <c r="O2356" s="5"/>
      <c r="P2356" s="8"/>
      <c r="U2356"/>
      <c r="V2356"/>
    </row>
    <row r="2357" spans="1:22" x14ac:dyDescent="0.25">
      <c r="A2357">
        <v>2003</v>
      </c>
      <c r="B2357">
        <v>12</v>
      </c>
      <c r="C2357">
        <v>6</v>
      </c>
      <c r="D2357">
        <v>14</v>
      </c>
      <c r="E2357" s="13">
        <v>6</v>
      </c>
      <c r="F2357" s="7">
        <f>(((20-15)/(MIN($E$2:$E$8761)-15))*Data[[#This Row],[temperatuur]])+18.151</f>
        <v>16.890495798319328</v>
      </c>
      <c r="G2357" s="7">
        <f>Data[[#This Row],[Tintern ]]-Data[[#This Row],[temperatuur]]</f>
        <v>10.890495798319328</v>
      </c>
      <c r="H2357" s="7">
        <f>ROUND(IF(Data[[#This Row],[deltaT]]&gt;0,(Data[[#This Row],[Tintern ]]-Data[[#This Row],[temperatuur]])*Uitgangspunten!$B$9,0),1)</f>
        <v>37.799999999999997</v>
      </c>
      <c r="I2357"/>
      <c r="J2357"/>
      <c r="K2357" s="6"/>
      <c r="O2357" s="5"/>
      <c r="P2357" s="8"/>
      <c r="U2357"/>
      <c r="V2357"/>
    </row>
    <row r="2358" spans="1:22" x14ac:dyDescent="0.25">
      <c r="A2358">
        <v>2003</v>
      </c>
      <c r="B2358">
        <v>12</v>
      </c>
      <c r="C2358">
        <v>11</v>
      </c>
      <c r="D2358">
        <v>23</v>
      </c>
      <c r="E2358" s="13">
        <v>6</v>
      </c>
      <c r="F2358" s="7">
        <f>(((20-15)/(MIN($E$2:$E$8761)-15))*Data[[#This Row],[temperatuur]])+18.151</f>
        <v>16.890495798319328</v>
      </c>
      <c r="G2358" s="7">
        <f>Data[[#This Row],[Tintern ]]-Data[[#This Row],[temperatuur]]</f>
        <v>10.890495798319328</v>
      </c>
      <c r="H2358" s="7">
        <f>ROUND(IF(Data[[#This Row],[deltaT]]&gt;0,(Data[[#This Row],[Tintern ]]-Data[[#This Row],[temperatuur]])*Uitgangspunten!$B$9,0),1)</f>
        <v>37.799999999999997</v>
      </c>
      <c r="I2358"/>
      <c r="J2358"/>
      <c r="K2358" s="6"/>
      <c r="O2358" s="5"/>
      <c r="P2358" s="8"/>
      <c r="U2358"/>
      <c r="V2358"/>
    </row>
    <row r="2359" spans="1:22" x14ac:dyDescent="0.25">
      <c r="A2359">
        <v>2003</v>
      </c>
      <c r="B2359">
        <v>12</v>
      </c>
      <c r="C2359">
        <v>12</v>
      </c>
      <c r="D2359">
        <v>21</v>
      </c>
      <c r="E2359" s="13">
        <v>6</v>
      </c>
      <c r="F2359" s="7">
        <f>(((20-15)/(MIN($E$2:$E$8761)-15))*Data[[#This Row],[temperatuur]])+18.151</f>
        <v>16.890495798319328</v>
      </c>
      <c r="G2359" s="7">
        <f>Data[[#This Row],[Tintern ]]-Data[[#This Row],[temperatuur]]</f>
        <v>10.890495798319328</v>
      </c>
      <c r="H2359" s="7">
        <f>ROUND(IF(Data[[#This Row],[deltaT]]&gt;0,(Data[[#This Row],[Tintern ]]-Data[[#This Row],[temperatuur]])*Uitgangspunten!$B$9,0),1)</f>
        <v>37.799999999999997</v>
      </c>
      <c r="I2359"/>
      <c r="J2359"/>
      <c r="K2359" s="6"/>
      <c r="O2359" s="5"/>
      <c r="P2359" s="8"/>
      <c r="U2359"/>
      <c r="V2359"/>
    </row>
    <row r="2360" spans="1:22" x14ac:dyDescent="0.25">
      <c r="A2360">
        <v>2003</v>
      </c>
      <c r="B2360">
        <v>12</v>
      </c>
      <c r="C2360">
        <v>24</v>
      </c>
      <c r="D2360">
        <v>22</v>
      </c>
      <c r="E2360" s="13">
        <v>6</v>
      </c>
      <c r="F2360" s="7">
        <f>(((20-15)/(MIN($E$2:$E$8761)-15))*Data[[#This Row],[temperatuur]])+18.151</f>
        <v>16.890495798319328</v>
      </c>
      <c r="G2360" s="7">
        <f>Data[[#This Row],[Tintern ]]-Data[[#This Row],[temperatuur]]</f>
        <v>10.890495798319328</v>
      </c>
      <c r="H2360" s="7">
        <f>ROUND(IF(Data[[#This Row],[deltaT]]&gt;0,(Data[[#This Row],[Tintern ]]-Data[[#This Row],[temperatuur]])*Uitgangspunten!$B$9,0),1)</f>
        <v>37.799999999999997</v>
      </c>
      <c r="I2360"/>
      <c r="J2360"/>
      <c r="K2360" s="6"/>
      <c r="O2360" s="5"/>
      <c r="P2360" s="8"/>
      <c r="U2360"/>
      <c r="V2360"/>
    </row>
    <row r="2361" spans="1:22" x14ac:dyDescent="0.25">
      <c r="A2361">
        <v>2001</v>
      </c>
      <c r="B2361">
        <v>1</v>
      </c>
      <c r="C2361">
        <v>1</v>
      </c>
      <c r="D2361">
        <v>22</v>
      </c>
      <c r="E2361" s="13">
        <v>6.1000000000000005</v>
      </c>
      <c r="F2361" s="7">
        <f>(((20-15)/(MIN($E$2:$E$8761)-15))*Data[[#This Row],[temperatuur]])+18.151</f>
        <v>16.869487394957982</v>
      </c>
      <c r="G2361" s="7">
        <f>Data[[#This Row],[Tintern ]]-Data[[#This Row],[temperatuur]]</f>
        <v>10.769487394957981</v>
      </c>
      <c r="H2361" s="7">
        <f>ROUND(IF(Data[[#This Row],[deltaT]]&gt;0,(Data[[#This Row],[Tintern ]]-Data[[#This Row],[temperatuur]])*Uitgangspunten!$B$9,0),1)</f>
        <v>37.4</v>
      </c>
      <c r="I2361"/>
      <c r="J2361"/>
      <c r="K2361" s="6"/>
      <c r="O2361" s="5"/>
      <c r="P2361" s="8"/>
      <c r="U2361"/>
      <c r="V2361"/>
    </row>
    <row r="2362" spans="1:22" x14ac:dyDescent="0.25">
      <c r="A2362">
        <v>2001</v>
      </c>
      <c r="B2362">
        <v>1</v>
      </c>
      <c r="C2362">
        <v>1</v>
      </c>
      <c r="D2362">
        <v>23</v>
      </c>
      <c r="E2362" s="13">
        <v>6.1000000000000005</v>
      </c>
      <c r="F2362" s="7">
        <f>(((20-15)/(MIN($E$2:$E$8761)-15))*Data[[#This Row],[temperatuur]])+18.151</f>
        <v>16.869487394957982</v>
      </c>
      <c r="G2362" s="7">
        <f>Data[[#This Row],[Tintern ]]-Data[[#This Row],[temperatuur]]</f>
        <v>10.769487394957981</v>
      </c>
      <c r="H2362" s="7">
        <f>ROUND(IF(Data[[#This Row],[deltaT]]&gt;0,(Data[[#This Row],[Tintern ]]-Data[[#This Row],[temperatuur]])*Uitgangspunten!$B$9,0),1)</f>
        <v>37.4</v>
      </c>
      <c r="I2362"/>
      <c r="J2362"/>
      <c r="K2362" s="6"/>
      <c r="O2362" s="5"/>
      <c r="P2362" s="8"/>
      <c r="U2362"/>
      <c r="V2362"/>
    </row>
    <row r="2363" spans="1:22" x14ac:dyDescent="0.25">
      <c r="A2363">
        <v>2001</v>
      </c>
      <c r="B2363">
        <v>1</v>
      </c>
      <c r="C2363">
        <v>2</v>
      </c>
      <c r="D2363">
        <v>1</v>
      </c>
      <c r="E2363" s="13">
        <v>6.1000000000000005</v>
      </c>
      <c r="F2363" s="7">
        <f>(((20-15)/(MIN($E$2:$E$8761)-15))*Data[[#This Row],[temperatuur]])+18.151</f>
        <v>16.869487394957982</v>
      </c>
      <c r="G2363" s="7">
        <f>Data[[#This Row],[Tintern ]]-Data[[#This Row],[temperatuur]]</f>
        <v>10.769487394957981</v>
      </c>
      <c r="H2363" s="7">
        <f>ROUND(IF(Data[[#This Row],[deltaT]]&gt;0,(Data[[#This Row],[Tintern ]]-Data[[#This Row],[temperatuur]])*Uitgangspunten!$B$9,0),1)</f>
        <v>37.4</v>
      </c>
      <c r="I2363"/>
      <c r="J2363"/>
      <c r="K2363" s="6"/>
      <c r="O2363" s="5"/>
      <c r="P2363" s="8"/>
      <c r="U2363"/>
      <c r="V2363"/>
    </row>
    <row r="2364" spans="1:22" x14ac:dyDescent="0.25">
      <c r="A2364">
        <v>2001</v>
      </c>
      <c r="B2364">
        <v>1</v>
      </c>
      <c r="C2364">
        <v>2</v>
      </c>
      <c r="D2364">
        <v>2</v>
      </c>
      <c r="E2364" s="13">
        <v>6.1000000000000005</v>
      </c>
      <c r="F2364" s="7">
        <f>(((20-15)/(MIN($E$2:$E$8761)-15))*Data[[#This Row],[temperatuur]])+18.151</f>
        <v>16.869487394957982</v>
      </c>
      <c r="G2364" s="7">
        <f>Data[[#This Row],[Tintern ]]-Data[[#This Row],[temperatuur]]</f>
        <v>10.769487394957981</v>
      </c>
      <c r="H2364" s="7">
        <f>ROUND(IF(Data[[#This Row],[deltaT]]&gt;0,(Data[[#This Row],[Tintern ]]-Data[[#This Row],[temperatuur]])*Uitgangspunten!$B$9,0),1)</f>
        <v>37.4</v>
      </c>
      <c r="I2364"/>
      <c r="J2364"/>
      <c r="K2364" s="6"/>
      <c r="O2364" s="5"/>
      <c r="P2364" s="8"/>
      <c r="U2364"/>
      <c r="V2364"/>
    </row>
    <row r="2365" spans="1:22" x14ac:dyDescent="0.25">
      <c r="A2365">
        <v>2001</v>
      </c>
      <c r="B2365">
        <v>1</v>
      </c>
      <c r="C2365">
        <v>6</v>
      </c>
      <c r="D2365">
        <v>4</v>
      </c>
      <c r="E2365" s="13">
        <v>6.1000000000000005</v>
      </c>
      <c r="F2365" s="7">
        <f>(((20-15)/(MIN($E$2:$E$8761)-15))*Data[[#This Row],[temperatuur]])+18.151</f>
        <v>16.869487394957982</v>
      </c>
      <c r="G2365" s="7">
        <f>Data[[#This Row],[Tintern ]]-Data[[#This Row],[temperatuur]]</f>
        <v>10.769487394957981</v>
      </c>
      <c r="H2365" s="7">
        <f>ROUND(IF(Data[[#This Row],[deltaT]]&gt;0,(Data[[#This Row],[Tintern ]]-Data[[#This Row],[temperatuur]])*Uitgangspunten!$B$9,0),1)</f>
        <v>37.4</v>
      </c>
      <c r="I2365"/>
      <c r="J2365"/>
      <c r="K2365" s="6"/>
      <c r="O2365" s="5"/>
      <c r="P2365" s="8"/>
      <c r="U2365"/>
      <c r="V2365"/>
    </row>
    <row r="2366" spans="1:22" x14ac:dyDescent="0.25">
      <c r="A2366">
        <v>2001</v>
      </c>
      <c r="B2366">
        <v>1</v>
      </c>
      <c r="C2366">
        <v>6</v>
      </c>
      <c r="D2366">
        <v>5</v>
      </c>
      <c r="E2366" s="13">
        <v>6.1000000000000005</v>
      </c>
      <c r="F2366" s="7">
        <f>(((20-15)/(MIN($E$2:$E$8761)-15))*Data[[#This Row],[temperatuur]])+18.151</f>
        <v>16.869487394957982</v>
      </c>
      <c r="G2366" s="7">
        <f>Data[[#This Row],[Tintern ]]-Data[[#This Row],[temperatuur]]</f>
        <v>10.769487394957981</v>
      </c>
      <c r="H2366" s="7">
        <f>ROUND(IF(Data[[#This Row],[deltaT]]&gt;0,(Data[[#This Row],[Tintern ]]-Data[[#This Row],[temperatuur]])*Uitgangspunten!$B$9,0),1)</f>
        <v>37.4</v>
      </c>
      <c r="I2366"/>
      <c r="J2366"/>
      <c r="K2366" s="6"/>
      <c r="O2366" s="5"/>
      <c r="P2366" s="8"/>
      <c r="U2366"/>
      <c r="V2366"/>
    </row>
    <row r="2367" spans="1:22" x14ac:dyDescent="0.25">
      <c r="A2367">
        <v>2001</v>
      </c>
      <c r="B2367">
        <v>1</v>
      </c>
      <c r="C2367">
        <v>6</v>
      </c>
      <c r="D2367">
        <v>10</v>
      </c>
      <c r="E2367" s="13">
        <v>6.1000000000000005</v>
      </c>
      <c r="F2367" s="7">
        <f>(((20-15)/(MIN($E$2:$E$8761)-15))*Data[[#This Row],[temperatuur]])+18.151</f>
        <v>16.869487394957982</v>
      </c>
      <c r="G2367" s="7">
        <f>Data[[#This Row],[Tintern ]]-Data[[#This Row],[temperatuur]]</f>
        <v>10.769487394957981</v>
      </c>
      <c r="H2367" s="7">
        <f>ROUND(IF(Data[[#This Row],[deltaT]]&gt;0,(Data[[#This Row],[Tintern ]]-Data[[#This Row],[temperatuur]])*Uitgangspunten!$B$9,0),1)</f>
        <v>37.4</v>
      </c>
      <c r="I2367"/>
      <c r="J2367"/>
      <c r="K2367" s="6"/>
      <c r="O2367" s="5"/>
      <c r="P2367" s="8"/>
      <c r="U2367"/>
      <c r="V2367"/>
    </row>
    <row r="2368" spans="1:22" x14ac:dyDescent="0.25">
      <c r="A2368">
        <v>2001</v>
      </c>
      <c r="B2368">
        <v>1</v>
      </c>
      <c r="C2368">
        <v>24</v>
      </c>
      <c r="D2368">
        <v>20</v>
      </c>
      <c r="E2368" s="13">
        <v>6.1000000000000005</v>
      </c>
      <c r="F2368" s="7">
        <f>(((20-15)/(MIN($E$2:$E$8761)-15))*Data[[#This Row],[temperatuur]])+18.151</f>
        <v>16.869487394957982</v>
      </c>
      <c r="G2368" s="7">
        <f>Data[[#This Row],[Tintern ]]-Data[[#This Row],[temperatuur]]</f>
        <v>10.769487394957981</v>
      </c>
      <c r="H2368" s="7">
        <f>ROUND(IF(Data[[#This Row],[deltaT]]&gt;0,(Data[[#This Row],[Tintern ]]-Data[[#This Row],[temperatuur]])*Uitgangspunten!$B$9,0),1)</f>
        <v>37.4</v>
      </c>
      <c r="I2368"/>
      <c r="J2368"/>
      <c r="K2368" s="6"/>
      <c r="O2368" s="5"/>
      <c r="P2368" s="8"/>
      <c r="U2368"/>
      <c r="V2368"/>
    </row>
    <row r="2369" spans="1:22" x14ac:dyDescent="0.25">
      <c r="A2369">
        <v>2001</v>
      </c>
      <c r="B2369">
        <v>1</v>
      </c>
      <c r="C2369">
        <v>25</v>
      </c>
      <c r="D2369">
        <v>7</v>
      </c>
      <c r="E2369" s="13">
        <v>6.1000000000000005</v>
      </c>
      <c r="F2369" s="7">
        <f>(((20-15)/(MIN($E$2:$E$8761)-15))*Data[[#This Row],[temperatuur]])+18.151</f>
        <v>16.869487394957982</v>
      </c>
      <c r="G2369" s="7">
        <f>Data[[#This Row],[Tintern ]]-Data[[#This Row],[temperatuur]]</f>
        <v>10.769487394957981</v>
      </c>
      <c r="H2369" s="7">
        <f>ROUND(IF(Data[[#This Row],[deltaT]]&gt;0,(Data[[#This Row],[Tintern ]]-Data[[#This Row],[temperatuur]])*Uitgangspunten!$B$9,0),1)</f>
        <v>37.4</v>
      </c>
      <c r="I2369"/>
      <c r="J2369"/>
      <c r="K2369" s="6"/>
      <c r="O2369" s="5"/>
      <c r="P2369" s="8"/>
      <c r="U2369"/>
      <c r="V2369"/>
    </row>
    <row r="2370" spans="1:22" x14ac:dyDescent="0.25">
      <c r="A2370">
        <v>2001</v>
      </c>
      <c r="B2370">
        <v>1</v>
      </c>
      <c r="C2370">
        <v>26</v>
      </c>
      <c r="D2370">
        <v>15</v>
      </c>
      <c r="E2370" s="13">
        <v>6.1000000000000005</v>
      </c>
      <c r="F2370" s="7">
        <f>(((20-15)/(MIN($E$2:$E$8761)-15))*Data[[#This Row],[temperatuur]])+18.151</f>
        <v>16.869487394957982</v>
      </c>
      <c r="G2370" s="7">
        <f>Data[[#This Row],[Tintern ]]-Data[[#This Row],[temperatuur]]</f>
        <v>10.769487394957981</v>
      </c>
      <c r="H2370" s="7">
        <f>ROUND(IF(Data[[#This Row],[deltaT]]&gt;0,(Data[[#This Row],[Tintern ]]-Data[[#This Row],[temperatuur]])*Uitgangspunten!$B$9,0),1)</f>
        <v>37.4</v>
      </c>
      <c r="I2370"/>
      <c r="J2370"/>
      <c r="K2370" s="6"/>
      <c r="O2370" s="5"/>
      <c r="P2370" s="8"/>
      <c r="U2370"/>
      <c r="V2370"/>
    </row>
    <row r="2371" spans="1:22" x14ac:dyDescent="0.25">
      <c r="A2371">
        <v>2001</v>
      </c>
      <c r="B2371">
        <v>1</v>
      </c>
      <c r="C2371">
        <v>28</v>
      </c>
      <c r="D2371">
        <v>12</v>
      </c>
      <c r="E2371" s="13">
        <v>6.1000000000000005</v>
      </c>
      <c r="F2371" s="7">
        <f>(((20-15)/(MIN($E$2:$E$8761)-15))*Data[[#This Row],[temperatuur]])+18.151</f>
        <v>16.869487394957982</v>
      </c>
      <c r="G2371" s="7">
        <f>Data[[#This Row],[Tintern ]]-Data[[#This Row],[temperatuur]]</f>
        <v>10.769487394957981</v>
      </c>
      <c r="H2371" s="7">
        <f>ROUND(IF(Data[[#This Row],[deltaT]]&gt;0,(Data[[#This Row],[Tintern ]]-Data[[#This Row],[temperatuur]])*Uitgangspunten!$B$9,0),1)</f>
        <v>37.4</v>
      </c>
      <c r="I2371"/>
      <c r="J2371"/>
      <c r="K2371" s="6"/>
      <c r="O2371" s="5"/>
      <c r="P2371" s="8"/>
      <c r="U2371"/>
      <c r="V2371"/>
    </row>
    <row r="2372" spans="1:22" x14ac:dyDescent="0.25">
      <c r="A2372">
        <v>2004</v>
      </c>
      <c r="B2372">
        <v>2</v>
      </c>
      <c r="C2372">
        <v>7</v>
      </c>
      <c r="D2372">
        <v>22</v>
      </c>
      <c r="E2372" s="13">
        <v>6.1000000000000005</v>
      </c>
      <c r="F2372" s="7">
        <f>(((20-15)/(MIN($E$2:$E$8761)-15))*Data[[#This Row],[temperatuur]])+18.151</f>
        <v>16.869487394957982</v>
      </c>
      <c r="G2372" s="7">
        <f>Data[[#This Row],[Tintern ]]-Data[[#This Row],[temperatuur]]</f>
        <v>10.769487394957981</v>
      </c>
      <c r="H2372" s="7">
        <f>ROUND(IF(Data[[#This Row],[deltaT]]&gt;0,(Data[[#This Row],[Tintern ]]-Data[[#This Row],[temperatuur]])*Uitgangspunten!$B$9,0),1)</f>
        <v>37.4</v>
      </c>
      <c r="I2372"/>
      <c r="J2372"/>
      <c r="K2372" s="6"/>
      <c r="O2372" s="5"/>
      <c r="P2372" s="8"/>
      <c r="U2372"/>
      <c r="V2372"/>
    </row>
    <row r="2373" spans="1:22" x14ac:dyDescent="0.25">
      <c r="A2373">
        <v>2004</v>
      </c>
      <c r="B2373">
        <v>2</v>
      </c>
      <c r="C2373">
        <v>7</v>
      </c>
      <c r="D2373">
        <v>23</v>
      </c>
      <c r="E2373" s="13">
        <v>6.1000000000000005</v>
      </c>
      <c r="F2373" s="7">
        <f>(((20-15)/(MIN($E$2:$E$8761)-15))*Data[[#This Row],[temperatuur]])+18.151</f>
        <v>16.869487394957982</v>
      </c>
      <c r="G2373" s="7">
        <f>Data[[#This Row],[Tintern ]]-Data[[#This Row],[temperatuur]]</f>
        <v>10.769487394957981</v>
      </c>
      <c r="H2373" s="7">
        <f>ROUND(IF(Data[[#This Row],[deltaT]]&gt;0,(Data[[#This Row],[Tintern ]]-Data[[#This Row],[temperatuur]])*Uitgangspunten!$B$9,0),1)</f>
        <v>37.4</v>
      </c>
      <c r="I2373"/>
      <c r="J2373"/>
      <c r="K2373" s="6"/>
      <c r="O2373" s="5"/>
      <c r="P2373" s="8"/>
      <c r="U2373"/>
      <c r="V2373"/>
    </row>
    <row r="2374" spans="1:22" x14ac:dyDescent="0.25">
      <c r="A2374">
        <v>2004</v>
      </c>
      <c r="B2374">
        <v>2</v>
      </c>
      <c r="C2374">
        <v>11</v>
      </c>
      <c r="D2374">
        <v>14</v>
      </c>
      <c r="E2374" s="13">
        <v>6.1000000000000005</v>
      </c>
      <c r="F2374" s="7">
        <f>(((20-15)/(MIN($E$2:$E$8761)-15))*Data[[#This Row],[temperatuur]])+18.151</f>
        <v>16.869487394957982</v>
      </c>
      <c r="G2374" s="7">
        <f>Data[[#This Row],[Tintern ]]-Data[[#This Row],[temperatuur]]</f>
        <v>10.769487394957981</v>
      </c>
      <c r="H2374" s="7">
        <f>ROUND(IF(Data[[#This Row],[deltaT]]&gt;0,(Data[[#This Row],[Tintern ]]-Data[[#This Row],[temperatuur]])*Uitgangspunten!$B$9,0),1)</f>
        <v>37.4</v>
      </c>
      <c r="I2374"/>
      <c r="J2374"/>
      <c r="K2374" s="6"/>
      <c r="O2374" s="5"/>
      <c r="P2374" s="8"/>
      <c r="U2374"/>
      <c r="V2374"/>
    </row>
    <row r="2375" spans="1:22" x14ac:dyDescent="0.25">
      <c r="A2375">
        <v>2004</v>
      </c>
      <c r="B2375">
        <v>2</v>
      </c>
      <c r="C2375">
        <v>12</v>
      </c>
      <c r="D2375">
        <v>12</v>
      </c>
      <c r="E2375" s="13">
        <v>6.1000000000000005</v>
      </c>
      <c r="F2375" s="7">
        <f>(((20-15)/(MIN($E$2:$E$8761)-15))*Data[[#This Row],[temperatuur]])+18.151</f>
        <v>16.869487394957982</v>
      </c>
      <c r="G2375" s="7">
        <f>Data[[#This Row],[Tintern ]]-Data[[#This Row],[temperatuur]]</f>
        <v>10.769487394957981</v>
      </c>
      <c r="H2375" s="7">
        <f>ROUND(IF(Data[[#This Row],[deltaT]]&gt;0,(Data[[#This Row],[Tintern ]]-Data[[#This Row],[temperatuur]])*Uitgangspunten!$B$9,0),1)</f>
        <v>37.4</v>
      </c>
      <c r="I2375"/>
      <c r="J2375"/>
      <c r="K2375" s="6"/>
      <c r="O2375" s="5"/>
      <c r="P2375" s="8"/>
      <c r="U2375"/>
      <c r="V2375"/>
    </row>
    <row r="2376" spans="1:22" x14ac:dyDescent="0.25">
      <c r="A2376">
        <v>2004</v>
      </c>
      <c r="B2376">
        <v>2</v>
      </c>
      <c r="C2376">
        <v>22</v>
      </c>
      <c r="D2376">
        <v>13</v>
      </c>
      <c r="E2376" s="13">
        <v>6.1000000000000005</v>
      </c>
      <c r="F2376" s="7">
        <f>(((20-15)/(MIN($E$2:$E$8761)-15))*Data[[#This Row],[temperatuur]])+18.151</f>
        <v>16.869487394957982</v>
      </c>
      <c r="G2376" s="7">
        <f>Data[[#This Row],[Tintern ]]-Data[[#This Row],[temperatuur]]</f>
        <v>10.769487394957981</v>
      </c>
      <c r="H2376" s="7">
        <f>ROUND(IF(Data[[#This Row],[deltaT]]&gt;0,(Data[[#This Row],[Tintern ]]-Data[[#This Row],[temperatuur]])*Uitgangspunten!$B$9,0),1)</f>
        <v>37.4</v>
      </c>
      <c r="I2376"/>
      <c r="J2376"/>
      <c r="K2376" s="6"/>
      <c r="O2376" s="5"/>
      <c r="P2376" s="8"/>
      <c r="U2376"/>
      <c r="V2376"/>
    </row>
    <row r="2377" spans="1:22" x14ac:dyDescent="0.25">
      <c r="A2377">
        <v>2004</v>
      </c>
      <c r="B2377">
        <v>3</v>
      </c>
      <c r="C2377">
        <v>2</v>
      </c>
      <c r="D2377">
        <v>15</v>
      </c>
      <c r="E2377" s="13">
        <v>6.1000000000000005</v>
      </c>
      <c r="F2377" s="7">
        <f>(((20-15)/(MIN($E$2:$E$8761)-15))*Data[[#This Row],[temperatuur]])+18.151</f>
        <v>16.869487394957982</v>
      </c>
      <c r="G2377" s="7">
        <f>Data[[#This Row],[Tintern ]]-Data[[#This Row],[temperatuur]]</f>
        <v>10.769487394957981</v>
      </c>
      <c r="H2377" s="7">
        <f>ROUND(IF(Data[[#This Row],[deltaT]]&gt;0,(Data[[#This Row],[Tintern ]]-Data[[#This Row],[temperatuur]])*Uitgangspunten!$B$9,0),1)</f>
        <v>37.4</v>
      </c>
      <c r="I2377"/>
      <c r="J2377"/>
      <c r="K2377" s="6"/>
      <c r="O2377" s="5"/>
      <c r="P2377" s="8"/>
      <c r="U2377"/>
      <c r="V2377"/>
    </row>
    <row r="2378" spans="1:22" x14ac:dyDescent="0.25">
      <c r="A2378">
        <v>2004</v>
      </c>
      <c r="B2378">
        <v>3</v>
      </c>
      <c r="C2378">
        <v>12</v>
      </c>
      <c r="D2378">
        <v>14</v>
      </c>
      <c r="E2378" s="13">
        <v>6.1000000000000005</v>
      </c>
      <c r="F2378" s="7">
        <f>(((20-15)/(MIN($E$2:$E$8761)-15))*Data[[#This Row],[temperatuur]])+18.151</f>
        <v>16.869487394957982</v>
      </c>
      <c r="G2378" s="7">
        <f>Data[[#This Row],[Tintern ]]-Data[[#This Row],[temperatuur]]</f>
        <v>10.769487394957981</v>
      </c>
      <c r="H2378" s="7">
        <f>ROUND(IF(Data[[#This Row],[deltaT]]&gt;0,(Data[[#This Row],[Tintern ]]-Data[[#This Row],[temperatuur]])*Uitgangspunten!$B$9,0),1)</f>
        <v>37.4</v>
      </c>
      <c r="I2378"/>
      <c r="J2378"/>
      <c r="K2378" s="6"/>
      <c r="O2378" s="5"/>
      <c r="P2378" s="8"/>
      <c r="U2378"/>
      <c r="V2378"/>
    </row>
    <row r="2379" spans="1:22" x14ac:dyDescent="0.25">
      <c r="A2379">
        <v>2004</v>
      </c>
      <c r="B2379">
        <v>3</v>
      </c>
      <c r="C2379">
        <v>12</v>
      </c>
      <c r="D2379">
        <v>15</v>
      </c>
      <c r="E2379" s="13">
        <v>6.1000000000000005</v>
      </c>
      <c r="F2379" s="7">
        <f>(((20-15)/(MIN($E$2:$E$8761)-15))*Data[[#This Row],[temperatuur]])+18.151</f>
        <v>16.869487394957982</v>
      </c>
      <c r="G2379" s="7">
        <f>Data[[#This Row],[Tintern ]]-Data[[#This Row],[temperatuur]]</f>
        <v>10.769487394957981</v>
      </c>
      <c r="H2379" s="7">
        <f>ROUND(IF(Data[[#This Row],[deltaT]]&gt;0,(Data[[#This Row],[Tintern ]]-Data[[#This Row],[temperatuur]])*Uitgangspunten!$B$9,0),1)</f>
        <v>37.4</v>
      </c>
      <c r="I2379"/>
      <c r="J2379"/>
      <c r="K2379" s="6"/>
      <c r="O2379" s="5"/>
      <c r="P2379" s="8"/>
      <c r="U2379"/>
      <c r="V2379"/>
    </row>
    <row r="2380" spans="1:22" x14ac:dyDescent="0.25">
      <c r="A2380">
        <v>2004</v>
      </c>
      <c r="B2380">
        <v>3</v>
      </c>
      <c r="C2380">
        <v>12</v>
      </c>
      <c r="D2380">
        <v>17</v>
      </c>
      <c r="E2380" s="13">
        <v>6.1000000000000005</v>
      </c>
      <c r="F2380" s="7">
        <f>(((20-15)/(MIN($E$2:$E$8761)-15))*Data[[#This Row],[temperatuur]])+18.151</f>
        <v>16.869487394957982</v>
      </c>
      <c r="G2380" s="7">
        <f>Data[[#This Row],[Tintern ]]-Data[[#This Row],[temperatuur]]</f>
        <v>10.769487394957981</v>
      </c>
      <c r="H2380" s="7">
        <f>ROUND(IF(Data[[#This Row],[deltaT]]&gt;0,(Data[[#This Row],[Tintern ]]-Data[[#This Row],[temperatuur]])*Uitgangspunten!$B$9,0),1)</f>
        <v>37.4</v>
      </c>
      <c r="I2380"/>
      <c r="J2380"/>
      <c r="K2380" s="6"/>
      <c r="O2380" s="5"/>
      <c r="P2380" s="8"/>
      <c r="U2380"/>
      <c r="V2380"/>
    </row>
    <row r="2381" spans="1:22" x14ac:dyDescent="0.25">
      <c r="A2381">
        <v>2004</v>
      </c>
      <c r="B2381">
        <v>3</v>
      </c>
      <c r="C2381">
        <v>14</v>
      </c>
      <c r="D2381">
        <v>7</v>
      </c>
      <c r="E2381" s="13">
        <v>6.1000000000000005</v>
      </c>
      <c r="F2381" s="7">
        <f>(((20-15)/(MIN($E$2:$E$8761)-15))*Data[[#This Row],[temperatuur]])+18.151</f>
        <v>16.869487394957982</v>
      </c>
      <c r="G2381" s="7">
        <f>Data[[#This Row],[Tintern ]]-Data[[#This Row],[temperatuur]]</f>
        <v>10.769487394957981</v>
      </c>
      <c r="H2381" s="7">
        <f>ROUND(IF(Data[[#This Row],[deltaT]]&gt;0,(Data[[#This Row],[Tintern ]]-Data[[#This Row],[temperatuur]])*Uitgangspunten!$B$9,0),1)</f>
        <v>37.4</v>
      </c>
      <c r="I2381"/>
      <c r="J2381"/>
      <c r="K2381" s="6"/>
      <c r="O2381" s="5"/>
      <c r="P2381" s="8"/>
      <c r="U2381"/>
      <c r="V2381"/>
    </row>
    <row r="2382" spans="1:22" x14ac:dyDescent="0.25">
      <c r="A2382">
        <v>2004</v>
      </c>
      <c r="B2382">
        <v>3</v>
      </c>
      <c r="C2382">
        <v>23</v>
      </c>
      <c r="D2382">
        <v>17</v>
      </c>
      <c r="E2382" s="13">
        <v>6.1000000000000005</v>
      </c>
      <c r="F2382" s="7">
        <f>(((20-15)/(MIN($E$2:$E$8761)-15))*Data[[#This Row],[temperatuur]])+18.151</f>
        <v>16.869487394957982</v>
      </c>
      <c r="G2382" s="7">
        <f>Data[[#This Row],[Tintern ]]-Data[[#This Row],[temperatuur]]</f>
        <v>10.769487394957981</v>
      </c>
      <c r="H2382" s="7">
        <f>ROUND(IF(Data[[#This Row],[deltaT]]&gt;0,(Data[[#This Row],[Tintern ]]-Data[[#This Row],[temperatuur]])*Uitgangspunten!$B$9,0),1)</f>
        <v>37.4</v>
      </c>
      <c r="I2382"/>
      <c r="J2382"/>
      <c r="K2382" s="6"/>
      <c r="O2382" s="5"/>
      <c r="P2382" s="8"/>
      <c r="U2382"/>
      <c r="V2382"/>
    </row>
    <row r="2383" spans="1:22" x14ac:dyDescent="0.25">
      <c r="A2383">
        <v>2004</v>
      </c>
      <c r="B2383">
        <v>3</v>
      </c>
      <c r="C2383">
        <v>24</v>
      </c>
      <c r="D2383">
        <v>10</v>
      </c>
      <c r="E2383" s="13">
        <v>6.1000000000000005</v>
      </c>
      <c r="F2383" s="7">
        <f>(((20-15)/(MIN($E$2:$E$8761)-15))*Data[[#This Row],[temperatuur]])+18.151</f>
        <v>16.869487394957982</v>
      </c>
      <c r="G2383" s="7">
        <f>Data[[#This Row],[Tintern ]]-Data[[#This Row],[temperatuur]]</f>
        <v>10.769487394957981</v>
      </c>
      <c r="H2383" s="7">
        <f>ROUND(IF(Data[[#This Row],[deltaT]]&gt;0,(Data[[#This Row],[Tintern ]]-Data[[#This Row],[temperatuur]])*Uitgangspunten!$B$9,0),1)</f>
        <v>37.4</v>
      </c>
      <c r="I2383"/>
      <c r="J2383"/>
      <c r="K2383" s="6"/>
      <c r="O2383" s="5"/>
      <c r="P2383" s="8"/>
      <c r="U2383"/>
      <c r="V2383"/>
    </row>
    <row r="2384" spans="1:22" x14ac:dyDescent="0.25">
      <c r="A2384">
        <v>2004</v>
      </c>
      <c r="B2384">
        <v>3</v>
      </c>
      <c r="C2384">
        <v>25</v>
      </c>
      <c r="D2384">
        <v>10</v>
      </c>
      <c r="E2384" s="13">
        <v>6.1000000000000005</v>
      </c>
      <c r="F2384" s="7">
        <f>(((20-15)/(MIN($E$2:$E$8761)-15))*Data[[#This Row],[temperatuur]])+18.151</f>
        <v>16.869487394957982</v>
      </c>
      <c r="G2384" s="7">
        <f>Data[[#This Row],[Tintern ]]-Data[[#This Row],[temperatuur]]</f>
        <v>10.769487394957981</v>
      </c>
      <c r="H2384" s="7">
        <f>ROUND(IF(Data[[#This Row],[deltaT]]&gt;0,(Data[[#This Row],[Tintern ]]-Data[[#This Row],[temperatuur]])*Uitgangspunten!$B$9,0),1)</f>
        <v>37.4</v>
      </c>
      <c r="I2384"/>
      <c r="J2384"/>
      <c r="K2384" s="6"/>
      <c r="O2384" s="5"/>
      <c r="P2384" s="8"/>
      <c r="U2384"/>
      <c r="V2384"/>
    </row>
    <row r="2385" spans="1:22" x14ac:dyDescent="0.25">
      <c r="A2385">
        <v>2002</v>
      </c>
      <c r="B2385">
        <v>4</v>
      </c>
      <c r="C2385">
        <v>5</v>
      </c>
      <c r="D2385">
        <v>3</v>
      </c>
      <c r="E2385" s="13">
        <v>6.1000000000000005</v>
      </c>
      <c r="F2385" s="7">
        <f>(((20-15)/(MIN($E$2:$E$8761)-15))*Data[[#This Row],[temperatuur]])+18.151</f>
        <v>16.869487394957982</v>
      </c>
      <c r="G2385" s="7">
        <f>Data[[#This Row],[Tintern ]]-Data[[#This Row],[temperatuur]]</f>
        <v>10.769487394957981</v>
      </c>
      <c r="H2385" s="7">
        <f>ROUND(IF(Data[[#This Row],[deltaT]]&gt;0,(Data[[#This Row],[Tintern ]]-Data[[#This Row],[temperatuur]])*Uitgangspunten!$B$9,0),1)</f>
        <v>37.4</v>
      </c>
      <c r="I2385"/>
      <c r="J2385"/>
      <c r="K2385" s="6"/>
      <c r="O2385" s="5"/>
      <c r="P2385" s="8"/>
      <c r="U2385"/>
      <c r="V2385"/>
    </row>
    <row r="2386" spans="1:22" x14ac:dyDescent="0.25">
      <c r="A2386">
        <v>2002</v>
      </c>
      <c r="B2386">
        <v>4</v>
      </c>
      <c r="C2386">
        <v>9</v>
      </c>
      <c r="D2386">
        <v>20</v>
      </c>
      <c r="E2386" s="13">
        <v>6.1000000000000005</v>
      </c>
      <c r="F2386" s="7">
        <f>(((20-15)/(MIN($E$2:$E$8761)-15))*Data[[#This Row],[temperatuur]])+18.151</f>
        <v>16.869487394957982</v>
      </c>
      <c r="G2386" s="7">
        <f>Data[[#This Row],[Tintern ]]-Data[[#This Row],[temperatuur]]</f>
        <v>10.769487394957981</v>
      </c>
      <c r="H2386" s="7">
        <f>ROUND(IF(Data[[#This Row],[deltaT]]&gt;0,(Data[[#This Row],[Tintern ]]-Data[[#This Row],[temperatuur]])*Uitgangspunten!$B$9,0),1)</f>
        <v>37.4</v>
      </c>
      <c r="I2386"/>
      <c r="J2386"/>
      <c r="K2386" s="6"/>
      <c r="O2386" s="5"/>
      <c r="P2386" s="8"/>
      <c r="U2386"/>
      <c r="V2386"/>
    </row>
    <row r="2387" spans="1:22" x14ac:dyDescent="0.25">
      <c r="A2387">
        <v>2002</v>
      </c>
      <c r="B2387">
        <v>4</v>
      </c>
      <c r="C2387">
        <v>26</v>
      </c>
      <c r="D2387">
        <v>2</v>
      </c>
      <c r="E2387" s="13">
        <v>6.1000000000000005</v>
      </c>
      <c r="F2387" s="7">
        <f>(((20-15)/(MIN($E$2:$E$8761)-15))*Data[[#This Row],[temperatuur]])+18.151</f>
        <v>16.869487394957982</v>
      </c>
      <c r="G2387" s="7">
        <f>Data[[#This Row],[Tintern ]]-Data[[#This Row],[temperatuur]]</f>
        <v>10.769487394957981</v>
      </c>
      <c r="H2387" s="7">
        <f>ROUND(IF(Data[[#This Row],[deltaT]]&gt;0,(Data[[#This Row],[Tintern ]]-Data[[#This Row],[temperatuur]])*Uitgangspunten!$B$9,0),1)</f>
        <v>37.4</v>
      </c>
      <c r="I2387"/>
      <c r="J2387"/>
      <c r="K2387" s="6"/>
      <c r="O2387" s="5"/>
      <c r="P2387" s="8"/>
      <c r="U2387"/>
      <c r="V2387"/>
    </row>
    <row r="2388" spans="1:22" x14ac:dyDescent="0.25">
      <c r="A2388">
        <v>2002</v>
      </c>
      <c r="B2388">
        <v>4</v>
      </c>
      <c r="C2388">
        <v>26</v>
      </c>
      <c r="D2388">
        <v>3</v>
      </c>
      <c r="E2388" s="13">
        <v>6.1000000000000005</v>
      </c>
      <c r="F2388" s="7">
        <f>(((20-15)/(MIN($E$2:$E$8761)-15))*Data[[#This Row],[temperatuur]])+18.151</f>
        <v>16.869487394957982</v>
      </c>
      <c r="G2388" s="7">
        <f>Data[[#This Row],[Tintern ]]-Data[[#This Row],[temperatuur]]</f>
        <v>10.769487394957981</v>
      </c>
      <c r="H2388" s="7">
        <f>ROUND(IF(Data[[#This Row],[deltaT]]&gt;0,(Data[[#This Row],[Tintern ]]-Data[[#This Row],[temperatuur]])*Uitgangspunten!$B$9,0),1)</f>
        <v>37.4</v>
      </c>
      <c r="I2388"/>
      <c r="J2388"/>
      <c r="K2388" s="6"/>
      <c r="O2388" s="5"/>
      <c r="P2388" s="8"/>
      <c r="U2388"/>
      <c r="V2388"/>
    </row>
    <row r="2389" spans="1:22" x14ac:dyDescent="0.25">
      <c r="A2389">
        <v>2011</v>
      </c>
      <c r="B2389">
        <v>6</v>
      </c>
      <c r="C2389">
        <v>10</v>
      </c>
      <c r="D2389">
        <v>2</v>
      </c>
      <c r="E2389" s="13">
        <v>6.1000000000000005</v>
      </c>
      <c r="F2389" s="7">
        <f>(((20-15)/(MIN($E$2:$E$8761)-15))*Data[[#This Row],[temperatuur]])+18.151</f>
        <v>16.869487394957982</v>
      </c>
      <c r="G2389" s="7">
        <f>Data[[#This Row],[Tintern ]]-Data[[#This Row],[temperatuur]]</f>
        <v>10.769487394957981</v>
      </c>
      <c r="H2389" s="7">
        <f>ROUND(IF(Data[[#This Row],[deltaT]]&gt;0,(Data[[#This Row],[Tintern ]]-Data[[#This Row],[temperatuur]])*Uitgangspunten!$B$9,0),1)</f>
        <v>37.4</v>
      </c>
      <c r="I2389"/>
      <c r="J2389"/>
      <c r="K2389" s="6"/>
      <c r="O2389" s="5"/>
      <c r="P2389" s="8"/>
      <c r="U2389"/>
      <c r="V2389"/>
    </row>
    <row r="2390" spans="1:22" x14ac:dyDescent="0.25">
      <c r="A2390">
        <v>2011</v>
      </c>
      <c r="B2390">
        <v>6</v>
      </c>
      <c r="C2390">
        <v>10</v>
      </c>
      <c r="D2390">
        <v>3</v>
      </c>
      <c r="E2390" s="13">
        <v>6.1000000000000005</v>
      </c>
      <c r="F2390" s="7">
        <f>(((20-15)/(MIN($E$2:$E$8761)-15))*Data[[#This Row],[temperatuur]])+18.151</f>
        <v>16.869487394957982</v>
      </c>
      <c r="G2390" s="7">
        <f>Data[[#This Row],[Tintern ]]-Data[[#This Row],[temperatuur]]</f>
        <v>10.769487394957981</v>
      </c>
      <c r="H2390" s="7">
        <f>ROUND(IF(Data[[#This Row],[deltaT]]&gt;0,(Data[[#This Row],[Tintern ]]-Data[[#This Row],[temperatuur]])*Uitgangspunten!$B$9,0),1)</f>
        <v>37.4</v>
      </c>
      <c r="I2390"/>
      <c r="J2390"/>
      <c r="K2390" s="6"/>
      <c r="O2390" s="5"/>
      <c r="P2390" s="8"/>
      <c r="U2390"/>
      <c r="V2390"/>
    </row>
    <row r="2391" spans="1:22" x14ac:dyDescent="0.25">
      <c r="A2391">
        <v>2010</v>
      </c>
      <c r="B2391">
        <v>10</v>
      </c>
      <c r="C2391">
        <v>12</v>
      </c>
      <c r="D2391">
        <v>1</v>
      </c>
      <c r="E2391" s="13">
        <v>6.1000000000000005</v>
      </c>
      <c r="F2391" s="7">
        <f>(((20-15)/(MIN($E$2:$E$8761)-15))*Data[[#This Row],[temperatuur]])+18.151</f>
        <v>16.869487394957982</v>
      </c>
      <c r="G2391" s="7">
        <f>Data[[#This Row],[Tintern ]]-Data[[#This Row],[temperatuur]]</f>
        <v>10.769487394957981</v>
      </c>
      <c r="H2391" s="7">
        <f>ROUND(IF(Data[[#This Row],[deltaT]]&gt;0,(Data[[#This Row],[Tintern ]]-Data[[#This Row],[temperatuur]])*Uitgangspunten!$B$9,0),1)</f>
        <v>37.4</v>
      </c>
      <c r="I2391"/>
      <c r="J2391"/>
      <c r="K2391" s="6"/>
      <c r="O2391" s="5"/>
      <c r="P2391" s="8"/>
      <c r="U2391"/>
      <c r="V2391"/>
    </row>
    <row r="2392" spans="1:22" x14ac:dyDescent="0.25">
      <c r="A2392">
        <v>2010</v>
      </c>
      <c r="B2392">
        <v>10</v>
      </c>
      <c r="C2392">
        <v>12</v>
      </c>
      <c r="D2392">
        <v>2</v>
      </c>
      <c r="E2392" s="13">
        <v>6.1000000000000005</v>
      </c>
      <c r="F2392" s="7">
        <f>(((20-15)/(MIN($E$2:$E$8761)-15))*Data[[#This Row],[temperatuur]])+18.151</f>
        <v>16.869487394957982</v>
      </c>
      <c r="G2392" s="7">
        <f>Data[[#This Row],[Tintern ]]-Data[[#This Row],[temperatuur]]</f>
        <v>10.769487394957981</v>
      </c>
      <c r="H2392" s="7">
        <f>ROUND(IF(Data[[#This Row],[deltaT]]&gt;0,(Data[[#This Row],[Tintern ]]-Data[[#This Row],[temperatuur]])*Uitgangspunten!$B$9,0),1)</f>
        <v>37.4</v>
      </c>
      <c r="I2392"/>
      <c r="J2392"/>
      <c r="K2392" s="6"/>
      <c r="O2392" s="5"/>
      <c r="P2392" s="8"/>
      <c r="U2392"/>
      <c r="V2392"/>
    </row>
    <row r="2393" spans="1:22" x14ac:dyDescent="0.25">
      <c r="A2393">
        <v>2010</v>
      </c>
      <c r="B2393">
        <v>10</v>
      </c>
      <c r="C2393">
        <v>16</v>
      </c>
      <c r="D2393">
        <v>1</v>
      </c>
      <c r="E2393" s="13">
        <v>6.1000000000000005</v>
      </c>
      <c r="F2393" s="7">
        <f>(((20-15)/(MIN($E$2:$E$8761)-15))*Data[[#This Row],[temperatuur]])+18.151</f>
        <v>16.869487394957982</v>
      </c>
      <c r="G2393" s="7">
        <f>Data[[#This Row],[Tintern ]]-Data[[#This Row],[temperatuur]]</f>
        <v>10.769487394957981</v>
      </c>
      <c r="H2393" s="7">
        <f>ROUND(IF(Data[[#This Row],[deltaT]]&gt;0,(Data[[#This Row],[Tintern ]]-Data[[#This Row],[temperatuur]])*Uitgangspunten!$B$9,0),1)</f>
        <v>37.4</v>
      </c>
      <c r="I2393"/>
      <c r="J2393"/>
      <c r="K2393" s="6"/>
      <c r="O2393" s="5"/>
      <c r="P2393" s="8"/>
      <c r="U2393"/>
      <c r="V2393"/>
    </row>
    <row r="2394" spans="1:22" x14ac:dyDescent="0.25">
      <c r="A2394">
        <v>2010</v>
      </c>
      <c r="B2394">
        <v>10</v>
      </c>
      <c r="C2394">
        <v>16</v>
      </c>
      <c r="D2394">
        <v>2</v>
      </c>
      <c r="E2394" s="13">
        <v>6.1000000000000005</v>
      </c>
      <c r="F2394" s="7">
        <f>(((20-15)/(MIN($E$2:$E$8761)-15))*Data[[#This Row],[temperatuur]])+18.151</f>
        <v>16.869487394957982</v>
      </c>
      <c r="G2394" s="7">
        <f>Data[[#This Row],[Tintern ]]-Data[[#This Row],[temperatuur]]</f>
        <v>10.769487394957981</v>
      </c>
      <c r="H2394" s="7">
        <f>ROUND(IF(Data[[#This Row],[deltaT]]&gt;0,(Data[[#This Row],[Tintern ]]-Data[[#This Row],[temperatuur]])*Uitgangspunten!$B$9,0),1)</f>
        <v>37.4</v>
      </c>
      <c r="I2394"/>
      <c r="J2394"/>
      <c r="K2394" s="6"/>
      <c r="O2394" s="5"/>
      <c r="P2394" s="8"/>
      <c r="U2394"/>
      <c r="V2394"/>
    </row>
    <row r="2395" spans="1:22" x14ac:dyDescent="0.25">
      <c r="A2395">
        <v>2010</v>
      </c>
      <c r="B2395">
        <v>10</v>
      </c>
      <c r="C2395">
        <v>29</v>
      </c>
      <c r="D2395">
        <v>6</v>
      </c>
      <c r="E2395" s="13">
        <v>6.1000000000000005</v>
      </c>
      <c r="F2395" s="7">
        <f>(((20-15)/(MIN($E$2:$E$8761)-15))*Data[[#This Row],[temperatuur]])+18.151</f>
        <v>16.869487394957982</v>
      </c>
      <c r="G2395" s="7">
        <f>Data[[#This Row],[Tintern ]]-Data[[#This Row],[temperatuur]]</f>
        <v>10.769487394957981</v>
      </c>
      <c r="H2395" s="7">
        <f>ROUND(IF(Data[[#This Row],[deltaT]]&gt;0,(Data[[#This Row],[Tintern ]]-Data[[#This Row],[temperatuur]])*Uitgangspunten!$B$9,0),1)</f>
        <v>37.4</v>
      </c>
      <c r="I2395"/>
      <c r="J2395"/>
      <c r="K2395" s="6"/>
      <c r="O2395" s="5"/>
      <c r="P2395" s="8"/>
      <c r="U2395"/>
      <c r="V2395"/>
    </row>
    <row r="2396" spans="1:22" x14ac:dyDescent="0.25">
      <c r="A2396">
        <v>2003</v>
      </c>
      <c r="B2396">
        <v>11</v>
      </c>
      <c r="C2396">
        <v>7</v>
      </c>
      <c r="D2396">
        <v>21</v>
      </c>
      <c r="E2396" s="13">
        <v>6.1000000000000005</v>
      </c>
      <c r="F2396" s="7">
        <f>(((20-15)/(MIN($E$2:$E$8761)-15))*Data[[#This Row],[temperatuur]])+18.151</f>
        <v>16.869487394957982</v>
      </c>
      <c r="G2396" s="7">
        <f>Data[[#This Row],[Tintern ]]-Data[[#This Row],[temperatuur]]</f>
        <v>10.769487394957981</v>
      </c>
      <c r="H2396" s="7">
        <f>ROUND(IF(Data[[#This Row],[deltaT]]&gt;0,(Data[[#This Row],[Tintern ]]-Data[[#This Row],[temperatuur]])*Uitgangspunten!$B$9,0),1)</f>
        <v>37.4</v>
      </c>
      <c r="I2396"/>
      <c r="J2396"/>
      <c r="K2396" s="6"/>
      <c r="O2396" s="5"/>
      <c r="P2396" s="8"/>
      <c r="U2396"/>
      <c r="V2396"/>
    </row>
    <row r="2397" spans="1:22" x14ac:dyDescent="0.25">
      <c r="A2397">
        <v>2003</v>
      </c>
      <c r="B2397">
        <v>11</v>
      </c>
      <c r="C2397">
        <v>8</v>
      </c>
      <c r="D2397">
        <v>1</v>
      </c>
      <c r="E2397" s="13">
        <v>6.1000000000000005</v>
      </c>
      <c r="F2397" s="7">
        <f>(((20-15)/(MIN($E$2:$E$8761)-15))*Data[[#This Row],[temperatuur]])+18.151</f>
        <v>16.869487394957982</v>
      </c>
      <c r="G2397" s="7">
        <f>Data[[#This Row],[Tintern ]]-Data[[#This Row],[temperatuur]]</f>
        <v>10.769487394957981</v>
      </c>
      <c r="H2397" s="7">
        <f>ROUND(IF(Data[[#This Row],[deltaT]]&gt;0,(Data[[#This Row],[Tintern ]]-Data[[#This Row],[temperatuur]])*Uitgangspunten!$B$9,0),1)</f>
        <v>37.4</v>
      </c>
      <c r="I2397"/>
      <c r="J2397"/>
      <c r="K2397" s="6"/>
      <c r="O2397" s="5"/>
      <c r="P2397" s="8"/>
      <c r="U2397"/>
      <c r="V2397"/>
    </row>
    <row r="2398" spans="1:22" x14ac:dyDescent="0.25">
      <c r="A2398">
        <v>2003</v>
      </c>
      <c r="B2398">
        <v>11</v>
      </c>
      <c r="C2398">
        <v>15</v>
      </c>
      <c r="D2398">
        <v>20</v>
      </c>
      <c r="E2398" s="13">
        <v>6.1000000000000005</v>
      </c>
      <c r="F2398" s="7">
        <f>(((20-15)/(MIN($E$2:$E$8761)-15))*Data[[#This Row],[temperatuur]])+18.151</f>
        <v>16.869487394957982</v>
      </c>
      <c r="G2398" s="7">
        <f>Data[[#This Row],[Tintern ]]-Data[[#This Row],[temperatuur]]</f>
        <v>10.769487394957981</v>
      </c>
      <c r="H2398" s="7">
        <f>ROUND(IF(Data[[#This Row],[deltaT]]&gt;0,(Data[[#This Row],[Tintern ]]-Data[[#This Row],[temperatuur]])*Uitgangspunten!$B$9,0),1)</f>
        <v>37.4</v>
      </c>
      <c r="I2398"/>
      <c r="J2398"/>
      <c r="K2398" s="6"/>
      <c r="O2398" s="5"/>
      <c r="P2398" s="8"/>
      <c r="U2398"/>
      <c r="V2398"/>
    </row>
    <row r="2399" spans="1:22" x14ac:dyDescent="0.25">
      <c r="A2399">
        <v>2003</v>
      </c>
      <c r="B2399">
        <v>11</v>
      </c>
      <c r="C2399">
        <v>16</v>
      </c>
      <c r="D2399">
        <v>21</v>
      </c>
      <c r="E2399" s="13">
        <v>6.1000000000000005</v>
      </c>
      <c r="F2399" s="7">
        <f>(((20-15)/(MIN($E$2:$E$8761)-15))*Data[[#This Row],[temperatuur]])+18.151</f>
        <v>16.869487394957982</v>
      </c>
      <c r="G2399" s="7">
        <f>Data[[#This Row],[Tintern ]]-Data[[#This Row],[temperatuur]]</f>
        <v>10.769487394957981</v>
      </c>
      <c r="H2399" s="7">
        <f>ROUND(IF(Data[[#This Row],[deltaT]]&gt;0,(Data[[#This Row],[Tintern ]]-Data[[#This Row],[temperatuur]])*Uitgangspunten!$B$9,0),1)</f>
        <v>37.4</v>
      </c>
      <c r="I2399"/>
      <c r="J2399"/>
      <c r="K2399" s="6"/>
      <c r="O2399" s="5"/>
      <c r="P2399" s="8"/>
      <c r="U2399"/>
      <c r="V2399"/>
    </row>
    <row r="2400" spans="1:22" x14ac:dyDescent="0.25">
      <c r="A2400">
        <v>2003</v>
      </c>
      <c r="B2400">
        <v>11</v>
      </c>
      <c r="C2400">
        <v>27</v>
      </c>
      <c r="D2400">
        <v>15</v>
      </c>
      <c r="E2400" s="13">
        <v>6.1000000000000005</v>
      </c>
      <c r="F2400" s="7">
        <f>(((20-15)/(MIN($E$2:$E$8761)-15))*Data[[#This Row],[temperatuur]])+18.151</f>
        <v>16.869487394957982</v>
      </c>
      <c r="G2400" s="7">
        <f>Data[[#This Row],[Tintern ]]-Data[[#This Row],[temperatuur]]</f>
        <v>10.769487394957981</v>
      </c>
      <c r="H2400" s="7">
        <f>ROUND(IF(Data[[#This Row],[deltaT]]&gt;0,(Data[[#This Row],[Tintern ]]-Data[[#This Row],[temperatuur]])*Uitgangspunten!$B$9,0),1)</f>
        <v>37.4</v>
      </c>
      <c r="I2400"/>
      <c r="J2400"/>
      <c r="K2400" s="6"/>
      <c r="O2400" s="5"/>
      <c r="P2400" s="8"/>
      <c r="U2400"/>
      <c r="V2400"/>
    </row>
    <row r="2401" spans="1:22" x14ac:dyDescent="0.25">
      <c r="A2401">
        <v>2003</v>
      </c>
      <c r="B2401">
        <v>12</v>
      </c>
      <c r="C2401">
        <v>3</v>
      </c>
      <c r="D2401">
        <v>24</v>
      </c>
      <c r="E2401" s="13">
        <v>6.1000000000000005</v>
      </c>
      <c r="F2401" s="7">
        <f>(((20-15)/(MIN($E$2:$E$8761)-15))*Data[[#This Row],[temperatuur]])+18.151</f>
        <v>16.869487394957982</v>
      </c>
      <c r="G2401" s="7">
        <f>Data[[#This Row],[Tintern ]]-Data[[#This Row],[temperatuur]]</f>
        <v>10.769487394957981</v>
      </c>
      <c r="H2401" s="7">
        <f>ROUND(IF(Data[[#This Row],[deltaT]]&gt;0,(Data[[#This Row],[Tintern ]]-Data[[#This Row],[temperatuur]])*Uitgangspunten!$B$9,0),1)</f>
        <v>37.4</v>
      </c>
      <c r="I2401"/>
      <c r="J2401"/>
      <c r="K2401" s="6"/>
      <c r="O2401" s="5"/>
      <c r="P2401" s="8"/>
      <c r="U2401"/>
      <c r="V2401"/>
    </row>
    <row r="2402" spans="1:22" x14ac:dyDescent="0.25">
      <c r="A2402">
        <v>2003</v>
      </c>
      <c r="B2402">
        <v>12</v>
      </c>
      <c r="C2402">
        <v>4</v>
      </c>
      <c r="D2402">
        <v>1</v>
      </c>
      <c r="E2402" s="13">
        <v>6.1000000000000005</v>
      </c>
      <c r="F2402" s="7">
        <f>(((20-15)/(MIN($E$2:$E$8761)-15))*Data[[#This Row],[temperatuur]])+18.151</f>
        <v>16.869487394957982</v>
      </c>
      <c r="G2402" s="7">
        <f>Data[[#This Row],[Tintern ]]-Data[[#This Row],[temperatuur]]</f>
        <v>10.769487394957981</v>
      </c>
      <c r="H2402" s="7">
        <f>ROUND(IF(Data[[#This Row],[deltaT]]&gt;0,(Data[[#This Row],[Tintern ]]-Data[[#This Row],[temperatuur]])*Uitgangspunten!$B$9,0),1)</f>
        <v>37.4</v>
      </c>
      <c r="I2402"/>
      <c r="J2402"/>
      <c r="K2402" s="6"/>
      <c r="O2402" s="5"/>
      <c r="P2402" s="8"/>
      <c r="U2402"/>
      <c r="V2402"/>
    </row>
    <row r="2403" spans="1:22" x14ac:dyDescent="0.25">
      <c r="A2403">
        <v>2003</v>
      </c>
      <c r="B2403">
        <v>12</v>
      </c>
      <c r="C2403">
        <v>4</v>
      </c>
      <c r="D2403">
        <v>2</v>
      </c>
      <c r="E2403" s="13">
        <v>6.1000000000000005</v>
      </c>
      <c r="F2403" s="7">
        <f>(((20-15)/(MIN($E$2:$E$8761)-15))*Data[[#This Row],[temperatuur]])+18.151</f>
        <v>16.869487394957982</v>
      </c>
      <c r="G2403" s="7">
        <f>Data[[#This Row],[Tintern ]]-Data[[#This Row],[temperatuur]]</f>
        <v>10.769487394957981</v>
      </c>
      <c r="H2403" s="7">
        <f>ROUND(IF(Data[[#This Row],[deltaT]]&gt;0,(Data[[#This Row],[Tintern ]]-Data[[#This Row],[temperatuur]])*Uitgangspunten!$B$9,0),1)</f>
        <v>37.4</v>
      </c>
      <c r="I2403"/>
      <c r="J2403"/>
      <c r="K2403" s="6"/>
      <c r="O2403" s="5"/>
      <c r="P2403" s="8"/>
      <c r="U2403"/>
      <c r="V2403"/>
    </row>
    <row r="2404" spans="1:22" x14ac:dyDescent="0.25">
      <c r="A2404">
        <v>2003</v>
      </c>
      <c r="B2404">
        <v>12</v>
      </c>
      <c r="C2404">
        <v>4</v>
      </c>
      <c r="D2404">
        <v>4</v>
      </c>
      <c r="E2404" s="13">
        <v>6.1000000000000005</v>
      </c>
      <c r="F2404" s="7">
        <f>(((20-15)/(MIN($E$2:$E$8761)-15))*Data[[#This Row],[temperatuur]])+18.151</f>
        <v>16.869487394957982</v>
      </c>
      <c r="G2404" s="7">
        <f>Data[[#This Row],[Tintern ]]-Data[[#This Row],[temperatuur]]</f>
        <v>10.769487394957981</v>
      </c>
      <c r="H2404" s="7">
        <f>ROUND(IF(Data[[#This Row],[deltaT]]&gt;0,(Data[[#This Row],[Tintern ]]-Data[[#This Row],[temperatuur]])*Uitgangspunten!$B$9,0),1)</f>
        <v>37.4</v>
      </c>
      <c r="I2404"/>
      <c r="J2404"/>
      <c r="K2404" s="6"/>
      <c r="O2404" s="5"/>
      <c r="P2404" s="8"/>
      <c r="U2404"/>
      <c r="V2404"/>
    </row>
    <row r="2405" spans="1:22" x14ac:dyDescent="0.25">
      <c r="A2405">
        <v>2003</v>
      </c>
      <c r="B2405">
        <v>12</v>
      </c>
      <c r="C2405">
        <v>14</v>
      </c>
      <c r="D2405">
        <v>20</v>
      </c>
      <c r="E2405" s="13">
        <v>6.1000000000000005</v>
      </c>
      <c r="F2405" s="7">
        <f>(((20-15)/(MIN($E$2:$E$8761)-15))*Data[[#This Row],[temperatuur]])+18.151</f>
        <v>16.869487394957982</v>
      </c>
      <c r="G2405" s="7">
        <f>Data[[#This Row],[Tintern ]]-Data[[#This Row],[temperatuur]]</f>
        <v>10.769487394957981</v>
      </c>
      <c r="H2405" s="7">
        <f>ROUND(IF(Data[[#This Row],[deltaT]]&gt;0,(Data[[#This Row],[Tintern ]]-Data[[#This Row],[temperatuur]])*Uitgangspunten!$B$9,0),1)</f>
        <v>37.4</v>
      </c>
      <c r="I2405"/>
      <c r="J2405"/>
      <c r="K2405" s="6"/>
      <c r="O2405" s="5"/>
      <c r="P2405" s="8"/>
      <c r="U2405"/>
      <c r="V2405"/>
    </row>
    <row r="2406" spans="1:22" x14ac:dyDescent="0.25">
      <c r="A2406">
        <v>2003</v>
      </c>
      <c r="B2406">
        <v>12</v>
      </c>
      <c r="C2406">
        <v>16</v>
      </c>
      <c r="D2406">
        <v>10</v>
      </c>
      <c r="E2406" s="13">
        <v>6.1000000000000005</v>
      </c>
      <c r="F2406" s="7">
        <f>(((20-15)/(MIN($E$2:$E$8761)-15))*Data[[#This Row],[temperatuur]])+18.151</f>
        <v>16.869487394957982</v>
      </c>
      <c r="G2406" s="7">
        <f>Data[[#This Row],[Tintern ]]-Data[[#This Row],[temperatuur]]</f>
        <v>10.769487394957981</v>
      </c>
      <c r="H2406" s="7">
        <f>ROUND(IF(Data[[#This Row],[deltaT]]&gt;0,(Data[[#This Row],[Tintern ]]-Data[[#This Row],[temperatuur]])*Uitgangspunten!$B$9,0),1)</f>
        <v>37.4</v>
      </c>
      <c r="I2406"/>
      <c r="J2406"/>
      <c r="K2406" s="6"/>
      <c r="O2406" s="5"/>
      <c r="P2406" s="8"/>
      <c r="U2406"/>
      <c r="V2406"/>
    </row>
    <row r="2407" spans="1:22" x14ac:dyDescent="0.25">
      <c r="A2407">
        <v>2003</v>
      </c>
      <c r="B2407">
        <v>12</v>
      </c>
      <c r="C2407">
        <v>16</v>
      </c>
      <c r="D2407">
        <v>17</v>
      </c>
      <c r="E2407" s="13">
        <v>6.1000000000000005</v>
      </c>
      <c r="F2407" s="7">
        <f>(((20-15)/(MIN($E$2:$E$8761)-15))*Data[[#This Row],[temperatuur]])+18.151</f>
        <v>16.869487394957982</v>
      </c>
      <c r="G2407" s="7">
        <f>Data[[#This Row],[Tintern ]]-Data[[#This Row],[temperatuur]]</f>
        <v>10.769487394957981</v>
      </c>
      <c r="H2407" s="7">
        <f>ROUND(IF(Data[[#This Row],[deltaT]]&gt;0,(Data[[#This Row],[Tintern ]]-Data[[#This Row],[temperatuur]])*Uitgangspunten!$B$9,0),1)</f>
        <v>37.4</v>
      </c>
      <c r="I2407"/>
      <c r="J2407"/>
      <c r="K2407" s="6"/>
      <c r="O2407" s="5"/>
      <c r="P2407" s="8"/>
      <c r="U2407"/>
      <c r="V2407"/>
    </row>
    <row r="2408" spans="1:22" x14ac:dyDescent="0.25">
      <c r="A2408">
        <v>2003</v>
      </c>
      <c r="B2408">
        <v>12</v>
      </c>
      <c r="C2408">
        <v>24</v>
      </c>
      <c r="D2408">
        <v>23</v>
      </c>
      <c r="E2408" s="13">
        <v>6.1000000000000005</v>
      </c>
      <c r="F2408" s="7">
        <f>(((20-15)/(MIN($E$2:$E$8761)-15))*Data[[#This Row],[temperatuur]])+18.151</f>
        <v>16.869487394957982</v>
      </c>
      <c r="G2408" s="7">
        <f>Data[[#This Row],[Tintern ]]-Data[[#This Row],[temperatuur]]</f>
        <v>10.769487394957981</v>
      </c>
      <c r="H2408" s="7">
        <f>ROUND(IF(Data[[#This Row],[deltaT]]&gt;0,(Data[[#This Row],[Tintern ]]-Data[[#This Row],[temperatuur]])*Uitgangspunten!$B$9,0),1)</f>
        <v>37.4</v>
      </c>
      <c r="I2408"/>
      <c r="J2408"/>
      <c r="K2408" s="6"/>
      <c r="O2408" s="5"/>
      <c r="P2408" s="8"/>
      <c r="U2408"/>
      <c r="V2408"/>
    </row>
    <row r="2409" spans="1:22" x14ac:dyDescent="0.25">
      <c r="A2409">
        <v>2003</v>
      </c>
      <c r="B2409">
        <v>12</v>
      </c>
      <c r="C2409">
        <v>24</v>
      </c>
      <c r="D2409">
        <v>24</v>
      </c>
      <c r="E2409" s="13">
        <v>6.1000000000000005</v>
      </c>
      <c r="F2409" s="7">
        <f>(((20-15)/(MIN($E$2:$E$8761)-15))*Data[[#This Row],[temperatuur]])+18.151</f>
        <v>16.869487394957982</v>
      </c>
      <c r="G2409" s="7">
        <f>Data[[#This Row],[Tintern ]]-Data[[#This Row],[temperatuur]]</f>
        <v>10.769487394957981</v>
      </c>
      <c r="H2409" s="7">
        <f>ROUND(IF(Data[[#This Row],[deltaT]]&gt;0,(Data[[#This Row],[Tintern ]]-Data[[#This Row],[temperatuur]])*Uitgangspunten!$B$9,0),1)</f>
        <v>37.4</v>
      </c>
      <c r="I2409"/>
      <c r="J2409"/>
      <c r="K2409" s="6"/>
      <c r="O2409" s="5"/>
      <c r="P2409" s="8"/>
      <c r="U2409"/>
      <c r="V2409"/>
    </row>
    <row r="2410" spans="1:22" x14ac:dyDescent="0.25">
      <c r="A2410">
        <v>2003</v>
      </c>
      <c r="B2410">
        <v>12</v>
      </c>
      <c r="C2410">
        <v>26</v>
      </c>
      <c r="D2410">
        <v>17</v>
      </c>
      <c r="E2410" s="13">
        <v>6.1000000000000005</v>
      </c>
      <c r="F2410" s="7">
        <f>(((20-15)/(MIN($E$2:$E$8761)-15))*Data[[#This Row],[temperatuur]])+18.151</f>
        <v>16.869487394957982</v>
      </c>
      <c r="G2410" s="7">
        <f>Data[[#This Row],[Tintern ]]-Data[[#This Row],[temperatuur]]</f>
        <v>10.769487394957981</v>
      </c>
      <c r="H2410" s="7">
        <f>ROUND(IF(Data[[#This Row],[deltaT]]&gt;0,(Data[[#This Row],[Tintern ]]-Data[[#This Row],[temperatuur]])*Uitgangspunten!$B$9,0),1)</f>
        <v>37.4</v>
      </c>
      <c r="I2410"/>
      <c r="J2410"/>
      <c r="K2410" s="6"/>
      <c r="O2410" s="5"/>
      <c r="P2410" s="8"/>
      <c r="U2410"/>
      <c r="V2410"/>
    </row>
    <row r="2411" spans="1:22" x14ac:dyDescent="0.25">
      <c r="A2411">
        <v>2001</v>
      </c>
      <c r="B2411">
        <v>1</v>
      </c>
      <c r="C2411">
        <v>1</v>
      </c>
      <c r="D2411">
        <v>24</v>
      </c>
      <c r="E2411" s="13">
        <v>6.2</v>
      </c>
      <c r="F2411" s="7">
        <f>(((20-15)/(MIN($E$2:$E$8761)-15))*Data[[#This Row],[temperatuur]])+18.151</f>
        <v>16.84847899159664</v>
      </c>
      <c r="G2411" s="7">
        <f>Data[[#This Row],[Tintern ]]-Data[[#This Row],[temperatuur]]</f>
        <v>10.64847899159664</v>
      </c>
      <c r="H2411" s="7">
        <f>ROUND(IF(Data[[#This Row],[deltaT]]&gt;0,(Data[[#This Row],[Tintern ]]-Data[[#This Row],[temperatuur]])*Uitgangspunten!$B$9,0),1)</f>
        <v>37</v>
      </c>
      <c r="I2411"/>
      <c r="J2411"/>
      <c r="K2411" s="6"/>
      <c r="O2411" s="5"/>
      <c r="P2411" s="8"/>
      <c r="U2411"/>
      <c r="V2411"/>
    </row>
    <row r="2412" spans="1:22" x14ac:dyDescent="0.25">
      <c r="A2412">
        <v>2001</v>
      </c>
      <c r="B2412">
        <v>1</v>
      </c>
      <c r="C2412">
        <v>7</v>
      </c>
      <c r="D2412">
        <v>12</v>
      </c>
      <c r="E2412" s="13">
        <v>6.2</v>
      </c>
      <c r="F2412" s="7">
        <f>(((20-15)/(MIN($E$2:$E$8761)-15))*Data[[#This Row],[temperatuur]])+18.151</f>
        <v>16.84847899159664</v>
      </c>
      <c r="G2412" s="7">
        <f>Data[[#This Row],[Tintern ]]-Data[[#This Row],[temperatuur]]</f>
        <v>10.64847899159664</v>
      </c>
      <c r="H2412" s="7">
        <f>ROUND(IF(Data[[#This Row],[deltaT]]&gt;0,(Data[[#This Row],[Tintern ]]-Data[[#This Row],[temperatuur]])*Uitgangspunten!$B$9,0),1)</f>
        <v>37</v>
      </c>
      <c r="I2412"/>
      <c r="J2412"/>
      <c r="K2412" s="6"/>
      <c r="O2412" s="5"/>
      <c r="P2412" s="8"/>
      <c r="U2412"/>
      <c r="V2412"/>
    </row>
    <row r="2413" spans="1:22" x14ac:dyDescent="0.25">
      <c r="A2413">
        <v>2001</v>
      </c>
      <c r="B2413">
        <v>1</v>
      </c>
      <c r="C2413">
        <v>28</v>
      </c>
      <c r="D2413">
        <v>14</v>
      </c>
      <c r="E2413" s="13">
        <v>6.2</v>
      </c>
      <c r="F2413" s="7">
        <f>(((20-15)/(MIN($E$2:$E$8761)-15))*Data[[#This Row],[temperatuur]])+18.151</f>
        <v>16.84847899159664</v>
      </c>
      <c r="G2413" s="7">
        <f>Data[[#This Row],[Tintern ]]-Data[[#This Row],[temperatuur]]</f>
        <v>10.64847899159664</v>
      </c>
      <c r="H2413" s="7">
        <f>ROUND(IF(Data[[#This Row],[deltaT]]&gt;0,(Data[[#This Row],[Tintern ]]-Data[[#This Row],[temperatuur]])*Uitgangspunten!$B$9,0),1)</f>
        <v>37</v>
      </c>
      <c r="I2413"/>
      <c r="J2413"/>
      <c r="K2413" s="6"/>
      <c r="O2413" s="5"/>
      <c r="P2413" s="8"/>
      <c r="U2413"/>
      <c r="V2413"/>
    </row>
    <row r="2414" spans="1:22" x14ac:dyDescent="0.25">
      <c r="A2414">
        <v>2004</v>
      </c>
      <c r="B2414">
        <v>2</v>
      </c>
      <c r="C2414">
        <v>14</v>
      </c>
      <c r="D2414">
        <v>4</v>
      </c>
      <c r="E2414" s="13">
        <v>6.2</v>
      </c>
      <c r="F2414" s="7">
        <f>(((20-15)/(MIN($E$2:$E$8761)-15))*Data[[#This Row],[temperatuur]])+18.151</f>
        <v>16.84847899159664</v>
      </c>
      <c r="G2414" s="7">
        <f>Data[[#This Row],[Tintern ]]-Data[[#This Row],[temperatuur]]</f>
        <v>10.64847899159664</v>
      </c>
      <c r="H2414" s="7">
        <f>ROUND(IF(Data[[#This Row],[deltaT]]&gt;0,(Data[[#This Row],[Tintern ]]-Data[[#This Row],[temperatuur]])*Uitgangspunten!$B$9,0),1)</f>
        <v>37</v>
      </c>
      <c r="I2414"/>
      <c r="J2414"/>
      <c r="K2414" s="6"/>
      <c r="O2414" s="5"/>
      <c r="P2414" s="8"/>
      <c r="U2414"/>
      <c r="V2414"/>
    </row>
    <row r="2415" spans="1:22" x14ac:dyDescent="0.25">
      <c r="A2415">
        <v>2004</v>
      </c>
      <c r="B2415">
        <v>2</v>
      </c>
      <c r="C2415">
        <v>15</v>
      </c>
      <c r="D2415">
        <v>20</v>
      </c>
      <c r="E2415" s="13">
        <v>6.2</v>
      </c>
      <c r="F2415" s="7">
        <f>(((20-15)/(MIN($E$2:$E$8761)-15))*Data[[#This Row],[temperatuur]])+18.151</f>
        <v>16.84847899159664</v>
      </c>
      <c r="G2415" s="7">
        <f>Data[[#This Row],[Tintern ]]-Data[[#This Row],[temperatuur]]</f>
        <v>10.64847899159664</v>
      </c>
      <c r="H2415" s="7">
        <f>ROUND(IF(Data[[#This Row],[deltaT]]&gt;0,(Data[[#This Row],[Tintern ]]-Data[[#This Row],[temperatuur]])*Uitgangspunten!$B$9,0),1)</f>
        <v>37</v>
      </c>
      <c r="I2415"/>
      <c r="J2415"/>
      <c r="K2415" s="6"/>
      <c r="O2415" s="5"/>
      <c r="P2415" s="8"/>
      <c r="U2415"/>
      <c r="V2415"/>
    </row>
    <row r="2416" spans="1:22" x14ac:dyDescent="0.25">
      <c r="A2416">
        <v>2004</v>
      </c>
      <c r="B2416">
        <v>3</v>
      </c>
      <c r="C2416">
        <v>7</v>
      </c>
      <c r="D2416">
        <v>10</v>
      </c>
      <c r="E2416" s="13">
        <v>6.2</v>
      </c>
      <c r="F2416" s="7">
        <f>(((20-15)/(MIN($E$2:$E$8761)-15))*Data[[#This Row],[temperatuur]])+18.151</f>
        <v>16.84847899159664</v>
      </c>
      <c r="G2416" s="7">
        <f>Data[[#This Row],[Tintern ]]-Data[[#This Row],[temperatuur]]</f>
        <v>10.64847899159664</v>
      </c>
      <c r="H2416" s="7">
        <f>ROUND(IF(Data[[#This Row],[deltaT]]&gt;0,(Data[[#This Row],[Tintern ]]-Data[[#This Row],[temperatuur]])*Uitgangspunten!$B$9,0),1)</f>
        <v>37</v>
      </c>
      <c r="I2416"/>
      <c r="J2416"/>
      <c r="K2416" s="6"/>
      <c r="O2416" s="5"/>
      <c r="P2416" s="8"/>
      <c r="U2416"/>
      <c r="V2416"/>
    </row>
    <row r="2417" spans="1:22" x14ac:dyDescent="0.25">
      <c r="A2417">
        <v>2004</v>
      </c>
      <c r="B2417">
        <v>3</v>
      </c>
      <c r="C2417">
        <v>12</v>
      </c>
      <c r="D2417">
        <v>13</v>
      </c>
      <c r="E2417" s="13">
        <v>6.2</v>
      </c>
      <c r="F2417" s="7">
        <f>(((20-15)/(MIN($E$2:$E$8761)-15))*Data[[#This Row],[temperatuur]])+18.151</f>
        <v>16.84847899159664</v>
      </c>
      <c r="G2417" s="7">
        <f>Data[[#This Row],[Tintern ]]-Data[[#This Row],[temperatuur]]</f>
        <v>10.64847899159664</v>
      </c>
      <c r="H2417" s="7">
        <f>ROUND(IF(Data[[#This Row],[deltaT]]&gt;0,(Data[[#This Row],[Tintern ]]-Data[[#This Row],[temperatuur]])*Uitgangspunten!$B$9,0),1)</f>
        <v>37</v>
      </c>
      <c r="I2417"/>
      <c r="J2417"/>
      <c r="K2417" s="6"/>
      <c r="O2417" s="5"/>
      <c r="P2417" s="8"/>
      <c r="U2417"/>
      <c r="V2417"/>
    </row>
    <row r="2418" spans="1:22" x14ac:dyDescent="0.25">
      <c r="A2418">
        <v>2004</v>
      </c>
      <c r="B2418">
        <v>3</v>
      </c>
      <c r="C2418">
        <v>17</v>
      </c>
      <c r="D2418">
        <v>5</v>
      </c>
      <c r="E2418" s="13">
        <v>6.2</v>
      </c>
      <c r="F2418" s="7">
        <f>(((20-15)/(MIN($E$2:$E$8761)-15))*Data[[#This Row],[temperatuur]])+18.151</f>
        <v>16.84847899159664</v>
      </c>
      <c r="G2418" s="7">
        <f>Data[[#This Row],[Tintern ]]-Data[[#This Row],[temperatuur]]</f>
        <v>10.64847899159664</v>
      </c>
      <c r="H2418" s="7">
        <f>ROUND(IF(Data[[#This Row],[deltaT]]&gt;0,(Data[[#This Row],[Tintern ]]-Data[[#This Row],[temperatuur]])*Uitgangspunten!$B$9,0),1)</f>
        <v>37</v>
      </c>
      <c r="I2418"/>
      <c r="J2418"/>
      <c r="K2418" s="6"/>
      <c r="O2418" s="5"/>
      <c r="P2418" s="8"/>
      <c r="U2418"/>
      <c r="V2418"/>
    </row>
    <row r="2419" spans="1:22" x14ac:dyDescent="0.25">
      <c r="A2419">
        <v>2004</v>
      </c>
      <c r="B2419">
        <v>3</v>
      </c>
      <c r="C2419">
        <v>17</v>
      </c>
      <c r="D2419">
        <v>6</v>
      </c>
      <c r="E2419" s="13">
        <v>6.2</v>
      </c>
      <c r="F2419" s="7">
        <f>(((20-15)/(MIN($E$2:$E$8761)-15))*Data[[#This Row],[temperatuur]])+18.151</f>
        <v>16.84847899159664</v>
      </c>
      <c r="G2419" s="7">
        <f>Data[[#This Row],[Tintern ]]-Data[[#This Row],[temperatuur]]</f>
        <v>10.64847899159664</v>
      </c>
      <c r="H2419" s="7">
        <f>ROUND(IF(Data[[#This Row],[deltaT]]&gt;0,(Data[[#This Row],[Tintern ]]-Data[[#This Row],[temperatuur]])*Uitgangspunten!$B$9,0),1)</f>
        <v>37</v>
      </c>
      <c r="I2419"/>
      <c r="J2419"/>
      <c r="K2419" s="6"/>
      <c r="O2419" s="5"/>
      <c r="P2419" s="8"/>
      <c r="U2419"/>
      <c r="V2419"/>
    </row>
    <row r="2420" spans="1:22" x14ac:dyDescent="0.25">
      <c r="A2420">
        <v>2004</v>
      </c>
      <c r="B2420">
        <v>3</v>
      </c>
      <c r="C2420">
        <v>17</v>
      </c>
      <c r="D2420">
        <v>23</v>
      </c>
      <c r="E2420" s="13">
        <v>6.2</v>
      </c>
      <c r="F2420" s="7">
        <f>(((20-15)/(MIN($E$2:$E$8761)-15))*Data[[#This Row],[temperatuur]])+18.151</f>
        <v>16.84847899159664</v>
      </c>
      <c r="G2420" s="7">
        <f>Data[[#This Row],[Tintern ]]-Data[[#This Row],[temperatuur]]</f>
        <v>10.64847899159664</v>
      </c>
      <c r="H2420" s="7">
        <f>ROUND(IF(Data[[#This Row],[deltaT]]&gt;0,(Data[[#This Row],[Tintern ]]-Data[[#This Row],[temperatuur]])*Uitgangspunten!$B$9,0),1)</f>
        <v>37</v>
      </c>
      <c r="I2420"/>
      <c r="J2420"/>
      <c r="K2420" s="6"/>
      <c r="O2420" s="5"/>
      <c r="P2420" s="8"/>
      <c r="U2420"/>
      <c r="V2420"/>
    </row>
    <row r="2421" spans="1:22" x14ac:dyDescent="0.25">
      <c r="A2421">
        <v>2004</v>
      </c>
      <c r="B2421">
        <v>3</v>
      </c>
      <c r="C2421">
        <v>26</v>
      </c>
      <c r="D2421">
        <v>9</v>
      </c>
      <c r="E2421" s="13">
        <v>6.2</v>
      </c>
      <c r="F2421" s="7">
        <f>(((20-15)/(MIN($E$2:$E$8761)-15))*Data[[#This Row],[temperatuur]])+18.151</f>
        <v>16.84847899159664</v>
      </c>
      <c r="G2421" s="7">
        <f>Data[[#This Row],[Tintern ]]-Data[[#This Row],[temperatuur]]</f>
        <v>10.64847899159664</v>
      </c>
      <c r="H2421" s="7">
        <f>ROUND(IF(Data[[#This Row],[deltaT]]&gt;0,(Data[[#This Row],[Tintern ]]-Data[[#This Row],[temperatuur]])*Uitgangspunten!$B$9,0),1)</f>
        <v>37</v>
      </c>
      <c r="I2421"/>
      <c r="J2421"/>
      <c r="K2421" s="6"/>
      <c r="O2421" s="5"/>
      <c r="P2421" s="8"/>
      <c r="U2421"/>
      <c r="V2421"/>
    </row>
    <row r="2422" spans="1:22" x14ac:dyDescent="0.25">
      <c r="A2422">
        <v>2004</v>
      </c>
      <c r="B2422">
        <v>3</v>
      </c>
      <c r="C2422">
        <v>30</v>
      </c>
      <c r="D2422">
        <v>7</v>
      </c>
      <c r="E2422" s="13">
        <v>6.2</v>
      </c>
      <c r="F2422" s="7">
        <f>(((20-15)/(MIN($E$2:$E$8761)-15))*Data[[#This Row],[temperatuur]])+18.151</f>
        <v>16.84847899159664</v>
      </c>
      <c r="G2422" s="7">
        <f>Data[[#This Row],[Tintern ]]-Data[[#This Row],[temperatuur]]</f>
        <v>10.64847899159664</v>
      </c>
      <c r="H2422" s="7">
        <f>ROUND(IF(Data[[#This Row],[deltaT]]&gt;0,(Data[[#This Row],[Tintern ]]-Data[[#This Row],[temperatuur]])*Uitgangspunten!$B$9,0),1)</f>
        <v>37</v>
      </c>
      <c r="I2422"/>
      <c r="J2422"/>
      <c r="K2422" s="6"/>
      <c r="O2422" s="5"/>
      <c r="P2422" s="8"/>
      <c r="U2422"/>
      <c r="V2422"/>
    </row>
    <row r="2423" spans="1:22" x14ac:dyDescent="0.25">
      <c r="A2423">
        <v>2004</v>
      </c>
      <c r="B2423">
        <v>3</v>
      </c>
      <c r="C2423">
        <v>31</v>
      </c>
      <c r="D2423">
        <v>3</v>
      </c>
      <c r="E2423" s="13">
        <v>6.2</v>
      </c>
      <c r="F2423" s="7">
        <f>(((20-15)/(MIN($E$2:$E$8761)-15))*Data[[#This Row],[temperatuur]])+18.151</f>
        <v>16.84847899159664</v>
      </c>
      <c r="G2423" s="7">
        <f>Data[[#This Row],[Tintern ]]-Data[[#This Row],[temperatuur]]</f>
        <v>10.64847899159664</v>
      </c>
      <c r="H2423" s="7">
        <f>ROUND(IF(Data[[#This Row],[deltaT]]&gt;0,(Data[[#This Row],[Tintern ]]-Data[[#This Row],[temperatuur]])*Uitgangspunten!$B$9,0),1)</f>
        <v>37</v>
      </c>
      <c r="I2423"/>
      <c r="J2423"/>
      <c r="K2423" s="6"/>
      <c r="O2423" s="5"/>
      <c r="P2423" s="8"/>
      <c r="U2423"/>
      <c r="V2423"/>
    </row>
    <row r="2424" spans="1:22" x14ac:dyDescent="0.25">
      <c r="A2424">
        <v>2002</v>
      </c>
      <c r="B2424">
        <v>4</v>
      </c>
      <c r="C2424">
        <v>7</v>
      </c>
      <c r="D2424">
        <v>8</v>
      </c>
      <c r="E2424" s="13">
        <v>6.2</v>
      </c>
      <c r="F2424" s="7">
        <f>(((20-15)/(MIN($E$2:$E$8761)-15))*Data[[#This Row],[temperatuur]])+18.151</f>
        <v>16.84847899159664</v>
      </c>
      <c r="G2424" s="7">
        <f>Data[[#This Row],[Tintern ]]-Data[[#This Row],[temperatuur]]</f>
        <v>10.64847899159664</v>
      </c>
      <c r="H2424" s="7">
        <f>ROUND(IF(Data[[#This Row],[deltaT]]&gt;0,(Data[[#This Row],[Tintern ]]-Data[[#This Row],[temperatuur]])*Uitgangspunten!$B$9,0),1)</f>
        <v>37</v>
      </c>
      <c r="I2424"/>
      <c r="J2424"/>
      <c r="K2424" s="6"/>
      <c r="O2424" s="5"/>
      <c r="P2424" s="8"/>
      <c r="U2424"/>
      <c r="V2424"/>
    </row>
    <row r="2425" spans="1:22" x14ac:dyDescent="0.25">
      <c r="A2425">
        <v>2002</v>
      </c>
      <c r="B2425">
        <v>4</v>
      </c>
      <c r="C2425">
        <v>8</v>
      </c>
      <c r="D2425">
        <v>23</v>
      </c>
      <c r="E2425" s="13">
        <v>6.2</v>
      </c>
      <c r="F2425" s="7">
        <f>(((20-15)/(MIN($E$2:$E$8761)-15))*Data[[#This Row],[temperatuur]])+18.151</f>
        <v>16.84847899159664</v>
      </c>
      <c r="G2425" s="7">
        <f>Data[[#This Row],[Tintern ]]-Data[[#This Row],[temperatuur]]</f>
        <v>10.64847899159664</v>
      </c>
      <c r="H2425" s="7">
        <f>ROUND(IF(Data[[#This Row],[deltaT]]&gt;0,(Data[[#This Row],[Tintern ]]-Data[[#This Row],[temperatuur]])*Uitgangspunten!$B$9,0),1)</f>
        <v>37</v>
      </c>
      <c r="I2425"/>
      <c r="J2425"/>
      <c r="K2425" s="6"/>
      <c r="O2425" s="5"/>
      <c r="P2425" s="8"/>
      <c r="U2425"/>
      <c r="V2425"/>
    </row>
    <row r="2426" spans="1:22" x14ac:dyDescent="0.25">
      <c r="A2426">
        <v>2002</v>
      </c>
      <c r="B2426">
        <v>4</v>
      </c>
      <c r="C2426">
        <v>10</v>
      </c>
      <c r="D2426">
        <v>22</v>
      </c>
      <c r="E2426" s="13">
        <v>6.2</v>
      </c>
      <c r="F2426" s="7">
        <f>(((20-15)/(MIN($E$2:$E$8761)-15))*Data[[#This Row],[temperatuur]])+18.151</f>
        <v>16.84847899159664</v>
      </c>
      <c r="G2426" s="7">
        <f>Data[[#This Row],[Tintern ]]-Data[[#This Row],[temperatuur]]</f>
        <v>10.64847899159664</v>
      </c>
      <c r="H2426" s="7">
        <f>ROUND(IF(Data[[#This Row],[deltaT]]&gt;0,(Data[[#This Row],[Tintern ]]-Data[[#This Row],[temperatuur]])*Uitgangspunten!$B$9,0),1)</f>
        <v>37</v>
      </c>
      <c r="I2426"/>
      <c r="J2426"/>
      <c r="K2426" s="6"/>
      <c r="O2426" s="5"/>
      <c r="P2426" s="8"/>
      <c r="U2426"/>
      <c r="V2426"/>
    </row>
    <row r="2427" spans="1:22" x14ac:dyDescent="0.25">
      <c r="A2427">
        <v>2002</v>
      </c>
      <c r="B2427">
        <v>4</v>
      </c>
      <c r="C2427">
        <v>11</v>
      </c>
      <c r="D2427">
        <v>22</v>
      </c>
      <c r="E2427" s="13">
        <v>6.2</v>
      </c>
      <c r="F2427" s="7">
        <f>(((20-15)/(MIN($E$2:$E$8761)-15))*Data[[#This Row],[temperatuur]])+18.151</f>
        <v>16.84847899159664</v>
      </c>
      <c r="G2427" s="7">
        <f>Data[[#This Row],[Tintern ]]-Data[[#This Row],[temperatuur]]</f>
        <v>10.64847899159664</v>
      </c>
      <c r="H2427" s="7">
        <f>ROUND(IF(Data[[#This Row],[deltaT]]&gt;0,(Data[[#This Row],[Tintern ]]-Data[[#This Row],[temperatuur]])*Uitgangspunten!$B$9,0),1)</f>
        <v>37</v>
      </c>
      <c r="I2427"/>
      <c r="J2427"/>
      <c r="K2427" s="6"/>
      <c r="O2427" s="5"/>
      <c r="P2427" s="8"/>
      <c r="U2427"/>
      <c r="V2427"/>
    </row>
    <row r="2428" spans="1:22" x14ac:dyDescent="0.25">
      <c r="A2428">
        <v>2002</v>
      </c>
      <c r="B2428">
        <v>4</v>
      </c>
      <c r="C2428">
        <v>20</v>
      </c>
      <c r="D2428">
        <v>6</v>
      </c>
      <c r="E2428" s="13">
        <v>6.2</v>
      </c>
      <c r="F2428" s="7">
        <f>(((20-15)/(MIN($E$2:$E$8761)-15))*Data[[#This Row],[temperatuur]])+18.151</f>
        <v>16.84847899159664</v>
      </c>
      <c r="G2428" s="7">
        <f>Data[[#This Row],[Tintern ]]-Data[[#This Row],[temperatuur]]</f>
        <v>10.64847899159664</v>
      </c>
      <c r="H2428" s="7">
        <f>ROUND(IF(Data[[#This Row],[deltaT]]&gt;0,(Data[[#This Row],[Tintern ]]-Data[[#This Row],[temperatuur]])*Uitgangspunten!$B$9,0),1)</f>
        <v>37</v>
      </c>
      <c r="I2428"/>
      <c r="J2428"/>
      <c r="K2428" s="6"/>
      <c r="O2428" s="5"/>
      <c r="P2428" s="8"/>
      <c r="U2428"/>
      <c r="V2428"/>
    </row>
    <row r="2429" spans="1:22" x14ac:dyDescent="0.25">
      <c r="A2429">
        <v>2002</v>
      </c>
      <c r="B2429">
        <v>4</v>
      </c>
      <c r="C2429">
        <v>21</v>
      </c>
      <c r="D2429">
        <v>7</v>
      </c>
      <c r="E2429" s="13">
        <v>6.2</v>
      </c>
      <c r="F2429" s="7">
        <f>(((20-15)/(MIN($E$2:$E$8761)-15))*Data[[#This Row],[temperatuur]])+18.151</f>
        <v>16.84847899159664</v>
      </c>
      <c r="G2429" s="7">
        <f>Data[[#This Row],[Tintern ]]-Data[[#This Row],[temperatuur]]</f>
        <v>10.64847899159664</v>
      </c>
      <c r="H2429" s="7">
        <f>ROUND(IF(Data[[#This Row],[deltaT]]&gt;0,(Data[[#This Row],[Tintern ]]-Data[[#This Row],[temperatuur]])*Uitgangspunten!$B$9,0),1)</f>
        <v>37</v>
      </c>
      <c r="I2429"/>
      <c r="J2429"/>
      <c r="K2429" s="6"/>
      <c r="O2429" s="5"/>
      <c r="P2429" s="8"/>
      <c r="U2429"/>
      <c r="V2429"/>
    </row>
    <row r="2430" spans="1:22" x14ac:dyDescent="0.25">
      <c r="A2430">
        <v>2000</v>
      </c>
      <c r="B2430">
        <v>5</v>
      </c>
      <c r="C2430">
        <v>20</v>
      </c>
      <c r="D2430">
        <v>24</v>
      </c>
      <c r="E2430" s="13">
        <v>6.2</v>
      </c>
      <c r="F2430" s="7">
        <f>(((20-15)/(MIN($E$2:$E$8761)-15))*Data[[#This Row],[temperatuur]])+18.151</f>
        <v>16.84847899159664</v>
      </c>
      <c r="G2430" s="7">
        <f>Data[[#This Row],[Tintern ]]-Data[[#This Row],[temperatuur]]</f>
        <v>10.64847899159664</v>
      </c>
      <c r="H2430" s="7">
        <f>ROUND(IF(Data[[#This Row],[deltaT]]&gt;0,(Data[[#This Row],[Tintern ]]-Data[[#This Row],[temperatuur]])*Uitgangspunten!$B$9,0),1)</f>
        <v>37</v>
      </c>
      <c r="I2430"/>
      <c r="J2430"/>
      <c r="K2430" s="6"/>
      <c r="O2430" s="5"/>
      <c r="P2430" s="8"/>
      <c r="U2430"/>
      <c r="V2430"/>
    </row>
    <row r="2431" spans="1:22" x14ac:dyDescent="0.25">
      <c r="A2431">
        <v>2010</v>
      </c>
      <c r="B2431">
        <v>10</v>
      </c>
      <c r="C2431">
        <v>11</v>
      </c>
      <c r="D2431">
        <v>1</v>
      </c>
      <c r="E2431" s="13">
        <v>6.2</v>
      </c>
      <c r="F2431" s="7">
        <f>(((20-15)/(MIN($E$2:$E$8761)-15))*Data[[#This Row],[temperatuur]])+18.151</f>
        <v>16.84847899159664</v>
      </c>
      <c r="G2431" s="7">
        <f>Data[[#This Row],[Tintern ]]-Data[[#This Row],[temperatuur]]</f>
        <v>10.64847899159664</v>
      </c>
      <c r="H2431" s="7">
        <f>ROUND(IF(Data[[#This Row],[deltaT]]&gt;0,(Data[[#This Row],[Tintern ]]-Data[[#This Row],[temperatuur]])*Uitgangspunten!$B$9,0),1)</f>
        <v>37</v>
      </c>
      <c r="I2431"/>
      <c r="J2431"/>
      <c r="K2431" s="6"/>
      <c r="O2431" s="5"/>
      <c r="P2431" s="8"/>
      <c r="U2431"/>
      <c r="V2431"/>
    </row>
    <row r="2432" spans="1:22" x14ac:dyDescent="0.25">
      <c r="A2432">
        <v>2010</v>
      </c>
      <c r="B2432">
        <v>10</v>
      </c>
      <c r="C2432">
        <v>12</v>
      </c>
      <c r="D2432">
        <v>4</v>
      </c>
      <c r="E2432" s="13">
        <v>6.2</v>
      </c>
      <c r="F2432" s="7">
        <f>(((20-15)/(MIN($E$2:$E$8761)-15))*Data[[#This Row],[temperatuur]])+18.151</f>
        <v>16.84847899159664</v>
      </c>
      <c r="G2432" s="7">
        <f>Data[[#This Row],[Tintern ]]-Data[[#This Row],[temperatuur]]</f>
        <v>10.64847899159664</v>
      </c>
      <c r="H2432" s="7">
        <f>ROUND(IF(Data[[#This Row],[deltaT]]&gt;0,(Data[[#This Row],[Tintern ]]-Data[[#This Row],[temperatuur]])*Uitgangspunten!$B$9,0),1)</f>
        <v>37</v>
      </c>
      <c r="I2432"/>
      <c r="J2432"/>
      <c r="K2432" s="6"/>
      <c r="O2432" s="5"/>
      <c r="P2432" s="8"/>
      <c r="U2432"/>
      <c r="V2432"/>
    </row>
    <row r="2433" spans="1:22" x14ac:dyDescent="0.25">
      <c r="A2433">
        <v>2010</v>
      </c>
      <c r="B2433">
        <v>10</v>
      </c>
      <c r="C2433">
        <v>13</v>
      </c>
      <c r="D2433">
        <v>21</v>
      </c>
      <c r="E2433" s="13">
        <v>6.2</v>
      </c>
      <c r="F2433" s="7">
        <f>(((20-15)/(MIN($E$2:$E$8761)-15))*Data[[#This Row],[temperatuur]])+18.151</f>
        <v>16.84847899159664</v>
      </c>
      <c r="G2433" s="7">
        <f>Data[[#This Row],[Tintern ]]-Data[[#This Row],[temperatuur]]</f>
        <v>10.64847899159664</v>
      </c>
      <c r="H2433" s="7">
        <f>ROUND(IF(Data[[#This Row],[deltaT]]&gt;0,(Data[[#This Row],[Tintern ]]-Data[[#This Row],[temperatuur]])*Uitgangspunten!$B$9,0),1)</f>
        <v>37</v>
      </c>
      <c r="I2433"/>
      <c r="J2433"/>
      <c r="K2433" s="6"/>
      <c r="O2433" s="5"/>
      <c r="P2433" s="8"/>
      <c r="U2433"/>
      <c r="V2433"/>
    </row>
    <row r="2434" spans="1:22" x14ac:dyDescent="0.25">
      <c r="A2434">
        <v>2010</v>
      </c>
      <c r="B2434">
        <v>10</v>
      </c>
      <c r="C2434">
        <v>16</v>
      </c>
      <c r="D2434">
        <v>19</v>
      </c>
      <c r="E2434" s="13">
        <v>6.2</v>
      </c>
      <c r="F2434" s="7">
        <f>(((20-15)/(MIN($E$2:$E$8761)-15))*Data[[#This Row],[temperatuur]])+18.151</f>
        <v>16.84847899159664</v>
      </c>
      <c r="G2434" s="7">
        <f>Data[[#This Row],[Tintern ]]-Data[[#This Row],[temperatuur]]</f>
        <v>10.64847899159664</v>
      </c>
      <c r="H2434" s="7">
        <f>ROUND(IF(Data[[#This Row],[deltaT]]&gt;0,(Data[[#This Row],[Tintern ]]-Data[[#This Row],[temperatuur]])*Uitgangspunten!$B$9,0),1)</f>
        <v>37</v>
      </c>
      <c r="I2434"/>
      <c r="J2434"/>
      <c r="K2434" s="6"/>
      <c r="O2434" s="5"/>
      <c r="P2434" s="8"/>
      <c r="U2434"/>
      <c r="V2434"/>
    </row>
    <row r="2435" spans="1:22" x14ac:dyDescent="0.25">
      <c r="A2435">
        <v>2010</v>
      </c>
      <c r="B2435">
        <v>10</v>
      </c>
      <c r="C2435">
        <v>25</v>
      </c>
      <c r="D2435">
        <v>17</v>
      </c>
      <c r="E2435" s="13">
        <v>6.2</v>
      </c>
      <c r="F2435" s="7">
        <f>(((20-15)/(MIN($E$2:$E$8761)-15))*Data[[#This Row],[temperatuur]])+18.151</f>
        <v>16.84847899159664</v>
      </c>
      <c r="G2435" s="7">
        <f>Data[[#This Row],[Tintern ]]-Data[[#This Row],[temperatuur]]</f>
        <v>10.64847899159664</v>
      </c>
      <c r="H2435" s="7">
        <f>ROUND(IF(Data[[#This Row],[deltaT]]&gt;0,(Data[[#This Row],[Tintern ]]-Data[[#This Row],[temperatuur]])*Uitgangspunten!$B$9,0),1)</f>
        <v>37</v>
      </c>
      <c r="I2435"/>
      <c r="J2435"/>
      <c r="K2435" s="6"/>
      <c r="O2435" s="5"/>
      <c r="P2435" s="8"/>
      <c r="U2435"/>
      <c r="V2435"/>
    </row>
    <row r="2436" spans="1:22" x14ac:dyDescent="0.25">
      <c r="A2436">
        <v>2003</v>
      </c>
      <c r="B2436">
        <v>11</v>
      </c>
      <c r="C2436">
        <v>2</v>
      </c>
      <c r="D2436">
        <v>1</v>
      </c>
      <c r="E2436" s="13">
        <v>6.2</v>
      </c>
      <c r="F2436" s="7">
        <f>(((20-15)/(MIN($E$2:$E$8761)-15))*Data[[#This Row],[temperatuur]])+18.151</f>
        <v>16.84847899159664</v>
      </c>
      <c r="G2436" s="7">
        <f>Data[[#This Row],[Tintern ]]-Data[[#This Row],[temperatuur]]</f>
        <v>10.64847899159664</v>
      </c>
      <c r="H2436" s="7">
        <f>ROUND(IF(Data[[#This Row],[deltaT]]&gt;0,(Data[[#This Row],[Tintern ]]-Data[[#This Row],[temperatuur]])*Uitgangspunten!$B$9,0),1)</f>
        <v>37</v>
      </c>
      <c r="I2436"/>
      <c r="J2436"/>
      <c r="K2436" s="6"/>
      <c r="O2436" s="5"/>
      <c r="P2436" s="8"/>
      <c r="U2436"/>
      <c r="V2436"/>
    </row>
    <row r="2437" spans="1:22" x14ac:dyDescent="0.25">
      <c r="A2437">
        <v>2003</v>
      </c>
      <c r="B2437">
        <v>11</v>
      </c>
      <c r="C2437">
        <v>2</v>
      </c>
      <c r="D2437">
        <v>3</v>
      </c>
      <c r="E2437" s="13">
        <v>6.2</v>
      </c>
      <c r="F2437" s="7">
        <f>(((20-15)/(MIN($E$2:$E$8761)-15))*Data[[#This Row],[temperatuur]])+18.151</f>
        <v>16.84847899159664</v>
      </c>
      <c r="G2437" s="7">
        <f>Data[[#This Row],[Tintern ]]-Data[[#This Row],[temperatuur]]</f>
        <v>10.64847899159664</v>
      </c>
      <c r="H2437" s="7">
        <f>ROUND(IF(Data[[#This Row],[deltaT]]&gt;0,(Data[[#This Row],[Tintern ]]-Data[[#This Row],[temperatuur]])*Uitgangspunten!$B$9,0),1)</f>
        <v>37</v>
      </c>
      <c r="I2437"/>
      <c r="J2437"/>
      <c r="K2437" s="6"/>
      <c r="O2437" s="5"/>
      <c r="P2437" s="8"/>
      <c r="U2437"/>
      <c r="V2437"/>
    </row>
    <row r="2438" spans="1:22" x14ac:dyDescent="0.25">
      <c r="A2438">
        <v>2003</v>
      </c>
      <c r="B2438">
        <v>11</v>
      </c>
      <c r="C2438">
        <v>6</v>
      </c>
      <c r="D2438">
        <v>8</v>
      </c>
      <c r="E2438" s="13">
        <v>6.2</v>
      </c>
      <c r="F2438" s="7">
        <f>(((20-15)/(MIN($E$2:$E$8761)-15))*Data[[#This Row],[temperatuur]])+18.151</f>
        <v>16.84847899159664</v>
      </c>
      <c r="G2438" s="7">
        <f>Data[[#This Row],[Tintern ]]-Data[[#This Row],[temperatuur]]</f>
        <v>10.64847899159664</v>
      </c>
      <c r="H2438" s="7">
        <f>ROUND(IF(Data[[#This Row],[deltaT]]&gt;0,(Data[[#This Row],[Tintern ]]-Data[[#This Row],[temperatuur]])*Uitgangspunten!$B$9,0),1)</f>
        <v>37</v>
      </c>
      <c r="I2438"/>
      <c r="J2438"/>
      <c r="K2438" s="6"/>
      <c r="O2438" s="5"/>
      <c r="P2438" s="8"/>
      <c r="U2438"/>
      <c r="V2438"/>
    </row>
    <row r="2439" spans="1:22" x14ac:dyDescent="0.25">
      <c r="A2439">
        <v>2003</v>
      </c>
      <c r="B2439">
        <v>11</v>
      </c>
      <c r="C2439">
        <v>8</v>
      </c>
      <c r="D2439">
        <v>8</v>
      </c>
      <c r="E2439" s="13">
        <v>6.2</v>
      </c>
      <c r="F2439" s="7">
        <f>(((20-15)/(MIN($E$2:$E$8761)-15))*Data[[#This Row],[temperatuur]])+18.151</f>
        <v>16.84847899159664</v>
      </c>
      <c r="G2439" s="7">
        <f>Data[[#This Row],[Tintern ]]-Data[[#This Row],[temperatuur]]</f>
        <v>10.64847899159664</v>
      </c>
      <c r="H2439" s="7">
        <f>ROUND(IF(Data[[#This Row],[deltaT]]&gt;0,(Data[[#This Row],[Tintern ]]-Data[[#This Row],[temperatuur]])*Uitgangspunten!$B$9,0),1)</f>
        <v>37</v>
      </c>
      <c r="I2439"/>
      <c r="J2439"/>
      <c r="K2439" s="6"/>
      <c r="O2439" s="5"/>
      <c r="P2439" s="8"/>
      <c r="U2439"/>
      <c r="V2439"/>
    </row>
    <row r="2440" spans="1:22" x14ac:dyDescent="0.25">
      <c r="A2440">
        <v>2003</v>
      </c>
      <c r="B2440">
        <v>11</v>
      </c>
      <c r="C2440">
        <v>14</v>
      </c>
      <c r="D2440">
        <v>2</v>
      </c>
      <c r="E2440" s="13">
        <v>6.2</v>
      </c>
      <c r="F2440" s="7">
        <f>(((20-15)/(MIN($E$2:$E$8761)-15))*Data[[#This Row],[temperatuur]])+18.151</f>
        <v>16.84847899159664</v>
      </c>
      <c r="G2440" s="7">
        <f>Data[[#This Row],[Tintern ]]-Data[[#This Row],[temperatuur]]</f>
        <v>10.64847899159664</v>
      </c>
      <c r="H2440" s="7">
        <f>ROUND(IF(Data[[#This Row],[deltaT]]&gt;0,(Data[[#This Row],[Tintern ]]-Data[[#This Row],[temperatuur]])*Uitgangspunten!$B$9,0),1)</f>
        <v>37</v>
      </c>
      <c r="I2440"/>
      <c r="J2440"/>
      <c r="K2440" s="6"/>
      <c r="O2440" s="5"/>
      <c r="P2440" s="8"/>
      <c r="U2440"/>
      <c r="V2440"/>
    </row>
    <row r="2441" spans="1:22" x14ac:dyDescent="0.25">
      <c r="A2441">
        <v>2003</v>
      </c>
      <c r="B2441">
        <v>11</v>
      </c>
      <c r="C2441">
        <v>27</v>
      </c>
      <c r="D2441">
        <v>13</v>
      </c>
      <c r="E2441" s="13">
        <v>6.2</v>
      </c>
      <c r="F2441" s="7">
        <f>(((20-15)/(MIN($E$2:$E$8761)-15))*Data[[#This Row],[temperatuur]])+18.151</f>
        <v>16.84847899159664</v>
      </c>
      <c r="G2441" s="7">
        <f>Data[[#This Row],[Tintern ]]-Data[[#This Row],[temperatuur]]</f>
        <v>10.64847899159664</v>
      </c>
      <c r="H2441" s="7">
        <f>ROUND(IF(Data[[#This Row],[deltaT]]&gt;0,(Data[[#This Row],[Tintern ]]-Data[[#This Row],[temperatuur]])*Uitgangspunten!$B$9,0),1)</f>
        <v>37</v>
      </c>
      <c r="I2441"/>
      <c r="J2441"/>
      <c r="K2441" s="6"/>
      <c r="O2441" s="5"/>
      <c r="P2441" s="8"/>
      <c r="U2441"/>
      <c r="V2441"/>
    </row>
    <row r="2442" spans="1:22" x14ac:dyDescent="0.25">
      <c r="A2442">
        <v>2003</v>
      </c>
      <c r="B2442">
        <v>11</v>
      </c>
      <c r="C2442">
        <v>30</v>
      </c>
      <c r="D2442">
        <v>10</v>
      </c>
      <c r="E2442" s="13">
        <v>6.2</v>
      </c>
      <c r="F2442" s="7">
        <f>(((20-15)/(MIN($E$2:$E$8761)-15))*Data[[#This Row],[temperatuur]])+18.151</f>
        <v>16.84847899159664</v>
      </c>
      <c r="G2442" s="7">
        <f>Data[[#This Row],[Tintern ]]-Data[[#This Row],[temperatuur]]</f>
        <v>10.64847899159664</v>
      </c>
      <c r="H2442" s="7">
        <f>ROUND(IF(Data[[#This Row],[deltaT]]&gt;0,(Data[[#This Row],[Tintern ]]-Data[[#This Row],[temperatuur]])*Uitgangspunten!$B$9,0),1)</f>
        <v>37</v>
      </c>
      <c r="I2442"/>
      <c r="J2442"/>
      <c r="K2442" s="6"/>
      <c r="O2442" s="5"/>
      <c r="P2442" s="8"/>
      <c r="U2442"/>
      <c r="V2442"/>
    </row>
    <row r="2443" spans="1:22" x14ac:dyDescent="0.25">
      <c r="A2443">
        <v>2003</v>
      </c>
      <c r="B2443">
        <v>12</v>
      </c>
      <c r="C2443">
        <v>26</v>
      </c>
      <c r="D2443">
        <v>18</v>
      </c>
      <c r="E2443" s="13">
        <v>6.2</v>
      </c>
      <c r="F2443" s="7">
        <f>(((20-15)/(MIN($E$2:$E$8761)-15))*Data[[#This Row],[temperatuur]])+18.151</f>
        <v>16.84847899159664</v>
      </c>
      <c r="G2443" s="7">
        <f>Data[[#This Row],[Tintern ]]-Data[[#This Row],[temperatuur]]</f>
        <v>10.64847899159664</v>
      </c>
      <c r="H2443" s="7">
        <f>ROUND(IF(Data[[#This Row],[deltaT]]&gt;0,(Data[[#This Row],[Tintern ]]-Data[[#This Row],[temperatuur]])*Uitgangspunten!$B$9,0),1)</f>
        <v>37</v>
      </c>
      <c r="I2443"/>
      <c r="J2443"/>
      <c r="K2443" s="6"/>
      <c r="O2443" s="5"/>
      <c r="P2443" s="8"/>
      <c r="U2443"/>
      <c r="V2443"/>
    </row>
    <row r="2444" spans="1:22" x14ac:dyDescent="0.25">
      <c r="A2444">
        <v>2001</v>
      </c>
      <c r="B2444">
        <v>1</v>
      </c>
      <c r="C2444">
        <v>23</v>
      </c>
      <c r="D2444">
        <v>6</v>
      </c>
      <c r="E2444" s="13">
        <v>6.3000000000000007</v>
      </c>
      <c r="F2444" s="7">
        <f>(((20-15)/(MIN($E$2:$E$8761)-15))*Data[[#This Row],[temperatuur]])+18.151</f>
        <v>16.827470588235293</v>
      </c>
      <c r="G2444" s="7">
        <f>Data[[#This Row],[Tintern ]]-Data[[#This Row],[temperatuur]]</f>
        <v>10.527470588235293</v>
      </c>
      <c r="H2444" s="7">
        <f>ROUND(IF(Data[[#This Row],[deltaT]]&gt;0,(Data[[#This Row],[Tintern ]]-Data[[#This Row],[temperatuur]])*Uitgangspunten!$B$9,0),1)</f>
        <v>36.6</v>
      </c>
      <c r="I2444"/>
      <c r="J2444"/>
      <c r="K2444" s="6"/>
      <c r="O2444" s="5"/>
      <c r="P2444" s="8"/>
      <c r="U2444"/>
      <c r="V2444"/>
    </row>
    <row r="2445" spans="1:22" x14ac:dyDescent="0.25">
      <c r="A2445">
        <v>2004</v>
      </c>
      <c r="B2445" s="3">
        <v>2</v>
      </c>
      <c r="C2445">
        <v>1</v>
      </c>
      <c r="D2445">
        <v>3</v>
      </c>
      <c r="E2445" s="13">
        <v>6.3000000000000007</v>
      </c>
      <c r="F2445" s="7">
        <f>(((20-15)/(MIN($E$2:$E$8761)-15))*Data[[#This Row],[temperatuur]])+18.151</f>
        <v>16.827470588235293</v>
      </c>
      <c r="G2445" s="7">
        <f>Data[[#This Row],[Tintern ]]-Data[[#This Row],[temperatuur]]</f>
        <v>10.527470588235293</v>
      </c>
      <c r="H2445" s="7">
        <f>ROUND(IF(Data[[#This Row],[deltaT]]&gt;0,(Data[[#This Row],[Tintern ]]-Data[[#This Row],[temperatuur]])*Uitgangspunten!$B$9,0),1)</f>
        <v>36.6</v>
      </c>
      <c r="I2445"/>
      <c r="J2445"/>
      <c r="K2445" s="6"/>
      <c r="O2445" s="5"/>
      <c r="P2445" s="8"/>
      <c r="U2445"/>
      <c r="V2445"/>
    </row>
    <row r="2446" spans="1:22" x14ac:dyDescent="0.25">
      <c r="A2446">
        <v>2004</v>
      </c>
      <c r="B2446">
        <v>2</v>
      </c>
      <c r="C2446">
        <v>7</v>
      </c>
      <c r="D2446">
        <v>21</v>
      </c>
      <c r="E2446" s="13">
        <v>6.3000000000000007</v>
      </c>
      <c r="F2446" s="7">
        <f>(((20-15)/(MIN($E$2:$E$8761)-15))*Data[[#This Row],[temperatuur]])+18.151</f>
        <v>16.827470588235293</v>
      </c>
      <c r="G2446" s="7">
        <f>Data[[#This Row],[Tintern ]]-Data[[#This Row],[temperatuur]]</f>
        <v>10.527470588235293</v>
      </c>
      <c r="H2446" s="7">
        <f>ROUND(IF(Data[[#This Row],[deltaT]]&gt;0,(Data[[#This Row],[Tintern ]]-Data[[#This Row],[temperatuur]])*Uitgangspunten!$B$9,0),1)</f>
        <v>36.6</v>
      </c>
      <c r="I2446"/>
      <c r="J2446"/>
      <c r="K2446" s="6"/>
      <c r="O2446" s="5"/>
      <c r="P2446" s="8"/>
      <c r="U2446"/>
      <c r="V2446"/>
    </row>
    <row r="2447" spans="1:22" x14ac:dyDescent="0.25">
      <c r="A2447">
        <v>2004</v>
      </c>
      <c r="B2447">
        <v>2</v>
      </c>
      <c r="C2447">
        <v>14</v>
      </c>
      <c r="D2447">
        <v>5</v>
      </c>
      <c r="E2447" s="13">
        <v>6.3000000000000007</v>
      </c>
      <c r="F2447" s="7">
        <f>(((20-15)/(MIN($E$2:$E$8761)-15))*Data[[#This Row],[temperatuur]])+18.151</f>
        <v>16.827470588235293</v>
      </c>
      <c r="G2447" s="7">
        <f>Data[[#This Row],[Tintern ]]-Data[[#This Row],[temperatuur]]</f>
        <v>10.527470588235293</v>
      </c>
      <c r="H2447" s="7">
        <f>ROUND(IF(Data[[#This Row],[deltaT]]&gt;0,(Data[[#This Row],[Tintern ]]-Data[[#This Row],[temperatuur]])*Uitgangspunten!$B$9,0),1)</f>
        <v>36.6</v>
      </c>
      <c r="I2447"/>
      <c r="J2447"/>
      <c r="K2447" s="6"/>
      <c r="O2447" s="5"/>
      <c r="P2447" s="8"/>
      <c r="U2447"/>
      <c r="V2447"/>
    </row>
    <row r="2448" spans="1:22" x14ac:dyDescent="0.25">
      <c r="A2448">
        <v>2004</v>
      </c>
      <c r="B2448">
        <v>2</v>
      </c>
      <c r="C2448">
        <v>15</v>
      </c>
      <c r="D2448">
        <v>19</v>
      </c>
      <c r="E2448" s="13">
        <v>6.3000000000000007</v>
      </c>
      <c r="F2448" s="7">
        <f>(((20-15)/(MIN($E$2:$E$8761)-15))*Data[[#This Row],[temperatuur]])+18.151</f>
        <v>16.827470588235293</v>
      </c>
      <c r="G2448" s="7">
        <f>Data[[#This Row],[Tintern ]]-Data[[#This Row],[temperatuur]]</f>
        <v>10.527470588235293</v>
      </c>
      <c r="H2448" s="7">
        <f>ROUND(IF(Data[[#This Row],[deltaT]]&gt;0,(Data[[#This Row],[Tintern ]]-Data[[#This Row],[temperatuur]])*Uitgangspunten!$B$9,0),1)</f>
        <v>36.6</v>
      </c>
      <c r="I2448"/>
      <c r="J2448"/>
      <c r="K2448" s="6"/>
      <c r="O2448" s="5"/>
      <c r="P2448" s="8"/>
      <c r="U2448"/>
      <c r="V2448"/>
    </row>
    <row r="2449" spans="1:22" x14ac:dyDescent="0.25">
      <c r="A2449">
        <v>2004</v>
      </c>
      <c r="B2449">
        <v>2</v>
      </c>
      <c r="C2449">
        <v>18</v>
      </c>
      <c r="D2449">
        <v>9</v>
      </c>
      <c r="E2449" s="13">
        <v>6.3000000000000007</v>
      </c>
      <c r="F2449" s="7">
        <f>(((20-15)/(MIN($E$2:$E$8761)-15))*Data[[#This Row],[temperatuur]])+18.151</f>
        <v>16.827470588235293</v>
      </c>
      <c r="G2449" s="7">
        <f>Data[[#This Row],[Tintern ]]-Data[[#This Row],[temperatuur]]</f>
        <v>10.527470588235293</v>
      </c>
      <c r="H2449" s="7">
        <f>ROUND(IF(Data[[#This Row],[deltaT]]&gt;0,(Data[[#This Row],[Tintern ]]-Data[[#This Row],[temperatuur]])*Uitgangspunten!$B$9,0),1)</f>
        <v>36.6</v>
      </c>
      <c r="I2449"/>
      <c r="J2449"/>
      <c r="K2449" s="6"/>
      <c r="O2449" s="5"/>
      <c r="P2449" s="8"/>
      <c r="U2449"/>
      <c r="V2449"/>
    </row>
    <row r="2450" spans="1:22" x14ac:dyDescent="0.25">
      <c r="A2450">
        <v>2004</v>
      </c>
      <c r="B2450">
        <v>2</v>
      </c>
      <c r="C2450">
        <v>18</v>
      </c>
      <c r="D2450">
        <v>16</v>
      </c>
      <c r="E2450" s="13">
        <v>6.3000000000000007</v>
      </c>
      <c r="F2450" s="7">
        <f>(((20-15)/(MIN($E$2:$E$8761)-15))*Data[[#This Row],[temperatuur]])+18.151</f>
        <v>16.827470588235293</v>
      </c>
      <c r="G2450" s="7">
        <f>Data[[#This Row],[Tintern ]]-Data[[#This Row],[temperatuur]]</f>
        <v>10.527470588235293</v>
      </c>
      <c r="H2450" s="7">
        <f>ROUND(IF(Data[[#This Row],[deltaT]]&gt;0,(Data[[#This Row],[Tintern ]]-Data[[#This Row],[temperatuur]])*Uitgangspunten!$B$9,0),1)</f>
        <v>36.6</v>
      </c>
      <c r="I2450"/>
      <c r="J2450"/>
      <c r="K2450" s="6"/>
      <c r="O2450" s="5"/>
      <c r="P2450" s="8"/>
      <c r="U2450"/>
      <c r="V2450"/>
    </row>
    <row r="2451" spans="1:22" x14ac:dyDescent="0.25">
      <c r="A2451">
        <v>2004</v>
      </c>
      <c r="B2451">
        <v>3</v>
      </c>
      <c r="C2451">
        <v>3</v>
      </c>
      <c r="D2451">
        <v>16</v>
      </c>
      <c r="E2451" s="13">
        <v>6.3000000000000007</v>
      </c>
      <c r="F2451" s="7">
        <f>(((20-15)/(MIN($E$2:$E$8761)-15))*Data[[#This Row],[temperatuur]])+18.151</f>
        <v>16.827470588235293</v>
      </c>
      <c r="G2451" s="7">
        <f>Data[[#This Row],[Tintern ]]-Data[[#This Row],[temperatuur]]</f>
        <v>10.527470588235293</v>
      </c>
      <c r="H2451" s="7">
        <f>ROUND(IF(Data[[#This Row],[deltaT]]&gt;0,(Data[[#This Row],[Tintern ]]-Data[[#This Row],[temperatuur]])*Uitgangspunten!$B$9,0),1)</f>
        <v>36.6</v>
      </c>
      <c r="I2451"/>
      <c r="J2451"/>
      <c r="K2451" s="6"/>
      <c r="O2451" s="5"/>
      <c r="P2451" s="8"/>
      <c r="U2451"/>
      <c r="V2451"/>
    </row>
    <row r="2452" spans="1:22" x14ac:dyDescent="0.25">
      <c r="A2452">
        <v>2004</v>
      </c>
      <c r="B2452">
        <v>3</v>
      </c>
      <c r="C2452">
        <v>5</v>
      </c>
      <c r="D2452">
        <v>17</v>
      </c>
      <c r="E2452" s="13">
        <v>6.3000000000000007</v>
      </c>
      <c r="F2452" s="7">
        <f>(((20-15)/(MIN($E$2:$E$8761)-15))*Data[[#This Row],[temperatuur]])+18.151</f>
        <v>16.827470588235293</v>
      </c>
      <c r="G2452" s="7">
        <f>Data[[#This Row],[Tintern ]]-Data[[#This Row],[temperatuur]]</f>
        <v>10.527470588235293</v>
      </c>
      <c r="H2452" s="7">
        <f>ROUND(IF(Data[[#This Row],[deltaT]]&gt;0,(Data[[#This Row],[Tintern ]]-Data[[#This Row],[temperatuur]])*Uitgangspunten!$B$9,0),1)</f>
        <v>36.6</v>
      </c>
      <c r="I2452"/>
      <c r="J2452"/>
      <c r="K2452" s="6"/>
      <c r="O2452" s="5"/>
      <c r="P2452" s="8"/>
      <c r="U2452"/>
      <c r="V2452"/>
    </row>
    <row r="2453" spans="1:22" x14ac:dyDescent="0.25">
      <c r="A2453">
        <v>2004</v>
      </c>
      <c r="B2453">
        <v>3</v>
      </c>
      <c r="C2453">
        <v>8</v>
      </c>
      <c r="D2453">
        <v>16</v>
      </c>
      <c r="E2453" s="13">
        <v>6.3000000000000007</v>
      </c>
      <c r="F2453" s="7">
        <f>(((20-15)/(MIN($E$2:$E$8761)-15))*Data[[#This Row],[temperatuur]])+18.151</f>
        <v>16.827470588235293</v>
      </c>
      <c r="G2453" s="7">
        <f>Data[[#This Row],[Tintern ]]-Data[[#This Row],[temperatuur]]</f>
        <v>10.527470588235293</v>
      </c>
      <c r="H2453" s="7">
        <f>ROUND(IF(Data[[#This Row],[deltaT]]&gt;0,(Data[[#This Row],[Tintern ]]-Data[[#This Row],[temperatuur]])*Uitgangspunten!$B$9,0),1)</f>
        <v>36.6</v>
      </c>
      <c r="I2453"/>
      <c r="J2453"/>
      <c r="K2453" s="6"/>
      <c r="O2453" s="5"/>
      <c r="P2453" s="8"/>
      <c r="U2453"/>
      <c r="V2453"/>
    </row>
    <row r="2454" spans="1:22" x14ac:dyDescent="0.25">
      <c r="A2454">
        <v>2004</v>
      </c>
      <c r="B2454">
        <v>3</v>
      </c>
      <c r="C2454">
        <v>12</v>
      </c>
      <c r="D2454">
        <v>16</v>
      </c>
      <c r="E2454" s="13">
        <v>6.3000000000000007</v>
      </c>
      <c r="F2454" s="7">
        <f>(((20-15)/(MIN($E$2:$E$8761)-15))*Data[[#This Row],[temperatuur]])+18.151</f>
        <v>16.827470588235293</v>
      </c>
      <c r="G2454" s="7">
        <f>Data[[#This Row],[Tintern ]]-Data[[#This Row],[temperatuur]]</f>
        <v>10.527470588235293</v>
      </c>
      <c r="H2454" s="7">
        <f>ROUND(IF(Data[[#This Row],[deltaT]]&gt;0,(Data[[#This Row],[Tintern ]]-Data[[#This Row],[temperatuur]])*Uitgangspunten!$B$9,0),1)</f>
        <v>36.6</v>
      </c>
      <c r="I2454"/>
      <c r="J2454"/>
      <c r="K2454" s="6"/>
      <c r="O2454" s="5"/>
      <c r="P2454" s="8"/>
      <c r="U2454"/>
      <c r="V2454"/>
    </row>
    <row r="2455" spans="1:22" x14ac:dyDescent="0.25">
      <c r="A2455">
        <v>2004</v>
      </c>
      <c r="B2455">
        <v>3</v>
      </c>
      <c r="C2455">
        <v>13</v>
      </c>
      <c r="D2455">
        <v>21</v>
      </c>
      <c r="E2455" s="13">
        <v>6.3000000000000007</v>
      </c>
      <c r="F2455" s="7">
        <f>(((20-15)/(MIN($E$2:$E$8761)-15))*Data[[#This Row],[temperatuur]])+18.151</f>
        <v>16.827470588235293</v>
      </c>
      <c r="G2455" s="7">
        <f>Data[[#This Row],[Tintern ]]-Data[[#This Row],[temperatuur]]</f>
        <v>10.527470588235293</v>
      </c>
      <c r="H2455" s="7">
        <f>ROUND(IF(Data[[#This Row],[deltaT]]&gt;0,(Data[[#This Row],[Tintern ]]-Data[[#This Row],[temperatuur]])*Uitgangspunten!$B$9,0),1)</f>
        <v>36.6</v>
      </c>
      <c r="I2455"/>
      <c r="J2455"/>
      <c r="K2455" s="6"/>
      <c r="O2455" s="5"/>
      <c r="P2455" s="8"/>
      <c r="U2455"/>
      <c r="V2455"/>
    </row>
    <row r="2456" spans="1:22" x14ac:dyDescent="0.25">
      <c r="A2456">
        <v>2004</v>
      </c>
      <c r="B2456">
        <v>3</v>
      </c>
      <c r="C2456">
        <v>18</v>
      </c>
      <c r="D2456">
        <v>1</v>
      </c>
      <c r="E2456" s="13">
        <v>6.3000000000000007</v>
      </c>
      <c r="F2456" s="7">
        <f>(((20-15)/(MIN($E$2:$E$8761)-15))*Data[[#This Row],[temperatuur]])+18.151</f>
        <v>16.827470588235293</v>
      </c>
      <c r="G2456" s="7">
        <f>Data[[#This Row],[Tintern ]]-Data[[#This Row],[temperatuur]]</f>
        <v>10.527470588235293</v>
      </c>
      <c r="H2456" s="7">
        <f>ROUND(IF(Data[[#This Row],[deltaT]]&gt;0,(Data[[#This Row],[Tintern ]]-Data[[#This Row],[temperatuur]])*Uitgangspunten!$B$9,0),1)</f>
        <v>36.6</v>
      </c>
      <c r="I2456"/>
      <c r="J2456"/>
      <c r="K2456" s="6"/>
      <c r="O2456" s="5"/>
      <c r="P2456" s="8"/>
      <c r="U2456"/>
      <c r="V2456"/>
    </row>
    <row r="2457" spans="1:22" x14ac:dyDescent="0.25">
      <c r="A2457">
        <v>2004</v>
      </c>
      <c r="B2457">
        <v>3</v>
      </c>
      <c r="C2457">
        <v>24</v>
      </c>
      <c r="D2457">
        <v>13</v>
      </c>
      <c r="E2457" s="13">
        <v>6.3000000000000007</v>
      </c>
      <c r="F2457" s="7">
        <f>(((20-15)/(MIN($E$2:$E$8761)-15))*Data[[#This Row],[temperatuur]])+18.151</f>
        <v>16.827470588235293</v>
      </c>
      <c r="G2457" s="7">
        <f>Data[[#This Row],[Tintern ]]-Data[[#This Row],[temperatuur]]</f>
        <v>10.527470588235293</v>
      </c>
      <c r="H2457" s="7">
        <f>ROUND(IF(Data[[#This Row],[deltaT]]&gt;0,(Data[[#This Row],[Tintern ]]-Data[[#This Row],[temperatuur]])*Uitgangspunten!$B$9,0),1)</f>
        <v>36.6</v>
      </c>
      <c r="I2457"/>
      <c r="J2457"/>
      <c r="K2457" s="6"/>
      <c r="O2457" s="5"/>
      <c r="P2457" s="8"/>
      <c r="U2457"/>
      <c r="V2457"/>
    </row>
    <row r="2458" spans="1:22" x14ac:dyDescent="0.25">
      <c r="A2458">
        <v>2004</v>
      </c>
      <c r="B2458">
        <v>3</v>
      </c>
      <c r="C2458">
        <v>31</v>
      </c>
      <c r="D2458">
        <v>6</v>
      </c>
      <c r="E2458" s="13">
        <v>6.3000000000000007</v>
      </c>
      <c r="F2458" s="7">
        <f>(((20-15)/(MIN($E$2:$E$8761)-15))*Data[[#This Row],[temperatuur]])+18.151</f>
        <v>16.827470588235293</v>
      </c>
      <c r="G2458" s="7">
        <f>Data[[#This Row],[Tintern ]]-Data[[#This Row],[temperatuur]]</f>
        <v>10.527470588235293</v>
      </c>
      <c r="H2458" s="7">
        <f>ROUND(IF(Data[[#This Row],[deltaT]]&gt;0,(Data[[#This Row],[Tintern ]]-Data[[#This Row],[temperatuur]])*Uitgangspunten!$B$9,0),1)</f>
        <v>36.6</v>
      </c>
      <c r="I2458"/>
      <c r="J2458"/>
      <c r="K2458" s="6"/>
      <c r="O2458" s="5"/>
      <c r="P2458" s="8"/>
      <c r="U2458"/>
      <c r="V2458"/>
    </row>
    <row r="2459" spans="1:22" x14ac:dyDescent="0.25">
      <c r="A2459">
        <v>2002</v>
      </c>
      <c r="B2459">
        <v>4</v>
      </c>
      <c r="C2459">
        <v>13</v>
      </c>
      <c r="D2459">
        <v>19</v>
      </c>
      <c r="E2459" s="13">
        <v>6.3000000000000007</v>
      </c>
      <c r="F2459" s="7">
        <f>(((20-15)/(MIN($E$2:$E$8761)-15))*Data[[#This Row],[temperatuur]])+18.151</f>
        <v>16.827470588235293</v>
      </c>
      <c r="G2459" s="7">
        <f>Data[[#This Row],[Tintern ]]-Data[[#This Row],[temperatuur]]</f>
        <v>10.527470588235293</v>
      </c>
      <c r="H2459" s="7">
        <f>ROUND(IF(Data[[#This Row],[deltaT]]&gt;0,(Data[[#This Row],[Tintern ]]-Data[[#This Row],[temperatuur]])*Uitgangspunten!$B$9,0),1)</f>
        <v>36.6</v>
      </c>
      <c r="I2459"/>
      <c r="J2459"/>
      <c r="K2459" s="6"/>
      <c r="O2459" s="5"/>
      <c r="P2459" s="8"/>
      <c r="U2459"/>
      <c r="V2459"/>
    </row>
    <row r="2460" spans="1:22" x14ac:dyDescent="0.25">
      <c r="A2460">
        <v>2002</v>
      </c>
      <c r="B2460">
        <v>4</v>
      </c>
      <c r="C2460">
        <v>15</v>
      </c>
      <c r="D2460">
        <v>5</v>
      </c>
      <c r="E2460" s="13">
        <v>6.3000000000000007</v>
      </c>
      <c r="F2460" s="7">
        <f>(((20-15)/(MIN($E$2:$E$8761)-15))*Data[[#This Row],[temperatuur]])+18.151</f>
        <v>16.827470588235293</v>
      </c>
      <c r="G2460" s="7">
        <f>Data[[#This Row],[Tintern ]]-Data[[#This Row],[temperatuur]]</f>
        <v>10.527470588235293</v>
      </c>
      <c r="H2460" s="7">
        <f>ROUND(IF(Data[[#This Row],[deltaT]]&gt;0,(Data[[#This Row],[Tintern ]]-Data[[#This Row],[temperatuur]])*Uitgangspunten!$B$9,0),1)</f>
        <v>36.6</v>
      </c>
      <c r="I2460"/>
      <c r="J2460"/>
      <c r="K2460" s="6"/>
      <c r="O2460" s="5"/>
      <c r="P2460" s="8"/>
      <c r="U2460"/>
      <c r="V2460"/>
    </row>
    <row r="2461" spans="1:22" x14ac:dyDescent="0.25">
      <c r="A2461">
        <v>2002</v>
      </c>
      <c r="B2461">
        <v>4</v>
      </c>
      <c r="C2461">
        <v>19</v>
      </c>
      <c r="D2461">
        <v>21</v>
      </c>
      <c r="E2461" s="13">
        <v>6.3000000000000007</v>
      </c>
      <c r="F2461" s="7">
        <f>(((20-15)/(MIN($E$2:$E$8761)-15))*Data[[#This Row],[temperatuur]])+18.151</f>
        <v>16.827470588235293</v>
      </c>
      <c r="G2461" s="7">
        <f>Data[[#This Row],[Tintern ]]-Data[[#This Row],[temperatuur]]</f>
        <v>10.527470588235293</v>
      </c>
      <c r="H2461" s="7">
        <f>ROUND(IF(Data[[#This Row],[deltaT]]&gt;0,(Data[[#This Row],[Tintern ]]-Data[[#This Row],[temperatuur]])*Uitgangspunten!$B$9,0),1)</f>
        <v>36.6</v>
      </c>
      <c r="I2461"/>
      <c r="J2461"/>
      <c r="K2461" s="6"/>
      <c r="O2461" s="5"/>
      <c r="P2461" s="8"/>
      <c r="U2461"/>
      <c r="V2461"/>
    </row>
    <row r="2462" spans="1:22" x14ac:dyDescent="0.25">
      <c r="A2462">
        <v>2002</v>
      </c>
      <c r="B2462">
        <v>4</v>
      </c>
      <c r="C2462">
        <v>26</v>
      </c>
      <c r="D2462">
        <v>5</v>
      </c>
      <c r="E2462" s="13">
        <v>6.3000000000000007</v>
      </c>
      <c r="F2462" s="7">
        <f>(((20-15)/(MIN($E$2:$E$8761)-15))*Data[[#This Row],[temperatuur]])+18.151</f>
        <v>16.827470588235293</v>
      </c>
      <c r="G2462" s="7">
        <f>Data[[#This Row],[Tintern ]]-Data[[#This Row],[temperatuur]]</f>
        <v>10.527470588235293</v>
      </c>
      <c r="H2462" s="7">
        <f>ROUND(IF(Data[[#This Row],[deltaT]]&gt;0,(Data[[#This Row],[Tintern ]]-Data[[#This Row],[temperatuur]])*Uitgangspunten!$B$9,0),1)</f>
        <v>36.6</v>
      </c>
      <c r="I2462"/>
      <c r="J2462"/>
      <c r="K2462" s="6"/>
      <c r="O2462" s="5"/>
      <c r="P2462" s="8"/>
      <c r="U2462"/>
      <c r="V2462"/>
    </row>
    <row r="2463" spans="1:22" x14ac:dyDescent="0.25">
      <c r="A2463">
        <v>2000</v>
      </c>
      <c r="B2463">
        <v>5</v>
      </c>
      <c r="C2463">
        <v>31</v>
      </c>
      <c r="D2463">
        <v>5</v>
      </c>
      <c r="E2463" s="13">
        <v>6.3000000000000007</v>
      </c>
      <c r="F2463" s="7">
        <f>(((20-15)/(MIN($E$2:$E$8761)-15))*Data[[#This Row],[temperatuur]])+18.151</f>
        <v>16.827470588235293</v>
      </c>
      <c r="G2463" s="7">
        <f>Data[[#This Row],[Tintern ]]-Data[[#This Row],[temperatuur]]</f>
        <v>10.527470588235293</v>
      </c>
      <c r="H2463" s="7">
        <f>ROUND(IF(Data[[#This Row],[deltaT]]&gt;0,(Data[[#This Row],[Tintern ]]-Data[[#This Row],[temperatuur]])*Uitgangspunten!$B$9,0),1)</f>
        <v>36.6</v>
      </c>
      <c r="I2463"/>
      <c r="J2463"/>
      <c r="K2463" s="6"/>
      <c r="O2463" s="5"/>
      <c r="P2463" s="8"/>
      <c r="U2463"/>
      <c r="V2463"/>
    </row>
    <row r="2464" spans="1:22" x14ac:dyDescent="0.25">
      <c r="A2464">
        <v>2010</v>
      </c>
      <c r="B2464">
        <v>10</v>
      </c>
      <c r="C2464">
        <v>20</v>
      </c>
      <c r="D2464">
        <v>6</v>
      </c>
      <c r="E2464" s="13">
        <v>6.3000000000000007</v>
      </c>
      <c r="F2464" s="7">
        <f>(((20-15)/(MIN($E$2:$E$8761)-15))*Data[[#This Row],[temperatuur]])+18.151</f>
        <v>16.827470588235293</v>
      </c>
      <c r="G2464" s="7">
        <f>Data[[#This Row],[Tintern ]]-Data[[#This Row],[temperatuur]]</f>
        <v>10.527470588235293</v>
      </c>
      <c r="H2464" s="7">
        <f>ROUND(IF(Data[[#This Row],[deltaT]]&gt;0,(Data[[#This Row],[Tintern ]]-Data[[#This Row],[temperatuur]])*Uitgangspunten!$B$9,0),1)</f>
        <v>36.6</v>
      </c>
      <c r="I2464"/>
      <c r="J2464"/>
      <c r="K2464" s="6"/>
      <c r="O2464" s="5"/>
      <c r="P2464" s="8"/>
      <c r="U2464"/>
      <c r="V2464"/>
    </row>
    <row r="2465" spans="1:22" x14ac:dyDescent="0.25">
      <c r="A2465">
        <v>2010</v>
      </c>
      <c r="B2465">
        <v>10</v>
      </c>
      <c r="C2465">
        <v>20</v>
      </c>
      <c r="D2465">
        <v>7</v>
      </c>
      <c r="E2465" s="13">
        <v>6.3000000000000007</v>
      </c>
      <c r="F2465" s="7">
        <f>(((20-15)/(MIN($E$2:$E$8761)-15))*Data[[#This Row],[temperatuur]])+18.151</f>
        <v>16.827470588235293</v>
      </c>
      <c r="G2465" s="7">
        <f>Data[[#This Row],[Tintern ]]-Data[[#This Row],[temperatuur]]</f>
        <v>10.527470588235293</v>
      </c>
      <c r="H2465" s="7">
        <f>ROUND(IF(Data[[#This Row],[deltaT]]&gt;0,(Data[[#This Row],[Tintern ]]-Data[[#This Row],[temperatuur]])*Uitgangspunten!$B$9,0),1)</f>
        <v>36.6</v>
      </c>
      <c r="I2465"/>
      <c r="J2465"/>
      <c r="K2465" s="6"/>
      <c r="O2465" s="5"/>
      <c r="P2465" s="8"/>
      <c r="U2465"/>
      <c r="V2465"/>
    </row>
    <row r="2466" spans="1:22" x14ac:dyDescent="0.25">
      <c r="A2466">
        <v>2003</v>
      </c>
      <c r="B2466">
        <v>11</v>
      </c>
      <c r="C2466">
        <v>2</v>
      </c>
      <c r="D2466">
        <v>2</v>
      </c>
      <c r="E2466" s="13">
        <v>6.3000000000000007</v>
      </c>
      <c r="F2466" s="7">
        <f>(((20-15)/(MIN($E$2:$E$8761)-15))*Data[[#This Row],[temperatuur]])+18.151</f>
        <v>16.827470588235293</v>
      </c>
      <c r="G2466" s="7">
        <f>Data[[#This Row],[Tintern ]]-Data[[#This Row],[temperatuur]]</f>
        <v>10.527470588235293</v>
      </c>
      <c r="H2466" s="7">
        <f>ROUND(IF(Data[[#This Row],[deltaT]]&gt;0,(Data[[#This Row],[Tintern ]]-Data[[#This Row],[temperatuur]])*Uitgangspunten!$B$9,0),1)</f>
        <v>36.6</v>
      </c>
      <c r="I2466"/>
      <c r="J2466"/>
      <c r="K2466" s="6"/>
      <c r="O2466" s="5"/>
      <c r="P2466" s="8"/>
      <c r="U2466"/>
      <c r="V2466"/>
    </row>
    <row r="2467" spans="1:22" x14ac:dyDescent="0.25">
      <c r="A2467">
        <v>2003</v>
      </c>
      <c r="B2467">
        <v>11</v>
      </c>
      <c r="C2467">
        <v>2</v>
      </c>
      <c r="D2467">
        <v>4</v>
      </c>
      <c r="E2467" s="13">
        <v>6.3000000000000007</v>
      </c>
      <c r="F2467" s="7">
        <f>(((20-15)/(MIN($E$2:$E$8761)-15))*Data[[#This Row],[temperatuur]])+18.151</f>
        <v>16.827470588235293</v>
      </c>
      <c r="G2467" s="7">
        <f>Data[[#This Row],[Tintern ]]-Data[[#This Row],[temperatuur]]</f>
        <v>10.527470588235293</v>
      </c>
      <c r="H2467" s="7">
        <f>ROUND(IF(Data[[#This Row],[deltaT]]&gt;0,(Data[[#This Row],[Tintern ]]-Data[[#This Row],[temperatuur]])*Uitgangspunten!$B$9,0),1)</f>
        <v>36.6</v>
      </c>
      <c r="I2467"/>
      <c r="J2467"/>
      <c r="K2467" s="6"/>
      <c r="O2467" s="5"/>
      <c r="P2467" s="8"/>
      <c r="U2467"/>
      <c r="V2467"/>
    </row>
    <row r="2468" spans="1:22" x14ac:dyDescent="0.25">
      <c r="A2468">
        <v>2003</v>
      </c>
      <c r="B2468">
        <v>11</v>
      </c>
      <c r="C2468">
        <v>6</v>
      </c>
      <c r="D2468">
        <v>3</v>
      </c>
      <c r="E2468" s="13">
        <v>6.3000000000000007</v>
      </c>
      <c r="F2468" s="7">
        <f>(((20-15)/(MIN($E$2:$E$8761)-15))*Data[[#This Row],[temperatuur]])+18.151</f>
        <v>16.827470588235293</v>
      </c>
      <c r="G2468" s="7">
        <f>Data[[#This Row],[Tintern ]]-Data[[#This Row],[temperatuur]]</f>
        <v>10.527470588235293</v>
      </c>
      <c r="H2468" s="7">
        <f>ROUND(IF(Data[[#This Row],[deltaT]]&gt;0,(Data[[#This Row],[Tintern ]]-Data[[#This Row],[temperatuur]])*Uitgangspunten!$B$9,0),1)</f>
        <v>36.6</v>
      </c>
      <c r="I2468"/>
      <c r="J2468"/>
      <c r="K2468" s="6"/>
      <c r="O2468" s="5"/>
      <c r="P2468" s="8"/>
      <c r="U2468"/>
      <c r="V2468"/>
    </row>
    <row r="2469" spans="1:22" x14ac:dyDescent="0.25">
      <c r="A2469">
        <v>2003</v>
      </c>
      <c r="B2469">
        <v>11</v>
      </c>
      <c r="C2469">
        <v>8</v>
      </c>
      <c r="D2469">
        <v>3</v>
      </c>
      <c r="E2469" s="13">
        <v>6.3000000000000007</v>
      </c>
      <c r="F2469" s="7">
        <f>(((20-15)/(MIN($E$2:$E$8761)-15))*Data[[#This Row],[temperatuur]])+18.151</f>
        <v>16.827470588235293</v>
      </c>
      <c r="G2469" s="7">
        <f>Data[[#This Row],[Tintern ]]-Data[[#This Row],[temperatuur]]</f>
        <v>10.527470588235293</v>
      </c>
      <c r="H2469" s="7">
        <f>ROUND(IF(Data[[#This Row],[deltaT]]&gt;0,(Data[[#This Row],[Tintern ]]-Data[[#This Row],[temperatuur]])*Uitgangspunten!$B$9,0),1)</f>
        <v>36.6</v>
      </c>
      <c r="I2469"/>
      <c r="J2469"/>
      <c r="K2469" s="6"/>
      <c r="O2469" s="5"/>
      <c r="P2469" s="8"/>
      <c r="U2469"/>
      <c r="V2469"/>
    </row>
    <row r="2470" spans="1:22" x14ac:dyDescent="0.25">
      <c r="A2470">
        <v>2003</v>
      </c>
      <c r="B2470">
        <v>11</v>
      </c>
      <c r="C2470">
        <v>14</v>
      </c>
      <c r="D2470">
        <v>6</v>
      </c>
      <c r="E2470" s="13">
        <v>6.3000000000000007</v>
      </c>
      <c r="F2470" s="7">
        <f>(((20-15)/(MIN($E$2:$E$8761)-15))*Data[[#This Row],[temperatuur]])+18.151</f>
        <v>16.827470588235293</v>
      </c>
      <c r="G2470" s="7">
        <f>Data[[#This Row],[Tintern ]]-Data[[#This Row],[temperatuur]]</f>
        <v>10.527470588235293</v>
      </c>
      <c r="H2470" s="7">
        <f>ROUND(IF(Data[[#This Row],[deltaT]]&gt;0,(Data[[#This Row],[Tintern ]]-Data[[#This Row],[temperatuur]])*Uitgangspunten!$B$9,0),1)</f>
        <v>36.6</v>
      </c>
      <c r="I2470"/>
      <c r="J2470"/>
      <c r="K2470" s="6"/>
      <c r="O2470" s="5"/>
      <c r="P2470" s="8"/>
      <c r="U2470"/>
      <c r="V2470"/>
    </row>
    <row r="2471" spans="1:22" x14ac:dyDescent="0.25">
      <c r="A2471">
        <v>2003</v>
      </c>
      <c r="B2471">
        <v>11</v>
      </c>
      <c r="C2471">
        <v>14</v>
      </c>
      <c r="D2471">
        <v>7</v>
      </c>
      <c r="E2471" s="13">
        <v>6.3000000000000007</v>
      </c>
      <c r="F2471" s="7">
        <f>(((20-15)/(MIN($E$2:$E$8761)-15))*Data[[#This Row],[temperatuur]])+18.151</f>
        <v>16.827470588235293</v>
      </c>
      <c r="G2471" s="7">
        <f>Data[[#This Row],[Tintern ]]-Data[[#This Row],[temperatuur]]</f>
        <v>10.527470588235293</v>
      </c>
      <c r="H2471" s="7">
        <f>ROUND(IF(Data[[#This Row],[deltaT]]&gt;0,(Data[[#This Row],[Tintern ]]-Data[[#This Row],[temperatuur]])*Uitgangspunten!$B$9,0),1)</f>
        <v>36.6</v>
      </c>
      <c r="I2471"/>
      <c r="J2471"/>
      <c r="K2471" s="6"/>
      <c r="O2471" s="5"/>
      <c r="P2471" s="8"/>
      <c r="U2471"/>
      <c r="V2471"/>
    </row>
    <row r="2472" spans="1:22" x14ac:dyDescent="0.25">
      <c r="A2472">
        <v>2003</v>
      </c>
      <c r="B2472">
        <v>11</v>
      </c>
      <c r="C2472">
        <v>16</v>
      </c>
      <c r="D2472">
        <v>18</v>
      </c>
      <c r="E2472" s="13">
        <v>6.3000000000000007</v>
      </c>
      <c r="F2472" s="7">
        <f>(((20-15)/(MIN($E$2:$E$8761)-15))*Data[[#This Row],[temperatuur]])+18.151</f>
        <v>16.827470588235293</v>
      </c>
      <c r="G2472" s="7">
        <f>Data[[#This Row],[Tintern ]]-Data[[#This Row],[temperatuur]]</f>
        <v>10.527470588235293</v>
      </c>
      <c r="H2472" s="7">
        <f>ROUND(IF(Data[[#This Row],[deltaT]]&gt;0,(Data[[#This Row],[Tintern ]]-Data[[#This Row],[temperatuur]])*Uitgangspunten!$B$9,0),1)</f>
        <v>36.6</v>
      </c>
      <c r="I2472"/>
      <c r="J2472"/>
      <c r="K2472" s="6"/>
      <c r="O2472" s="5"/>
      <c r="P2472" s="8"/>
      <c r="U2472"/>
      <c r="V2472"/>
    </row>
    <row r="2473" spans="1:22" x14ac:dyDescent="0.25">
      <c r="A2473">
        <v>2003</v>
      </c>
      <c r="B2473">
        <v>11</v>
      </c>
      <c r="C2473">
        <v>25</v>
      </c>
      <c r="D2473">
        <v>23</v>
      </c>
      <c r="E2473" s="13">
        <v>6.3000000000000007</v>
      </c>
      <c r="F2473" s="7">
        <f>(((20-15)/(MIN($E$2:$E$8761)-15))*Data[[#This Row],[temperatuur]])+18.151</f>
        <v>16.827470588235293</v>
      </c>
      <c r="G2473" s="7">
        <f>Data[[#This Row],[Tintern ]]-Data[[#This Row],[temperatuur]]</f>
        <v>10.527470588235293</v>
      </c>
      <c r="H2473" s="7">
        <f>ROUND(IF(Data[[#This Row],[deltaT]]&gt;0,(Data[[#This Row],[Tintern ]]-Data[[#This Row],[temperatuur]])*Uitgangspunten!$B$9,0),1)</f>
        <v>36.6</v>
      </c>
      <c r="I2473"/>
      <c r="J2473"/>
      <c r="K2473" s="6"/>
      <c r="O2473" s="5"/>
      <c r="P2473" s="8"/>
      <c r="U2473"/>
      <c r="V2473"/>
    </row>
    <row r="2474" spans="1:22" x14ac:dyDescent="0.25">
      <c r="A2474">
        <v>2003</v>
      </c>
      <c r="B2474">
        <v>11</v>
      </c>
      <c r="C2474">
        <v>27</v>
      </c>
      <c r="D2474">
        <v>14</v>
      </c>
      <c r="E2474" s="13">
        <v>6.3000000000000007</v>
      </c>
      <c r="F2474" s="7">
        <f>(((20-15)/(MIN($E$2:$E$8761)-15))*Data[[#This Row],[temperatuur]])+18.151</f>
        <v>16.827470588235293</v>
      </c>
      <c r="G2474" s="7">
        <f>Data[[#This Row],[Tintern ]]-Data[[#This Row],[temperatuur]]</f>
        <v>10.527470588235293</v>
      </c>
      <c r="H2474" s="7">
        <f>ROUND(IF(Data[[#This Row],[deltaT]]&gt;0,(Data[[#This Row],[Tintern ]]-Data[[#This Row],[temperatuur]])*Uitgangspunten!$B$9,0),1)</f>
        <v>36.6</v>
      </c>
      <c r="I2474"/>
      <c r="J2474"/>
      <c r="K2474" s="6"/>
      <c r="O2474" s="5"/>
      <c r="P2474" s="8"/>
      <c r="U2474"/>
      <c r="V2474"/>
    </row>
    <row r="2475" spans="1:22" x14ac:dyDescent="0.25">
      <c r="A2475">
        <v>2003</v>
      </c>
      <c r="B2475">
        <v>11</v>
      </c>
      <c r="C2475">
        <v>28</v>
      </c>
      <c r="D2475">
        <v>15</v>
      </c>
      <c r="E2475" s="13">
        <v>6.3000000000000007</v>
      </c>
      <c r="F2475" s="7">
        <f>(((20-15)/(MIN($E$2:$E$8761)-15))*Data[[#This Row],[temperatuur]])+18.151</f>
        <v>16.827470588235293</v>
      </c>
      <c r="G2475" s="7">
        <f>Data[[#This Row],[Tintern ]]-Data[[#This Row],[temperatuur]]</f>
        <v>10.527470588235293</v>
      </c>
      <c r="H2475" s="7">
        <f>ROUND(IF(Data[[#This Row],[deltaT]]&gt;0,(Data[[#This Row],[Tintern ]]-Data[[#This Row],[temperatuur]])*Uitgangspunten!$B$9,0),1)</f>
        <v>36.6</v>
      </c>
      <c r="I2475"/>
      <c r="J2475"/>
      <c r="K2475" s="6"/>
      <c r="O2475" s="5"/>
      <c r="P2475" s="8"/>
      <c r="U2475"/>
      <c r="V2475"/>
    </row>
    <row r="2476" spans="1:22" x14ac:dyDescent="0.25">
      <c r="A2476">
        <v>2003</v>
      </c>
      <c r="B2476">
        <v>12</v>
      </c>
      <c r="C2476">
        <v>2</v>
      </c>
      <c r="D2476">
        <v>7</v>
      </c>
      <c r="E2476" s="13">
        <v>6.3000000000000007</v>
      </c>
      <c r="F2476" s="7">
        <f>(((20-15)/(MIN($E$2:$E$8761)-15))*Data[[#This Row],[temperatuur]])+18.151</f>
        <v>16.827470588235293</v>
      </c>
      <c r="G2476" s="7">
        <f>Data[[#This Row],[Tintern ]]-Data[[#This Row],[temperatuur]]</f>
        <v>10.527470588235293</v>
      </c>
      <c r="H2476" s="7">
        <f>ROUND(IF(Data[[#This Row],[deltaT]]&gt;0,(Data[[#This Row],[Tintern ]]-Data[[#This Row],[temperatuur]])*Uitgangspunten!$B$9,0),1)</f>
        <v>36.6</v>
      </c>
      <c r="I2476"/>
      <c r="J2476"/>
      <c r="K2476" s="6"/>
      <c r="O2476" s="5"/>
      <c r="P2476" s="8"/>
      <c r="U2476"/>
      <c r="V2476"/>
    </row>
    <row r="2477" spans="1:22" x14ac:dyDescent="0.25">
      <c r="A2477">
        <v>2003</v>
      </c>
      <c r="B2477">
        <v>12</v>
      </c>
      <c r="C2477">
        <v>2</v>
      </c>
      <c r="D2477">
        <v>8</v>
      </c>
      <c r="E2477" s="13">
        <v>6.3000000000000007</v>
      </c>
      <c r="F2477" s="7">
        <f>(((20-15)/(MIN($E$2:$E$8761)-15))*Data[[#This Row],[temperatuur]])+18.151</f>
        <v>16.827470588235293</v>
      </c>
      <c r="G2477" s="7">
        <f>Data[[#This Row],[Tintern ]]-Data[[#This Row],[temperatuur]]</f>
        <v>10.527470588235293</v>
      </c>
      <c r="H2477" s="7">
        <f>ROUND(IF(Data[[#This Row],[deltaT]]&gt;0,(Data[[#This Row],[Tintern ]]-Data[[#This Row],[temperatuur]])*Uitgangspunten!$B$9,0),1)</f>
        <v>36.6</v>
      </c>
      <c r="I2477"/>
      <c r="J2477"/>
      <c r="K2477" s="6"/>
      <c r="O2477" s="5"/>
      <c r="P2477" s="8"/>
      <c r="U2477"/>
      <c r="V2477"/>
    </row>
    <row r="2478" spans="1:22" x14ac:dyDescent="0.25">
      <c r="A2478">
        <v>2003</v>
      </c>
      <c r="B2478">
        <v>12</v>
      </c>
      <c r="C2478">
        <v>17</v>
      </c>
      <c r="D2478">
        <v>11</v>
      </c>
      <c r="E2478" s="13">
        <v>6.3000000000000007</v>
      </c>
      <c r="F2478" s="7">
        <f>(((20-15)/(MIN($E$2:$E$8761)-15))*Data[[#This Row],[temperatuur]])+18.151</f>
        <v>16.827470588235293</v>
      </c>
      <c r="G2478" s="7">
        <f>Data[[#This Row],[Tintern ]]-Data[[#This Row],[temperatuur]]</f>
        <v>10.527470588235293</v>
      </c>
      <c r="H2478" s="7">
        <f>ROUND(IF(Data[[#This Row],[deltaT]]&gt;0,(Data[[#This Row],[Tintern ]]-Data[[#This Row],[temperatuur]])*Uitgangspunten!$B$9,0),1)</f>
        <v>36.6</v>
      </c>
      <c r="I2478"/>
      <c r="J2478"/>
      <c r="K2478" s="6"/>
      <c r="O2478" s="5"/>
      <c r="P2478" s="8"/>
      <c r="U2478"/>
      <c r="V2478"/>
    </row>
    <row r="2479" spans="1:22" x14ac:dyDescent="0.25">
      <c r="A2479">
        <v>2003</v>
      </c>
      <c r="B2479">
        <v>12</v>
      </c>
      <c r="C2479">
        <v>20</v>
      </c>
      <c r="D2479">
        <v>9</v>
      </c>
      <c r="E2479" s="13">
        <v>6.3000000000000007</v>
      </c>
      <c r="F2479" s="7">
        <f>(((20-15)/(MIN($E$2:$E$8761)-15))*Data[[#This Row],[temperatuur]])+18.151</f>
        <v>16.827470588235293</v>
      </c>
      <c r="G2479" s="7">
        <f>Data[[#This Row],[Tintern ]]-Data[[#This Row],[temperatuur]]</f>
        <v>10.527470588235293</v>
      </c>
      <c r="H2479" s="7">
        <f>ROUND(IF(Data[[#This Row],[deltaT]]&gt;0,(Data[[#This Row],[Tintern ]]-Data[[#This Row],[temperatuur]])*Uitgangspunten!$B$9,0),1)</f>
        <v>36.6</v>
      </c>
      <c r="I2479"/>
      <c r="J2479"/>
      <c r="K2479" s="6"/>
      <c r="O2479" s="5"/>
      <c r="P2479" s="8"/>
      <c r="U2479"/>
      <c r="V2479"/>
    </row>
    <row r="2480" spans="1:22" x14ac:dyDescent="0.25">
      <c r="A2480">
        <v>2003</v>
      </c>
      <c r="B2480">
        <v>12</v>
      </c>
      <c r="C2480">
        <v>28</v>
      </c>
      <c r="D2480">
        <v>5</v>
      </c>
      <c r="E2480" s="13">
        <v>6.3000000000000007</v>
      </c>
      <c r="F2480" s="7">
        <f>(((20-15)/(MIN($E$2:$E$8761)-15))*Data[[#This Row],[temperatuur]])+18.151</f>
        <v>16.827470588235293</v>
      </c>
      <c r="G2480" s="7">
        <f>Data[[#This Row],[Tintern ]]-Data[[#This Row],[temperatuur]]</f>
        <v>10.527470588235293</v>
      </c>
      <c r="H2480" s="7">
        <f>ROUND(IF(Data[[#This Row],[deltaT]]&gt;0,(Data[[#This Row],[Tintern ]]-Data[[#This Row],[temperatuur]])*Uitgangspunten!$B$9,0),1)</f>
        <v>36.6</v>
      </c>
      <c r="I2480"/>
      <c r="J2480"/>
      <c r="K2480" s="6"/>
      <c r="O2480" s="5"/>
      <c r="P2480" s="8"/>
      <c r="U2480"/>
      <c r="V2480"/>
    </row>
    <row r="2481" spans="1:22" x14ac:dyDescent="0.25">
      <c r="A2481">
        <v>2001</v>
      </c>
      <c r="B2481">
        <v>1</v>
      </c>
      <c r="C2481">
        <v>5</v>
      </c>
      <c r="D2481">
        <v>3</v>
      </c>
      <c r="E2481" s="13">
        <v>6.4</v>
      </c>
      <c r="F2481" s="7">
        <f>(((20-15)/(MIN($E$2:$E$8761)-15))*Data[[#This Row],[temperatuur]])+18.151</f>
        <v>16.806462184873951</v>
      </c>
      <c r="G2481" s="7">
        <f>Data[[#This Row],[Tintern ]]-Data[[#This Row],[temperatuur]]</f>
        <v>10.40646218487395</v>
      </c>
      <c r="H2481" s="7">
        <f>ROUND(IF(Data[[#This Row],[deltaT]]&gt;0,(Data[[#This Row],[Tintern ]]-Data[[#This Row],[temperatuur]])*Uitgangspunten!$B$9,0),1)</f>
        <v>36.1</v>
      </c>
      <c r="I2481"/>
      <c r="J2481"/>
      <c r="K2481" s="6"/>
      <c r="O2481" s="5"/>
      <c r="P2481" s="8"/>
      <c r="U2481"/>
      <c r="V2481"/>
    </row>
    <row r="2482" spans="1:22" x14ac:dyDescent="0.25">
      <c r="A2482">
        <v>2001</v>
      </c>
      <c r="B2482">
        <v>1</v>
      </c>
      <c r="C2482">
        <v>23</v>
      </c>
      <c r="D2482">
        <v>11</v>
      </c>
      <c r="E2482" s="13">
        <v>6.4</v>
      </c>
      <c r="F2482" s="7">
        <f>(((20-15)/(MIN($E$2:$E$8761)-15))*Data[[#This Row],[temperatuur]])+18.151</f>
        <v>16.806462184873951</v>
      </c>
      <c r="G2482" s="7">
        <f>Data[[#This Row],[Tintern ]]-Data[[#This Row],[temperatuur]]</f>
        <v>10.40646218487395</v>
      </c>
      <c r="H2482" s="7">
        <f>ROUND(IF(Data[[#This Row],[deltaT]]&gt;0,(Data[[#This Row],[Tintern ]]-Data[[#This Row],[temperatuur]])*Uitgangspunten!$B$9,0),1)</f>
        <v>36.1</v>
      </c>
      <c r="I2482"/>
      <c r="J2482"/>
      <c r="K2482" s="6"/>
      <c r="O2482" s="5"/>
      <c r="P2482" s="8"/>
      <c r="U2482"/>
      <c r="V2482"/>
    </row>
    <row r="2483" spans="1:22" x14ac:dyDescent="0.25">
      <c r="A2483">
        <v>2001</v>
      </c>
      <c r="B2483">
        <v>1</v>
      </c>
      <c r="C2483">
        <v>24</v>
      </c>
      <c r="D2483">
        <v>19</v>
      </c>
      <c r="E2483" s="13">
        <v>6.4</v>
      </c>
      <c r="F2483" s="7">
        <f>(((20-15)/(MIN($E$2:$E$8761)-15))*Data[[#This Row],[temperatuur]])+18.151</f>
        <v>16.806462184873951</v>
      </c>
      <c r="G2483" s="7">
        <f>Data[[#This Row],[Tintern ]]-Data[[#This Row],[temperatuur]]</f>
        <v>10.40646218487395</v>
      </c>
      <c r="H2483" s="7">
        <f>ROUND(IF(Data[[#This Row],[deltaT]]&gt;0,(Data[[#This Row],[Tintern ]]-Data[[#This Row],[temperatuur]])*Uitgangspunten!$B$9,0),1)</f>
        <v>36.1</v>
      </c>
      <c r="I2483"/>
      <c r="J2483"/>
      <c r="K2483" s="6"/>
      <c r="O2483" s="5"/>
      <c r="P2483" s="8"/>
      <c r="U2483"/>
      <c r="V2483"/>
    </row>
    <row r="2484" spans="1:22" x14ac:dyDescent="0.25">
      <c r="A2484">
        <v>2001</v>
      </c>
      <c r="B2484">
        <v>1</v>
      </c>
      <c r="C2484">
        <v>25</v>
      </c>
      <c r="D2484">
        <v>8</v>
      </c>
      <c r="E2484" s="13">
        <v>6.4</v>
      </c>
      <c r="F2484" s="7">
        <f>(((20-15)/(MIN($E$2:$E$8761)-15))*Data[[#This Row],[temperatuur]])+18.151</f>
        <v>16.806462184873951</v>
      </c>
      <c r="G2484" s="7">
        <f>Data[[#This Row],[Tintern ]]-Data[[#This Row],[temperatuur]]</f>
        <v>10.40646218487395</v>
      </c>
      <c r="H2484" s="7">
        <f>ROUND(IF(Data[[#This Row],[deltaT]]&gt;0,(Data[[#This Row],[Tintern ]]-Data[[#This Row],[temperatuur]])*Uitgangspunten!$B$9,0),1)</f>
        <v>36.1</v>
      </c>
      <c r="I2484"/>
      <c r="J2484"/>
      <c r="K2484" s="6"/>
      <c r="O2484" s="5"/>
      <c r="P2484" s="8"/>
      <c r="U2484"/>
      <c r="V2484"/>
    </row>
    <row r="2485" spans="1:22" x14ac:dyDescent="0.25">
      <c r="A2485">
        <v>2004</v>
      </c>
      <c r="B2485">
        <v>2</v>
      </c>
      <c r="C2485">
        <v>14</v>
      </c>
      <c r="D2485">
        <v>8</v>
      </c>
      <c r="E2485" s="13">
        <v>6.4</v>
      </c>
      <c r="F2485" s="7">
        <f>(((20-15)/(MIN($E$2:$E$8761)-15))*Data[[#This Row],[temperatuur]])+18.151</f>
        <v>16.806462184873951</v>
      </c>
      <c r="G2485" s="7">
        <f>Data[[#This Row],[Tintern ]]-Data[[#This Row],[temperatuur]]</f>
        <v>10.40646218487395</v>
      </c>
      <c r="H2485" s="7">
        <f>ROUND(IF(Data[[#This Row],[deltaT]]&gt;0,(Data[[#This Row],[Tintern ]]-Data[[#This Row],[temperatuur]])*Uitgangspunten!$B$9,0),1)</f>
        <v>36.1</v>
      </c>
      <c r="I2485"/>
      <c r="J2485"/>
      <c r="K2485" s="6"/>
      <c r="O2485" s="5"/>
      <c r="P2485" s="8"/>
      <c r="U2485"/>
      <c r="V2485"/>
    </row>
    <row r="2486" spans="1:22" x14ac:dyDescent="0.25">
      <c r="A2486">
        <v>2004</v>
      </c>
      <c r="B2486">
        <v>2</v>
      </c>
      <c r="C2486">
        <v>17</v>
      </c>
      <c r="D2486">
        <v>15</v>
      </c>
      <c r="E2486" s="13">
        <v>6.4</v>
      </c>
      <c r="F2486" s="7">
        <f>(((20-15)/(MIN($E$2:$E$8761)-15))*Data[[#This Row],[temperatuur]])+18.151</f>
        <v>16.806462184873951</v>
      </c>
      <c r="G2486" s="7">
        <f>Data[[#This Row],[Tintern ]]-Data[[#This Row],[temperatuur]]</f>
        <v>10.40646218487395</v>
      </c>
      <c r="H2486" s="7">
        <f>ROUND(IF(Data[[#This Row],[deltaT]]&gt;0,(Data[[#This Row],[Tintern ]]-Data[[#This Row],[temperatuur]])*Uitgangspunten!$B$9,0),1)</f>
        <v>36.1</v>
      </c>
      <c r="I2486"/>
      <c r="J2486"/>
      <c r="K2486" s="6"/>
      <c r="O2486" s="5"/>
      <c r="P2486" s="8"/>
      <c r="U2486"/>
      <c r="V2486"/>
    </row>
    <row r="2487" spans="1:22" x14ac:dyDescent="0.25">
      <c r="A2487">
        <v>2004</v>
      </c>
      <c r="B2487">
        <v>2</v>
      </c>
      <c r="C2487">
        <v>23</v>
      </c>
      <c r="D2487">
        <v>13</v>
      </c>
      <c r="E2487" s="13">
        <v>6.4</v>
      </c>
      <c r="F2487" s="7">
        <f>(((20-15)/(MIN($E$2:$E$8761)-15))*Data[[#This Row],[temperatuur]])+18.151</f>
        <v>16.806462184873951</v>
      </c>
      <c r="G2487" s="7">
        <f>Data[[#This Row],[Tintern ]]-Data[[#This Row],[temperatuur]]</f>
        <v>10.40646218487395</v>
      </c>
      <c r="H2487" s="7">
        <f>ROUND(IF(Data[[#This Row],[deltaT]]&gt;0,(Data[[#This Row],[Tintern ]]-Data[[#This Row],[temperatuur]])*Uitgangspunten!$B$9,0),1)</f>
        <v>36.1</v>
      </c>
      <c r="I2487"/>
      <c r="J2487"/>
      <c r="K2487" s="6"/>
      <c r="O2487" s="5"/>
      <c r="P2487" s="8"/>
      <c r="U2487"/>
      <c r="V2487"/>
    </row>
    <row r="2488" spans="1:22" x14ac:dyDescent="0.25">
      <c r="A2488">
        <v>2004</v>
      </c>
      <c r="B2488">
        <v>3</v>
      </c>
      <c r="C2488">
        <v>3</v>
      </c>
      <c r="D2488">
        <v>12</v>
      </c>
      <c r="E2488" s="13">
        <v>6.4</v>
      </c>
      <c r="F2488" s="7">
        <f>(((20-15)/(MIN($E$2:$E$8761)-15))*Data[[#This Row],[temperatuur]])+18.151</f>
        <v>16.806462184873951</v>
      </c>
      <c r="G2488" s="7">
        <f>Data[[#This Row],[Tintern ]]-Data[[#This Row],[temperatuur]]</f>
        <v>10.40646218487395</v>
      </c>
      <c r="H2488" s="7">
        <f>ROUND(IF(Data[[#This Row],[deltaT]]&gt;0,(Data[[#This Row],[Tintern ]]-Data[[#This Row],[temperatuur]])*Uitgangspunten!$B$9,0),1)</f>
        <v>36.1</v>
      </c>
      <c r="I2488"/>
      <c r="J2488"/>
      <c r="K2488" s="6"/>
      <c r="O2488" s="5"/>
      <c r="P2488" s="8"/>
      <c r="U2488"/>
      <c r="V2488"/>
    </row>
    <row r="2489" spans="1:22" x14ac:dyDescent="0.25">
      <c r="A2489">
        <v>2004</v>
      </c>
      <c r="B2489">
        <v>3</v>
      </c>
      <c r="C2489">
        <v>13</v>
      </c>
      <c r="D2489">
        <v>3</v>
      </c>
      <c r="E2489" s="13">
        <v>6.4</v>
      </c>
      <c r="F2489" s="7">
        <f>(((20-15)/(MIN($E$2:$E$8761)-15))*Data[[#This Row],[temperatuur]])+18.151</f>
        <v>16.806462184873951</v>
      </c>
      <c r="G2489" s="7">
        <f>Data[[#This Row],[Tintern ]]-Data[[#This Row],[temperatuur]]</f>
        <v>10.40646218487395</v>
      </c>
      <c r="H2489" s="7">
        <f>ROUND(IF(Data[[#This Row],[deltaT]]&gt;0,(Data[[#This Row],[Tintern ]]-Data[[#This Row],[temperatuur]])*Uitgangspunten!$B$9,0),1)</f>
        <v>36.1</v>
      </c>
      <c r="I2489"/>
      <c r="J2489"/>
      <c r="K2489" s="6"/>
      <c r="O2489" s="5"/>
      <c r="P2489" s="8"/>
      <c r="U2489"/>
      <c r="V2489"/>
    </row>
    <row r="2490" spans="1:22" x14ac:dyDescent="0.25">
      <c r="A2490">
        <v>2004</v>
      </c>
      <c r="B2490">
        <v>3</v>
      </c>
      <c r="C2490">
        <v>17</v>
      </c>
      <c r="D2490">
        <v>24</v>
      </c>
      <c r="E2490" s="13">
        <v>6.4</v>
      </c>
      <c r="F2490" s="7">
        <f>(((20-15)/(MIN($E$2:$E$8761)-15))*Data[[#This Row],[temperatuur]])+18.151</f>
        <v>16.806462184873951</v>
      </c>
      <c r="G2490" s="7">
        <f>Data[[#This Row],[Tintern ]]-Data[[#This Row],[temperatuur]]</f>
        <v>10.40646218487395</v>
      </c>
      <c r="H2490" s="7">
        <f>ROUND(IF(Data[[#This Row],[deltaT]]&gt;0,(Data[[#This Row],[Tintern ]]-Data[[#This Row],[temperatuur]])*Uitgangspunten!$B$9,0),1)</f>
        <v>36.1</v>
      </c>
      <c r="I2490"/>
      <c r="J2490"/>
      <c r="K2490" s="6"/>
      <c r="O2490" s="5"/>
      <c r="P2490" s="8"/>
      <c r="U2490"/>
      <c r="V2490"/>
    </row>
    <row r="2491" spans="1:22" x14ac:dyDescent="0.25">
      <c r="A2491">
        <v>2004</v>
      </c>
      <c r="B2491">
        <v>3</v>
      </c>
      <c r="C2491">
        <v>22</v>
      </c>
      <c r="D2491">
        <v>18</v>
      </c>
      <c r="E2491" s="13">
        <v>6.4</v>
      </c>
      <c r="F2491" s="7">
        <f>(((20-15)/(MIN($E$2:$E$8761)-15))*Data[[#This Row],[temperatuur]])+18.151</f>
        <v>16.806462184873951</v>
      </c>
      <c r="G2491" s="7">
        <f>Data[[#This Row],[Tintern ]]-Data[[#This Row],[temperatuur]]</f>
        <v>10.40646218487395</v>
      </c>
      <c r="H2491" s="7">
        <f>ROUND(IF(Data[[#This Row],[deltaT]]&gt;0,(Data[[#This Row],[Tintern ]]-Data[[#This Row],[temperatuur]])*Uitgangspunten!$B$9,0),1)</f>
        <v>36.1</v>
      </c>
      <c r="I2491"/>
      <c r="J2491"/>
      <c r="K2491" s="6"/>
      <c r="O2491" s="5"/>
      <c r="P2491" s="8"/>
      <c r="U2491"/>
      <c r="V2491"/>
    </row>
    <row r="2492" spans="1:22" x14ac:dyDescent="0.25">
      <c r="A2492">
        <v>2004</v>
      </c>
      <c r="B2492">
        <v>3</v>
      </c>
      <c r="C2492">
        <v>27</v>
      </c>
      <c r="D2492">
        <v>9</v>
      </c>
      <c r="E2492" s="13">
        <v>6.4</v>
      </c>
      <c r="F2492" s="7">
        <f>(((20-15)/(MIN($E$2:$E$8761)-15))*Data[[#This Row],[temperatuur]])+18.151</f>
        <v>16.806462184873951</v>
      </c>
      <c r="G2492" s="7">
        <f>Data[[#This Row],[Tintern ]]-Data[[#This Row],[temperatuur]]</f>
        <v>10.40646218487395</v>
      </c>
      <c r="H2492" s="7">
        <f>ROUND(IF(Data[[#This Row],[deltaT]]&gt;0,(Data[[#This Row],[Tintern ]]-Data[[#This Row],[temperatuur]])*Uitgangspunten!$B$9,0),1)</f>
        <v>36.1</v>
      </c>
      <c r="I2492"/>
      <c r="J2492"/>
      <c r="K2492" s="6"/>
      <c r="O2492" s="5"/>
      <c r="P2492" s="8"/>
      <c r="U2492"/>
      <c r="V2492"/>
    </row>
    <row r="2493" spans="1:22" x14ac:dyDescent="0.25">
      <c r="A2493">
        <v>2002</v>
      </c>
      <c r="B2493">
        <v>4</v>
      </c>
      <c r="C2493">
        <v>7</v>
      </c>
      <c r="D2493">
        <v>22</v>
      </c>
      <c r="E2493" s="13">
        <v>6.4</v>
      </c>
      <c r="F2493" s="7">
        <f>(((20-15)/(MIN($E$2:$E$8761)-15))*Data[[#This Row],[temperatuur]])+18.151</f>
        <v>16.806462184873951</v>
      </c>
      <c r="G2493" s="7">
        <f>Data[[#This Row],[Tintern ]]-Data[[#This Row],[temperatuur]]</f>
        <v>10.40646218487395</v>
      </c>
      <c r="H2493" s="7">
        <f>ROUND(IF(Data[[#This Row],[deltaT]]&gt;0,(Data[[#This Row],[Tintern ]]-Data[[#This Row],[temperatuur]])*Uitgangspunten!$B$9,0),1)</f>
        <v>36.1</v>
      </c>
      <c r="I2493"/>
      <c r="J2493"/>
      <c r="K2493" s="6"/>
      <c r="O2493" s="5"/>
      <c r="P2493" s="8"/>
      <c r="U2493"/>
      <c r="V2493"/>
    </row>
    <row r="2494" spans="1:22" x14ac:dyDescent="0.25">
      <c r="A2494">
        <v>2002</v>
      </c>
      <c r="B2494">
        <v>4</v>
      </c>
      <c r="C2494">
        <v>14</v>
      </c>
      <c r="D2494">
        <v>22</v>
      </c>
      <c r="E2494" s="13">
        <v>6.4</v>
      </c>
      <c r="F2494" s="7">
        <f>(((20-15)/(MIN($E$2:$E$8761)-15))*Data[[#This Row],[temperatuur]])+18.151</f>
        <v>16.806462184873951</v>
      </c>
      <c r="G2494" s="7">
        <f>Data[[#This Row],[Tintern ]]-Data[[#This Row],[temperatuur]]</f>
        <v>10.40646218487395</v>
      </c>
      <c r="H2494" s="7">
        <f>ROUND(IF(Data[[#This Row],[deltaT]]&gt;0,(Data[[#This Row],[Tintern ]]-Data[[#This Row],[temperatuur]])*Uitgangspunten!$B$9,0),1)</f>
        <v>36.1</v>
      </c>
      <c r="I2494"/>
      <c r="J2494"/>
      <c r="K2494" s="6"/>
      <c r="O2494" s="5"/>
      <c r="P2494" s="8"/>
      <c r="U2494"/>
      <c r="V2494"/>
    </row>
    <row r="2495" spans="1:22" x14ac:dyDescent="0.25">
      <c r="A2495">
        <v>2002</v>
      </c>
      <c r="B2495">
        <v>4</v>
      </c>
      <c r="C2495">
        <v>15</v>
      </c>
      <c r="D2495">
        <v>6</v>
      </c>
      <c r="E2495" s="13">
        <v>6.4</v>
      </c>
      <c r="F2495" s="7">
        <f>(((20-15)/(MIN($E$2:$E$8761)-15))*Data[[#This Row],[temperatuur]])+18.151</f>
        <v>16.806462184873951</v>
      </c>
      <c r="G2495" s="7">
        <f>Data[[#This Row],[Tintern ]]-Data[[#This Row],[temperatuur]]</f>
        <v>10.40646218487395</v>
      </c>
      <c r="H2495" s="7">
        <f>ROUND(IF(Data[[#This Row],[deltaT]]&gt;0,(Data[[#This Row],[Tintern ]]-Data[[#This Row],[temperatuur]])*Uitgangspunten!$B$9,0),1)</f>
        <v>36.1</v>
      </c>
      <c r="I2495"/>
      <c r="J2495"/>
      <c r="K2495" s="6"/>
      <c r="O2495" s="5"/>
      <c r="P2495" s="8"/>
      <c r="U2495"/>
      <c r="V2495"/>
    </row>
    <row r="2496" spans="1:22" x14ac:dyDescent="0.25">
      <c r="A2496">
        <v>2002</v>
      </c>
      <c r="B2496">
        <v>4</v>
      </c>
      <c r="C2496">
        <v>20</v>
      </c>
      <c r="D2496">
        <v>20</v>
      </c>
      <c r="E2496" s="13">
        <v>6.4</v>
      </c>
      <c r="F2496" s="7">
        <f>(((20-15)/(MIN($E$2:$E$8761)-15))*Data[[#This Row],[temperatuur]])+18.151</f>
        <v>16.806462184873951</v>
      </c>
      <c r="G2496" s="7">
        <f>Data[[#This Row],[Tintern ]]-Data[[#This Row],[temperatuur]]</f>
        <v>10.40646218487395</v>
      </c>
      <c r="H2496" s="7">
        <f>ROUND(IF(Data[[#This Row],[deltaT]]&gt;0,(Data[[#This Row],[Tintern ]]-Data[[#This Row],[temperatuur]])*Uitgangspunten!$B$9,0),1)</f>
        <v>36.1</v>
      </c>
      <c r="I2496"/>
      <c r="J2496"/>
      <c r="K2496" s="6"/>
      <c r="O2496" s="5"/>
      <c r="P2496" s="8"/>
      <c r="U2496"/>
      <c r="V2496"/>
    </row>
    <row r="2497" spans="1:22" x14ac:dyDescent="0.25">
      <c r="A2497">
        <v>2000</v>
      </c>
      <c r="B2497">
        <v>5</v>
      </c>
      <c r="C2497">
        <v>20</v>
      </c>
      <c r="D2497">
        <v>22</v>
      </c>
      <c r="E2497" s="13">
        <v>6.4</v>
      </c>
      <c r="F2497" s="7">
        <f>(((20-15)/(MIN($E$2:$E$8761)-15))*Data[[#This Row],[temperatuur]])+18.151</f>
        <v>16.806462184873951</v>
      </c>
      <c r="G2497" s="7">
        <f>Data[[#This Row],[Tintern ]]-Data[[#This Row],[temperatuur]]</f>
        <v>10.40646218487395</v>
      </c>
      <c r="H2497" s="7">
        <f>ROUND(IF(Data[[#This Row],[deltaT]]&gt;0,(Data[[#This Row],[Tintern ]]-Data[[#This Row],[temperatuur]])*Uitgangspunten!$B$9,0),1)</f>
        <v>36.1</v>
      </c>
      <c r="I2497"/>
      <c r="J2497"/>
      <c r="K2497" s="6"/>
      <c r="O2497" s="5"/>
      <c r="P2497" s="8"/>
      <c r="U2497"/>
      <c r="V2497"/>
    </row>
    <row r="2498" spans="1:22" x14ac:dyDescent="0.25">
      <c r="A2498">
        <v>2000</v>
      </c>
      <c r="B2498">
        <v>5</v>
      </c>
      <c r="C2498">
        <v>30</v>
      </c>
      <c r="D2498">
        <v>24</v>
      </c>
      <c r="E2498" s="13">
        <v>6.4</v>
      </c>
      <c r="F2498" s="7">
        <f>(((20-15)/(MIN($E$2:$E$8761)-15))*Data[[#This Row],[temperatuur]])+18.151</f>
        <v>16.806462184873951</v>
      </c>
      <c r="G2498" s="7">
        <f>Data[[#This Row],[Tintern ]]-Data[[#This Row],[temperatuur]]</f>
        <v>10.40646218487395</v>
      </c>
      <c r="H2498" s="7">
        <f>ROUND(IF(Data[[#This Row],[deltaT]]&gt;0,(Data[[#This Row],[Tintern ]]-Data[[#This Row],[temperatuur]])*Uitgangspunten!$B$9,0),1)</f>
        <v>36.1</v>
      </c>
      <c r="I2498"/>
      <c r="J2498"/>
      <c r="K2498" s="6"/>
      <c r="O2498" s="5"/>
      <c r="P2498" s="8"/>
      <c r="U2498"/>
      <c r="V2498"/>
    </row>
    <row r="2499" spans="1:22" x14ac:dyDescent="0.25">
      <c r="A2499">
        <v>2011</v>
      </c>
      <c r="B2499">
        <v>6</v>
      </c>
      <c r="C2499">
        <v>2</v>
      </c>
      <c r="D2499">
        <v>1</v>
      </c>
      <c r="E2499" s="13">
        <v>6.4</v>
      </c>
      <c r="F2499" s="7">
        <f>(((20-15)/(MIN($E$2:$E$8761)-15))*Data[[#This Row],[temperatuur]])+18.151</f>
        <v>16.806462184873951</v>
      </c>
      <c r="G2499" s="7">
        <f>Data[[#This Row],[Tintern ]]-Data[[#This Row],[temperatuur]]</f>
        <v>10.40646218487395</v>
      </c>
      <c r="H2499" s="7">
        <f>ROUND(IF(Data[[#This Row],[deltaT]]&gt;0,(Data[[#This Row],[Tintern ]]-Data[[#This Row],[temperatuur]])*Uitgangspunten!$B$9,0),1)</f>
        <v>36.1</v>
      </c>
      <c r="I2499"/>
      <c r="J2499"/>
      <c r="K2499" s="6"/>
      <c r="O2499" s="5"/>
      <c r="P2499" s="8"/>
      <c r="U2499"/>
      <c r="V2499"/>
    </row>
    <row r="2500" spans="1:22" x14ac:dyDescent="0.25">
      <c r="A2500">
        <v>2011</v>
      </c>
      <c r="B2500">
        <v>9</v>
      </c>
      <c r="C2500">
        <v>24</v>
      </c>
      <c r="D2500">
        <v>5</v>
      </c>
      <c r="E2500" s="13">
        <v>6.4</v>
      </c>
      <c r="F2500" s="7">
        <f>(((20-15)/(MIN($E$2:$E$8761)-15))*Data[[#This Row],[temperatuur]])+18.151</f>
        <v>16.806462184873951</v>
      </c>
      <c r="G2500" s="7">
        <f>Data[[#This Row],[Tintern ]]-Data[[#This Row],[temperatuur]]</f>
        <v>10.40646218487395</v>
      </c>
      <c r="H2500" s="7">
        <f>ROUND(IF(Data[[#This Row],[deltaT]]&gt;0,(Data[[#This Row],[Tintern ]]-Data[[#This Row],[temperatuur]])*Uitgangspunten!$B$9,0),1)</f>
        <v>36.1</v>
      </c>
      <c r="I2500"/>
      <c r="J2500"/>
      <c r="K2500" s="6"/>
      <c r="O2500" s="5"/>
      <c r="P2500" s="8"/>
      <c r="U2500"/>
      <c r="V2500"/>
    </row>
    <row r="2501" spans="1:22" x14ac:dyDescent="0.25">
      <c r="A2501">
        <v>2010</v>
      </c>
      <c r="B2501">
        <v>10</v>
      </c>
      <c r="C2501">
        <v>14</v>
      </c>
      <c r="D2501">
        <v>5</v>
      </c>
      <c r="E2501" s="13">
        <v>6.4</v>
      </c>
      <c r="F2501" s="7">
        <f>(((20-15)/(MIN($E$2:$E$8761)-15))*Data[[#This Row],[temperatuur]])+18.151</f>
        <v>16.806462184873951</v>
      </c>
      <c r="G2501" s="7">
        <f>Data[[#This Row],[Tintern ]]-Data[[#This Row],[temperatuur]]</f>
        <v>10.40646218487395</v>
      </c>
      <c r="H2501" s="7">
        <f>ROUND(IF(Data[[#This Row],[deltaT]]&gt;0,(Data[[#This Row],[Tintern ]]-Data[[#This Row],[temperatuur]])*Uitgangspunten!$B$9,0),1)</f>
        <v>36.1</v>
      </c>
      <c r="I2501"/>
      <c r="J2501"/>
      <c r="K2501" s="6"/>
      <c r="O2501" s="5"/>
      <c r="P2501" s="8"/>
      <c r="U2501"/>
      <c r="V2501"/>
    </row>
    <row r="2502" spans="1:22" x14ac:dyDescent="0.25">
      <c r="A2502">
        <v>2010</v>
      </c>
      <c r="B2502">
        <v>10</v>
      </c>
      <c r="C2502">
        <v>23</v>
      </c>
      <c r="D2502">
        <v>10</v>
      </c>
      <c r="E2502" s="13">
        <v>6.4</v>
      </c>
      <c r="F2502" s="7">
        <f>(((20-15)/(MIN($E$2:$E$8761)-15))*Data[[#This Row],[temperatuur]])+18.151</f>
        <v>16.806462184873951</v>
      </c>
      <c r="G2502" s="7">
        <f>Data[[#This Row],[Tintern ]]-Data[[#This Row],[temperatuur]]</f>
        <v>10.40646218487395</v>
      </c>
      <c r="H2502" s="7">
        <f>ROUND(IF(Data[[#This Row],[deltaT]]&gt;0,(Data[[#This Row],[Tintern ]]-Data[[#This Row],[temperatuur]])*Uitgangspunten!$B$9,0),1)</f>
        <v>36.1</v>
      </c>
      <c r="I2502"/>
      <c r="J2502"/>
      <c r="K2502" s="6"/>
      <c r="O2502" s="5"/>
      <c r="P2502" s="8"/>
      <c r="U2502"/>
      <c r="V2502"/>
    </row>
    <row r="2503" spans="1:22" x14ac:dyDescent="0.25">
      <c r="A2503">
        <v>2010</v>
      </c>
      <c r="B2503">
        <v>10</v>
      </c>
      <c r="C2503" s="3">
        <v>31</v>
      </c>
      <c r="D2503" s="3">
        <v>5</v>
      </c>
      <c r="E2503" s="13">
        <v>6.4</v>
      </c>
      <c r="F2503" s="7">
        <f>(((20-15)/(MIN($E$2:$E$8761)-15))*Data[[#This Row],[temperatuur]])+18.151</f>
        <v>16.806462184873951</v>
      </c>
      <c r="G2503" s="7">
        <f>Data[[#This Row],[Tintern ]]-Data[[#This Row],[temperatuur]]</f>
        <v>10.40646218487395</v>
      </c>
      <c r="H2503" s="7">
        <f>ROUND(IF(Data[[#This Row],[deltaT]]&gt;0,(Data[[#This Row],[Tintern ]]-Data[[#This Row],[temperatuur]])*Uitgangspunten!$B$9,0),1)</f>
        <v>36.1</v>
      </c>
      <c r="I2503"/>
      <c r="J2503"/>
      <c r="K2503" s="6"/>
      <c r="O2503" s="5"/>
      <c r="P2503" s="8"/>
      <c r="U2503"/>
      <c r="V2503"/>
    </row>
    <row r="2504" spans="1:22" x14ac:dyDescent="0.25">
      <c r="A2504">
        <v>2003</v>
      </c>
      <c r="B2504">
        <v>11</v>
      </c>
      <c r="C2504">
        <v>8</v>
      </c>
      <c r="D2504">
        <v>4</v>
      </c>
      <c r="E2504" s="13">
        <v>6.4</v>
      </c>
      <c r="F2504" s="7">
        <f>(((20-15)/(MIN($E$2:$E$8761)-15))*Data[[#This Row],[temperatuur]])+18.151</f>
        <v>16.806462184873951</v>
      </c>
      <c r="G2504" s="7">
        <f>Data[[#This Row],[Tintern ]]-Data[[#This Row],[temperatuur]]</f>
        <v>10.40646218487395</v>
      </c>
      <c r="H2504" s="7">
        <f>ROUND(IF(Data[[#This Row],[deltaT]]&gt;0,(Data[[#This Row],[Tintern ]]-Data[[#This Row],[temperatuur]])*Uitgangspunten!$B$9,0),1)</f>
        <v>36.1</v>
      </c>
      <c r="I2504"/>
      <c r="J2504"/>
      <c r="K2504" s="6"/>
      <c r="O2504" s="5"/>
      <c r="P2504" s="8"/>
      <c r="U2504"/>
      <c r="V2504"/>
    </row>
    <row r="2505" spans="1:22" x14ac:dyDescent="0.25">
      <c r="A2505">
        <v>2003</v>
      </c>
      <c r="B2505">
        <v>11</v>
      </c>
      <c r="C2505">
        <v>9</v>
      </c>
      <c r="D2505">
        <v>9</v>
      </c>
      <c r="E2505" s="13">
        <v>6.4</v>
      </c>
      <c r="F2505" s="7">
        <f>(((20-15)/(MIN($E$2:$E$8761)-15))*Data[[#This Row],[temperatuur]])+18.151</f>
        <v>16.806462184873951</v>
      </c>
      <c r="G2505" s="7">
        <f>Data[[#This Row],[Tintern ]]-Data[[#This Row],[temperatuur]]</f>
        <v>10.40646218487395</v>
      </c>
      <c r="H2505" s="7">
        <f>ROUND(IF(Data[[#This Row],[deltaT]]&gt;0,(Data[[#This Row],[Tintern ]]-Data[[#This Row],[temperatuur]])*Uitgangspunten!$B$9,0),1)</f>
        <v>36.1</v>
      </c>
      <c r="I2505"/>
      <c r="J2505"/>
      <c r="K2505" s="6"/>
      <c r="O2505" s="5"/>
      <c r="P2505" s="8"/>
      <c r="U2505"/>
      <c r="V2505"/>
    </row>
    <row r="2506" spans="1:22" x14ac:dyDescent="0.25">
      <c r="A2506">
        <v>2003</v>
      </c>
      <c r="B2506">
        <v>11</v>
      </c>
      <c r="C2506">
        <v>10</v>
      </c>
      <c r="D2506">
        <v>8</v>
      </c>
      <c r="E2506" s="13">
        <v>6.4</v>
      </c>
      <c r="F2506" s="7">
        <f>(((20-15)/(MIN($E$2:$E$8761)-15))*Data[[#This Row],[temperatuur]])+18.151</f>
        <v>16.806462184873951</v>
      </c>
      <c r="G2506" s="7">
        <f>Data[[#This Row],[Tintern ]]-Data[[#This Row],[temperatuur]]</f>
        <v>10.40646218487395</v>
      </c>
      <c r="H2506" s="7">
        <f>ROUND(IF(Data[[#This Row],[deltaT]]&gt;0,(Data[[#This Row],[Tintern ]]-Data[[#This Row],[temperatuur]])*Uitgangspunten!$B$9,0),1)</f>
        <v>36.1</v>
      </c>
      <c r="I2506"/>
      <c r="J2506"/>
      <c r="K2506" s="6"/>
      <c r="O2506" s="5"/>
      <c r="P2506" s="8"/>
      <c r="U2506"/>
      <c r="V2506"/>
    </row>
    <row r="2507" spans="1:22" x14ac:dyDescent="0.25">
      <c r="A2507">
        <v>2003</v>
      </c>
      <c r="B2507">
        <v>11</v>
      </c>
      <c r="C2507">
        <v>10</v>
      </c>
      <c r="D2507">
        <v>20</v>
      </c>
      <c r="E2507" s="13">
        <v>6.4</v>
      </c>
      <c r="F2507" s="7">
        <f>(((20-15)/(MIN($E$2:$E$8761)-15))*Data[[#This Row],[temperatuur]])+18.151</f>
        <v>16.806462184873951</v>
      </c>
      <c r="G2507" s="7">
        <f>Data[[#This Row],[Tintern ]]-Data[[#This Row],[temperatuur]]</f>
        <v>10.40646218487395</v>
      </c>
      <c r="H2507" s="7">
        <f>ROUND(IF(Data[[#This Row],[deltaT]]&gt;0,(Data[[#This Row],[Tintern ]]-Data[[#This Row],[temperatuur]])*Uitgangspunten!$B$9,0),1)</f>
        <v>36.1</v>
      </c>
      <c r="I2507"/>
      <c r="J2507"/>
      <c r="K2507" s="6"/>
      <c r="O2507" s="5"/>
      <c r="P2507" s="8"/>
      <c r="U2507"/>
      <c r="V2507"/>
    </row>
    <row r="2508" spans="1:22" x14ac:dyDescent="0.25">
      <c r="A2508">
        <v>2003</v>
      </c>
      <c r="B2508">
        <v>11</v>
      </c>
      <c r="C2508">
        <v>12</v>
      </c>
      <c r="D2508">
        <v>12</v>
      </c>
      <c r="E2508" s="13">
        <v>6.4</v>
      </c>
      <c r="F2508" s="7">
        <f>(((20-15)/(MIN($E$2:$E$8761)-15))*Data[[#This Row],[temperatuur]])+18.151</f>
        <v>16.806462184873951</v>
      </c>
      <c r="G2508" s="7">
        <f>Data[[#This Row],[Tintern ]]-Data[[#This Row],[temperatuur]]</f>
        <v>10.40646218487395</v>
      </c>
      <c r="H2508" s="7">
        <f>ROUND(IF(Data[[#This Row],[deltaT]]&gt;0,(Data[[#This Row],[Tintern ]]-Data[[#This Row],[temperatuur]])*Uitgangspunten!$B$9,0),1)</f>
        <v>36.1</v>
      </c>
      <c r="I2508"/>
      <c r="J2508"/>
      <c r="K2508" s="6"/>
      <c r="O2508" s="5"/>
      <c r="P2508" s="8"/>
      <c r="U2508"/>
      <c r="V2508"/>
    </row>
    <row r="2509" spans="1:22" x14ac:dyDescent="0.25">
      <c r="A2509">
        <v>2003</v>
      </c>
      <c r="B2509">
        <v>11</v>
      </c>
      <c r="C2509">
        <v>17</v>
      </c>
      <c r="D2509">
        <v>6</v>
      </c>
      <c r="E2509" s="13">
        <v>6.4</v>
      </c>
      <c r="F2509" s="7">
        <f>(((20-15)/(MIN($E$2:$E$8761)-15))*Data[[#This Row],[temperatuur]])+18.151</f>
        <v>16.806462184873951</v>
      </c>
      <c r="G2509" s="7">
        <f>Data[[#This Row],[Tintern ]]-Data[[#This Row],[temperatuur]]</f>
        <v>10.40646218487395</v>
      </c>
      <c r="H2509" s="7">
        <f>ROUND(IF(Data[[#This Row],[deltaT]]&gt;0,(Data[[#This Row],[Tintern ]]-Data[[#This Row],[temperatuur]])*Uitgangspunten!$B$9,0),1)</f>
        <v>36.1</v>
      </c>
      <c r="I2509"/>
      <c r="J2509"/>
      <c r="K2509" s="6"/>
      <c r="O2509" s="5"/>
      <c r="P2509" s="8"/>
      <c r="U2509"/>
      <c r="V2509"/>
    </row>
    <row r="2510" spans="1:22" x14ac:dyDescent="0.25">
      <c r="A2510">
        <v>2003</v>
      </c>
      <c r="B2510">
        <v>11</v>
      </c>
      <c r="C2510">
        <v>25</v>
      </c>
      <c r="D2510">
        <v>21</v>
      </c>
      <c r="E2510" s="13">
        <v>6.4</v>
      </c>
      <c r="F2510" s="7">
        <f>(((20-15)/(MIN($E$2:$E$8761)-15))*Data[[#This Row],[temperatuur]])+18.151</f>
        <v>16.806462184873951</v>
      </c>
      <c r="G2510" s="7">
        <f>Data[[#This Row],[Tintern ]]-Data[[#This Row],[temperatuur]]</f>
        <v>10.40646218487395</v>
      </c>
      <c r="H2510" s="7">
        <f>ROUND(IF(Data[[#This Row],[deltaT]]&gt;0,(Data[[#This Row],[Tintern ]]-Data[[#This Row],[temperatuur]])*Uitgangspunten!$B$9,0),1)</f>
        <v>36.1</v>
      </c>
      <c r="I2510"/>
      <c r="J2510"/>
      <c r="K2510" s="6"/>
      <c r="O2510" s="5"/>
      <c r="P2510" s="8"/>
      <c r="U2510"/>
      <c r="V2510"/>
    </row>
    <row r="2511" spans="1:22" x14ac:dyDescent="0.25">
      <c r="A2511">
        <v>2003</v>
      </c>
      <c r="B2511">
        <v>12</v>
      </c>
      <c r="C2511">
        <v>17</v>
      </c>
      <c r="D2511">
        <v>14</v>
      </c>
      <c r="E2511" s="13">
        <v>6.4</v>
      </c>
      <c r="F2511" s="7">
        <f>(((20-15)/(MIN($E$2:$E$8761)-15))*Data[[#This Row],[temperatuur]])+18.151</f>
        <v>16.806462184873951</v>
      </c>
      <c r="G2511" s="7">
        <f>Data[[#This Row],[Tintern ]]-Data[[#This Row],[temperatuur]]</f>
        <v>10.40646218487395</v>
      </c>
      <c r="H2511" s="7">
        <f>ROUND(IF(Data[[#This Row],[deltaT]]&gt;0,(Data[[#This Row],[Tintern ]]-Data[[#This Row],[temperatuur]])*Uitgangspunten!$B$9,0),1)</f>
        <v>36.1</v>
      </c>
      <c r="I2511"/>
      <c r="J2511"/>
      <c r="K2511" s="6"/>
      <c r="O2511" s="5"/>
      <c r="P2511" s="8"/>
      <c r="U2511"/>
      <c r="V2511"/>
    </row>
    <row r="2512" spans="1:22" x14ac:dyDescent="0.25">
      <c r="A2512">
        <v>2003</v>
      </c>
      <c r="B2512">
        <v>12</v>
      </c>
      <c r="C2512">
        <v>26</v>
      </c>
      <c r="D2512">
        <v>19</v>
      </c>
      <c r="E2512" s="13">
        <v>6.4</v>
      </c>
      <c r="F2512" s="7">
        <f>(((20-15)/(MIN($E$2:$E$8761)-15))*Data[[#This Row],[temperatuur]])+18.151</f>
        <v>16.806462184873951</v>
      </c>
      <c r="G2512" s="7">
        <f>Data[[#This Row],[Tintern ]]-Data[[#This Row],[temperatuur]]</f>
        <v>10.40646218487395</v>
      </c>
      <c r="H2512" s="7">
        <f>ROUND(IF(Data[[#This Row],[deltaT]]&gt;0,(Data[[#This Row],[Tintern ]]-Data[[#This Row],[temperatuur]])*Uitgangspunten!$B$9,0),1)</f>
        <v>36.1</v>
      </c>
      <c r="I2512"/>
      <c r="J2512"/>
      <c r="K2512" s="6"/>
      <c r="O2512" s="5"/>
      <c r="P2512" s="8"/>
      <c r="U2512"/>
      <c r="V2512"/>
    </row>
    <row r="2513" spans="1:22" x14ac:dyDescent="0.25">
      <c r="A2513">
        <v>2001</v>
      </c>
      <c r="B2513">
        <v>1</v>
      </c>
      <c r="C2513">
        <v>4</v>
      </c>
      <c r="D2513">
        <v>1</v>
      </c>
      <c r="E2513" s="13">
        <v>6.5</v>
      </c>
      <c r="F2513" s="7">
        <f>(((20-15)/(MIN($E$2:$E$8761)-15))*Data[[#This Row],[temperatuur]])+18.151</f>
        <v>16.785453781512604</v>
      </c>
      <c r="G2513" s="7">
        <f>Data[[#This Row],[Tintern ]]-Data[[#This Row],[temperatuur]]</f>
        <v>10.285453781512604</v>
      </c>
      <c r="H2513" s="7">
        <f>ROUND(IF(Data[[#This Row],[deltaT]]&gt;0,(Data[[#This Row],[Tintern ]]-Data[[#This Row],[temperatuur]])*Uitgangspunten!$B$9,0),1)</f>
        <v>35.700000000000003</v>
      </c>
      <c r="I2513"/>
      <c r="J2513"/>
      <c r="K2513" s="6"/>
      <c r="O2513" s="5"/>
      <c r="P2513" s="8"/>
      <c r="U2513"/>
      <c r="V2513"/>
    </row>
    <row r="2514" spans="1:22" x14ac:dyDescent="0.25">
      <c r="A2514">
        <v>2001</v>
      </c>
      <c r="B2514">
        <v>1</v>
      </c>
      <c r="C2514">
        <v>7</v>
      </c>
      <c r="D2514">
        <v>13</v>
      </c>
      <c r="E2514" s="13">
        <v>6.5</v>
      </c>
      <c r="F2514" s="7">
        <f>(((20-15)/(MIN($E$2:$E$8761)-15))*Data[[#This Row],[temperatuur]])+18.151</f>
        <v>16.785453781512604</v>
      </c>
      <c r="G2514" s="7">
        <f>Data[[#This Row],[Tintern ]]-Data[[#This Row],[temperatuur]]</f>
        <v>10.285453781512604</v>
      </c>
      <c r="H2514" s="7">
        <f>ROUND(IF(Data[[#This Row],[deltaT]]&gt;0,(Data[[#This Row],[Tintern ]]-Data[[#This Row],[temperatuur]])*Uitgangspunten!$B$9,0),1)</f>
        <v>35.700000000000003</v>
      </c>
      <c r="I2514"/>
      <c r="J2514"/>
      <c r="K2514" s="6"/>
      <c r="O2514" s="5"/>
      <c r="P2514" s="8"/>
      <c r="U2514"/>
      <c r="V2514"/>
    </row>
    <row r="2515" spans="1:22" x14ac:dyDescent="0.25">
      <c r="A2515">
        <v>2001</v>
      </c>
      <c r="B2515">
        <v>1</v>
      </c>
      <c r="C2515">
        <v>7</v>
      </c>
      <c r="D2515">
        <v>16</v>
      </c>
      <c r="E2515" s="13">
        <v>6.5</v>
      </c>
      <c r="F2515" s="7">
        <f>(((20-15)/(MIN($E$2:$E$8761)-15))*Data[[#This Row],[temperatuur]])+18.151</f>
        <v>16.785453781512604</v>
      </c>
      <c r="G2515" s="7">
        <f>Data[[#This Row],[Tintern ]]-Data[[#This Row],[temperatuur]]</f>
        <v>10.285453781512604</v>
      </c>
      <c r="H2515" s="7">
        <f>ROUND(IF(Data[[#This Row],[deltaT]]&gt;0,(Data[[#This Row],[Tintern ]]-Data[[#This Row],[temperatuur]])*Uitgangspunten!$B$9,0),1)</f>
        <v>35.700000000000003</v>
      </c>
      <c r="I2515"/>
      <c r="J2515"/>
      <c r="K2515" s="6"/>
      <c r="O2515" s="5"/>
      <c r="P2515" s="8"/>
      <c r="U2515"/>
      <c r="V2515"/>
    </row>
    <row r="2516" spans="1:22" x14ac:dyDescent="0.25">
      <c r="A2516">
        <v>2001</v>
      </c>
      <c r="B2516">
        <v>1</v>
      </c>
      <c r="C2516">
        <v>24</v>
      </c>
      <c r="D2516">
        <v>18</v>
      </c>
      <c r="E2516" s="13">
        <v>6.5</v>
      </c>
      <c r="F2516" s="7">
        <f>(((20-15)/(MIN($E$2:$E$8761)-15))*Data[[#This Row],[temperatuur]])+18.151</f>
        <v>16.785453781512604</v>
      </c>
      <c r="G2516" s="7">
        <f>Data[[#This Row],[Tintern ]]-Data[[#This Row],[temperatuur]]</f>
        <v>10.285453781512604</v>
      </c>
      <c r="H2516" s="7">
        <f>ROUND(IF(Data[[#This Row],[deltaT]]&gt;0,(Data[[#This Row],[Tintern ]]-Data[[#This Row],[temperatuur]])*Uitgangspunten!$B$9,0),1)</f>
        <v>35.700000000000003</v>
      </c>
      <c r="I2516"/>
      <c r="J2516"/>
      <c r="K2516" s="6"/>
      <c r="O2516" s="5"/>
      <c r="P2516" s="8"/>
      <c r="U2516"/>
      <c r="V2516"/>
    </row>
    <row r="2517" spans="1:22" x14ac:dyDescent="0.25">
      <c r="A2517">
        <v>2004</v>
      </c>
      <c r="B2517">
        <v>2</v>
      </c>
      <c r="C2517">
        <v>7</v>
      </c>
      <c r="D2517">
        <v>9</v>
      </c>
      <c r="E2517" s="13">
        <v>6.5</v>
      </c>
      <c r="F2517" s="7">
        <f>(((20-15)/(MIN($E$2:$E$8761)-15))*Data[[#This Row],[temperatuur]])+18.151</f>
        <v>16.785453781512604</v>
      </c>
      <c r="G2517" s="7">
        <f>Data[[#This Row],[Tintern ]]-Data[[#This Row],[temperatuur]]</f>
        <v>10.285453781512604</v>
      </c>
      <c r="H2517" s="7">
        <f>ROUND(IF(Data[[#This Row],[deltaT]]&gt;0,(Data[[#This Row],[Tintern ]]-Data[[#This Row],[temperatuur]])*Uitgangspunten!$B$9,0),1)</f>
        <v>35.700000000000003</v>
      </c>
      <c r="I2517"/>
      <c r="J2517"/>
      <c r="K2517" s="6"/>
      <c r="O2517" s="5"/>
      <c r="P2517" s="8"/>
      <c r="U2517"/>
      <c r="V2517"/>
    </row>
    <row r="2518" spans="1:22" x14ac:dyDescent="0.25">
      <c r="A2518">
        <v>2004</v>
      </c>
      <c r="B2518">
        <v>2</v>
      </c>
      <c r="C2518">
        <v>17</v>
      </c>
      <c r="D2518">
        <v>16</v>
      </c>
      <c r="E2518" s="13">
        <v>6.5</v>
      </c>
      <c r="F2518" s="7">
        <f>(((20-15)/(MIN($E$2:$E$8761)-15))*Data[[#This Row],[temperatuur]])+18.151</f>
        <v>16.785453781512604</v>
      </c>
      <c r="G2518" s="7">
        <f>Data[[#This Row],[Tintern ]]-Data[[#This Row],[temperatuur]]</f>
        <v>10.285453781512604</v>
      </c>
      <c r="H2518" s="7">
        <f>ROUND(IF(Data[[#This Row],[deltaT]]&gt;0,(Data[[#This Row],[Tintern ]]-Data[[#This Row],[temperatuur]])*Uitgangspunten!$B$9,0),1)</f>
        <v>35.700000000000003</v>
      </c>
      <c r="I2518"/>
      <c r="J2518"/>
      <c r="K2518" s="6"/>
      <c r="O2518" s="5"/>
      <c r="P2518" s="8"/>
      <c r="U2518"/>
      <c r="V2518"/>
    </row>
    <row r="2519" spans="1:22" x14ac:dyDescent="0.25">
      <c r="A2519">
        <v>2004</v>
      </c>
      <c r="B2519">
        <v>3</v>
      </c>
      <c r="C2519">
        <v>21</v>
      </c>
      <c r="D2519">
        <v>22</v>
      </c>
      <c r="E2519" s="13">
        <v>6.5</v>
      </c>
      <c r="F2519" s="7">
        <f>(((20-15)/(MIN($E$2:$E$8761)-15))*Data[[#This Row],[temperatuur]])+18.151</f>
        <v>16.785453781512604</v>
      </c>
      <c r="G2519" s="7">
        <f>Data[[#This Row],[Tintern ]]-Data[[#This Row],[temperatuur]]</f>
        <v>10.285453781512604</v>
      </c>
      <c r="H2519" s="7">
        <f>ROUND(IF(Data[[#This Row],[deltaT]]&gt;0,(Data[[#This Row],[Tintern ]]-Data[[#This Row],[temperatuur]])*Uitgangspunten!$B$9,0),1)</f>
        <v>35.700000000000003</v>
      </c>
      <c r="I2519"/>
      <c r="J2519"/>
      <c r="K2519" s="6"/>
      <c r="O2519" s="5"/>
      <c r="P2519" s="8"/>
      <c r="U2519"/>
      <c r="V2519"/>
    </row>
    <row r="2520" spans="1:22" x14ac:dyDescent="0.25">
      <c r="A2520">
        <v>2004</v>
      </c>
      <c r="B2520">
        <v>3</v>
      </c>
      <c r="C2520">
        <v>22</v>
      </c>
      <c r="D2520">
        <v>3</v>
      </c>
      <c r="E2520" s="13">
        <v>6.5</v>
      </c>
      <c r="F2520" s="7">
        <f>(((20-15)/(MIN($E$2:$E$8761)-15))*Data[[#This Row],[temperatuur]])+18.151</f>
        <v>16.785453781512604</v>
      </c>
      <c r="G2520" s="7">
        <f>Data[[#This Row],[Tintern ]]-Data[[#This Row],[temperatuur]]</f>
        <v>10.285453781512604</v>
      </c>
      <c r="H2520" s="7">
        <f>ROUND(IF(Data[[#This Row],[deltaT]]&gt;0,(Data[[#This Row],[Tintern ]]-Data[[#This Row],[temperatuur]])*Uitgangspunten!$B$9,0),1)</f>
        <v>35.700000000000003</v>
      </c>
      <c r="I2520"/>
      <c r="J2520"/>
      <c r="K2520" s="6"/>
      <c r="O2520" s="5"/>
      <c r="P2520" s="8"/>
      <c r="U2520"/>
      <c r="V2520"/>
    </row>
    <row r="2521" spans="1:22" x14ac:dyDescent="0.25">
      <c r="A2521">
        <v>2004</v>
      </c>
      <c r="B2521">
        <v>3</v>
      </c>
      <c r="C2521">
        <v>22</v>
      </c>
      <c r="D2521">
        <v>5</v>
      </c>
      <c r="E2521" s="13">
        <v>6.5</v>
      </c>
      <c r="F2521" s="7">
        <f>(((20-15)/(MIN($E$2:$E$8761)-15))*Data[[#This Row],[temperatuur]])+18.151</f>
        <v>16.785453781512604</v>
      </c>
      <c r="G2521" s="7">
        <f>Data[[#This Row],[Tintern ]]-Data[[#This Row],[temperatuur]]</f>
        <v>10.285453781512604</v>
      </c>
      <c r="H2521" s="7">
        <f>ROUND(IF(Data[[#This Row],[deltaT]]&gt;0,(Data[[#This Row],[Tintern ]]-Data[[#This Row],[temperatuur]])*Uitgangspunten!$B$9,0),1)</f>
        <v>35.700000000000003</v>
      </c>
      <c r="I2521"/>
      <c r="J2521"/>
      <c r="K2521" s="6"/>
      <c r="O2521" s="5"/>
      <c r="P2521" s="8"/>
      <c r="U2521"/>
      <c r="V2521"/>
    </row>
    <row r="2522" spans="1:22" x14ac:dyDescent="0.25">
      <c r="A2522">
        <v>2004</v>
      </c>
      <c r="B2522">
        <v>3</v>
      </c>
      <c r="C2522">
        <v>25</v>
      </c>
      <c r="D2522">
        <v>13</v>
      </c>
      <c r="E2522" s="13">
        <v>6.5</v>
      </c>
      <c r="F2522" s="7">
        <f>(((20-15)/(MIN($E$2:$E$8761)-15))*Data[[#This Row],[temperatuur]])+18.151</f>
        <v>16.785453781512604</v>
      </c>
      <c r="G2522" s="7">
        <f>Data[[#This Row],[Tintern ]]-Data[[#This Row],[temperatuur]]</f>
        <v>10.285453781512604</v>
      </c>
      <c r="H2522" s="7">
        <f>ROUND(IF(Data[[#This Row],[deltaT]]&gt;0,(Data[[#This Row],[Tintern ]]-Data[[#This Row],[temperatuur]])*Uitgangspunten!$B$9,0),1)</f>
        <v>35.700000000000003</v>
      </c>
      <c r="I2522"/>
      <c r="J2522"/>
      <c r="K2522" s="6"/>
      <c r="O2522" s="5"/>
      <c r="P2522" s="8"/>
      <c r="U2522"/>
      <c r="V2522"/>
    </row>
    <row r="2523" spans="1:22" x14ac:dyDescent="0.25">
      <c r="A2523">
        <v>2004</v>
      </c>
      <c r="B2523">
        <v>3</v>
      </c>
      <c r="C2523">
        <v>25</v>
      </c>
      <c r="D2523">
        <v>14</v>
      </c>
      <c r="E2523" s="13">
        <v>6.5</v>
      </c>
      <c r="F2523" s="7">
        <f>(((20-15)/(MIN($E$2:$E$8761)-15))*Data[[#This Row],[temperatuur]])+18.151</f>
        <v>16.785453781512604</v>
      </c>
      <c r="G2523" s="7">
        <f>Data[[#This Row],[Tintern ]]-Data[[#This Row],[temperatuur]]</f>
        <v>10.285453781512604</v>
      </c>
      <c r="H2523" s="7">
        <f>ROUND(IF(Data[[#This Row],[deltaT]]&gt;0,(Data[[#This Row],[Tintern ]]-Data[[#This Row],[temperatuur]])*Uitgangspunten!$B$9,0),1)</f>
        <v>35.700000000000003</v>
      </c>
      <c r="I2523"/>
      <c r="J2523"/>
      <c r="K2523" s="6"/>
      <c r="O2523" s="5"/>
      <c r="P2523" s="8"/>
      <c r="U2523"/>
      <c r="V2523"/>
    </row>
    <row r="2524" spans="1:22" x14ac:dyDescent="0.25">
      <c r="A2524">
        <v>2004</v>
      </c>
      <c r="B2524">
        <v>3</v>
      </c>
      <c r="C2524">
        <v>25</v>
      </c>
      <c r="D2524">
        <v>17</v>
      </c>
      <c r="E2524" s="13">
        <v>6.5</v>
      </c>
      <c r="F2524" s="7">
        <f>(((20-15)/(MIN($E$2:$E$8761)-15))*Data[[#This Row],[temperatuur]])+18.151</f>
        <v>16.785453781512604</v>
      </c>
      <c r="G2524" s="7">
        <f>Data[[#This Row],[Tintern ]]-Data[[#This Row],[temperatuur]]</f>
        <v>10.285453781512604</v>
      </c>
      <c r="H2524" s="7">
        <f>ROUND(IF(Data[[#This Row],[deltaT]]&gt;0,(Data[[#This Row],[Tintern ]]-Data[[#This Row],[temperatuur]])*Uitgangspunten!$B$9,0),1)</f>
        <v>35.700000000000003</v>
      </c>
      <c r="I2524"/>
      <c r="J2524"/>
      <c r="K2524" s="6"/>
      <c r="O2524" s="5"/>
      <c r="P2524" s="8"/>
      <c r="U2524"/>
      <c r="V2524"/>
    </row>
    <row r="2525" spans="1:22" x14ac:dyDescent="0.25">
      <c r="A2525">
        <v>2004</v>
      </c>
      <c r="B2525">
        <v>3</v>
      </c>
      <c r="C2525">
        <v>26</v>
      </c>
      <c r="D2525">
        <v>17</v>
      </c>
      <c r="E2525" s="13">
        <v>6.5</v>
      </c>
      <c r="F2525" s="7">
        <f>(((20-15)/(MIN($E$2:$E$8761)-15))*Data[[#This Row],[temperatuur]])+18.151</f>
        <v>16.785453781512604</v>
      </c>
      <c r="G2525" s="7">
        <f>Data[[#This Row],[Tintern ]]-Data[[#This Row],[temperatuur]]</f>
        <v>10.285453781512604</v>
      </c>
      <c r="H2525" s="7">
        <f>ROUND(IF(Data[[#This Row],[deltaT]]&gt;0,(Data[[#This Row],[Tintern ]]-Data[[#This Row],[temperatuur]])*Uitgangspunten!$B$9,0),1)</f>
        <v>35.700000000000003</v>
      </c>
      <c r="I2525"/>
      <c r="J2525"/>
      <c r="K2525" s="6"/>
      <c r="O2525" s="5"/>
      <c r="P2525" s="8"/>
      <c r="U2525"/>
      <c r="V2525"/>
    </row>
    <row r="2526" spans="1:22" x14ac:dyDescent="0.25">
      <c r="A2526">
        <v>2004</v>
      </c>
      <c r="B2526">
        <v>3</v>
      </c>
      <c r="C2526">
        <v>27</v>
      </c>
      <c r="D2526">
        <v>10</v>
      </c>
      <c r="E2526" s="13">
        <v>6.5</v>
      </c>
      <c r="F2526" s="7">
        <f>(((20-15)/(MIN($E$2:$E$8761)-15))*Data[[#This Row],[temperatuur]])+18.151</f>
        <v>16.785453781512604</v>
      </c>
      <c r="G2526" s="7">
        <f>Data[[#This Row],[Tintern ]]-Data[[#This Row],[temperatuur]]</f>
        <v>10.285453781512604</v>
      </c>
      <c r="H2526" s="7">
        <f>ROUND(IF(Data[[#This Row],[deltaT]]&gt;0,(Data[[#This Row],[Tintern ]]-Data[[#This Row],[temperatuur]])*Uitgangspunten!$B$9,0),1)</f>
        <v>35.700000000000003</v>
      </c>
      <c r="I2526"/>
      <c r="J2526"/>
      <c r="K2526" s="6"/>
      <c r="O2526" s="5"/>
      <c r="P2526" s="8"/>
      <c r="U2526"/>
      <c r="V2526"/>
    </row>
    <row r="2527" spans="1:22" x14ac:dyDescent="0.25">
      <c r="A2527">
        <v>2004</v>
      </c>
      <c r="B2527">
        <v>3</v>
      </c>
      <c r="C2527">
        <v>28</v>
      </c>
      <c r="D2527">
        <v>8</v>
      </c>
      <c r="E2527" s="13">
        <v>6.5</v>
      </c>
      <c r="F2527" s="7">
        <f>(((20-15)/(MIN($E$2:$E$8761)-15))*Data[[#This Row],[temperatuur]])+18.151</f>
        <v>16.785453781512604</v>
      </c>
      <c r="G2527" s="7">
        <f>Data[[#This Row],[Tintern ]]-Data[[#This Row],[temperatuur]]</f>
        <v>10.285453781512604</v>
      </c>
      <c r="H2527" s="7">
        <f>ROUND(IF(Data[[#This Row],[deltaT]]&gt;0,(Data[[#This Row],[Tintern ]]-Data[[#This Row],[temperatuur]])*Uitgangspunten!$B$9,0),1)</f>
        <v>35.700000000000003</v>
      </c>
      <c r="I2527"/>
      <c r="J2527"/>
      <c r="K2527" s="6"/>
      <c r="O2527" s="5"/>
      <c r="P2527" s="8"/>
      <c r="U2527"/>
      <c r="V2527"/>
    </row>
    <row r="2528" spans="1:22" x14ac:dyDescent="0.25">
      <c r="A2528">
        <v>2004</v>
      </c>
      <c r="B2528">
        <v>3</v>
      </c>
      <c r="C2528">
        <v>31</v>
      </c>
      <c r="D2528">
        <v>2</v>
      </c>
      <c r="E2528" s="13">
        <v>6.5</v>
      </c>
      <c r="F2528" s="7">
        <f>(((20-15)/(MIN($E$2:$E$8761)-15))*Data[[#This Row],[temperatuur]])+18.151</f>
        <v>16.785453781512604</v>
      </c>
      <c r="G2528" s="7">
        <f>Data[[#This Row],[Tintern ]]-Data[[#This Row],[temperatuur]]</f>
        <v>10.285453781512604</v>
      </c>
      <c r="H2528" s="7">
        <f>ROUND(IF(Data[[#This Row],[deltaT]]&gt;0,(Data[[#This Row],[Tintern ]]-Data[[#This Row],[temperatuur]])*Uitgangspunten!$B$9,0),1)</f>
        <v>35.700000000000003</v>
      </c>
      <c r="I2528"/>
      <c r="J2528"/>
      <c r="K2528" s="6"/>
      <c r="O2528" s="5"/>
      <c r="P2528" s="8"/>
      <c r="U2528"/>
      <c r="V2528"/>
    </row>
    <row r="2529" spans="1:22" x14ac:dyDescent="0.25">
      <c r="A2529">
        <v>2002</v>
      </c>
      <c r="B2529">
        <v>4</v>
      </c>
      <c r="C2529">
        <v>9</v>
      </c>
      <c r="D2529">
        <v>19</v>
      </c>
      <c r="E2529" s="13">
        <v>6.5</v>
      </c>
      <c r="F2529" s="7">
        <f>(((20-15)/(MIN($E$2:$E$8761)-15))*Data[[#This Row],[temperatuur]])+18.151</f>
        <v>16.785453781512604</v>
      </c>
      <c r="G2529" s="7">
        <f>Data[[#This Row],[Tintern ]]-Data[[#This Row],[temperatuur]]</f>
        <v>10.285453781512604</v>
      </c>
      <c r="H2529" s="7">
        <f>ROUND(IF(Data[[#This Row],[deltaT]]&gt;0,(Data[[#This Row],[Tintern ]]-Data[[#This Row],[temperatuur]])*Uitgangspunten!$B$9,0),1)</f>
        <v>35.700000000000003</v>
      </c>
      <c r="I2529"/>
      <c r="J2529"/>
      <c r="K2529" s="6"/>
      <c r="O2529" s="5"/>
      <c r="P2529" s="8"/>
      <c r="U2529"/>
      <c r="V2529"/>
    </row>
    <row r="2530" spans="1:22" x14ac:dyDescent="0.25">
      <c r="A2530">
        <v>2002</v>
      </c>
      <c r="B2530">
        <v>4</v>
      </c>
      <c r="C2530">
        <v>14</v>
      </c>
      <c r="D2530">
        <v>23</v>
      </c>
      <c r="E2530" s="13">
        <v>6.5</v>
      </c>
      <c r="F2530" s="7">
        <f>(((20-15)/(MIN($E$2:$E$8761)-15))*Data[[#This Row],[temperatuur]])+18.151</f>
        <v>16.785453781512604</v>
      </c>
      <c r="G2530" s="7">
        <f>Data[[#This Row],[Tintern ]]-Data[[#This Row],[temperatuur]]</f>
        <v>10.285453781512604</v>
      </c>
      <c r="H2530" s="7">
        <f>ROUND(IF(Data[[#This Row],[deltaT]]&gt;0,(Data[[#This Row],[Tintern ]]-Data[[#This Row],[temperatuur]])*Uitgangspunten!$B$9,0),1)</f>
        <v>35.700000000000003</v>
      </c>
      <c r="I2530"/>
      <c r="J2530"/>
      <c r="K2530" s="6"/>
      <c r="O2530" s="5"/>
      <c r="P2530" s="8"/>
      <c r="U2530"/>
      <c r="V2530"/>
    </row>
    <row r="2531" spans="1:22" x14ac:dyDescent="0.25">
      <c r="A2531">
        <v>2002</v>
      </c>
      <c r="B2531">
        <v>4</v>
      </c>
      <c r="C2531">
        <v>15</v>
      </c>
      <c r="D2531">
        <v>7</v>
      </c>
      <c r="E2531" s="13">
        <v>6.5</v>
      </c>
      <c r="F2531" s="7">
        <f>(((20-15)/(MIN($E$2:$E$8761)-15))*Data[[#This Row],[temperatuur]])+18.151</f>
        <v>16.785453781512604</v>
      </c>
      <c r="G2531" s="7">
        <f>Data[[#This Row],[Tintern ]]-Data[[#This Row],[temperatuur]]</f>
        <v>10.285453781512604</v>
      </c>
      <c r="H2531" s="7">
        <f>ROUND(IF(Data[[#This Row],[deltaT]]&gt;0,(Data[[#This Row],[Tintern ]]-Data[[#This Row],[temperatuur]])*Uitgangspunten!$B$9,0),1)</f>
        <v>35.700000000000003</v>
      </c>
      <c r="I2531"/>
      <c r="J2531"/>
      <c r="K2531" s="6"/>
      <c r="O2531" s="5"/>
      <c r="P2531" s="8"/>
      <c r="U2531"/>
      <c r="V2531"/>
    </row>
    <row r="2532" spans="1:22" x14ac:dyDescent="0.25">
      <c r="A2532">
        <v>2002</v>
      </c>
      <c r="B2532">
        <v>4</v>
      </c>
      <c r="C2532">
        <v>15</v>
      </c>
      <c r="D2532">
        <v>8</v>
      </c>
      <c r="E2532" s="13">
        <v>6.5</v>
      </c>
      <c r="F2532" s="7">
        <f>(((20-15)/(MIN($E$2:$E$8761)-15))*Data[[#This Row],[temperatuur]])+18.151</f>
        <v>16.785453781512604</v>
      </c>
      <c r="G2532" s="7">
        <f>Data[[#This Row],[Tintern ]]-Data[[#This Row],[temperatuur]]</f>
        <v>10.285453781512604</v>
      </c>
      <c r="H2532" s="7">
        <f>ROUND(IF(Data[[#This Row],[deltaT]]&gt;0,(Data[[#This Row],[Tintern ]]-Data[[#This Row],[temperatuur]])*Uitgangspunten!$B$9,0),1)</f>
        <v>35.700000000000003</v>
      </c>
      <c r="I2532"/>
      <c r="J2532"/>
      <c r="K2532" s="6"/>
      <c r="O2532" s="5"/>
      <c r="P2532" s="8"/>
      <c r="U2532"/>
      <c r="V2532"/>
    </row>
    <row r="2533" spans="1:22" x14ac:dyDescent="0.25">
      <c r="A2533">
        <v>2002</v>
      </c>
      <c r="B2533">
        <v>4</v>
      </c>
      <c r="C2533">
        <v>25</v>
      </c>
      <c r="D2533">
        <v>23</v>
      </c>
      <c r="E2533" s="13">
        <v>6.5</v>
      </c>
      <c r="F2533" s="7">
        <f>(((20-15)/(MIN($E$2:$E$8761)-15))*Data[[#This Row],[temperatuur]])+18.151</f>
        <v>16.785453781512604</v>
      </c>
      <c r="G2533" s="7">
        <f>Data[[#This Row],[Tintern ]]-Data[[#This Row],[temperatuur]]</f>
        <v>10.285453781512604</v>
      </c>
      <c r="H2533" s="7">
        <f>ROUND(IF(Data[[#This Row],[deltaT]]&gt;0,(Data[[#This Row],[Tintern ]]-Data[[#This Row],[temperatuur]])*Uitgangspunten!$B$9,0),1)</f>
        <v>35.700000000000003</v>
      </c>
      <c r="I2533"/>
      <c r="J2533"/>
      <c r="K2533" s="6"/>
      <c r="O2533" s="5"/>
      <c r="P2533" s="8"/>
      <c r="U2533"/>
      <c r="V2533"/>
    </row>
    <row r="2534" spans="1:22" x14ac:dyDescent="0.25">
      <c r="A2534">
        <v>2002</v>
      </c>
      <c r="B2534">
        <v>4</v>
      </c>
      <c r="C2534">
        <v>26</v>
      </c>
      <c r="D2534">
        <v>6</v>
      </c>
      <c r="E2534" s="13">
        <v>6.5</v>
      </c>
      <c r="F2534" s="7">
        <f>(((20-15)/(MIN($E$2:$E$8761)-15))*Data[[#This Row],[temperatuur]])+18.151</f>
        <v>16.785453781512604</v>
      </c>
      <c r="G2534" s="7">
        <f>Data[[#This Row],[Tintern ]]-Data[[#This Row],[temperatuur]]</f>
        <v>10.285453781512604</v>
      </c>
      <c r="H2534" s="7">
        <f>ROUND(IF(Data[[#This Row],[deltaT]]&gt;0,(Data[[#This Row],[Tintern ]]-Data[[#This Row],[temperatuur]])*Uitgangspunten!$B$9,0),1)</f>
        <v>35.700000000000003</v>
      </c>
      <c r="I2534"/>
      <c r="J2534"/>
      <c r="K2534" s="6"/>
      <c r="O2534" s="5"/>
      <c r="P2534" s="8"/>
      <c r="U2534"/>
      <c r="V2534"/>
    </row>
    <row r="2535" spans="1:22" x14ac:dyDescent="0.25">
      <c r="A2535">
        <v>2002</v>
      </c>
      <c r="B2535">
        <v>4</v>
      </c>
      <c r="C2535">
        <v>29</v>
      </c>
      <c r="D2535">
        <v>5</v>
      </c>
      <c r="E2535" s="13">
        <v>6.5</v>
      </c>
      <c r="F2535" s="7">
        <f>(((20-15)/(MIN($E$2:$E$8761)-15))*Data[[#This Row],[temperatuur]])+18.151</f>
        <v>16.785453781512604</v>
      </c>
      <c r="G2535" s="7">
        <f>Data[[#This Row],[Tintern ]]-Data[[#This Row],[temperatuur]]</f>
        <v>10.285453781512604</v>
      </c>
      <c r="H2535" s="7">
        <f>ROUND(IF(Data[[#This Row],[deltaT]]&gt;0,(Data[[#This Row],[Tintern ]]-Data[[#This Row],[temperatuur]])*Uitgangspunten!$B$9,0),1)</f>
        <v>35.700000000000003</v>
      </c>
      <c r="I2535"/>
      <c r="J2535"/>
      <c r="K2535" s="6"/>
      <c r="O2535" s="5"/>
      <c r="P2535" s="8"/>
      <c r="U2535"/>
      <c r="V2535"/>
    </row>
    <row r="2536" spans="1:22" x14ac:dyDescent="0.25">
      <c r="A2536">
        <v>2000</v>
      </c>
      <c r="B2536">
        <v>5</v>
      </c>
      <c r="C2536">
        <v>19</v>
      </c>
      <c r="D2536">
        <v>22</v>
      </c>
      <c r="E2536" s="13">
        <v>6.5</v>
      </c>
      <c r="F2536" s="7">
        <f>(((20-15)/(MIN($E$2:$E$8761)-15))*Data[[#This Row],[temperatuur]])+18.151</f>
        <v>16.785453781512604</v>
      </c>
      <c r="G2536" s="7">
        <f>Data[[#This Row],[Tintern ]]-Data[[#This Row],[temperatuur]]</f>
        <v>10.285453781512604</v>
      </c>
      <c r="H2536" s="7">
        <f>ROUND(IF(Data[[#This Row],[deltaT]]&gt;0,(Data[[#This Row],[Tintern ]]-Data[[#This Row],[temperatuur]])*Uitgangspunten!$B$9,0),1)</f>
        <v>35.700000000000003</v>
      </c>
      <c r="I2536"/>
      <c r="J2536"/>
      <c r="K2536" s="6"/>
      <c r="O2536" s="5"/>
      <c r="P2536" s="8"/>
      <c r="U2536"/>
      <c r="V2536"/>
    </row>
    <row r="2537" spans="1:22" x14ac:dyDescent="0.25">
      <c r="A2537">
        <v>2011</v>
      </c>
      <c r="B2537">
        <v>6</v>
      </c>
      <c r="C2537">
        <v>11</v>
      </c>
      <c r="D2537">
        <v>23</v>
      </c>
      <c r="E2537" s="13">
        <v>6.5</v>
      </c>
      <c r="F2537" s="7">
        <f>(((20-15)/(MIN($E$2:$E$8761)-15))*Data[[#This Row],[temperatuur]])+18.151</f>
        <v>16.785453781512604</v>
      </c>
      <c r="G2537" s="7">
        <f>Data[[#This Row],[Tintern ]]-Data[[#This Row],[temperatuur]]</f>
        <v>10.285453781512604</v>
      </c>
      <c r="H2537" s="7">
        <f>ROUND(IF(Data[[#This Row],[deltaT]]&gt;0,(Data[[#This Row],[Tintern ]]-Data[[#This Row],[temperatuur]])*Uitgangspunten!$B$9,0),1)</f>
        <v>35.700000000000003</v>
      </c>
      <c r="I2537"/>
      <c r="J2537"/>
      <c r="K2537" s="6"/>
      <c r="O2537" s="5"/>
      <c r="P2537" s="8"/>
      <c r="U2537"/>
      <c r="V2537"/>
    </row>
    <row r="2538" spans="1:22" x14ac:dyDescent="0.25">
      <c r="A2538">
        <v>2010</v>
      </c>
      <c r="B2538">
        <v>10</v>
      </c>
      <c r="C2538">
        <v>11</v>
      </c>
      <c r="D2538">
        <v>24</v>
      </c>
      <c r="E2538" s="13">
        <v>6.5</v>
      </c>
      <c r="F2538" s="7">
        <f>(((20-15)/(MIN($E$2:$E$8761)-15))*Data[[#This Row],[temperatuur]])+18.151</f>
        <v>16.785453781512604</v>
      </c>
      <c r="G2538" s="7">
        <f>Data[[#This Row],[Tintern ]]-Data[[#This Row],[temperatuur]]</f>
        <v>10.285453781512604</v>
      </c>
      <c r="H2538" s="7">
        <f>ROUND(IF(Data[[#This Row],[deltaT]]&gt;0,(Data[[#This Row],[Tintern ]]-Data[[#This Row],[temperatuur]])*Uitgangspunten!$B$9,0),1)</f>
        <v>35.700000000000003</v>
      </c>
      <c r="I2538"/>
      <c r="J2538"/>
      <c r="K2538" s="6"/>
      <c r="O2538" s="5"/>
      <c r="P2538" s="8"/>
      <c r="U2538"/>
      <c r="V2538"/>
    </row>
    <row r="2539" spans="1:22" x14ac:dyDescent="0.25">
      <c r="A2539">
        <v>2010</v>
      </c>
      <c r="B2539">
        <v>10</v>
      </c>
      <c r="C2539">
        <v>12</v>
      </c>
      <c r="D2539">
        <v>7</v>
      </c>
      <c r="E2539" s="13">
        <v>6.5</v>
      </c>
      <c r="F2539" s="7">
        <f>(((20-15)/(MIN($E$2:$E$8761)-15))*Data[[#This Row],[temperatuur]])+18.151</f>
        <v>16.785453781512604</v>
      </c>
      <c r="G2539" s="7">
        <f>Data[[#This Row],[Tintern ]]-Data[[#This Row],[temperatuur]]</f>
        <v>10.285453781512604</v>
      </c>
      <c r="H2539" s="7">
        <f>ROUND(IF(Data[[#This Row],[deltaT]]&gt;0,(Data[[#This Row],[Tintern ]]-Data[[#This Row],[temperatuur]])*Uitgangspunten!$B$9,0),1)</f>
        <v>35.700000000000003</v>
      </c>
      <c r="I2539"/>
      <c r="J2539"/>
      <c r="K2539" s="6"/>
      <c r="O2539" s="5"/>
      <c r="P2539" s="8"/>
      <c r="U2539"/>
      <c r="V2539"/>
    </row>
    <row r="2540" spans="1:22" x14ac:dyDescent="0.25">
      <c r="A2540">
        <v>2010</v>
      </c>
      <c r="B2540">
        <v>10</v>
      </c>
      <c r="C2540">
        <v>20</v>
      </c>
      <c r="D2540">
        <v>1</v>
      </c>
      <c r="E2540" s="13">
        <v>6.5</v>
      </c>
      <c r="F2540" s="7">
        <f>(((20-15)/(MIN($E$2:$E$8761)-15))*Data[[#This Row],[temperatuur]])+18.151</f>
        <v>16.785453781512604</v>
      </c>
      <c r="G2540" s="7">
        <f>Data[[#This Row],[Tintern ]]-Data[[#This Row],[temperatuur]]</f>
        <v>10.285453781512604</v>
      </c>
      <c r="H2540" s="7">
        <f>ROUND(IF(Data[[#This Row],[deltaT]]&gt;0,(Data[[#This Row],[Tintern ]]-Data[[#This Row],[temperatuur]])*Uitgangspunten!$B$9,0),1)</f>
        <v>35.700000000000003</v>
      </c>
      <c r="I2540"/>
      <c r="J2540"/>
      <c r="K2540" s="6"/>
      <c r="O2540" s="5"/>
      <c r="P2540" s="8"/>
      <c r="U2540"/>
      <c r="V2540"/>
    </row>
    <row r="2541" spans="1:22" x14ac:dyDescent="0.25">
      <c r="A2541">
        <v>2010</v>
      </c>
      <c r="B2541">
        <v>10</v>
      </c>
      <c r="C2541">
        <v>20</v>
      </c>
      <c r="D2541">
        <v>14</v>
      </c>
      <c r="E2541" s="13">
        <v>6.5</v>
      </c>
      <c r="F2541" s="7">
        <f>(((20-15)/(MIN($E$2:$E$8761)-15))*Data[[#This Row],[temperatuur]])+18.151</f>
        <v>16.785453781512604</v>
      </c>
      <c r="G2541" s="7">
        <f>Data[[#This Row],[Tintern ]]-Data[[#This Row],[temperatuur]]</f>
        <v>10.285453781512604</v>
      </c>
      <c r="H2541" s="7">
        <f>ROUND(IF(Data[[#This Row],[deltaT]]&gt;0,(Data[[#This Row],[Tintern ]]-Data[[#This Row],[temperatuur]])*Uitgangspunten!$B$9,0),1)</f>
        <v>35.700000000000003</v>
      </c>
      <c r="I2541"/>
      <c r="J2541"/>
      <c r="K2541" s="6"/>
      <c r="O2541" s="5"/>
      <c r="P2541" s="8"/>
      <c r="U2541"/>
      <c r="V2541"/>
    </row>
    <row r="2542" spans="1:22" x14ac:dyDescent="0.25">
      <c r="A2542">
        <v>2010</v>
      </c>
      <c r="B2542">
        <v>10</v>
      </c>
      <c r="C2542">
        <v>24</v>
      </c>
      <c r="D2542">
        <v>6</v>
      </c>
      <c r="E2542" s="13">
        <v>6.5</v>
      </c>
      <c r="F2542" s="7">
        <f>(((20-15)/(MIN($E$2:$E$8761)-15))*Data[[#This Row],[temperatuur]])+18.151</f>
        <v>16.785453781512604</v>
      </c>
      <c r="G2542" s="7">
        <f>Data[[#This Row],[Tintern ]]-Data[[#This Row],[temperatuur]]</f>
        <v>10.285453781512604</v>
      </c>
      <c r="H2542" s="7">
        <f>ROUND(IF(Data[[#This Row],[deltaT]]&gt;0,(Data[[#This Row],[Tintern ]]-Data[[#This Row],[temperatuur]])*Uitgangspunten!$B$9,0),1)</f>
        <v>35.700000000000003</v>
      </c>
      <c r="I2542"/>
      <c r="J2542"/>
      <c r="K2542" s="6"/>
      <c r="O2542" s="5"/>
      <c r="P2542" s="8"/>
      <c r="U2542"/>
      <c r="V2542"/>
    </row>
    <row r="2543" spans="1:22" x14ac:dyDescent="0.25">
      <c r="A2543">
        <v>2010</v>
      </c>
      <c r="B2543">
        <v>10</v>
      </c>
      <c r="C2543">
        <v>29</v>
      </c>
      <c r="D2543">
        <v>7</v>
      </c>
      <c r="E2543" s="13">
        <v>6.5</v>
      </c>
      <c r="F2543" s="7">
        <f>(((20-15)/(MIN($E$2:$E$8761)-15))*Data[[#This Row],[temperatuur]])+18.151</f>
        <v>16.785453781512604</v>
      </c>
      <c r="G2543" s="7">
        <f>Data[[#This Row],[Tintern ]]-Data[[#This Row],[temperatuur]]</f>
        <v>10.285453781512604</v>
      </c>
      <c r="H2543" s="7">
        <f>ROUND(IF(Data[[#This Row],[deltaT]]&gt;0,(Data[[#This Row],[Tintern ]]-Data[[#This Row],[temperatuur]])*Uitgangspunten!$B$9,0),1)</f>
        <v>35.700000000000003</v>
      </c>
      <c r="I2543"/>
      <c r="J2543"/>
      <c r="K2543" s="6"/>
      <c r="O2543" s="5"/>
      <c r="P2543" s="8"/>
      <c r="U2543"/>
      <c r="V2543"/>
    </row>
    <row r="2544" spans="1:22" x14ac:dyDescent="0.25">
      <c r="A2544">
        <v>2003</v>
      </c>
      <c r="B2544">
        <v>11</v>
      </c>
      <c r="C2544">
        <v>8</v>
      </c>
      <c r="D2544">
        <v>5</v>
      </c>
      <c r="E2544" s="13">
        <v>6.5</v>
      </c>
      <c r="F2544" s="7">
        <f>(((20-15)/(MIN($E$2:$E$8761)-15))*Data[[#This Row],[temperatuur]])+18.151</f>
        <v>16.785453781512604</v>
      </c>
      <c r="G2544" s="7">
        <f>Data[[#This Row],[Tintern ]]-Data[[#This Row],[temperatuur]]</f>
        <v>10.285453781512604</v>
      </c>
      <c r="H2544" s="7">
        <f>ROUND(IF(Data[[#This Row],[deltaT]]&gt;0,(Data[[#This Row],[Tintern ]]-Data[[#This Row],[temperatuur]])*Uitgangspunten!$B$9,0),1)</f>
        <v>35.700000000000003</v>
      </c>
      <c r="I2544"/>
      <c r="J2544"/>
      <c r="K2544" s="6"/>
      <c r="O2544" s="5"/>
      <c r="P2544" s="8"/>
      <c r="U2544"/>
      <c r="V2544"/>
    </row>
    <row r="2545" spans="1:22" x14ac:dyDescent="0.25">
      <c r="A2545">
        <v>2003</v>
      </c>
      <c r="B2545">
        <v>11</v>
      </c>
      <c r="C2545">
        <v>8</v>
      </c>
      <c r="D2545">
        <v>18</v>
      </c>
      <c r="E2545" s="13">
        <v>6.5</v>
      </c>
      <c r="F2545" s="7">
        <f>(((20-15)/(MIN($E$2:$E$8761)-15))*Data[[#This Row],[temperatuur]])+18.151</f>
        <v>16.785453781512604</v>
      </c>
      <c r="G2545" s="7">
        <f>Data[[#This Row],[Tintern ]]-Data[[#This Row],[temperatuur]]</f>
        <v>10.285453781512604</v>
      </c>
      <c r="H2545" s="7">
        <f>ROUND(IF(Data[[#This Row],[deltaT]]&gt;0,(Data[[#This Row],[Tintern ]]-Data[[#This Row],[temperatuur]])*Uitgangspunten!$B$9,0),1)</f>
        <v>35.700000000000003</v>
      </c>
      <c r="I2545"/>
      <c r="J2545"/>
      <c r="K2545" s="6"/>
      <c r="O2545" s="5"/>
      <c r="P2545" s="8"/>
      <c r="U2545"/>
      <c r="V2545"/>
    </row>
    <row r="2546" spans="1:22" x14ac:dyDescent="0.25">
      <c r="A2546">
        <v>2003</v>
      </c>
      <c r="B2546">
        <v>11</v>
      </c>
      <c r="C2546">
        <v>16</v>
      </c>
      <c r="D2546">
        <v>10</v>
      </c>
      <c r="E2546" s="13">
        <v>6.5</v>
      </c>
      <c r="F2546" s="7">
        <f>(((20-15)/(MIN($E$2:$E$8761)-15))*Data[[#This Row],[temperatuur]])+18.151</f>
        <v>16.785453781512604</v>
      </c>
      <c r="G2546" s="7">
        <f>Data[[#This Row],[Tintern ]]-Data[[#This Row],[temperatuur]]</f>
        <v>10.285453781512604</v>
      </c>
      <c r="H2546" s="7">
        <f>ROUND(IF(Data[[#This Row],[deltaT]]&gt;0,(Data[[#This Row],[Tintern ]]-Data[[#This Row],[temperatuur]])*Uitgangspunten!$B$9,0),1)</f>
        <v>35.700000000000003</v>
      </c>
      <c r="I2546"/>
      <c r="J2546"/>
      <c r="K2546" s="6"/>
      <c r="O2546" s="5"/>
      <c r="P2546" s="8"/>
      <c r="U2546"/>
      <c r="V2546"/>
    </row>
    <row r="2547" spans="1:22" x14ac:dyDescent="0.25">
      <c r="A2547">
        <v>2003</v>
      </c>
      <c r="B2547">
        <v>11</v>
      </c>
      <c r="C2547">
        <v>16</v>
      </c>
      <c r="D2547">
        <v>17</v>
      </c>
      <c r="E2547" s="13">
        <v>6.5</v>
      </c>
      <c r="F2547" s="7">
        <f>(((20-15)/(MIN($E$2:$E$8761)-15))*Data[[#This Row],[temperatuur]])+18.151</f>
        <v>16.785453781512604</v>
      </c>
      <c r="G2547" s="7">
        <f>Data[[#This Row],[Tintern ]]-Data[[#This Row],[temperatuur]]</f>
        <v>10.285453781512604</v>
      </c>
      <c r="H2547" s="7">
        <f>ROUND(IF(Data[[#This Row],[deltaT]]&gt;0,(Data[[#This Row],[Tintern ]]-Data[[#This Row],[temperatuur]])*Uitgangspunten!$B$9,0),1)</f>
        <v>35.700000000000003</v>
      </c>
      <c r="I2547"/>
      <c r="J2547"/>
      <c r="K2547" s="6"/>
      <c r="O2547" s="5"/>
      <c r="P2547" s="8"/>
      <c r="U2547"/>
      <c r="V2547"/>
    </row>
    <row r="2548" spans="1:22" x14ac:dyDescent="0.25">
      <c r="A2548">
        <v>2003</v>
      </c>
      <c r="B2548">
        <v>11</v>
      </c>
      <c r="C2548">
        <v>25</v>
      </c>
      <c r="D2548">
        <v>20</v>
      </c>
      <c r="E2548" s="13">
        <v>6.5</v>
      </c>
      <c r="F2548" s="7">
        <f>(((20-15)/(MIN($E$2:$E$8761)-15))*Data[[#This Row],[temperatuur]])+18.151</f>
        <v>16.785453781512604</v>
      </c>
      <c r="G2548" s="7">
        <f>Data[[#This Row],[Tintern ]]-Data[[#This Row],[temperatuur]]</f>
        <v>10.285453781512604</v>
      </c>
      <c r="H2548" s="7">
        <f>ROUND(IF(Data[[#This Row],[deltaT]]&gt;0,(Data[[#This Row],[Tintern ]]-Data[[#This Row],[temperatuur]])*Uitgangspunten!$B$9,0),1)</f>
        <v>35.700000000000003</v>
      </c>
      <c r="I2548"/>
      <c r="J2548"/>
      <c r="K2548" s="6"/>
      <c r="O2548" s="5"/>
      <c r="P2548" s="8"/>
      <c r="U2548"/>
      <c r="V2548"/>
    </row>
    <row r="2549" spans="1:22" x14ac:dyDescent="0.25">
      <c r="A2549">
        <v>2003</v>
      </c>
      <c r="B2549">
        <v>11</v>
      </c>
      <c r="C2549">
        <v>25</v>
      </c>
      <c r="D2549">
        <v>22</v>
      </c>
      <c r="E2549" s="13">
        <v>6.5</v>
      </c>
      <c r="F2549" s="7">
        <f>(((20-15)/(MIN($E$2:$E$8761)-15))*Data[[#This Row],[temperatuur]])+18.151</f>
        <v>16.785453781512604</v>
      </c>
      <c r="G2549" s="7">
        <f>Data[[#This Row],[Tintern ]]-Data[[#This Row],[temperatuur]]</f>
        <v>10.285453781512604</v>
      </c>
      <c r="H2549" s="7">
        <f>ROUND(IF(Data[[#This Row],[deltaT]]&gt;0,(Data[[#This Row],[Tintern ]]-Data[[#This Row],[temperatuur]])*Uitgangspunten!$B$9,0),1)</f>
        <v>35.700000000000003</v>
      </c>
      <c r="I2549"/>
      <c r="J2549"/>
      <c r="K2549" s="6"/>
      <c r="O2549" s="5"/>
      <c r="P2549" s="8"/>
      <c r="U2549"/>
      <c r="V2549"/>
    </row>
    <row r="2550" spans="1:22" x14ac:dyDescent="0.25">
      <c r="A2550">
        <v>2003</v>
      </c>
      <c r="B2550">
        <v>12</v>
      </c>
      <c r="C2550">
        <v>6</v>
      </c>
      <c r="D2550">
        <v>8</v>
      </c>
      <c r="E2550" s="13">
        <v>6.5</v>
      </c>
      <c r="F2550" s="7">
        <f>(((20-15)/(MIN($E$2:$E$8761)-15))*Data[[#This Row],[temperatuur]])+18.151</f>
        <v>16.785453781512604</v>
      </c>
      <c r="G2550" s="7">
        <f>Data[[#This Row],[Tintern ]]-Data[[#This Row],[temperatuur]]</f>
        <v>10.285453781512604</v>
      </c>
      <c r="H2550" s="7">
        <f>ROUND(IF(Data[[#This Row],[deltaT]]&gt;0,(Data[[#This Row],[Tintern ]]-Data[[#This Row],[temperatuur]])*Uitgangspunten!$B$9,0),1)</f>
        <v>35.700000000000003</v>
      </c>
      <c r="I2550"/>
      <c r="J2550"/>
      <c r="K2550" s="6"/>
      <c r="O2550" s="5"/>
      <c r="P2550" s="8"/>
      <c r="U2550"/>
      <c r="V2550"/>
    </row>
    <row r="2551" spans="1:22" x14ac:dyDescent="0.25">
      <c r="A2551">
        <v>2003</v>
      </c>
      <c r="B2551">
        <v>12</v>
      </c>
      <c r="C2551">
        <v>14</v>
      </c>
      <c r="D2551">
        <v>7</v>
      </c>
      <c r="E2551" s="13">
        <v>6.5</v>
      </c>
      <c r="F2551" s="7">
        <f>(((20-15)/(MIN($E$2:$E$8761)-15))*Data[[#This Row],[temperatuur]])+18.151</f>
        <v>16.785453781512604</v>
      </c>
      <c r="G2551" s="7">
        <f>Data[[#This Row],[Tintern ]]-Data[[#This Row],[temperatuur]]</f>
        <v>10.285453781512604</v>
      </c>
      <c r="H2551" s="7">
        <f>ROUND(IF(Data[[#This Row],[deltaT]]&gt;0,(Data[[#This Row],[Tintern ]]-Data[[#This Row],[temperatuur]])*Uitgangspunten!$B$9,0),1)</f>
        <v>35.700000000000003</v>
      </c>
      <c r="I2551"/>
      <c r="J2551"/>
      <c r="K2551" s="6"/>
      <c r="O2551" s="5"/>
      <c r="P2551" s="8"/>
      <c r="U2551"/>
      <c r="V2551"/>
    </row>
    <row r="2552" spans="1:22" x14ac:dyDescent="0.25">
      <c r="A2552">
        <v>2003</v>
      </c>
      <c r="B2552">
        <v>12</v>
      </c>
      <c r="C2552">
        <v>14</v>
      </c>
      <c r="D2552">
        <v>8</v>
      </c>
      <c r="E2552" s="13">
        <v>6.5</v>
      </c>
      <c r="F2552" s="7">
        <f>(((20-15)/(MIN($E$2:$E$8761)-15))*Data[[#This Row],[temperatuur]])+18.151</f>
        <v>16.785453781512604</v>
      </c>
      <c r="G2552" s="7">
        <f>Data[[#This Row],[Tintern ]]-Data[[#This Row],[temperatuur]]</f>
        <v>10.285453781512604</v>
      </c>
      <c r="H2552" s="7">
        <f>ROUND(IF(Data[[#This Row],[deltaT]]&gt;0,(Data[[#This Row],[Tintern ]]-Data[[#This Row],[temperatuur]])*Uitgangspunten!$B$9,0),1)</f>
        <v>35.700000000000003</v>
      </c>
      <c r="I2552"/>
      <c r="J2552"/>
      <c r="K2552" s="6"/>
      <c r="O2552" s="5"/>
      <c r="P2552" s="8"/>
      <c r="U2552"/>
      <c r="V2552"/>
    </row>
    <row r="2553" spans="1:22" x14ac:dyDescent="0.25">
      <c r="A2553">
        <v>2003</v>
      </c>
      <c r="B2553">
        <v>12</v>
      </c>
      <c r="C2553">
        <v>25</v>
      </c>
      <c r="D2553">
        <v>1</v>
      </c>
      <c r="E2553" s="13">
        <v>6.5</v>
      </c>
      <c r="F2553" s="7">
        <f>(((20-15)/(MIN($E$2:$E$8761)-15))*Data[[#This Row],[temperatuur]])+18.151</f>
        <v>16.785453781512604</v>
      </c>
      <c r="G2553" s="7">
        <f>Data[[#This Row],[Tintern ]]-Data[[#This Row],[temperatuur]]</f>
        <v>10.285453781512604</v>
      </c>
      <c r="H2553" s="7">
        <f>ROUND(IF(Data[[#This Row],[deltaT]]&gt;0,(Data[[#This Row],[Tintern ]]-Data[[#This Row],[temperatuur]])*Uitgangspunten!$B$9,0),1)</f>
        <v>35.700000000000003</v>
      </c>
      <c r="I2553"/>
      <c r="J2553"/>
      <c r="K2553" s="6"/>
      <c r="O2553" s="5"/>
      <c r="P2553" s="8"/>
      <c r="U2553"/>
      <c r="V2553"/>
    </row>
    <row r="2554" spans="1:22" x14ac:dyDescent="0.25">
      <c r="A2554">
        <v>2003</v>
      </c>
      <c r="B2554">
        <v>12</v>
      </c>
      <c r="C2554">
        <v>26</v>
      </c>
      <c r="D2554">
        <v>16</v>
      </c>
      <c r="E2554" s="13">
        <v>6.5</v>
      </c>
      <c r="F2554" s="7">
        <f>(((20-15)/(MIN($E$2:$E$8761)-15))*Data[[#This Row],[temperatuur]])+18.151</f>
        <v>16.785453781512604</v>
      </c>
      <c r="G2554" s="7">
        <f>Data[[#This Row],[Tintern ]]-Data[[#This Row],[temperatuur]]</f>
        <v>10.285453781512604</v>
      </c>
      <c r="H2554" s="7">
        <f>ROUND(IF(Data[[#This Row],[deltaT]]&gt;0,(Data[[#This Row],[Tintern ]]-Data[[#This Row],[temperatuur]])*Uitgangspunten!$B$9,0),1)</f>
        <v>35.700000000000003</v>
      </c>
      <c r="I2554"/>
      <c r="J2554"/>
      <c r="K2554" s="6"/>
      <c r="O2554" s="5"/>
      <c r="P2554" s="8"/>
      <c r="U2554"/>
      <c r="V2554"/>
    </row>
    <row r="2555" spans="1:22" x14ac:dyDescent="0.25">
      <c r="A2555">
        <v>2003</v>
      </c>
      <c r="B2555">
        <v>12</v>
      </c>
      <c r="C2555">
        <v>27</v>
      </c>
      <c r="D2555">
        <v>9</v>
      </c>
      <c r="E2555" s="13">
        <v>6.5</v>
      </c>
      <c r="F2555" s="7">
        <f>(((20-15)/(MIN($E$2:$E$8761)-15))*Data[[#This Row],[temperatuur]])+18.151</f>
        <v>16.785453781512604</v>
      </c>
      <c r="G2555" s="7">
        <f>Data[[#This Row],[Tintern ]]-Data[[#This Row],[temperatuur]]</f>
        <v>10.285453781512604</v>
      </c>
      <c r="H2555" s="7">
        <f>ROUND(IF(Data[[#This Row],[deltaT]]&gt;0,(Data[[#This Row],[Tintern ]]-Data[[#This Row],[temperatuur]])*Uitgangspunten!$B$9,0),1)</f>
        <v>35.700000000000003</v>
      </c>
      <c r="I2555"/>
      <c r="J2555"/>
      <c r="K2555" s="6"/>
      <c r="O2555" s="5"/>
      <c r="P2555" s="8"/>
      <c r="U2555"/>
      <c r="V2555"/>
    </row>
    <row r="2556" spans="1:22" x14ac:dyDescent="0.25">
      <c r="A2556">
        <v>2003</v>
      </c>
      <c r="B2556">
        <v>12</v>
      </c>
      <c r="C2556">
        <v>27</v>
      </c>
      <c r="D2556">
        <v>16</v>
      </c>
      <c r="E2556" s="13">
        <v>6.5</v>
      </c>
      <c r="F2556" s="7">
        <f>(((20-15)/(MIN($E$2:$E$8761)-15))*Data[[#This Row],[temperatuur]])+18.151</f>
        <v>16.785453781512604</v>
      </c>
      <c r="G2556" s="7">
        <f>Data[[#This Row],[Tintern ]]-Data[[#This Row],[temperatuur]]</f>
        <v>10.285453781512604</v>
      </c>
      <c r="H2556" s="7">
        <f>ROUND(IF(Data[[#This Row],[deltaT]]&gt;0,(Data[[#This Row],[Tintern ]]-Data[[#This Row],[temperatuur]])*Uitgangspunten!$B$9,0),1)</f>
        <v>35.700000000000003</v>
      </c>
      <c r="I2556"/>
      <c r="J2556"/>
      <c r="K2556" s="6"/>
      <c r="O2556" s="5"/>
      <c r="P2556" s="8"/>
      <c r="U2556"/>
      <c r="V2556"/>
    </row>
    <row r="2557" spans="1:22" x14ac:dyDescent="0.25">
      <c r="A2557">
        <v>2001</v>
      </c>
      <c r="B2557">
        <v>1</v>
      </c>
      <c r="C2557">
        <v>2</v>
      </c>
      <c r="D2557">
        <v>4</v>
      </c>
      <c r="E2557" s="13">
        <v>6.6000000000000005</v>
      </c>
      <c r="F2557" s="7">
        <f>(((20-15)/(MIN($E$2:$E$8761)-15))*Data[[#This Row],[temperatuur]])+18.151</f>
        <v>16.764445378151262</v>
      </c>
      <c r="G2557" s="7">
        <f>Data[[#This Row],[Tintern ]]-Data[[#This Row],[temperatuur]]</f>
        <v>10.16444537815126</v>
      </c>
      <c r="H2557" s="7">
        <f>ROUND(IF(Data[[#This Row],[deltaT]]&gt;0,(Data[[#This Row],[Tintern ]]-Data[[#This Row],[temperatuur]])*Uitgangspunten!$B$9,0),1)</f>
        <v>35.299999999999997</v>
      </c>
      <c r="I2557"/>
      <c r="J2557"/>
      <c r="K2557" s="6"/>
      <c r="O2557" s="5"/>
      <c r="P2557" s="8"/>
      <c r="U2557"/>
      <c r="V2557"/>
    </row>
    <row r="2558" spans="1:22" x14ac:dyDescent="0.25">
      <c r="A2558">
        <v>2001</v>
      </c>
      <c r="B2558">
        <v>1</v>
      </c>
      <c r="C2558">
        <v>6</v>
      </c>
      <c r="D2558">
        <v>11</v>
      </c>
      <c r="E2558" s="13">
        <v>6.6000000000000005</v>
      </c>
      <c r="F2558" s="7">
        <f>(((20-15)/(MIN($E$2:$E$8761)-15))*Data[[#This Row],[temperatuur]])+18.151</f>
        <v>16.764445378151262</v>
      </c>
      <c r="G2558" s="7">
        <f>Data[[#This Row],[Tintern ]]-Data[[#This Row],[temperatuur]]</f>
        <v>10.16444537815126</v>
      </c>
      <c r="H2558" s="7">
        <f>ROUND(IF(Data[[#This Row],[deltaT]]&gt;0,(Data[[#This Row],[Tintern ]]-Data[[#This Row],[temperatuur]])*Uitgangspunten!$B$9,0),1)</f>
        <v>35.299999999999997</v>
      </c>
      <c r="I2558"/>
      <c r="J2558"/>
      <c r="K2558" s="6"/>
      <c r="O2558" s="5"/>
      <c r="P2558" s="8"/>
      <c r="U2558"/>
      <c r="V2558"/>
    </row>
    <row r="2559" spans="1:22" x14ac:dyDescent="0.25">
      <c r="A2559">
        <v>2004</v>
      </c>
      <c r="B2559">
        <v>2</v>
      </c>
      <c r="C2559">
        <v>12</v>
      </c>
      <c r="D2559">
        <v>21</v>
      </c>
      <c r="E2559" s="13">
        <v>6.6000000000000005</v>
      </c>
      <c r="F2559" s="7">
        <f>(((20-15)/(MIN($E$2:$E$8761)-15))*Data[[#This Row],[temperatuur]])+18.151</f>
        <v>16.764445378151262</v>
      </c>
      <c r="G2559" s="7">
        <f>Data[[#This Row],[Tintern ]]-Data[[#This Row],[temperatuur]]</f>
        <v>10.16444537815126</v>
      </c>
      <c r="H2559" s="7">
        <f>ROUND(IF(Data[[#This Row],[deltaT]]&gt;0,(Data[[#This Row],[Tintern ]]-Data[[#This Row],[temperatuur]])*Uitgangspunten!$B$9,0),1)</f>
        <v>35.299999999999997</v>
      </c>
      <c r="I2559"/>
      <c r="J2559"/>
      <c r="K2559" s="6"/>
      <c r="O2559" s="5"/>
      <c r="P2559" s="8"/>
      <c r="U2559"/>
      <c r="V2559"/>
    </row>
    <row r="2560" spans="1:22" x14ac:dyDescent="0.25">
      <c r="A2560">
        <v>2004</v>
      </c>
      <c r="B2560">
        <v>2</v>
      </c>
      <c r="C2560">
        <v>12</v>
      </c>
      <c r="D2560">
        <v>22</v>
      </c>
      <c r="E2560" s="13">
        <v>6.6000000000000005</v>
      </c>
      <c r="F2560" s="7">
        <f>(((20-15)/(MIN($E$2:$E$8761)-15))*Data[[#This Row],[temperatuur]])+18.151</f>
        <v>16.764445378151262</v>
      </c>
      <c r="G2560" s="7">
        <f>Data[[#This Row],[Tintern ]]-Data[[#This Row],[temperatuur]]</f>
        <v>10.16444537815126</v>
      </c>
      <c r="H2560" s="7">
        <f>ROUND(IF(Data[[#This Row],[deltaT]]&gt;0,(Data[[#This Row],[Tintern ]]-Data[[#This Row],[temperatuur]])*Uitgangspunten!$B$9,0),1)</f>
        <v>35.299999999999997</v>
      </c>
      <c r="I2560"/>
      <c r="J2560"/>
      <c r="K2560" s="6"/>
      <c r="O2560" s="5"/>
      <c r="P2560" s="8"/>
      <c r="U2560"/>
      <c r="V2560"/>
    </row>
    <row r="2561" spans="1:22" x14ac:dyDescent="0.25">
      <c r="A2561">
        <v>2004</v>
      </c>
      <c r="B2561">
        <v>2</v>
      </c>
      <c r="C2561">
        <v>13</v>
      </c>
      <c r="D2561">
        <v>2</v>
      </c>
      <c r="E2561" s="13">
        <v>6.6000000000000005</v>
      </c>
      <c r="F2561" s="7">
        <f>(((20-15)/(MIN($E$2:$E$8761)-15))*Data[[#This Row],[temperatuur]])+18.151</f>
        <v>16.764445378151262</v>
      </c>
      <c r="G2561" s="7">
        <f>Data[[#This Row],[Tintern ]]-Data[[#This Row],[temperatuur]]</f>
        <v>10.16444537815126</v>
      </c>
      <c r="H2561" s="7">
        <f>ROUND(IF(Data[[#This Row],[deltaT]]&gt;0,(Data[[#This Row],[Tintern ]]-Data[[#This Row],[temperatuur]])*Uitgangspunten!$B$9,0),1)</f>
        <v>35.299999999999997</v>
      </c>
      <c r="I2561"/>
      <c r="J2561"/>
      <c r="K2561" s="6"/>
      <c r="O2561" s="5"/>
      <c r="P2561" s="8"/>
      <c r="U2561"/>
      <c r="V2561"/>
    </row>
    <row r="2562" spans="1:22" x14ac:dyDescent="0.25">
      <c r="A2562">
        <v>2004</v>
      </c>
      <c r="B2562">
        <v>2</v>
      </c>
      <c r="C2562">
        <v>13</v>
      </c>
      <c r="D2562">
        <v>7</v>
      </c>
      <c r="E2562" s="13">
        <v>6.6000000000000005</v>
      </c>
      <c r="F2562" s="7">
        <f>(((20-15)/(MIN($E$2:$E$8761)-15))*Data[[#This Row],[temperatuur]])+18.151</f>
        <v>16.764445378151262</v>
      </c>
      <c r="G2562" s="7">
        <f>Data[[#This Row],[Tintern ]]-Data[[#This Row],[temperatuur]]</f>
        <v>10.16444537815126</v>
      </c>
      <c r="H2562" s="7">
        <f>ROUND(IF(Data[[#This Row],[deltaT]]&gt;0,(Data[[#This Row],[Tintern ]]-Data[[#This Row],[temperatuur]])*Uitgangspunten!$B$9,0),1)</f>
        <v>35.299999999999997</v>
      </c>
      <c r="I2562"/>
      <c r="J2562"/>
      <c r="K2562" s="6"/>
      <c r="O2562" s="5"/>
      <c r="P2562" s="8"/>
      <c r="U2562"/>
      <c r="V2562"/>
    </row>
    <row r="2563" spans="1:22" x14ac:dyDescent="0.25">
      <c r="A2563">
        <v>2004</v>
      </c>
      <c r="B2563">
        <v>2</v>
      </c>
      <c r="C2563">
        <v>14</v>
      </c>
      <c r="D2563">
        <v>3</v>
      </c>
      <c r="E2563" s="13">
        <v>6.6000000000000005</v>
      </c>
      <c r="F2563" s="7">
        <f>(((20-15)/(MIN($E$2:$E$8761)-15))*Data[[#This Row],[temperatuur]])+18.151</f>
        <v>16.764445378151262</v>
      </c>
      <c r="G2563" s="7">
        <f>Data[[#This Row],[Tintern ]]-Data[[#This Row],[temperatuur]]</f>
        <v>10.16444537815126</v>
      </c>
      <c r="H2563" s="7">
        <f>ROUND(IF(Data[[#This Row],[deltaT]]&gt;0,(Data[[#This Row],[Tintern ]]-Data[[#This Row],[temperatuur]])*Uitgangspunten!$B$9,0),1)</f>
        <v>35.299999999999997</v>
      </c>
      <c r="I2563"/>
      <c r="J2563"/>
      <c r="K2563" s="6"/>
      <c r="O2563" s="5"/>
      <c r="P2563" s="8"/>
      <c r="U2563"/>
      <c r="V2563"/>
    </row>
    <row r="2564" spans="1:22" x14ac:dyDescent="0.25">
      <c r="A2564">
        <v>2004</v>
      </c>
      <c r="B2564">
        <v>2</v>
      </c>
      <c r="C2564">
        <v>17</v>
      </c>
      <c r="D2564">
        <v>12</v>
      </c>
      <c r="E2564" s="13">
        <v>6.6000000000000005</v>
      </c>
      <c r="F2564" s="7">
        <f>(((20-15)/(MIN($E$2:$E$8761)-15))*Data[[#This Row],[temperatuur]])+18.151</f>
        <v>16.764445378151262</v>
      </c>
      <c r="G2564" s="7">
        <f>Data[[#This Row],[Tintern ]]-Data[[#This Row],[temperatuur]]</f>
        <v>10.16444537815126</v>
      </c>
      <c r="H2564" s="7">
        <f>ROUND(IF(Data[[#This Row],[deltaT]]&gt;0,(Data[[#This Row],[Tintern ]]-Data[[#This Row],[temperatuur]])*Uitgangspunten!$B$9,0),1)</f>
        <v>35.299999999999997</v>
      </c>
      <c r="I2564"/>
      <c r="J2564"/>
      <c r="K2564" s="6"/>
      <c r="O2564" s="5"/>
      <c r="P2564" s="8"/>
      <c r="U2564"/>
      <c r="V2564"/>
    </row>
    <row r="2565" spans="1:22" x14ac:dyDescent="0.25">
      <c r="A2565">
        <v>2004</v>
      </c>
      <c r="B2565">
        <v>2</v>
      </c>
      <c r="C2565">
        <v>17</v>
      </c>
      <c r="D2565">
        <v>14</v>
      </c>
      <c r="E2565" s="13">
        <v>6.6000000000000005</v>
      </c>
      <c r="F2565" s="7">
        <f>(((20-15)/(MIN($E$2:$E$8761)-15))*Data[[#This Row],[temperatuur]])+18.151</f>
        <v>16.764445378151262</v>
      </c>
      <c r="G2565" s="7">
        <f>Data[[#This Row],[Tintern ]]-Data[[#This Row],[temperatuur]]</f>
        <v>10.16444537815126</v>
      </c>
      <c r="H2565" s="7">
        <f>ROUND(IF(Data[[#This Row],[deltaT]]&gt;0,(Data[[#This Row],[Tintern ]]-Data[[#This Row],[temperatuur]])*Uitgangspunten!$B$9,0),1)</f>
        <v>35.299999999999997</v>
      </c>
      <c r="I2565"/>
      <c r="J2565"/>
      <c r="K2565" s="6"/>
      <c r="O2565" s="5"/>
      <c r="P2565" s="8"/>
      <c r="U2565"/>
      <c r="V2565"/>
    </row>
    <row r="2566" spans="1:22" x14ac:dyDescent="0.25">
      <c r="A2566">
        <v>2004</v>
      </c>
      <c r="B2566">
        <v>2</v>
      </c>
      <c r="C2566">
        <v>22</v>
      </c>
      <c r="D2566">
        <v>11</v>
      </c>
      <c r="E2566" s="13">
        <v>6.6000000000000005</v>
      </c>
      <c r="F2566" s="7">
        <f>(((20-15)/(MIN($E$2:$E$8761)-15))*Data[[#This Row],[temperatuur]])+18.151</f>
        <v>16.764445378151262</v>
      </c>
      <c r="G2566" s="7">
        <f>Data[[#This Row],[Tintern ]]-Data[[#This Row],[temperatuur]]</f>
        <v>10.16444537815126</v>
      </c>
      <c r="H2566" s="7">
        <f>ROUND(IF(Data[[#This Row],[deltaT]]&gt;0,(Data[[#This Row],[Tintern ]]-Data[[#This Row],[temperatuur]])*Uitgangspunten!$B$9,0),1)</f>
        <v>35.299999999999997</v>
      </c>
      <c r="I2566"/>
      <c r="J2566"/>
      <c r="K2566" s="6"/>
      <c r="O2566" s="5"/>
      <c r="P2566" s="8"/>
      <c r="U2566"/>
      <c r="V2566"/>
    </row>
    <row r="2567" spans="1:22" x14ac:dyDescent="0.25">
      <c r="A2567">
        <v>2004</v>
      </c>
      <c r="B2567">
        <v>3</v>
      </c>
      <c r="C2567">
        <v>4</v>
      </c>
      <c r="D2567">
        <v>19</v>
      </c>
      <c r="E2567" s="13">
        <v>6.6000000000000005</v>
      </c>
      <c r="F2567" s="7">
        <f>(((20-15)/(MIN($E$2:$E$8761)-15))*Data[[#This Row],[temperatuur]])+18.151</f>
        <v>16.764445378151262</v>
      </c>
      <c r="G2567" s="7">
        <f>Data[[#This Row],[Tintern ]]-Data[[#This Row],[temperatuur]]</f>
        <v>10.16444537815126</v>
      </c>
      <c r="H2567" s="7">
        <f>ROUND(IF(Data[[#This Row],[deltaT]]&gt;0,(Data[[#This Row],[Tintern ]]-Data[[#This Row],[temperatuur]])*Uitgangspunten!$B$9,0),1)</f>
        <v>35.299999999999997</v>
      </c>
      <c r="I2567"/>
      <c r="J2567"/>
      <c r="K2567" s="6"/>
      <c r="O2567" s="5"/>
      <c r="P2567" s="8"/>
      <c r="U2567"/>
      <c r="V2567"/>
    </row>
    <row r="2568" spans="1:22" x14ac:dyDescent="0.25">
      <c r="A2568">
        <v>2004</v>
      </c>
      <c r="B2568">
        <v>3</v>
      </c>
      <c r="C2568">
        <v>13</v>
      </c>
      <c r="D2568">
        <v>20</v>
      </c>
      <c r="E2568" s="13">
        <v>6.6000000000000005</v>
      </c>
      <c r="F2568" s="7">
        <f>(((20-15)/(MIN($E$2:$E$8761)-15))*Data[[#This Row],[temperatuur]])+18.151</f>
        <v>16.764445378151262</v>
      </c>
      <c r="G2568" s="7">
        <f>Data[[#This Row],[Tintern ]]-Data[[#This Row],[temperatuur]]</f>
        <v>10.16444537815126</v>
      </c>
      <c r="H2568" s="7">
        <f>ROUND(IF(Data[[#This Row],[deltaT]]&gt;0,(Data[[#This Row],[Tintern ]]-Data[[#This Row],[temperatuur]])*Uitgangspunten!$B$9,0),1)</f>
        <v>35.299999999999997</v>
      </c>
      <c r="I2568"/>
      <c r="J2568"/>
      <c r="K2568" s="6"/>
      <c r="O2568" s="5"/>
      <c r="P2568" s="8"/>
      <c r="U2568"/>
      <c r="V2568"/>
    </row>
    <row r="2569" spans="1:22" x14ac:dyDescent="0.25">
      <c r="A2569">
        <v>2004</v>
      </c>
      <c r="B2569">
        <v>3</v>
      </c>
      <c r="C2569">
        <v>13</v>
      </c>
      <c r="D2569">
        <v>24</v>
      </c>
      <c r="E2569" s="13">
        <v>6.6000000000000005</v>
      </c>
      <c r="F2569" s="7">
        <f>(((20-15)/(MIN($E$2:$E$8761)-15))*Data[[#This Row],[temperatuur]])+18.151</f>
        <v>16.764445378151262</v>
      </c>
      <c r="G2569" s="7">
        <f>Data[[#This Row],[Tintern ]]-Data[[#This Row],[temperatuur]]</f>
        <v>10.16444537815126</v>
      </c>
      <c r="H2569" s="7">
        <f>ROUND(IF(Data[[#This Row],[deltaT]]&gt;0,(Data[[#This Row],[Tintern ]]-Data[[#This Row],[temperatuur]])*Uitgangspunten!$B$9,0),1)</f>
        <v>35.299999999999997</v>
      </c>
      <c r="I2569"/>
      <c r="J2569"/>
      <c r="K2569" s="6"/>
      <c r="O2569" s="5"/>
      <c r="P2569" s="8"/>
      <c r="U2569"/>
      <c r="V2569"/>
    </row>
    <row r="2570" spans="1:22" x14ac:dyDescent="0.25">
      <c r="A2570">
        <v>2004</v>
      </c>
      <c r="B2570">
        <v>3</v>
      </c>
      <c r="C2570">
        <v>24</v>
      </c>
      <c r="D2570">
        <v>18</v>
      </c>
      <c r="E2570" s="13">
        <v>6.6000000000000005</v>
      </c>
      <c r="F2570" s="7">
        <f>(((20-15)/(MIN($E$2:$E$8761)-15))*Data[[#This Row],[temperatuur]])+18.151</f>
        <v>16.764445378151262</v>
      </c>
      <c r="G2570" s="7">
        <f>Data[[#This Row],[Tintern ]]-Data[[#This Row],[temperatuur]]</f>
        <v>10.16444537815126</v>
      </c>
      <c r="H2570" s="7">
        <f>ROUND(IF(Data[[#This Row],[deltaT]]&gt;0,(Data[[#This Row],[Tintern ]]-Data[[#This Row],[temperatuur]])*Uitgangspunten!$B$9,0),1)</f>
        <v>35.299999999999997</v>
      </c>
      <c r="I2570"/>
      <c r="J2570"/>
      <c r="K2570" s="6"/>
      <c r="O2570" s="5"/>
      <c r="P2570" s="8"/>
      <c r="U2570"/>
      <c r="V2570"/>
    </row>
    <row r="2571" spans="1:22" x14ac:dyDescent="0.25">
      <c r="A2571">
        <v>2002</v>
      </c>
      <c r="B2571">
        <v>4</v>
      </c>
      <c r="C2571">
        <v>6</v>
      </c>
      <c r="D2571">
        <v>10</v>
      </c>
      <c r="E2571" s="13">
        <v>6.6000000000000005</v>
      </c>
      <c r="F2571" s="7">
        <f>(((20-15)/(MIN($E$2:$E$8761)-15))*Data[[#This Row],[temperatuur]])+18.151</f>
        <v>16.764445378151262</v>
      </c>
      <c r="G2571" s="7">
        <f>Data[[#This Row],[Tintern ]]-Data[[#This Row],[temperatuur]]</f>
        <v>10.16444537815126</v>
      </c>
      <c r="H2571" s="7">
        <f>ROUND(IF(Data[[#This Row],[deltaT]]&gt;0,(Data[[#This Row],[Tintern ]]-Data[[#This Row],[temperatuur]])*Uitgangspunten!$B$9,0),1)</f>
        <v>35.299999999999997</v>
      </c>
      <c r="I2571"/>
      <c r="J2571"/>
      <c r="K2571" s="6"/>
      <c r="O2571" s="5"/>
      <c r="P2571" s="8"/>
      <c r="U2571"/>
      <c r="V2571"/>
    </row>
    <row r="2572" spans="1:22" x14ac:dyDescent="0.25">
      <c r="A2572">
        <v>2002</v>
      </c>
      <c r="B2572">
        <v>4</v>
      </c>
      <c r="C2572">
        <v>14</v>
      </c>
      <c r="D2572">
        <v>9</v>
      </c>
      <c r="E2572" s="13">
        <v>6.6000000000000005</v>
      </c>
      <c r="F2572" s="7">
        <f>(((20-15)/(MIN($E$2:$E$8761)-15))*Data[[#This Row],[temperatuur]])+18.151</f>
        <v>16.764445378151262</v>
      </c>
      <c r="G2572" s="7">
        <f>Data[[#This Row],[Tintern ]]-Data[[#This Row],[temperatuur]]</f>
        <v>10.16444537815126</v>
      </c>
      <c r="H2572" s="7">
        <f>ROUND(IF(Data[[#This Row],[deltaT]]&gt;0,(Data[[#This Row],[Tintern ]]-Data[[#This Row],[temperatuur]])*Uitgangspunten!$B$9,0),1)</f>
        <v>35.299999999999997</v>
      </c>
      <c r="I2572"/>
      <c r="J2572"/>
      <c r="K2572" s="6"/>
      <c r="O2572" s="5"/>
      <c r="P2572" s="8"/>
      <c r="U2572"/>
      <c r="V2572"/>
    </row>
    <row r="2573" spans="1:22" x14ac:dyDescent="0.25">
      <c r="A2573">
        <v>2002</v>
      </c>
      <c r="B2573">
        <v>4</v>
      </c>
      <c r="C2573">
        <v>15</v>
      </c>
      <c r="D2573">
        <v>3</v>
      </c>
      <c r="E2573" s="13">
        <v>6.6000000000000005</v>
      </c>
      <c r="F2573" s="7">
        <f>(((20-15)/(MIN($E$2:$E$8761)-15))*Data[[#This Row],[temperatuur]])+18.151</f>
        <v>16.764445378151262</v>
      </c>
      <c r="G2573" s="7">
        <f>Data[[#This Row],[Tintern ]]-Data[[#This Row],[temperatuur]]</f>
        <v>10.16444537815126</v>
      </c>
      <c r="H2573" s="7">
        <f>ROUND(IF(Data[[#This Row],[deltaT]]&gt;0,(Data[[#This Row],[Tintern ]]-Data[[#This Row],[temperatuur]])*Uitgangspunten!$B$9,0),1)</f>
        <v>35.299999999999997</v>
      </c>
      <c r="I2573"/>
      <c r="J2573"/>
      <c r="K2573" s="6"/>
      <c r="O2573" s="5"/>
      <c r="P2573" s="8"/>
      <c r="U2573"/>
      <c r="V2573"/>
    </row>
    <row r="2574" spans="1:22" x14ac:dyDescent="0.25">
      <c r="A2574">
        <v>2002</v>
      </c>
      <c r="B2574">
        <v>4</v>
      </c>
      <c r="C2574">
        <v>15</v>
      </c>
      <c r="D2574">
        <v>4</v>
      </c>
      <c r="E2574" s="13">
        <v>6.6000000000000005</v>
      </c>
      <c r="F2574" s="7">
        <f>(((20-15)/(MIN($E$2:$E$8761)-15))*Data[[#This Row],[temperatuur]])+18.151</f>
        <v>16.764445378151262</v>
      </c>
      <c r="G2574" s="7">
        <f>Data[[#This Row],[Tintern ]]-Data[[#This Row],[temperatuur]]</f>
        <v>10.16444537815126</v>
      </c>
      <c r="H2574" s="7">
        <f>ROUND(IF(Data[[#This Row],[deltaT]]&gt;0,(Data[[#This Row],[Tintern ]]-Data[[#This Row],[temperatuur]])*Uitgangspunten!$B$9,0),1)</f>
        <v>35.299999999999997</v>
      </c>
      <c r="I2574"/>
      <c r="J2574"/>
      <c r="K2574" s="6"/>
      <c r="O2574" s="5"/>
      <c r="P2574" s="8"/>
      <c r="U2574"/>
      <c r="V2574"/>
    </row>
    <row r="2575" spans="1:22" x14ac:dyDescent="0.25">
      <c r="A2575">
        <v>2002</v>
      </c>
      <c r="B2575">
        <v>4</v>
      </c>
      <c r="C2575">
        <v>16</v>
      </c>
      <c r="D2575">
        <v>5</v>
      </c>
      <c r="E2575" s="13">
        <v>6.6000000000000005</v>
      </c>
      <c r="F2575" s="7">
        <f>(((20-15)/(MIN($E$2:$E$8761)-15))*Data[[#This Row],[temperatuur]])+18.151</f>
        <v>16.764445378151262</v>
      </c>
      <c r="G2575" s="7">
        <f>Data[[#This Row],[Tintern ]]-Data[[#This Row],[temperatuur]]</f>
        <v>10.16444537815126</v>
      </c>
      <c r="H2575" s="7">
        <f>ROUND(IF(Data[[#This Row],[deltaT]]&gt;0,(Data[[#This Row],[Tintern ]]-Data[[#This Row],[temperatuur]])*Uitgangspunten!$B$9,0),1)</f>
        <v>35.299999999999997</v>
      </c>
      <c r="I2575"/>
      <c r="J2575"/>
      <c r="K2575" s="6"/>
      <c r="O2575" s="5"/>
      <c r="P2575" s="8"/>
      <c r="U2575"/>
      <c r="V2575"/>
    </row>
    <row r="2576" spans="1:22" x14ac:dyDescent="0.25">
      <c r="A2576">
        <v>2011</v>
      </c>
      <c r="B2576">
        <v>6</v>
      </c>
      <c r="C2576">
        <v>10</v>
      </c>
      <c r="D2576">
        <v>1</v>
      </c>
      <c r="E2576" s="13">
        <v>6.6000000000000005</v>
      </c>
      <c r="F2576" s="7">
        <f>(((20-15)/(MIN($E$2:$E$8761)-15))*Data[[#This Row],[temperatuur]])+18.151</f>
        <v>16.764445378151262</v>
      </c>
      <c r="G2576" s="7">
        <f>Data[[#This Row],[Tintern ]]-Data[[#This Row],[temperatuur]]</f>
        <v>10.16444537815126</v>
      </c>
      <c r="H2576" s="7">
        <f>ROUND(IF(Data[[#This Row],[deltaT]]&gt;0,(Data[[#This Row],[Tintern ]]-Data[[#This Row],[temperatuur]])*Uitgangspunten!$B$9,0),1)</f>
        <v>35.299999999999997</v>
      </c>
      <c r="I2576"/>
      <c r="J2576"/>
      <c r="K2576" s="6"/>
      <c r="O2576" s="5"/>
      <c r="P2576" s="8"/>
      <c r="U2576"/>
      <c r="V2576"/>
    </row>
    <row r="2577" spans="1:22" x14ac:dyDescent="0.25">
      <c r="A2577">
        <v>2010</v>
      </c>
      <c r="B2577">
        <v>10</v>
      </c>
      <c r="C2577">
        <v>12</v>
      </c>
      <c r="D2577">
        <v>5</v>
      </c>
      <c r="E2577" s="13">
        <v>6.6000000000000005</v>
      </c>
      <c r="F2577" s="7">
        <f>(((20-15)/(MIN($E$2:$E$8761)-15))*Data[[#This Row],[temperatuur]])+18.151</f>
        <v>16.764445378151262</v>
      </c>
      <c r="G2577" s="7">
        <f>Data[[#This Row],[Tintern ]]-Data[[#This Row],[temperatuur]]</f>
        <v>10.16444537815126</v>
      </c>
      <c r="H2577" s="7">
        <f>ROUND(IF(Data[[#This Row],[deltaT]]&gt;0,(Data[[#This Row],[Tintern ]]-Data[[#This Row],[temperatuur]])*Uitgangspunten!$B$9,0),1)</f>
        <v>35.299999999999997</v>
      </c>
      <c r="I2577"/>
      <c r="J2577"/>
      <c r="K2577" s="6"/>
      <c r="O2577" s="5"/>
      <c r="P2577" s="8"/>
      <c r="U2577"/>
      <c r="V2577"/>
    </row>
    <row r="2578" spans="1:22" x14ac:dyDescent="0.25">
      <c r="A2578">
        <v>2010</v>
      </c>
      <c r="B2578">
        <v>10</v>
      </c>
      <c r="C2578">
        <v>12</v>
      </c>
      <c r="D2578">
        <v>6</v>
      </c>
      <c r="E2578" s="13">
        <v>6.6000000000000005</v>
      </c>
      <c r="F2578" s="7">
        <f>(((20-15)/(MIN($E$2:$E$8761)-15))*Data[[#This Row],[temperatuur]])+18.151</f>
        <v>16.764445378151262</v>
      </c>
      <c r="G2578" s="7">
        <f>Data[[#This Row],[Tintern ]]-Data[[#This Row],[temperatuur]]</f>
        <v>10.16444537815126</v>
      </c>
      <c r="H2578" s="7">
        <f>ROUND(IF(Data[[#This Row],[deltaT]]&gt;0,(Data[[#This Row],[Tintern ]]-Data[[#This Row],[temperatuur]])*Uitgangspunten!$B$9,0),1)</f>
        <v>35.299999999999997</v>
      </c>
      <c r="I2578"/>
      <c r="J2578"/>
      <c r="K2578" s="6"/>
      <c r="O2578" s="5"/>
      <c r="P2578" s="8"/>
      <c r="U2578"/>
      <c r="V2578"/>
    </row>
    <row r="2579" spans="1:22" x14ac:dyDescent="0.25">
      <c r="A2579">
        <v>2010</v>
      </c>
      <c r="B2579">
        <v>10</v>
      </c>
      <c r="C2579">
        <v>12</v>
      </c>
      <c r="D2579">
        <v>8</v>
      </c>
      <c r="E2579" s="13">
        <v>6.6000000000000005</v>
      </c>
      <c r="F2579" s="7">
        <f>(((20-15)/(MIN($E$2:$E$8761)-15))*Data[[#This Row],[temperatuur]])+18.151</f>
        <v>16.764445378151262</v>
      </c>
      <c r="G2579" s="7">
        <f>Data[[#This Row],[Tintern ]]-Data[[#This Row],[temperatuur]]</f>
        <v>10.16444537815126</v>
      </c>
      <c r="H2579" s="7">
        <f>ROUND(IF(Data[[#This Row],[deltaT]]&gt;0,(Data[[#This Row],[Tintern ]]-Data[[#This Row],[temperatuur]])*Uitgangspunten!$B$9,0),1)</f>
        <v>35.299999999999997</v>
      </c>
      <c r="I2579"/>
      <c r="J2579"/>
      <c r="K2579" s="6"/>
      <c r="O2579" s="5"/>
      <c r="P2579" s="8"/>
      <c r="U2579"/>
      <c r="V2579"/>
    </row>
    <row r="2580" spans="1:22" x14ac:dyDescent="0.25">
      <c r="A2580">
        <v>2010</v>
      </c>
      <c r="B2580">
        <v>10</v>
      </c>
      <c r="C2580">
        <v>12</v>
      </c>
      <c r="D2580">
        <v>24</v>
      </c>
      <c r="E2580" s="13">
        <v>6.6000000000000005</v>
      </c>
      <c r="F2580" s="7">
        <f>(((20-15)/(MIN($E$2:$E$8761)-15))*Data[[#This Row],[temperatuur]])+18.151</f>
        <v>16.764445378151262</v>
      </c>
      <c r="G2580" s="7">
        <f>Data[[#This Row],[Tintern ]]-Data[[#This Row],[temperatuur]]</f>
        <v>10.16444537815126</v>
      </c>
      <c r="H2580" s="7">
        <f>ROUND(IF(Data[[#This Row],[deltaT]]&gt;0,(Data[[#This Row],[Tintern ]]-Data[[#This Row],[temperatuur]])*Uitgangspunten!$B$9,0),1)</f>
        <v>35.299999999999997</v>
      </c>
      <c r="I2580"/>
      <c r="J2580"/>
      <c r="K2580" s="6"/>
      <c r="O2580" s="5"/>
      <c r="P2580" s="8"/>
      <c r="U2580"/>
      <c r="V2580"/>
    </row>
    <row r="2581" spans="1:22" x14ac:dyDescent="0.25">
      <c r="A2581">
        <v>2010</v>
      </c>
      <c r="B2581">
        <v>10</v>
      </c>
      <c r="C2581">
        <v>20</v>
      </c>
      <c r="D2581">
        <v>5</v>
      </c>
      <c r="E2581" s="13">
        <v>6.6000000000000005</v>
      </c>
      <c r="F2581" s="7">
        <f>(((20-15)/(MIN($E$2:$E$8761)-15))*Data[[#This Row],[temperatuur]])+18.151</f>
        <v>16.764445378151262</v>
      </c>
      <c r="G2581" s="7">
        <f>Data[[#This Row],[Tintern ]]-Data[[#This Row],[temperatuur]]</f>
        <v>10.16444537815126</v>
      </c>
      <c r="H2581" s="7">
        <f>ROUND(IF(Data[[#This Row],[deltaT]]&gt;0,(Data[[#This Row],[Tintern ]]-Data[[#This Row],[temperatuur]])*Uitgangspunten!$B$9,0),1)</f>
        <v>35.299999999999997</v>
      </c>
      <c r="I2581"/>
      <c r="J2581"/>
      <c r="K2581" s="6"/>
      <c r="O2581" s="5"/>
      <c r="P2581" s="8"/>
      <c r="U2581"/>
      <c r="V2581"/>
    </row>
    <row r="2582" spans="1:22" x14ac:dyDescent="0.25">
      <c r="A2582">
        <v>2010</v>
      </c>
      <c r="B2582">
        <v>10</v>
      </c>
      <c r="C2582">
        <v>23</v>
      </c>
      <c r="D2582">
        <v>4</v>
      </c>
      <c r="E2582" s="13">
        <v>6.6000000000000005</v>
      </c>
      <c r="F2582" s="7">
        <f>(((20-15)/(MIN($E$2:$E$8761)-15))*Data[[#This Row],[temperatuur]])+18.151</f>
        <v>16.764445378151262</v>
      </c>
      <c r="G2582" s="7">
        <f>Data[[#This Row],[Tintern ]]-Data[[#This Row],[temperatuur]]</f>
        <v>10.16444537815126</v>
      </c>
      <c r="H2582" s="7">
        <f>ROUND(IF(Data[[#This Row],[deltaT]]&gt;0,(Data[[#This Row],[Tintern ]]-Data[[#This Row],[temperatuur]])*Uitgangspunten!$B$9,0),1)</f>
        <v>35.299999999999997</v>
      </c>
      <c r="I2582"/>
      <c r="J2582"/>
      <c r="K2582" s="6"/>
      <c r="O2582" s="5"/>
      <c r="P2582" s="8"/>
      <c r="U2582"/>
      <c r="V2582"/>
    </row>
    <row r="2583" spans="1:22" x14ac:dyDescent="0.25">
      <c r="A2583">
        <v>2010</v>
      </c>
      <c r="B2583">
        <v>10</v>
      </c>
      <c r="C2583">
        <v>23</v>
      </c>
      <c r="D2583">
        <v>11</v>
      </c>
      <c r="E2583" s="13">
        <v>6.6000000000000005</v>
      </c>
      <c r="F2583" s="7">
        <f>(((20-15)/(MIN($E$2:$E$8761)-15))*Data[[#This Row],[temperatuur]])+18.151</f>
        <v>16.764445378151262</v>
      </c>
      <c r="G2583" s="7">
        <f>Data[[#This Row],[Tintern ]]-Data[[#This Row],[temperatuur]]</f>
        <v>10.16444537815126</v>
      </c>
      <c r="H2583" s="7">
        <f>ROUND(IF(Data[[#This Row],[deltaT]]&gt;0,(Data[[#This Row],[Tintern ]]-Data[[#This Row],[temperatuur]])*Uitgangspunten!$B$9,0),1)</f>
        <v>35.299999999999997</v>
      </c>
      <c r="I2583"/>
      <c r="J2583"/>
      <c r="K2583" s="6"/>
      <c r="O2583" s="5"/>
      <c r="P2583" s="8"/>
      <c r="U2583"/>
      <c r="V2583"/>
    </row>
    <row r="2584" spans="1:22" x14ac:dyDescent="0.25">
      <c r="A2584">
        <v>2010</v>
      </c>
      <c r="B2584">
        <v>10</v>
      </c>
      <c r="C2584">
        <v>24</v>
      </c>
      <c r="D2584">
        <v>18</v>
      </c>
      <c r="E2584" s="13">
        <v>6.6000000000000005</v>
      </c>
      <c r="F2584" s="7">
        <f>(((20-15)/(MIN($E$2:$E$8761)-15))*Data[[#This Row],[temperatuur]])+18.151</f>
        <v>16.764445378151262</v>
      </c>
      <c r="G2584" s="7">
        <f>Data[[#This Row],[Tintern ]]-Data[[#This Row],[temperatuur]]</f>
        <v>10.16444537815126</v>
      </c>
      <c r="H2584" s="7">
        <f>ROUND(IF(Data[[#This Row],[deltaT]]&gt;0,(Data[[#This Row],[Tintern ]]-Data[[#This Row],[temperatuur]])*Uitgangspunten!$B$9,0),1)</f>
        <v>35.299999999999997</v>
      </c>
      <c r="I2584"/>
      <c r="J2584"/>
      <c r="K2584" s="6"/>
      <c r="O2584" s="5"/>
      <c r="P2584" s="8"/>
      <c r="U2584"/>
      <c r="V2584"/>
    </row>
    <row r="2585" spans="1:22" x14ac:dyDescent="0.25">
      <c r="A2585">
        <v>2003</v>
      </c>
      <c r="B2585">
        <v>11</v>
      </c>
      <c r="C2585">
        <v>2</v>
      </c>
      <c r="D2585">
        <v>6</v>
      </c>
      <c r="E2585" s="13">
        <v>6.6000000000000005</v>
      </c>
      <c r="F2585" s="7">
        <f>(((20-15)/(MIN($E$2:$E$8761)-15))*Data[[#This Row],[temperatuur]])+18.151</f>
        <v>16.764445378151262</v>
      </c>
      <c r="G2585" s="7">
        <f>Data[[#This Row],[Tintern ]]-Data[[#This Row],[temperatuur]]</f>
        <v>10.16444537815126</v>
      </c>
      <c r="H2585" s="7">
        <f>ROUND(IF(Data[[#This Row],[deltaT]]&gt;0,(Data[[#This Row],[Tintern ]]-Data[[#This Row],[temperatuur]])*Uitgangspunten!$B$9,0),1)</f>
        <v>35.299999999999997</v>
      </c>
      <c r="I2585"/>
      <c r="J2585"/>
      <c r="K2585" s="6"/>
      <c r="O2585" s="5"/>
      <c r="P2585" s="8"/>
      <c r="U2585"/>
      <c r="V2585"/>
    </row>
    <row r="2586" spans="1:22" x14ac:dyDescent="0.25">
      <c r="A2586">
        <v>2003</v>
      </c>
      <c r="B2586">
        <v>11</v>
      </c>
      <c r="C2586">
        <v>7</v>
      </c>
      <c r="D2586">
        <v>17</v>
      </c>
      <c r="E2586" s="13">
        <v>6.6000000000000005</v>
      </c>
      <c r="F2586" s="7">
        <f>(((20-15)/(MIN($E$2:$E$8761)-15))*Data[[#This Row],[temperatuur]])+18.151</f>
        <v>16.764445378151262</v>
      </c>
      <c r="G2586" s="7">
        <f>Data[[#This Row],[Tintern ]]-Data[[#This Row],[temperatuur]]</f>
        <v>10.16444537815126</v>
      </c>
      <c r="H2586" s="7">
        <f>ROUND(IF(Data[[#This Row],[deltaT]]&gt;0,(Data[[#This Row],[Tintern ]]-Data[[#This Row],[temperatuur]])*Uitgangspunten!$B$9,0),1)</f>
        <v>35.299999999999997</v>
      </c>
      <c r="I2586"/>
      <c r="J2586"/>
      <c r="K2586" s="6"/>
      <c r="O2586" s="5"/>
      <c r="P2586" s="8"/>
      <c r="U2586"/>
      <c r="V2586"/>
    </row>
    <row r="2587" spans="1:22" x14ac:dyDescent="0.25">
      <c r="A2587">
        <v>2003</v>
      </c>
      <c r="B2587">
        <v>11</v>
      </c>
      <c r="C2587">
        <v>7</v>
      </c>
      <c r="D2587">
        <v>22</v>
      </c>
      <c r="E2587" s="13">
        <v>6.6000000000000005</v>
      </c>
      <c r="F2587" s="7">
        <f>(((20-15)/(MIN($E$2:$E$8761)-15))*Data[[#This Row],[temperatuur]])+18.151</f>
        <v>16.764445378151262</v>
      </c>
      <c r="G2587" s="7">
        <f>Data[[#This Row],[Tintern ]]-Data[[#This Row],[temperatuur]]</f>
        <v>10.16444537815126</v>
      </c>
      <c r="H2587" s="7">
        <f>ROUND(IF(Data[[#This Row],[deltaT]]&gt;0,(Data[[#This Row],[Tintern ]]-Data[[#This Row],[temperatuur]])*Uitgangspunten!$B$9,0),1)</f>
        <v>35.299999999999997</v>
      </c>
      <c r="I2587"/>
      <c r="J2587"/>
      <c r="K2587" s="6"/>
      <c r="O2587" s="5"/>
      <c r="P2587" s="8"/>
      <c r="U2587"/>
      <c r="V2587"/>
    </row>
    <row r="2588" spans="1:22" x14ac:dyDescent="0.25">
      <c r="A2588">
        <v>2003</v>
      </c>
      <c r="B2588">
        <v>11</v>
      </c>
      <c r="C2588">
        <v>7</v>
      </c>
      <c r="D2588">
        <v>24</v>
      </c>
      <c r="E2588" s="13">
        <v>6.6000000000000005</v>
      </c>
      <c r="F2588" s="7">
        <f>(((20-15)/(MIN($E$2:$E$8761)-15))*Data[[#This Row],[temperatuur]])+18.151</f>
        <v>16.764445378151262</v>
      </c>
      <c r="G2588" s="7">
        <f>Data[[#This Row],[Tintern ]]-Data[[#This Row],[temperatuur]]</f>
        <v>10.16444537815126</v>
      </c>
      <c r="H2588" s="7">
        <f>ROUND(IF(Data[[#This Row],[deltaT]]&gt;0,(Data[[#This Row],[Tintern ]]-Data[[#This Row],[temperatuur]])*Uitgangspunten!$B$9,0),1)</f>
        <v>35.299999999999997</v>
      </c>
      <c r="I2588"/>
      <c r="J2588"/>
      <c r="K2588" s="6"/>
      <c r="O2588" s="5"/>
      <c r="P2588" s="8"/>
      <c r="U2588"/>
      <c r="V2588"/>
    </row>
    <row r="2589" spans="1:22" x14ac:dyDescent="0.25">
      <c r="A2589">
        <v>2003</v>
      </c>
      <c r="B2589">
        <v>11</v>
      </c>
      <c r="C2589">
        <v>10</v>
      </c>
      <c r="D2589">
        <v>6</v>
      </c>
      <c r="E2589" s="13">
        <v>6.6000000000000005</v>
      </c>
      <c r="F2589" s="7">
        <f>(((20-15)/(MIN($E$2:$E$8761)-15))*Data[[#This Row],[temperatuur]])+18.151</f>
        <v>16.764445378151262</v>
      </c>
      <c r="G2589" s="7">
        <f>Data[[#This Row],[Tintern ]]-Data[[#This Row],[temperatuur]]</f>
        <v>10.16444537815126</v>
      </c>
      <c r="H2589" s="7">
        <f>ROUND(IF(Data[[#This Row],[deltaT]]&gt;0,(Data[[#This Row],[Tintern ]]-Data[[#This Row],[temperatuur]])*Uitgangspunten!$B$9,0),1)</f>
        <v>35.299999999999997</v>
      </c>
      <c r="I2589"/>
      <c r="J2589"/>
      <c r="K2589" s="6"/>
      <c r="O2589" s="5"/>
      <c r="P2589" s="8"/>
      <c r="U2589"/>
      <c r="V2589"/>
    </row>
    <row r="2590" spans="1:22" x14ac:dyDescent="0.25">
      <c r="A2590">
        <v>2003</v>
      </c>
      <c r="B2590">
        <v>11</v>
      </c>
      <c r="C2590">
        <v>16</v>
      </c>
      <c r="D2590">
        <v>22</v>
      </c>
      <c r="E2590" s="13">
        <v>6.6000000000000005</v>
      </c>
      <c r="F2590" s="7">
        <f>(((20-15)/(MIN($E$2:$E$8761)-15))*Data[[#This Row],[temperatuur]])+18.151</f>
        <v>16.764445378151262</v>
      </c>
      <c r="G2590" s="7">
        <f>Data[[#This Row],[Tintern ]]-Data[[#This Row],[temperatuur]]</f>
        <v>10.16444537815126</v>
      </c>
      <c r="H2590" s="7">
        <f>ROUND(IF(Data[[#This Row],[deltaT]]&gt;0,(Data[[#This Row],[Tintern ]]-Data[[#This Row],[temperatuur]])*Uitgangspunten!$B$9,0),1)</f>
        <v>35.299999999999997</v>
      </c>
      <c r="I2590"/>
      <c r="J2590"/>
      <c r="K2590" s="6"/>
      <c r="O2590" s="5"/>
      <c r="P2590" s="8"/>
      <c r="U2590"/>
      <c r="V2590"/>
    </row>
    <row r="2591" spans="1:22" x14ac:dyDescent="0.25">
      <c r="A2591">
        <v>2003</v>
      </c>
      <c r="B2591">
        <v>11</v>
      </c>
      <c r="C2591">
        <v>25</v>
      </c>
      <c r="D2591">
        <v>10</v>
      </c>
      <c r="E2591" s="13">
        <v>6.6000000000000005</v>
      </c>
      <c r="F2591" s="7">
        <f>(((20-15)/(MIN($E$2:$E$8761)-15))*Data[[#This Row],[temperatuur]])+18.151</f>
        <v>16.764445378151262</v>
      </c>
      <c r="G2591" s="7">
        <f>Data[[#This Row],[Tintern ]]-Data[[#This Row],[temperatuur]]</f>
        <v>10.16444537815126</v>
      </c>
      <c r="H2591" s="7">
        <f>ROUND(IF(Data[[#This Row],[deltaT]]&gt;0,(Data[[#This Row],[Tintern ]]-Data[[#This Row],[temperatuur]])*Uitgangspunten!$B$9,0),1)</f>
        <v>35.299999999999997</v>
      </c>
      <c r="I2591"/>
      <c r="J2591"/>
      <c r="K2591" s="6"/>
      <c r="O2591" s="5"/>
      <c r="P2591" s="8"/>
      <c r="U2591"/>
      <c r="V2591"/>
    </row>
    <row r="2592" spans="1:22" x14ac:dyDescent="0.25">
      <c r="A2592">
        <v>2003</v>
      </c>
      <c r="B2592">
        <v>11</v>
      </c>
      <c r="C2592">
        <v>25</v>
      </c>
      <c r="D2592">
        <v>19</v>
      </c>
      <c r="E2592" s="13">
        <v>6.6000000000000005</v>
      </c>
      <c r="F2592" s="7">
        <f>(((20-15)/(MIN($E$2:$E$8761)-15))*Data[[#This Row],[temperatuur]])+18.151</f>
        <v>16.764445378151262</v>
      </c>
      <c r="G2592" s="7">
        <f>Data[[#This Row],[Tintern ]]-Data[[#This Row],[temperatuur]]</f>
        <v>10.16444537815126</v>
      </c>
      <c r="H2592" s="7">
        <f>ROUND(IF(Data[[#This Row],[deltaT]]&gt;0,(Data[[#This Row],[Tintern ]]-Data[[#This Row],[temperatuur]])*Uitgangspunten!$B$9,0),1)</f>
        <v>35.299999999999997</v>
      </c>
      <c r="I2592"/>
      <c r="J2592"/>
      <c r="K2592" s="6"/>
      <c r="O2592" s="5"/>
      <c r="P2592" s="8"/>
      <c r="U2592"/>
      <c r="V2592"/>
    </row>
    <row r="2593" spans="1:22" x14ac:dyDescent="0.25">
      <c r="A2593">
        <v>2003</v>
      </c>
      <c r="B2593">
        <v>12</v>
      </c>
      <c r="C2593">
        <v>2</v>
      </c>
      <c r="D2593">
        <v>6</v>
      </c>
      <c r="E2593" s="13">
        <v>6.6000000000000005</v>
      </c>
      <c r="F2593" s="7">
        <f>(((20-15)/(MIN($E$2:$E$8761)-15))*Data[[#This Row],[temperatuur]])+18.151</f>
        <v>16.764445378151262</v>
      </c>
      <c r="G2593" s="7">
        <f>Data[[#This Row],[Tintern ]]-Data[[#This Row],[temperatuur]]</f>
        <v>10.16444537815126</v>
      </c>
      <c r="H2593" s="7">
        <f>ROUND(IF(Data[[#This Row],[deltaT]]&gt;0,(Data[[#This Row],[Tintern ]]-Data[[#This Row],[temperatuur]])*Uitgangspunten!$B$9,0),1)</f>
        <v>35.299999999999997</v>
      </c>
      <c r="I2593"/>
      <c r="J2593"/>
      <c r="K2593" s="6"/>
      <c r="O2593" s="5"/>
      <c r="P2593" s="8"/>
      <c r="U2593"/>
      <c r="V2593"/>
    </row>
    <row r="2594" spans="1:22" x14ac:dyDescent="0.25">
      <c r="A2594">
        <v>2003</v>
      </c>
      <c r="B2594">
        <v>12</v>
      </c>
      <c r="C2594">
        <v>17</v>
      </c>
      <c r="D2594">
        <v>12</v>
      </c>
      <c r="E2594" s="13">
        <v>6.6000000000000005</v>
      </c>
      <c r="F2594" s="7">
        <f>(((20-15)/(MIN($E$2:$E$8761)-15))*Data[[#This Row],[temperatuur]])+18.151</f>
        <v>16.764445378151262</v>
      </c>
      <c r="G2594" s="7">
        <f>Data[[#This Row],[Tintern ]]-Data[[#This Row],[temperatuur]]</f>
        <v>10.16444537815126</v>
      </c>
      <c r="H2594" s="7">
        <f>ROUND(IF(Data[[#This Row],[deltaT]]&gt;0,(Data[[#This Row],[Tintern ]]-Data[[#This Row],[temperatuur]])*Uitgangspunten!$B$9,0),1)</f>
        <v>35.299999999999997</v>
      </c>
      <c r="I2594"/>
      <c r="J2594"/>
      <c r="K2594" s="6"/>
      <c r="O2594" s="5"/>
      <c r="P2594" s="8"/>
      <c r="U2594"/>
      <c r="V2594"/>
    </row>
    <row r="2595" spans="1:22" x14ac:dyDescent="0.25">
      <c r="A2595">
        <v>2003</v>
      </c>
      <c r="B2595">
        <v>12</v>
      </c>
      <c r="C2595">
        <v>21</v>
      </c>
      <c r="D2595">
        <v>2</v>
      </c>
      <c r="E2595" s="13">
        <v>6.6000000000000005</v>
      </c>
      <c r="F2595" s="7">
        <f>(((20-15)/(MIN($E$2:$E$8761)-15))*Data[[#This Row],[temperatuur]])+18.151</f>
        <v>16.764445378151262</v>
      </c>
      <c r="G2595" s="7">
        <f>Data[[#This Row],[Tintern ]]-Data[[#This Row],[temperatuur]]</f>
        <v>10.16444537815126</v>
      </c>
      <c r="H2595" s="7">
        <f>ROUND(IF(Data[[#This Row],[deltaT]]&gt;0,(Data[[#This Row],[Tintern ]]-Data[[#This Row],[temperatuur]])*Uitgangspunten!$B$9,0),1)</f>
        <v>35.299999999999997</v>
      </c>
      <c r="I2595"/>
      <c r="J2595"/>
      <c r="K2595" s="6"/>
      <c r="O2595" s="5"/>
      <c r="P2595" s="8"/>
      <c r="U2595"/>
      <c r="V2595"/>
    </row>
    <row r="2596" spans="1:22" x14ac:dyDescent="0.25">
      <c r="A2596">
        <v>2003</v>
      </c>
      <c r="B2596">
        <v>12</v>
      </c>
      <c r="C2596">
        <v>21</v>
      </c>
      <c r="D2596">
        <v>18</v>
      </c>
      <c r="E2596" s="13">
        <v>6.6000000000000005</v>
      </c>
      <c r="F2596" s="7">
        <f>(((20-15)/(MIN($E$2:$E$8761)-15))*Data[[#This Row],[temperatuur]])+18.151</f>
        <v>16.764445378151262</v>
      </c>
      <c r="G2596" s="7">
        <f>Data[[#This Row],[Tintern ]]-Data[[#This Row],[temperatuur]]</f>
        <v>10.16444537815126</v>
      </c>
      <c r="H2596" s="7">
        <f>ROUND(IF(Data[[#This Row],[deltaT]]&gt;0,(Data[[#This Row],[Tintern ]]-Data[[#This Row],[temperatuur]])*Uitgangspunten!$B$9,0),1)</f>
        <v>35.299999999999997</v>
      </c>
      <c r="I2596"/>
      <c r="J2596"/>
      <c r="K2596" s="6"/>
      <c r="O2596" s="5"/>
      <c r="P2596" s="8"/>
      <c r="U2596"/>
      <c r="V2596"/>
    </row>
    <row r="2597" spans="1:22" x14ac:dyDescent="0.25">
      <c r="A2597">
        <v>2001</v>
      </c>
      <c r="B2597">
        <v>1</v>
      </c>
      <c r="C2597">
        <v>2</v>
      </c>
      <c r="D2597">
        <v>8</v>
      </c>
      <c r="E2597" s="13">
        <v>6.7</v>
      </c>
      <c r="F2597" s="7">
        <f>(((20-15)/(MIN($E$2:$E$8761)-15))*Data[[#This Row],[temperatuur]])+18.151</f>
        <v>16.743436974789915</v>
      </c>
      <c r="G2597" s="7">
        <f>Data[[#This Row],[Tintern ]]-Data[[#This Row],[temperatuur]]</f>
        <v>10.043436974789916</v>
      </c>
      <c r="H2597" s="7">
        <f>ROUND(IF(Data[[#This Row],[deltaT]]&gt;0,(Data[[#This Row],[Tintern ]]-Data[[#This Row],[temperatuur]])*Uitgangspunten!$B$9,0),1)</f>
        <v>34.9</v>
      </c>
      <c r="I2597"/>
      <c r="J2597"/>
      <c r="K2597" s="6"/>
      <c r="O2597" s="5"/>
      <c r="P2597" s="8"/>
      <c r="U2597"/>
      <c r="V2597"/>
    </row>
    <row r="2598" spans="1:22" x14ac:dyDescent="0.25">
      <c r="A2598">
        <v>2001</v>
      </c>
      <c r="B2598">
        <v>1</v>
      </c>
      <c r="C2598">
        <v>5</v>
      </c>
      <c r="D2598">
        <v>4</v>
      </c>
      <c r="E2598" s="13">
        <v>6.7</v>
      </c>
      <c r="F2598" s="7">
        <f>(((20-15)/(MIN($E$2:$E$8761)-15))*Data[[#This Row],[temperatuur]])+18.151</f>
        <v>16.743436974789915</v>
      </c>
      <c r="G2598" s="7">
        <f>Data[[#This Row],[Tintern ]]-Data[[#This Row],[temperatuur]]</f>
        <v>10.043436974789916</v>
      </c>
      <c r="H2598" s="7">
        <f>ROUND(IF(Data[[#This Row],[deltaT]]&gt;0,(Data[[#This Row],[Tintern ]]-Data[[#This Row],[temperatuur]])*Uitgangspunten!$B$9,0),1)</f>
        <v>34.9</v>
      </c>
      <c r="I2598"/>
      <c r="J2598"/>
      <c r="K2598" s="6"/>
      <c r="O2598" s="5"/>
      <c r="P2598" s="8"/>
      <c r="U2598"/>
      <c r="V2598"/>
    </row>
    <row r="2599" spans="1:22" x14ac:dyDescent="0.25">
      <c r="A2599">
        <v>2001</v>
      </c>
      <c r="B2599">
        <v>1</v>
      </c>
      <c r="C2599">
        <v>6</v>
      </c>
      <c r="D2599">
        <v>15</v>
      </c>
      <c r="E2599" s="13">
        <v>6.7</v>
      </c>
      <c r="F2599" s="7">
        <f>(((20-15)/(MIN($E$2:$E$8761)-15))*Data[[#This Row],[temperatuur]])+18.151</f>
        <v>16.743436974789915</v>
      </c>
      <c r="G2599" s="7">
        <f>Data[[#This Row],[Tintern ]]-Data[[#This Row],[temperatuur]]</f>
        <v>10.043436974789916</v>
      </c>
      <c r="H2599" s="7">
        <f>ROUND(IF(Data[[#This Row],[deltaT]]&gt;0,(Data[[#This Row],[Tintern ]]-Data[[#This Row],[temperatuur]])*Uitgangspunten!$B$9,0),1)</f>
        <v>34.9</v>
      </c>
      <c r="I2599"/>
      <c r="J2599"/>
      <c r="K2599" s="6"/>
      <c r="O2599" s="5"/>
      <c r="P2599" s="8"/>
      <c r="U2599"/>
      <c r="V2599"/>
    </row>
    <row r="2600" spans="1:22" x14ac:dyDescent="0.25">
      <c r="A2600">
        <v>2001</v>
      </c>
      <c r="B2600">
        <v>1</v>
      </c>
      <c r="C2600">
        <v>7</v>
      </c>
      <c r="D2600">
        <v>14</v>
      </c>
      <c r="E2600" s="13">
        <v>6.7</v>
      </c>
      <c r="F2600" s="7">
        <f>(((20-15)/(MIN($E$2:$E$8761)-15))*Data[[#This Row],[temperatuur]])+18.151</f>
        <v>16.743436974789915</v>
      </c>
      <c r="G2600" s="7">
        <f>Data[[#This Row],[Tintern ]]-Data[[#This Row],[temperatuur]]</f>
        <v>10.043436974789916</v>
      </c>
      <c r="H2600" s="7">
        <f>ROUND(IF(Data[[#This Row],[deltaT]]&gt;0,(Data[[#This Row],[Tintern ]]-Data[[#This Row],[temperatuur]])*Uitgangspunten!$B$9,0),1)</f>
        <v>34.9</v>
      </c>
      <c r="I2600"/>
      <c r="J2600"/>
      <c r="K2600" s="6"/>
      <c r="O2600" s="5"/>
      <c r="P2600" s="8"/>
      <c r="U2600"/>
      <c r="V2600"/>
    </row>
    <row r="2601" spans="1:22" x14ac:dyDescent="0.25">
      <c r="A2601">
        <v>2001</v>
      </c>
      <c r="B2601">
        <v>1</v>
      </c>
      <c r="C2601">
        <v>7</v>
      </c>
      <c r="D2601">
        <v>15</v>
      </c>
      <c r="E2601" s="13">
        <v>6.7</v>
      </c>
      <c r="F2601" s="7">
        <f>(((20-15)/(MIN($E$2:$E$8761)-15))*Data[[#This Row],[temperatuur]])+18.151</f>
        <v>16.743436974789915</v>
      </c>
      <c r="G2601" s="7">
        <f>Data[[#This Row],[Tintern ]]-Data[[#This Row],[temperatuur]]</f>
        <v>10.043436974789916</v>
      </c>
      <c r="H2601" s="7">
        <f>ROUND(IF(Data[[#This Row],[deltaT]]&gt;0,(Data[[#This Row],[Tintern ]]-Data[[#This Row],[temperatuur]])*Uitgangspunten!$B$9,0),1)</f>
        <v>34.9</v>
      </c>
      <c r="I2601"/>
      <c r="J2601"/>
      <c r="K2601" s="6"/>
      <c r="O2601" s="5"/>
      <c r="P2601" s="8"/>
      <c r="U2601"/>
      <c r="V2601"/>
    </row>
    <row r="2602" spans="1:22" x14ac:dyDescent="0.25">
      <c r="A2602">
        <v>2001</v>
      </c>
      <c r="B2602">
        <v>1</v>
      </c>
      <c r="C2602">
        <v>28</v>
      </c>
      <c r="D2602">
        <v>13</v>
      </c>
      <c r="E2602" s="13">
        <v>6.7</v>
      </c>
      <c r="F2602" s="7">
        <f>(((20-15)/(MIN($E$2:$E$8761)-15))*Data[[#This Row],[temperatuur]])+18.151</f>
        <v>16.743436974789915</v>
      </c>
      <c r="G2602" s="7">
        <f>Data[[#This Row],[Tintern ]]-Data[[#This Row],[temperatuur]]</f>
        <v>10.043436974789916</v>
      </c>
      <c r="H2602" s="7">
        <f>ROUND(IF(Data[[#This Row],[deltaT]]&gt;0,(Data[[#This Row],[Tintern ]]-Data[[#This Row],[temperatuur]])*Uitgangspunten!$B$9,0),1)</f>
        <v>34.9</v>
      </c>
      <c r="I2602"/>
      <c r="J2602"/>
      <c r="K2602" s="6"/>
      <c r="O2602" s="5"/>
      <c r="P2602" s="8"/>
      <c r="U2602"/>
      <c r="V2602"/>
    </row>
    <row r="2603" spans="1:22" x14ac:dyDescent="0.25">
      <c r="A2603">
        <v>2004</v>
      </c>
      <c r="B2603">
        <v>2</v>
      </c>
      <c r="C2603">
        <v>10</v>
      </c>
      <c r="D2603">
        <v>21</v>
      </c>
      <c r="E2603" s="13">
        <v>6.7</v>
      </c>
      <c r="F2603" s="7">
        <f>(((20-15)/(MIN($E$2:$E$8761)-15))*Data[[#This Row],[temperatuur]])+18.151</f>
        <v>16.743436974789915</v>
      </c>
      <c r="G2603" s="7">
        <f>Data[[#This Row],[Tintern ]]-Data[[#This Row],[temperatuur]]</f>
        <v>10.043436974789916</v>
      </c>
      <c r="H2603" s="7">
        <f>ROUND(IF(Data[[#This Row],[deltaT]]&gt;0,(Data[[#This Row],[Tintern ]]-Data[[#This Row],[temperatuur]])*Uitgangspunten!$B$9,0),1)</f>
        <v>34.9</v>
      </c>
      <c r="I2603"/>
      <c r="J2603"/>
      <c r="K2603" s="6"/>
      <c r="O2603" s="5"/>
      <c r="P2603" s="8"/>
      <c r="U2603"/>
      <c r="V2603"/>
    </row>
    <row r="2604" spans="1:22" x14ac:dyDescent="0.25">
      <c r="A2604">
        <v>2004</v>
      </c>
      <c r="B2604">
        <v>2</v>
      </c>
      <c r="C2604">
        <v>12</v>
      </c>
      <c r="D2604">
        <v>13</v>
      </c>
      <c r="E2604" s="13">
        <v>6.7</v>
      </c>
      <c r="F2604" s="7">
        <f>(((20-15)/(MIN($E$2:$E$8761)-15))*Data[[#This Row],[temperatuur]])+18.151</f>
        <v>16.743436974789915</v>
      </c>
      <c r="G2604" s="7">
        <f>Data[[#This Row],[Tintern ]]-Data[[#This Row],[temperatuur]]</f>
        <v>10.043436974789916</v>
      </c>
      <c r="H2604" s="7">
        <f>ROUND(IF(Data[[#This Row],[deltaT]]&gt;0,(Data[[#This Row],[Tintern ]]-Data[[#This Row],[temperatuur]])*Uitgangspunten!$B$9,0),1)</f>
        <v>34.9</v>
      </c>
      <c r="I2604"/>
      <c r="J2604"/>
      <c r="K2604" s="6"/>
      <c r="O2604" s="5"/>
      <c r="P2604" s="8"/>
      <c r="U2604"/>
      <c r="V2604"/>
    </row>
    <row r="2605" spans="1:22" x14ac:dyDescent="0.25">
      <c r="A2605">
        <v>2004</v>
      </c>
      <c r="B2605">
        <v>2</v>
      </c>
      <c r="C2605">
        <v>12</v>
      </c>
      <c r="D2605">
        <v>19</v>
      </c>
      <c r="E2605" s="13">
        <v>6.7</v>
      </c>
      <c r="F2605" s="7">
        <f>(((20-15)/(MIN($E$2:$E$8761)-15))*Data[[#This Row],[temperatuur]])+18.151</f>
        <v>16.743436974789915</v>
      </c>
      <c r="G2605" s="7">
        <f>Data[[#This Row],[Tintern ]]-Data[[#This Row],[temperatuur]]</f>
        <v>10.043436974789916</v>
      </c>
      <c r="H2605" s="7">
        <f>ROUND(IF(Data[[#This Row],[deltaT]]&gt;0,(Data[[#This Row],[Tintern ]]-Data[[#This Row],[temperatuur]])*Uitgangspunten!$B$9,0),1)</f>
        <v>34.9</v>
      </c>
      <c r="I2605"/>
      <c r="J2605"/>
      <c r="K2605" s="6"/>
      <c r="O2605" s="5"/>
      <c r="P2605" s="8"/>
      <c r="U2605"/>
      <c r="V2605"/>
    </row>
    <row r="2606" spans="1:22" x14ac:dyDescent="0.25">
      <c r="A2606">
        <v>2004</v>
      </c>
      <c r="B2606">
        <v>2</v>
      </c>
      <c r="C2606">
        <v>12</v>
      </c>
      <c r="D2606">
        <v>20</v>
      </c>
      <c r="E2606" s="13">
        <v>6.7</v>
      </c>
      <c r="F2606" s="7">
        <f>(((20-15)/(MIN($E$2:$E$8761)-15))*Data[[#This Row],[temperatuur]])+18.151</f>
        <v>16.743436974789915</v>
      </c>
      <c r="G2606" s="7">
        <f>Data[[#This Row],[Tintern ]]-Data[[#This Row],[temperatuur]]</f>
        <v>10.043436974789916</v>
      </c>
      <c r="H2606" s="7">
        <f>ROUND(IF(Data[[#This Row],[deltaT]]&gt;0,(Data[[#This Row],[Tintern ]]-Data[[#This Row],[temperatuur]])*Uitgangspunten!$B$9,0),1)</f>
        <v>34.9</v>
      </c>
      <c r="I2606"/>
      <c r="J2606"/>
      <c r="K2606" s="6"/>
      <c r="O2606" s="5"/>
      <c r="P2606" s="8"/>
      <c r="U2606"/>
      <c r="V2606"/>
    </row>
    <row r="2607" spans="1:22" x14ac:dyDescent="0.25">
      <c r="A2607">
        <v>2004</v>
      </c>
      <c r="B2607">
        <v>2</v>
      </c>
      <c r="C2607">
        <v>12</v>
      </c>
      <c r="D2607">
        <v>23</v>
      </c>
      <c r="E2607" s="13">
        <v>6.7</v>
      </c>
      <c r="F2607" s="7">
        <f>(((20-15)/(MIN($E$2:$E$8761)-15))*Data[[#This Row],[temperatuur]])+18.151</f>
        <v>16.743436974789915</v>
      </c>
      <c r="G2607" s="7">
        <f>Data[[#This Row],[Tintern ]]-Data[[#This Row],[temperatuur]]</f>
        <v>10.043436974789916</v>
      </c>
      <c r="H2607" s="7">
        <f>ROUND(IF(Data[[#This Row],[deltaT]]&gt;0,(Data[[#This Row],[Tintern ]]-Data[[#This Row],[temperatuur]])*Uitgangspunten!$B$9,0),1)</f>
        <v>34.9</v>
      </c>
      <c r="I2607"/>
      <c r="J2607"/>
      <c r="K2607" s="6"/>
      <c r="O2607" s="5"/>
      <c r="P2607" s="8"/>
      <c r="U2607"/>
      <c r="V2607"/>
    </row>
    <row r="2608" spans="1:22" x14ac:dyDescent="0.25">
      <c r="A2608">
        <v>2004</v>
      </c>
      <c r="B2608">
        <v>2</v>
      </c>
      <c r="C2608">
        <v>12</v>
      </c>
      <c r="D2608">
        <v>24</v>
      </c>
      <c r="E2608" s="13">
        <v>6.7</v>
      </c>
      <c r="F2608" s="7">
        <f>(((20-15)/(MIN($E$2:$E$8761)-15))*Data[[#This Row],[temperatuur]])+18.151</f>
        <v>16.743436974789915</v>
      </c>
      <c r="G2608" s="7">
        <f>Data[[#This Row],[Tintern ]]-Data[[#This Row],[temperatuur]]</f>
        <v>10.043436974789916</v>
      </c>
      <c r="H2608" s="7">
        <f>ROUND(IF(Data[[#This Row],[deltaT]]&gt;0,(Data[[#This Row],[Tintern ]]-Data[[#This Row],[temperatuur]])*Uitgangspunten!$B$9,0),1)</f>
        <v>34.9</v>
      </c>
      <c r="I2608"/>
      <c r="J2608"/>
      <c r="K2608" s="6"/>
      <c r="O2608" s="5"/>
      <c r="P2608" s="8"/>
      <c r="U2608"/>
      <c r="V2608"/>
    </row>
    <row r="2609" spans="1:22" x14ac:dyDescent="0.25">
      <c r="A2609">
        <v>2004</v>
      </c>
      <c r="B2609">
        <v>2</v>
      </c>
      <c r="C2609">
        <v>13</v>
      </c>
      <c r="D2609">
        <v>1</v>
      </c>
      <c r="E2609" s="13">
        <v>6.7</v>
      </c>
      <c r="F2609" s="7">
        <f>(((20-15)/(MIN($E$2:$E$8761)-15))*Data[[#This Row],[temperatuur]])+18.151</f>
        <v>16.743436974789915</v>
      </c>
      <c r="G2609" s="7">
        <f>Data[[#This Row],[Tintern ]]-Data[[#This Row],[temperatuur]]</f>
        <v>10.043436974789916</v>
      </c>
      <c r="H2609" s="7">
        <f>ROUND(IF(Data[[#This Row],[deltaT]]&gt;0,(Data[[#This Row],[Tintern ]]-Data[[#This Row],[temperatuur]])*Uitgangspunten!$B$9,0),1)</f>
        <v>34.9</v>
      </c>
      <c r="I2609"/>
      <c r="J2609"/>
      <c r="K2609" s="6"/>
      <c r="O2609" s="5"/>
      <c r="P2609" s="8"/>
      <c r="U2609"/>
      <c r="V2609"/>
    </row>
    <row r="2610" spans="1:22" x14ac:dyDescent="0.25">
      <c r="A2610">
        <v>2004</v>
      </c>
      <c r="B2610">
        <v>2</v>
      </c>
      <c r="C2610">
        <v>13</v>
      </c>
      <c r="D2610">
        <v>3</v>
      </c>
      <c r="E2610" s="13">
        <v>6.7</v>
      </c>
      <c r="F2610" s="7">
        <f>(((20-15)/(MIN($E$2:$E$8761)-15))*Data[[#This Row],[temperatuur]])+18.151</f>
        <v>16.743436974789915</v>
      </c>
      <c r="G2610" s="7">
        <f>Data[[#This Row],[Tintern ]]-Data[[#This Row],[temperatuur]]</f>
        <v>10.043436974789916</v>
      </c>
      <c r="H2610" s="7">
        <f>ROUND(IF(Data[[#This Row],[deltaT]]&gt;0,(Data[[#This Row],[Tintern ]]-Data[[#This Row],[temperatuur]])*Uitgangspunten!$B$9,0),1)</f>
        <v>34.9</v>
      </c>
      <c r="I2610"/>
      <c r="J2610"/>
      <c r="K2610" s="6"/>
      <c r="O2610" s="5"/>
      <c r="P2610" s="8"/>
      <c r="U2610"/>
      <c r="V2610"/>
    </row>
    <row r="2611" spans="1:22" x14ac:dyDescent="0.25">
      <c r="A2611">
        <v>2004</v>
      </c>
      <c r="B2611">
        <v>2</v>
      </c>
      <c r="C2611">
        <v>14</v>
      </c>
      <c r="D2611">
        <v>2</v>
      </c>
      <c r="E2611" s="13">
        <v>6.7</v>
      </c>
      <c r="F2611" s="7">
        <f>(((20-15)/(MIN($E$2:$E$8761)-15))*Data[[#This Row],[temperatuur]])+18.151</f>
        <v>16.743436974789915</v>
      </c>
      <c r="G2611" s="7">
        <f>Data[[#This Row],[Tintern ]]-Data[[#This Row],[temperatuur]]</f>
        <v>10.043436974789916</v>
      </c>
      <c r="H2611" s="7">
        <f>ROUND(IF(Data[[#This Row],[deltaT]]&gt;0,(Data[[#This Row],[Tintern ]]-Data[[#This Row],[temperatuur]])*Uitgangspunten!$B$9,0),1)</f>
        <v>34.9</v>
      </c>
      <c r="I2611"/>
      <c r="J2611"/>
      <c r="K2611" s="6"/>
      <c r="O2611" s="5"/>
      <c r="P2611" s="8"/>
      <c r="U2611"/>
      <c r="V2611"/>
    </row>
    <row r="2612" spans="1:22" x14ac:dyDescent="0.25">
      <c r="A2612">
        <v>2004</v>
      </c>
      <c r="B2612">
        <v>2</v>
      </c>
      <c r="C2612">
        <v>15</v>
      </c>
      <c r="D2612">
        <v>18</v>
      </c>
      <c r="E2612" s="13">
        <v>6.7</v>
      </c>
      <c r="F2612" s="7">
        <f>(((20-15)/(MIN($E$2:$E$8761)-15))*Data[[#This Row],[temperatuur]])+18.151</f>
        <v>16.743436974789915</v>
      </c>
      <c r="G2612" s="7">
        <f>Data[[#This Row],[Tintern ]]-Data[[#This Row],[temperatuur]]</f>
        <v>10.043436974789916</v>
      </c>
      <c r="H2612" s="7">
        <f>ROUND(IF(Data[[#This Row],[deltaT]]&gt;0,(Data[[#This Row],[Tintern ]]-Data[[#This Row],[temperatuur]])*Uitgangspunten!$B$9,0),1)</f>
        <v>34.9</v>
      </c>
      <c r="I2612"/>
      <c r="J2612"/>
      <c r="K2612" s="6"/>
      <c r="O2612" s="5"/>
      <c r="P2612" s="8"/>
      <c r="U2612"/>
      <c r="V2612"/>
    </row>
    <row r="2613" spans="1:22" x14ac:dyDescent="0.25">
      <c r="A2613">
        <v>2004</v>
      </c>
      <c r="B2613">
        <v>3</v>
      </c>
      <c r="C2613">
        <v>2</v>
      </c>
      <c r="D2613">
        <v>10</v>
      </c>
      <c r="E2613" s="13">
        <v>6.7</v>
      </c>
      <c r="F2613" s="7">
        <f>(((20-15)/(MIN($E$2:$E$8761)-15))*Data[[#This Row],[temperatuur]])+18.151</f>
        <v>16.743436974789915</v>
      </c>
      <c r="G2613" s="7">
        <f>Data[[#This Row],[Tintern ]]-Data[[#This Row],[temperatuur]]</f>
        <v>10.043436974789916</v>
      </c>
      <c r="H2613" s="7">
        <f>ROUND(IF(Data[[#This Row],[deltaT]]&gt;0,(Data[[#This Row],[Tintern ]]-Data[[#This Row],[temperatuur]])*Uitgangspunten!$B$9,0),1)</f>
        <v>34.9</v>
      </c>
      <c r="I2613"/>
      <c r="J2613"/>
      <c r="K2613" s="6"/>
      <c r="O2613" s="5"/>
      <c r="P2613" s="8"/>
      <c r="U2613"/>
      <c r="V2613"/>
    </row>
    <row r="2614" spans="1:22" x14ac:dyDescent="0.25">
      <c r="A2614">
        <v>2004</v>
      </c>
      <c r="B2614">
        <v>3</v>
      </c>
      <c r="C2614">
        <v>2</v>
      </c>
      <c r="D2614">
        <v>14</v>
      </c>
      <c r="E2614" s="13">
        <v>6.7</v>
      </c>
      <c r="F2614" s="7">
        <f>(((20-15)/(MIN($E$2:$E$8761)-15))*Data[[#This Row],[temperatuur]])+18.151</f>
        <v>16.743436974789915</v>
      </c>
      <c r="G2614" s="7">
        <f>Data[[#This Row],[Tintern ]]-Data[[#This Row],[temperatuur]]</f>
        <v>10.043436974789916</v>
      </c>
      <c r="H2614" s="7">
        <f>ROUND(IF(Data[[#This Row],[deltaT]]&gt;0,(Data[[#This Row],[Tintern ]]-Data[[#This Row],[temperatuur]])*Uitgangspunten!$B$9,0),1)</f>
        <v>34.9</v>
      </c>
      <c r="I2614"/>
      <c r="J2614"/>
      <c r="K2614" s="6"/>
      <c r="O2614" s="5"/>
      <c r="P2614" s="8"/>
      <c r="U2614"/>
      <c r="V2614"/>
    </row>
    <row r="2615" spans="1:22" x14ac:dyDescent="0.25">
      <c r="A2615">
        <v>2004</v>
      </c>
      <c r="B2615">
        <v>3</v>
      </c>
      <c r="C2615">
        <v>8</v>
      </c>
      <c r="D2615">
        <v>13</v>
      </c>
      <c r="E2615" s="13">
        <v>6.7</v>
      </c>
      <c r="F2615" s="7">
        <f>(((20-15)/(MIN($E$2:$E$8761)-15))*Data[[#This Row],[temperatuur]])+18.151</f>
        <v>16.743436974789915</v>
      </c>
      <c r="G2615" s="7">
        <f>Data[[#This Row],[Tintern ]]-Data[[#This Row],[temperatuur]]</f>
        <v>10.043436974789916</v>
      </c>
      <c r="H2615" s="7">
        <f>ROUND(IF(Data[[#This Row],[deltaT]]&gt;0,(Data[[#This Row],[Tintern ]]-Data[[#This Row],[temperatuur]])*Uitgangspunten!$B$9,0),1)</f>
        <v>34.9</v>
      </c>
      <c r="I2615"/>
      <c r="J2615"/>
      <c r="K2615" s="6"/>
      <c r="O2615" s="5"/>
      <c r="P2615" s="8"/>
      <c r="U2615"/>
      <c r="V2615"/>
    </row>
    <row r="2616" spans="1:22" x14ac:dyDescent="0.25">
      <c r="A2616">
        <v>2004</v>
      </c>
      <c r="B2616">
        <v>3</v>
      </c>
      <c r="C2616">
        <v>8</v>
      </c>
      <c r="D2616">
        <v>14</v>
      </c>
      <c r="E2616" s="13">
        <v>6.7</v>
      </c>
      <c r="F2616" s="7">
        <f>(((20-15)/(MIN($E$2:$E$8761)-15))*Data[[#This Row],[temperatuur]])+18.151</f>
        <v>16.743436974789915</v>
      </c>
      <c r="G2616" s="7">
        <f>Data[[#This Row],[Tintern ]]-Data[[#This Row],[temperatuur]]</f>
        <v>10.043436974789916</v>
      </c>
      <c r="H2616" s="7">
        <f>ROUND(IF(Data[[#This Row],[deltaT]]&gt;0,(Data[[#This Row],[Tintern ]]-Data[[#This Row],[temperatuur]])*Uitgangspunten!$B$9,0),1)</f>
        <v>34.9</v>
      </c>
      <c r="I2616"/>
      <c r="J2616"/>
      <c r="K2616" s="6"/>
      <c r="O2616" s="5"/>
      <c r="P2616" s="8"/>
      <c r="U2616"/>
      <c r="V2616"/>
    </row>
    <row r="2617" spans="1:22" x14ac:dyDescent="0.25">
      <c r="A2617">
        <v>2004</v>
      </c>
      <c r="B2617">
        <v>3</v>
      </c>
      <c r="C2617">
        <v>13</v>
      </c>
      <c r="D2617">
        <v>4</v>
      </c>
      <c r="E2617" s="13">
        <v>6.7</v>
      </c>
      <c r="F2617" s="7">
        <f>(((20-15)/(MIN($E$2:$E$8761)-15))*Data[[#This Row],[temperatuur]])+18.151</f>
        <v>16.743436974789915</v>
      </c>
      <c r="G2617" s="7">
        <f>Data[[#This Row],[Tintern ]]-Data[[#This Row],[temperatuur]]</f>
        <v>10.043436974789916</v>
      </c>
      <c r="H2617" s="7">
        <f>ROUND(IF(Data[[#This Row],[deltaT]]&gt;0,(Data[[#This Row],[Tintern ]]-Data[[#This Row],[temperatuur]])*Uitgangspunten!$B$9,0),1)</f>
        <v>34.9</v>
      </c>
      <c r="I2617"/>
      <c r="J2617"/>
      <c r="K2617" s="6"/>
      <c r="O2617" s="5"/>
      <c r="P2617" s="8"/>
      <c r="U2617"/>
      <c r="V2617"/>
    </row>
    <row r="2618" spans="1:22" x14ac:dyDescent="0.25">
      <c r="A2618">
        <v>2004</v>
      </c>
      <c r="B2618">
        <v>3</v>
      </c>
      <c r="C2618">
        <v>17</v>
      </c>
      <c r="D2618">
        <v>4</v>
      </c>
      <c r="E2618" s="13">
        <v>6.7</v>
      </c>
      <c r="F2618" s="7">
        <f>(((20-15)/(MIN($E$2:$E$8761)-15))*Data[[#This Row],[temperatuur]])+18.151</f>
        <v>16.743436974789915</v>
      </c>
      <c r="G2618" s="7">
        <f>Data[[#This Row],[Tintern ]]-Data[[#This Row],[temperatuur]]</f>
        <v>10.043436974789916</v>
      </c>
      <c r="H2618" s="7">
        <f>ROUND(IF(Data[[#This Row],[deltaT]]&gt;0,(Data[[#This Row],[Tintern ]]-Data[[#This Row],[temperatuur]])*Uitgangspunten!$B$9,0),1)</f>
        <v>34.9</v>
      </c>
      <c r="I2618"/>
      <c r="J2618"/>
      <c r="K2618" s="6"/>
      <c r="O2618" s="5"/>
      <c r="P2618" s="8"/>
      <c r="U2618"/>
      <c r="V2618"/>
    </row>
    <row r="2619" spans="1:22" x14ac:dyDescent="0.25">
      <c r="A2619">
        <v>2002</v>
      </c>
      <c r="B2619">
        <v>4</v>
      </c>
      <c r="C2619">
        <v>5</v>
      </c>
      <c r="D2619">
        <v>2</v>
      </c>
      <c r="E2619" s="13">
        <v>6.7</v>
      </c>
      <c r="F2619" s="7">
        <f>(((20-15)/(MIN($E$2:$E$8761)-15))*Data[[#This Row],[temperatuur]])+18.151</f>
        <v>16.743436974789915</v>
      </c>
      <c r="G2619" s="7">
        <f>Data[[#This Row],[Tintern ]]-Data[[#This Row],[temperatuur]]</f>
        <v>10.043436974789916</v>
      </c>
      <c r="H2619" s="7">
        <f>ROUND(IF(Data[[#This Row],[deltaT]]&gt;0,(Data[[#This Row],[Tintern ]]-Data[[#This Row],[temperatuur]])*Uitgangspunten!$B$9,0),1)</f>
        <v>34.9</v>
      </c>
      <c r="I2619"/>
      <c r="J2619"/>
      <c r="K2619" s="6"/>
      <c r="O2619" s="5"/>
      <c r="P2619" s="8"/>
      <c r="U2619"/>
      <c r="V2619"/>
    </row>
    <row r="2620" spans="1:22" x14ac:dyDescent="0.25">
      <c r="A2620">
        <v>2002</v>
      </c>
      <c r="B2620">
        <v>4</v>
      </c>
      <c r="C2620">
        <v>11</v>
      </c>
      <c r="D2620">
        <v>20</v>
      </c>
      <c r="E2620" s="13">
        <v>6.7</v>
      </c>
      <c r="F2620" s="7">
        <f>(((20-15)/(MIN($E$2:$E$8761)-15))*Data[[#This Row],[temperatuur]])+18.151</f>
        <v>16.743436974789915</v>
      </c>
      <c r="G2620" s="7">
        <f>Data[[#This Row],[Tintern ]]-Data[[#This Row],[temperatuur]]</f>
        <v>10.043436974789916</v>
      </c>
      <c r="H2620" s="7">
        <f>ROUND(IF(Data[[#This Row],[deltaT]]&gt;0,(Data[[#This Row],[Tintern ]]-Data[[#This Row],[temperatuur]])*Uitgangspunten!$B$9,0),1)</f>
        <v>34.9</v>
      </c>
      <c r="I2620"/>
      <c r="J2620"/>
      <c r="K2620" s="6"/>
      <c r="O2620" s="5"/>
      <c r="P2620" s="8"/>
      <c r="U2620"/>
      <c r="V2620"/>
    </row>
    <row r="2621" spans="1:22" x14ac:dyDescent="0.25">
      <c r="A2621">
        <v>2002</v>
      </c>
      <c r="B2621">
        <v>4</v>
      </c>
      <c r="C2621">
        <v>14</v>
      </c>
      <c r="D2621">
        <v>21</v>
      </c>
      <c r="E2621" s="13">
        <v>6.7</v>
      </c>
      <c r="F2621" s="7">
        <f>(((20-15)/(MIN($E$2:$E$8761)-15))*Data[[#This Row],[temperatuur]])+18.151</f>
        <v>16.743436974789915</v>
      </c>
      <c r="G2621" s="7">
        <f>Data[[#This Row],[Tintern ]]-Data[[#This Row],[temperatuur]]</f>
        <v>10.043436974789916</v>
      </c>
      <c r="H2621" s="7">
        <f>ROUND(IF(Data[[#This Row],[deltaT]]&gt;0,(Data[[#This Row],[Tintern ]]-Data[[#This Row],[temperatuur]])*Uitgangspunten!$B$9,0),1)</f>
        <v>34.9</v>
      </c>
      <c r="I2621"/>
      <c r="J2621"/>
      <c r="K2621" s="6"/>
      <c r="O2621" s="5"/>
      <c r="P2621" s="8"/>
      <c r="U2621"/>
      <c r="V2621"/>
    </row>
    <row r="2622" spans="1:22" x14ac:dyDescent="0.25">
      <c r="A2622">
        <v>2002</v>
      </c>
      <c r="B2622">
        <v>4</v>
      </c>
      <c r="C2622">
        <v>14</v>
      </c>
      <c r="D2622">
        <v>24</v>
      </c>
      <c r="E2622" s="13">
        <v>6.7</v>
      </c>
      <c r="F2622" s="7">
        <f>(((20-15)/(MIN($E$2:$E$8761)-15))*Data[[#This Row],[temperatuur]])+18.151</f>
        <v>16.743436974789915</v>
      </c>
      <c r="G2622" s="7">
        <f>Data[[#This Row],[Tintern ]]-Data[[#This Row],[temperatuur]]</f>
        <v>10.043436974789916</v>
      </c>
      <c r="H2622" s="7">
        <f>ROUND(IF(Data[[#This Row],[deltaT]]&gt;0,(Data[[#This Row],[Tintern ]]-Data[[#This Row],[temperatuur]])*Uitgangspunten!$B$9,0),1)</f>
        <v>34.9</v>
      </c>
      <c r="I2622"/>
      <c r="J2622"/>
      <c r="K2622" s="6"/>
      <c r="O2622" s="5"/>
      <c r="P2622" s="8"/>
      <c r="U2622"/>
      <c r="V2622"/>
    </row>
    <row r="2623" spans="1:22" x14ac:dyDescent="0.25">
      <c r="A2623">
        <v>2002</v>
      </c>
      <c r="B2623">
        <v>4</v>
      </c>
      <c r="C2623">
        <v>15</v>
      </c>
      <c r="D2623">
        <v>2</v>
      </c>
      <c r="E2623" s="13">
        <v>6.7</v>
      </c>
      <c r="F2623" s="7">
        <f>(((20-15)/(MIN($E$2:$E$8761)-15))*Data[[#This Row],[temperatuur]])+18.151</f>
        <v>16.743436974789915</v>
      </c>
      <c r="G2623" s="7">
        <f>Data[[#This Row],[Tintern ]]-Data[[#This Row],[temperatuur]]</f>
        <v>10.043436974789916</v>
      </c>
      <c r="H2623" s="7">
        <f>ROUND(IF(Data[[#This Row],[deltaT]]&gt;0,(Data[[#This Row],[Tintern ]]-Data[[#This Row],[temperatuur]])*Uitgangspunten!$B$9,0),1)</f>
        <v>34.9</v>
      </c>
      <c r="I2623"/>
      <c r="J2623"/>
      <c r="K2623" s="6"/>
      <c r="O2623" s="5"/>
      <c r="P2623" s="8"/>
      <c r="U2623"/>
      <c r="V2623"/>
    </row>
    <row r="2624" spans="1:22" x14ac:dyDescent="0.25">
      <c r="A2624">
        <v>2002</v>
      </c>
      <c r="B2624">
        <v>4</v>
      </c>
      <c r="C2624">
        <v>15</v>
      </c>
      <c r="D2624">
        <v>9</v>
      </c>
      <c r="E2624" s="13">
        <v>6.7</v>
      </c>
      <c r="F2624" s="7">
        <f>(((20-15)/(MIN($E$2:$E$8761)-15))*Data[[#This Row],[temperatuur]])+18.151</f>
        <v>16.743436974789915</v>
      </c>
      <c r="G2624" s="7">
        <f>Data[[#This Row],[Tintern ]]-Data[[#This Row],[temperatuur]]</f>
        <v>10.043436974789916</v>
      </c>
      <c r="H2624" s="7">
        <f>ROUND(IF(Data[[#This Row],[deltaT]]&gt;0,(Data[[#This Row],[Tintern ]]-Data[[#This Row],[temperatuur]])*Uitgangspunten!$B$9,0),1)</f>
        <v>34.9</v>
      </c>
      <c r="I2624"/>
      <c r="J2624"/>
      <c r="K2624" s="6"/>
      <c r="O2624" s="5"/>
      <c r="P2624" s="8"/>
      <c r="U2624"/>
      <c r="V2624"/>
    </row>
    <row r="2625" spans="1:22" x14ac:dyDescent="0.25">
      <c r="A2625">
        <v>2002</v>
      </c>
      <c r="B2625">
        <v>4</v>
      </c>
      <c r="C2625">
        <v>29</v>
      </c>
      <c r="D2625">
        <v>4</v>
      </c>
      <c r="E2625" s="13">
        <v>6.7</v>
      </c>
      <c r="F2625" s="7">
        <f>(((20-15)/(MIN($E$2:$E$8761)-15))*Data[[#This Row],[temperatuur]])+18.151</f>
        <v>16.743436974789915</v>
      </c>
      <c r="G2625" s="7">
        <f>Data[[#This Row],[Tintern ]]-Data[[#This Row],[temperatuur]]</f>
        <v>10.043436974789916</v>
      </c>
      <c r="H2625" s="7">
        <f>ROUND(IF(Data[[#This Row],[deltaT]]&gt;0,(Data[[#This Row],[Tintern ]]-Data[[#This Row],[temperatuur]])*Uitgangspunten!$B$9,0),1)</f>
        <v>34.9</v>
      </c>
      <c r="I2625"/>
      <c r="J2625"/>
      <c r="K2625" s="6"/>
      <c r="O2625" s="5"/>
      <c r="P2625" s="8"/>
      <c r="U2625"/>
      <c r="V2625"/>
    </row>
    <row r="2626" spans="1:22" x14ac:dyDescent="0.25">
      <c r="A2626">
        <v>2010</v>
      </c>
      <c r="B2626">
        <v>10</v>
      </c>
      <c r="C2626">
        <v>12</v>
      </c>
      <c r="D2626">
        <v>20</v>
      </c>
      <c r="E2626" s="13">
        <v>6.7</v>
      </c>
      <c r="F2626" s="7">
        <f>(((20-15)/(MIN($E$2:$E$8761)-15))*Data[[#This Row],[temperatuur]])+18.151</f>
        <v>16.743436974789915</v>
      </c>
      <c r="G2626" s="7">
        <f>Data[[#This Row],[Tintern ]]-Data[[#This Row],[temperatuur]]</f>
        <v>10.043436974789916</v>
      </c>
      <c r="H2626" s="7">
        <f>ROUND(IF(Data[[#This Row],[deltaT]]&gt;0,(Data[[#This Row],[Tintern ]]-Data[[#This Row],[temperatuur]])*Uitgangspunten!$B$9,0),1)</f>
        <v>34.9</v>
      </c>
      <c r="I2626"/>
      <c r="J2626"/>
      <c r="K2626" s="6"/>
      <c r="O2626" s="5"/>
      <c r="P2626" s="8"/>
      <c r="U2626"/>
      <c r="V2626"/>
    </row>
    <row r="2627" spans="1:22" x14ac:dyDescent="0.25">
      <c r="A2627">
        <v>2010</v>
      </c>
      <c r="B2627">
        <v>10</v>
      </c>
      <c r="C2627">
        <v>16</v>
      </c>
      <c r="D2627">
        <v>3</v>
      </c>
      <c r="E2627" s="13">
        <v>6.7</v>
      </c>
      <c r="F2627" s="7">
        <f>(((20-15)/(MIN($E$2:$E$8761)-15))*Data[[#This Row],[temperatuur]])+18.151</f>
        <v>16.743436974789915</v>
      </c>
      <c r="G2627" s="7">
        <f>Data[[#This Row],[Tintern ]]-Data[[#This Row],[temperatuur]]</f>
        <v>10.043436974789916</v>
      </c>
      <c r="H2627" s="7">
        <f>ROUND(IF(Data[[#This Row],[deltaT]]&gt;0,(Data[[#This Row],[Tintern ]]-Data[[#This Row],[temperatuur]])*Uitgangspunten!$B$9,0),1)</f>
        <v>34.9</v>
      </c>
      <c r="I2627"/>
      <c r="J2627"/>
      <c r="K2627" s="6"/>
      <c r="O2627" s="5"/>
      <c r="P2627" s="8"/>
      <c r="U2627"/>
      <c r="V2627"/>
    </row>
    <row r="2628" spans="1:22" x14ac:dyDescent="0.25">
      <c r="A2628">
        <v>2010</v>
      </c>
      <c r="B2628">
        <v>10</v>
      </c>
      <c r="C2628">
        <v>16</v>
      </c>
      <c r="D2628">
        <v>18</v>
      </c>
      <c r="E2628" s="13">
        <v>6.7</v>
      </c>
      <c r="F2628" s="7">
        <f>(((20-15)/(MIN($E$2:$E$8761)-15))*Data[[#This Row],[temperatuur]])+18.151</f>
        <v>16.743436974789915</v>
      </c>
      <c r="G2628" s="7">
        <f>Data[[#This Row],[Tintern ]]-Data[[#This Row],[temperatuur]]</f>
        <v>10.043436974789916</v>
      </c>
      <c r="H2628" s="7">
        <f>ROUND(IF(Data[[#This Row],[deltaT]]&gt;0,(Data[[#This Row],[Tintern ]]-Data[[#This Row],[temperatuur]])*Uitgangspunten!$B$9,0),1)</f>
        <v>34.9</v>
      </c>
      <c r="I2628"/>
      <c r="J2628"/>
      <c r="K2628" s="6"/>
      <c r="O2628" s="5"/>
      <c r="P2628" s="8"/>
      <c r="U2628"/>
      <c r="V2628"/>
    </row>
    <row r="2629" spans="1:22" x14ac:dyDescent="0.25">
      <c r="A2629">
        <v>2010</v>
      </c>
      <c r="B2629">
        <v>10</v>
      </c>
      <c r="C2629">
        <v>20</v>
      </c>
      <c r="D2629">
        <v>4</v>
      </c>
      <c r="E2629" s="13">
        <v>6.7</v>
      </c>
      <c r="F2629" s="7">
        <f>(((20-15)/(MIN($E$2:$E$8761)-15))*Data[[#This Row],[temperatuur]])+18.151</f>
        <v>16.743436974789915</v>
      </c>
      <c r="G2629" s="7">
        <f>Data[[#This Row],[Tintern ]]-Data[[#This Row],[temperatuur]]</f>
        <v>10.043436974789916</v>
      </c>
      <c r="H2629" s="7">
        <f>ROUND(IF(Data[[#This Row],[deltaT]]&gt;0,(Data[[#This Row],[Tintern ]]-Data[[#This Row],[temperatuur]])*Uitgangspunten!$B$9,0),1)</f>
        <v>34.9</v>
      </c>
      <c r="I2629"/>
      <c r="J2629"/>
      <c r="K2629" s="6"/>
      <c r="O2629" s="5"/>
      <c r="P2629" s="8"/>
      <c r="U2629"/>
      <c r="V2629"/>
    </row>
    <row r="2630" spans="1:22" x14ac:dyDescent="0.25">
      <c r="A2630">
        <v>2010</v>
      </c>
      <c r="B2630">
        <v>10</v>
      </c>
      <c r="C2630">
        <v>22</v>
      </c>
      <c r="D2630">
        <v>24</v>
      </c>
      <c r="E2630" s="13">
        <v>6.7</v>
      </c>
      <c r="F2630" s="7">
        <f>(((20-15)/(MIN($E$2:$E$8761)-15))*Data[[#This Row],[temperatuur]])+18.151</f>
        <v>16.743436974789915</v>
      </c>
      <c r="G2630" s="7">
        <f>Data[[#This Row],[Tintern ]]-Data[[#This Row],[temperatuur]]</f>
        <v>10.043436974789916</v>
      </c>
      <c r="H2630" s="7">
        <f>ROUND(IF(Data[[#This Row],[deltaT]]&gt;0,(Data[[#This Row],[Tintern ]]-Data[[#This Row],[temperatuur]])*Uitgangspunten!$B$9,0),1)</f>
        <v>34.9</v>
      </c>
      <c r="I2630"/>
      <c r="J2630"/>
      <c r="K2630" s="6"/>
      <c r="O2630" s="5"/>
      <c r="P2630" s="8"/>
      <c r="U2630"/>
      <c r="V2630"/>
    </row>
    <row r="2631" spans="1:22" x14ac:dyDescent="0.25">
      <c r="A2631">
        <v>2010</v>
      </c>
      <c r="B2631">
        <v>10</v>
      </c>
      <c r="C2631">
        <v>23</v>
      </c>
      <c r="D2631">
        <v>9</v>
      </c>
      <c r="E2631" s="13">
        <v>6.7</v>
      </c>
      <c r="F2631" s="7">
        <f>(((20-15)/(MIN($E$2:$E$8761)-15))*Data[[#This Row],[temperatuur]])+18.151</f>
        <v>16.743436974789915</v>
      </c>
      <c r="G2631" s="7">
        <f>Data[[#This Row],[Tintern ]]-Data[[#This Row],[temperatuur]]</f>
        <v>10.043436974789916</v>
      </c>
      <c r="H2631" s="7">
        <f>ROUND(IF(Data[[#This Row],[deltaT]]&gt;0,(Data[[#This Row],[Tintern ]]-Data[[#This Row],[temperatuur]])*Uitgangspunten!$B$9,0),1)</f>
        <v>34.9</v>
      </c>
      <c r="I2631"/>
      <c r="J2631"/>
      <c r="K2631" s="6"/>
      <c r="O2631" s="5"/>
      <c r="P2631" s="8"/>
      <c r="U2631"/>
      <c r="V2631"/>
    </row>
    <row r="2632" spans="1:22" x14ac:dyDescent="0.25">
      <c r="A2632">
        <v>2010</v>
      </c>
      <c r="B2632">
        <v>10</v>
      </c>
      <c r="C2632">
        <v>23</v>
      </c>
      <c r="D2632">
        <v>14</v>
      </c>
      <c r="E2632" s="13">
        <v>6.7</v>
      </c>
      <c r="F2632" s="7">
        <f>(((20-15)/(MIN($E$2:$E$8761)-15))*Data[[#This Row],[temperatuur]])+18.151</f>
        <v>16.743436974789915</v>
      </c>
      <c r="G2632" s="7">
        <f>Data[[#This Row],[Tintern ]]-Data[[#This Row],[temperatuur]]</f>
        <v>10.043436974789916</v>
      </c>
      <c r="H2632" s="7">
        <f>ROUND(IF(Data[[#This Row],[deltaT]]&gt;0,(Data[[#This Row],[Tintern ]]-Data[[#This Row],[temperatuur]])*Uitgangspunten!$B$9,0),1)</f>
        <v>34.9</v>
      </c>
      <c r="I2632"/>
      <c r="J2632"/>
      <c r="K2632" s="6"/>
      <c r="O2632" s="5"/>
      <c r="P2632" s="8"/>
      <c r="U2632"/>
      <c r="V2632"/>
    </row>
    <row r="2633" spans="1:22" x14ac:dyDescent="0.25">
      <c r="A2633">
        <v>2010</v>
      </c>
      <c r="B2633">
        <v>10</v>
      </c>
      <c r="C2633">
        <v>26</v>
      </c>
      <c r="D2633">
        <v>23</v>
      </c>
      <c r="E2633" s="13">
        <v>6.7</v>
      </c>
      <c r="F2633" s="7">
        <f>(((20-15)/(MIN($E$2:$E$8761)-15))*Data[[#This Row],[temperatuur]])+18.151</f>
        <v>16.743436974789915</v>
      </c>
      <c r="G2633" s="7">
        <f>Data[[#This Row],[Tintern ]]-Data[[#This Row],[temperatuur]]</f>
        <v>10.043436974789916</v>
      </c>
      <c r="H2633" s="7">
        <f>ROUND(IF(Data[[#This Row],[deltaT]]&gt;0,(Data[[#This Row],[Tintern ]]-Data[[#This Row],[temperatuur]])*Uitgangspunten!$B$9,0),1)</f>
        <v>34.9</v>
      </c>
      <c r="I2633"/>
      <c r="J2633"/>
      <c r="K2633" s="6"/>
      <c r="O2633" s="5"/>
      <c r="P2633" s="8"/>
      <c r="U2633"/>
      <c r="V2633"/>
    </row>
    <row r="2634" spans="1:22" x14ac:dyDescent="0.25">
      <c r="A2634">
        <v>2010</v>
      </c>
      <c r="B2634">
        <v>10</v>
      </c>
      <c r="C2634">
        <v>26</v>
      </c>
      <c r="D2634">
        <v>24</v>
      </c>
      <c r="E2634" s="13">
        <v>6.7</v>
      </c>
      <c r="F2634" s="7">
        <f>(((20-15)/(MIN($E$2:$E$8761)-15))*Data[[#This Row],[temperatuur]])+18.151</f>
        <v>16.743436974789915</v>
      </c>
      <c r="G2634" s="7">
        <f>Data[[#This Row],[Tintern ]]-Data[[#This Row],[temperatuur]]</f>
        <v>10.043436974789916</v>
      </c>
      <c r="H2634" s="7">
        <f>ROUND(IF(Data[[#This Row],[deltaT]]&gt;0,(Data[[#This Row],[Tintern ]]-Data[[#This Row],[temperatuur]])*Uitgangspunten!$B$9,0),1)</f>
        <v>34.9</v>
      </c>
      <c r="I2634"/>
      <c r="J2634"/>
      <c r="K2634" s="6"/>
      <c r="O2634" s="5"/>
      <c r="P2634" s="8"/>
      <c r="U2634"/>
      <c r="V2634"/>
    </row>
    <row r="2635" spans="1:22" x14ac:dyDescent="0.25">
      <c r="A2635">
        <v>2010</v>
      </c>
      <c r="B2635">
        <v>10</v>
      </c>
      <c r="C2635">
        <v>27</v>
      </c>
      <c r="D2635">
        <v>1</v>
      </c>
      <c r="E2635" s="13">
        <v>6.7</v>
      </c>
      <c r="F2635" s="7">
        <f>(((20-15)/(MIN($E$2:$E$8761)-15))*Data[[#This Row],[temperatuur]])+18.151</f>
        <v>16.743436974789915</v>
      </c>
      <c r="G2635" s="7">
        <f>Data[[#This Row],[Tintern ]]-Data[[#This Row],[temperatuur]]</f>
        <v>10.043436974789916</v>
      </c>
      <c r="H2635" s="7">
        <f>ROUND(IF(Data[[#This Row],[deltaT]]&gt;0,(Data[[#This Row],[Tintern ]]-Data[[#This Row],[temperatuur]])*Uitgangspunten!$B$9,0),1)</f>
        <v>34.9</v>
      </c>
      <c r="I2635"/>
      <c r="J2635"/>
      <c r="K2635" s="6"/>
      <c r="O2635" s="5"/>
      <c r="P2635" s="8"/>
      <c r="U2635"/>
      <c r="V2635"/>
    </row>
    <row r="2636" spans="1:22" x14ac:dyDescent="0.25">
      <c r="A2636">
        <v>2003</v>
      </c>
      <c r="B2636">
        <v>11</v>
      </c>
      <c r="C2636">
        <v>2</v>
      </c>
      <c r="D2636">
        <v>5</v>
      </c>
      <c r="E2636" s="13">
        <v>6.7</v>
      </c>
      <c r="F2636" s="7">
        <f>(((20-15)/(MIN($E$2:$E$8761)-15))*Data[[#This Row],[temperatuur]])+18.151</f>
        <v>16.743436974789915</v>
      </c>
      <c r="G2636" s="7">
        <f>Data[[#This Row],[Tintern ]]-Data[[#This Row],[temperatuur]]</f>
        <v>10.043436974789916</v>
      </c>
      <c r="H2636" s="7">
        <f>ROUND(IF(Data[[#This Row],[deltaT]]&gt;0,(Data[[#This Row],[Tintern ]]-Data[[#This Row],[temperatuur]])*Uitgangspunten!$B$9,0),1)</f>
        <v>34.9</v>
      </c>
      <c r="I2636"/>
      <c r="J2636"/>
      <c r="K2636" s="6"/>
      <c r="O2636" s="5"/>
      <c r="P2636" s="8"/>
      <c r="U2636"/>
      <c r="V2636"/>
    </row>
    <row r="2637" spans="1:22" x14ac:dyDescent="0.25">
      <c r="A2637">
        <v>2003</v>
      </c>
      <c r="B2637">
        <v>11</v>
      </c>
      <c r="C2637">
        <v>8</v>
      </c>
      <c r="D2637">
        <v>17</v>
      </c>
      <c r="E2637" s="13">
        <v>6.7</v>
      </c>
      <c r="F2637" s="7">
        <f>(((20-15)/(MIN($E$2:$E$8761)-15))*Data[[#This Row],[temperatuur]])+18.151</f>
        <v>16.743436974789915</v>
      </c>
      <c r="G2637" s="7">
        <f>Data[[#This Row],[Tintern ]]-Data[[#This Row],[temperatuur]]</f>
        <v>10.043436974789916</v>
      </c>
      <c r="H2637" s="7">
        <f>ROUND(IF(Data[[#This Row],[deltaT]]&gt;0,(Data[[#This Row],[Tintern ]]-Data[[#This Row],[temperatuur]])*Uitgangspunten!$B$9,0),1)</f>
        <v>34.9</v>
      </c>
      <c r="I2637"/>
      <c r="J2637"/>
      <c r="K2637" s="6"/>
      <c r="O2637" s="5"/>
      <c r="P2637" s="8"/>
      <c r="U2637"/>
      <c r="V2637"/>
    </row>
    <row r="2638" spans="1:22" x14ac:dyDescent="0.25">
      <c r="A2638">
        <v>2003</v>
      </c>
      <c r="B2638">
        <v>11</v>
      </c>
      <c r="C2638">
        <v>10</v>
      </c>
      <c r="D2638">
        <v>7</v>
      </c>
      <c r="E2638" s="13">
        <v>6.7</v>
      </c>
      <c r="F2638" s="7">
        <f>(((20-15)/(MIN($E$2:$E$8761)-15))*Data[[#This Row],[temperatuur]])+18.151</f>
        <v>16.743436974789915</v>
      </c>
      <c r="G2638" s="7">
        <f>Data[[#This Row],[Tintern ]]-Data[[#This Row],[temperatuur]]</f>
        <v>10.043436974789916</v>
      </c>
      <c r="H2638" s="7">
        <f>ROUND(IF(Data[[#This Row],[deltaT]]&gt;0,(Data[[#This Row],[Tintern ]]-Data[[#This Row],[temperatuur]])*Uitgangspunten!$B$9,0),1)</f>
        <v>34.9</v>
      </c>
      <c r="I2638"/>
      <c r="J2638"/>
      <c r="K2638" s="6"/>
      <c r="O2638" s="5"/>
      <c r="P2638" s="8"/>
      <c r="U2638"/>
      <c r="V2638"/>
    </row>
    <row r="2639" spans="1:22" x14ac:dyDescent="0.25">
      <c r="A2639">
        <v>2003</v>
      </c>
      <c r="B2639">
        <v>11</v>
      </c>
      <c r="C2639">
        <v>12</v>
      </c>
      <c r="D2639">
        <v>13</v>
      </c>
      <c r="E2639" s="13">
        <v>6.7</v>
      </c>
      <c r="F2639" s="7">
        <f>(((20-15)/(MIN($E$2:$E$8761)-15))*Data[[#This Row],[temperatuur]])+18.151</f>
        <v>16.743436974789915</v>
      </c>
      <c r="G2639" s="7">
        <f>Data[[#This Row],[Tintern ]]-Data[[#This Row],[temperatuur]]</f>
        <v>10.043436974789916</v>
      </c>
      <c r="H2639" s="7">
        <f>ROUND(IF(Data[[#This Row],[deltaT]]&gt;0,(Data[[#This Row],[Tintern ]]-Data[[#This Row],[temperatuur]])*Uitgangspunten!$B$9,0),1)</f>
        <v>34.9</v>
      </c>
      <c r="I2639"/>
      <c r="J2639"/>
      <c r="K2639" s="6"/>
      <c r="O2639" s="5"/>
      <c r="P2639" s="8"/>
      <c r="U2639"/>
      <c r="V2639"/>
    </row>
    <row r="2640" spans="1:22" x14ac:dyDescent="0.25">
      <c r="A2640">
        <v>2003</v>
      </c>
      <c r="B2640">
        <v>11</v>
      </c>
      <c r="C2640">
        <v>16</v>
      </c>
      <c r="D2640">
        <v>11</v>
      </c>
      <c r="E2640" s="13">
        <v>6.7</v>
      </c>
      <c r="F2640" s="7">
        <f>(((20-15)/(MIN($E$2:$E$8761)-15))*Data[[#This Row],[temperatuur]])+18.151</f>
        <v>16.743436974789915</v>
      </c>
      <c r="G2640" s="7">
        <f>Data[[#This Row],[Tintern ]]-Data[[#This Row],[temperatuur]]</f>
        <v>10.043436974789916</v>
      </c>
      <c r="H2640" s="7">
        <f>ROUND(IF(Data[[#This Row],[deltaT]]&gt;0,(Data[[#This Row],[Tintern ]]-Data[[#This Row],[temperatuur]])*Uitgangspunten!$B$9,0),1)</f>
        <v>34.9</v>
      </c>
      <c r="I2640"/>
      <c r="J2640"/>
      <c r="K2640" s="6"/>
      <c r="O2640" s="5"/>
      <c r="P2640" s="8"/>
      <c r="U2640"/>
      <c r="V2640"/>
    </row>
    <row r="2641" spans="1:22" x14ac:dyDescent="0.25">
      <c r="A2641">
        <v>2003</v>
      </c>
      <c r="B2641">
        <v>11</v>
      </c>
      <c r="C2641">
        <v>16</v>
      </c>
      <c r="D2641">
        <v>16</v>
      </c>
      <c r="E2641" s="13">
        <v>6.7</v>
      </c>
      <c r="F2641" s="7">
        <f>(((20-15)/(MIN($E$2:$E$8761)-15))*Data[[#This Row],[temperatuur]])+18.151</f>
        <v>16.743436974789915</v>
      </c>
      <c r="G2641" s="7">
        <f>Data[[#This Row],[Tintern ]]-Data[[#This Row],[temperatuur]]</f>
        <v>10.043436974789916</v>
      </c>
      <c r="H2641" s="7">
        <f>ROUND(IF(Data[[#This Row],[deltaT]]&gt;0,(Data[[#This Row],[Tintern ]]-Data[[#This Row],[temperatuur]])*Uitgangspunten!$B$9,0),1)</f>
        <v>34.9</v>
      </c>
      <c r="I2641"/>
      <c r="J2641"/>
      <c r="K2641" s="6"/>
      <c r="O2641" s="5"/>
      <c r="P2641" s="8"/>
      <c r="U2641"/>
      <c r="V2641"/>
    </row>
    <row r="2642" spans="1:22" x14ac:dyDescent="0.25">
      <c r="A2642">
        <v>2003</v>
      </c>
      <c r="B2642">
        <v>11</v>
      </c>
      <c r="C2642">
        <v>16</v>
      </c>
      <c r="D2642">
        <v>19</v>
      </c>
      <c r="E2642" s="13">
        <v>6.7</v>
      </c>
      <c r="F2642" s="7">
        <f>(((20-15)/(MIN($E$2:$E$8761)-15))*Data[[#This Row],[temperatuur]])+18.151</f>
        <v>16.743436974789915</v>
      </c>
      <c r="G2642" s="7">
        <f>Data[[#This Row],[Tintern ]]-Data[[#This Row],[temperatuur]]</f>
        <v>10.043436974789916</v>
      </c>
      <c r="H2642" s="7">
        <f>ROUND(IF(Data[[#This Row],[deltaT]]&gt;0,(Data[[#This Row],[Tintern ]]-Data[[#This Row],[temperatuur]])*Uitgangspunten!$B$9,0),1)</f>
        <v>34.9</v>
      </c>
      <c r="I2642"/>
      <c r="J2642"/>
      <c r="K2642" s="6"/>
      <c r="O2642" s="5"/>
      <c r="P2642" s="8"/>
      <c r="U2642"/>
      <c r="V2642"/>
    </row>
    <row r="2643" spans="1:22" x14ac:dyDescent="0.25">
      <c r="A2643">
        <v>2003</v>
      </c>
      <c r="B2643">
        <v>11</v>
      </c>
      <c r="C2643">
        <v>17</v>
      </c>
      <c r="D2643">
        <v>4</v>
      </c>
      <c r="E2643" s="13">
        <v>6.7</v>
      </c>
      <c r="F2643" s="7">
        <f>(((20-15)/(MIN($E$2:$E$8761)-15))*Data[[#This Row],[temperatuur]])+18.151</f>
        <v>16.743436974789915</v>
      </c>
      <c r="G2643" s="7">
        <f>Data[[#This Row],[Tintern ]]-Data[[#This Row],[temperatuur]]</f>
        <v>10.043436974789916</v>
      </c>
      <c r="H2643" s="7">
        <f>ROUND(IF(Data[[#This Row],[deltaT]]&gt;0,(Data[[#This Row],[Tintern ]]-Data[[#This Row],[temperatuur]])*Uitgangspunten!$B$9,0),1)</f>
        <v>34.9</v>
      </c>
      <c r="I2643"/>
      <c r="J2643"/>
      <c r="K2643" s="6"/>
      <c r="O2643" s="5"/>
      <c r="P2643" s="8"/>
      <c r="U2643"/>
      <c r="V2643"/>
    </row>
    <row r="2644" spans="1:22" x14ac:dyDescent="0.25">
      <c r="A2644">
        <v>2003</v>
      </c>
      <c r="B2644">
        <v>11</v>
      </c>
      <c r="C2644">
        <v>24</v>
      </c>
      <c r="D2644">
        <v>19</v>
      </c>
      <c r="E2644" s="13">
        <v>6.7</v>
      </c>
      <c r="F2644" s="7">
        <f>(((20-15)/(MIN($E$2:$E$8761)-15))*Data[[#This Row],[temperatuur]])+18.151</f>
        <v>16.743436974789915</v>
      </c>
      <c r="G2644" s="7">
        <f>Data[[#This Row],[Tintern ]]-Data[[#This Row],[temperatuur]]</f>
        <v>10.043436974789916</v>
      </c>
      <c r="H2644" s="7">
        <f>ROUND(IF(Data[[#This Row],[deltaT]]&gt;0,(Data[[#This Row],[Tintern ]]-Data[[#This Row],[temperatuur]])*Uitgangspunten!$B$9,0),1)</f>
        <v>34.9</v>
      </c>
      <c r="I2644"/>
      <c r="J2644"/>
      <c r="K2644" s="6"/>
      <c r="O2644" s="5"/>
      <c r="P2644" s="8"/>
      <c r="U2644"/>
      <c r="V2644"/>
    </row>
    <row r="2645" spans="1:22" x14ac:dyDescent="0.25">
      <c r="A2645">
        <v>2003</v>
      </c>
      <c r="B2645">
        <v>11</v>
      </c>
      <c r="C2645">
        <v>24</v>
      </c>
      <c r="D2645">
        <v>23</v>
      </c>
      <c r="E2645" s="13">
        <v>6.7</v>
      </c>
      <c r="F2645" s="7">
        <f>(((20-15)/(MIN($E$2:$E$8761)-15))*Data[[#This Row],[temperatuur]])+18.151</f>
        <v>16.743436974789915</v>
      </c>
      <c r="G2645" s="7">
        <f>Data[[#This Row],[Tintern ]]-Data[[#This Row],[temperatuur]]</f>
        <v>10.043436974789916</v>
      </c>
      <c r="H2645" s="7">
        <f>ROUND(IF(Data[[#This Row],[deltaT]]&gt;0,(Data[[#This Row],[Tintern ]]-Data[[#This Row],[temperatuur]])*Uitgangspunten!$B$9,0),1)</f>
        <v>34.9</v>
      </c>
      <c r="I2645"/>
      <c r="J2645"/>
      <c r="K2645" s="6"/>
      <c r="O2645" s="5"/>
      <c r="P2645" s="8"/>
      <c r="U2645"/>
      <c r="V2645"/>
    </row>
    <row r="2646" spans="1:22" x14ac:dyDescent="0.25">
      <c r="A2646">
        <v>2003</v>
      </c>
      <c r="B2646">
        <v>11</v>
      </c>
      <c r="C2646">
        <v>25</v>
      </c>
      <c r="D2646">
        <v>18</v>
      </c>
      <c r="E2646" s="13">
        <v>6.7</v>
      </c>
      <c r="F2646" s="7">
        <f>(((20-15)/(MIN($E$2:$E$8761)-15))*Data[[#This Row],[temperatuur]])+18.151</f>
        <v>16.743436974789915</v>
      </c>
      <c r="G2646" s="7">
        <f>Data[[#This Row],[Tintern ]]-Data[[#This Row],[temperatuur]]</f>
        <v>10.043436974789916</v>
      </c>
      <c r="H2646" s="7">
        <f>ROUND(IF(Data[[#This Row],[deltaT]]&gt;0,(Data[[#This Row],[Tintern ]]-Data[[#This Row],[temperatuur]])*Uitgangspunten!$B$9,0),1)</f>
        <v>34.9</v>
      </c>
      <c r="I2646"/>
      <c r="J2646"/>
      <c r="K2646" s="6"/>
      <c r="O2646" s="5"/>
      <c r="P2646" s="8"/>
      <c r="U2646"/>
      <c r="V2646"/>
    </row>
    <row r="2647" spans="1:22" x14ac:dyDescent="0.25">
      <c r="A2647">
        <v>2003</v>
      </c>
      <c r="B2647">
        <v>11</v>
      </c>
      <c r="C2647">
        <v>30</v>
      </c>
      <c r="D2647">
        <v>11</v>
      </c>
      <c r="E2647" s="13">
        <v>6.7</v>
      </c>
      <c r="F2647" s="7">
        <f>(((20-15)/(MIN($E$2:$E$8761)-15))*Data[[#This Row],[temperatuur]])+18.151</f>
        <v>16.743436974789915</v>
      </c>
      <c r="G2647" s="7">
        <f>Data[[#This Row],[Tintern ]]-Data[[#This Row],[temperatuur]]</f>
        <v>10.043436974789916</v>
      </c>
      <c r="H2647" s="7">
        <f>ROUND(IF(Data[[#This Row],[deltaT]]&gt;0,(Data[[#This Row],[Tintern ]]-Data[[#This Row],[temperatuur]])*Uitgangspunten!$B$9,0),1)</f>
        <v>34.9</v>
      </c>
      <c r="I2647"/>
      <c r="J2647"/>
      <c r="K2647" s="6"/>
      <c r="O2647" s="5"/>
      <c r="P2647" s="8"/>
      <c r="U2647"/>
      <c r="V2647"/>
    </row>
    <row r="2648" spans="1:22" x14ac:dyDescent="0.25">
      <c r="A2648">
        <v>2003</v>
      </c>
      <c r="B2648">
        <v>12</v>
      </c>
      <c r="C2648">
        <v>2</v>
      </c>
      <c r="D2648">
        <v>9</v>
      </c>
      <c r="E2648" s="13">
        <v>6.7</v>
      </c>
      <c r="F2648" s="7">
        <f>(((20-15)/(MIN($E$2:$E$8761)-15))*Data[[#This Row],[temperatuur]])+18.151</f>
        <v>16.743436974789915</v>
      </c>
      <c r="G2648" s="7">
        <f>Data[[#This Row],[Tintern ]]-Data[[#This Row],[temperatuur]]</f>
        <v>10.043436974789916</v>
      </c>
      <c r="H2648" s="7">
        <f>ROUND(IF(Data[[#This Row],[deltaT]]&gt;0,(Data[[#This Row],[Tintern ]]-Data[[#This Row],[temperatuur]])*Uitgangspunten!$B$9,0),1)</f>
        <v>34.9</v>
      </c>
      <c r="I2648"/>
      <c r="J2648"/>
      <c r="K2648" s="6"/>
      <c r="O2648" s="5"/>
      <c r="P2648" s="8"/>
      <c r="U2648"/>
      <c r="V2648"/>
    </row>
    <row r="2649" spans="1:22" x14ac:dyDescent="0.25">
      <c r="A2649">
        <v>2003</v>
      </c>
      <c r="B2649">
        <v>12</v>
      </c>
      <c r="C2649">
        <v>6</v>
      </c>
      <c r="D2649">
        <v>3</v>
      </c>
      <c r="E2649" s="13">
        <v>6.7</v>
      </c>
      <c r="F2649" s="7">
        <f>(((20-15)/(MIN($E$2:$E$8761)-15))*Data[[#This Row],[temperatuur]])+18.151</f>
        <v>16.743436974789915</v>
      </c>
      <c r="G2649" s="7">
        <f>Data[[#This Row],[Tintern ]]-Data[[#This Row],[temperatuur]]</f>
        <v>10.043436974789916</v>
      </c>
      <c r="H2649" s="7">
        <f>ROUND(IF(Data[[#This Row],[deltaT]]&gt;0,(Data[[#This Row],[Tintern ]]-Data[[#This Row],[temperatuur]])*Uitgangspunten!$B$9,0),1)</f>
        <v>34.9</v>
      </c>
      <c r="I2649"/>
      <c r="J2649"/>
      <c r="K2649" s="6"/>
      <c r="O2649" s="5"/>
      <c r="P2649" s="8"/>
      <c r="U2649"/>
      <c r="V2649"/>
    </row>
    <row r="2650" spans="1:22" x14ac:dyDescent="0.25">
      <c r="A2650">
        <v>2003</v>
      </c>
      <c r="B2650">
        <v>12</v>
      </c>
      <c r="C2650">
        <v>25</v>
      </c>
      <c r="D2650">
        <v>2</v>
      </c>
      <c r="E2650" s="13">
        <v>6.7</v>
      </c>
      <c r="F2650" s="7">
        <f>(((20-15)/(MIN($E$2:$E$8761)-15))*Data[[#This Row],[temperatuur]])+18.151</f>
        <v>16.743436974789915</v>
      </c>
      <c r="G2650" s="7">
        <f>Data[[#This Row],[Tintern ]]-Data[[#This Row],[temperatuur]]</f>
        <v>10.043436974789916</v>
      </c>
      <c r="H2650" s="7">
        <f>ROUND(IF(Data[[#This Row],[deltaT]]&gt;0,(Data[[#This Row],[Tintern ]]-Data[[#This Row],[temperatuur]])*Uitgangspunten!$B$9,0),1)</f>
        <v>34.9</v>
      </c>
      <c r="I2650"/>
      <c r="J2650"/>
      <c r="K2650" s="6"/>
      <c r="O2650" s="5"/>
      <c r="P2650" s="8"/>
      <c r="U2650"/>
      <c r="V2650"/>
    </row>
    <row r="2651" spans="1:22" x14ac:dyDescent="0.25">
      <c r="A2651">
        <v>2001</v>
      </c>
      <c r="B2651">
        <v>1</v>
      </c>
      <c r="C2651">
        <v>2</v>
      </c>
      <c r="D2651">
        <v>5</v>
      </c>
      <c r="E2651" s="13">
        <v>6.8000000000000007</v>
      </c>
      <c r="F2651" s="7">
        <f>(((20-15)/(MIN($E$2:$E$8761)-15))*Data[[#This Row],[temperatuur]])+18.151</f>
        <v>16.722428571428573</v>
      </c>
      <c r="G2651" s="7">
        <f>Data[[#This Row],[Tintern ]]-Data[[#This Row],[temperatuur]]</f>
        <v>9.922428571428572</v>
      </c>
      <c r="H2651" s="7">
        <f>ROUND(IF(Data[[#This Row],[deltaT]]&gt;0,(Data[[#This Row],[Tintern ]]-Data[[#This Row],[temperatuur]])*Uitgangspunten!$B$9,0),1)</f>
        <v>34.5</v>
      </c>
      <c r="I2651"/>
      <c r="J2651"/>
      <c r="K2651" s="6"/>
      <c r="O2651" s="5"/>
      <c r="P2651" s="8"/>
      <c r="U2651"/>
      <c r="V2651"/>
    </row>
    <row r="2652" spans="1:22" x14ac:dyDescent="0.25">
      <c r="A2652">
        <v>2001</v>
      </c>
      <c r="B2652">
        <v>1</v>
      </c>
      <c r="C2652">
        <v>4</v>
      </c>
      <c r="D2652">
        <v>3</v>
      </c>
      <c r="E2652" s="13">
        <v>6.8000000000000007</v>
      </c>
      <c r="F2652" s="7">
        <f>(((20-15)/(MIN($E$2:$E$8761)-15))*Data[[#This Row],[temperatuur]])+18.151</f>
        <v>16.722428571428573</v>
      </c>
      <c r="G2652" s="7">
        <f>Data[[#This Row],[Tintern ]]-Data[[#This Row],[temperatuur]]</f>
        <v>9.922428571428572</v>
      </c>
      <c r="H2652" s="7">
        <f>ROUND(IF(Data[[#This Row],[deltaT]]&gt;0,(Data[[#This Row],[Tintern ]]-Data[[#This Row],[temperatuur]])*Uitgangspunten!$B$9,0),1)</f>
        <v>34.5</v>
      </c>
      <c r="I2652"/>
      <c r="J2652"/>
      <c r="K2652" s="6"/>
      <c r="O2652" s="5"/>
      <c r="P2652" s="8"/>
      <c r="U2652"/>
      <c r="V2652"/>
    </row>
    <row r="2653" spans="1:22" x14ac:dyDescent="0.25">
      <c r="A2653">
        <v>2001</v>
      </c>
      <c r="B2653">
        <v>1</v>
      </c>
      <c r="C2653">
        <v>5</v>
      </c>
      <c r="D2653">
        <v>5</v>
      </c>
      <c r="E2653" s="13">
        <v>6.8000000000000007</v>
      </c>
      <c r="F2653" s="7">
        <f>(((20-15)/(MIN($E$2:$E$8761)-15))*Data[[#This Row],[temperatuur]])+18.151</f>
        <v>16.722428571428573</v>
      </c>
      <c r="G2653" s="7">
        <f>Data[[#This Row],[Tintern ]]-Data[[#This Row],[temperatuur]]</f>
        <v>9.922428571428572</v>
      </c>
      <c r="H2653" s="7">
        <f>ROUND(IF(Data[[#This Row],[deltaT]]&gt;0,(Data[[#This Row],[Tintern ]]-Data[[#This Row],[temperatuur]])*Uitgangspunten!$B$9,0),1)</f>
        <v>34.5</v>
      </c>
      <c r="I2653"/>
      <c r="J2653"/>
      <c r="K2653" s="6"/>
      <c r="O2653" s="5"/>
      <c r="P2653" s="8"/>
      <c r="U2653"/>
      <c r="V2653"/>
    </row>
    <row r="2654" spans="1:22" x14ac:dyDescent="0.25">
      <c r="A2654">
        <v>2001</v>
      </c>
      <c r="B2654">
        <v>1</v>
      </c>
      <c r="C2654">
        <v>6</v>
      </c>
      <c r="D2654">
        <v>2</v>
      </c>
      <c r="E2654" s="13">
        <v>6.8000000000000007</v>
      </c>
      <c r="F2654" s="7">
        <f>(((20-15)/(MIN($E$2:$E$8761)-15))*Data[[#This Row],[temperatuur]])+18.151</f>
        <v>16.722428571428573</v>
      </c>
      <c r="G2654" s="7">
        <f>Data[[#This Row],[Tintern ]]-Data[[#This Row],[temperatuur]]</f>
        <v>9.922428571428572</v>
      </c>
      <c r="H2654" s="7">
        <f>ROUND(IF(Data[[#This Row],[deltaT]]&gt;0,(Data[[#This Row],[Tintern ]]-Data[[#This Row],[temperatuur]])*Uitgangspunten!$B$9,0),1)</f>
        <v>34.5</v>
      </c>
      <c r="I2654"/>
      <c r="J2654"/>
      <c r="K2654" s="6"/>
      <c r="O2654" s="5"/>
      <c r="P2654" s="8"/>
      <c r="U2654"/>
      <c r="V2654"/>
    </row>
    <row r="2655" spans="1:22" x14ac:dyDescent="0.25">
      <c r="A2655">
        <v>2001</v>
      </c>
      <c r="B2655">
        <v>1</v>
      </c>
      <c r="C2655">
        <v>25</v>
      </c>
      <c r="D2655">
        <v>16</v>
      </c>
      <c r="E2655" s="13">
        <v>6.8000000000000007</v>
      </c>
      <c r="F2655" s="7">
        <f>(((20-15)/(MIN($E$2:$E$8761)-15))*Data[[#This Row],[temperatuur]])+18.151</f>
        <v>16.722428571428573</v>
      </c>
      <c r="G2655" s="7">
        <f>Data[[#This Row],[Tintern ]]-Data[[#This Row],[temperatuur]]</f>
        <v>9.922428571428572</v>
      </c>
      <c r="H2655" s="7">
        <f>ROUND(IF(Data[[#This Row],[deltaT]]&gt;0,(Data[[#This Row],[Tintern ]]-Data[[#This Row],[temperatuur]])*Uitgangspunten!$B$9,0),1)</f>
        <v>34.5</v>
      </c>
      <c r="I2655"/>
      <c r="J2655"/>
      <c r="K2655" s="6"/>
      <c r="O2655" s="5"/>
      <c r="P2655" s="8"/>
      <c r="U2655"/>
      <c r="V2655"/>
    </row>
    <row r="2656" spans="1:22" x14ac:dyDescent="0.25">
      <c r="A2656">
        <v>2004</v>
      </c>
      <c r="B2656">
        <v>2</v>
      </c>
      <c r="C2656">
        <v>8</v>
      </c>
      <c r="D2656">
        <v>11</v>
      </c>
      <c r="E2656" s="13">
        <v>6.8000000000000007</v>
      </c>
      <c r="F2656" s="7">
        <f>(((20-15)/(MIN($E$2:$E$8761)-15))*Data[[#This Row],[temperatuur]])+18.151</f>
        <v>16.722428571428573</v>
      </c>
      <c r="G2656" s="7">
        <f>Data[[#This Row],[Tintern ]]-Data[[#This Row],[temperatuur]]</f>
        <v>9.922428571428572</v>
      </c>
      <c r="H2656" s="7">
        <f>ROUND(IF(Data[[#This Row],[deltaT]]&gt;0,(Data[[#This Row],[Tintern ]]-Data[[#This Row],[temperatuur]])*Uitgangspunten!$B$9,0),1)</f>
        <v>34.5</v>
      </c>
      <c r="I2656"/>
      <c r="J2656"/>
      <c r="K2656" s="6"/>
      <c r="O2656" s="5"/>
      <c r="P2656" s="8"/>
      <c r="U2656"/>
      <c r="V2656"/>
    </row>
    <row r="2657" spans="1:22" x14ac:dyDescent="0.25">
      <c r="A2657">
        <v>2004</v>
      </c>
      <c r="B2657">
        <v>2</v>
      </c>
      <c r="C2657">
        <v>13</v>
      </c>
      <c r="D2657">
        <v>4</v>
      </c>
      <c r="E2657" s="13">
        <v>6.8000000000000007</v>
      </c>
      <c r="F2657" s="7">
        <f>(((20-15)/(MIN($E$2:$E$8761)-15))*Data[[#This Row],[temperatuur]])+18.151</f>
        <v>16.722428571428573</v>
      </c>
      <c r="G2657" s="7">
        <f>Data[[#This Row],[Tintern ]]-Data[[#This Row],[temperatuur]]</f>
        <v>9.922428571428572</v>
      </c>
      <c r="H2657" s="7">
        <f>ROUND(IF(Data[[#This Row],[deltaT]]&gt;0,(Data[[#This Row],[Tintern ]]-Data[[#This Row],[temperatuur]])*Uitgangspunten!$B$9,0),1)</f>
        <v>34.5</v>
      </c>
      <c r="I2657"/>
      <c r="J2657"/>
      <c r="K2657" s="6"/>
      <c r="O2657" s="5"/>
      <c r="P2657" s="8"/>
      <c r="U2657"/>
      <c r="V2657"/>
    </row>
    <row r="2658" spans="1:22" x14ac:dyDescent="0.25">
      <c r="A2658">
        <v>2004</v>
      </c>
      <c r="B2658">
        <v>2</v>
      </c>
      <c r="C2658">
        <v>13</v>
      </c>
      <c r="D2658">
        <v>6</v>
      </c>
      <c r="E2658" s="13">
        <v>6.8000000000000007</v>
      </c>
      <c r="F2658" s="7">
        <f>(((20-15)/(MIN($E$2:$E$8761)-15))*Data[[#This Row],[temperatuur]])+18.151</f>
        <v>16.722428571428573</v>
      </c>
      <c r="G2658" s="7">
        <f>Data[[#This Row],[Tintern ]]-Data[[#This Row],[temperatuur]]</f>
        <v>9.922428571428572</v>
      </c>
      <c r="H2658" s="7">
        <f>ROUND(IF(Data[[#This Row],[deltaT]]&gt;0,(Data[[#This Row],[Tintern ]]-Data[[#This Row],[temperatuur]])*Uitgangspunten!$B$9,0),1)</f>
        <v>34.5</v>
      </c>
      <c r="I2658"/>
      <c r="J2658"/>
      <c r="K2658" s="6"/>
      <c r="O2658" s="5"/>
      <c r="P2658" s="8"/>
      <c r="U2658"/>
      <c r="V2658"/>
    </row>
    <row r="2659" spans="1:22" x14ac:dyDescent="0.25">
      <c r="A2659">
        <v>2004</v>
      </c>
      <c r="B2659">
        <v>2</v>
      </c>
      <c r="C2659">
        <v>13</v>
      </c>
      <c r="D2659">
        <v>8</v>
      </c>
      <c r="E2659" s="13">
        <v>6.8000000000000007</v>
      </c>
      <c r="F2659" s="7">
        <f>(((20-15)/(MIN($E$2:$E$8761)-15))*Data[[#This Row],[temperatuur]])+18.151</f>
        <v>16.722428571428573</v>
      </c>
      <c r="G2659" s="7">
        <f>Data[[#This Row],[Tintern ]]-Data[[#This Row],[temperatuur]]</f>
        <v>9.922428571428572</v>
      </c>
      <c r="H2659" s="7">
        <f>ROUND(IF(Data[[#This Row],[deltaT]]&gt;0,(Data[[#This Row],[Tintern ]]-Data[[#This Row],[temperatuur]])*Uitgangspunten!$B$9,0),1)</f>
        <v>34.5</v>
      </c>
      <c r="I2659"/>
      <c r="J2659"/>
      <c r="K2659" s="6"/>
      <c r="O2659" s="5"/>
      <c r="P2659" s="8"/>
      <c r="U2659"/>
      <c r="V2659"/>
    </row>
    <row r="2660" spans="1:22" x14ac:dyDescent="0.25">
      <c r="A2660">
        <v>2004</v>
      </c>
      <c r="B2660">
        <v>3</v>
      </c>
      <c r="C2660">
        <v>5</v>
      </c>
      <c r="D2660">
        <v>12</v>
      </c>
      <c r="E2660" s="13">
        <v>6.8000000000000007</v>
      </c>
      <c r="F2660" s="7">
        <f>(((20-15)/(MIN($E$2:$E$8761)-15))*Data[[#This Row],[temperatuur]])+18.151</f>
        <v>16.722428571428573</v>
      </c>
      <c r="G2660" s="7">
        <f>Data[[#This Row],[Tintern ]]-Data[[#This Row],[temperatuur]]</f>
        <v>9.922428571428572</v>
      </c>
      <c r="H2660" s="7">
        <f>ROUND(IF(Data[[#This Row],[deltaT]]&gt;0,(Data[[#This Row],[Tintern ]]-Data[[#This Row],[temperatuur]])*Uitgangspunten!$B$9,0),1)</f>
        <v>34.5</v>
      </c>
      <c r="I2660"/>
      <c r="J2660"/>
      <c r="K2660" s="6"/>
      <c r="O2660" s="5"/>
      <c r="P2660" s="8"/>
      <c r="U2660"/>
      <c r="V2660"/>
    </row>
    <row r="2661" spans="1:22" x14ac:dyDescent="0.25">
      <c r="A2661">
        <v>2004</v>
      </c>
      <c r="B2661">
        <v>3</v>
      </c>
      <c r="C2661">
        <v>8</v>
      </c>
      <c r="D2661">
        <v>15</v>
      </c>
      <c r="E2661" s="13">
        <v>6.8000000000000007</v>
      </c>
      <c r="F2661" s="7">
        <f>(((20-15)/(MIN($E$2:$E$8761)-15))*Data[[#This Row],[temperatuur]])+18.151</f>
        <v>16.722428571428573</v>
      </c>
      <c r="G2661" s="7">
        <f>Data[[#This Row],[Tintern ]]-Data[[#This Row],[temperatuur]]</f>
        <v>9.922428571428572</v>
      </c>
      <c r="H2661" s="7">
        <f>ROUND(IF(Data[[#This Row],[deltaT]]&gt;0,(Data[[#This Row],[Tintern ]]-Data[[#This Row],[temperatuur]])*Uitgangspunten!$B$9,0),1)</f>
        <v>34.5</v>
      </c>
      <c r="I2661"/>
      <c r="J2661"/>
      <c r="K2661" s="6"/>
      <c r="O2661" s="5"/>
      <c r="P2661" s="8"/>
      <c r="U2661"/>
      <c r="V2661"/>
    </row>
    <row r="2662" spans="1:22" x14ac:dyDescent="0.25">
      <c r="A2662">
        <v>2004</v>
      </c>
      <c r="B2662">
        <v>3</v>
      </c>
      <c r="C2662">
        <v>18</v>
      </c>
      <c r="D2662">
        <v>7</v>
      </c>
      <c r="E2662" s="13">
        <v>6.8000000000000007</v>
      </c>
      <c r="F2662" s="7">
        <f>(((20-15)/(MIN($E$2:$E$8761)-15))*Data[[#This Row],[temperatuur]])+18.151</f>
        <v>16.722428571428573</v>
      </c>
      <c r="G2662" s="7">
        <f>Data[[#This Row],[Tintern ]]-Data[[#This Row],[temperatuur]]</f>
        <v>9.922428571428572</v>
      </c>
      <c r="H2662" s="7">
        <f>ROUND(IF(Data[[#This Row],[deltaT]]&gt;0,(Data[[#This Row],[Tintern ]]-Data[[#This Row],[temperatuur]])*Uitgangspunten!$B$9,0),1)</f>
        <v>34.5</v>
      </c>
      <c r="I2662"/>
      <c r="J2662"/>
      <c r="K2662" s="6"/>
      <c r="O2662" s="5"/>
      <c r="P2662" s="8"/>
      <c r="U2662"/>
      <c r="V2662"/>
    </row>
    <row r="2663" spans="1:22" x14ac:dyDescent="0.25">
      <c r="A2663">
        <v>2004</v>
      </c>
      <c r="B2663">
        <v>3</v>
      </c>
      <c r="C2663">
        <v>21</v>
      </c>
      <c r="D2663">
        <v>21</v>
      </c>
      <c r="E2663" s="13">
        <v>6.8000000000000007</v>
      </c>
      <c r="F2663" s="7">
        <f>(((20-15)/(MIN($E$2:$E$8761)-15))*Data[[#This Row],[temperatuur]])+18.151</f>
        <v>16.722428571428573</v>
      </c>
      <c r="G2663" s="7">
        <f>Data[[#This Row],[Tintern ]]-Data[[#This Row],[temperatuur]]</f>
        <v>9.922428571428572</v>
      </c>
      <c r="H2663" s="7">
        <f>ROUND(IF(Data[[#This Row],[deltaT]]&gt;0,(Data[[#This Row],[Tintern ]]-Data[[#This Row],[temperatuur]])*Uitgangspunten!$B$9,0),1)</f>
        <v>34.5</v>
      </c>
      <c r="I2663"/>
      <c r="J2663"/>
      <c r="K2663" s="6"/>
      <c r="O2663" s="5"/>
      <c r="P2663" s="8"/>
      <c r="U2663"/>
      <c r="V2663"/>
    </row>
    <row r="2664" spans="1:22" x14ac:dyDescent="0.25">
      <c r="A2664">
        <v>2004</v>
      </c>
      <c r="B2664">
        <v>3</v>
      </c>
      <c r="C2664">
        <v>23</v>
      </c>
      <c r="D2664">
        <v>12</v>
      </c>
      <c r="E2664" s="13">
        <v>6.8000000000000007</v>
      </c>
      <c r="F2664" s="7">
        <f>(((20-15)/(MIN($E$2:$E$8761)-15))*Data[[#This Row],[temperatuur]])+18.151</f>
        <v>16.722428571428573</v>
      </c>
      <c r="G2664" s="7">
        <f>Data[[#This Row],[Tintern ]]-Data[[#This Row],[temperatuur]]</f>
        <v>9.922428571428572</v>
      </c>
      <c r="H2664" s="7">
        <f>ROUND(IF(Data[[#This Row],[deltaT]]&gt;0,(Data[[#This Row],[Tintern ]]-Data[[#This Row],[temperatuur]])*Uitgangspunten!$B$9,0),1)</f>
        <v>34.5</v>
      </c>
      <c r="I2664"/>
      <c r="J2664"/>
      <c r="K2664" s="6"/>
      <c r="O2664" s="5"/>
      <c r="P2664" s="8"/>
      <c r="U2664"/>
      <c r="V2664"/>
    </row>
    <row r="2665" spans="1:22" x14ac:dyDescent="0.25">
      <c r="A2665">
        <v>2004</v>
      </c>
      <c r="B2665">
        <v>3</v>
      </c>
      <c r="C2665">
        <v>29</v>
      </c>
      <c r="D2665">
        <v>23</v>
      </c>
      <c r="E2665" s="13">
        <v>6.8000000000000007</v>
      </c>
      <c r="F2665" s="7">
        <f>(((20-15)/(MIN($E$2:$E$8761)-15))*Data[[#This Row],[temperatuur]])+18.151</f>
        <v>16.722428571428573</v>
      </c>
      <c r="G2665" s="7">
        <f>Data[[#This Row],[Tintern ]]-Data[[#This Row],[temperatuur]]</f>
        <v>9.922428571428572</v>
      </c>
      <c r="H2665" s="7">
        <f>ROUND(IF(Data[[#This Row],[deltaT]]&gt;0,(Data[[#This Row],[Tintern ]]-Data[[#This Row],[temperatuur]])*Uitgangspunten!$B$9,0),1)</f>
        <v>34.5</v>
      </c>
      <c r="I2665"/>
      <c r="J2665"/>
      <c r="K2665" s="6"/>
      <c r="O2665" s="5"/>
      <c r="P2665" s="8"/>
      <c r="U2665"/>
      <c r="V2665"/>
    </row>
    <row r="2666" spans="1:22" x14ac:dyDescent="0.25">
      <c r="A2666">
        <v>2002</v>
      </c>
      <c r="B2666">
        <v>4</v>
      </c>
      <c r="C2666">
        <v>13</v>
      </c>
      <c r="D2666">
        <v>18</v>
      </c>
      <c r="E2666" s="13">
        <v>6.8000000000000007</v>
      </c>
      <c r="F2666" s="7">
        <f>(((20-15)/(MIN($E$2:$E$8761)-15))*Data[[#This Row],[temperatuur]])+18.151</f>
        <v>16.722428571428573</v>
      </c>
      <c r="G2666" s="7">
        <f>Data[[#This Row],[Tintern ]]-Data[[#This Row],[temperatuur]]</f>
        <v>9.922428571428572</v>
      </c>
      <c r="H2666" s="7">
        <f>ROUND(IF(Data[[#This Row],[deltaT]]&gt;0,(Data[[#This Row],[Tintern ]]-Data[[#This Row],[temperatuur]])*Uitgangspunten!$B$9,0),1)</f>
        <v>34.5</v>
      </c>
      <c r="I2666"/>
      <c r="J2666"/>
      <c r="K2666" s="6"/>
      <c r="O2666" s="5"/>
      <c r="P2666" s="8"/>
      <c r="U2666"/>
      <c r="V2666"/>
    </row>
    <row r="2667" spans="1:22" x14ac:dyDescent="0.25">
      <c r="A2667">
        <v>2002</v>
      </c>
      <c r="B2667">
        <v>4</v>
      </c>
      <c r="C2667">
        <v>15</v>
      </c>
      <c r="D2667">
        <v>1</v>
      </c>
      <c r="E2667" s="13">
        <v>6.8000000000000007</v>
      </c>
      <c r="F2667" s="7">
        <f>(((20-15)/(MIN($E$2:$E$8761)-15))*Data[[#This Row],[temperatuur]])+18.151</f>
        <v>16.722428571428573</v>
      </c>
      <c r="G2667" s="7">
        <f>Data[[#This Row],[Tintern ]]-Data[[#This Row],[temperatuur]]</f>
        <v>9.922428571428572</v>
      </c>
      <c r="H2667" s="7">
        <f>ROUND(IF(Data[[#This Row],[deltaT]]&gt;0,(Data[[#This Row],[Tintern ]]-Data[[#This Row],[temperatuur]])*Uitgangspunten!$B$9,0),1)</f>
        <v>34.5</v>
      </c>
      <c r="I2667"/>
      <c r="J2667"/>
      <c r="K2667" s="6"/>
      <c r="O2667" s="5"/>
      <c r="P2667" s="8"/>
      <c r="U2667"/>
      <c r="V2667"/>
    </row>
    <row r="2668" spans="1:22" x14ac:dyDescent="0.25">
      <c r="A2668">
        <v>2002</v>
      </c>
      <c r="B2668">
        <v>4</v>
      </c>
      <c r="C2668">
        <v>17</v>
      </c>
      <c r="D2668">
        <v>20</v>
      </c>
      <c r="E2668" s="13">
        <v>6.8000000000000007</v>
      </c>
      <c r="F2668" s="7">
        <f>(((20-15)/(MIN($E$2:$E$8761)-15))*Data[[#This Row],[temperatuur]])+18.151</f>
        <v>16.722428571428573</v>
      </c>
      <c r="G2668" s="7">
        <f>Data[[#This Row],[Tintern ]]-Data[[#This Row],[temperatuur]]</f>
        <v>9.922428571428572</v>
      </c>
      <c r="H2668" s="7">
        <f>ROUND(IF(Data[[#This Row],[deltaT]]&gt;0,(Data[[#This Row],[Tintern ]]-Data[[#This Row],[temperatuur]])*Uitgangspunten!$B$9,0),1)</f>
        <v>34.5</v>
      </c>
      <c r="I2668"/>
      <c r="J2668"/>
      <c r="K2668" s="6"/>
      <c r="O2668" s="5"/>
      <c r="P2668" s="8"/>
      <c r="U2668"/>
      <c r="V2668"/>
    </row>
    <row r="2669" spans="1:22" x14ac:dyDescent="0.25">
      <c r="A2669">
        <v>2002</v>
      </c>
      <c r="B2669">
        <v>4</v>
      </c>
      <c r="C2669">
        <v>22</v>
      </c>
      <c r="D2669">
        <v>3</v>
      </c>
      <c r="E2669" s="13">
        <v>6.8000000000000007</v>
      </c>
      <c r="F2669" s="7">
        <f>(((20-15)/(MIN($E$2:$E$8761)-15))*Data[[#This Row],[temperatuur]])+18.151</f>
        <v>16.722428571428573</v>
      </c>
      <c r="G2669" s="7">
        <f>Data[[#This Row],[Tintern ]]-Data[[#This Row],[temperatuur]]</f>
        <v>9.922428571428572</v>
      </c>
      <c r="H2669" s="7">
        <f>ROUND(IF(Data[[#This Row],[deltaT]]&gt;0,(Data[[#This Row],[Tintern ]]-Data[[#This Row],[temperatuur]])*Uitgangspunten!$B$9,0),1)</f>
        <v>34.5</v>
      </c>
      <c r="I2669"/>
      <c r="J2669"/>
      <c r="K2669" s="6"/>
      <c r="O2669" s="5"/>
      <c r="P2669" s="8"/>
      <c r="U2669"/>
      <c r="V2669"/>
    </row>
    <row r="2670" spans="1:22" x14ac:dyDescent="0.25">
      <c r="A2670">
        <v>2000</v>
      </c>
      <c r="B2670">
        <v>5</v>
      </c>
      <c r="C2670">
        <v>22</v>
      </c>
      <c r="D2670">
        <v>24</v>
      </c>
      <c r="E2670" s="13">
        <v>6.8000000000000007</v>
      </c>
      <c r="F2670" s="7">
        <f>(((20-15)/(MIN($E$2:$E$8761)-15))*Data[[#This Row],[temperatuur]])+18.151</f>
        <v>16.722428571428573</v>
      </c>
      <c r="G2670" s="7">
        <f>Data[[#This Row],[Tintern ]]-Data[[#This Row],[temperatuur]]</f>
        <v>9.922428571428572</v>
      </c>
      <c r="H2670" s="7">
        <f>ROUND(IF(Data[[#This Row],[deltaT]]&gt;0,(Data[[#This Row],[Tintern ]]-Data[[#This Row],[temperatuur]])*Uitgangspunten!$B$9,0),1)</f>
        <v>34.5</v>
      </c>
      <c r="I2670"/>
      <c r="J2670"/>
      <c r="K2670" s="6"/>
      <c r="O2670" s="5"/>
      <c r="P2670" s="8"/>
      <c r="U2670"/>
      <c r="V2670"/>
    </row>
    <row r="2671" spans="1:22" x14ac:dyDescent="0.25">
      <c r="A2671">
        <v>2000</v>
      </c>
      <c r="B2671">
        <v>5</v>
      </c>
      <c r="C2671">
        <v>29</v>
      </c>
      <c r="D2671">
        <v>2</v>
      </c>
      <c r="E2671" s="13">
        <v>6.8000000000000007</v>
      </c>
      <c r="F2671" s="7">
        <f>(((20-15)/(MIN($E$2:$E$8761)-15))*Data[[#This Row],[temperatuur]])+18.151</f>
        <v>16.722428571428573</v>
      </c>
      <c r="G2671" s="7">
        <f>Data[[#This Row],[Tintern ]]-Data[[#This Row],[temperatuur]]</f>
        <v>9.922428571428572</v>
      </c>
      <c r="H2671" s="7">
        <f>ROUND(IF(Data[[#This Row],[deltaT]]&gt;0,(Data[[#This Row],[Tintern ]]-Data[[#This Row],[temperatuur]])*Uitgangspunten!$B$9,0),1)</f>
        <v>34.5</v>
      </c>
      <c r="I2671"/>
      <c r="J2671"/>
      <c r="K2671" s="6"/>
      <c r="O2671" s="5"/>
      <c r="P2671" s="8"/>
      <c r="U2671"/>
      <c r="V2671"/>
    </row>
    <row r="2672" spans="1:22" x14ac:dyDescent="0.25">
      <c r="A2672">
        <v>2011</v>
      </c>
      <c r="B2672" s="3">
        <v>6</v>
      </c>
      <c r="C2672" s="3">
        <v>1</v>
      </c>
      <c r="D2672" s="3">
        <v>2</v>
      </c>
      <c r="E2672" s="13">
        <v>6.8000000000000007</v>
      </c>
      <c r="F2672" s="7">
        <f>(((20-15)/(MIN($E$2:$E$8761)-15))*Data[[#This Row],[temperatuur]])+18.151</f>
        <v>16.722428571428573</v>
      </c>
      <c r="G2672" s="7">
        <f>Data[[#This Row],[Tintern ]]-Data[[#This Row],[temperatuur]]</f>
        <v>9.922428571428572</v>
      </c>
      <c r="H2672" s="7">
        <f>ROUND(IF(Data[[#This Row],[deltaT]]&gt;0,(Data[[#This Row],[Tintern ]]-Data[[#This Row],[temperatuur]])*Uitgangspunten!$B$9,0),1)</f>
        <v>34.5</v>
      </c>
      <c r="I2672"/>
      <c r="J2672"/>
      <c r="K2672" s="6"/>
      <c r="O2672" s="5"/>
      <c r="P2672" s="8"/>
      <c r="U2672"/>
      <c r="V2672"/>
    </row>
    <row r="2673" spans="1:22" x14ac:dyDescent="0.25">
      <c r="A2673">
        <v>2011</v>
      </c>
      <c r="B2673">
        <v>6</v>
      </c>
      <c r="C2673">
        <v>1</v>
      </c>
      <c r="D2673">
        <v>24</v>
      </c>
      <c r="E2673" s="13">
        <v>6.8000000000000007</v>
      </c>
      <c r="F2673" s="7">
        <f>(((20-15)/(MIN($E$2:$E$8761)-15))*Data[[#This Row],[temperatuur]])+18.151</f>
        <v>16.722428571428573</v>
      </c>
      <c r="G2673" s="7">
        <f>Data[[#This Row],[Tintern ]]-Data[[#This Row],[temperatuur]]</f>
        <v>9.922428571428572</v>
      </c>
      <c r="H2673" s="7">
        <f>ROUND(IF(Data[[#This Row],[deltaT]]&gt;0,(Data[[#This Row],[Tintern ]]-Data[[#This Row],[temperatuur]])*Uitgangspunten!$B$9,0),1)</f>
        <v>34.5</v>
      </c>
      <c r="I2673"/>
      <c r="J2673"/>
      <c r="K2673" s="6"/>
      <c r="O2673" s="5"/>
      <c r="P2673" s="8"/>
      <c r="U2673"/>
      <c r="V2673"/>
    </row>
    <row r="2674" spans="1:22" x14ac:dyDescent="0.25">
      <c r="A2674">
        <v>2011</v>
      </c>
      <c r="B2674">
        <v>9</v>
      </c>
      <c r="C2674">
        <v>24</v>
      </c>
      <c r="D2674">
        <v>4</v>
      </c>
      <c r="E2674" s="13">
        <v>6.8000000000000007</v>
      </c>
      <c r="F2674" s="7">
        <f>(((20-15)/(MIN($E$2:$E$8761)-15))*Data[[#This Row],[temperatuur]])+18.151</f>
        <v>16.722428571428573</v>
      </c>
      <c r="G2674" s="7">
        <f>Data[[#This Row],[Tintern ]]-Data[[#This Row],[temperatuur]]</f>
        <v>9.922428571428572</v>
      </c>
      <c r="H2674" s="7">
        <f>ROUND(IF(Data[[#This Row],[deltaT]]&gt;0,(Data[[#This Row],[Tintern ]]-Data[[#This Row],[temperatuur]])*Uitgangspunten!$B$9,0),1)</f>
        <v>34.5</v>
      </c>
      <c r="I2674"/>
      <c r="J2674"/>
      <c r="K2674" s="6"/>
      <c r="O2674" s="5"/>
      <c r="P2674" s="8"/>
      <c r="U2674"/>
      <c r="V2674"/>
    </row>
    <row r="2675" spans="1:22" x14ac:dyDescent="0.25">
      <c r="A2675">
        <v>2010</v>
      </c>
      <c r="B2675">
        <v>10</v>
      </c>
      <c r="C2675">
        <v>16</v>
      </c>
      <c r="D2675">
        <v>5</v>
      </c>
      <c r="E2675" s="13">
        <v>6.8000000000000007</v>
      </c>
      <c r="F2675" s="7">
        <f>(((20-15)/(MIN($E$2:$E$8761)-15))*Data[[#This Row],[temperatuur]])+18.151</f>
        <v>16.722428571428573</v>
      </c>
      <c r="G2675" s="7">
        <f>Data[[#This Row],[Tintern ]]-Data[[#This Row],[temperatuur]]</f>
        <v>9.922428571428572</v>
      </c>
      <c r="H2675" s="7">
        <f>ROUND(IF(Data[[#This Row],[deltaT]]&gt;0,(Data[[#This Row],[Tintern ]]-Data[[#This Row],[temperatuur]])*Uitgangspunten!$B$9,0),1)</f>
        <v>34.5</v>
      </c>
      <c r="I2675"/>
      <c r="J2675"/>
      <c r="K2675" s="6"/>
      <c r="O2675" s="5"/>
      <c r="P2675" s="8"/>
      <c r="U2675"/>
      <c r="V2675"/>
    </row>
    <row r="2676" spans="1:22" x14ac:dyDescent="0.25">
      <c r="A2676">
        <v>2010</v>
      </c>
      <c r="B2676">
        <v>10</v>
      </c>
      <c r="C2676">
        <v>19</v>
      </c>
      <c r="D2676">
        <v>23</v>
      </c>
      <c r="E2676" s="13">
        <v>6.8000000000000007</v>
      </c>
      <c r="F2676" s="7">
        <f>(((20-15)/(MIN($E$2:$E$8761)-15))*Data[[#This Row],[temperatuur]])+18.151</f>
        <v>16.722428571428573</v>
      </c>
      <c r="G2676" s="7">
        <f>Data[[#This Row],[Tintern ]]-Data[[#This Row],[temperatuur]]</f>
        <v>9.922428571428572</v>
      </c>
      <c r="H2676" s="7">
        <f>ROUND(IF(Data[[#This Row],[deltaT]]&gt;0,(Data[[#This Row],[Tintern ]]-Data[[#This Row],[temperatuur]])*Uitgangspunten!$B$9,0),1)</f>
        <v>34.5</v>
      </c>
      <c r="I2676"/>
      <c r="J2676"/>
      <c r="K2676" s="6"/>
      <c r="O2676" s="5"/>
      <c r="P2676" s="8"/>
      <c r="U2676"/>
      <c r="V2676"/>
    </row>
    <row r="2677" spans="1:22" x14ac:dyDescent="0.25">
      <c r="A2677">
        <v>2010</v>
      </c>
      <c r="B2677">
        <v>10</v>
      </c>
      <c r="C2677">
        <v>25</v>
      </c>
      <c r="D2677">
        <v>8</v>
      </c>
      <c r="E2677" s="13">
        <v>6.8000000000000007</v>
      </c>
      <c r="F2677" s="7">
        <f>(((20-15)/(MIN($E$2:$E$8761)-15))*Data[[#This Row],[temperatuur]])+18.151</f>
        <v>16.722428571428573</v>
      </c>
      <c r="G2677" s="7">
        <f>Data[[#This Row],[Tintern ]]-Data[[#This Row],[temperatuur]]</f>
        <v>9.922428571428572</v>
      </c>
      <c r="H2677" s="7">
        <f>ROUND(IF(Data[[#This Row],[deltaT]]&gt;0,(Data[[#This Row],[Tintern ]]-Data[[#This Row],[temperatuur]])*Uitgangspunten!$B$9,0),1)</f>
        <v>34.5</v>
      </c>
      <c r="I2677"/>
      <c r="J2677"/>
      <c r="K2677" s="6"/>
      <c r="O2677" s="5"/>
      <c r="P2677" s="8"/>
      <c r="U2677"/>
      <c r="V2677"/>
    </row>
    <row r="2678" spans="1:22" x14ac:dyDescent="0.25">
      <c r="A2678">
        <v>2010</v>
      </c>
      <c r="B2678">
        <v>10</v>
      </c>
      <c r="C2678">
        <v>27</v>
      </c>
      <c r="D2678">
        <v>2</v>
      </c>
      <c r="E2678" s="13">
        <v>6.8000000000000007</v>
      </c>
      <c r="F2678" s="7">
        <f>(((20-15)/(MIN($E$2:$E$8761)-15))*Data[[#This Row],[temperatuur]])+18.151</f>
        <v>16.722428571428573</v>
      </c>
      <c r="G2678" s="7">
        <f>Data[[#This Row],[Tintern ]]-Data[[#This Row],[temperatuur]]</f>
        <v>9.922428571428572</v>
      </c>
      <c r="H2678" s="7">
        <f>ROUND(IF(Data[[#This Row],[deltaT]]&gt;0,(Data[[#This Row],[Tintern ]]-Data[[#This Row],[temperatuur]])*Uitgangspunten!$B$9,0),1)</f>
        <v>34.5</v>
      </c>
      <c r="I2678"/>
      <c r="J2678"/>
      <c r="K2678" s="6"/>
      <c r="O2678" s="5"/>
      <c r="P2678" s="8"/>
      <c r="U2678"/>
      <c r="V2678"/>
    </row>
    <row r="2679" spans="1:22" x14ac:dyDescent="0.25">
      <c r="A2679">
        <v>2003</v>
      </c>
      <c r="B2679">
        <v>11</v>
      </c>
      <c r="C2679">
        <v>4</v>
      </c>
      <c r="D2679">
        <v>2</v>
      </c>
      <c r="E2679" s="13">
        <v>6.8000000000000007</v>
      </c>
      <c r="F2679" s="7">
        <f>(((20-15)/(MIN($E$2:$E$8761)-15))*Data[[#This Row],[temperatuur]])+18.151</f>
        <v>16.722428571428573</v>
      </c>
      <c r="G2679" s="7">
        <f>Data[[#This Row],[Tintern ]]-Data[[#This Row],[temperatuur]]</f>
        <v>9.922428571428572</v>
      </c>
      <c r="H2679" s="7">
        <f>ROUND(IF(Data[[#This Row],[deltaT]]&gt;0,(Data[[#This Row],[Tintern ]]-Data[[#This Row],[temperatuur]])*Uitgangspunten!$B$9,0),1)</f>
        <v>34.5</v>
      </c>
      <c r="I2679"/>
      <c r="J2679"/>
      <c r="K2679" s="6"/>
      <c r="O2679" s="5"/>
      <c r="P2679" s="8"/>
      <c r="U2679"/>
      <c r="V2679"/>
    </row>
    <row r="2680" spans="1:22" x14ac:dyDescent="0.25">
      <c r="A2680">
        <v>2003</v>
      </c>
      <c r="B2680">
        <v>11</v>
      </c>
      <c r="C2680">
        <v>7</v>
      </c>
      <c r="D2680">
        <v>23</v>
      </c>
      <c r="E2680" s="13">
        <v>6.8000000000000007</v>
      </c>
      <c r="F2680" s="7">
        <f>(((20-15)/(MIN($E$2:$E$8761)-15))*Data[[#This Row],[temperatuur]])+18.151</f>
        <v>16.722428571428573</v>
      </c>
      <c r="G2680" s="7">
        <f>Data[[#This Row],[Tintern ]]-Data[[#This Row],[temperatuur]]</f>
        <v>9.922428571428572</v>
      </c>
      <c r="H2680" s="7">
        <f>ROUND(IF(Data[[#This Row],[deltaT]]&gt;0,(Data[[#This Row],[Tintern ]]-Data[[#This Row],[temperatuur]])*Uitgangspunten!$B$9,0),1)</f>
        <v>34.5</v>
      </c>
      <c r="I2680"/>
      <c r="J2680"/>
      <c r="K2680" s="6"/>
      <c r="O2680" s="5"/>
      <c r="P2680" s="8"/>
      <c r="U2680"/>
      <c r="V2680"/>
    </row>
    <row r="2681" spans="1:22" x14ac:dyDescent="0.25">
      <c r="A2681">
        <v>2003</v>
      </c>
      <c r="B2681">
        <v>11</v>
      </c>
      <c r="C2681">
        <v>12</v>
      </c>
      <c r="D2681">
        <v>23</v>
      </c>
      <c r="E2681" s="13">
        <v>6.8000000000000007</v>
      </c>
      <c r="F2681" s="7">
        <f>(((20-15)/(MIN($E$2:$E$8761)-15))*Data[[#This Row],[temperatuur]])+18.151</f>
        <v>16.722428571428573</v>
      </c>
      <c r="G2681" s="7">
        <f>Data[[#This Row],[Tintern ]]-Data[[#This Row],[temperatuur]]</f>
        <v>9.922428571428572</v>
      </c>
      <c r="H2681" s="7">
        <f>ROUND(IF(Data[[#This Row],[deltaT]]&gt;0,(Data[[#This Row],[Tintern ]]-Data[[#This Row],[temperatuur]])*Uitgangspunten!$B$9,0),1)</f>
        <v>34.5</v>
      </c>
      <c r="I2681"/>
      <c r="J2681"/>
      <c r="K2681" s="6"/>
      <c r="O2681" s="5"/>
      <c r="P2681" s="8"/>
      <c r="U2681"/>
      <c r="V2681"/>
    </row>
    <row r="2682" spans="1:22" x14ac:dyDescent="0.25">
      <c r="A2682">
        <v>2003</v>
      </c>
      <c r="B2682">
        <v>11</v>
      </c>
      <c r="C2682">
        <v>13</v>
      </c>
      <c r="D2682">
        <v>8</v>
      </c>
      <c r="E2682" s="13">
        <v>6.8000000000000007</v>
      </c>
      <c r="F2682" s="7">
        <f>(((20-15)/(MIN($E$2:$E$8761)-15))*Data[[#This Row],[temperatuur]])+18.151</f>
        <v>16.722428571428573</v>
      </c>
      <c r="G2682" s="7">
        <f>Data[[#This Row],[Tintern ]]-Data[[#This Row],[temperatuur]]</f>
        <v>9.922428571428572</v>
      </c>
      <c r="H2682" s="7">
        <f>ROUND(IF(Data[[#This Row],[deltaT]]&gt;0,(Data[[#This Row],[Tintern ]]-Data[[#This Row],[temperatuur]])*Uitgangspunten!$B$9,0),1)</f>
        <v>34.5</v>
      </c>
      <c r="I2682"/>
      <c r="J2682"/>
      <c r="K2682" s="6"/>
      <c r="O2682" s="5"/>
      <c r="P2682" s="8"/>
      <c r="U2682"/>
      <c r="V2682"/>
    </row>
    <row r="2683" spans="1:22" x14ac:dyDescent="0.25">
      <c r="A2683">
        <v>2003</v>
      </c>
      <c r="B2683">
        <v>11</v>
      </c>
      <c r="C2683">
        <v>16</v>
      </c>
      <c r="D2683">
        <v>24</v>
      </c>
      <c r="E2683" s="13">
        <v>6.8000000000000007</v>
      </c>
      <c r="F2683" s="7">
        <f>(((20-15)/(MIN($E$2:$E$8761)-15))*Data[[#This Row],[temperatuur]])+18.151</f>
        <v>16.722428571428573</v>
      </c>
      <c r="G2683" s="7">
        <f>Data[[#This Row],[Tintern ]]-Data[[#This Row],[temperatuur]]</f>
        <v>9.922428571428572</v>
      </c>
      <c r="H2683" s="7">
        <f>ROUND(IF(Data[[#This Row],[deltaT]]&gt;0,(Data[[#This Row],[Tintern ]]-Data[[#This Row],[temperatuur]])*Uitgangspunten!$B$9,0),1)</f>
        <v>34.5</v>
      </c>
      <c r="I2683"/>
      <c r="J2683"/>
      <c r="K2683" s="6"/>
      <c r="O2683" s="5"/>
      <c r="P2683" s="8"/>
      <c r="U2683"/>
      <c r="V2683"/>
    </row>
    <row r="2684" spans="1:22" x14ac:dyDescent="0.25">
      <c r="A2684">
        <v>2003</v>
      </c>
      <c r="B2684">
        <v>11</v>
      </c>
      <c r="C2684">
        <v>24</v>
      </c>
      <c r="D2684">
        <v>17</v>
      </c>
      <c r="E2684" s="13">
        <v>6.8000000000000007</v>
      </c>
      <c r="F2684" s="7">
        <f>(((20-15)/(MIN($E$2:$E$8761)-15))*Data[[#This Row],[temperatuur]])+18.151</f>
        <v>16.722428571428573</v>
      </c>
      <c r="G2684" s="7">
        <f>Data[[#This Row],[Tintern ]]-Data[[#This Row],[temperatuur]]</f>
        <v>9.922428571428572</v>
      </c>
      <c r="H2684" s="7">
        <f>ROUND(IF(Data[[#This Row],[deltaT]]&gt;0,(Data[[#This Row],[Tintern ]]-Data[[#This Row],[temperatuur]])*Uitgangspunten!$B$9,0),1)</f>
        <v>34.5</v>
      </c>
      <c r="I2684"/>
      <c r="J2684"/>
      <c r="K2684" s="6"/>
      <c r="O2684" s="5"/>
      <c r="P2684" s="8"/>
      <c r="U2684"/>
      <c r="V2684"/>
    </row>
    <row r="2685" spans="1:22" x14ac:dyDescent="0.25">
      <c r="A2685">
        <v>2003</v>
      </c>
      <c r="B2685">
        <v>11</v>
      </c>
      <c r="C2685">
        <v>24</v>
      </c>
      <c r="D2685">
        <v>18</v>
      </c>
      <c r="E2685" s="13">
        <v>6.8000000000000007</v>
      </c>
      <c r="F2685" s="7">
        <f>(((20-15)/(MIN($E$2:$E$8761)-15))*Data[[#This Row],[temperatuur]])+18.151</f>
        <v>16.722428571428573</v>
      </c>
      <c r="G2685" s="7">
        <f>Data[[#This Row],[Tintern ]]-Data[[#This Row],[temperatuur]]</f>
        <v>9.922428571428572</v>
      </c>
      <c r="H2685" s="7">
        <f>ROUND(IF(Data[[#This Row],[deltaT]]&gt;0,(Data[[#This Row],[Tintern ]]-Data[[#This Row],[temperatuur]])*Uitgangspunten!$B$9,0),1)</f>
        <v>34.5</v>
      </c>
      <c r="I2685"/>
      <c r="J2685"/>
      <c r="K2685" s="6"/>
      <c r="O2685" s="5"/>
      <c r="P2685" s="8"/>
      <c r="U2685"/>
      <c r="V2685"/>
    </row>
    <row r="2686" spans="1:22" x14ac:dyDescent="0.25">
      <c r="A2686">
        <v>2003</v>
      </c>
      <c r="B2686">
        <v>11</v>
      </c>
      <c r="C2686">
        <v>24</v>
      </c>
      <c r="D2686">
        <v>20</v>
      </c>
      <c r="E2686" s="13">
        <v>6.8000000000000007</v>
      </c>
      <c r="F2686" s="7">
        <f>(((20-15)/(MIN($E$2:$E$8761)-15))*Data[[#This Row],[temperatuur]])+18.151</f>
        <v>16.722428571428573</v>
      </c>
      <c r="G2686" s="7">
        <f>Data[[#This Row],[Tintern ]]-Data[[#This Row],[temperatuur]]</f>
        <v>9.922428571428572</v>
      </c>
      <c r="H2686" s="7">
        <f>ROUND(IF(Data[[#This Row],[deltaT]]&gt;0,(Data[[#This Row],[Tintern ]]-Data[[#This Row],[temperatuur]])*Uitgangspunten!$B$9,0),1)</f>
        <v>34.5</v>
      </c>
      <c r="I2686"/>
      <c r="J2686"/>
      <c r="K2686" s="6"/>
      <c r="O2686" s="5"/>
      <c r="P2686" s="8"/>
      <c r="U2686"/>
      <c r="V2686"/>
    </row>
    <row r="2687" spans="1:22" x14ac:dyDescent="0.25">
      <c r="A2687">
        <v>2003</v>
      </c>
      <c r="B2687">
        <v>11</v>
      </c>
      <c r="C2687">
        <v>24</v>
      </c>
      <c r="D2687">
        <v>21</v>
      </c>
      <c r="E2687" s="13">
        <v>6.8000000000000007</v>
      </c>
      <c r="F2687" s="7">
        <f>(((20-15)/(MIN($E$2:$E$8761)-15))*Data[[#This Row],[temperatuur]])+18.151</f>
        <v>16.722428571428573</v>
      </c>
      <c r="G2687" s="7">
        <f>Data[[#This Row],[Tintern ]]-Data[[#This Row],[temperatuur]]</f>
        <v>9.922428571428572</v>
      </c>
      <c r="H2687" s="7">
        <f>ROUND(IF(Data[[#This Row],[deltaT]]&gt;0,(Data[[#This Row],[Tintern ]]-Data[[#This Row],[temperatuur]])*Uitgangspunten!$B$9,0),1)</f>
        <v>34.5</v>
      </c>
      <c r="I2687"/>
      <c r="J2687"/>
      <c r="K2687" s="6"/>
      <c r="O2687" s="5"/>
      <c r="P2687" s="8"/>
      <c r="U2687"/>
      <c r="V2687"/>
    </row>
    <row r="2688" spans="1:22" x14ac:dyDescent="0.25">
      <c r="A2688">
        <v>2003</v>
      </c>
      <c r="B2688">
        <v>11</v>
      </c>
      <c r="C2688">
        <v>24</v>
      </c>
      <c r="D2688">
        <v>22</v>
      </c>
      <c r="E2688" s="13">
        <v>6.8000000000000007</v>
      </c>
      <c r="F2688" s="7">
        <f>(((20-15)/(MIN($E$2:$E$8761)-15))*Data[[#This Row],[temperatuur]])+18.151</f>
        <v>16.722428571428573</v>
      </c>
      <c r="G2688" s="7">
        <f>Data[[#This Row],[Tintern ]]-Data[[#This Row],[temperatuur]]</f>
        <v>9.922428571428572</v>
      </c>
      <c r="H2688" s="7">
        <f>ROUND(IF(Data[[#This Row],[deltaT]]&gt;0,(Data[[#This Row],[Tintern ]]-Data[[#This Row],[temperatuur]])*Uitgangspunten!$B$9,0),1)</f>
        <v>34.5</v>
      </c>
      <c r="I2688"/>
      <c r="J2688"/>
      <c r="K2688" s="6"/>
      <c r="O2688" s="5"/>
      <c r="P2688" s="8"/>
      <c r="U2688"/>
      <c r="V2688"/>
    </row>
    <row r="2689" spans="1:22" x14ac:dyDescent="0.25">
      <c r="A2689">
        <v>2003</v>
      </c>
      <c r="B2689">
        <v>11</v>
      </c>
      <c r="C2689">
        <v>25</v>
      </c>
      <c r="D2689">
        <v>24</v>
      </c>
      <c r="E2689" s="13">
        <v>6.8000000000000007</v>
      </c>
      <c r="F2689" s="7">
        <f>(((20-15)/(MIN($E$2:$E$8761)-15))*Data[[#This Row],[temperatuur]])+18.151</f>
        <v>16.722428571428573</v>
      </c>
      <c r="G2689" s="7">
        <f>Data[[#This Row],[Tintern ]]-Data[[#This Row],[temperatuur]]</f>
        <v>9.922428571428572</v>
      </c>
      <c r="H2689" s="7">
        <f>ROUND(IF(Data[[#This Row],[deltaT]]&gt;0,(Data[[#This Row],[Tintern ]]-Data[[#This Row],[temperatuur]])*Uitgangspunten!$B$9,0),1)</f>
        <v>34.5</v>
      </c>
      <c r="I2689"/>
      <c r="J2689"/>
      <c r="K2689" s="6"/>
      <c r="O2689" s="5"/>
      <c r="P2689" s="8"/>
      <c r="U2689"/>
      <c r="V2689"/>
    </row>
    <row r="2690" spans="1:22" x14ac:dyDescent="0.25">
      <c r="A2690">
        <v>2003</v>
      </c>
      <c r="B2690">
        <v>11</v>
      </c>
      <c r="C2690">
        <v>26</v>
      </c>
      <c r="D2690">
        <v>1</v>
      </c>
      <c r="E2690" s="13">
        <v>6.8000000000000007</v>
      </c>
      <c r="F2690" s="7">
        <f>(((20-15)/(MIN($E$2:$E$8761)-15))*Data[[#This Row],[temperatuur]])+18.151</f>
        <v>16.722428571428573</v>
      </c>
      <c r="G2690" s="7">
        <f>Data[[#This Row],[Tintern ]]-Data[[#This Row],[temperatuur]]</f>
        <v>9.922428571428572</v>
      </c>
      <c r="H2690" s="7">
        <f>ROUND(IF(Data[[#This Row],[deltaT]]&gt;0,(Data[[#This Row],[Tintern ]]-Data[[#This Row],[temperatuur]])*Uitgangspunten!$B$9,0),1)</f>
        <v>34.5</v>
      </c>
      <c r="I2690"/>
      <c r="J2690"/>
      <c r="K2690" s="6"/>
      <c r="O2690" s="5"/>
      <c r="P2690" s="8"/>
      <c r="U2690"/>
      <c r="V2690"/>
    </row>
    <row r="2691" spans="1:22" x14ac:dyDescent="0.25">
      <c r="A2691">
        <v>2003</v>
      </c>
      <c r="B2691">
        <v>11</v>
      </c>
      <c r="C2691">
        <v>26</v>
      </c>
      <c r="D2691">
        <v>2</v>
      </c>
      <c r="E2691" s="13">
        <v>6.8000000000000007</v>
      </c>
      <c r="F2691" s="7">
        <f>(((20-15)/(MIN($E$2:$E$8761)-15))*Data[[#This Row],[temperatuur]])+18.151</f>
        <v>16.722428571428573</v>
      </c>
      <c r="G2691" s="7">
        <f>Data[[#This Row],[Tintern ]]-Data[[#This Row],[temperatuur]]</f>
        <v>9.922428571428572</v>
      </c>
      <c r="H2691" s="7">
        <f>ROUND(IF(Data[[#This Row],[deltaT]]&gt;0,(Data[[#This Row],[Tintern ]]-Data[[#This Row],[temperatuur]])*Uitgangspunten!$B$9,0),1)</f>
        <v>34.5</v>
      </c>
      <c r="I2691"/>
      <c r="J2691"/>
      <c r="K2691" s="6"/>
      <c r="O2691" s="5"/>
      <c r="P2691" s="8"/>
      <c r="U2691"/>
      <c r="V2691"/>
    </row>
    <row r="2692" spans="1:22" x14ac:dyDescent="0.25">
      <c r="A2692">
        <v>2003</v>
      </c>
      <c r="B2692">
        <v>12</v>
      </c>
      <c r="C2692">
        <v>2</v>
      </c>
      <c r="D2692">
        <v>17</v>
      </c>
      <c r="E2692" s="13">
        <v>6.8000000000000007</v>
      </c>
      <c r="F2692" s="7">
        <f>(((20-15)/(MIN($E$2:$E$8761)-15))*Data[[#This Row],[temperatuur]])+18.151</f>
        <v>16.722428571428573</v>
      </c>
      <c r="G2692" s="7">
        <f>Data[[#This Row],[Tintern ]]-Data[[#This Row],[temperatuur]]</f>
        <v>9.922428571428572</v>
      </c>
      <c r="H2692" s="7">
        <f>ROUND(IF(Data[[#This Row],[deltaT]]&gt;0,(Data[[#This Row],[Tintern ]]-Data[[#This Row],[temperatuur]])*Uitgangspunten!$B$9,0),1)</f>
        <v>34.5</v>
      </c>
      <c r="I2692"/>
      <c r="J2692"/>
      <c r="K2692" s="6"/>
      <c r="O2692" s="5"/>
      <c r="P2692" s="8"/>
      <c r="U2692"/>
      <c r="V2692"/>
    </row>
    <row r="2693" spans="1:22" x14ac:dyDescent="0.25">
      <c r="A2693">
        <v>2003</v>
      </c>
      <c r="B2693">
        <v>12</v>
      </c>
      <c r="C2693">
        <v>6</v>
      </c>
      <c r="D2693">
        <v>10</v>
      </c>
      <c r="E2693" s="13">
        <v>6.8000000000000007</v>
      </c>
      <c r="F2693" s="7">
        <f>(((20-15)/(MIN($E$2:$E$8761)-15))*Data[[#This Row],[temperatuur]])+18.151</f>
        <v>16.722428571428573</v>
      </c>
      <c r="G2693" s="7">
        <f>Data[[#This Row],[Tintern ]]-Data[[#This Row],[temperatuur]]</f>
        <v>9.922428571428572</v>
      </c>
      <c r="H2693" s="7">
        <f>ROUND(IF(Data[[#This Row],[deltaT]]&gt;0,(Data[[#This Row],[Tintern ]]-Data[[#This Row],[temperatuur]])*Uitgangspunten!$B$9,0),1)</f>
        <v>34.5</v>
      </c>
      <c r="I2693"/>
      <c r="J2693"/>
      <c r="K2693" s="6"/>
      <c r="O2693" s="5"/>
      <c r="P2693" s="8"/>
      <c r="U2693"/>
      <c r="V2693"/>
    </row>
    <row r="2694" spans="1:22" x14ac:dyDescent="0.25">
      <c r="A2694">
        <v>2003</v>
      </c>
      <c r="B2694">
        <v>12</v>
      </c>
      <c r="C2694">
        <v>14</v>
      </c>
      <c r="D2694">
        <v>3</v>
      </c>
      <c r="E2694" s="13">
        <v>6.8000000000000007</v>
      </c>
      <c r="F2694" s="7">
        <f>(((20-15)/(MIN($E$2:$E$8761)-15))*Data[[#This Row],[temperatuur]])+18.151</f>
        <v>16.722428571428573</v>
      </c>
      <c r="G2694" s="7">
        <f>Data[[#This Row],[Tintern ]]-Data[[#This Row],[temperatuur]]</f>
        <v>9.922428571428572</v>
      </c>
      <c r="H2694" s="7">
        <f>ROUND(IF(Data[[#This Row],[deltaT]]&gt;0,(Data[[#This Row],[Tintern ]]-Data[[#This Row],[temperatuur]])*Uitgangspunten!$B$9,0),1)</f>
        <v>34.5</v>
      </c>
      <c r="I2694"/>
      <c r="J2694"/>
      <c r="K2694" s="6"/>
      <c r="O2694" s="5"/>
      <c r="P2694" s="8"/>
      <c r="U2694"/>
      <c r="V2694"/>
    </row>
    <row r="2695" spans="1:22" x14ac:dyDescent="0.25">
      <c r="A2695">
        <v>2003</v>
      </c>
      <c r="B2695">
        <v>12</v>
      </c>
      <c r="C2695">
        <v>14</v>
      </c>
      <c r="D2695">
        <v>18</v>
      </c>
      <c r="E2695" s="13">
        <v>6.8000000000000007</v>
      </c>
      <c r="F2695" s="7">
        <f>(((20-15)/(MIN($E$2:$E$8761)-15))*Data[[#This Row],[temperatuur]])+18.151</f>
        <v>16.722428571428573</v>
      </c>
      <c r="G2695" s="7">
        <f>Data[[#This Row],[Tintern ]]-Data[[#This Row],[temperatuur]]</f>
        <v>9.922428571428572</v>
      </c>
      <c r="H2695" s="7">
        <f>ROUND(IF(Data[[#This Row],[deltaT]]&gt;0,(Data[[#This Row],[Tintern ]]-Data[[#This Row],[temperatuur]])*Uitgangspunten!$B$9,0),1)</f>
        <v>34.5</v>
      </c>
      <c r="I2695"/>
      <c r="J2695"/>
      <c r="K2695" s="6"/>
      <c r="O2695" s="5"/>
      <c r="P2695" s="8"/>
      <c r="U2695"/>
      <c r="V2695"/>
    </row>
    <row r="2696" spans="1:22" x14ac:dyDescent="0.25">
      <c r="A2696">
        <v>2003</v>
      </c>
      <c r="B2696">
        <v>12</v>
      </c>
      <c r="C2696">
        <v>27</v>
      </c>
      <c r="D2696">
        <v>8</v>
      </c>
      <c r="E2696" s="13">
        <v>6.8000000000000007</v>
      </c>
      <c r="F2696" s="7">
        <f>(((20-15)/(MIN($E$2:$E$8761)-15))*Data[[#This Row],[temperatuur]])+18.151</f>
        <v>16.722428571428573</v>
      </c>
      <c r="G2696" s="7">
        <f>Data[[#This Row],[Tintern ]]-Data[[#This Row],[temperatuur]]</f>
        <v>9.922428571428572</v>
      </c>
      <c r="H2696" s="7">
        <f>ROUND(IF(Data[[#This Row],[deltaT]]&gt;0,(Data[[#This Row],[Tintern ]]-Data[[#This Row],[temperatuur]])*Uitgangspunten!$B$9,0),1)</f>
        <v>34.5</v>
      </c>
      <c r="I2696"/>
      <c r="J2696"/>
      <c r="K2696" s="6"/>
      <c r="O2696" s="5"/>
      <c r="P2696" s="8"/>
      <c r="U2696"/>
      <c r="V2696"/>
    </row>
    <row r="2697" spans="1:22" x14ac:dyDescent="0.25">
      <c r="A2697">
        <v>2001</v>
      </c>
      <c r="B2697">
        <v>1</v>
      </c>
      <c r="C2697">
        <v>3</v>
      </c>
      <c r="D2697">
        <v>9</v>
      </c>
      <c r="E2697" s="13">
        <v>6.9</v>
      </c>
      <c r="F2697" s="7">
        <f>(((20-15)/(MIN($E$2:$E$8761)-15))*Data[[#This Row],[temperatuur]])+18.151</f>
        <v>16.701420168067227</v>
      </c>
      <c r="G2697" s="7">
        <f>Data[[#This Row],[Tintern ]]-Data[[#This Row],[temperatuur]]</f>
        <v>9.8014201680672262</v>
      </c>
      <c r="H2697" s="7">
        <f>ROUND(IF(Data[[#This Row],[deltaT]]&gt;0,(Data[[#This Row],[Tintern ]]-Data[[#This Row],[temperatuur]])*Uitgangspunten!$B$9,0),1)</f>
        <v>34</v>
      </c>
      <c r="I2697"/>
      <c r="J2697"/>
      <c r="K2697" s="6"/>
      <c r="O2697" s="5"/>
      <c r="P2697" s="8"/>
      <c r="U2697"/>
      <c r="V2697"/>
    </row>
    <row r="2698" spans="1:22" x14ac:dyDescent="0.25">
      <c r="A2698">
        <v>2001</v>
      </c>
      <c r="B2698">
        <v>1</v>
      </c>
      <c r="C2698">
        <v>4</v>
      </c>
      <c r="D2698">
        <v>6</v>
      </c>
      <c r="E2698" s="13">
        <v>6.9</v>
      </c>
      <c r="F2698" s="7">
        <f>(((20-15)/(MIN($E$2:$E$8761)-15))*Data[[#This Row],[temperatuur]])+18.151</f>
        <v>16.701420168067227</v>
      </c>
      <c r="G2698" s="7">
        <f>Data[[#This Row],[Tintern ]]-Data[[#This Row],[temperatuur]]</f>
        <v>9.8014201680672262</v>
      </c>
      <c r="H2698" s="7">
        <f>ROUND(IF(Data[[#This Row],[deltaT]]&gt;0,(Data[[#This Row],[Tintern ]]-Data[[#This Row],[temperatuur]])*Uitgangspunten!$B$9,0),1)</f>
        <v>34</v>
      </c>
      <c r="I2698"/>
      <c r="J2698"/>
      <c r="K2698" s="6"/>
      <c r="O2698" s="5"/>
      <c r="P2698" s="8"/>
      <c r="U2698"/>
      <c r="V2698"/>
    </row>
    <row r="2699" spans="1:22" x14ac:dyDescent="0.25">
      <c r="A2699">
        <v>2001</v>
      </c>
      <c r="B2699">
        <v>1</v>
      </c>
      <c r="C2699">
        <v>5</v>
      </c>
      <c r="D2699">
        <v>6</v>
      </c>
      <c r="E2699" s="13">
        <v>6.9</v>
      </c>
      <c r="F2699" s="7">
        <f>(((20-15)/(MIN($E$2:$E$8761)-15))*Data[[#This Row],[temperatuur]])+18.151</f>
        <v>16.701420168067227</v>
      </c>
      <c r="G2699" s="7">
        <f>Data[[#This Row],[Tintern ]]-Data[[#This Row],[temperatuur]]</f>
        <v>9.8014201680672262</v>
      </c>
      <c r="H2699" s="7">
        <f>ROUND(IF(Data[[#This Row],[deltaT]]&gt;0,(Data[[#This Row],[Tintern ]]-Data[[#This Row],[temperatuur]])*Uitgangspunten!$B$9,0),1)</f>
        <v>34</v>
      </c>
      <c r="I2699"/>
      <c r="J2699"/>
      <c r="K2699" s="6"/>
      <c r="O2699" s="5"/>
      <c r="P2699" s="8"/>
      <c r="U2699"/>
      <c r="V2699"/>
    </row>
    <row r="2700" spans="1:22" x14ac:dyDescent="0.25">
      <c r="A2700">
        <v>2001</v>
      </c>
      <c r="B2700">
        <v>1</v>
      </c>
      <c r="C2700">
        <v>6</v>
      </c>
      <c r="D2700">
        <v>3</v>
      </c>
      <c r="E2700" s="13">
        <v>6.9</v>
      </c>
      <c r="F2700" s="7">
        <f>(((20-15)/(MIN($E$2:$E$8761)-15))*Data[[#This Row],[temperatuur]])+18.151</f>
        <v>16.701420168067227</v>
      </c>
      <c r="G2700" s="7">
        <f>Data[[#This Row],[Tintern ]]-Data[[#This Row],[temperatuur]]</f>
        <v>9.8014201680672262</v>
      </c>
      <c r="H2700" s="7">
        <f>ROUND(IF(Data[[#This Row],[deltaT]]&gt;0,(Data[[#This Row],[Tintern ]]-Data[[#This Row],[temperatuur]])*Uitgangspunten!$B$9,0),1)</f>
        <v>34</v>
      </c>
      <c r="I2700"/>
      <c r="J2700"/>
      <c r="K2700" s="6"/>
      <c r="O2700" s="5"/>
      <c r="P2700" s="8"/>
      <c r="U2700"/>
      <c r="V2700"/>
    </row>
    <row r="2701" spans="1:22" x14ac:dyDescent="0.25">
      <c r="A2701">
        <v>2004</v>
      </c>
      <c r="B2701" s="3">
        <v>2</v>
      </c>
      <c r="C2701">
        <v>1</v>
      </c>
      <c r="D2701">
        <v>4</v>
      </c>
      <c r="E2701" s="13">
        <v>6.9</v>
      </c>
      <c r="F2701" s="7">
        <f>(((20-15)/(MIN($E$2:$E$8761)-15))*Data[[#This Row],[temperatuur]])+18.151</f>
        <v>16.701420168067227</v>
      </c>
      <c r="G2701" s="7">
        <f>Data[[#This Row],[Tintern ]]-Data[[#This Row],[temperatuur]]</f>
        <v>9.8014201680672262</v>
      </c>
      <c r="H2701" s="7">
        <f>ROUND(IF(Data[[#This Row],[deltaT]]&gt;0,(Data[[#This Row],[Tintern ]]-Data[[#This Row],[temperatuur]])*Uitgangspunten!$B$9,0),1)</f>
        <v>34</v>
      </c>
      <c r="I2701"/>
      <c r="J2701"/>
      <c r="K2701" s="6"/>
      <c r="O2701" s="5"/>
      <c r="P2701" s="8"/>
      <c r="U2701"/>
      <c r="V2701"/>
    </row>
    <row r="2702" spans="1:22" x14ac:dyDescent="0.25">
      <c r="A2702">
        <v>2004</v>
      </c>
      <c r="B2702">
        <v>2</v>
      </c>
      <c r="C2702">
        <v>7</v>
      </c>
      <c r="D2702">
        <v>5</v>
      </c>
      <c r="E2702" s="13">
        <v>6.9</v>
      </c>
      <c r="F2702" s="7">
        <f>(((20-15)/(MIN($E$2:$E$8761)-15))*Data[[#This Row],[temperatuur]])+18.151</f>
        <v>16.701420168067227</v>
      </c>
      <c r="G2702" s="7">
        <f>Data[[#This Row],[Tintern ]]-Data[[#This Row],[temperatuur]]</f>
        <v>9.8014201680672262</v>
      </c>
      <c r="H2702" s="7">
        <f>ROUND(IF(Data[[#This Row],[deltaT]]&gt;0,(Data[[#This Row],[Tintern ]]-Data[[#This Row],[temperatuur]])*Uitgangspunten!$B$9,0),1)</f>
        <v>34</v>
      </c>
      <c r="I2702"/>
      <c r="J2702"/>
      <c r="K2702" s="6"/>
      <c r="O2702" s="5"/>
      <c r="P2702" s="8"/>
      <c r="U2702"/>
      <c r="V2702"/>
    </row>
    <row r="2703" spans="1:22" x14ac:dyDescent="0.25">
      <c r="A2703">
        <v>2004</v>
      </c>
      <c r="B2703">
        <v>2</v>
      </c>
      <c r="C2703">
        <v>12</v>
      </c>
      <c r="D2703">
        <v>18</v>
      </c>
      <c r="E2703" s="13">
        <v>6.9</v>
      </c>
      <c r="F2703" s="7">
        <f>(((20-15)/(MIN($E$2:$E$8761)-15))*Data[[#This Row],[temperatuur]])+18.151</f>
        <v>16.701420168067227</v>
      </c>
      <c r="G2703" s="7">
        <f>Data[[#This Row],[Tintern ]]-Data[[#This Row],[temperatuur]]</f>
        <v>9.8014201680672262</v>
      </c>
      <c r="H2703" s="7">
        <f>ROUND(IF(Data[[#This Row],[deltaT]]&gt;0,(Data[[#This Row],[Tintern ]]-Data[[#This Row],[temperatuur]])*Uitgangspunten!$B$9,0),1)</f>
        <v>34</v>
      </c>
      <c r="I2703"/>
      <c r="J2703"/>
      <c r="K2703" s="6"/>
      <c r="O2703" s="5"/>
      <c r="P2703" s="8"/>
      <c r="U2703"/>
      <c r="V2703"/>
    </row>
    <row r="2704" spans="1:22" x14ac:dyDescent="0.25">
      <c r="A2704">
        <v>2004</v>
      </c>
      <c r="B2704">
        <v>2</v>
      </c>
      <c r="C2704">
        <v>13</v>
      </c>
      <c r="D2704">
        <v>5</v>
      </c>
      <c r="E2704" s="13">
        <v>6.9</v>
      </c>
      <c r="F2704" s="7">
        <f>(((20-15)/(MIN($E$2:$E$8761)-15))*Data[[#This Row],[temperatuur]])+18.151</f>
        <v>16.701420168067227</v>
      </c>
      <c r="G2704" s="7">
        <f>Data[[#This Row],[Tintern ]]-Data[[#This Row],[temperatuur]]</f>
        <v>9.8014201680672262</v>
      </c>
      <c r="H2704" s="7">
        <f>ROUND(IF(Data[[#This Row],[deltaT]]&gt;0,(Data[[#This Row],[Tintern ]]-Data[[#This Row],[temperatuur]])*Uitgangspunten!$B$9,0),1)</f>
        <v>34</v>
      </c>
      <c r="I2704"/>
      <c r="J2704"/>
      <c r="K2704" s="6"/>
      <c r="O2704" s="5"/>
      <c r="P2704" s="8"/>
      <c r="U2704"/>
      <c r="V2704"/>
    </row>
    <row r="2705" spans="1:22" x14ac:dyDescent="0.25">
      <c r="A2705">
        <v>2004</v>
      </c>
      <c r="B2705">
        <v>2</v>
      </c>
      <c r="C2705">
        <v>14</v>
      </c>
      <c r="D2705">
        <v>1</v>
      </c>
      <c r="E2705" s="13">
        <v>6.9</v>
      </c>
      <c r="F2705" s="7">
        <f>(((20-15)/(MIN($E$2:$E$8761)-15))*Data[[#This Row],[temperatuur]])+18.151</f>
        <v>16.701420168067227</v>
      </c>
      <c r="G2705" s="7">
        <f>Data[[#This Row],[Tintern ]]-Data[[#This Row],[temperatuur]]</f>
        <v>9.8014201680672262</v>
      </c>
      <c r="H2705" s="7">
        <f>ROUND(IF(Data[[#This Row],[deltaT]]&gt;0,(Data[[#This Row],[Tintern ]]-Data[[#This Row],[temperatuur]])*Uitgangspunten!$B$9,0),1)</f>
        <v>34</v>
      </c>
      <c r="I2705"/>
      <c r="J2705"/>
      <c r="K2705" s="6"/>
      <c r="O2705" s="5"/>
      <c r="P2705" s="8"/>
      <c r="U2705"/>
      <c r="V2705"/>
    </row>
    <row r="2706" spans="1:22" x14ac:dyDescent="0.25">
      <c r="A2706">
        <v>2004</v>
      </c>
      <c r="B2706">
        <v>2</v>
      </c>
      <c r="C2706">
        <v>14</v>
      </c>
      <c r="D2706">
        <v>21</v>
      </c>
      <c r="E2706" s="13">
        <v>6.9</v>
      </c>
      <c r="F2706" s="7">
        <f>(((20-15)/(MIN($E$2:$E$8761)-15))*Data[[#This Row],[temperatuur]])+18.151</f>
        <v>16.701420168067227</v>
      </c>
      <c r="G2706" s="7">
        <f>Data[[#This Row],[Tintern ]]-Data[[#This Row],[temperatuur]]</f>
        <v>9.8014201680672262</v>
      </c>
      <c r="H2706" s="7">
        <f>ROUND(IF(Data[[#This Row],[deltaT]]&gt;0,(Data[[#This Row],[Tintern ]]-Data[[#This Row],[temperatuur]])*Uitgangspunten!$B$9,0),1)</f>
        <v>34</v>
      </c>
      <c r="I2706"/>
      <c r="J2706"/>
      <c r="K2706" s="6"/>
      <c r="O2706" s="5"/>
      <c r="P2706" s="8"/>
      <c r="U2706"/>
      <c r="V2706"/>
    </row>
    <row r="2707" spans="1:22" x14ac:dyDescent="0.25">
      <c r="A2707">
        <v>2004</v>
      </c>
      <c r="B2707">
        <v>2</v>
      </c>
      <c r="C2707">
        <v>18</v>
      </c>
      <c r="D2707">
        <v>10</v>
      </c>
      <c r="E2707" s="13">
        <v>6.9</v>
      </c>
      <c r="F2707" s="7">
        <f>(((20-15)/(MIN($E$2:$E$8761)-15))*Data[[#This Row],[temperatuur]])+18.151</f>
        <v>16.701420168067227</v>
      </c>
      <c r="G2707" s="7">
        <f>Data[[#This Row],[Tintern ]]-Data[[#This Row],[temperatuur]]</f>
        <v>9.8014201680672262</v>
      </c>
      <c r="H2707" s="7">
        <f>ROUND(IF(Data[[#This Row],[deltaT]]&gt;0,(Data[[#This Row],[Tintern ]]-Data[[#This Row],[temperatuur]])*Uitgangspunten!$B$9,0),1)</f>
        <v>34</v>
      </c>
      <c r="I2707"/>
      <c r="J2707"/>
      <c r="K2707" s="6"/>
      <c r="O2707" s="5"/>
      <c r="P2707" s="8"/>
      <c r="U2707"/>
      <c r="V2707"/>
    </row>
    <row r="2708" spans="1:22" x14ac:dyDescent="0.25">
      <c r="A2708">
        <v>2004</v>
      </c>
      <c r="B2708">
        <v>3</v>
      </c>
      <c r="C2708">
        <v>7</v>
      </c>
      <c r="D2708">
        <v>11</v>
      </c>
      <c r="E2708" s="13">
        <v>6.9</v>
      </c>
      <c r="F2708" s="7">
        <f>(((20-15)/(MIN($E$2:$E$8761)-15))*Data[[#This Row],[temperatuur]])+18.151</f>
        <v>16.701420168067227</v>
      </c>
      <c r="G2708" s="7">
        <f>Data[[#This Row],[Tintern ]]-Data[[#This Row],[temperatuur]]</f>
        <v>9.8014201680672262</v>
      </c>
      <c r="H2708" s="7">
        <f>ROUND(IF(Data[[#This Row],[deltaT]]&gt;0,(Data[[#This Row],[Tintern ]]-Data[[#This Row],[temperatuur]])*Uitgangspunten!$B$9,0),1)</f>
        <v>34</v>
      </c>
      <c r="I2708"/>
      <c r="J2708"/>
      <c r="K2708" s="6"/>
      <c r="O2708" s="5"/>
      <c r="P2708" s="8"/>
      <c r="U2708"/>
      <c r="V2708"/>
    </row>
    <row r="2709" spans="1:22" x14ac:dyDescent="0.25">
      <c r="A2709">
        <v>2004</v>
      </c>
      <c r="B2709">
        <v>3</v>
      </c>
      <c r="C2709">
        <v>13</v>
      </c>
      <c r="D2709">
        <v>19</v>
      </c>
      <c r="E2709" s="13">
        <v>6.9</v>
      </c>
      <c r="F2709" s="7">
        <f>(((20-15)/(MIN($E$2:$E$8761)-15))*Data[[#This Row],[temperatuur]])+18.151</f>
        <v>16.701420168067227</v>
      </c>
      <c r="G2709" s="7">
        <f>Data[[#This Row],[Tintern ]]-Data[[#This Row],[temperatuur]]</f>
        <v>9.8014201680672262</v>
      </c>
      <c r="H2709" s="7">
        <f>ROUND(IF(Data[[#This Row],[deltaT]]&gt;0,(Data[[#This Row],[Tintern ]]-Data[[#This Row],[temperatuur]])*Uitgangspunten!$B$9,0),1)</f>
        <v>34</v>
      </c>
      <c r="I2709"/>
      <c r="J2709"/>
      <c r="K2709" s="6"/>
      <c r="O2709" s="5"/>
      <c r="P2709" s="8"/>
      <c r="U2709"/>
      <c r="V2709"/>
    </row>
    <row r="2710" spans="1:22" x14ac:dyDescent="0.25">
      <c r="A2710">
        <v>2004</v>
      </c>
      <c r="B2710">
        <v>3</v>
      </c>
      <c r="C2710">
        <v>20</v>
      </c>
      <c r="D2710">
        <v>4</v>
      </c>
      <c r="E2710" s="13">
        <v>6.9</v>
      </c>
      <c r="F2710" s="7">
        <f>(((20-15)/(MIN($E$2:$E$8761)-15))*Data[[#This Row],[temperatuur]])+18.151</f>
        <v>16.701420168067227</v>
      </c>
      <c r="G2710" s="7">
        <f>Data[[#This Row],[Tintern ]]-Data[[#This Row],[temperatuur]]</f>
        <v>9.8014201680672262</v>
      </c>
      <c r="H2710" s="7">
        <f>ROUND(IF(Data[[#This Row],[deltaT]]&gt;0,(Data[[#This Row],[Tintern ]]-Data[[#This Row],[temperatuur]])*Uitgangspunten!$B$9,0),1)</f>
        <v>34</v>
      </c>
      <c r="I2710"/>
      <c r="J2710"/>
      <c r="K2710" s="6"/>
      <c r="O2710" s="5"/>
      <c r="P2710" s="8"/>
      <c r="U2710"/>
      <c r="V2710"/>
    </row>
    <row r="2711" spans="1:22" x14ac:dyDescent="0.25">
      <c r="A2711">
        <v>2004</v>
      </c>
      <c r="B2711">
        <v>3</v>
      </c>
      <c r="C2711">
        <v>22</v>
      </c>
      <c r="D2711">
        <v>2</v>
      </c>
      <c r="E2711" s="13">
        <v>6.9</v>
      </c>
      <c r="F2711" s="7">
        <f>(((20-15)/(MIN($E$2:$E$8761)-15))*Data[[#This Row],[temperatuur]])+18.151</f>
        <v>16.701420168067227</v>
      </c>
      <c r="G2711" s="7">
        <f>Data[[#This Row],[Tintern ]]-Data[[#This Row],[temperatuur]]</f>
        <v>9.8014201680672262</v>
      </c>
      <c r="H2711" s="7">
        <f>ROUND(IF(Data[[#This Row],[deltaT]]&gt;0,(Data[[#This Row],[Tintern ]]-Data[[#This Row],[temperatuur]])*Uitgangspunten!$B$9,0),1)</f>
        <v>34</v>
      </c>
      <c r="I2711"/>
      <c r="J2711"/>
      <c r="K2711" s="6"/>
      <c r="O2711" s="5"/>
      <c r="P2711" s="8"/>
      <c r="U2711"/>
      <c r="V2711"/>
    </row>
    <row r="2712" spans="1:22" x14ac:dyDescent="0.25">
      <c r="A2712">
        <v>2004</v>
      </c>
      <c r="B2712">
        <v>3</v>
      </c>
      <c r="C2712">
        <v>26</v>
      </c>
      <c r="D2712">
        <v>14</v>
      </c>
      <c r="E2712" s="13">
        <v>6.9</v>
      </c>
      <c r="F2712" s="7">
        <f>(((20-15)/(MIN($E$2:$E$8761)-15))*Data[[#This Row],[temperatuur]])+18.151</f>
        <v>16.701420168067227</v>
      </c>
      <c r="G2712" s="7">
        <f>Data[[#This Row],[Tintern ]]-Data[[#This Row],[temperatuur]]</f>
        <v>9.8014201680672262</v>
      </c>
      <c r="H2712" s="7">
        <f>ROUND(IF(Data[[#This Row],[deltaT]]&gt;0,(Data[[#This Row],[Tintern ]]-Data[[#This Row],[temperatuur]])*Uitgangspunten!$B$9,0),1)</f>
        <v>34</v>
      </c>
      <c r="I2712"/>
      <c r="J2712"/>
      <c r="K2712" s="6"/>
      <c r="O2712" s="5"/>
      <c r="P2712" s="8"/>
      <c r="U2712"/>
      <c r="V2712"/>
    </row>
    <row r="2713" spans="1:22" x14ac:dyDescent="0.25">
      <c r="A2713">
        <v>2004</v>
      </c>
      <c r="B2713">
        <v>3</v>
      </c>
      <c r="C2713">
        <v>29</v>
      </c>
      <c r="D2713">
        <v>8</v>
      </c>
      <c r="E2713" s="13">
        <v>6.9</v>
      </c>
      <c r="F2713" s="7">
        <f>(((20-15)/(MIN($E$2:$E$8761)-15))*Data[[#This Row],[temperatuur]])+18.151</f>
        <v>16.701420168067227</v>
      </c>
      <c r="G2713" s="7">
        <f>Data[[#This Row],[Tintern ]]-Data[[#This Row],[temperatuur]]</f>
        <v>9.8014201680672262</v>
      </c>
      <c r="H2713" s="7">
        <f>ROUND(IF(Data[[#This Row],[deltaT]]&gt;0,(Data[[#This Row],[Tintern ]]-Data[[#This Row],[temperatuur]])*Uitgangspunten!$B$9,0),1)</f>
        <v>34</v>
      </c>
      <c r="I2713"/>
      <c r="J2713"/>
      <c r="K2713" s="6"/>
      <c r="O2713" s="5"/>
      <c r="P2713" s="8"/>
      <c r="U2713"/>
      <c r="V2713"/>
    </row>
    <row r="2714" spans="1:22" x14ac:dyDescent="0.25">
      <c r="A2714">
        <v>2002</v>
      </c>
      <c r="B2714">
        <v>4</v>
      </c>
      <c r="C2714">
        <v>6</v>
      </c>
      <c r="D2714">
        <v>20</v>
      </c>
      <c r="E2714" s="13">
        <v>6.9</v>
      </c>
      <c r="F2714" s="7">
        <f>(((20-15)/(MIN($E$2:$E$8761)-15))*Data[[#This Row],[temperatuur]])+18.151</f>
        <v>16.701420168067227</v>
      </c>
      <c r="G2714" s="7">
        <f>Data[[#This Row],[Tintern ]]-Data[[#This Row],[temperatuur]]</f>
        <v>9.8014201680672262</v>
      </c>
      <c r="H2714" s="7">
        <f>ROUND(IF(Data[[#This Row],[deltaT]]&gt;0,(Data[[#This Row],[Tintern ]]-Data[[#This Row],[temperatuur]])*Uitgangspunten!$B$9,0),1)</f>
        <v>34</v>
      </c>
      <c r="I2714"/>
      <c r="J2714"/>
      <c r="K2714" s="6"/>
      <c r="O2714" s="5"/>
      <c r="P2714" s="8"/>
      <c r="U2714"/>
      <c r="V2714"/>
    </row>
    <row r="2715" spans="1:22" x14ac:dyDescent="0.25">
      <c r="A2715">
        <v>2002</v>
      </c>
      <c r="B2715">
        <v>4</v>
      </c>
      <c r="C2715">
        <v>16</v>
      </c>
      <c r="D2715">
        <v>4</v>
      </c>
      <c r="E2715" s="13">
        <v>6.9</v>
      </c>
      <c r="F2715" s="7">
        <f>(((20-15)/(MIN($E$2:$E$8761)-15))*Data[[#This Row],[temperatuur]])+18.151</f>
        <v>16.701420168067227</v>
      </c>
      <c r="G2715" s="7">
        <f>Data[[#This Row],[Tintern ]]-Data[[#This Row],[temperatuur]]</f>
        <v>9.8014201680672262</v>
      </c>
      <c r="H2715" s="7">
        <f>ROUND(IF(Data[[#This Row],[deltaT]]&gt;0,(Data[[#This Row],[Tintern ]]-Data[[#This Row],[temperatuur]])*Uitgangspunten!$B$9,0),1)</f>
        <v>34</v>
      </c>
      <c r="I2715"/>
      <c r="J2715"/>
      <c r="K2715" s="6"/>
      <c r="O2715" s="5"/>
      <c r="P2715" s="8"/>
      <c r="U2715"/>
      <c r="V2715"/>
    </row>
    <row r="2716" spans="1:22" x14ac:dyDescent="0.25">
      <c r="A2716">
        <v>2002</v>
      </c>
      <c r="B2716">
        <v>4</v>
      </c>
      <c r="C2716">
        <v>25</v>
      </c>
      <c r="D2716">
        <v>4</v>
      </c>
      <c r="E2716" s="13">
        <v>6.9</v>
      </c>
      <c r="F2716" s="7">
        <f>(((20-15)/(MIN($E$2:$E$8761)-15))*Data[[#This Row],[temperatuur]])+18.151</f>
        <v>16.701420168067227</v>
      </c>
      <c r="G2716" s="7">
        <f>Data[[#This Row],[Tintern ]]-Data[[#This Row],[temperatuur]]</f>
        <v>9.8014201680672262</v>
      </c>
      <c r="H2716" s="7">
        <f>ROUND(IF(Data[[#This Row],[deltaT]]&gt;0,(Data[[#This Row],[Tintern ]]-Data[[#This Row],[temperatuur]])*Uitgangspunten!$B$9,0),1)</f>
        <v>34</v>
      </c>
      <c r="I2716"/>
      <c r="J2716"/>
      <c r="K2716" s="6"/>
      <c r="O2716" s="5"/>
      <c r="P2716" s="8"/>
      <c r="U2716"/>
      <c r="V2716"/>
    </row>
    <row r="2717" spans="1:22" x14ac:dyDescent="0.25">
      <c r="A2717">
        <v>2000</v>
      </c>
      <c r="B2717">
        <v>5</v>
      </c>
      <c r="C2717">
        <v>29</v>
      </c>
      <c r="D2717">
        <v>23</v>
      </c>
      <c r="E2717" s="13">
        <v>6.9</v>
      </c>
      <c r="F2717" s="7">
        <f>(((20-15)/(MIN($E$2:$E$8761)-15))*Data[[#This Row],[temperatuur]])+18.151</f>
        <v>16.701420168067227</v>
      </c>
      <c r="G2717" s="7">
        <f>Data[[#This Row],[Tintern ]]-Data[[#This Row],[temperatuur]]</f>
        <v>9.8014201680672262</v>
      </c>
      <c r="H2717" s="7">
        <f>ROUND(IF(Data[[#This Row],[deltaT]]&gt;0,(Data[[#This Row],[Tintern ]]-Data[[#This Row],[temperatuur]])*Uitgangspunten!$B$9,0),1)</f>
        <v>34</v>
      </c>
      <c r="I2717"/>
      <c r="J2717"/>
      <c r="K2717" s="6"/>
      <c r="O2717" s="5"/>
      <c r="P2717" s="8"/>
      <c r="U2717"/>
      <c r="V2717"/>
    </row>
    <row r="2718" spans="1:22" x14ac:dyDescent="0.25">
      <c r="A2718">
        <v>2010</v>
      </c>
      <c r="B2718" s="3">
        <v>10</v>
      </c>
      <c r="C2718">
        <v>1</v>
      </c>
      <c r="D2718">
        <v>6</v>
      </c>
      <c r="E2718" s="13">
        <v>6.9</v>
      </c>
      <c r="F2718" s="7">
        <f>(((20-15)/(MIN($E$2:$E$8761)-15))*Data[[#This Row],[temperatuur]])+18.151</f>
        <v>16.701420168067227</v>
      </c>
      <c r="G2718" s="7">
        <f>Data[[#This Row],[Tintern ]]-Data[[#This Row],[temperatuur]]</f>
        <v>9.8014201680672262</v>
      </c>
      <c r="H2718" s="7">
        <f>ROUND(IF(Data[[#This Row],[deltaT]]&gt;0,(Data[[#This Row],[Tintern ]]-Data[[#This Row],[temperatuur]])*Uitgangspunten!$B$9,0),1)</f>
        <v>34</v>
      </c>
      <c r="I2718"/>
      <c r="J2718"/>
      <c r="K2718" s="6"/>
      <c r="O2718" s="5"/>
      <c r="P2718" s="8"/>
      <c r="U2718"/>
      <c r="V2718"/>
    </row>
    <row r="2719" spans="1:22" x14ac:dyDescent="0.25">
      <c r="A2719">
        <v>2010</v>
      </c>
      <c r="B2719">
        <v>10</v>
      </c>
      <c r="C2719">
        <v>18</v>
      </c>
      <c r="D2719">
        <v>9</v>
      </c>
      <c r="E2719" s="13">
        <v>6.9</v>
      </c>
      <c r="F2719" s="7">
        <f>(((20-15)/(MIN($E$2:$E$8761)-15))*Data[[#This Row],[temperatuur]])+18.151</f>
        <v>16.701420168067227</v>
      </c>
      <c r="G2719" s="7">
        <f>Data[[#This Row],[Tintern ]]-Data[[#This Row],[temperatuur]]</f>
        <v>9.8014201680672262</v>
      </c>
      <c r="H2719" s="7">
        <f>ROUND(IF(Data[[#This Row],[deltaT]]&gt;0,(Data[[#This Row],[Tintern ]]-Data[[#This Row],[temperatuur]])*Uitgangspunten!$B$9,0),1)</f>
        <v>34</v>
      </c>
      <c r="I2719"/>
      <c r="J2719"/>
      <c r="K2719" s="6"/>
      <c r="O2719" s="5"/>
      <c r="P2719" s="8"/>
      <c r="U2719"/>
      <c r="V2719"/>
    </row>
    <row r="2720" spans="1:22" x14ac:dyDescent="0.25">
      <c r="A2720">
        <v>2010</v>
      </c>
      <c r="B2720">
        <v>10</v>
      </c>
      <c r="C2720">
        <v>21</v>
      </c>
      <c r="D2720">
        <v>8</v>
      </c>
      <c r="E2720" s="13">
        <v>6.9</v>
      </c>
      <c r="F2720" s="7">
        <f>(((20-15)/(MIN($E$2:$E$8761)-15))*Data[[#This Row],[temperatuur]])+18.151</f>
        <v>16.701420168067227</v>
      </c>
      <c r="G2720" s="7">
        <f>Data[[#This Row],[Tintern ]]-Data[[#This Row],[temperatuur]]</f>
        <v>9.8014201680672262</v>
      </c>
      <c r="H2720" s="7">
        <f>ROUND(IF(Data[[#This Row],[deltaT]]&gt;0,(Data[[#This Row],[Tintern ]]-Data[[#This Row],[temperatuur]])*Uitgangspunten!$B$9,0),1)</f>
        <v>34</v>
      </c>
      <c r="I2720"/>
      <c r="J2720"/>
      <c r="K2720" s="6"/>
      <c r="O2720" s="5"/>
      <c r="P2720" s="8"/>
      <c r="U2720"/>
      <c r="V2720"/>
    </row>
    <row r="2721" spans="1:22" x14ac:dyDescent="0.25">
      <c r="A2721">
        <v>2010</v>
      </c>
      <c r="B2721">
        <v>10</v>
      </c>
      <c r="C2721">
        <v>23</v>
      </c>
      <c r="D2721">
        <v>1</v>
      </c>
      <c r="E2721" s="13">
        <v>6.9</v>
      </c>
      <c r="F2721" s="7">
        <f>(((20-15)/(MIN($E$2:$E$8761)-15))*Data[[#This Row],[temperatuur]])+18.151</f>
        <v>16.701420168067227</v>
      </c>
      <c r="G2721" s="7">
        <f>Data[[#This Row],[Tintern ]]-Data[[#This Row],[temperatuur]]</f>
        <v>9.8014201680672262</v>
      </c>
      <c r="H2721" s="7">
        <f>ROUND(IF(Data[[#This Row],[deltaT]]&gt;0,(Data[[#This Row],[Tintern ]]-Data[[#This Row],[temperatuur]])*Uitgangspunten!$B$9,0),1)</f>
        <v>34</v>
      </c>
      <c r="I2721"/>
      <c r="J2721"/>
      <c r="K2721" s="6"/>
      <c r="O2721" s="5"/>
      <c r="P2721" s="8"/>
      <c r="U2721"/>
      <c r="V2721"/>
    </row>
    <row r="2722" spans="1:22" x14ac:dyDescent="0.25">
      <c r="A2722">
        <v>2010</v>
      </c>
      <c r="B2722">
        <v>10</v>
      </c>
      <c r="C2722">
        <v>24</v>
      </c>
      <c r="D2722">
        <v>7</v>
      </c>
      <c r="E2722" s="13">
        <v>6.9</v>
      </c>
      <c r="F2722" s="7">
        <f>(((20-15)/(MIN($E$2:$E$8761)-15))*Data[[#This Row],[temperatuur]])+18.151</f>
        <v>16.701420168067227</v>
      </c>
      <c r="G2722" s="7">
        <f>Data[[#This Row],[Tintern ]]-Data[[#This Row],[temperatuur]]</f>
        <v>9.8014201680672262</v>
      </c>
      <c r="H2722" s="7">
        <f>ROUND(IF(Data[[#This Row],[deltaT]]&gt;0,(Data[[#This Row],[Tintern ]]-Data[[#This Row],[temperatuur]])*Uitgangspunten!$B$9,0),1)</f>
        <v>34</v>
      </c>
      <c r="I2722"/>
      <c r="J2722"/>
      <c r="K2722" s="6"/>
      <c r="O2722" s="5"/>
      <c r="P2722" s="8"/>
      <c r="U2722"/>
      <c r="V2722"/>
    </row>
    <row r="2723" spans="1:22" x14ac:dyDescent="0.25">
      <c r="A2723">
        <v>2010</v>
      </c>
      <c r="B2723">
        <v>10</v>
      </c>
      <c r="C2723">
        <v>27</v>
      </c>
      <c r="D2723">
        <v>3</v>
      </c>
      <c r="E2723" s="13">
        <v>6.9</v>
      </c>
      <c r="F2723" s="7">
        <f>(((20-15)/(MIN($E$2:$E$8761)-15))*Data[[#This Row],[temperatuur]])+18.151</f>
        <v>16.701420168067227</v>
      </c>
      <c r="G2723" s="7">
        <f>Data[[#This Row],[Tintern ]]-Data[[#This Row],[temperatuur]]</f>
        <v>9.8014201680672262</v>
      </c>
      <c r="H2723" s="7">
        <f>ROUND(IF(Data[[#This Row],[deltaT]]&gt;0,(Data[[#This Row],[Tintern ]]-Data[[#This Row],[temperatuur]])*Uitgangspunten!$B$9,0),1)</f>
        <v>34</v>
      </c>
      <c r="I2723"/>
      <c r="J2723"/>
      <c r="K2723" s="6"/>
      <c r="O2723" s="5"/>
      <c r="P2723" s="8"/>
      <c r="U2723"/>
      <c r="V2723"/>
    </row>
    <row r="2724" spans="1:22" x14ac:dyDescent="0.25">
      <c r="A2724">
        <v>2010</v>
      </c>
      <c r="B2724">
        <v>10</v>
      </c>
      <c r="C2724" s="3">
        <v>31</v>
      </c>
      <c r="D2724" s="3">
        <v>2</v>
      </c>
      <c r="E2724" s="13">
        <v>6.9</v>
      </c>
      <c r="F2724" s="7">
        <f>(((20-15)/(MIN($E$2:$E$8761)-15))*Data[[#This Row],[temperatuur]])+18.151</f>
        <v>16.701420168067227</v>
      </c>
      <c r="G2724" s="7">
        <f>Data[[#This Row],[Tintern ]]-Data[[#This Row],[temperatuur]]</f>
        <v>9.8014201680672262</v>
      </c>
      <c r="H2724" s="7">
        <f>ROUND(IF(Data[[#This Row],[deltaT]]&gt;0,(Data[[#This Row],[Tintern ]]-Data[[#This Row],[temperatuur]])*Uitgangspunten!$B$9,0),1)</f>
        <v>34</v>
      </c>
      <c r="I2724"/>
      <c r="J2724"/>
      <c r="K2724" s="6"/>
      <c r="O2724" s="5"/>
      <c r="P2724" s="8"/>
      <c r="U2724"/>
      <c r="V2724"/>
    </row>
    <row r="2725" spans="1:22" x14ac:dyDescent="0.25">
      <c r="A2725">
        <v>2003</v>
      </c>
      <c r="B2725" s="3">
        <v>11</v>
      </c>
      <c r="C2725" s="3">
        <v>1</v>
      </c>
      <c r="D2725" s="3">
        <v>1</v>
      </c>
      <c r="E2725" s="13">
        <v>6.9</v>
      </c>
      <c r="F2725" s="7">
        <f>(((20-15)/(MIN($E$2:$E$8761)-15))*Data[[#This Row],[temperatuur]])+18.151</f>
        <v>16.701420168067227</v>
      </c>
      <c r="G2725" s="7">
        <f>Data[[#This Row],[Tintern ]]-Data[[#This Row],[temperatuur]]</f>
        <v>9.8014201680672262</v>
      </c>
      <c r="H2725" s="7">
        <f>ROUND(IF(Data[[#This Row],[deltaT]]&gt;0,(Data[[#This Row],[Tintern ]]-Data[[#This Row],[temperatuur]])*Uitgangspunten!$B$9,0),1)</f>
        <v>34</v>
      </c>
      <c r="I2725"/>
      <c r="J2725"/>
      <c r="K2725" s="6"/>
      <c r="O2725" s="5"/>
      <c r="P2725" s="8"/>
      <c r="U2725"/>
      <c r="V2725"/>
    </row>
    <row r="2726" spans="1:22" x14ac:dyDescent="0.25">
      <c r="A2726">
        <v>2003</v>
      </c>
      <c r="B2726" s="3">
        <v>11</v>
      </c>
      <c r="C2726" s="3">
        <v>1</v>
      </c>
      <c r="D2726" s="3">
        <v>2</v>
      </c>
      <c r="E2726" s="13">
        <v>6.9</v>
      </c>
      <c r="F2726" s="7">
        <f>(((20-15)/(MIN($E$2:$E$8761)-15))*Data[[#This Row],[temperatuur]])+18.151</f>
        <v>16.701420168067227</v>
      </c>
      <c r="G2726" s="7">
        <f>Data[[#This Row],[Tintern ]]-Data[[#This Row],[temperatuur]]</f>
        <v>9.8014201680672262</v>
      </c>
      <c r="H2726" s="7">
        <f>ROUND(IF(Data[[#This Row],[deltaT]]&gt;0,(Data[[#This Row],[Tintern ]]-Data[[#This Row],[temperatuur]])*Uitgangspunten!$B$9,0),1)</f>
        <v>34</v>
      </c>
      <c r="I2726"/>
      <c r="J2726"/>
      <c r="K2726" s="6"/>
      <c r="O2726" s="5"/>
      <c r="P2726" s="8"/>
      <c r="U2726"/>
      <c r="V2726"/>
    </row>
    <row r="2727" spans="1:22" x14ac:dyDescent="0.25">
      <c r="A2727">
        <v>2003</v>
      </c>
      <c r="B2727" s="3">
        <v>11</v>
      </c>
      <c r="C2727" s="3">
        <v>1</v>
      </c>
      <c r="D2727" s="3">
        <v>3</v>
      </c>
      <c r="E2727" s="13">
        <v>6.9</v>
      </c>
      <c r="F2727" s="7">
        <f>(((20-15)/(MIN($E$2:$E$8761)-15))*Data[[#This Row],[temperatuur]])+18.151</f>
        <v>16.701420168067227</v>
      </c>
      <c r="G2727" s="7">
        <f>Data[[#This Row],[Tintern ]]-Data[[#This Row],[temperatuur]]</f>
        <v>9.8014201680672262</v>
      </c>
      <c r="H2727" s="7">
        <f>ROUND(IF(Data[[#This Row],[deltaT]]&gt;0,(Data[[#This Row],[Tintern ]]-Data[[#This Row],[temperatuur]])*Uitgangspunten!$B$9,0),1)</f>
        <v>34</v>
      </c>
      <c r="I2727"/>
      <c r="J2727"/>
      <c r="K2727" s="6"/>
      <c r="O2727" s="5"/>
      <c r="P2727" s="8"/>
      <c r="U2727"/>
      <c r="V2727"/>
    </row>
    <row r="2728" spans="1:22" x14ac:dyDescent="0.25">
      <c r="A2728">
        <v>2003</v>
      </c>
      <c r="B2728">
        <v>11</v>
      </c>
      <c r="C2728">
        <v>2</v>
      </c>
      <c r="D2728">
        <v>7</v>
      </c>
      <c r="E2728" s="13">
        <v>6.9</v>
      </c>
      <c r="F2728" s="7">
        <f>(((20-15)/(MIN($E$2:$E$8761)-15))*Data[[#This Row],[temperatuur]])+18.151</f>
        <v>16.701420168067227</v>
      </c>
      <c r="G2728" s="7">
        <f>Data[[#This Row],[Tintern ]]-Data[[#This Row],[temperatuur]]</f>
        <v>9.8014201680672262</v>
      </c>
      <c r="H2728" s="7">
        <f>ROUND(IF(Data[[#This Row],[deltaT]]&gt;0,(Data[[#This Row],[Tintern ]]-Data[[#This Row],[temperatuur]])*Uitgangspunten!$B$9,0),1)</f>
        <v>34</v>
      </c>
      <c r="I2728"/>
      <c r="J2728"/>
      <c r="K2728" s="6"/>
      <c r="O2728" s="5"/>
      <c r="P2728" s="8"/>
      <c r="U2728"/>
      <c r="V2728"/>
    </row>
    <row r="2729" spans="1:22" x14ac:dyDescent="0.25">
      <c r="A2729">
        <v>2003</v>
      </c>
      <c r="B2729">
        <v>11</v>
      </c>
      <c r="C2729">
        <v>4</v>
      </c>
      <c r="D2729">
        <v>1</v>
      </c>
      <c r="E2729" s="13">
        <v>6.9</v>
      </c>
      <c r="F2729" s="7">
        <f>(((20-15)/(MIN($E$2:$E$8761)-15))*Data[[#This Row],[temperatuur]])+18.151</f>
        <v>16.701420168067227</v>
      </c>
      <c r="G2729" s="7">
        <f>Data[[#This Row],[Tintern ]]-Data[[#This Row],[temperatuur]]</f>
        <v>9.8014201680672262</v>
      </c>
      <c r="H2729" s="7">
        <f>ROUND(IF(Data[[#This Row],[deltaT]]&gt;0,(Data[[#This Row],[Tintern ]]-Data[[#This Row],[temperatuur]])*Uitgangspunten!$B$9,0),1)</f>
        <v>34</v>
      </c>
      <c r="I2729"/>
      <c r="J2729"/>
      <c r="K2729" s="6"/>
      <c r="O2729" s="5"/>
      <c r="P2729" s="8"/>
      <c r="U2729"/>
      <c r="V2729"/>
    </row>
    <row r="2730" spans="1:22" x14ac:dyDescent="0.25">
      <c r="A2730">
        <v>2003</v>
      </c>
      <c r="B2730">
        <v>11</v>
      </c>
      <c r="C2730">
        <v>14</v>
      </c>
      <c r="D2730">
        <v>1</v>
      </c>
      <c r="E2730" s="13">
        <v>6.9</v>
      </c>
      <c r="F2730" s="7">
        <f>(((20-15)/(MIN($E$2:$E$8761)-15))*Data[[#This Row],[temperatuur]])+18.151</f>
        <v>16.701420168067227</v>
      </c>
      <c r="G2730" s="7">
        <f>Data[[#This Row],[Tintern ]]-Data[[#This Row],[temperatuur]]</f>
        <v>9.8014201680672262</v>
      </c>
      <c r="H2730" s="7">
        <f>ROUND(IF(Data[[#This Row],[deltaT]]&gt;0,(Data[[#This Row],[Tintern ]]-Data[[#This Row],[temperatuur]])*Uitgangspunten!$B$9,0),1)</f>
        <v>34</v>
      </c>
      <c r="I2730"/>
      <c r="J2730"/>
      <c r="K2730" s="6"/>
      <c r="O2730" s="5"/>
      <c r="P2730" s="8"/>
      <c r="U2730"/>
      <c r="V2730"/>
    </row>
    <row r="2731" spans="1:22" x14ac:dyDescent="0.25">
      <c r="A2731">
        <v>2003</v>
      </c>
      <c r="B2731">
        <v>11</v>
      </c>
      <c r="C2731">
        <v>14</v>
      </c>
      <c r="D2731">
        <v>9</v>
      </c>
      <c r="E2731" s="13">
        <v>6.9</v>
      </c>
      <c r="F2731" s="7">
        <f>(((20-15)/(MIN($E$2:$E$8761)-15))*Data[[#This Row],[temperatuur]])+18.151</f>
        <v>16.701420168067227</v>
      </c>
      <c r="G2731" s="7">
        <f>Data[[#This Row],[Tintern ]]-Data[[#This Row],[temperatuur]]</f>
        <v>9.8014201680672262</v>
      </c>
      <c r="H2731" s="7">
        <f>ROUND(IF(Data[[#This Row],[deltaT]]&gt;0,(Data[[#This Row],[Tintern ]]-Data[[#This Row],[temperatuur]])*Uitgangspunten!$B$9,0),1)</f>
        <v>34</v>
      </c>
      <c r="I2731"/>
      <c r="J2731"/>
      <c r="K2731" s="6"/>
      <c r="O2731" s="5"/>
      <c r="P2731" s="8"/>
      <c r="U2731"/>
      <c r="V2731"/>
    </row>
    <row r="2732" spans="1:22" x14ac:dyDescent="0.25">
      <c r="A2732">
        <v>2003</v>
      </c>
      <c r="B2732">
        <v>11</v>
      </c>
      <c r="C2732">
        <v>16</v>
      </c>
      <c r="D2732">
        <v>15</v>
      </c>
      <c r="E2732" s="13">
        <v>6.9</v>
      </c>
      <c r="F2732" s="7">
        <f>(((20-15)/(MIN($E$2:$E$8761)-15))*Data[[#This Row],[temperatuur]])+18.151</f>
        <v>16.701420168067227</v>
      </c>
      <c r="G2732" s="7">
        <f>Data[[#This Row],[Tintern ]]-Data[[#This Row],[temperatuur]]</f>
        <v>9.8014201680672262</v>
      </c>
      <c r="H2732" s="7">
        <f>ROUND(IF(Data[[#This Row],[deltaT]]&gt;0,(Data[[#This Row],[Tintern ]]-Data[[#This Row],[temperatuur]])*Uitgangspunten!$B$9,0),1)</f>
        <v>34</v>
      </c>
      <c r="I2732"/>
      <c r="J2732"/>
      <c r="K2732" s="6"/>
      <c r="O2732" s="5"/>
      <c r="P2732" s="8"/>
      <c r="U2732"/>
      <c r="V2732"/>
    </row>
    <row r="2733" spans="1:22" x14ac:dyDescent="0.25">
      <c r="A2733">
        <v>2003</v>
      </c>
      <c r="B2733">
        <v>11</v>
      </c>
      <c r="C2733">
        <v>16</v>
      </c>
      <c r="D2733">
        <v>23</v>
      </c>
      <c r="E2733" s="13">
        <v>6.9</v>
      </c>
      <c r="F2733" s="7">
        <f>(((20-15)/(MIN($E$2:$E$8761)-15))*Data[[#This Row],[temperatuur]])+18.151</f>
        <v>16.701420168067227</v>
      </c>
      <c r="G2733" s="7">
        <f>Data[[#This Row],[Tintern ]]-Data[[#This Row],[temperatuur]]</f>
        <v>9.8014201680672262</v>
      </c>
      <c r="H2733" s="7">
        <f>ROUND(IF(Data[[#This Row],[deltaT]]&gt;0,(Data[[#This Row],[Tintern ]]-Data[[#This Row],[temperatuur]])*Uitgangspunten!$B$9,0),1)</f>
        <v>34</v>
      </c>
      <c r="I2733"/>
      <c r="J2733"/>
      <c r="K2733" s="6"/>
      <c r="O2733" s="5"/>
      <c r="P2733" s="8"/>
      <c r="U2733"/>
      <c r="V2733"/>
    </row>
    <row r="2734" spans="1:22" x14ac:dyDescent="0.25">
      <c r="A2734">
        <v>2003</v>
      </c>
      <c r="B2734">
        <v>11</v>
      </c>
      <c r="C2734">
        <v>24</v>
      </c>
      <c r="D2734">
        <v>16</v>
      </c>
      <c r="E2734" s="13">
        <v>6.9</v>
      </c>
      <c r="F2734" s="7">
        <f>(((20-15)/(MIN($E$2:$E$8761)-15))*Data[[#This Row],[temperatuur]])+18.151</f>
        <v>16.701420168067227</v>
      </c>
      <c r="G2734" s="7">
        <f>Data[[#This Row],[Tintern ]]-Data[[#This Row],[temperatuur]]</f>
        <v>9.8014201680672262</v>
      </c>
      <c r="H2734" s="7">
        <f>ROUND(IF(Data[[#This Row],[deltaT]]&gt;0,(Data[[#This Row],[Tintern ]]-Data[[#This Row],[temperatuur]])*Uitgangspunten!$B$9,0),1)</f>
        <v>34</v>
      </c>
      <c r="I2734"/>
      <c r="J2734"/>
      <c r="K2734" s="6"/>
      <c r="O2734" s="5"/>
      <c r="P2734" s="8"/>
      <c r="U2734"/>
      <c r="V2734"/>
    </row>
    <row r="2735" spans="1:22" x14ac:dyDescent="0.25">
      <c r="A2735">
        <v>2003</v>
      </c>
      <c r="B2735">
        <v>11</v>
      </c>
      <c r="C2735">
        <v>25</v>
      </c>
      <c r="D2735">
        <v>16</v>
      </c>
      <c r="E2735" s="13">
        <v>6.9</v>
      </c>
      <c r="F2735" s="7">
        <f>(((20-15)/(MIN($E$2:$E$8761)-15))*Data[[#This Row],[temperatuur]])+18.151</f>
        <v>16.701420168067227</v>
      </c>
      <c r="G2735" s="7">
        <f>Data[[#This Row],[Tintern ]]-Data[[#This Row],[temperatuur]]</f>
        <v>9.8014201680672262</v>
      </c>
      <c r="H2735" s="7">
        <f>ROUND(IF(Data[[#This Row],[deltaT]]&gt;0,(Data[[#This Row],[Tintern ]]-Data[[#This Row],[temperatuur]])*Uitgangspunten!$B$9,0),1)</f>
        <v>34</v>
      </c>
      <c r="I2735"/>
      <c r="J2735"/>
      <c r="K2735" s="6"/>
      <c r="O2735" s="5"/>
      <c r="P2735" s="8"/>
      <c r="U2735"/>
      <c r="V2735"/>
    </row>
    <row r="2736" spans="1:22" x14ac:dyDescent="0.25">
      <c r="A2736">
        <v>2003</v>
      </c>
      <c r="B2736">
        <v>11</v>
      </c>
      <c r="C2736">
        <v>25</v>
      </c>
      <c r="D2736">
        <v>17</v>
      </c>
      <c r="E2736" s="13">
        <v>6.9</v>
      </c>
      <c r="F2736" s="7">
        <f>(((20-15)/(MIN($E$2:$E$8761)-15))*Data[[#This Row],[temperatuur]])+18.151</f>
        <v>16.701420168067227</v>
      </c>
      <c r="G2736" s="7">
        <f>Data[[#This Row],[Tintern ]]-Data[[#This Row],[temperatuur]]</f>
        <v>9.8014201680672262</v>
      </c>
      <c r="H2736" s="7">
        <f>ROUND(IF(Data[[#This Row],[deltaT]]&gt;0,(Data[[#This Row],[Tintern ]]-Data[[#This Row],[temperatuur]])*Uitgangspunten!$B$9,0),1)</f>
        <v>34</v>
      </c>
      <c r="I2736"/>
      <c r="J2736"/>
      <c r="K2736" s="6"/>
      <c r="O2736" s="5"/>
      <c r="P2736" s="8"/>
      <c r="U2736"/>
      <c r="V2736"/>
    </row>
    <row r="2737" spans="1:22" x14ac:dyDescent="0.25">
      <c r="A2737">
        <v>2003</v>
      </c>
      <c r="B2737">
        <v>11</v>
      </c>
      <c r="C2737">
        <v>26</v>
      </c>
      <c r="D2737">
        <v>4</v>
      </c>
      <c r="E2737" s="13">
        <v>6.9</v>
      </c>
      <c r="F2737" s="7">
        <f>(((20-15)/(MIN($E$2:$E$8761)-15))*Data[[#This Row],[temperatuur]])+18.151</f>
        <v>16.701420168067227</v>
      </c>
      <c r="G2737" s="7">
        <f>Data[[#This Row],[Tintern ]]-Data[[#This Row],[temperatuur]]</f>
        <v>9.8014201680672262</v>
      </c>
      <c r="H2737" s="7">
        <f>ROUND(IF(Data[[#This Row],[deltaT]]&gt;0,(Data[[#This Row],[Tintern ]]-Data[[#This Row],[temperatuur]])*Uitgangspunten!$B$9,0),1)</f>
        <v>34</v>
      </c>
      <c r="I2737"/>
      <c r="J2737"/>
      <c r="K2737" s="6"/>
      <c r="O2737" s="5"/>
      <c r="P2737" s="8"/>
      <c r="U2737"/>
      <c r="V2737"/>
    </row>
    <row r="2738" spans="1:22" x14ac:dyDescent="0.25">
      <c r="A2738">
        <v>2003</v>
      </c>
      <c r="B2738">
        <v>11</v>
      </c>
      <c r="C2738">
        <v>30</v>
      </c>
      <c r="D2738">
        <v>20</v>
      </c>
      <c r="E2738" s="13">
        <v>6.9</v>
      </c>
      <c r="F2738" s="7">
        <f>(((20-15)/(MIN($E$2:$E$8761)-15))*Data[[#This Row],[temperatuur]])+18.151</f>
        <v>16.701420168067227</v>
      </c>
      <c r="G2738" s="7">
        <f>Data[[#This Row],[Tintern ]]-Data[[#This Row],[temperatuur]]</f>
        <v>9.8014201680672262</v>
      </c>
      <c r="H2738" s="7">
        <f>ROUND(IF(Data[[#This Row],[deltaT]]&gt;0,(Data[[#This Row],[Tintern ]]-Data[[#This Row],[temperatuur]])*Uitgangspunten!$B$9,0),1)</f>
        <v>34</v>
      </c>
      <c r="I2738">
        <f>(MAX(E2714:E2737)+MIN(E2714:E2737))/20</f>
        <v>0.69000000000000006</v>
      </c>
      <c r="J2738"/>
      <c r="K2738" s="6"/>
      <c r="O2738" s="5"/>
      <c r="P2738" s="8"/>
      <c r="U2738"/>
      <c r="V2738"/>
    </row>
    <row r="2739" spans="1:22" x14ac:dyDescent="0.25">
      <c r="A2739">
        <v>2003</v>
      </c>
      <c r="B2739">
        <v>12</v>
      </c>
      <c r="C2739">
        <v>2</v>
      </c>
      <c r="D2739">
        <v>3</v>
      </c>
      <c r="E2739" s="13">
        <v>6.9</v>
      </c>
      <c r="F2739" s="7">
        <f>(((20-15)/(MIN($E$2:$E$8761)-15))*Data[[#This Row],[temperatuur]])+18.151</f>
        <v>16.701420168067227</v>
      </c>
      <c r="G2739" s="7">
        <f>Data[[#This Row],[Tintern ]]-Data[[#This Row],[temperatuur]]</f>
        <v>9.8014201680672262</v>
      </c>
      <c r="H2739" s="7">
        <f>ROUND(IF(Data[[#This Row],[deltaT]]&gt;0,(Data[[#This Row],[Tintern ]]-Data[[#This Row],[temperatuur]])*Uitgangspunten!$B$9,0),1)</f>
        <v>34</v>
      </c>
      <c r="I2739"/>
      <c r="J2739"/>
      <c r="K2739" s="6"/>
      <c r="O2739" s="5"/>
      <c r="P2739" s="8"/>
      <c r="U2739"/>
      <c r="V2739"/>
    </row>
    <row r="2740" spans="1:22" x14ac:dyDescent="0.25">
      <c r="A2740">
        <v>2003</v>
      </c>
      <c r="B2740">
        <v>12</v>
      </c>
      <c r="C2740">
        <v>2</v>
      </c>
      <c r="D2740">
        <v>4</v>
      </c>
      <c r="E2740" s="13">
        <v>6.9</v>
      </c>
      <c r="F2740" s="7">
        <f>(((20-15)/(MIN($E$2:$E$8761)-15))*Data[[#This Row],[temperatuur]])+18.151</f>
        <v>16.701420168067227</v>
      </c>
      <c r="G2740" s="7">
        <f>Data[[#This Row],[Tintern ]]-Data[[#This Row],[temperatuur]]</f>
        <v>9.8014201680672262</v>
      </c>
      <c r="H2740" s="7">
        <f>ROUND(IF(Data[[#This Row],[deltaT]]&gt;0,(Data[[#This Row],[Tintern ]]-Data[[#This Row],[temperatuur]])*Uitgangspunten!$B$9,0),1)</f>
        <v>34</v>
      </c>
      <c r="I2740"/>
      <c r="J2740"/>
      <c r="K2740" s="6"/>
      <c r="O2740" s="5"/>
      <c r="P2740" s="8"/>
      <c r="U2740"/>
      <c r="V2740"/>
    </row>
    <row r="2741" spans="1:22" x14ac:dyDescent="0.25">
      <c r="A2741">
        <v>2003</v>
      </c>
      <c r="B2741">
        <v>12</v>
      </c>
      <c r="C2741">
        <v>25</v>
      </c>
      <c r="D2741">
        <v>3</v>
      </c>
      <c r="E2741" s="13">
        <v>6.9</v>
      </c>
      <c r="F2741" s="7">
        <f>(((20-15)/(MIN($E$2:$E$8761)-15))*Data[[#This Row],[temperatuur]])+18.151</f>
        <v>16.701420168067227</v>
      </c>
      <c r="G2741" s="7">
        <f>Data[[#This Row],[Tintern ]]-Data[[#This Row],[temperatuur]]</f>
        <v>9.8014201680672262</v>
      </c>
      <c r="H2741" s="7">
        <f>ROUND(IF(Data[[#This Row],[deltaT]]&gt;0,(Data[[#This Row],[Tintern ]]-Data[[#This Row],[temperatuur]])*Uitgangspunten!$B$9,0),1)</f>
        <v>34</v>
      </c>
      <c r="I2741"/>
      <c r="J2741"/>
      <c r="K2741" s="6"/>
      <c r="O2741" s="5"/>
      <c r="P2741" s="8"/>
      <c r="U2741"/>
      <c r="V2741"/>
    </row>
    <row r="2742" spans="1:22" x14ac:dyDescent="0.25">
      <c r="A2742">
        <v>2003</v>
      </c>
      <c r="B2742">
        <v>12</v>
      </c>
      <c r="C2742">
        <v>26</v>
      </c>
      <c r="D2742">
        <v>15</v>
      </c>
      <c r="E2742" s="13">
        <v>6.9</v>
      </c>
      <c r="F2742" s="7">
        <f>(((20-15)/(MIN($E$2:$E$8761)-15))*Data[[#This Row],[temperatuur]])+18.151</f>
        <v>16.701420168067227</v>
      </c>
      <c r="G2742" s="7">
        <f>Data[[#This Row],[Tintern ]]-Data[[#This Row],[temperatuur]]</f>
        <v>9.8014201680672262</v>
      </c>
      <c r="H2742" s="7">
        <f>ROUND(IF(Data[[#This Row],[deltaT]]&gt;0,(Data[[#This Row],[Tintern ]]-Data[[#This Row],[temperatuur]])*Uitgangspunten!$B$9,0),1)</f>
        <v>34</v>
      </c>
      <c r="I2742"/>
      <c r="J2742"/>
      <c r="K2742" s="6"/>
      <c r="O2742" s="5"/>
      <c r="P2742" s="8"/>
      <c r="U2742"/>
      <c r="V2742"/>
    </row>
    <row r="2743" spans="1:22" x14ac:dyDescent="0.25">
      <c r="A2743">
        <v>2001</v>
      </c>
      <c r="B2743">
        <v>1</v>
      </c>
      <c r="C2743">
        <v>3</v>
      </c>
      <c r="D2743">
        <v>15</v>
      </c>
      <c r="E2743" s="13">
        <v>7</v>
      </c>
      <c r="F2743" s="7">
        <f>(((20-15)/(MIN($E$2:$E$8761)-15))*Data[[#This Row],[temperatuur]])+18.151</f>
        <v>16.68041176470588</v>
      </c>
      <c r="G2743" s="7">
        <f>Data[[#This Row],[Tintern ]]-Data[[#This Row],[temperatuur]]</f>
        <v>9.6804117647058803</v>
      </c>
      <c r="H2743" s="7">
        <f>ROUND(IF(Data[[#This Row],[deltaT]]&gt;0,(Data[[#This Row],[Tintern ]]-Data[[#This Row],[temperatuur]])*Uitgangspunten!$B$9,0),1)</f>
        <v>33.6</v>
      </c>
      <c r="I2743"/>
      <c r="J2743"/>
      <c r="K2743" s="6"/>
      <c r="O2743" s="5"/>
      <c r="P2743" s="8"/>
      <c r="U2743"/>
      <c r="V2743"/>
    </row>
    <row r="2744" spans="1:22" x14ac:dyDescent="0.25">
      <c r="A2744">
        <v>2001</v>
      </c>
      <c r="B2744">
        <v>1</v>
      </c>
      <c r="C2744">
        <v>4</v>
      </c>
      <c r="D2744">
        <v>2</v>
      </c>
      <c r="E2744" s="13">
        <v>7</v>
      </c>
      <c r="F2744" s="7">
        <f>(((20-15)/(MIN($E$2:$E$8761)-15))*Data[[#This Row],[temperatuur]])+18.151</f>
        <v>16.68041176470588</v>
      </c>
      <c r="G2744" s="7">
        <f>Data[[#This Row],[Tintern ]]-Data[[#This Row],[temperatuur]]</f>
        <v>9.6804117647058803</v>
      </c>
      <c r="H2744" s="7">
        <f>ROUND(IF(Data[[#This Row],[deltaT]]&gt;0,(Data[[#This Row],[Tintern ]]-Data[[#This Row],[temperatuur]])*Uitgangspunten!$B$9,0),1)</f>
        <v>33.6</v>
      </c>
      <c r="I2744"/>
      <c r="J2744"/>
      <c r="K2744" s="6"/>
      <c r="O2744" s="5"/>
      <c r="P2744" s="8"/>
      <c r="U2744"/>
      <c r="V2744"/>
    </row>
    <row r="2745" spans="1:22" x14ac:dyDescent="0.25">
      <c r="A2745">
        <v>2001</v>
      </c>
      <c r="B2745">
        <v>1</v>
      </c>
      <c r="C2745">
        <v>4</v>
      </c>
      <c r="D2745">
        <v>4</v>
      </c>
      <c r="E2745" s="13">
        <v>7</v>
      </c>
      <c r="F2745" s="7">
        <f>(((20-15)/(MIN($E$2:$E$8761)-15))*Data[[#This Row],[temperatuur]])+18.151</f>
        <v>16.68041176470588</v>
      </c>
      <c r="G2745" s="7">
        <f>Data[[#This Row],[Tintern ]]-Data[[#This Row],[temperatuur]]</f>
        <v>9.6804117647058803</v>
      </c>
      <c r="H2745" s="7">
        <f>ROUND(IF(Data[[#This Row],[deltaT]]&gt;0,(Data[[#This Row],[Tintern ]]-Data[[#This Row],[temperatuur]])*Uitgangspunten!$B$9,0),1)</f>
        <v>33.6</v>
      </c>
      <c r="I2745"/>
      <c r="J2745"/>
      <c r="K2745" s="6"/>
      <c r="O2745" s="5"/>
      <c r="P2745" s="8"/>
      <c r="U2745"/>
      <c r="V2745"/>
    </row>
    <row r="2746" spans="1:22" x14ac:dyDescent="0.25">
      <c r="A2746">
        <v>2001</v>
      </c>
      <c r="B2746">
        <v>1</v>
      </c>
      <c r="C2746">
        <v>4</v>
      </c>
      <c r="D2746">
        <v>7</v>
      </c>
      <c r="E2746" s="13">
        <v>7</v>
      </c>
      <c r="F2746" s="7">
        <f>(((20-15)/(MIN($E$2:$E$8761)-15))*Data[[#This Row],[temperatuur]])+18.151</f>
        <v>16.68041176470588</v>
      </c>
      <c r="G2746" s="7">
        <f>Data[[#This Row],[Tintern ]]-Data[[#This Row],[temperatuur]]</f>
        <v>9.6804117647058803</v>
      </c>
      <c r="H2746" s="7">
        <f>ROUND(IF(Data[[#This Row],[deltaT]]&gt;0,(Data[[#This Row],[Tintern ]]-Data[[#This Row],[temperatuur]])*Uitgangspunten!$B$9,0),1)</f>
        <v>33.6</v>
      </c>
      <c r="I2746"/>
      <c r="J2746"/>
      <c r="K2746" s="6"/>
      <c r="O2746" s="5"/>
      <c r="P2746" s="8"/>
      <c r="U2746"/>
      <c r="V2746"/>
    </row>
    <row r="2747" spans="1:22" x14ac:dyDescent="0.25">
      <c r="A2747">
        <v>2001</v>
      </c>
      <c r="B2747">
        <v>1</v>
      </c>
      <c r="C2747">
        <v>5</v>
      </c>
      <c r="D2747">
        <v>9</v>
      </c>
      <c r="E2747" s="13">
        <v>7</v>
      </c>
      <c r="F2747" s="7">
        <f>(((20-15)/(MIN($E$2:$E$8761)-15))*Data[[#This Row],[temperatuur]])+18.151</f>
        <v>16.68041176470588</v>
      </c>
      <c r="G2747" s="7">
        <f>Data[[#This Row],[Tintern ]]-Data[[#This Row],[temperatuur]]</f>
        <v>9.6804117647058803</v>
      </c>
      <c r="H2747" s="7">
        <f>ROUND(IF(Data[[#This Row],[deltaT]]&gt;0,(Data[[#This Row],[Tintern ]]-Data[[#This Row],[temperatuur]])*Uitgangspunten!$B$9,0),1)</f>
        <v>33.6</v>
      </c>
      <c r="I2747"/>
      <c r="J2747"/>
      <c r="K2747" s="6"/>
      <c r="O2747" s="5"/>
      <c r="P2747" s="8"/>
      <c r="U2747"/>
      <c r="V2747"/>
    </row>
    <row r="2748" spans="1:22" x14ac:dyDescent="0.25">
      <c r="A2748">
        <v>2001</v>
      </c>
      <c r="B2748">
        <v>1</v>
      </c>
      <c r="C2748">
        <v>6</v>
      </c>
      <c r="D2748">
        <v>1</v>
      </c>
      <c r="E2748" s="13">
        <v>7</v>
      </c>
      <c r="F2748" s="7">
        <f>(((20-15)/(MIN($E$2:$E$8761)-15))*Data[[#This Row],[temperatuur]])+18.151</f>
        <v>16.68041176470588</v>
      </c>
      <c r="G2748" s="7">
        <f>Data[[#This Row],[Tintern ]]-Data[[#This Row],[temperatuur]]</f>
        <v>9.6804117647058803</v>
      </c>
      <c r="H2748" s="7">
        <f>ROUND(IF(Data[[#This Row],[deltaT]]&gt;0,(Data[[#This Row],[Tintern ]]-Data[[#This Row],[temperatuur]])*Uitgangspunten!$B$9,0),1)</f>
        <v>33.6</v>
      </c>
      <c r="I2748"/>
      <c r="J2748"/>
      <c r="K2748" s="6"/>
      <c r="O2748" s="5"/>
      <c r="P2748" s="8"/>
      <c r="U2748"/>
      <c r="V2748"/>
    </row>
    <row r="2749" spans="1:22" x14ac:dyDescent="0.25">
      <c r="A2749">
        <v>2001</v>
      </c>
      <c r="B2749">
        <v>1</v>
      </c>
      <c r="C2749">
        <v>6</v>
      </c>
      <c r="D2749">
        <v>12</v>
      </c>
      <c r="E2749" s="13">
        <v>7</v>
      </c>
      <c r="F2749" s="7">
        <f>(((20-15)/(MIN($E$2:$E$8761)-15))*Data[[#This Row],[temperatuur]])+18.151</f>
        <v>16.68041176470588</v>
      </c>
      <c r="G2749" s="7">
        <f>Data[[#This Row],[Tintern ]]-Data[[#This Row],[temperatuur]]</f>
        <v>9.6804117647058803</v>
      </c>
      <c r="H2749" s="7">
        <f>ROUND(IF(Data[[#This Row],[deltaT]]&gt;0,(Data[[#This Row],[Tintern ]]-Data[[#This Row],[temperatuur]])*Uitgangspunten!$B$9,0),1)</f>
        <v>33.6</v>
      </c>
      <c r="I2749"/>
      <c r="J2749"/>
      <c r="K2749" s="6"/>
      <c r="O2749" s="5"/>
      <c r="P2749" s="8"/>
      <c r="U2749"/>
      <c r="V2749"/>
    </row>
    <row r="2750" spans="1:22" x14ac:dyDescent="0.25">
      <c r="A2750">
        <v>2001</v>
      </c>
      <c r="B2750">
        <v>1</v>
      </c>
      <c r="C2750">
        <v>6</v>
      </c>
      <c r="D2750">
        <v>14</v>
      </c>
      <c r="E2750" s="13">
        <v>7</v>
      </c>
      <c r="F2750" s="7">
        <f>(((20-15)/(MIN($E$2:$E$8761)-15))*Data[[#This Row],[temperatuur]])+18.151</f>
        <v>16.68041176470588</v>
      </c>
      <c r="G2750" s="7">
        <f>Data[[#This Row],[Tintern ]]-Data[[#This Row],[temperatuur]]</f>
        <v>9.6804117647058803</v>
      </c>
      <c r="H2750" s="7">
        <f>ROUND(IF(Data[[#This Row],[deltaT]]&gt;0,(Data[[#This Row],[Tintern ]]-Data[[#This Row],[temperatuur]])*Uitgangspunten!$B$9,0),1)</f>
        <v>33.6</v>
      </c>
      <c r="I2750"/>
      <c r="J2750"/>
      <c r="K2750" s="6"/>
      <c r="O2750" s="5"/>
      <c r="P2750" s="8"/>
      <c r="U2750"/>
      <c r="V2750"/>
    </row>
    <row r="2751" spans="1:22" x14ac:dyDescent="0.25">
      <c r="A2751">
        <v>2001</v>
      </c>
      <c r="B2751">
        <v>1</v>
      </c>
      <c r="C2751">
        <v>23</v>
      </c>
      <c r="D2751">
        <v>17</v>
      </c>
      <c r="E2751" s="13">
        <v>7</v>
      </c>
      <c r="F2751" s="7">
        <f>(((20-15)/(MIN($E$2:$E$8761)-15))*Data[[#This Row],[temperatuur]])+18.151</f>
        <v>16.68041176470588</v>
      </c>
      <c r="G2751" s="7">
        <f>Data[[#This Row],[Tintern ]]-Data[[#This Row],[temperatuur]]</f>
        <v>9.6804117647058803</v>
      </c>
      <c r="H2751" s="7">
        <f>ROUND(IF(Data[[#This Row],[deltaT]]&gt;0,(Data[[#This Row],[Tintern ]]-Data[[#This Row],[temperatuur]])*Uitgangspunten!$B$9,0),1)</f>
        <v>33.6</v>
      </c>
      <c r="I2751"/>
      <c r="J2751"/>
      <c r="K2751" s="6"/>
      <c r="O2751" s="5"/>
      <c r="P2751" s="8"/>
      <c r="U2751"/>
      <c r="V2751"/>
    </row>
    <row r="2752" spans="1:22" x14ac:dyDescent="0.25">
      <c r="A2752">
        <v>2004</v>
      </c>
      <c r="B2752">
        <v>2</v>
      </c>
      <c r="C2752">
        <v>7</v>
      </c>
      <c r="D2752">
        <v>6</v>
      </c>
      <c r="E2752" s="13">
        <v>7</v>
      </c>
      <c r="F2752" s="7">
        <f>(((20-15)/(MIN($E$2:$E$8761)-15))*Data[[#This Row],[temperatuur]])+18.151</f>
        <v>16.68041176470588</v>
      </c>
      <c r="G2752" s="7">
        <f>Data[[#This Row],[Tintern ]]-Data[[#This Row],[temperatuur]]</f>
        <v>9.6804117647058803</v>
      </c>
      <c r="H2752" s="7">
        <f>ROUND(IF(Data[[#This Row],[deltaT]]&gt;0,(Data[[#This Row],[Tintern ]]-Data[[#This Row],[temperatuur]])*Uitgangspunten!$B$9,0),1)</f>
        <v>33.6</v>
      </c>
      <c r="I2752"/>
      <c r="J2752"/>
      <c r="K2752" s="6"/>
      <c r="O2752" s="5"/>
      <c r="P2752" s="8"/>
      <c r="U2752"/>
      <c r="V2752"/>
    </row>
    <row r="2753" spans="1:22" x14ac:dyDescent="0.25">
      <c r="A2753">
        <v>2004</v>
      </c>
      <c r="B2753">
        <v>2</v>
      </c>
      <c r="C2753">
        <v>7</v>
      </c>
      <c r="D2753">
        <v>8</v>
      </c>
      <c r="E2753" s="13">
        <v>7</v>
      </c>
      <c r="F2753" s="7">
        <f>(((20-15)/(MIN($E$2:$E$8761)-15))*Data[[#This Row],[temperatuur]])+18.151</f>
        <v>16.68041176470588</v>
      </c>
      <c r="G2753" s="7">
        <f>Data[[#This Row],[Tintern ]]-Data[[#This Row],[temperatuur]]</f>
        <v>9.6804117647058803</v>
      </c>
      <c r="H2753" s="7">
        <f>ROUND(IF(Data[[#This Row],[deltaT]]&gt;0,(Data[[#This Row],[Tintern ]]-Data[[#This Row],[temperatuur]])*Uitgangspunten!$B$9,0),1)</f>
        <v>33.6</v>
      </c>
      <c r="I2753"/>
      <c r="J2753"/>
      <c r="K2753" s="6"/>
      <c r="O2753" s="5"/>
      <c r="P2753" s="8"/>
      <c r="U2753"/>
      <c r="V2753"/>
    </row>
    <row r="2754" spans="1:22" x14ac:dyDescent="0.25">
      <c r="A2754">
        <v>2004</v>
      </c>
      <c r="B2754">
        <v>2</v>
      </c>
      <c r="C2754">
        <v>13</v>
      </c>
      <c r="D2754">
        <v>24</v>
      </c>
      <c r="E2754" s="13">
        <v>7</v>
      </c>
      <c r="F2754" s="7">
        <f>(((20-15)/(MIN($E$2:$E$8761)-15))*Data[[#This Row],[temperatuur]])+18.151</f>
        <v>16.68041176470588</v>
      </c>
      <c r="G2754" s="7">
        <f>Data[[#This Row],[Tintern ]]-Data[[#This Row],[temperatuur]]</f>
        <v>9.6804117647058803</v>
      </c>
      <c r="H2754" s="7">
        <f>ROUND(IF(Data[[#This Row],[deltaT]]&gt;0,(Data[[#This Row],[Tintern ]]-Data[[#This Row],[temperatuur]])*Uitgangspunten!$B$9,0),1)</f>
        <v>33.6</v>
      </c>
      <c r="I2754"/>
      <c r="J2754"/>
      <c r="K2754" s="6"/>
      <c r="O2754" s="5"/>
      <c r="P2754" s="8"/>
      <c r="U2754"/>
      <c r="V2754"/>
    </row>
    <row r="2755" spans="1:22" x14ac:dyDescent="0.25">
      <c r="A2755">
        <v>2004</v>
      </c>
      <c r="B2755">
        <v>2</v>
      </c>
      <c r="C2755">
        <v>15</v>
      </c>
      <c r="D2755">
        <v>10</v>
      </c>
      <c r="E2755" s="13">
        <v>7</v>
      </c>
      <c r="F2755" s="7">
        <f>(((20-15)/(MIN($E$2:$E$8761)-15))*Data[[#This Row],[temperatuur]])+18.151</f>
        <v>16.68041176470588</v>
      </c>
      <c r="G2755" s="7">
        <f>Data[[#This Row],[Tintern ]]-Data[[#This Row],[temperatuur]]</f>
        <v>9.6804117647058803</v>
      </c>
      <c r="H2755" s="7">
        <f>ROUND(IF(Data[[#This Row],[deltaT]]&gt;0,(Data[[#This Row],[Tintern ]]-Data[[#This Row],[temperatuur]])*Uitgangspunten!$B$9,0),1)</f>
        <v>33.6</v>
      </c>
      <c r="I2755"/>
      <c r="J2755"/>
      <c r="K2755" s="6"/>
      <c r="O2755" s="5"/>
      <c r="P2755" s="8"/>
      <c r="U2755"/>
      <c r="V2755"/>
    </row>
    <row r="2756" spans="1:22" x14ac:dyDescent="0.25">
      <c r="A2756">
        <v>2004</v>
      </c>
      <c r="B2756">
        <v>2</v>
      </c>
      <c r="C2756">
        <v>17</v>
      </c>
      <c r="D2756">
        <v>13</v>
      </c>
      <c r="E2756" s="13">
        <v>7</v>
      </c>
      <c r="F2756" s="7">
        <f>(((20-15)/(MIN($E$2:$E$8761)-15))*Data[[#This Row],[temperatuur]])+18.151</f>
        <v>16.68041176470588</v>
      </c>
      <c r="G2756" s="7">
        <f>Data[[#This Row],[Tintern ]]-Data[[#This Row],[temperatuur]]</f>
        <v>9.6804117647058803</v>
      </c>
      <c r="H2756" s="7">
        <f>ROUND(IF(Data[[#This Row],[deltaT]]&gt;0,(Data[[#This Row],[Tintern ]]-Data[[#This Row],[temperatuur]])*Uitgangspunten!$B$9,0),1)</f>
        <v>33.6</v>
      </c>
      <c r="I2756"/>
      <c r="J2756"/>
      <c r="K2756" s="6"/>
      <c r="O2756" s="5"/>
      <c r="P2756" s="8"/>
      <c r="U2756"/>
      <c r="V2756"/>
    </row>
    <row r="2757" spans="1:22" x14ac:dyDescent="0.25">
      <c r="A2757">
        <v>2004</v>
      </c>
      <c r="B2757">
        <v>2</v>
      </c>
      <c r="C2757">
        <v>18</v>
      </c>
      <c r="D2757">
        <v>14</v>
      </c>
      <c r="E2757" s="13">
        <v>7</v>
      </c>
      <c r="F2757" s="7">
        <f>(((20-15)/(MIN($E$2:$E$8761)-15))*Data[[#This Row],[temperatuur]])+18.151</f>
        <v>16.68041176470588</v>
      </c>
      <c r="G2757" s="7">
        <f>Data[[#This Row],[Tintern ]]-Data[[#This Row],[temperatuur]]</f>
        <v>9.6804117647058803</v>
      </c>
      <c r="H2757" s="7">
        <f>ROUND(IF(Data[[#This Row],[deltaT]]&gt;0,(Data[[#This Row],[Tintern ]]-Data[[#This Row],[temperatuur]])*Uitgangspunten!$B$9,0),1)</f>
        <v>33.6</v>
      </c>
      <c r="I2757"/>
      <c r="J2757"/>
      <c r="K2757" s="6"/>
      <c r="O2757" s="5"/>
      <c r="P2757" s="8"/>
      <c r="U2757"/>
      <c r="V2757"/>
    </row>
    <row r="2758" spans="1:22" x14ac:dyDescent="0.25">
      <c r="A2758">
        <v>2004</v>
      </c>
      <c r="B2758">
        <v>3</v>
      </c>
      <c r="C2758">
        <v>4</v>
      </c>
      <c r="D2758">
        <v>11</v>
      </c>
      <c r="E2758" s="13">
        <v>7</v>
      </c>
      <c r="F2758" s="7">
        <f>(((20-15)/(MIN($E$2:$E$8761)-15))*Data[[#This Row],[temperatuur]])+18.151</f>
        <v>16.68041176470588</v>
      </c>
      <c r="G2758" s="7">
        <f>Data[[#This Row],[Tintern ]]-Data[[#This Row],[temperatuur]]</f>
        <v>9.6804117647058803</v>
      </c>
      <c r="H2758" s="7">
        <f>ROUND(IF(Data[[#This Row],[deltaT]]&gt;0,(Data[[#This Row],[Tintern ]]-Data[[#This Row],[temperatuur]])*Uitgangspunten!$B$9,0),1)</f>
        <v>33.6</v>
      </c>
      <c r="I2758"/>
      <c r="J2758"/>
      <c r="K2758" s="6"/>
      <c r="O2758" s="5"/>
      <c r="P2758" s="8"/>
      <c r="U2758"/>
      <c r="V2758"/>
    </row>
    <row r="2759" spans="1:22" x14ac:dyDescent="0.25">
      <c r="A2759">
        <v>2004</v>
      </c>
      <c r="B2759">
        <v>3</v>
      </c>
      <c r="C2759">
        <v>4</v>
      </c>
      <c r="D2759">
        <v>18</v>
      </c>
      <c r="E2759" s="13">
        <v>7</v>
      </c>
      <c r="F2759" s="7">
        <f>(((20-15)/(MIN($E$2:$E$8761)-15))*Data[[#This Row],[temperatuur]])+18.151</f>
        <v>16.68041176470588</v>
      </c>
      <c r="G2759" s="7">
        <f>Data[[#This Row],[Tintern ]]-Data[[#This Row],[temperatuur]]</f>
        <v>9.6804117647058803</v>
      </c>
      <c r="H2759" s="7">
        <f>ROUND(IF(Data[[#This Row],[deltaT]]&gt;0,(Data[[#This Row],[Tintern ]]-Data[[#This Row],[temperatuur]])*Uitgangspunten!$B$9,0),1)</f>
        <v>33.6</v>
      </c>
      <c r="I2759"/>
      <c r="J2759"/>
      <c r="K2759" s="6"/>
      <c r="O2759" s="5"/>
      <c r="P2759" s="8"/>
      <c r="U2759"/>
      <c r="V2759"/>
    </row>
    <row r="2760" spans="1:22" x14ac:dyDescent="0.25">
      <c r="A2760">
        <v>2004</v>
      </c>
      <c r="B2760">
        <v>3</v>
      </c>
      <c r="C2760">
        <v>24</v>
      </c>
      <c r="D2760">
        <v>11</v>
      </c>
      <c r="E2760" s="13">
        <v>7</v>
      </c>
      <c r="F2760" s="7">
        <f>(((20-15)/(MIN($E$2:$E$8761)-15))*Data[[#This Row],[temperatuur]])+18.151</f>
        <v>16.68041176470588</v>
      </c>
      <c r="G2760" s="7">
        <f>Data[[#This Row],[Tintern ]]-Data[[#This Row],[temperatuur]]</f>
        <v>9.6804117647058803</v>
      </c>
      <c r="H2760" s="7">
        <f>ROUND(IF(Data[[#This Row],[deltaT]]&gt;0,(Data[[#This Row],[Tintern ]]-Data[[#This Row],[temperatuur]])*Uitgangspunten!$B$9,0),1)</f>
        <v>33.6</v>
      </c>
      <c r="I2760"/>
      <c r="J2760"/>
      <c r="K2760" s="6"/>
      <c r="O2760" s="5"/>
      <c r="P2760" s="8"/>
      <c r="U2760"/>
      <c r="V2760"/>
    </row>
    <row r="2761" spans="1:22" x14ac:dyDescent="0.25">
      <c r="A2761">
        <v>2004</v>
      </c>
      <c r="B2761">
        <v>3</v>
      </c>
      <c r="C2761">
        <v>26</v>
      </c>
      <c r="D2761">
        <v>16</v>
      </c>
      <c r="E2761" s="13">
        <v>7</v>
      </c>
      <c r="F2761" s="7">
        <f>(((20-15)/(MIN($E$2:$E$8761)-15))*Data[[#This Row],[temperatuur]])+18.151</f>
        <v>16.68041176470588</v>
      </c>
      <c r="G2761" s="7">
        <f>Data[[#This Row],[Tintern ]]-Data[[#This Row],[temperatuur]]</f>
        <v>9.6804117647058803</v>
      </c>
      <c r="H2761" s="7">
        <f>ROUND(IF(Data[[#This Row],[deltaT]]&gt;0,(Data[[#This Row],[Tintern ]]-Data[[#This Row],[temperatuur]])*Uitgangspunten!$B$9,0),1)</f>
        <v>33.6</v>
      </c>
      <c r="I2761"/>
      <c r="J2761"/>
      <c r="K2761" s="6"/>
      <c r="O2761" s="5"/>
      <c r="P2761" s="8"/>
      <c r="U2761"/>
      <c r="V2761"/>
    </row>
    <row r="2762" spans="1:22" x14ac:dyDescent="0.25">
      <c r="A2762">
        <v>2002</v>
      </c>
      <c r="B2762">
        <v>4</v>
      </c>
      <c r="C2762">
        <v>5</v>
      </c>
      <c r="D2762">
        <v>22</v>
      </c>
      <c r="E2762" s="13">
        <v>7</v>
      </c>
      <c r="F2762" s="7">
        <f>(((20-15)/(MIN($E$2:$E$8761)-15))*Data[[#This Row],[temperatuur]])+18.151</f>
        <v>16.68041176470588</v>
      </c>
      <c r="G2762" s="7">
        <f>Data[[#This Row],[Tintern ]]-Data[[#This Row],[temperatuur]]</f>
        <v>9.6804117647058803</v>
      </c>
      <c r="H2762" s="7">
        <f>ROUND(IF(Data[[#This Row],[deltaT]]&gt;0,(Data[[#This Row],[Tintern ]]-Data[[#This Row],[temperatuur]])*Uitgangspunten!$B$9,0),1)</f>
        <v>33.6</v>
      </c>
      <c r="I2762">
        <f>(MAX(E2738:E2761)+MIN(E2738:E2761))/20</f>
        <v>0.69500000000000006</v>
      </c>
      <c r="J2762"/>
      <c r="K2762" s="6"/>
      <c r="O2762" s="5"/>
      <c r="P2762" s="8"/>
      <c r="U2762"/>
      <c r="V2762"/>
    </row>
    <row r="2763" spans="1:22" x14ac:dyDescent="0.25">
      <c r="A2763">
        <v>2002</v>
      </c>
      <c r="B2763">
        <v>4</v>
      </c>
      <c r="C2763">
        <v>10</v>
      </c>
      <c r="D2763">
        <v>21</v>
      </c>
      <c r="E2763" s="13">
        <v>7</v>
      </c>
      <c r="F2763" s="7">
        <f>(((20-15)/(MIN($E$2:$E$8761)-15))*Data[[#This Row],[temperatuur]])+18.151</f>
        <v>16.68041176470588</v>
      </c>
      <c r="G2763" s="7">
        <f>Data[[#This Row],[Tintern ]]-Data[[#This Row],[temperatuur]]</f>
        <v>9.6804117647058803</v>
      </c>
      <c r="H2763" s="7">
        <f>ROUND(IF(Data[[#This Row],[deltaT]]&gt;0,(Data[[#This Row],[Tintern ]]-Data[[#This Row],[temperatuur]])*Uitgangspunten!$B$9,0),1)</f>
        <v>33.6</v>
      </c>
      <c r="I2763"/>
      <c r="J2763"/>
      <c r="K2763" s="6"/>
      <c r="O2763" s="5"/>
      <c r="P2763" s="8"/>
      <c r="U2763"/>
      <c r="V2763"/>
    </row>
    <row r="2764" spans="1:22" x14ac:dyDescent="0.25">
      <c r="A2764">
        <v>2002</v>
      </c>
      <c r="B2764">
        <v>4</v>
      </c>
      <c r="C2764">
        <v>15</v>
      </c>
      <c r="D2764">
        <v>20</v>
      </c>
      <c r="E2764" s="13">
        <v>7</v>
      </c>
      <c r="F2764" s="7">
        <f>(((20-15)/(MIN($E$2:$E$8761)-15))*Data[[#This Row],[temperatuur]])+18.151</f>
        <v>16.68041176470588</v>
      </c>
      <c r="G2764" s="7">
        <f>Data[[#This Row],[Tintern ]]-Data[[#This Row],[temperatuur]]</f>
        <v>9.6804117647058803</v>
      </c>
      <c r="H2764" s="7">
        <f>ROUND(IF(Data[[#This Row],[deltaT]]&gt;0,(Data[[#This Row],[Tintern ]]-Data[[#This Row],[temperatuur]])*Uitgangspunten!$B$9,0),1)</f>
        <v>33.6</v>
      </c>
      <c r="I2764"/>
      <c r="J2764"/>
      <c r="K2764" s="6"/>
      <c r="O2764" s="5"/>
      <c r="P2764" s="8"/>
      <c r="U2764"/>
      <c r="V2764"/>
    </row>
    <row r="2765" spans="1:22" x14ac:dyDescent="0.25">
      <c r="A2765">
        <v>2002</v>
      </c>
      <c r="B2765">
        <v>4</v>
      </c>
      <c r="C2765">
        <v>15</v>
      </c>
      <c r="D2765">
        <v>21</v>
      </c>
      <c r="E2765" s="13">
        <v>7</v>
      </c>
      <c r="F2765" s="7">
        <f>(((20-15)/(MIN($E$2:$E$8761)-15))*Data[[#This Row],[temperatuur]])+18.151</f>
        <v>16.68041176470588</v>
      </c>
      <c r="G2765" s="7">
        <f>Data[[#This Row],[Tintern ]]-Data[[#This Row],[temperatuur]]</f>
        <v>9.6804117647058803</v>
      </c>
      <c r="H2765" s="7">
        <f>ROUND(IF(Data[[#This Row],[deltaT]]&gt;0,(Data[[#This Row],[Tintern ]]-Data[[#This Row],[temperatuur]])*Uitgangspunten!$B$9,0),1)</f>
        <v>33.6</v>
      </c>
      <c r="I2765"/>
      <c r="J2765"/>
      <c r="K2765" s="6"/>
      <c r="O2765" s="5"/>
      <c r="P2765" s="8"/>
      <c r="U2765"/>
      <c r="V2765"/>
    </row>
    <row r="2766" spans="1:22" x14ac:dyDescent="0.25">
      <c r="A2766">
        <v>2002</v>
      </c>
      <c r="B2766">
        <v>4</v>
      </c>
      <c r="C2766">
        <v>18</v>
      </c>
      <c r="D2766">
        <v>7</v>
      </c>
      <c r="E2766" s="13">
        <v>7</v>
      </c>
      <c r="F2766" s="7">
        <f>(((20-15)/(MIN($E$2:$E$8761)-15))*Data[[#This Row],[temperatuur]])+18.151</f>
        <v>16.68041176470588</v>
      </c>
      <c r="G2766" s="7">
        <f>Data[[#This Row],[Tintern ]]-Data[[#This Row],[temperatuur]]</f>
        <v>9.6804117647058803</v>
      </c>
      <c r="H2766" s="7">
        <f>ROUND(IF(Data[[#This Row],[deltaT]]&gt;0,(Data[[#This Row],[Tintern ]]-Data[[#This Row],[temperatuur]])*Uitgangspunten!$B$9,0),1)</f>
        <v>33.6</v>
      </c>
      <c r="I2766"/>
      <c r="J2766"/>
      <c r="K2766" s="6"/>
      <c r="O2766" s="5"/>
      <c r="P2766" s="8"/>
      <c r="U2766"/>
      <c r="V2766"/>
    </row>
    <row r="2767" spans="1:22" x14ac:dyDescent="0.25">
      <c r="A2767">
        <v>2000</v>
      </c>
      <c r="B2767">
        <v>5</v>
      </c>
      <c r="C2767">
        <v>28</v>
      </c>
      <c r="D2767">
        <v>22</v>
      </c>
      <c r="E2767" s="13">
        <v>7</v>
      </c>
      <c r="F2767" s="7">
        <f>(((20-15)/(MIN($E$2:$E$8761)-15))*Data[[#This Row],[temperatuur]])+18.151</f>
        <v>16.68041176470588</v>
      </c>
      <c r="G2767" s="7">
        <f>Data[[#This Row],[Tintern ]]-Data[[#This Row],[temperatuur]]</f>
        <v>9.6804117647058803</v>
      </c>
      <c r="H2767" s="7">
        <f>ROUND(IF(Data[[#This Row],[deltaT]]&gt;0,(Data[[#This Row],[Tintern ]]-Data[[#This Row],[temperatuur]])*Uitgangspunten!$B$9,0),1)</f>
        <v>33.6</v>
      </c>
      <c r="I2767"/>
      <c r="J2767"/>
      <c r="K2767" s="6"/>
      <c r="O2767" s="5"/>
      <c r="P2767" s="8"/>
      <c r="U2767"/>
      <c r="V2767"/>
    </row>
    <row r="2768" spans="1:22" x14ac:dyDescent="0.25">
      <c r="A2768">
        <v>2000</v>
      </c>
      <c r="B2768">
        <v>5</v>
      </c>
      <c r="C2768">
        <v>29</v>
      </c>
      <c r="D2768">
        <v>1</v>
      </c>
      <c r="E2768" s="13">
        <v>7</v>
      </c>
      <c r="F2768" s="7">
        <f>(((20-15)/(MIN($E$2:$E$8761)-15))*Data[[#This Row],[temperatuur]])+18.151</f>
        <v>16.68041176470588</v>
      </c>
      <c r="G2768" s="7">
        <f>Data[[#This Row],[Tintern ]]-Data[[#This Row],[temperatuur]]</f>
        <v>9.6804117647058803</v>
      </c>
      <c r="H2768" s="7">
        <f>ROUND(IF(Data[[#This Row],[deltaT]]&gt;0,(Data[[#This Row],[Tintern ]]-Data[[#This Row],[temperatuur]])*Uitgangspunten!$B$9,0),1)</f>
        <v>33.6</v>
      </c>
      <c r="I2768"/>
      <c r="J2768"/>
      <c r="K2768" s="6"/>
      <c r="O2768" s="5"/>
      <c r="P2768" s="8"/>
      <c r="U2768"/>
      <c r="V2768"/>
    </row>
    <row r="2769" spans="1:22" x14ac:dyDescent="0.25">
      <c r="A2769">
        <v>2011</v>
      </c>
      <c r="B2769">
        <v>9</v>
      </c>
      <c r="C2769">
        <v>24</v>
      </c>
      <c r="D2769">
        <v>3</v>
      </c>
      <c r="E2769" s="13">
        <v>7</v>
      </c>
      <c r="F2769" s="7">
        <f>(((20-15)/(MIN($E$2:$E$8761)-15))*Data[[#This Row],[temperatuur]])+18.151</f>
        <v>16.68041176470588</v>
      </c>
      <c r="G2769" s="7">
        <f>Data[[#This Row],[Tintern ]]-Data[[#This Row],[temperatuur]]</f>
        <v>9.6804117647058803</v>
      </c>
      <c r="H2769" s="7">
        <f>ROUND(IF(Data[[#This Row],[deltaT]]&gt;0,(Data[[#This Row],[Tintern ]]-Data[[#This Row],[temperatuur]])*Uitgangspunten!$B$9,0),1)</f>
        <v>33.6</v>
      </c>
      <c r="I2769"/>
      <c r="J2769"/>
      <c r="K2769" s="6"/>
      <c r="O2769" s="5"/>
      <c r="P2769" s="8"/>
      <c r="U2769"/>
      <c r="V2769"/>
    </row>
    <row r="2770" spans="1:22" x14ac:dyDescent="0.25">
      <c r="A2770">
        <v>2010</v>
      </c>
      <c r="B2770">
        <v>10</v>
      </c>
      <c r="C2770">
        <v>11</v>
      </c>
      <c r="D2770">
        <v>23</v>
      </c>
      <c r="E2770" s="13">
        <v>7</v>
      </c>
      <c r="F2770" s="7">
        <f>(((20-15)/(MIN($E$2:$E$8761)-15))*Data[[#This Row],[temperatuur]])+18.151</f>
        <v>16.68041176470588</v>
      </c>
      <c r="G2770" s="7">
        <f>Data[[#This Row],[Tintern ]]-Data[[#This Row],[temperatuur]]</f>
        <v>9.6804117647058803</v>
      </c>
      <c r="H2770" s="7">
        <f>ROUND(IF(Data[[#This Row],[deltaT]]&gt;0,(Data[[#This Row],[Tintern ]]-Data[[#This Row],[temperatuur]])*Uitgangspunten!$B$9,0),1)</f>
        <v>33.6</v>
      </c>
      <c r="I2770"/>
      <c r="J2770"/>
      <c r="K2770" s="6"/>
      <c r="O2770" s="5"/>
      <c r="P2770" s="8"/>
      <c r="U2770"/>
      <c r="V2770"/>
    </row>
    <row r="2771" spans="1:22" x14ac:dyDescent="0.25">
      <c r="A2771">
        <v>2010</v>
      </c>
      <c r="B2771">
        <v>10</v>
      </c>
      <c r="C2771">
        <v>20</v>
      </c>
      <c r="D2771">
        <v>2</v>
      </c>
      <c r="E2771" s="13">
        <v>7</v>
      </c>
      <c r="F2771" s="7">
        <f>(((20-15)/(MIN($E$2:$E$8761)-15))*Data[[#This Row],[temperatuur]])+18.151</f>
        <v>16.68041176470588</v>
      </c>
      <c r="G2771" s="7">
        <f>Data[[#This Row],[Tintern ]]-Data[[#This Row],[temperatuur]]</f>
        <v>9.6804117647058803</v>
      </c>
      <c r="H2771" s="7">
        <f>ROUND(IF(Data[[#This Row],[deltaT]]&gt;0,(Data[[#This Row],[Tintern ]]-Data[[#This Row],[temperatuur]])*Uitgangspunten!$B$9,0),1)</f>
        <v>33.6</v>
      </c>
      <c r="I2771"/>
      <c r="J2771"/>
      <c r="K2771" s="6"/>
      <c r="O2771" s="5"/>
      <c r="P2771" s="8"/>
      <c r="U2771"/>
      <c r="V2771"/>
    </row>
    <row r="2772" spans="1:22" x14ac:dyDescent="0.25">
      <c r="A2772">
        <v>2010</v>
      </c>
      <c r="B2772">
        <v>10</v>
      </c>
      <c r="C2772">
        <v>23</v>
      </c>
      <c r="D2772">
        <v>2</v>
      </c>
      <c r="E2772" s="13">
        <v>7</v>
      </c>
      <c r="F2772" s="7">
        <f>(((20-15)/(MIN($E$2:$E$8761)-15))*Data[[#This Row],[temperatuur]])+18.151</f>
        <v>16.68041176470588</v>
      </c>
      <c r="G2772" s="7">
        <f>Data[[#This Row],[Tintern ]]-Data[[#This Row],[temperatuur]]</f>
        <v>9.6804117647058803</v>
      </c>
      <c r="H2772" s="7">
        <f>ROUND(IF(Data[[#This Row],[deltaT]]&gt;0,(Data[[#This Row],[Tintern ]]-Data[[#This Row],[temperatuur]])*Uitgangspunten!$B$9,0),1)</f>
        <v>33.6</v>
      </c>
      <c r="I2772"/>
      <c r="J2772"/>
      <c r="K2772" s="6"/>
      <c r="O2772" s="5"/>
      <c r="P2772" s="8"/>
      <c r="U2772"/>
      <c r="V2772"/>
    </row>
    <row r="2773" spans="1:22" x14ac:dyDescent="0.25">
      <c r="A2773">
        <v>2010</v>
      </c>
      <c r="B2773">
        <v>10</v>
      </c>
      <c r="C2773">
        <v>23</v>
      </c>
      <c r="D2773">
        <v>12</v>
      </c>
      <c r="E2773" s="13">
        <v>7</v>
      </c>
      <c r="F2773" s="7">
        <f>(((20-15)/(MIN($E$2:$E$8761)-15))*Data[[#This Row],[temperatuur]])+18.151</f>
        <v>16.68041176470588</v>
      </c>
      <c r="G2773" s="7">
        <f>Data[[#This Row],[Tintern ]]-Data[[#This Row],[temperatuur]]</f>
        <v>9.6804117647058803</v>
      </c>
      <c r="H2773" s="7">
        <f>ROUND(IF(Data[[#This Row],[deltaT]]&gt;0,(Data[[#This Row],[Tintern ]]-Data[[#This Row],[temperatuur]])*Uitgangspunten!$B$9,0),1)</f>
        <v>33.6</v>
      </c>
      <c r="I2773"/>
      <c r="J2773"/>
      <c r="K2773" s="6"/>
      <c r="O2773" s="5"/>
      <c r="P2773" s="8"/>
      <c r="U2773"/>
      <c r="V2773"/>
    </row>
    <row r="2774" spans="1:22" x14ac:dyDescent="0.25">
      <c r="A2774">
        <v>2010</v>
      </c>
      <c r="B2774">
        <v>10</v>
      </c>
      <c r="C2774">
        <v>23</v>
      </c>
      <c r="D2774">
        <v>13</v>
      </c>
      <c r="E2774" s="13">
        <v>7</v>
      </c>
      <c r="F2774" s="7">
        <f>(((20-15)/(MIN($E$2:$E$8761)-15))*Data[[#This Row],[temperatuur]])+18.151</f>
        <v>16.68041176470588</v>
      </c>
      <c r="G2774" s="7">
        <f>Data[[#This Row],[Tintern ]]-Data[[#This Row],[temperatuur]]</f>
        <v>9.6804117647058803</v>
      </c>
      <c r="H2774" s="7">
        <f>ROUND(IF(Data[[#This Row],[deltaT]]&gt;0,(Data[[#This Row],[Tintern ]]-Data[[#This Row],[temperatuur]])*Uitgangspunten!$B$9,0),1)</f>
        <v>33.6</v>
      </c>
      <c r="I2774"/>
      <c r="J2774"/>
      <c r="K2774" s="6"/>
      <c r="O2774" s="5"/>
      <c r="P2774" s="8"/>
      <c r="U2774"/>
      <c r="V2774"/>
    </row>
    <row r="2775" spans="1:22" x14ac:dyDescent="0.25">
      <c r="A2775">
        <v>2010</v>
      </c>
      <c r="B2775" s="3">
        <v>10</v>
      </c>
      <c r="C2775">
        <v>31</v>
      </c>
      <c r="D2775">
        <v>24</v>
      </c>
      <c r="E2775" s="13">
        <v>7</v>
      </c>
      <c r="F2775" s="7">
        <f>(((20-15)/(MIN($E$2:$E$8761)-15))*Data[[#This Row],[temperatuur]])+18.151</f>
        <v>16.68041176470588</v>
      </c>
      <c r="G2775" s="7">
        <f>Data[[#This Row],[Tintern ]]-Data[[#This Row],[temperatuur]]</f>
        <v>9.6804117647058803</v>
      </c>
      <c r="H2775" s="7">
        <f>ROUND(IF(Data[[#This Row],[deltaT]]&gt;0,(Data[[#This Row],[Tintern ]]-Data[[#This Row],[temperatuur]])*Uitgangspunten!$B$9,0),1)</f>
        <v>33.6</v>
      </c>
      <c r="I2775"/>
      <c r="J2775"/>
      <c r="K2775" s="6"/>
      <c r="O2775" s="5"/>
      <c r="P2775" s="8"/>
      <c r="U2775"/>
      <c r="V2775"/>
    </row>
    <row r="2776" spans="1:22" x14ac:dyDescent="0.25">
      <c r="A2776">
        <v>2003</v>
      </c>
      <c r="B2776">
        <v>11</v>
      </c>
      <c r="C2776">
        <v>24</v>
      </c>
      <c r="D2776">
        <v>15</v>
      </c>
      <c r="E2776" s="13">
        <v>7</v>
      </c>
      <c r="F2776" s="7">
        <f>(((20-15)/(MIN($E$2:$E$8761)-15))*Data[[#This Row],[temperatuur]])+18.151</f>
        <v>16.68041176470588</v>
      </c>
      <c r="G2776" s="7">
        <f>Data[[#This Row],[Tintern ]]-Data[[#This Row],[temperatuur]]</f>
        <v>9.6804117647058803</v>
      </c>
      <c r="H2776" s="7">
        <f>ROUND(IF(Data[[#This Row],[deltaT]]&gt;0,(Data[[#This Row],[Tintern ]]-Data[[#This Row],[temperatuur]])*Uitgangspunten!$B$9,0),1)</f>
        <v>33.6</v>
      </c>
      <c r="I2776"/>
      <c r="J2776"/>
      <c r="K2776" s="6"/>
      <c r="O2776" s="5"/>
      <c r="P2776" s="8"/>
      <c r="U2776"/>
      <c r="V2776"/>
    </row>
    <row r="2777" spans="1:22" x14ac:dyDescent="0.25">
      <c r="A2777">
        <v>2003</v>
      </c>
      <c r="B2777">
        <v>11</v>
      </c>
      <c r="C2777">
        <v>26</v>
      </c>
      <c r="D2777">
        <v>3</v>
      </c>
      <c r="E2777" s="13">
        <v>7</v>
      </c>
      <c r="F2777" s="7">
        <f>(((20-15)/(MIN($E$2:$E$8761)-15))*Data[[#This Row],[temperatuur]])+18.151</f>
        <v>16.68041176470588</v>
      </c>
      <c r="G2777" s="7">
        <f>Data[[#This Row],[Tintern ]]-Data[[#This Row],[temperatuur]]</f>
        <v>9.6804117647058803</v>
      </c>
      <c r="H2777" s="7">
        <f>ROUND(IF(Data[[#This Row],[deltaT]]&gt;0,(Data[[#This Row],[Tintern ]]-Data[[#This Row],[temperatuur]])*Uitgangspunten!$B$9,0),1)</f>
        <v>33.6</v>
      </c>
      <c r="I2777"/>
      <c r="J2777"/>
      <c r="K2777" s="6"/>
      <c r="O2777" s="5"/>
      <c r="P2777" s="8"/>
      <c r="U2777"/>
      <c r="V2777"/>
    </row>
    <row r="2778" spans="1:22" x14ac:dyDescent="0.25">
      <c r="A2778">
        <v>2003</v>
      </c>
      <c r="B2778">
        <v>11</v>
      </c>
      <c r="C2778">
        <v>30</v>
      </c>
      <c r="D2778">
        <v>22</v>
      </c>
      <c r="E2778" s="13">
        <v>7</v>
      </c>
      <c r="F2778" s="7">
        <f>(((20-15)/(MIN($E$2:$E$8761)-15))*Data[[#This Row],[temperatuur]])+18.151</f>
        <v>16.68041176470588</v>
      </c>
      <c r="G2778" s="7">
        <f>Data[[#This Row],[Tintern ]]-Data[[#This Row],[temperatuur]]</f>
        <v>9.6804117647058803</v>
      </c>
      <c r="H2778" s="7">
        <f>ROUND(IF(Data[[#This Row],[deltaT]]&gt;0,(Data[[#This Row],[Tintern ]]-Data[[#This Row],[temperatuur]])*Uitgangspunten!$B$9,0),1)</f>
        <v>33.6</v>
      </c>
      <c r="I2778"/>
      <c r="J2778"/>
      <c r="K2778" s="6"/>
      <c r="O2778" s="5"/>
      <c r="P2778" s="8"/>
      <c r="U2778"/>
      <c r="V2778"/>
    </row>
    <row r="2779" spans="1:22" x14ac:dyDescent="0.25">
      <c r="A2779">
        <v>2003</v>
      </c>
      <c r="B2779">
        <v>12</v>
      </c>
      <c r="C2779">
        <v>2</v>
      </c>
      <c r="D2779">
        <v>5</v>
      </c>
      <c r="E2779" s="13">
        <v>7</v>
      </c>
      <c r="F2779" s="7">
        <f>(((20-15)/(MIN($E$2:$E$8761)-15))*Data[[#This Row],[temperatuur]])+18.151</f>
        <v>16.68041176470588</v>
      </c>
      <c r="G2779" s="7">
        <f>Data[[#This Row],[Tintern ]]-Data[[#This Row],[temperatuur]]</f>
        <v>9.6804117647058803</v>
      </c>
      <c r="H2779" s="7">
        <f>ROUND(IF(Data[[#This Row],[deltaT]]&gt;0,(Data[[#This Row],[Tintern ]]-Data[[#This Row],[temperatuur]])*Uitgangspunten!$B$9,0),1)</f>
        <v>33.6</v>
      </c>
      <c r="I2779"/>
      <c r="J2779"/>
      <c r="K2779" s="6"/>
      <c r="O2779" s="5"/>
      <c r="P2779" s="8"/>
      <c r="U2779"/>
      <c r="V2779"/>
    </row>
    <row r="2780" spans="1:22" x14ac:dyDescent="0.25">
      <c r="A2780">
        <v>2003</v>
      </c>
      <c r="B2780">
        <v>12</v>
      </c>
      <c r="C2780">
        <v>6</v>
      </c>
      <c r="D2780">
        <v>9</v>
      </c>
      <c r="E2780" s="13">
        <v>7</v>
      </c>
      <c r="F2780" s="7">
        <f>(((20-15)/(MIN($E$2:$E$8761)-15))*Data[[#This Row],[temperatuur]])+18.151</f>
        <v>16.68041176470588</v>
      </c>
      <c r="G2780" s="7">
        <f>Data[[#This Row],[Tintern ]]-Data[[#This Row],[temperatuur]]</f>
        <v>9.6804117647058803</v>
      </c>
      <c r="H2780" s="7">
        <f>ROUND(IF(Data[[#This Row],[deltaT]]&gt;0,(Data[[#This Row],[Tintern ]]-Data[[#This Row],[temperatuur]])*Uitgangspunten!$B$9,0),1)</f>
        <v>33.6</v>
      </c>
      <c r="I2780"/>
      <c r="J2780"/>
      <c r="K2780" s="6"/>
      <c r="O2780" s="5"/>
      <c r="P2780" s="8"/>
      <c r="U2780"/>
      <c r="V2780"/>
    </row>
    <row r="2781" spans="1:22" x14ac:dyDescent="0.25">
      <c r="A2781">
        <v>2003</v>
      </c>
      <c r="B2781">
        <v>12</v>
      </c>
      <c r="C2781">
        <v>14</v>
      </c>
      <c r="D2781">
        <v>9</v>
      </c>
      <c r="E2781" s="13">
        <v>7</v>
      </c>
      <c r="F2781" s="7">
        <f>(((20-15)/(MIN($E$2:$E$8761)-15))*Data[[#This Row],[temperatuur]])+18.151</f>
        <v>16.68041176470588</v>
      </c>
      <c r="G2781" s="7">
        <f>Data[[#This Row],[Tintern ]]-Data[[#This Row],[temperatuur]]</f>
        <v>9.6804117647058803</v>
      </c>
      <c r="H2781" s="7">
        <f>ROUND(IF(Data[[#This Row],[deltaT]]&gt;0,(Data[[#This Row],[Tintern ]]-Data[[#This Row],[temperatuur]])*Uitgangspunten!$B$9,0),1)</f>
        <v>33.6</v>
      </c>
      <c r="I2781"/>
      <c r="J2781"/>
      <c r="K2781" s="6"/>
      <c r="O2781" s="5"/>
      <c r="P2781" s="8"/>
      <c r="U2781"/>
      <c r="V2781"/>
    </row>
    <row r="2782" spans="1:22" x14ac:dyDescent="0.25">
      <c r="A2782">
        <v>2003</v>
      </c>
      <c r="B2782">
        <v>12</v>
      </c>
      <c r="C2782">
        <v>16</v>
      </c>
      <c r="D2782">
        <v>15</v>
      </c>
      <c r="E2782" s="13">
        <v>7</v>
      </c>
      <c r="F2782" s="7">
        <f>(((20-15)/(MIN($E$2:$E$8761)-15))*Data[[#This Row],[temperatuur]])+18.151</f>
        <v>16.68041176470588</v>
      </c>
      <c r="G2782" s="7">
        <f>Data[[#This Row],[Tintern ]]-Data[[#This Row],[temperatuur]]</f>
        <v>9.6804117647058803</v>
      </c>
      <c r="H2782" s="7">
        <f>ROUND(IF(Data[[#This Row],[deltaT]]&gt;0,(Data[[#This Row],[Tintern ]]-Data[[#This Row],[temperatuur]])*Uitgangspunten!$B$9,0),1)</f>
        <v>33.6</v>
      </c>
      <c r="I2782"/>
      <c r="J2782"/>
      <c r="K2782" s="6"/>
      <c r="O2782" s="5"/>
      <c r="P2782" s="8"/>
      <c r="U2782"/>
      <c r="V2782"/>
    </row>
    <row r="2783" spans="1:22" x14ac:dyDescent="0.25">
      <c r="A2783">
        <v>2003</v>
      </c>
      <c r="B2783">
        <v>12</v>
      </c>
      <c r="C2783">
        <v>16</v>
      </c>
      <c r="D2783">
        <v>16</v>
      </c>
      <c r="E2783" s="13">
        <v>7</v>
      </c>
      <c r="F2783" s="7">
        <f>(((20-15)/(MIN($E$2:$E$8761)-15))*Data[[#This Row],[temperatuur]])+18.151</f>
        <v>16.68041176470588</v>
      </c>
      <c r="G2783" s="7">
        <f>Data[[#This Row],[Tintern ]]-Data[[#This Row],[temperatuur]]</f>
        <v>9.6804117647058803</v>
      </c>
      <c r="H2783" s="7">
        <f>ROUND(IF(Data[[#This Row],[deltaT]]&gt;0,(Data[[#This Row],[Tintern ]]-Data[[#This Row],[temperatuur]])*Uitgangspunten!$B$9,0),1)</f>
        <v>33.6</v>
      </c>
      <c r="I2783"/>
      <c r="J2783"/>
      <c r="K2783" s="6"/>
      <c r="O2783" s="5"/>
      <c r="P2783" s="8"/>
      <c r="U2783"/>
      <c r="V2783"/>
    </row>
    <row r="2784" spans="1:22" x14ac:dyDescent="0.25">
      <c r="A2784">
        <v>2003</v>
      </c>
      <c r="B2784">
        <v>12</v>
      </c>
      <c r="C2784">
        <v>17</v>
      </c>
      <c r="D2784">
        <v>13</v>
      </c>
      <c r="E2784" s="13">
        <v>7</v>
      </c>
      <c r="F2784" s="7">
        <f>(((20-15)/(MIN($E$2:$E$8761)-15))*Data[[#This Row],[temperatuur]])+18.151</f>
        <v>16.68041176470588</v>
      </c>
      <c r="G2784" s="7">
        <f>Data[[#This Row],[Tintern ]]-Data[[#This Row],[temperatuur]]</f>
        <v>9.6804117647058803</v>
      </c>
      <c r="H2784" s="7">
        <f>ROUND(IF(Data[[#This Row],[deltaT]]&gt;0,(Data[[#This Row],[Tintern ]]-Data[[#This Row],[temperatuur]])*Uitgangspunten!$B$9,0),1)</f>
        <v>33.6</v>
      </c>
      <c r="I2784"/>
      <c r="J2784"/>
      <c r="K2784" s="6"/>
      <c r="O2784" s="5"/>
      <c r="P2784" s="8"/>
      <c r="U2784"/>
      <c r="V2784"/>
    </row>
    <row r="2785" spans="1:22" x14ac:dyDescent="0.25">
      <c r="A2785">
        <v>2003</v>
      </c>
      <c r="B2785">
        <v>12</v>
      </c>
      <c r="C2785">
        <v>21</v>
      </c>
      <c r="D2785">
        <v>10</v>
      </c>
      <c r="E2785" s="13">
        <v>7</v>
      </c>
      <c r="F2785" s="7">
        <f>(((20-15)/(MIN($E$2:$E$8761)-15))*Data[[#This Row],[temperatuur]])+18.151</f>
        <v>16.68041176470588</v>
      </c>
      <c r="G2785" s="7">
        <f>Data[[#This Row],[Tintern ]]-Data[[#This Row],[temperatuur]]</f>
        <v>9.6804117647058803</v>
      </c>
      <c r="H2785" s="7">
        <f>ROUND(IF(Data[[#This Row],[deltaT]]&gt;0,(Data[[#This Row],[Tintern ]]-Data[[#This Row],[temperatuur]])*Uitgangspunten!$B$9,0),1)</f>
        <v>33.6</v>
      </c>
      <c r="I2785"/>
      <c r="J2785"/>
      <c r="K2785" s="6"/>
      <c r="O2785" s="5"/>
      <c r="P2785" s="8"/>
      <c r="U2785"/>
      <c r="V2785"/>
    </row>
    <row r="2786" spans="1:22" x14ac:dyDescent="0.25">
      <c r="A2786">
        <v>2003</v>
      </c>
      <c r="B2786">
        <v>12</v>
      </c>
      <c r="C2786">
        <v>21</v>
      </c>
      <c r="D2786">
        <v>17</v>
      </c>
      <c r="E2786" s="13">
        <v>7</v>
      </c>
      <c r="F2786" s="7">
        <f>(((20-15)/(MIN($E$2:$E$8761)-15))*Data[[#This Row],[temperatuur]])+18.151</f>
        <v>16.68041176470588</v>
      </c>
      <c r="G2786" s="7">
        <f>Data[[#This Row],[Tintern ]]-Data[[#This Row],[temperatuur]]</f>
        <v>9.6804117647058803</v>
      </c>
      <c r="H2786" s="7">
        <f>ROUND(IF(Data[[#This Row],[deltaT]]&gt;0,(Data[[#This Row],[Tintern ]]-Data[[#This Row],[temperatuur]])*Uitgangspunten!$B$9,0),1)</f>
        <v>33.6</v>
      </c>
      <c r="I2786">
        <f>(MAX(E2762:E2785)+MIN(E2762:E2785))/20</f>
        <v>0.7</v>
      </c>
      <c r="J2786"/>
      <c r="K2786" s="6"/>
      <c r="O2786" s="5"/>
      <c r="P2786" s="8"/>
      <c r="U2786"/>
      <c r="V2786"/>
    </row>
    <row r="2787" spans="1:22" x14ac:dyDescent="0.25">
      <c r="A2787">
        <v>2003</v>
      </c>
      <c r="B2787">
        <v>12</v>
      </c>
      <c r="C2787">
        <v>26</v>
      </c>
      <c r="D2787">
        <v>9</v>
      </c>
      <c r="E2787" s="13">
        <v>7</v>
      </c>
      <c r="F2787" s="7">
        <f>(((20-15)/(MIN($E$2:$E$8761)-15))*Data[[#This Row],[temperatuur]])+18.151</f>
        <v>16.68041176470588</v>
      </c>
      <c r="G2787" s="7">
        <f>Data[[#This Row],[Tintern ]]-Data[[#This Row],[temperatuur]]</f>
        <v>9.6804117647058803</v>
      </c>
      <c r="H2787" s="7">
        <f>ROUND(IF(Data[[#This Row],[deltaT]]&gt;0,(Data[[#This Row],[Tintern ]]-Data[[#This Row],[temperatuur]])*Uitgangspunten!$B$9,0),1)</f>
        <v>33.6</v>
      </c>
      <c r="I2787"/>
      <c r="J2787"/>
      <c r="K2787" s="6"/>
      <c r="O2787" s="5"/>
      <c r="P2787" s="8"/>
      <c r="U2787"/>
      <c r="V2787"/>
    </row>
    <row r="2788" spans="1:22" x14ac:dyDescent="0.25">
      <c r="A2788">
        <v>2003</v>
      </c>
      <c r="B2788">
        <v>12</v>
      </c>
      <c r="C2788">
        <v>26</v>
      </c>
      <c r="D2788">
        <v>10</v>
      </c>
      <c r="E2788" s="13">
        <v>7</v>
      </c>
      <c r="F2788" s="7">
        <f>(((20-15)/(MIN($E$2:$E$8761)-15))*Data[[#This Row],[temperatuur]])+18.151</f>
        <v>16.68041176470588</v>
      </c>
      <c r="G2788" s="7">
        <f>Data[[#This Row],[Tintern ]]-Data[[#This Row],[temperatuur]]</f>
        <v>9.6804117647058803</v>
      </c>
      <c r="H2788" s="7">
        <f>ROUND(IF(Data[[#This Row],[deltaT]]&gt;0,(Data[[#This Row],[Tintern ]]-Data[[#This Row],[temperatuur]])*Uitgangspunten!$B$9,0),1)</f>
        <v>33.6</v>
      </c>
      <c r="I2788"/>
      <c r="J2788"/>
      <c r="K2788" s="6"/>
      <c r="O2788" s="5"/>
      <c r="P2788" s="8"/>
      <c r="U2788"/>
      <c r="V2788"/>
    </row>
    <row r="2789" spans="1:22" x14ac:dyDescent="0.25">
      <c r="A2789">
        <v>2003</v>
      </c>
      <c r="B2789">
        <v>12</v>
      </c>
      <c r="C2789">
        <v>26</v>
      </c>
      <c r="D2789">
        <v>14</v>
      </c>
      <c r="E2789" s="13">
        <v>7</v>
      </c>
      <c r="F2789" s="7">
        <f>(((20-15)/(MIN($E$2:$E$8761)-15))*Data[[#This Row],[temperatuur]])+18.151</f>
        <v>16.68041176470588</v>
      </c>
      <c r="G2789" s="7">
        <f>Data[[#This Row],[Tintern ]]-Data[[#This Row],[temperatuur]]</f>
        <v>9.6804117647058803</v>
      </c>
      <c r="H2789" s="7">
        <f>ROUND(IF(Data[[#This Row],[deltaT]]&gt;0,(Data[[#This Row],[Tintern ]]-Data[[#This Row],[temperatuur]])*Uitgangspunten!$B$9,0),1)</f>
        <v>33.6</v>
      </c>
      <c r="I2789"/>
      <c r="J2789"/>
      <c r="K2789" s="6"/>
      <c r="O2789" s="5"/>
      <c r="P2789" s="8"/>
      <c r="U2789"/>
      <c r="V2789"/>
    </row>
    <row r="2790" spans="1:22" x14ac:dyDescent="0.25">
      <c r="A2790">
        <v>2003</v>
      </c>
      <c r="B2790">
        <v>12</v>
      </c>
      <c r="C2790">
        <v>26</v>
      </c>
      <c r="D2790">
        <v>20</v>
      </c>
      <c r="E2790" s="13">
        <v>7</v>
      </c>
      <c r="F2790" s="7">
        <f>(((20-15)/(MIN($E$2:$E$8761)-15))*Data[[#This Row],[temperatuur]])+18.151</f>
        <v>16.68041176470588</v>
      </c>
      <c r="G2790" s="7">
        <f>Data[[#This Row],[Tintern ]]-Data[[#This Row],[temperatuur]]</f>
        <v>9.6804117647058803</v>
      </c>
      <c r="H2790" s="7">
        <f>ROUND(IF(Data[[#This Row],[deltaT]]&gt;0,(Data[[#This Row],[Tintern ]]-Data[[#This Row],[temperatuur]])*Uitgangspunten!$B$9,0),1)</f>
        <v>33.6</v>
      </c>
      <c r="I2790"/>
      <c r="J2790"/>
      <c r="K2790" s="6"/>
      <c r="O2790" s="5"/>
      <c r="P2790" s="8"/>
      <c r="U2790"/>
      <c r="V2790"/>
    </row>
    <row r="2791" spans="1:22" x14ac:dyDescent="0.25">
      <c r="A2791">
        <v>2003</v>
      </c>
      <c r="B2791">
        <v>12</v>
      </c>
      <c r="C2791">
        <v>27</v>
      </c>
      <c r="D2791">
        <v>10</v>
      </c>
      <c r="E2791" s="13">
        <v>7</v>
      </c>
      <c r="F2791" s="7">
        <f>(((20-15)/(MIN($E$2:$E$8761)-15))*Data[[#This Row],[temperatuur]])+18.151</f>
        <v>16.68041176470588</v>
      </c>
      <c r="G2791" s="7">
        <f>Data[[#This Row],[Tintern ]]-Data[[#This Row],[temperatuur]]</f>
        <v>9.6804117647058803</v>
      </c>
      <c r="H2791" s="7">
        <f>ROUND(IF(Data[[#This Row],[deltaT]]&gt;0,(Data[[#This Row],[Tintern ]]-Data[[#This Row],[temperatuur]])*Uitgangspunten!$B$9,0),1)</f>
        <v>33.6</v>
      </c>
      <c r="I2791"/>
      <c r="J2791"/>
      <c r="K2791" s="6"/>
      <c r="O2791" s="5"/>
      <c r="P2791" s="8"/>
      <c r="U2791"/>
      <c r="V2791"/>
    </row>
    <row r="2792" spans="1:22" x14ac:dyDescent="0.25">
      <c r="A2792">
        <v>2003</v>
      </c>
      <c r="B2792">
        <v>12</v>
      </c>
      <c r="C2792">
        <v>27</v>
      </c>
      <c r="D2792">
        <v>12</v>
      </c>
      <c r="E2792" s="13">
        <v>7</v>
      </c>
      <c r="F2792" s="7">
        <f>(((20-15)/(MIN($E$2:$E$8761)-15))*Data[[#This Row],[temperatuur]])+18.151</f>
        <v>16.68041176470588</v>
      </c>
      <c r="G2792" s="7">
        <f>Data[[#This Row],[Tintern ]]-Data[[#This Row],[temperatuur]]</f>
        <v>9.6804117647058803</v>
      </c>
      <c r="H2792" s="7">
        <f>ROUND(IF(Data[[#This Row],[deltaT]]&gt;0,(Data[[#This Row],[Tintern ]]-Data[[#This Row],[temperatuur]])*Uitgangspunten!$B$9,0),1)</f>
        <v>33.6</v>
      </c>
      <c r="I2792"/>
      <c r="J2792"/>
      <c r="K2792" s="6"/>
      <c r="O2792" s="5"/>
      <c r="P2792" s="8"/>
      <c r="U2792"/>
      <c r="V2792"/>
    </row>
    <row r="2793" spans="1:22" x14ac:dyDescent="0.25">
      <c r="A2793">
        <v>2001</v>
      </c>
      <c r="B2793">
        <v>1</v>
      </c>
      <c r="C2793">
        <v>3</v>
      </c>
      <c r="D2793">
        <v>8</v>
      </c>
      <c r="E2793" s="13">
        <v>7.1000000000000005</v>
      </c>
      <c r="F2793" s="7">
        <f>(((20-15)/(MIN($E$2:$E$8761)-15))*Data[[#This Row],[temperatuur]])+18.151</f>
        <v>16.659403361344538</v>
      </c>
      <c r="G2793" s="7">
        <f>Data[[#This Row],[Tintern ]]-Data[[#This Row],[temperatuur]]</f>
        <v>9.5594033613445362</v>
      </c>
      <c r="H2793" s="7">
        <f>ROUND(IF(Data[[#This Row],[deltaT]]&gt;0,(Data[[#This Row],[Tintern ]]-Data[[#This Row],[temperatuur]])*Uitgangspunten!$B$9,0),1)</f>
        <v>33.200000000000003</v>
      </c>
      <c r="I2793"/>
      <c r="J2793"/>
      <c r="K2793" s="6"/>
      <c r="O2793" s="5"/>
      <c r="P2793" s="8"/>
      <c r="U2793"/>
      <c r="V2793"/>
    </row>
    <row r="2794" spans="1:22" x14ac:dyDescent="0.25">
      <c r="A2794">
        <v>2001</v>
      </c>
      <c r="B2794">
        <v>1</v>
      </c>
      <c r="C2794">
        <v>3</v>
      </c>
      <c r="D2794">
        <v>10</v>
      </c>
      <c r="E2794" s="13">
        <v>7.1000000000000005</v>
      </c>
      <c r="F2794" s="7">
        <f>(((20-15)/(MIN($E$2:$E$8761)-15))*Data[[#This Row],[temperatuur]])+18.151</f>
        <v>16.659403361344538</v>
      </c>
      <c r="G2794" s="7">
        <f>Data[[#This Row],[Tintern ]]-Data[[#This Row],[temperatuur]]</f>
        <v>9.5594033613445362</v>
      </c>
      <c r="H2794" s="7">
        <f>ROUND(IF(Data[[#This Row],[deltaT]]&gt;0,(Data[[#This Row],[Tintern ]]-Data[[#This Row],[temperatuur]])*Uitgangspunten!$B$9,0),1)</f>
        <v>33.200000000000003</v>
      </c>
      <c r="I2794"/>
      <c r="J2794"/>
      <c r="K2794" s="6"/>
      <c r="O2794" s="5"/>
      <c r="P2794" s="8"/>
      <c r="U2794"/>
      <c r="V2794"/>
    </row>
    <row r="2795" spans="1:22" x14ac:dyDescent="0.25">
      <c r="A2795">
        <v>2001</v>
      </c>
      <c r="B2795">
        <v>1</v>
      </c>
      <c r="C2795">
        <v>3</v>
      </c>
      <c r="D2795">
        <v>12</v>
      </c>
      <c r="E2795" s="13">
        <v>7.1000000000000005</v>
      </c>
      <c r="F2795" s="7">
        <f>(((20-15)/(MIN($E$2:$E$8761)-15))*Data[[#This Row],[temperatuur]])+18.151</f>
        <v>16.659403361344538</v>
      </c>
      <c r="G2795" s="7">
        <f>Data[[#This Row],[Tintern ]]-Data[[#This Row],[temperatuur]]</f>
        <v>9.5594033613445362</v>
      </c>
      <c r="H2795" s="7">
        <f>ROUND(IF(Data[[#This Row],[deltaT]]&gt;0,(Data[[#This Row],[Tintern ]]-Data[[#This Row],[temperatuur]])*Uitgangspunten!$B$9,0),1)</f>
        <v>33.200000000000003</v>
      </c>
      <c r="I2795"/>
      <c r="J2795"/>
      <c r="K2795" s="6"/>
      <c r="O2795" s="5"/>
      <c r="P2795" s="8"/>
      <c r="U2795"/>
      <c r="V2795"/>
    </row>
    <row r="2796" spans="1:22" x14ac:dyDescent="0.25">
      <c r="A2796">
        <v>2001</v>
      </c>
      <c r="B2796">
        <v>1</v>
      </c>
      <c r="C2796">
        <v>4</v>
      </c>
      <c r="D2796">
        <v>5</v>
      </c>
      <c r="E2796" s="13">
        <v>7.1000000000000005</v>
      </c>
      <c r="F2796" s="7">
        <f>(((20-15)/(MIN($E$2:$E$8761)-15))*Data[[#This Row],[temperatuur]])+18.151</f>
        <v>16.659403361344538</v>
      </c>
      <c r="G2796" s="7">
        <f>Data[[#This Row],[Tintern ]]-Data[[#This Row],[temperatuur]]</f>
        <v>9.5594033613445362</v>
      </c>
      <c r="H2796" s="7">
        <f>ROUND(IF(Data[[#This Row],[deltaT]]&gt;0,(Data[[#This Row],[Tintern ]]-Data[[#This Row],[temperatuur]])*Uitgangspunten!$B$9,0),1)</f>
        <v>33.200000000000003</v>
      </c>
      <c r="I2796"/>
      <c r="J2796"/>
      <c r="K2796" s="6"/>
      <c r="O2796" s="5"/>
      <c r="P2796" s="8"/>
      <c r="U2796"/>
      <c r="V2796"/>
    </row>
    <row r="2797" spans="1:22" x14ac:dyDescent="0.25">
      <c r="A2797">
        <v>2001</v>
      </c>
      <c r="B2797">
        <v>1</v>
      </c>
      <c r="C2797">
        <v>5</v>
      </c>
      <c r="D2797">
        <v>10</v>
      </c>
      <c r="E2797" s="13">
        <v>7.1000000000000005</v>
      </c>
      <c r="F2797" s="7">
        <f>(((20-15)/(MIN($E$2:$E$8761)-15))*Data[[#This Row],[temperatuur]])+18.151</f>
        <v>16.659403361344538</v>
      </c>
      <c r="G2797" s="7">
        <f>Data[[#This Row],[Tintern ]]-Data[[#This Row],[temperatuur]]</f>
        <v>9.5594033613445362</v>
      </c>
      <c r="H2797" s="7">
        <f>ROUND(IF(Data[[#This Row],[deltaT]]&gt;0,(Data[[#This Row],[Tintern ]]-Data[[#This Row],[temperatuur]])*Uitgangspunten!$B$9,0),1)</f>
        <v>33.200000000000003</v>
      </c>
      <c r="I2797"/>
      <c r="J2797"/>
      <c r="K2797" s="6"/>
      <c r="O2797" s="5"/>
      <c r="P2797" s="8"/>
      <c r="U2797"/>
      <c r="V2797"/>
    </row>
    <row r="2798" spans="1:22" x14ac:dyDescent="0.25">
      <c r="A2798">
        <v>2001</v>
      </c>
      <c r="B2798">
        <v>1</v>
      </c>
      <c r="C2798">
        <v>5</v>
      </c>
      <c r="D2798">
        <v>23</v>
      </c>
      <c r="E2798" s="13">
        <v>7.1000000000000005</v>
      </c>
      <c r="F2798" s="7">
        <f>(((20-15)/(MIN($E$2:$E$8761)-15))*Data[[#This Row],[temperatuur]])+18.151</f>
        <v>16.659403361344538</v>
      </c>
      <c r="G2798" s="7">
        <f>Data[[#This Row],[Tintern ]]-Data[[#This Row],[temperatuur]]</f>
        <v>9.5594033613445362</v>
      </c>
      <c r="H2798" s="7">
        <f>ROUND(IF(Data[[#This Row],[deltaT]]&gt;0,(Data[[#This Row],[Tintern ]]-Data[[#This Row],[temperatuur]])*Uitgangspunten!$B$9,0),1)</f>
        <v>33.200000000000003</v>
      </c>
      <c r="I2798"/>
      <c r="J2798"/>
      <c r="K2798" s="6"/>
      <c r="O2798" s="5"/>
      <c r="P2798" s="8"/>
      <c r="U2798"/>
      <c r="V2798"/>
    </row>
    <row r="2799" spans="1:22" x14ac:dyDescent="0.25">
      <c r="A2799">
        <v>2001</v>
      </c>
      <c r="B2799">
        <v>1</v>
      </c>
      <c r="C2799">
        <v>5</v>
      </c>
      <c r="D2799">
        <v>24</v>
      </c>
      <c r="E2799" s="13">
        <v>7.1000000000000005</v>
      </c>
      <c r="F2799" s="7">
        <f>(((20-15)/(MIN($E$2:$E$8761)-15))*Data[[#This Row],[temperatuur]])+18.151</f>
        <v>16.659403361344538</v>
      </c>
      <c r="G2799" s="7">
        <f>Data[[#This Row],[Tintern ]]-Data[[#This Row],[temperatuur]]</f>
        <v>9.5594033613445362</v>
      </c>
      <c r="H2799" s="7">
        <f>ROUND(IF(Data[[#This Row],[deltaT]]&gt;0,(Data[[#This Row],[Tintern ]]-Data[[#This Row],[temperatuur]])*Uitgangspunten!$B$9,0),1)</f>
        <v>33.200000000000003</v>
      </c>
      <c r="I2799"/>
      <c r="J2799"/>
      <c r="K2799" s="6"/>
      <c r="O2799" s="5"/>
      <c r="P2799" s="8"/>
      <c r="U2799"/>
      <c r="V2799"/>
    </row>
    <row r="2800" spans="1:22" x14ac:dyDescent="0.25">
      <c r="A2800">
        <v>2001</v>
      </c>
      <c r="B2800">
        <v>1</v>
      </c>
      <c r="C2800">
        <v>25</v>
      </c>
      <c r="D2800">
        <v>9</v>
      </c>
      <c r="E2800" s="13">
        <v>7.1000000000000005</v>
      </c>
      <c r="F2800" s="7">
        <f>(((20-15)/(MIN($E$2:$E$8761)-15))*Data[[#This Row],[temperatuur]])+18.151</f>
        <v>16.659403361344538</v>
      </c>
      <c r="G2800" s="7">
        <f>Data[[#This Row],[Tintern ]]-Data[[#This Row],[temperatuur]]</f>
        <v>9.5594033613445362</v>
      </c>
      <c r="H2800" s="7">
        <f>ROUND(IF(Data[[#This Row],[deltaT]]&gt;0,(Data[[#This Row],[Tintern ]]-Data[[#This Row],[temperatuur]])*Uitgangspunten!$B$9,0),1)</f>
        <v>33.200000000000003</v>
      </c>
      <c r="I2800"/>
      <c r="J2800"/>
      <c r="K2800" s="6"/>
      <c r="O2800" s="5"/>
      <c r="P2800" s="8"/>
      <c r="U2800"/>
      <c r="V2800"/>
    </row>
    <row r="2801" spans="1:22" x14ac:dyDescent="0.25">
      <c r="A2801">
        <v>2001</v>
      </c>
      <c r="B2801">
        <v>1</v>
      </c>
      <c r="C2801">
        <v>25</v>
      </c>
      <c r="D2801">
        <v>15</v>
      </c>
      <c r="E2801" s="13">
        <v>7.1000000000000005</v>
      </c>
      <c r="F2801" s="7">
        <f>(((20-15)/(MIN($E$2:$E$8761)-15))*Data[[#This Row],[temperatuur]])+18.151</f>
        <v>16.659403361344538</v>
      </c>
      <c r="G2801" s="7">
        <f>Data[[#This Row],[Tintern ]]-Data[[#This Row],[temperatuur]]</f>
        <v>9.5594033613445362</v>
      </c>
      <c r="H2801" s="7">
        <f>ROUND(IF(Data[[#This Row],[deltaT]]&gt;0,(Data[[#This Row],[Tintern ]]-Data[[#This Row],[temperatuur]])*Uitgangspunten!$B$9,0),1)</f>
        <v>33.200000000000003</v>
      </c>
      <c r="I2801"/>
      <c r="J2801"/>
      <c r="K2801" s="6"/>
      <c r="O2801" s="5"/>
      <c r="P2801" s="8"/>
      <c r="U2801"/>
      <c r="V2801"/>
    </row>
    <row r="2802" spans="1:22" x14ac:dyDescent="0.25">
      <c r="A2802">
        <v>2004</v>
      </c>
      <c r="B2802" s="3">
        <v>2</v>
      </c>
      <c r="C2802">
        <v>1</v>
      </c>
      <c r="D2802">
        <v>5</v>
      </c>
      <c r="E2802" s="13">
        <v>7.1000000000000005</v>
      </c>
      <c r="F2802" s="7">
        <f>(((20-15)/(MIN($E$2:$E$8761)-15))*Data[[#This Row],[temperatuur]])+18.151</f>
        <v>16.659403361344538</v>
      </c>
      <c r="G2802" s="7">
        <f>Data[[#This Row],[Tintern ]]-Data[[#This Row],[temperatuur]]</f>
        <v>9.5594033613445362</v>
      </c>
      <c r="H2802" s="7">
        <f>ROUND(IF(Data[[#This Row],[deltaT]]&gt;0,(Data[[#This Row],[Tintern ]]-Data[[#This Row],[temperatuur]])*Uitgangspunten!$B$9,0),1)</f>
        <v>33.200000000000003</v>
      </c>
      <c r="I2802"/>
      <c r="J2802"/>
      <c r="K2802" s="6"/>
      <c r="O2802" s="5"/>
      <c r="P2802" s="8"/>
      <c r="U2802"/>
      <c r="V2802"/>
    </row>
    <row r="2803" spans="1:22" x14ac:dyDescent="0.25">
      <c r="A2803">
        <v>2004</v>
      </c>
      <c r="B2803">
        <v>2</v>
      </c>
      <c r="C2803">
        <v>11</v>
      </c>
      <c r="D2803">
        <v>8</v>
      </c>
      <c r="E2803" s="13">
        <v>7.1000000000000005</v>
      </c>
      <c r="F2803" s="7">
        <f>(((20-15)/(MIN($E$2:$E$8761)-15))*Data[[#This Row],[temperatuur]])+18.151</f>
        <v>16.659403361344538</v>
      </c>
      <c r="G2803" s="7">
        <f>Data[[#This Row],[Tintern ]]-Data[[#This Row],[temperatuur]]</f>
        <v>9.5594033613445362</v>
      </c>
      <c r="H2803" s="7">
        <f>ROUND(IF(Data[[#This Row],[deltaT]]&gt;0,(Data[[#This Row],[Tintern ]]-Data[[#This Row],[temperatuur]])*Uitgangspunten!$B$9,0),1)</f>
        <v>33.200000000000003</v>
      </c>
      <c r="I2803"/>
      <c r="J2803"/>
      <c r="K2803" s="6"/>
      <c r="O2803" s="5"/>
      <c r="P2803" s="8"/>
      <c r="U2803"/>
      <c r="V2803"/>
    </row>
    <row r="2804" spans="1:22" x14ac:dyDescent="0.25">
      <c r="A2804">
        <v>2004</v>
      </c>
      <c r="B2804">
        <v>2</v>
      </c>
      <c r="C2804">
        <v>11</v>
      </c>
      <c r="D2804">
        <v>13</v>
      </c>
      <c r="E2804" s="13">
        <v>7.1000000000000005</v>
      </c>
      <c r="F2804" s="7">
        <f>(((20-15)/(MIN($E$2:$E$8761)-15))*Data[[#This Row],[temperatuur]])+18.151</f>
        <v>16.659403361344538</v>
      </c>
      <c r="G2804" s="7">
        <f>Data[[#This Row],[Tintern ]]-Data[[#This Row],[temperatuur]]</f>
        <v>9.5594033613445362</v>
      </c>
      <c r="H2804" s="7">
        <f>ROUND(IF(Data[[#This Row],[deltaT]]&gt;0,(Data[[#This Row],[Tintern ]]-Data[[#This Row],[temperatuur]])*Uitgangspunten!$B$9,0),1)</f>
        <v>33.200000000000003</v>
      </c>
      <c r="I2804"/>
      <c r="J2804"/>
      <c r="K2804" s="6"/>
      <c r="O2804" s="5"/>
      <c r="P2804" s="8"/>
      <c r="U2804"/>
      <c r="V2804"/>
    </row>
    <row r="2805" spans="1:22" x14ac:dyDescent="0.25">
      <c r="A2805">
        <v>2004</v>
      </c>
      <c r="B2805">
        <v>3</v>
      </c>
      <c r="C2805">
        <v>5</v>
      </c>
      <c r="D2805">
        <v>16</v>
      </c>
      <c r="E2805" s="13">
        <v>7.1000000000000005</v>
      </c>
      <c r="F2805" s="7">
        <f>(((20-15)/(MIN($E$2:$E$8761)-15))*Data[[#This Row],[temperatuur]])+18.151</f>
        <v>16.659403361344538</v>
      </c>
      <c r="G2805" s="7">
        <f>Data[[#This Row],[Tintern ]]-Data[[#This Row],[temperatuur]]</f>
        <v>9.5594033613445362</v>
      </c>
      <c r="H2805" s="7">
        <f>ROUND(IF(Data[[#This Row],[deltaT]]&gt;0,(Data[[#This Row],[Tintern ]]-Data[[#This Row],[temperatuur]])*Uitgangspunten!$B$9,0),1)</f>
        <v>33.200000000000003</v>
      </c>
      <c r="I2805"/>
      <c r="J2805"/>
      <c r="K2805" s="6"/>
      <c r="O2805" s="5"/>
      <c r="P2805" s="8"/>
      <c r="U2805"/>
      <c r="V2805"/>
    </row>
    <row r="2806" spans="1:22" x14ac:dyDescent="0.25">
      <c r="A2806">
        <v>2004</v>
      </c>
      <c r="B2806">
        <v>3</v>
      </c>
      <c r="C2806">
        <v>22</v>
      </c>
      <c r="D2806">
        <v>9</v>
      </c>
      <c r="E2806" s="13">
        <v>7.1000000000000005</v>
      </c>
      <c r="F2806" s="7">
        <f>(((20-15)/(MIN($E$2:$E$8761)-15))*Data[[#This Row],[temperatuur]])+18.151</f>
        <v>16.659403361344538</v>
      </c>
      <c r="G2806" s="7">
        <f>Data[[#This Row],[Tintern ]]-Data[[#This Row],[temperatuur]]</f>
        <v>9.5594033613445362</v>
      </c>
      <c r="H2806" s="7">
        <f>ROUND(IF(Data[[#This Row],[deltaT]]&gt;0,(Data[[#This Row],[Tintern ]]-Data[[#This Row],[temperatuur]])*Uitgangspunten!$B$9,0),1)</f>
        <v>33.200000000000003</v>
      </c>
      <c r="I2806"/>
      <c r="J2806"/>
      <c r="K2806" s="6"/>
      <c r="O2806" s="5"/>
      <c r="P2806" s="8"/>
      <c r="U2806"/>
      <c r="V2806"/>
    </row>
    <row r="2807" spans="1:22" x14ac:dyDescent="0.25">
      <c r="A2807">
        <v>2004</v>
      </c>
      <c r="B2807">
        <v>3</v>
      </c>
      <c r="C2807">
        <v>24</v>
      </c>
      <c r="D2807">
        <v>12</v>
      </c>
      <c r="E2807" s="13">
        <v>7.1000000000000005</v>
      </c>
      <c r="F2807" s="7">
        <f>(((20-15)/(MIN($E$2:$E$8761)-15))*Data[[#This Row],[temperatuur]])+18.151</f>
        <v>16.659403361344538</v>
      </c>
      <c r="G2807" s="7">
        <f>Data[[#This Row],[Tintern ]]-Data[[#This Row],[temperatuur]]</f>
        <v>9.5594033613445362</v>
      </c>
      <c r="H2807" s="7">
        <f>ROUND(IF(Data[[#This Row],[deltaT]]&gt;0,(Data[[#This Row],[Tintern ]]-Data[[#This Row],[temperatuur]])*Uitgangspunten!$B$9,0),1)</f>
        <v>33.200000000000003</v>
      </c>
      <c r="I2807"/>
      <c r="J2807"/>
      <c r="K2807" s="6"/>
      <c r="O2807" s="5"/>
      <c r="P2807" s="8"/>
      <c r="U2807"/>
      <c r="V2807"/>
    </row>
    <row r="2808" spans="1:22" x14ac:dyDescent="0.25">
      <c r="A2808">
        <v>2002</v>
      </c>
      <c r="B2808">
        <v>4</v>
      </c>
      <c r="C2808">
        <v>15</v>
      </c>
      <c r="D2808">
        <v>12</v>
      </c>
      <c r="E2808" s="13">
        <v>7.1000000000000005</v>
      </c>
      <c r="F2808" s="7">
        <f>(((20-15)/(MIN($E$2:$E$8761)-15))*Data[[#This Row],[temperatuur]])+18.151</f>
        <v>16.659403361344538</v>
      </c>
      <c r="G2808" s="7">
        <f>Data[[#This Row],[Tintern ]]-Data[[#This Row],[temperatuur]]</f>
        <v>9.5594033613445362</v>
      </c>
      <c r="H2808" s="7">
        <f>ROUND(IF(Data[[#This Row],[deltaT]]&gt;0,(Data[[#This Row],[Tintern ]]-Data[[#This Row],[temperatuur]])*Uitgangspunten!$B$9,0),1)</f>
        <v>33.200000000000003</v>
      </c>
      <c r="I2808"/>
      <c r="J2808"/>
      <c r="K2808" s="6"/>
      <c r="O2808" s="5"/>
      <c r="P2808" s="8"/>
      <c r="U2808"/>
      <c r="V2808"/>
    </row>
    <row r="2809" spans="1:22" x14ac:dyDescent="0.25">
      <c r="A2809">
        <v>2002</v>
      </c>
      <c r="B2809">
        <v>4</v>
      </c>
      <c r="C2809">
        <v>25</v>
      </c>
      <c r="D2809">
        <v>5</v>
      </c>
      <c r="E2809" s="13">
        <v>7.1000000000000005</v>
      </c>
      <c r="F2809" s="7">
        <f>(((20-15)/(MIN($E$2:$E$8761)-15))*Data[[#This Row],[temperatuur]])+18.151</f>
        <v>16.659403361344538</v>
      </c>
      <c r="G2809" s="7">
        <f>Data[[#This Row],[Tintern ]]-Data[[#This Row],[temperatuur]]</f>
        <v>9.5594033613445362</v>
      </c>
      <c r="H2809" s="7">
        <f>ROUND(IF(Data[[#This Row],[deltaT]]&gt;0,(Data[[#This Row],[Tintern ]]-Data[[#This Row],[temperatuur]])*Uitgangspunten!$B$9,0),1)</f>
        <v>33.200000000000003</v>
      </c>
      <c r="I2809"/>
      <c r="J2809"/>
      <c r="K2809" s="6"/>
      <c r="O2809" s="5"/>
      <c r="P2809" s="8"/>
      <c r="U2809"/>
      <c r="V2809"/>
    </row>
    <row r="2810" spans="1:22" x14ac:dyDescent="0.25">
      <c r="A2810">
        <v>2002</v>
      </c>
      <c r="B2810">
        <v>4</v>
      </c>
      <c r="C2810">
        <v>26</v>
      </c>
      <c r="D2810">
        <v>21</v>
      </c>
      <c r="E2810" s="13">
        <v>7.1000000000000005</v>
      </c>
      <c r="F2810" s="7">
        <f>(((20-15)/(MIN($E$2:$E$8761)-15))*Data[[#This Row],[temperatuur]])+18.151</f>
        <v>16.659403361344538</v>
      </c>
      <c r="G2810" s="7">
        <f>Data[[#This Row],[Tintern ]]-Data[[#This Row],[temperatuur]]</f>
        <v>9.5594033613445362</v>
      </c>
      <c r="H2810" s="7">
        <f>ROUND(IF(Data[[#This Row],[deltaT]]&gt;0,(Data[[#This Row],[Tintern ]]-Data[[#This Row],[temperatuur]])*Uitgangspunten!$B$9,0),1)</f>
        <v>33.200000000000003</v>
      </c>
      <c r="I2810">
        <f>(MAX(E2786:E2809)+MIN(E2786:E2809))/20</f>
        <v>0.70500000000000007</v>
      </c>
      <c r="J2810"/>
      <c r="K2810" s="6"/>
      <c r="O2810" s="5"/>
      <c r="P2810" s="8"/>
      <c r="U2810"/>
      <c r="V2810"/>
    </row>
    <row r="2811" spans="1:22" x14ac:dyDescent="0.25">
      <c r="A2811">
        <v>2000</v>
      </c>
      <c r="B2811">
        <v>5</v>
      </c>
      <c r="C2811">
        <v>30</v>
      </c>
      <c r="D2811">
        <v>5</v>
      </c>
      <c r="E2811" s="13">
        <v>7.1000000000000005</v>
      </c>
      <c r="F2811" s="7">
        <f>(((20-15)/(MIN($E$2:$E$8761)-15))*Data[[#This Row],[temperatuur]])+18.151</f>
        <v>16.659403361344538</v>
      </c>
      <c r="G2811" s="7">
        <f>Data[[#This Row],[Tintern ]]-Data[[#This Row],[temperatuur]]</f>
        <v>9.5594033613445362</v>
      </c>
      <c r="H2811" s="7">
        <f>ROUND(IF(Data[[#This Row],[deltaT]]&gt;0,(Data[[#This Row],[Tintern ]]-Data[[#This Row],[temperatuur]])*Uitgangspunten!$B$9,0),1)</f>
        <v>33.200000000000003</v>
      </c>
      <c r="I2811"/>
      <c r="J2811"/>
      <c r="K2811" s="6"/>
      <c r="O2811" s="5"/>
      <c r="P2811" s="8"/>
      <c r="U2811"/>
      <c r="V2811"/>
    </row>
    <row r="2812" spans="1:22" x14ac:dyDescent="0.25">
      <c r="A2812">
        <v>2011</v>
      </c>
      <c r="B2812">
        <v>9</v>
      </c>
      <c r="C2812">
        <v>19</v>
      </c>
      <c r="D2812">
        <v>4</v>
      </c>
      <c r="E2812" s="13">
        <v>7.1000000000000005</v>
      </c>
      <c r="F2812" s="7">
        <f>(((20-15)/(MIN($E$2:$E$8761)-15))*Data[[#This Row],[temperatuur]])+18.151</f>
        <v>16.659403361344538</v>
      </c>
      <c r="G2812" s="7">
        <f>Data[[#This Row],[Tintern ]]-Data[[#This Row],[temperatuur]]</f>
        <v>9.5594033613445362</v>
      </c>
      <c r="H2812" s="7">
        <f>ROUND(IF(Data[[#This Row],[deltaT]]&gt;0,(Data[[#This Row],[Tintern ]]-Data[[#This Row],[temperatuur]])*Uitgangspunten!$B$9,0),1)</f>
        <v>33.200000000000003</v>
      </c>
      <c r="I2812"/>
      <c r="J2812"/>
      <c r="K2812" s="6"/>
      <c r="O2812" s="5"/>
      <c r="P2812" s="8"/>
      <c r="U2812"/>
      <c r="V2812"/>
    </row>
    <row r="2813" spans="1:22" x14ac:dyDescent="0.25">
      <c r="A2813">
        <v>2010</v>
      </c>
      <c r="B2813">
        <v>10</v>
      </c>
      <c r="C2813">
        <v>10</v>
      </c>
      <c r="D2813">
        <v>24</v>
      </c>
      <c r="E2813" s="13">
        <v>7.1000000000000005</v>
      </c>
      <c r="F2813" s="7">
        <f>(((20-15)/(MIN($E$2:$E$8761)-15))*Data[[#This Row],[temperatuur]])+18.151</f>
        <v>16.659403361344538</v>
      </c>
      <c r="G2813" s="7">
        <f>Data[[#This Row],[Tintern ]]-Data[[#This Row],[temperatuur]]</f>
        <v>9.5594033613445362</v>
      </c>
      <c r="H2813" s="7">
        <f>ROUND(IF(Data[[#This Row],[deltaT]]&gt;0,(Data[[#This Row],[Tintern ]]-Data[[#This Row],[temperatuur]])*Uitgangspunten!$B$9,0),1)</f>
        <v>33.200000000000003</v>
      </c>
      <c r="I2813"/>
      <c r="J2813"/>
      <c r="K2813" s="6"/>
      <c r="O2813" s="5"/>
      <c r="P2813" s="8"/>
      <c r="U2813"/>
      <c r="V2813"/>
    </row>
    <row r="2814" spans="1:22" x14ac:dyDescent="0.25">
      <c r="A2814">
        <v>2010</v>
      </c>
      <c r="B2814">
        <v>10</v>
      </c>
      <c r="C2814">
        <v>19</v>
      </c>
      <c r="D2814">
        <v>24</v>
      </c>
      <c r="E2814" s="13">
        <v>7.1000000000000005</v>
      </c>
      <c r="F2814" s="7">
        <f>(((20-15)/(MIN($E$2:$E$8761)-15))*Data[[#This Row],[temperatuur]])+18.151</f>
        <v>16.659403361344538</v>
      </c>
      <c r="G2814" s="7">
        <f>Data[[#This Row],[Tintern ]]-Data[[#This Row],[temperatuur]]</f>
        <v>9.5594033613445362</v>
      </c>
      <c r="H2814" s="7">
        <f>ROUND(IF(Data[[#This Row],[deltaT]]&gt;0,(Data[[#This Row],[Tintern ]]-Data[[#This Row],[temperatuur]])*Uitgangspunten!$B$9,0),1)</f>
        <v>33.200000000000003</v>
      </c>
      <c r="I2814"/>
      <c r="J2814"/>
      <c r="K2814" s="6"/>
      <c r="O2814" s="5"/>
      <c r="P2814" s="8"/>
      <c r="U2814"/>
      <c r="V2814"/>
    </row>
    <row r="2815" spans="1:22" x14ac:dyDescent="0.25">
      <c r="A2815">
        <v>2010</v>
      </c>
      <c r="B2815">
        <v>10</v>
      </c>
      <c r="C2815">
        <v>20</v>
      </c>
      <c r="D2815">
        <v>3</v>
      </c>
      <c r="E2815" s="13">
        <v>7.1000000000000005</v>
      </c>
      <c r="F2815" s="7">
        <f>(((20-15)/(MIN($E$2:$E$8761)-15))*Data[[#This Row],[temperatuur]])+18.151</f>
        <v>16.659403361344538</v>
      </c>
      <c r="G2815" s="7">
        <f>Data[[#This Row],[Tintern ]]-Data[[#This Row],[temperatuur]]</f>
        <v>9.5594033613445362</v>
      </c>
      <c r="H2815" s="7">
        <f>ROUND(IF(Data[[#This Row],[deltaT]]&gt;0,(Data[[#This Row],[Tintern ]]-Data[[#This Row],[temperatuur]])*Uitgangspunten!$B$9,0),1)</f>
        <v>33.200000000000003</v>
      </c>
      <c r="I2815"/>
      <c r="J2815"/>
      <c r="K2815" s="6"/>
      <c r="O2815" s="5"/>
      <c r="P2815" s="8"/>
      <c r="U2815"/>
      <c r="V2815"/>
    </row>
    <row r="2816" spans="1:22" x14ac:dyDescent="0.25">
      <c r="A2816">
        <v>2010</v>
      </c>
      <c r="B2816">
        <v>10</v>
      </c>
      <c r="C2816">
        <v>24</v>
      </c>
      <c r="D2816">
        <v>13</v>
      </c>
      <c r="E2816" s="13">
        <v>7.1000000000000005</v>
      </c>
      <c r="F2816" s="7">
        <f>(((20-15)/(MIN($E$2:$E$8761)-15))*Data[[#This Row],[temperatuur]])+18.151</f>
        <v>16.659403361344538</v>
      </c>
      <c r="G2816" s="7">
        <f>Data[[#This Row],[Tintern ]]-Data[[#This Row],[temperatuur]]</f>
        <v>9.5594033613445362</v>
      </c>
      <c r="H2816" s="7">
        <f>ROUND(IF(Data[[#This Row],[deltaT]]&gt;0,(Data[[#This Row],[Tintern ]]-Data[[#This Row],[temperatuur]])*Uitgangspunten!$B$9,0),1)</f>
        <v>33.200000000000003</v>
      </c>
      <c r="I2816"/>
      <c r="J2816"/>
      <c r="K2816" s="6"/>
      <c r="O2816" s="5"/>
      <c r="P2816" s="8"/>
      <c r="U2816"/>
      <c r="V2816"/>
    </row>
    <row r="2817" spans="1:22" x14ac:dyDescent="0.25">
      <c r="A2817">
        <v>2010</v>
      </c>
      <c r="B2817">
        <v>10</v>
      </c>
      <c r="C2817">
        <v>26</v>
      </c>
      <c r="D2817">
        <v>8</v>
      </c>
      <c r="E2817" s="13">
        <v>7.1000000000000005</v>
      </c>
      <c r="F2817" s="7">
        <f>(((20-15)/(MIN($E$2:$E$8761)-15))*Data[[#This Row],[temperatuur]])+18.151</f>
        <v>16.659403361344538</v>
      </c>
      <c r="G2817" s="7">
        <f>Data[[#This Row],[Tintern ]]-Data[[#This Row],[temperatuur]]</f>
        <v>9.5594033613445362</v>
      </c>
      <c r="H2817" s="7">
        <f>ROUND(IF(Data[[#This Row],[deltaT]]&gt;0,(Data[[#This Row],[Tintern ]]-Data[[#This Row],[temperatuur]])*Uitgangspunten!$B$9,0),1)</f>
        <v>33.200000000000003</v>
      </c>
      <c r="I2817"/>
      <c r="J2817"/>
      <c r="K2817" s="6"/>
      <c r="O2817" s="5"/>
      <c r="P2817" s="8"/>
      <c r="U2817"/>
      <c r="V2817"/>
    </row>
    <row r="2818" spans="1:22" x14ac:dyDescent="0.25">
      <c r="A2818">
        <v>2010</v>
      </c>
      <c r="B2818">
        <v>10</v>
      </c>
      <c r="C2818">
        <v>27</v>
      </c>
      <c r="D2818">
        <v>4</v>
      </c>
      <c r="E2818" s="13">
        <v>7.1000000000000005</v>
      </c>
      <c r="F2818" s="7">
        <f>(((20-15)/(MIN($E$2:$E$8761)-15))*Data[[#This Row],[temperatuur]])+18.151</f>
        <v>16.659403361344538</v>
      </c>
      <c r="G2818" s="7">
        <f>Data[[#This Row],[Tintern ]]-Data[[#This Row],[temperatuur]]</f>
        <v>9.5594033613445362</v>
      </c>
      <c r="H2818" s="7">
        <f>ROUND(IF(Data[[#This Row],[deltaT]]&gt;0,(Data[[#This Row],[Tintern ]]-Data[[#This Row],[temperatuur]])*Uitgangspunten!$B$9,0),1)</f>
        <v>33.200000000000003</v>
      </c>
      <c r="I2818"/>
      <c r="J2818"/>
      <c r="K2818" s="6"/>
      <c r="O2818" s="5"/>
      <c r="P2818" s="8"/>
      <c r="U2818"/>
      <c r="V2818"/>
    </row>
    <row r="2819" spans="1:22" x14ac:dyDescent="0.25">
      <c r="A2819">
        <v>2003</v>
      </c>
      <c r="B2819">
        <v>11</v>
      </c>
      <c r="C2819">
        <v>6</v>
      </c>
      <c r="D2819">
        <v>2</v>
      </c>
      <c r="E2819" s="13">
        <v>7.1000000000000005</v>
      </c>
      <c r="F2819" s="7">
        <f>(((20-15)/(MIN($E$2:$E$8761)-15))*Data[[#This Row],[temperatuur]])+18.151</f>
        <v>16.659403361344538</v>
      </c>
      <c r="G2819" s="7">
        <f>Data[[#This Row],[Tintern ]]-Data[[#This Row],[temperatuur]]</f>
        <v>9.5594033613445362</v>
      </c>
      <c r="H2819" s="7">
        <f>ROUND(IF(Data[[#This Row],[deltaT]]&gt;0,(Data[[#This Row],[Tintern ]]-Data[[#This Row],[temperatuur]])*Uitgangspunten!$B$9,0),1)</f>
        <v>33.200000000000003</v>
      </c>
      <c r="I2819"/>
      <c r="J2819"/>
      <c r="K2819" s="6"/>
      <c r="O2819" s="5"/>
      <c r="P2819" s="8"/>
      <c r="U2819"/>
      <c r="V2819"/>
    </row>
    <row r="2820" spans="1:22" x14ac:dyDescent="0.25">
      <c r="A2820">
        <v>2003</v>
      </c>
      <c r="B2820">
        <v>11</v>
      </c>
      <c r="C2820">
        <v>7</v>
      </c>
      <c r="D2820">
        <v>16</v>
      </c>
      <c r="E2820" s="13">
        <v>7.1000000000000005</v>
      </c>
      <c r="F2820" s="7">
        <f>(((20-15)/(MIN($E$2:$E$8761)-15))*Data[[#This Row],[temperatuur]])+18.151</f>
        <v>16.659403361344538</v>
      </c>
      <c r="G2820" s="7">
        <f>Data[[#This Row],[Tintern ]]-Data[[#This Row],[temperatuur]]</f>
        <v>9.5594033613445362</v>
      </c>
      <c r="H2820" s="7">
        <f>ROUND(IF(Data[[#This Row],[deltaT]]&gt;0,(Data[[#This Row],[Tintern ]]-Data[[#This Row],[temperatuur]])*Uitgangspunten!$B$9,0),1)</f>
        <v>33.200000000000003</v>
      </c>
      <c r="I2820"/>
      <c r="J2820"/>
      <c r="K2820" s="6"/>
      <c r="O2820" s="5"/>
      <c r="P2820" s="8"/>
      <c r="U2820"/>
      <c r="V2820"/>
    </row>
    <row r="2821" spans="1:22" x14ac:dyDescent="0.25">
      <c r="A2821">
        <v>2003</v>
      </c>
      <c r="B2821">
        <v>11</v>
      </c>
      <c r="C2821">
        <v>8</v>
      </c>
      <c r="D2821">
        <v>9</v>
      </c>
      <c r="E2821" s="13">
        <v>7.1000000000000005</v>
      </c>
      <c r="F2821" s="7">
        <f>(((20-15)/(MIN($E$2:$E$8761)-15))*Data[[#This Row],[temperatuur]])+18.151</f>
        <v>16.659403361344538</v>
      </c>
      <c r="G2821" s="7">
        <f>Data[[#This Row],[Tintern ]]-Data[[#This Row],[temperatuur]]</f>
        <v>9.5594033613445362</v>
      </c>
      <c r="H2821" s="7">
        <f>ROUND(IF(Data[[#This Row],[deltaT]]&gt;0,(Data[[#This Row],[Tintern ]]-Data[[#This Row],[temperatuur]])*Uitgangspunten!$B$9,0),1)</f>
        <v>33.200000000000003</v>
      </c>
      <c r="I2821"/>
      <c r="J2821"/>
      <c r="K2821" s="6"/>
      <c r="O2821" s="5"/>
      <c r="P2821" s="8"/>
      <c r="U2821"/>
      <c r="V2821"/>
    </row>
    <row r="2822" spans="1:22" x14ac:dyDescent="0.25">
      <c r="A2822">
        <v>2003</v>
      </c>
      <c r="B2822">
        <v>11</v>
      </c>
      <c r="C2822">
        <v>13</v>
      </c>
      <c r="D2822">
        <v>23</v>
      </c>
      <c r="E2822" s="13">
        <v>7.1000000000000005</v>
      </c>
      <c r="F2822" s="7">
        <f>(((20-15)/(MIN($E$2:$E$8761)-15))*Data[[#This Row],[temperatuur]])+18.151</f>
        <v>16.659403361344538</v>
      </c>
      <c r="G2822" s="7">
        <f>Data[[#This Row],[Tintern ]]-Data[[#This Row],[temperatuur]]</f>
        <v>9.5594033613445362</v>
      </c>
      <c r="H2822" s="7">
        <f>ROUND(IF(Data[[#This Row],[deltaT]]&gt;0,(Data[[#This Row],[Tintern ]]-Data[[#This Row],[temperatuur]])*Uitgangspunten!$B$9,0),1)</f>
        <v>33.200000000000003</v>
      </c>
      <c r="I2822"/>
      <c r="J2822"/>
      <c r="K2822" s="6"/>
      <c r="O2822" s="5"/>
      <c r="P2822" s="8"/>
      <c r="U2822"/>
      <c r="V2822"/>
    </row>
    <row r="2823" spans="1:22" x14ac:dyDescent="0.25">
      <c r="A2823">
        <v>2003</v>
      </c>
      <c r="B2823">
        <v>11</v>
      </c>
      <c r="C2823">
        <v>16</v>
      </c>
      <c r="D2823">
        <v>12</v>
      </c>
      <c r="E2823" s="13">
        <v>7.1000000000000005</v>
      </c>
      <c r="F2823" s="7">
        <f>(((20-15)/(MIN($E$2:$E$8761)-15))*Data[[#This Row],[temperatuur]])+18.151</f>
        <v>16.659403361344538</v>
      </c>
      <c r="G2823" s="7">
        <f>Data[[#This Row],[Tintern ]]-Data[[#This Row],[temperatuur]]</f>
        <v>9.5594033613445362</v>
      </c>
      <c r="H2823" s="7">
        <f>ROUND(IF(Data[[#This Row],[deltaT]]&gt;0,(Data[[#This Row],[Tintern ]]-Data[[#This Row],[temperatuur]])*Uitgangspunten!$B$9,0),1)</f>
        <v>33.200000000000003</v>
      </c>
      <c r="I2823"/>
      <c r="J2823"/>
      <c r="K2823" s="6"/>
      <c r="O2823" s="5"/>
      <c r="P2823" s="8"/>
      <c r="U2823"/>
      <c r="V2823"/>
    </row>
    <row r="2824" spans="1:22" x14ac:dyDescent="0.25">
      <c r="A2824">
        <v>2003</v>
      </c>
      <c r="B2824">
        <v>11</v>
      </c>
      <c r="C2824">
        <v>16</v>
      </c>
      <c r="D2824">
        <v>13</v>
      </c>
      <c r="E2824" s="13">
        <v>7.1000000000000005</v>
      </c>
      <c r="F2824" s="7">
        <f>(((20-15)/(MIN($E$2:$E$8761)-15))*Data[[#This Row],[temperatuur]])+18.151</f>
        <v>16.659403361344538</v>
      </c>
      <c r="G2824" s="7">
        <f>Data[[#This Row],[Tintern ]]-Data[[#This Row],[temperatuur]]</f>
        <v>9.5594033613445362</v>
      </c>
      <c r="H2824" s="7">
        <f>ROUND(IF(Data[[#This Row],[deltaT]]&gt;0,(Data[[#This Row],[Tintern ]]-Data[[#This Row],[temperatuur]])*Uitgangspunten!$B$9,0),1)</f>
        <v>33.200000000000003</v>
      </c>
      <c r="I2824"/>
      <c r="J2824"/>
      <c r="K2824" s="6"/>
      <c r="O2824" s="5"/>
      <c r="P2824" s="8"/>
      <c r="U2824"/>
      <c r="V2824"/>
    </row>
    <row r="2825" spans="1:22" x14ac:dyDescent="0.25">
      <c r="A2825">
        <v>2003</v>
      </c>
      <c r="B2825">
        <v>11</v>
      </c>
      <c r="C2825">
        <v>16</v>
      </c>
      <c r="D2825">
        <v>14</v>
      </c>
      <c r="E2825" s="13">
        <v>7.1000000000000005</v>
      </c>
      <c r="F2825" s="7">
        <f>(((20-15)/(MIN($E$2:$E$8761)-15))*Data[[#This Row],[temperatuur]])+18.151</f>
        <v>16.659403361344538</v>
      </c>
      <c r="G2825" s="7">
        <f>Data[[#This Row],[Tintern ]]-Data[[#This Row],[temperatuur]]</f>
        <v>9.5594033613445362</v>
      </c>
      <c r="H2825" s="7">
        <f>ROUND(IF(Data[[#This Row],[deltaT]]&gt;0,(Data[[#This Row],[Tintern ]]-Data[[#This Row],[temperatuur]])*Uitgangspunten!$B$9,0),1)</f>
        <v>33.200000000000003</v>
      </c>
      <c r="I2825"/>
      <c r="J2825"/>
      <c r="K2825" s="6"/>
      <c r="O2825" s="5"/>
      <c r="P2825" s="8"/>
      <c r="U2825"/>
      <c r="V2825"/>
    </row>
    <row r="2826" spans="1:22" x14ac:dyDescent="0.25">
      <c r="A2826">
        <v>2003</v>
      </c>
      <c r="B2826">
        <v>11</v>
      </c>
      <c r="C2826">
        <v>17</v>
      </c>
      <c r="D2826">
        <v>1</v>
      </c>
      <c r="E2826" s="13">
        <v>7.1000000000000005</v>
      </c>
      <c r="F2826" s="7">
        <f>(((20-15)/(MIN($E$2:$E$8761)-15))*Data[[#This Row],[temperatuur]])+18.151</f>
        <v>16.659403361344538</v>
      </c>
      <c r="G2826" s="7">
        <f>Data[[#This Row],[Tintern ]]-Data[[#This Row],[temperatuur]]</f>
        <v>9.5594033613445362</v>
      </c>
      <c r="H2826" s="7">
        <f>ROUND(IF(Data[[#This Row],[deltaT]]&gt;0,(Data[[#This Row],[Tintern ]]-Data[[#This Row],[temperatuur]])*Uitgangspunten!$B$9,0),1)</f>
        <v>33.200000000000003</v>
      </c>
      <c r="I2826"/>
      <c r="J2826"/>
      <c r="K2826" s="6"/>
      <c r="O2826" s="5"/>
      <c r="P2826" s="8"/>
      <c r="U2826"/>
      <c r="V2826"/>
    </row>
    <row r="2827" spans="1:22" x14ac:dyDescent="0.25">
      <c r="A2827">
        <v>2003</v>
      </c>
      <c r="B2827">
        <v>11</v>
      </c>
      <c r="C2827">
        <v>30</v>
      </c>
      <c r="D2827">
        <v>21</v>
      </c>
      <c r="E2827" s="13">
        <v>7.1000000000000005</v>
      </c>
      <c r="F2827" s="7">
        <f>(((20-15)/(MIN($E$2:$E$8761)-15))*Data[[#This Row],[temperatuur]])+18.151</f>
        <v>16.659403361344538</v>
      </c>
      <c r="G2827" s="7">
        <f>Data[[#This Row],[Tintern ]]-Data[[#This Row],[temperatuur]]</f>
        <v>9.5594033613445362</v>
      </c>
      <c r="H2827" s="7">
        <f>ROUND(IF(Data[[#This Row],[deltaT]]&gt;0,(Data[[#This Row],[Tintern ]]-Data[[#This Row],[temperatuur]])*Uitgangspunten!$B$9,0),1)</f>
        <v>33.200000000000003</v>
      </c>
      <c r="I2827"/>
      <c r="J2827"/>
      <c r="K2827" s="6"/>
      <c r="O2827" s="5"/>
      <c r="P2827" s="8"/>
      <c r="U2827"/>
      <c r="V2827"/>
    </row>
    <row r="2828" spans="1:22" x14ac:dyDescent="0.25">
      <c r="A2828">
        <v>2003</v>
      </c>
      <c r="B2828">
        <v>11</v>
      </c>
      <c r="C2828">
        <v>30</v>
      </c>
      <c r="D2828">
        <v>23</v>
      </c>
      <c r="E2828" s="13">
        <v>7.1000000000000005</v>
      </c>
      <c r="F2828" s="7">
        <f>(((20-15)/(MIN($E$2:$E$8761)-15))*Data[[#This Row],[temperatuur]])+18.151</f>
        <v>16.659403361344538</v>
      </c>
      <c r="G2828" s="7">
        <f>Data[[#This Row],[Tintern ]]-Data[[#This Row],[temperatuur]]</f>
        <v>9.5594033613445362</v>
      </c>
      <c r="H2828" s="7">
        <f>ROUND(IF(Data[[#This Row],[deltaT]]&gt;0,(Data[[#This Row],[Tintern ]]-Data[[#This Row],[temperatuur]])*Uitgangspunten!$B$9,0),1)</f>
        <v>33.200000000000003</v>
      </c>
      <c r="I2828"/>
      <c r="J2828"/>
      <c r="K2828" s="6"/>
      <c r="O2828" s="5"/>
      <c r="P2828" s="8"/>
      <c r="U2828"/>
      <c r="V2828"/>
    </row>
    <row r="2829" spans="1:22" x14ac:dyDescent="0.25">
      <c r="A2829">
        <v>2003</v>
      </c>
      <c r="B2829">
        <v>12</v>
      </c>
      <c r="C2829">
        <v>6</v>
      </c>
      <c r="D2829">
        <v>13</v>
      </c>
      <c r="E2829" s="13">
        <v>7.1000000000000005</v>
      </c>
      <c r="F2829" s="7">
        <f>(((20-15)/(MIN($E$2:$E$8761)-15))*Data[[#This Row],[temperatuur]])+18.151</f>
        <v>16.659403361344538</v>
      </c>
      <c r="G2829" s="7">
        <f>Data[[#This Row],[Tintern ]]-Data[[#This Row],[temperatuur]]</f>
        <v>9.5594033613445362</v>
      </c>
      <c r="H2829" s="7">
        <f>ROUND(IF(Data[[#This Row],[deltaT]]&gt;0,(Data[[#This Row],[Tintern ]]-Data[[#This Row],[temperatuur]])*Uitgangspunten!$B$9,0),1)</f>
        <v>33.200000000000003</v>
      </c>
      <c r="I2829"/>
      <c r="J2829"/>
      <c r="K2829" s="6"/>
      <c r="O2829" s="5"/>
      <c r="P2829" s="8"/>
      <c r="U2829"/>
      <c r="V2829"/>
    </row>
    <row r="2830" spans="1:22" x14ac:dyDescent="0.25">
      <c r="A2830">
        <v>2003</v>
      </c>
      <c r="B2830">
        <v>12</v>
      </c>
      <c r="C2830">
        <v>16</v>
      </c>
      <c r="D2830">
        <v>11</v>
      </c>
      <c r="E2830" s="13">
        <v>7.1000000000000005</v>
      </c>
      <c r="F2830" s="7">
        <f>(((20-15)/(MIN($E$2:$E$8761)-15))*Data[[#This Row],[temperatuur]])+18.151</f>
        <v>16.659403361344538</v>
      </c>
      <c r="G2830" s="7">
        <f>Data[[#This Row],[Tintern ]]-Data[[#This Row],[temperatuur]]</f>
        <v>9.5594033613445362</v>
      </c>
      <c r="H2830" s="7">
        <f>ROUND(IF(Data[[#This Row],[deltaT]]&gt;0,(Data[[#This Row],[Tintern ]]-Data[[#This Row],[temperatuur]])*Uitgangspunten!$B$9,0),1)</f>
        <v>33.200000000000003</v>
      </c>
      <c r="I2830"/>
      <c r="J2830"/>
      <c r="K2830" s="6"/>
      <c r="O2830" s="5"/>
      <c r="P2830" s="8"/>
      <c r="U2830"/>
      <c r="V2830"/>
    </row>
    <row r="2831" spans="1:22" x14ac:dyDescent="0.25">
      <c r="A2831">
        <v>2003</v>
      </c>
      <c r="B2831">
        <v>12</v>
      </c>
      <c r="C2831">
        <v>25</v>
      </c>
      <c r="D2831">
        <v>4</v>
      </c>
      <c r="E2831" s="13">
        <v>7.1000000000000005</v>
      </c>
      <c r="F2831" s="7">
        <f>(((20-15)/(MIN($E$2:$E$8761)-15))*Data[[#This Row],[temperatuur]])+18.151</f>
        <v>16.659403361344538</v>
      </c>
      <c r="G2831" s="7">
        <f>Data[[#This Row],[Tintern ]]-Data[[#This Row],[temperatuur]]</f>
        <v>9.5594033613445362</v>
      </c>
      <c r="H2831" s="7">
        <f>ROUND(IF(Data[[#This Row],[deltaT]]&gt;0,(Data[[#This Row],[Tintern ]]-Data[[#This Row],[temperatuur]])*Uitgangspunten!$B$9,0),1)</f>
        <v>33.200000000000003</v>
      </c>
      <c r="I2831"/>
      <c r="J2831"/>
      <c r="K2831" s="6"/>
      <c r="O2831" s="5"/>
      <c r="P2831" s="8"/>
      <c r="U2831"/>
      <c r="V2831"/>
    </row>
    <row r="2832" spans="1:22" x14ac:dyDescent="0.25">
      <c r="A2832">
        <v>2003</v>
      </c>
      <c r="B2832">
        <v>12</v>
      </c>
      <c r="C2832">
        <v>26</v>
      </c>
      <c r="D2832">
        <v>11</v>
      </c>
      <c r="E2832" s="13">
        <v>7.1000000000000005</v>
      </c>
      <c r="F2832" s="7">
        <f>(((20-15)/(MIN($E$2:$E$8761)-15))*Data[[#This Row],[temperatuur]])+18.151</f>
        <v>16.659403361344538</v>
      </c>
      <c r="G2832" s="7">
        <f>Data[[#This Row],[Tintern ]]-Data[[#This Row],[temperatuur]]</f>
        <v>9.5594033613445362</v>
      </c>
      <c r="H2832" s="7">
        <f>ROUND(IF(Data[[#This Row],[deltaT]]&gt;0,(Data[[#This Row],[Tintern ]]-Data[[#This Row],[temperatuur]])*Uitgangspunten!$B$9,0),1)</f>
        <v>33.200000000000003</v>
      </c>
      <c r="I2832"/>
      <c r="J2832"/>
      <c r="K2832" s="6"/>
      <c r="O2832" s="5"/>
      <c r="P2832" s="8"/>
      <c r="U2832"/>
      <c r="V2832"/>
    </row>
    <row r="2833" spans="1:22" x14ac:dyDescent="0.25">
      <c r="A2833">
        <v>2003</v>
      </c>
      <c r="B2833">
        <v>12</v>
      </c>
      <c r="C2833">
        <v>26</v>
      </c>
      <c r="D2833">
        <v>12</v>
      </c>
      <c r="E2833" s="13">
        <v>7.1000000000000005</v>
      </c>
      <c r="F2833" s="7">
        <f>(((20-15)/(MIN($E$2:$E$8761)-15))*Data[[#This Row],[temperatuur]])+18.151</f>
        <v>16.659403361344538</v>
      </c>
      <c r="G2833" s="7">
        <f>Data[[#This Row],[Tintern ]]-Data[[#This Row],[temperatuur]]</f>
        <v>9.5594033613445362</v>
      </c>
      <c r="H2833" s="7">
        <f>ROUND(IF(Data[[#This Row],[deltaT]]&gt;0,(Data[[#This Row],[Tintern ]]-Data[[#This Row],[temperatuur]])*Uitgangspunten!$B$9,0),1)</f>
        <v>33.200000000000003</v>
      </c>
      <c r="I2833"/>
      <c r="J2833"/>
      <c r="K2833" s="6"/>
      <c r="O2833" s="5"/>
      <c r="P2833" s="8"/>
      <c r="U2833"/>
      <c r="V2833"/>
    </row>
    <row r="2834" spans="1:22" x14ac:dyDescent="0.25">
      <c r="A2834">
        <v>2003</v>
      </c>
      <c r="B2834">
        <v>12</v>
      </c>
      <c r="C2834">
        <v>26</v>
      </c>
      <c r="D2834">
        <v>13</v>
      </c>
      <c r="E2834" s="13">
        <v>7.1000000000000005</v>
      </c>
      <c r="F2834" s="7">
        <f>(((20-15)/(MIN($E$2:$E$8761)-15))*Data[[#This Row],[temperatuur]])+18.151</f>
        <v>16.659403361344538</v>
      </c>
      <c r="G2834" s="7">
        <f>Data[[#This Row],[Tintern ]]-Data[[#This Row],[temperatuur]]</f>
        <v>9.5594033613445362</v>
      </c>
      <c r="H2834" s="7">
        <f>ROUND(IF(Data[[#This Row],[deltaT]]&gt;0,(Data[[#This Row],[Tintern ]]-Data[[#This Row],[temperatuur]])*Uitgangspunten!$B$9,0),1)</f>
        <v>33.200000000000003</v>
      </c>
      <c r="I2834">
        <f>(MAX(E2810:E2833)+MIN(E2810:E2833))/20</f>
        <v>0.71000000000000008</v>
      </c>
      <c r="J2834"/>
      <c r="K2834" s="6"/>
      <c r="O2834" s="5"/>
      <c r="P2834" s="8"/>
      <c r="U2834"/>
      <c r="V2834"/>
    </row>
    <row r="2835" spans="1:22" x14ac:dyDescent="0.25">
      <c r="A2835">
        <v>2003</v>
      </c>
      <c r="B2835">
        <v>12</v>
      </c>
      <c r="C2835">
        <v>27</v>
      </c>
      <c r="D2835">
        <v>14</v>
      </c>
      <c r="E2835" s="13">
        <v>7.1000000000000005</v>
      </c>
      <c r="F2835" s="7">
        <f>(((20-15)/(MIN($E$2:$E$8761)-15))*Data[[#This Row],[temperatuur]])+18.151</f>
        <v>16.659403361344538</v>
      </c>
      <c r="G2835" s="7">
        <f>Data[[#This Row],[Tintern ]]-Data[[#This Row],[temperatuur]]</f>
        <v>9.5594033613445362</v>
      </c>
      <c r="H2835" s="7">
        <f>ROUND(IF(Data[[#This Row],[deltaT]]&gt;0,(Data[[#This Row],[Tintern ]]-Data[[#This Row],[temperatuur]])*Uitgangspunten!$B$9,0),1)</f>
        <v>33.200000000000003</v>
      </c>
      <c r="I2835"/>
      <c r="J2835"/>
      <c r="K2835" s="6"/>
      <c r="O2835" s="5"/>
      <c r="P2835" s="8"/>
      <c r="U2835"/>
      <c r="V2835"/>
    </row>
    <row r="2836" spans="1:22" x14ac:dyDescent="0.25">
      <c r="A2836">
        <v>2003</v>
      </c>
      <c r="B2836">
        <v>12</v>
      </c>
      <c r="C2836">
        <v>27</v>
      </c>
      <c r="D2836">
        <v>15</v>
      </c>
      <c r="E2836" s="13">
        <v>7.1000000000000005</v>
      </c>
      <c r="F2836" s="7">
        <f>(((20-15)/(MIN($E$2:$E$8761)-15))*Data[[#This Row],[temperatuur]])+18.151</f>
        <v>16.659403361344538</v>
      </c>
      <c r="G2836" s="7">
        <f>Data[[#This Row],[Tintern ]]-Data[[#This Row],[temperatuur]]</f>
        <v>9.5594033613445362</v>
      </c>
      <c r="H2836" s="7">
        <f>ROUND(IF(Data[[#This Row],[deltaT]]&gt;0,(Data[[#This Row],[Tintern ]]-Data[[#This Row],[temperatuur]])*Uitgangspunten!$B$9,0),1)</f>
        <v>33.200000000000003</v>
      </c>
      <c r="I2836"/>
      <c r="J2836"/>
      <c r="K2836" s="6"/>
      <c r="O2836" s="5"/>
      <c r="P2836" s="8"/>
      <c r="U2836"/>
      <c r="V2836"/>
    </row>
    <row r="2837" spans="1:22" x14ac:dyDescent="0.25">
      <c r="A2837">
        <v>2001</v>
      </c>
      <c r="B2837">
        <v>1</v>
      </c>
      <c r="C2837">
        <v>2</v>
      </c>
      <c r="D2837">
        <v>7</v>
      </c>
      <c r="E2837" s="13">
        <v>7.2</v>
      </c>
      <c r="F2837" s="7">
        <f>(((20-15)/(MIN($E$2:$E$8761)-15))*Data[[#This Row],[temperatuur]])+18.151</f>
        <v>16.638394957983195</v>
      </c>
      <c r="G2837" s="7">
        <f>Data[[#This Row],[Tintern ]]-Data[[#This Row],[temperatuur]]</f>
        <v>9.4383949579831956</v>
      </c>
      <c r="H2837" s="7">
        <f>ROUND(IF(Data[[#This Row],[deltaT]]&gt;0,(Data[[#This Row],[Tintern ]]-Data[[#This Row],[temperatuur]])*Uitgangspunten!$B$9,0),1)</f>
        <v>32.799999999999997</v>
      </c>
      <c r="I2837"/>
      <c r="J2837"/>
      <c r="K2837" s="6"/>
      <c r="O2837" s="5"/>
      <c r="P2837" s="8"/>
      <c r="U2837"/>
      <c r="V2837"/>
    </row>
    <row r="2838" spans="1:22" x14ac:dyDescent="0.25">
      <c r="A2838">
        <v>2001</v>
      </c>
      <c r="B2838">
        <v>1</v>
      </c>
      <c r="C2838">
        <v>3</v>
      </c>
      <c r="D2838">
        <v>13</v>
      </c>
      <c r="E2838" s="13">
        <v>7.2</v>
      </c>
      <c r="F2838" s="7">
        <f>(((20-15)/(MIN($E$2:$E$8761)-15))*Data[[#This Row],[temperatuur]])+18.151</f>
        <v>16.638394957983195</v>
      </c>
      <c r="G2838" s="7">
        <f>Data[[#This Row],[Tintern ]]-Data[[#This Row],[temperatuur]]</f>
        <v>9.4383949579831956</v>
      </c>
      <c r="H2838" s="7">
        <f>ROUND(IF(Data[[#This Row],[deltaT]]&gt;0,(Data[[#This Row],[Tintern ]]-Data[[#This Row],[temperatuur]])*Uitgangspunten!$B$9,0),1)</f>
        <v>32.799999999999997</v>
      </c>
      <c r="I2838"/>
      <c r="J2838"/>
      <c r="K2838" s="6"/>
      <c r="O2838" s="5"/>
      <c r="P2838" s="8"/>
      <c r="U2838"/>
      <c r="V2838"/>
    </row>
    <row r="2839" spans="1:22" x14ac:dyDescent="0.25">
      <c r="A2839">
        <v>2001</v>
      </c>
      <c r="B2839">
        <v>1</v>
      </c>
      <c r="C2839">
        <v>4</v>
      </c>
      <c r="D2839">
        <v>8</v>
      </c>
      <c r="E2839" s="13">
        <v>7.2</v>
      </c>
      <c r="F2839" s="7">
        <f>(((20-15)/(MIN($E$2:$E$8761)-15))*Data[[#This Row],[temperatuur]])+18.151</f>
        <v>16.638394957983195</v>
      </c>
      <c r="G2839" s="7">
        <f>Data[[#This Row],[Tintern ]]-Data[[#This Row],[temperatuur]]</f>
        <v>9.4383949579831956</v>
      </c>
      <c r="H2839" s="7">
        <f>ROUND(IF(Data[[#This Row],[deltaT]]&gt;0,(Data[[#This Row],[Tintern ]]-Data[[#This Row],[temperatuur]])*Uitgangspunten!$B$9,0),1)</f>
        <v>32.799999999999997</v>
      </c>
      <c r="I2839"/>
      <c r="J2839"/>
      <c r="K2839" s="6"/>
      <c r="O2839" s="5"/>
      <c r="P2839" s="8"/>
      <c r="U2839"/>
      <c r="V2839"/>
    </row>
    <row r="2840" spans="1:22" x14ac:dyDescent="0.25">
      <c r="A2840">
        <v>2001</v>
      </c>
      <c r="B2840">
        <v>1</v>
      </c>
      <c r="C2840">
        <v>5</v>
      </c>
      <c r="D2840">
        <v>7</v>
      </c>
      <c r="E2840" s="13">
        <v>7.2</v>
      </c>
      <c r="F2840" s="7">
        <f>(((20-15)/(MIN($E$2:$E$8761)-15))*Data[[#This Row],[temperatuur]])+18.151</f>
        <v>16.638394957983195</v>
      </c>
      <c r="G2840" s="7">
        <f>Data[[#This Row],[Tintern ]]-Data[[#This Row],[temperatuur]]</f>
        <v>9.4383949579831956</v>
      </c>
      <c r="H2840" s="7">
        <f>ROUND(IF(Data[[#This Row],[deltaT]]&gt;0,(Data[[#This Row],[Tintern ]]-Data[[#This Row],[temperatuur]])*Uitgangspunten!$B$9,0),1)</f>
        <v>32.799999999999997</v>
      </c>
      <c r="I2840"/>
      <c r="J2840"/>
      <c r="K2840" s="6"/>
      <c r="O2840" s="5"/>
      <c r="P2840" s="8"/>
      <c r="U2840"/>
      <c r="V2840"/>
    </row>
    <row r="2841" spans="1:22" x14ac:dyDescent="0.25">
      <c r="A2841">
        <v>2001</v>
      </c>
      <c r="B2841">
        <v>1</v>
      </c>
      <c r="C2841">
        <v>5</v>
      </c>
      <c r="D2841">
        <v>8</v>
      </c>
      <c r="E2841" s="13">
        <v>7.2</v>
      </c>
      <c r="F2841" s="7">
        <f>(((20-15)/(MIN($E$2:$E$8761)-15))*Data[[#This Row],[temperatuur]])+18.151</f>
        <v>16.638394957983195</v>
      </c>
      <c r="G2841" s="7">
        <f>Data[[#This Row],[Tintern ]]-Data[[#This Row],[temperatuur]]</f>
        <v>9.4383949579831956</v>
      </c>
      <c r="H2841" s="7">
        <f>ROUND(IF(Data[[#This Row],[deltaT]]&gt;0,(Data[[#This Row],[Tintern ]]-Data[[#This Row],[temperatuur]])*Uitgangspunten!$B$9,0),1)</f>
        <v>32.799999999999997</v>
      </c>
      <c r="I2841"/>
      <c r="J2841"/>
      <c r="K2841" s="6"/>
      <c r="O2841" s="5"/>
      <c r="P2841" s="8"/>
      <c r="U2841"/>
      <c r="V2841"/>
    </row>
    <row r="2842" spans="1:22" x14ac:dyDescent="0.25">
      <c r="A2842">
        <v>2001</v>
      </c>
      <c r="B2842">
        <v>1</v>
      </c>
      <c r="C2842">
        <v>23</v>
      </c>
      <c r="D2842">
        <v>18</v>
      </c>
      <c r="E2842" s="13">
        <v>7.2</v>
      </c>
      <c r="F2842" s="7">
        <f>(((20-15)/(MIN($E$2:$E$8761)-15))*Data[[#This Row],[temperatuur]])+18.151</f>
        <v>16.638394957983195</v>
      </c>
      <c r="G2842" s="7">
        <f>Data[[#This Row],[Tintern ]]-Data[[#This Row],[temperatuur]]</f>
        <v>9.4383949579831956</v>
      </c>
      <c r="H2842" s="7">
        <f>ROUND(IF(Data[[#This Row],[deltaT]]&gt;0,(Data[[#This Row],[Tintern ]]-Data[[#This Row],[temperatuur]])*Uitgangspunten!$B$9,0),1)</f>
        <v>32.799999999999997</v>
      </c>
      <c r="I2842"/>
      <c r="J2842"/>
      <c r="K2842" s="6"/>
      <c r="O2842" s="5"/>
      <c r="P2842" s="8"/>
      <c r="U2842"/>
      <c r="V2842"/>
    </row>
    <row r="2843" spans="1:22" x14ac:dyDescent="0.25">
      <c r="A2843">
        <v>2001</v>
      </c>
      <c r="B2843">
        <v>1</v>
      </c>
      <c r="C2843">
        <v>25</v>
      </c>
      <c r="D2843">
        <v>14</v>
      </c>
      <c r="E2843" s="13">
        <v>7.2</v>
      </c>
      <c r="F2843" s="7">
        <f>(((20-15)/(MIN($E$2:$E$8761)-15))*Data[[#This Row],[temperatuur]])+18.151</f>
        <v>16.638394957983195</v>
      </c>
      <c r="G2843" s="7">
        <f>Data[[#This Row],[Tintern ]]-Data[[#This Row],[temperatuur]]</f>
        <v>9.4383949579831956</v>
      </c>
      <c r="H2843" s="7">
        <f>ROUND(IF(Data[[#This Row],[deltaT]]&gt;0,(Data[[#This Row],[Tintern ]]-Data[[#This Row],[temperatuur]])*Uitgangspunten!$B$9,0),1)</f>
        <v>32.799999999999997</v>
      </c>
      <c r="I2843"/>
      <c r="J2843"/>
      <c r="K2843" s="6"/>
      <c r="O2843" s="5"/>
      <c r="P2843" s="8"/>
      <c r="U2843"/>
      <c r="V2843"/>
    </row>
    <row r="2844" spans="1:22" x14ac:dyDescent="0.25">
      <c r="A2844">
        <v>2004</v>
      </c>
      <c r="B2844">
        <v>2</v>
      </c>
      <c r="C2844">
        <v>15</v>
      </c>
      <c r="D2844">
        <v>17</v>
      </c>
      <c r="E2844" s="13">
        <v>7.2</v>
      </c>
      <c r="F2844" s="7">
        <f>(((20-15)/(MIN($E$2:$E$8761)-15))*Data[[#This Row],[temperatuur]])+18.151</f>
        <v>16.638394957983195</v>
      </c>
      <c r="G2844" s="7">
        <f>Data[[#This Row],[Tintern ]]-Data[[#This Row],[temperatuur]]</f>
        <v>9.4383949579831956</v>
      </c>
      <c r="H2844" s="7">
        <f>ROUND(IF(Data[[#This Row],[deltaT]]&gt;0,(Data[[#This Row],[Tintern ]]-Data[[#This Row],[temperatuur]])*Uitgangspunten!$B$9,0),1)</f>
        <v>32.799999999999997</v>
      </c>
      <c r="I2844"/>
      <c r="J2844"/>
      <c r="K2844" s="6"/>
      <c r="O2844" s="5"/>
      <c r="P2844" s="8"/>
      <c r="U2844"/>
      <c r="V2844"/>
    </row>
    <row r="2845" spans="1:22" x14ac:dyDescent="0.25">
      <c r="A2845">
        <v>2004</v>
      </c>
      <c r="B2845">
        <v>3</v>
      </c>
      <c r="C2845">
        <v>17</v>
      </c>
      <c r="D2845">
        <v>22</v>
      </c>
      <c r="E2845" s="13">
        <v>7.2</v>
      </c>
      <c r="F2845" s="7">
        <f>(((20-15)/(MIN($E$2:$E$8761)-15))*Data[[#This Row],[temperatuur]])+18.151</f>
        <v>16.638394957983195</v>
      </c>
      <c r="G2845" s="7">
        <f>Data[[#This Row],[Tintern ]]-Data[[#This Row],[temperatuur]]</f>
        <v>9.4383949579831956</v>
      </c>
      <c r="H2845" s="7">
        <f>ROUND(IF(Data[[#This Row],[deltaT]]&gt;0,(Data[[#This Row],[Tintern ]]-Data[[#This Row],[temperatuur]])*Uitgangspunten!$B$9,0),1)</f>
        <v>32.799999999999997</v>
      </c>
      <c r="I2845"/>
      <c r="J2845"/>
      <c r="K2845" s="6"/>
      <c r="O2845" s="5"/>
      <c r="P2845" s="8"/>
      <c r="U2845"/>
      <c r="V2845"/>
    </row>
    <row r="2846" spans="1:22" x14ac:dyDescent="0.25">
      <c r="A2846">
        <v>2004</v>
      </c>
      <c r="B2846">
        <v>3</v>
      </c>
      <c r="C2846">
        <v>21</v>
      </c>
      <c r="D2846">
        <v>19</v>
      </c>
      <c r="E2846" s="13">
        <v>7.2</v>
      </c>
      <c r="F2846" s="7">
        <f>(((20-15)/(MIN($E$2:$E$8761)-15))*Data[[#This Row],[temperatuur]])+18.151</f>
        <v>16.638394957983195</v>
      </c>
      <c r="G2846" s="7">
        <f>Data[[#This Row],[Tintern ]]-Data[[#This Row],[temperatuur]]</f>
        <v>9.4383949579831956</v>
      </c>
      <c r="H2846" s="7">
        <f>ROUND(IF(Data[[#This Row],[deltaT]]&gt;0,(Data[[#This Row],[Tintern ]]-Data[[#This Row],[temperatuur]])*Uitgangspunten!$B$9,0),1)</f>
        <v>32.799999999999997</v>
      </c>
      <c r="I2846"/>
      <c r="J2846"/>
      <c r="K2846" s="6"/>
      <c r="O2846" s="5"/>
      <c r="P2846" s="8"/>
      <c r="U2846"/>
      <c r="V2846"/>
    </row>
    <row r="2847" spans="1:22" x14ac:dyDescent="0.25">
      <c r="A2847">
        <v>2004</v>
      </c>
      <c r="B2847">
        <v>3</v>
      </c>
      <c r="C2847">
        <v>22</v>
      </c>
      <c r="D2847">
        <v>4</v>
      </c>
      <c r="E2847" s="13">
        <v>7.2</v>
      </c>
      <c r="F2847" s="7">
        <f>(((20-15)/(MIN($E$2:$E$8761)-15))*Data[[#This Row],[temperatuur]])+18.151</f>
        <v>16.638394957983195</v>
      </c>
      <c r="G2847" s="7">
        <f>Data[[#This Row],[Tintern ]]-Data[[#This Row],[temperatuur]]</f>
        <v>9.4383949579831956</v>
      </c>
      <c r="H2847" s="7">
        <f>ROUND(IF(Data[[#This Row],[deltaT]]&gt;0,(Data[[#This Row],[Tintern ]]-Data[[#This Row],[temperatuur]])*Uitgangspunten!$B$9,0),1)</f>
        <v>32.799999999999997</v>
      </c>
      <c r="I2847"/>
      <c r="J2847"/>
      <c r="K2847" s="6"/>
      <c r="O2847" s="5"/>
      <c r="P2847" s="8"/>
      <c r="U2847"/>
      <c r="V2847"/>
    </row>
    <row r="2848" spans="1:22" x14ac:dyDescent="0.25">
      <c r="A2848">
        <v>2004</v>
      </c>
      <c r="B2848">
        <v>3</v>
      </c>
      <c r="C2848">
        <v>24</v>
      </c>
      <c r="D2848">
        <v>17</v>
      </c>
      <c r="E2848" s="13">
        <v>7.2</v>
      </c>
      <c r="F2848" s="7">
        <f>(((20-15)/(MIN($E$2:$E$8761)-15))*Data[[#This Row],[temperatuur]])+18.151</f>
        <v>16.638394957983195</v>
      </c>
      <c r="G2848" s="7">
        <f>Data[[#This Row],[Tintern ]]-Data[[#This Row],[temperatuur]]</f>
        <v>9.4383949579831956</v>
      </c>
      <c r="H2848" s="7">
        <f>ROUND(IF(Data[[#This Row],[deltaT]]&gt;0,(Data[[#This Row],[Tintern ]]-Data[[#This Row],[temperatuur]])*Uitgangspunten!$B$9,0),1)</f>
        <v>32.799999999999997</v>
      </c>
      <c r="I2848"/>
      <c r="J2848"/>
      <c r="K2848" s="6"/>
      <c r="O2848" s="5"/>
      <c r="P2848" s="8"/>
      <c r="U2848"/>
      <c r="V2848"/>
    </row>
    <row r="2849" spans="1:22" x14ac:dyDescent="0.25">
      <c r="A2849">
        <v>2004</v>
      </c>
      <c r="B2849">
        <v>3</v>
      </c>
      <c r="C2849">
        <v>26</v>
      </c>
      <c r="D2849">
        <v>15</v>
      </c>
      <c r="E2849" s="13">
        <v>7.2</v>
      </c>
      <c r="F2849" s="7">
        <f>(((20-15)/(MIN($E$2:$E$8761)-15))*Data[[#This Row],[temperatuur]])+18.151</f>
        <v>16.638394957983195</v>
      </c>
      <c r="G2849" s="7">
        <f>Data[[#This Row],[Tintern ]]-Data[[#This Row],[temperatuur]]</f>
        <v>9.4383949579831956</v>
      </c>
      <c r="H2849" s="7">
        <f>ROUND(IF(Data[[#This Row],[deltaT]]&gt;0,(Data[[#This Row],[Tintern ]]-Data[[#This Row],[temperatuur]])*Uitgangspunten!$B$9,0),1)</f>
        <v>32.799999999999997</v>
      </c>
      <c r="I2849"/>
      <c r="J2849"/>
      <c r="K2849" s="6"/>
      <c r="O2849" s="5"/>
      <c r="P2849" s="8"/>
      <c r="U2849"/>
      <c r="V2849"/>
    </row>
    <row r="2850" spans="1:22" x14ac:dyDescent="0.25">
      <c r="A2850">
        <v>2004</v>
      </c>
      <c r="B2850">
        <v>3</v>
      </c>
      <c r="C2850">
        <v>27</v>
      </c>
      <c r="D2850">
        <v>11</v>
      </c>
      <c r="E2850" s="13">
        <v>7.2</v>
      </c>
      <c r="F2850" s="7">
        <f>(((20-15)/(MIN($E$2:$E$8761)-15))*Data[[#This Row],[temperatuur]])+18.151</f>
        <v>16.638394957983195</v>
      </c>
      <c r="G2850" s="7">
        <f>Data[[#This Row],[Tintern ]]-Data[[#This Row],[temperatuur]]</f>
        <v>9.4383949579831956</v>
      </c>
      <c r="H2850" s="7">
        <f>ROUND(IF(Data[[#This Row],[deltaT]]&gt;0,(Data[[#This Row],[Tintern ]]-Data[[#This Row],[temperatuur]])*Uitgangspunten!$B$9,0),1)</f>
        <v>32.799999999999997</v>
      </c>
      <c r="I2850"/>
      <c r="J2850"/>
      <c r="K2850" s="6"/>
      <c r="O2850" s="5"/>
      <c r="P2850" s="8"/>
      <c r="U2850"/>
      <c r="V2850"/>
    </row>
    <row r="2851" spans="1:22" x14ac:dyDescent="0.25">
      <c r="A2851">
        <v>2004</v>
      </c>
      <c r="B2851">
        <v>3</v>
      </c>
      <c r="C2851">
        <v>29</v>
      </c>
      <c r="D2851">
        <v>21</v>
      </c>
      <c r="E2851" s="13">
        <v>7.2</v>
      </c>
      <c r="F2851" s="7">
        <f>(((20-15)/(MIN($E$2:$E$8761)-15))*Data[[#This Row],[temperatuur]])+18.151</f>
        <v>16.638394957983195</v>
      </c>
      <c r="G2851" s="7">
        <f>Data[[#This Row],[Tintern ]]-Data[[#This Row],[temperatuur]]</f>
        <v>9.4383949579831956</v>
      </c>
      <c r="H2851" s="7">
        <f>ROUND(IF(Data[[#This Row],[deltaT]]&gt;0,(Data[[#This Row],[Tintern ]]-Data[[#This Row],[temperatuur]])*Uitgangspunten!$B$9,0),1)</f>
        <v>32.799999999999997</v>
      </c>
      <c r="I2851"/>
      <c r="J2851"/>
      <c r="K2851" s="6"/>
      <c r="O2851" s="5"/>
      <c r="P2851" s="8"/>
      <c r="U2851"/>
      <c r="V2851"/>
    </row>
    <row r="2852" spans="1:22" x14ac:dyDescent="0.25">
      <c r="A2852">
        <v>2002</v>
      </c>
      <c r="B2852">
        <v>4</v>
      </c>
      <c r="C2852">
        <v>7</v>
      </c>
      <c r="D2852">
        <v>20</v>
      </c>
      <c r="E2852" s="13">
        <v>7.2</v>
      </c>
      <c r="F2852" s="7">
        <f>(((20-15)/(MIN($E$2:$E$8761)-15))*Data[[#This Row],[temperatuur]])+18.151</f>
        <v>16.638394957983195</v>
      </c>
      <c r="G2852" s="7">
        <f>Data[[#This Row],[Tintern ]]-Data[[#This Row],[temperatuur]]</f>
        <v>9.4383949579831956</v>
      </c>
      <c r="H2852" s="7">
        <f>ROUND(IF(Data[[#This Row],[deltaT]]&gt;0,(Data[[#This Row],[Tintern ]]-Data[[#This Row],[temperatuur]])*Uitgangspunten!$B$9,0),1)</f>
        <v>32.799999999999997</v>
      </c>
      <c r="I2852"/>
      <c r="J2852"/>
      <c r="K2852" s="6"/>
      <c r="O2852" s="5"/>
      <c r="P2852" s="8"/>
      <c r="U2852"/>
      <c r="V2852"/>
    </row>
    <row r="2853" spans="1:22" x14ac:dyDescent="0.25">
      <c r="A2853">
        <v>2002</v>
      </c>
      <c r="B2853">
        <v>4</v>
      </c>
      <c r="C2853">
        <v>7</v>
      </c>
      <c r="D2853">
        <v>21</v>
      </c>
      <c r="E2853" s="13">
        <v>7.2</v>
      </c>
      <c r="F2853" s="7">
        <f>(((20-15)/(MIN($E$2:$E$8761)-15))*Data[[#This Row],[temperatuur]])+18.151</f>
        <v>16.638394957983195</v>
      </c>
      <c r="G2853" s="7">
        <f>Data[[#This Row],[Tintern ]]-Data[[#This Row],[temperatuur]]</f>
        <v>9.4383949579831956</v>
      </c>
      <c r="H2853" s="7">
        <f>ROUND(IF(Data[[#This Row],[deltaT]]&gt;0,(Data[[#This Row],[Tintern ]]-Data[[#This Row],[temperatuur]])*Uitgangspunten!$B$9,0),1)</f>
        <v>32.799999999999997</v>
      </c>
      <c r="I2853"/>
      <c r="J2853"/>
      <c r="K2853" s="6"/>
      <c r="O2853" s="5"/>
      <c r="P2853" s="8"/>
      <c r="U2853"/>
      <c r="V2853"/>
    </row>
    <row r="2854" spans="1:22" x14ac:dyDescent="0.25">
      <c r="A2854">
        <v>2002</v>
      </c>
      <c r="B2854">
        <v>4</v>
      </c>
      <c r="C2854">
        <v>14</v>
      </c>
      <c r="D2854">
        <v>20</v>
      </c>
      <c r="E2854" s="13">
        <v>7.2</v>
      </c>
      <c r="F2854" s="7">
        <f>(((20-15)/(MIN($E$2:$E$8761)-15))*Data[[#This Row],[temperatuur]])+18.151</f>
        <v>16.638394957983195</v>
      </c>
      <c r="G2854" s="7">
        <f>Data[[#This Row],[Tintern ]]-Data[[#This Row],[temperatuur]]</f>
        <v>9.4383949579831956</v>
      </c>
      <c r="H2854" s="7">
        <f>ROUND(IF(Data[[#This Row],[deltaT]]&gt;0,(Data[[#This Row],[Tintern ]]-Data[[#This Row],[temperatuur]])*Uitgangspunten!$B$9,0),1)</f>
        <v>32.799999999999997</v>
      </c>
      <c r="I2854"/>
      <c r="J2854"/>
      <c r="K2854" s="6"/>
      <c r="O2854" s="5"/>
      <c r="P2854" s="8"/>
      <c r="U2854"/>
      <c r="V2854"/>
    </row>
    <row r="2855" spans="1:22" x14ac:dyDescent="0.25">
      <c r="A2855">
        <v>2002</v>
      </c>
      <c r="B2855">
        <v>4</v>
      </c>
      <c r="C2855">
        <v>15</v>
      </c>
      <c r="D2855">
        <v>14</v>
      </c>
      <c r="E2855" s="13">
        <v>7.2</v>
      </c>
      <c r="F2855" s="7">
        <f>(((20-15)/(MIN($E$2:$E$8761)-15))*Data[[#This Row],[temperatuur]])+18.151</f>
        <v>16.638394957983195</v>
      </c>
      <c r="G2855" s="7">
        <f>Data[[#This Row],[Tintern ]]-Data[[#This Row],[temperatuur]]</f>
        <v>9.4383949579831956</v>
      </c>
      <c r="H2855" s="7">
        <f>ROUND(IF(Data[[#This Row],[deltaT]]&gt;0,(Data[[#This Row],[Tintern ]]-Data[[#This Row],[temperatuur]])*Uitgangspunten!$B$9,0),1)</f>
        <v>32.799999999999997</v>
      </c>
      <c r="I2855"/>
      <c r="J2855"/>
      <c r="K2855" s="6"/>
      <c r="O2855" s="5"/>
      <c r="P2855" s="8"/>
      <c r="U2855"/>
      <c r="V2855"/>
    </row>
    <row r="2856" spans="1:22" x14ac:dyDescent="0.25">
      <c r="A2856">
        <v>2002</v>
      </c>
      <c r="B2856">
        <v>4</v>
      </c>
      <c r="C2856">
        <v>15</v>
      </c>
      <c r="D2856">
        <v>18</v>
      </c>
      <c r="E2856" s="13">
        <v>7.2</v>
      </c>
      <c r="F2856" s="7">
        <f>(((20-15)/(MIN($E$2:$E$8761)-15))*Data[[#This Row],[temperatuur]])+18.151</f>
        <v>16.638394957983195</v>
      </c>
      <c r="G2856" s="7">
        <f>Data[[#This Row],[Tintern ]]-Data[[#This Row],[temperatuur]]</f>
        <v>9.4383949579831956</v>
      </c>
      <c r="H2856" s="7">
        <f>ROUND(IF(Data[[#This Row],[deltaT]]&gt;0,(Data[[#This Row],[Tintern ]]-Data[[#This Row],[temperatuur]])*Uitgangspunten!$B$9,0),1)</f>
        <v>32.799999999999997</v>
      </c>
      <c r="I2856"/>
      <c r="J2856"/>
      <c r="K2856" s="6"/>
      <c r="O2856" s="5"/>
      <c r="P2856" s="8"/>
      <c r="U2856"/>
      <c r="V2856"/>
    </row>
    <row r="2857" spans="1:22" x14ac:dyDescent="0.25">
      <c r="A2857">
        <v>2002</v>
      </c>
      <c r="B2857">
        <v>4</v>
      </c>
      <c r="C2857">
        <v>15</v>
      </c>
      <c r="D2857">
        <v>19</v>
      </c>
      <c r="E2857" s="13">
        <v>7.2</v>
      </c>
      <c r="F2857" s="7">
        <f>(((20-15)/(MIN($E$2:$E$8761)-15))*Data[[#This Row],[temperatuur]])+18.151</f>
        <v>16.638394957983195</v>
      </c>
      <c r="G2857" s="7">
        <f>Data[[#This Row],[Tintern ]]-Data[[#This Row],[temperatuur]]</f>
        <v>9.4383949579831956</v>
      </c>
      <c r="H2857" s="7">
        <f>ROUND(IF(Data[[#This Row],[deltaT]]&gt;0,(Data[[#This Row],[Tintern ]]-Data[[#This Row],[temperatuur]])*Uitgangspunten!$B$9,0),1)</f>
        <v>32.799999999999997</v>
      </c>
      <c r="I2857"/>
      <c r="J2857"/>
      <c r="K2857" s="6"/>
      <c r="O2857" s="5"/>
      <c r="P2857" s="8"/>
      <c r="U2857"/>
      <c r="V2857"/>
    </row>
    <row r="2858" spans="1:22" x14ac:dyDescent="0.25">
      <c r="A2858">
        <v>2002</v>
      </c>
      <c r="B2858">
        <v>4</v>
      </c>
      <c r="C2858">
        <v>15</v>
      </c>
      <c r="D2858">
        <v>22</v>
      </c>
      <c r="E2858" s="13">
        <v>7.2</v>
      </c>
      <c r="F2858" s="7">
        <f>(((20-15)/(MIN($E$2:$E$8761)-15))*Data[[#This Row],[temperatuur]])+18.151</f>
        <v>16.638394957983195</v>
      </c>
      <c r="G2858" s="7">
        <f>Data[[#This Row],[Tintern ]]-Data[[#This Row],[temperatuur]]</f>
        <v>9.4383949579831956</v>
      </c>
      <c r="H2858" s="7">
        <f>ROUND(IF(Data[[#This Row],[deltaT]]&gt;0,(Data[[#This Row],[Tintern ]]-Data[[#This Row],[temperatuur]])*Uitgangspunten!$B$9,0),1)</f>
        <v>32.799999999999997</v>
      </c>
      <c r="I2858">
        <f>(MAX(E2834:E2857)+MIN(E2834:E2857))/20</f>
        <v>0.71500000000000008</v>
      </c>
      <c r="J2858"/>
      <c r="K2858" s="6"/>
      <c r="O2858" s="5"/>
      <c r="P2858" s="8"/>
      <c r="U2858"/>
      <c r="V2858"/>
    </row>
    <row r="2859" spans="1:22" x14ac:dyDescent="0.25">
      <c r="A2859">
        <v>2002</v>
      </c>
      <c r="B2859">
        <v>4</v>
      </c>
      <c r="C2859">
        <v>22</v>
      </c>
      <c r="D2859">
        <v>4</v>
      </c>
      <c r="E2859" s="13">
        <v>7.2</v>
      </c>
      <c r="F2859" s="7">
        <f>(((20-15)/(MIN($E$2:$E$8761)-15))*Data[[#This Row],[temperatuur]])+18.151</f>
        <v>16.638394957983195</v>
      </c>
      <c r="G2859" s="7">
        <f>Data[[#This Row],[Tintern ]]-Data[[#This Row],[temperatuur]]</f>
        <v>9.4383949579831956</v>
      </c>
      <c r="H2859" s="7">
        <f>ROUND(IF(Data[[#This Row],[deltaT]]&gt;0,(Data[[#This Row],[Tintern ]]-Data[[#This Row],[temperatuur]])*Uitgangspunten!$B$9,0),1)</f>
        <v>32.799999999999997</v>
      </c>
      <c r="I2859"/>
      <c r="J2859"/>
      <c r="K2859" s="6"/>
      <c r="O2859" s="5"/>
      <c r="P2859" s="8"/>
      <c r="U2859"/>
      <c r="V2859"/>
    </row>
    <row r="2860" spans="1:22" x14ac:dyDescent="0.25">
      <c r="A2860">
        <v>2002</v>
      </c>
      <c r="B2860">
        <v>4</v>
      </c>
      <c r="C2860">
        <v>25</v>
      </c>
      <c r="D2860">
        <v>22</v>
      </c>
      <c r="E2860" s="13">
        <v>7.2</v>
      </c>
      <c r="F2860" s="7">
        <f>(((20-15)/(MIN($E$2:$E$8761)-15))*Data[[#This Row],[temperatuur]])+18.151</f>
        <v>16.638394957983195</v>
      </c>
      <c r="G2860" s="7">
        <f>Data[[#This Row],[Tintern ]]-Data[[#This Row],[temperatuur]]</f>
        <v>9.4383949579831956</v>
      </c>
      <c r="H2860" s="7">
        <f>ROUND(IF(Data[[#This Row],[deltaT]]&gt;0,(Data[[#This Row],[Tintern ]]-Data[[#This Row],[temperatuur]])*Uitgangspunten!$B$9,0),1)</f>
        <v>32.799999999999997</v>
      </c>
      <c r="I2860"/>
      <c r="J2860"/>
      <c r="K2860" s="6"/>
      <c r="O2860" s="5"/>
      <c r="P2860" s="8"/>
      <c r="U2860"/>
      <c r="V2860"/>
    </row>
    <row r="2861" spans="1:22" x14ac:dyDescent="0.25">
      <c r="A2861">
        <v>2002</v>
      </c>
      <c r="B2861">
        <v>4</v>
      </c>
      <c r="C2861">
        <v>27</v>
      </c>
      <c r="D2861">
        <v>5</v>
      </c>
      <c r="E2861" s="13">
        <v>7.2</v>
      </c>
      <c r="F2861" s="7">
        <f>(((20-15)/(MIN($E$2:$E$8761)-15))*Data[[#This Row],[temperatuur]])+18.151</f>
        <v>16.638394957983195</v>
      </c>
      <c r="G2861" s="7">
        <f>Data[[#This Row],[Tintern ]]-Data[[#This Row],[temperatuur]]</f>
        <v>9.4383949579831956</v>
      </c>
      <c r="H2861" s="7">
        <f>ROUND(IF(Data[[#This Row],[deltaT]]&gt;0,(Data[[#This Row],[Tintern ]]-Data[[#This Row],[temperatuur]])*Uitgangspunten!$B$9,0),1)</f>
        <v>32.799999999999997</v>
      </c>
      <c r="I2861"/>
      <c r="J2861"/>
      <c r="K2861" s="6"/>
      <c r="O2861" s="5"/>
      <c r="P2861" s="8"/>
      <c r="U2861"/>
      <c r="V2861"/>
    </row>
    <row r="2862" spans="1:22" x14ac:dyDescent="0.25">
      <c r="A2862">
        <v>2000</v>
      </c>
      <c r="B2862">
        <v>5</v>
      </c>
      <c r="C2862">
        <v>20</v>
      </c>
      <c r="D2862">
        <v>21</v>
      </c>
      <c r="E2862" s="13">
        <v>7.2</v>
      </c>
      <c r="F2862" s="7">
        <f>(((20-15)/(MIN($E$2:$E$8761)-15))*Data[[#This Row],[temperatuur]])+18.151</f>
        <v>16.638394957983195</v>
      </c>
      <c r="G2862" s="7">
        <f>Data[[#This Row],[Tintern ]]-Data[[#This Row],[temperatuur]]</f>
        <v>9.4383949579831956</v>
      </c>
      <c r="H2862" s="7">
        <f>ROUND(IF(Data[[#This Row],[deltaT]]&gt;0,(Data[[#This Row],[Tintern ]]-Data[[#This Row],[temperatuur]])*Uitgangspunten!$B$9,0),1)</f>
        <v>32.799999999999997</v>
      </c>
      <c r="I2862"/>
      <c r="J2862"/>
      <c r="K2862" s="6"/>
      <c r="O2862" s="5"/>
      <c r="P2862" s="8"/>
      <c r="U2862"/>
      <c r="V2862"/>
    </row>
    <row r="2863" spans="1:22" x14ac:dyDescent="0.25">
      <c r="A2863">
        <v>2000</v>
      </c>
      <c r="B2863">
        <v>5</v>
      </c>
      <c r="C2863">
        <v>22</v>
      </c>
      <c r="D2863">
        <v>23</v>
      </c>
      <c r="E2863" s="13">
        <v>7.2</v>
      </c>
      <c r="F2863" s="7">
        <f>(((20-15)/(MIN($E$2:$E$8761)-15))*Data[[#This Row],[temperatuur]])+18.151</f>
        <v>16.638394957983195</v>
      </c>
      <c r="G2863" s="7">
        <f>Data[[#This Row],[Tintern ]]-Data[[#This Row],[temperatuur]]</f>
        <v>9.4383949579831956</v>
      </c>
      <c r="H2863" s="7">
        <f>ROUND(IF(Data[[#This Row],[deltaT]]&gt;0,(Data[[#This Row],[Tintern ]]-Data[[#This Row],[temperatuur]])*Uitgangspunten!$B$9,0),1)</f>
        <v>32.799999999999997</v>
      </c>
      <c r="I2863"/>
      <c r="J2863"/>
      <c r="K2863" s="6"/>
      <c r="O2863" s="5"/>
      <c r="P2863" s="8"/>
      <c r="U2863"/>
      <c r="V2863"/>
    </row>
    <row r="2864" spans="1:22" x14ac:dyDescent="0.25">
      <c r="A2864">
        <v>2011</v>
      </c>
      <c r="B2864">
        <v>6</v>
      </c>
      <c r="C2864">
        <v>10</v>
      </c>
      <c r="D2864">
        <v>4</v>
      </c>
      <c r="E2864" s="13">
        <v>7.2</v>
      </c>
      <c r="F2864" s="7">
        <f>(((20-15)/(MIN($E$2:$E$8761)-15))*Data[[#This Row],[temperatuur]])+18.151</f>
        <v>16.638394957983195</v>
      </c>
      <c r="G2864" s="7">
        <f>Data[[#This Row],[Tintern ]]-Data[[#This Row],[temperatuur]]</f>
        <v>9.4383949579831956</v>
      </c>
      <c r="H2864" s="7">
        <f>ROUND(IF(Data[[#This Row],[deltaT]]&gt;0,(Data[[#This Row],[Tintern ]]-Data[[#This Row],[temperatuur]])*Uitgangspunten!$B$9,0),1)</f>
        <v>32.799999999999997</v>
      </c>
      <c r="I2864"/>
      <c r="J2864"/>
      <c r="K2864" s="6"/>
      <c r="O2864" s="5"/>
      <c r="P2864" s="8"/>
      <c r="U2864"/>
      <c r="V2864"/>
    </row>
    <row r="2865" spans="1:22" x14ac:dyDescent="0.25">
      <c r="A2865">
        <v>2011</v>
      </c>
      <c r="B2865">
        <v>9</v>
      </c>
      <c r="C2865">
        <v>24</v>
      </c>
      <c r="D2865">
        <v>1</v>
      </c>
      <c r="E2865" s="13">
        <v>7.2</v>
      </c>
      <c r="F2865" s="7">
        <f>(((20-15)/(MIN($E$2:$E$8761)-15))*Data[[#This Row],[temperatuur]])+18.151</f>
        <v>16.638394957983195</v>
      </c>
      <c r="G2865" s="7">
        <f>Data[[#This Row],[Tintern ]]-Data[[#This Row],[temperatuur]]</f>
        <v>9.4383949579831956</v>
      </c>
      <c r="H2865" s="7">
        <f>ROUND(IF(Data[[#This Row],[deltaT]]&gt;0,(Data[[#This Row],[Tintern ]]-Data[[#This Row],[temperatuur]])*Uitgangspunten!$B$9,0),1)</f>
        <v>32.799999999999997</v>
      </c>
      <c r="I2865"/>
      <c r="J2865"/>
      <c r="K2865" s="6"/>
      <c r="O2865" s="5"/>
      <c r="P2865" s="8"/>
      <c r="U2865"/>
      <c r="V2865"/>
    </row>
    <row r="2866" spans="1:22" x14ac:dyDescent="0.25">
      <c r="A2866">
        <v>2011</v>
      </c>
      <c r="B2866">
        <v>9</v>
      </c>
      <c r="C2866">
        <v>24</v>
      </c>
      <c r="D2866">
        <v>2</v>
      </c>
      <c r="E2866" s="13">
        <v>7.2</v>
      </c>
      <c r="F2866" s="7">
        <f>(((20-15)/(MIN($E$2:$E$8761)-15))*Data[[#This Row],[temperatuur]])+18.151</f>
        <v>16.638394957983195</v>
      </c>
      <c r="G2866" s="7">
        <f>Data[[#This Row],[Tintern ]]-Data[[#This Row],[temperatuur]]</f>
        <v>9.4383949579831956</v>
      </c>
      <c r="H2866" s="7">
        <f>ROUND(IF(Data[[#This Row],[deltaT]]&gt;0,(Data[[#This Row],[Tintern ]]-Data[[#This Row],[temperatuur]])*Uitgangspunten!$B$9,0),1)</f>
        <v>32.799999999999997</v>
      </c>
      <c r="I2866"/>
      <c r="J2866"/>
      <c r="K2866" s="6"/>
      <c r="O2866" s="5"/>
      <c r="P2866" s="8"/>
      <c r="U2866"/>
      <c r="V2866"/>
    </row>
    <row r="2867" spans="1:22" x14ac:dyDescent="0.25">
      <c r="A2867">
        <v>2010</v>
      </c>
      <c r="B2867">
        <v>10</v>
      </c>
      <c r="C2867">
        <v>16</v>
      </c>
      <c r="D2867">
        <v>4</v>
      </c>
      <c r="E2867" s="13">
        <v>7.2</v>
      </c>
      <c r="F2867" s="7">
        <f>(((20-15)/(MIN($E$2:$E$8761)-15))*Data[[#This Row],[temperatuur]])+18.151</f>
        <v>16.638394957983195</v>
      </c>
      <c r="G2867" s="7">
        <f>Data[[#This Row],[Tintern ]]-Data[[#This Row],[temperatuur]]</f>
        <v>9.4383949579831956</v>
      </c>
      <c r="H2867" s="7">
        <f>ROUND(IF(Data[[#This Row],[deltaT]]&gt;0,(Data[[#This Row],[Tintern ]]-Data[[#This Row],[temperatuur]])*Uitgangspunten!$B$9,0),1)</f>
        <v>32.799999999999997</v>
      </c>
      <c r="I2867"/>
      <c r="J2867"/>
      <c r="K2867" s="6"/>
      <c r="O2867" s="5"/>
      <c r="P2867" s="8"/>
      <c r="U2867"/>
      <c r="V2867"/>
    </row>
    <row r="2868" spans="1:22" x14ac:dyDescent="0.25">
      <c r="A2868">
        <v>2010</v>
      </c>
      <c r="B2868">
        <v>10</v>
      </c>
      <c r="C2868">
        <v>20</v>
      </c>
      <c r="D2868">
        <v>15</v>
      </c>
      <c r="E2868" s="13">
        <v>7.2</v>
      </c>
      <c r="F2868" s="7">
        <f>(((20-15)/(MIN($E$2:$E$8761)-15))*Data[[#This Row],[temperatuur]])+18.151</f>
        <v>16.638394957983195</v>
      </c>
      <c r="G2868" s="7">
        <f>Data[[#This Row],[Tintern ]]-Data[[#This Row],[temperatuur]]</f>
        <v>9.4383949579831956</v>
      </c>
      <c r="H2868" s="7">
        <f>ROUND(IF(Data[[#This Row],[deltaT]]&gt;0,(Data[[#This Row],[Tintern ]]-Data[[#This Row],[temperatuur]])*Uitgangspunten!$B$9,0),1)</f>
        <v>32.799999999999997</v>
      </c>
      <c r="I2868"/>
      <c r="J2868"/>
      <c r="K2868" s="6"/>
      <c r="O2868" s="5"/>
      <c r="P2868" s="8"/>
      <c r="U2868"/>
      <c r="V2868"/>
    </row>
    <row r="2869" spans="1:22" x14ac:dyDescent="0.25">
      <c r="A2869">
        <v>2010</v>
      </c>
      <c r="B2869">
        <v>10</v>
      </c>
      <c r="C2869">
        <v>23</v>
      </c>
      <c r="D2869">
        <v>15</v>
      </c>
      <c r="E2869" s="13">
        <v>7.2</v>
      </c>
      <c r="F2869" s="7">
        <f>(((20-15)/(MIN($E$2:$E$8761)-15))*Data[[#This Row],[temperatuur]])+18.151</f>
        <v>16.638394957983195</v>
      </c>
      <c r="G2869" s="7">
        <f>Data[[#This Row],[Tintern ]]-Data[[#This Row],[temperatuur]]</f>
        <v>9.4383949579831956</v>
      </c>
      <c r="H2869" s="7">
        <f>ROUND(IF(Data[[#This Row],[deltaT]]&gt;0,(Data[[#This Row],[Tintern ]]-Data[[#This Row],[temperatuur]])*Uitgangspunten!$B$9,0),1)</f>
        <v>32.799999999999997</v>
      </c>
      <c r="I2869"/>
      <c r="J2869"/>
      <c r="K2869" s="6"/>
      <c r="O2869" s="5"/>
      <c r="P2869" s="8"/>
      <c r="U2869"/>
      <c r="V2869"/>
    </row>
    <row r="2870" spans="1:22" x14ac:dyDescent="0.25">
      <c r="A2870">
        <v>2010</v>
      </c>
      <c r="B2870">
        <v>10</v>
      </c>
      <c r="C2870">
        <v>29</v>
      </c>
      <c r="D2870">
        <v>8</v>
      </c>
      <c r="E2870" s="13">
        <v>7.2</v>
      </c>
      <c r="F2870" s="7">
        <f>(((20-15)/(MIN($E$2:$E$8761)-15))*Data[[#This Row],[temperatuur]])+18.151</f>
        <v>16.638394957983195</v>
      </c>
      <c r="G2870" s="7">
        <f>Data[[#This Row],[Tintern ]]-Data[[#This Row],[temperatuur]]</f>
        <v>9.4383949579831956</v>
      </c>
      <c r="H2870" s="7">
        <f>ROUND(IF(Data[[#This Row],[deltaT]]&gt;0,(Data[[#This Row],[Tintern ]]-Data[[#This Row],[temperatuur]])*Uitgangspunten!$B$9,0),1)</f>
        <v>32.799999999999997</v>
      </c>
      <c r="I2870"/>
      <c r="J2870"/>
      <c r="K2870" s="6"/>
      <c r="O2870" s="5"/>
      <c r="P2870" s="8"/>
      <c r="U2870"/>
      <c r="V2870"/>
    </row>
    <row r="2871" spans="1:22" x14ac:dyDescent="0.25">
      <c r="A2871">
        <v>2010</v>
      </c>
      <c r="B2871">
        <v>10</v>
      </c>
      <c r="C2871">
        <v>29</v>
      </c>
      <c r="D2871">
        <v>9</v>
      </c>
      <c r="E2871" s="13">
        <v>7.2</v>
      </c>
      <c r="F2871" s="7">
        <f>(((20-15)/(MIN($E$2:$E$8761)-15))*Data[[#This Row],[temperatuur]])+18.151</f>
        <v>16.638394957983195</v>
      </c>
      <c r="G2871" s="7">
        <f>Data[[#This Row],[Tintern ]]-Data[[#This Row],[temperatuur]]</f>
        <v>9.4383949579831956</v>
      </c>
      <c r="H2871" s="7">
        <f>ROUND(IF(Data[[#This Row],[deltaT]]&gt;0,(Data[[#This Row],[Tintern ]]-Data[[#This Row],[temperatuur]])*Uitgangspunten!$B$9,0),1)</f>
        <v>32.799999999999997</v>
      </c>
      <c r="I2871"/>
      <c r="J2871"/>
      <c r="K2871" s="6"/>
      <c r="O2871" s="5"/>
      <c r="P2871" s="8"/>
      <c r="U2871"/>
      <c r="V2871"/>
    </row>
    <row r="2872" spans="1:22" x14ac:dyDescent="0.25">
      <c r="A2872">
        <v>2010</v>
      </c>
      <c r="B2872">
        <v>10</v>
      </c>
      <c r="C2872" s="3">
        <v>31</v>
      </c>
      <c r="D2872" s="3">
        <v>6</v>
      </c>
      <c r="E2872" s="13">
        <v>7.2</v>
      </c>
      <c r="F2872" s="7">
        <f>(((20-15)/(MIN($E$2:$E$8761)-15))*Data[[#This Row],[temperatuur]])+18.151</f>
        <v>16.638394957983195</v>
      </c>
      <c r="G2872" s="7">
        <f>Data[[#This Row],[Tintern ]]-Data[[#This Row],[temperatuur]]</f>
        <v>9.4383949579831956</v>
      </c>
      <c r="H2872" s="7">
        <f>ROUND(IF(Data[[#This Row],[deltaT]]&gt;0,(Data[[#This Row],[Tintern ]]-Data[[#This Row],[temperatuur]])*Uitgangspunten!$B$9,0),1)</f>
        <v>32.799999999999997</v>
      </c>
      <c r="I2872"/>
      <c r="J2872"/>
      <c r="K2872" s="6"/>
      <c r="O2872" s="5"/>
      <c r="P2872" s="8"/>
      <c r="U2872"/>
      <c r="V2872"/>
    </row>
    <row r="2873" spans="1:22" x14ac:dyDescent="0.25">
      <c r="A2873">
        <v>2003</v>
      </c>
      <c r="B2873">
        <v>11</v>
      </c>
      <c r="C2873">
        <v>14</v>
      </c>
      <c r="D2873">
        <v>10</v>
      </c>
      <c r="E2873" s="13">
        <v>7.2</v>
      </c>
      <c r="F2873" s="7">
        <f>(((20-15)/(MIN($E$2:$E$8761)-15))*Data[[#This Row],[temperatuur]])+18.151</f>
        <v>16.638394957983195</v>
      </c>
      <c r="G2873" s="7">
        <f>Data[[#This Row],[Tintern ]]-Data[[#This Row],[temperatuur]]</f>
        <v>9.4383949579831956</v>
      </c>
      <c r="H2873" s="7">
        <f>ROUND(IF(Data[[#This Row],[deltaT]]&gt;0,(Data[[#This Row],[Tintern ]]-Data[[#This Row],[temperatuur]])*Uitgangspunten!$B$9,0),1)</f>
        <v>32.799999999999997</v>
      </c>
      <c r="I2873"/>
      <c r="J2873"/>
      <c r="K2873" s="6"/>
      <c r="O2873" s="5"/>
      <c r="P2873" s="8"/>
      <c r="U2873"/>
      <c r="V2873"/>
    </row>
    <row r="2874" spans="1:22" x14ac:dyDescent="0.25">
      <c r="A2874">
        <v>2003</v>
      </c>
      <c r="B2874">
        <v>11</v>
      </c>
      <c r="C2874">
        <v>17</v>
      </c>
      <c r="D2874">
        <v>2</v>
      </c>
      <c r="E2874" s="13">
        <v>7.2</v>
      </c>
      <c r="F2874" s="7">
        <f>(((20-15)/(MIN($E$2:$E$8761)-15))*Data[[#This Row],[temperatuur]])+18.151</f>
        <v>16.638394957983195</v>
      </c>
      <c r="G2874" s="7">
        <f>Data[[#This Row],[Tintern ]]-Data[[#This Row],[temperatuur]]</f>
        <v>9.4383949579831956</v>
      </c>
      <c r="H2874" s="7">
        <f>ROUND(IF(Data[[#This Row],[deltaT]]&gt;0,(Data[[#This Row],[Tintern ]]-Data[[#This Row],[temperatuur]])*Uitgangspunten!$B$9,0),1)</f>
        <v>32.799999999999997</v>
      </c>
      <c r="I2874"/>
      <c r="J2874"/>
      <c r="K2874" s="6"/>
      <c r="O2874" s="5"/>
      <c r="P2874" s="8"/>
      <c r="U2874"/>
      <c r="V2874"/>
    </row>
    <row r="2875" spans="1:22" x14ac:dyDescent="0.25">
      <c r="A2875">
        <v>2003</v>
      </c>
      <c r="B2875">
        <v>11</v>
      </c>
      <c r="C2875">
        <v>17</v>
      </c>
      <c r="D2875">
        <v>7</v>
      </c>
      <c r="E2875" s="13">
        <v>7.2</v>
      </c>
      <c r="F2875" s="7">
        <f>(((20-15)/(MIN($E$2:$E$8761)-15))*Data[[#This Row],[temperatuur]])+18.151</f>
        <v>16.638394957983195</v>
      </c>
      <c r="G2875" s="7">
        <f>Data[[#This Row],[Tintern ]]-Data[[#This Row],[temperatuur]]</f>
        <v>9.4383949579831956</v>
      </c>
      <c r="H2875" s="7">
        <f>ROUND(IF(Data[[#This Row],[deltaT]]&gt;0,(Data[[#This Row],[Tintern ]]-Data[[#This Row],[temperatuur]])*Uitgangspunten!$B$9,0),1)</f>
        <v>32.799999999999997</v>
      </c>
      <c r="I2875"/>
      <c r="J2875"/>
      <c r="K2875" s="6"/>
      <c r="O2875" s="5"/>
      <c r="P2875" s="8"/>
      <c r="U2875"/>
      <c r="V2875"/>
    </row>
    <row r="2876" spans="1:22" x14ac:dyDescent="0.25">
      <c r="A2876">
        <v>2003</v>
      </c>
      <c r="B2876">
        <v>11</v>
      </c>
      <c r="C2876">
        <v>24</v>
      </c>
      <c r="D2876">
        <v>14</v>
      </c>
      <c r="E2876" s="13">
        <v>7.2</v>
      </c>
      <c r="F2876" s="7">
        <f>(((20-15)/(MIN($E$2:$E$8761)-15))*Data[[#This Row],[temperatuur]])+18.151</f>
        <v>16.638394957983195</v>
      </c>
      <c r="G2876" s="7">
        <f>Data[[#This Row],[Tintern ]]-Data[[#This Row],[temperatuur]]</f>
        <v>9.4383949579831956</v>
      </c>
      <c r="H2876" s="7">
        <f>ROUND(IF(Data[[#This Row],[deltaT]]&gt;0,(Data[[#This Row],[Tintern ]]-Data[[#This Row],[temperatuur]])*Uitgangspunten!$B$9,0),1)</f>
        <v>32.799999999999997</v>
      </c>
      <c r="I2876"/>
      <c r="J2876"/>
      <c r="K2876" s="6"/>
      <c r="O2876" s="5"/>
      <c r="P2876" s="8"/>
      <c r="U2876"/>
      <c r="V2876"/>
    </row>
    <row r="2877" spans="1:22" x14ac:dyDescent="0.25">
      <c r="A2877">
        <v>2003</v>
      </c>
      <c r="B2877">
        <v>11</v>
      </c>
      <c r="C2877">
        <v>30</v>
      </c>
      <c r="D2877">
        <v>17</v>
      </c>
      <c r="E2877" s="13">
        <v>7.2</v>
      </c>
      <c r="F2877" s="7">
        <f>(((20-15)/(MIN($E$2:$E$8761)-15))*Data[[#This Row],[temperatuur]])+18.151</f>
        <v>16.638394957983195</v>
      </c>
      <c r="G2877" s="7">
        <f>Data[[#This Row],[Tintern ]]-Data[[#This Row],[temperatuur]]</f>
        <v>9.4383949579831956</v>
      </c>
      <c r="H2877" s="7">
        <f>ROUND(IF(Data[[#This Row],[deltaT]]&gt;0,(Data[[#This Row],[Tintern ]]-Data[[#This Row],[temperatuur]])*Uitgangspunten!$B$9,0),1)</f>
        <v>32.799999999999997</v>
      </c>
      <c r="I2877"/>
      <c r="J2877"/>
      <c r="K2877" s="6"/>
      <c r="O2877" s="5"/>
      <c r="P2877" s="8"/>
      <c r="U2877"/>
      <c r="V2877"/>
    </row>
    <row r="2878" spans="1:22" x14ac:dyDescent="0.25">
      <c r="A2878">
        <v>2003</v>
      </c>
      <c r="B2878">
        <v>11</v>
      </c>
      <c r="C2878">
        <v>30</v>
      </c>
      <c r="D2878">
        <v>24</v>
      </c>
      <c r="E2878" s="13">
        <v>7.2</v>
      </c>
      <c r="F2878" s="7">
        <f>(((20-15)/(MIN($E$2:$E$8761)-15))*Data[[#This Row],[temperatuur]])+18.151</f>
        <v>16.638394957983195</v>
      </c>
      <c r="G2878" s="7">
        <f>Data[[#This Row],[Tintern ]]-Data[[#This Row],[temperatuur]]</f>
        <v>9.4383949579831956</v>
      </c>
      <c r="H2878" s="7">
        <f>ROUND(IF(Data[[#This Row],[deltaT]]&gt;0,(Data[[#This Row],[Tintern ]]-Data[[#This Row],[temperatuur]])*Uitgangspunten!$B$9,0),1)</f>
        <v>32.799999999999997</v>
      </c>
      <c r="I2878"/>
      <c r="J2878"/>
      <c r="K2878" s="6"/>
      <c r="O2878" s="5"/>
      <c r="P2878" s="8"/>
      <c r="U2878"/>
      <c r="V2878"/>
    </row>
    <row r="2879" spans="1:22" x14ac:dyDescent="0.25">
      <c r="A2879">
        <v>2003</v>
      </c>
      <c r="B2879">
        <v>12</v>
      </c>
      <c r="C2879">
        <v>2</v>
      </c>
      <c r="D2879">
        <v>10</v>
      </c>
      <c r="E2879" s="13">
        <v>7.2</v>
      </c>
      <c r="F2879" s="7">
        <f>(((20-15)/(MIN($E$2:$E$8761)-15))*Data[[#This Row],[temperatuur]])+18.151</f>
        <v>16.638394957983195</v>
      </c>
      <c r="G2879" s="7">
        <f>Data[[#This Row],[Tintern ]]-Data[[#This Row],[temperatuur]]</f>
        <v>9.4383949579831956</v>
      </c>
      <c r="H2879" s="7">
        <f>ROUND(IF(Data[[#This Row],[deltaT]]&gt;0,(Data[[#This Row],[Tintern ]]-Data[[#This Row],[temperatuur]])*Uitgangspunten!$B$9,0),1)</f>
        <v>32.799999999999997</v>
      </c>
      <c r="I2879"/>
      <c r="J2879"/>
      <c r="K2879" s="6"/>
      <c r="O2879" s="5"/>
      <c r="P2879" s="8"/>
      <c r="U2879"/>
      <c r="V2879"/>
    </row>
    <row r="2880" spans="1:22" x14ac:dyDescent="0.25">
      <c r="A2880">
        <v>2003</v>
      </c>
      <c r="B2880">
        <v>12</v>
      </c>
      <c r="C2880">
        <v>6</v>
      </c>
      <c r="D2880">
        <v>4</v>
      </c>
      <c r="E2880" s="13">
        <v>7.2</v>
      </c>
      <c r="F2880" s="7">
        <f>(((20-15)/(MIN($E$2:$E$8761)-15))*Data[[#This Row],[temperatuur]])+18.151</f>
        <v>16.638394957983195</v>
      </c>
      <c r="G2880" s="7">
        <f>Data[[#This Row],[Tintern ]]-Data[[#This Row],[temperatuur]]</f>
        <v>9.4383949579831956</v>
      </c>
      <c r="H2880" s="7">
        <f>ROUND(IF(Data[[#This Row],[deltaT]]&gt;0,(Data[[#This Row],[Tintern ]]-Data[[#This Row],[temperatuur]])*Uitgangspunten!$B$9,0),1)</f>
        <v>32.799999999999997</v>
      </c>
      <c r="I2880"/>
      <c r="J2880"/>
      <c r="K2880" s="6"/>
      <c r="O2880" s="5"/>
      <c r="P2880" s="8"/>
      <c r="U2880"/>
      <c r="V2880"/>
    </row>
    <row r="2881" spans="1:22" x14ac:dyDescent="0.25">
      <c r="A2881">
        <v>2003</v>
      </c>
      <c r="B2881">
        <v>12</v>
      </c>
      <c r="C2881">
        <v>12</v>
      </c>
      <c r="D2881">
        <v>22</v>
      </c>
      <c r="E2881" s="13">
        <v>7.2</v>
      </c>
      <c r="F2881" s="7">
        <f>(((20-15)/(MIN($E$2:$E$8761)-15))*Data[[#This Row],[temperatuur]])+18.151</f>
        <v>16.638394957983195</v>
      </c>
      <c r="G2881" s="7">
        <f>Data[[#This Row],[Tintern ]]-Data[[#This Row],[temperatuur]]</f>
        <v>9.4383949579831956</v>
      </c>
      <c r="H2881" s="7">
        <f>ROUND(IF(Data[[#This Row],[deltaT]]&gt;0,(Data[[#This Row],[Tintern ]]-Data[[#This Row],[temperatuur]])*Uitgangspunten!$B$9,0),1)</f>
        <v>32.799999999999997</v>
      </c>
      <c r="I2881"/>
      <c r="J2881"/>
      <c r="K2881" s="6"/>
      <c r="O2881" s="5"/>
      <c r="P2881" s="8"/>
      <c r="U2881"/>
      <c r="V2881"/>
    </row>
    <row r="2882" spans="1:22" x14ac:dyDescent="0.25">
      <c r="A2882">
        <v>2003</v>
      </c>
      <c r="B2882">
        <v>12</v>
      </c>
      <c r="C2882">
        <v>14</v>
      </c>
      <c r="D2882">
        <v>19</v>
      </c>
      <c r="E2882" s="13">
        <v>7.2</v>
      </c>
      <c r="F2882" s="7">
        <f>(((20-15)/(MIN($E$2:$E$8761)-15))*Data[[#This Row],[temperatuur]])+18.151</f>
        <v>16.638394957983195</v>
      </c>
      <c r="G2882" s="7">
        <f>Data[[#This Row],[Tintern ]]-Data[[#This Row],[temperatuur]]</f>
        <v>9.4383949579831956</v>
      </c>
      <c r="H2882" s="7">
        <f>ROUND(IF(Data[[#This Row],[deltaT]]&gt;0,(Data[[#This Row],[Tintern ]]-Data[[#This Row],[temperatuur]])*Uitgangspunten!$B$9,0),1)</f>
        <v>32.799999999999997</v>
      </c>
      <c r="I2882">
        <f>(MAX(E2858:E2881)+MIN(E2858:E2881))/20</f>
        <v>0.72</v>
      </c>
      <c r="J2882"/>
      <c r="K2882" s="6"/>
      <c r="O2882" s="5"/>
      <c r="P2882" s="8"/>
      <c r="U2882"/>
      <c r="V2882"/>
    </row>
    <row r="2883" spans="1:22" x14ac:dyDescent="0.25">
      <c r="A2883">
        <v>2003</v>
      </c>
      <c r="B2883">
        <v>12</v>
      </c>
      <c r="C2883">
        <v>20</v>
      </c>
      <c r="D2883">
        <v>10</v>
      </c>
      <c r="E2883" s="13">
        <v>7.2</v>
      </c>
      <c r="F2883" s="7">
        <f>(((20-15)/(MIN($E$2:$E$8761)-15))*Data[[#This Row],[temperatuur]])+18.151</f>
        <v>16.638394957983195</v>
      </c>
      <c r="G2883" s="7">
        <f>Data[[#This Row],[Tintern ]]-Data[[#This Row],[temperatuur]]</f>
        <v>9.4383949579831956</v>
      </c>
      <c r="H2883" s="7">
        <f>ROUND(IF(Data[[#This Row],[deltaT]]&gt;0,(Data[[#This Row],[Tintern ]]-Data[[#This Row],[temperatuur]])*Uitgangspunten!$B$9,0),1)</f>
        <v>32.799999999999997</v>
      </c>
      <c r="I2883"/>
      <c r="J2883"/>
      <c r="K2883" s="6"/>
      <c r="O2883" s="5"/>
      <c r="P2883" s="8"/>
      <c r="U2883"/>
      <c r="V2883"/>
    </row>
    <row r="2884" spans="1:22" x14ac:dyDescent="0.25">
      <c r="A2884">
        <v>2003</v>
      </c>
      <c r="B2884">
        <v>12</v>
      </c>
      <c r="C2884">
        <v>21</v>
      </c>
      <c r="D2884">
        <v>1</v>
      </c>
      <c r="E2884" s="13">
        <v>7.2</v>
      </c>
      <c r="F2884" s="7">
        <f>(((20-15)/(MIN($E$2:$E$8761)-15))*Data[[#This Row],[temperatuur]])+18.151</f>
        <v>16.638394957983195</v>
      </c>
      <c r="G2884" s="7">
        <f>Data[[#This Row],[Tintern ]]-Data[[#This Row],[temperatuur]]</f>
        <v>9.4383949579831956</v>
      </c>
      <c r="H2884" s="7">
        <f>ROUND(IF(Data[[#This Row],[deltaT]]&gt;0,(Data[[#This Row],[Tintern ]]-Data[[#This Row],[temperatuur]])*Uitgangspunten!$B$9,0),1)</f>
        <v>32.799999999999997</v>
      </c>
      <c r="I2884"/>
      <c r="J2884"/>
      <c r="O2884" s="5"/>
      <c r="P2884" s="8"/>
      <c r="U2884"/>
      <c r="V2884"/>
    </row>
    <row r="2885" spans="1:22" x14ac:dyDescent="0.25">
      <c r="A2885">
        <v>2003</v>
      </c>
      <c r="B2885">
        <v>12</v>
      </c>
      <c r="C2885">
        <v>25</v>
      </c>
      <c r="D2885">
        <v>5</v>
      </c>
      <c r="E2885" s="13">
        <v>7.2</v>
      </c>
      <c r="F2885" s="7">
        <f>(((20-15)/(MIN($E$2:$E$8761)-15))*Data[[#This Row],[temperatuur]])+18.151</f>
        <v>16.638394957983195</v>
      </c>
      <c r="G2885" s="7">
        <f>Data[[#This Row],[Tintern ]]-Data[[#This Row],[temperatuur]]</f>
        <v>9.4383949579831956</v>
      </c>
      <c r="H2885" s="7">
        <f>ROUND(IF(Data[[#This Row],[deltaT]]&gt;0,(Data[[#This Row],[Tintern ]]-Data[[#This Row],[temperatuur]])*Uitgangspunten!$B$9,0),1)</f>
        <v>32.799999999999997</v>
      </c>
      <c r="I2885"/>
      <c r="J2885"/>
      <c r="K2885" s="6"/>
      <c r="O2885" s="5"/>
      <c r="P2885" s="8"/>
      <c r="U2885"/>
      <c r="V2885"/>
    </row>
    <row r="2886" spans="1:22" x14ac:dyDescent="0.25">
      <c r="A2886">
        <v>2001</v>
      </c>
      <c r="B2886">
        <v>1</v>
      </c>
      <c r="C2886">
        <v>5</v>
      </c>
      <c r="D2886">
        <v>2</v>
      </c>
      <c r="E2886" s="13">
        <v>7.3000000000000007</v>
      </c>
      <c r="F2886" s="7">
        <f>(((20-15)/(MIN($E$2:$E$8761)-15))*Data[[#This Row],[temperatuur]])+18.151</f>
        <v>16.617386554621849</v>
      </c>
      <c r="G2886" s="7">
        <f>Data[[#This Row],[Tintern ]]-Data[[#This Row],[temperatuur]]</f>
        <v>9.3173865546218479</v>
      </c>
      <c r="H2886" s="7">
        <f>ROUND(IF(Data[[#This Row],[deltaT]]&gt;0,(Data[[#This Row],[Tintern ]]-Data[[#This Row],[temperatuur]])*Uitgangspunten!$B$9,0),1)</f>
        <v>32.4</v>
      </c>
      <c r="I2886"/>
      <c r="J2886"/>
      <c r="K2886" s="6"/>
      <c r="O2886" s="5"/>
      <c r="P2886" s="8"/>
      <c r="U2886"/>
      <c r="V2886"/>
    </row>
    <row r="2887" spans="1:22" x14ac:dyDescent="0.25">
      <c r="A2887">
        <v>2001</v>
      </c>
      <c r="B2887">
        <v>1</v>
      </c>
      <c r="C2887">
        <v>5</v>
      </c>
      <c r="D2887">
        <v>20</v>
      </c>
      <c r="E2887" s="13">
        <v>7.3000000000000007</v>
      </c>
      <c r="F2887" s="7">
        <f>(((20-15)/(MIN($E$2:$E$8761)-15))*Data[[#This Row],[temperatuur]])+18.151</f>
        <v>16.617386554621849</v>
      </c>
      <c r="G2887" s="7">
        <f>Data[[#This Row],[Tintern ]]-Data[[#This Row],[temperatuur]]</f>
        <v>9.3173865546218479</v>
      </c>
      <c r="H2887" s="7">
        <f>ROUND(IF(Data[[#This Row],[deltaT]]&gt;0,(Data[[#This Row],[Tintern ]]-Data[[#This Row],[temperatuur]])*Uitgangspunten!$B$9,0),1)</f>
        <v>32.4</v>
      </c>
      <c r="I2887"/>
      <c r="J2887"/>
      <c r="K2887" s="6"/>
      <c r="O2887" s="5"/>
      <c r="P2887" s="8"/>
      <c r="U2887"/>
      <c r="V2887"/>
    </row>
    <row r="2888" spans="1:22" x14ac:dyDescent="0.25">
      <c r="A2888">
        <v>2001</v>
      </c>
      <c r="B2888">
        <v>1</v>
      </c>
      <c r="C2888">
        <v>5</v>
      </c>
      <c r="D2888">
        <v>22</v>
      </c>
      <c r="E2888" s="13">
        <v>7.3000000000000007</v>
      </c>
      <c r="F2888" s="7">
        <f>(((20-15)/(MIN($E$2:$E$8761)-15))*Data[[#This Row],[temperatuur]])+18.151</f>
        <v>16.617386554621849</v>
      </c>
      <c r="G2888" s="7">
        <f>Data[[#This Row],[Tintern ]]-Data[[#This Row],[temperatuur]]</f>
        <v>9.3173865546218479</v>
      </c>
      <c r="H2888" s="7">
        <f>ROUND(IF(Data[[#This Row],[deltaT]]&gt;0,(Data[[#This Row],[Tintern ]]-Data[[#This Row],[temperatuur]])*Uitgangspunten!$B$9,0),1)</f>
        <v>32.4</v>
      </c>
      <c r="I2888"/>
      <c r="J2888"/>
      <c r="K2888" s="6"/>
      <c r="O2888" s="5"/>
      <c r="P2888" s="8"/>
      <c r="U2888"/>
      <c r="V2888"/>
    </row>
    <row r="2889" spans="1:22" x14ac:dyDescent="0.25">
      <c r="A2889">
        <v>2004</v>
      </c>
      <c r="B2889">
        <v>2</v>
      </c>
      <c r="C2889">
        <v>7</v>
      </c>
      <c r="D2889">
        <v>7</v>
      </c>
      <c r="E2889" s="13">
        <v>7.3000000000000007</v>
      </c>
      <c r="F2889" s="7">
        <f>(((20-15)/(MIN($E$2:$E$8761)-15))*Data[[#This Row],[temperatuur]])+18.151</f>
        <v>16.617386554621849</v>
      </c>
      <c r="G2889" s="7">
        <f>Data[[#This Row],[Tintern ]]-Data[[#This Row],[temperatuur]]</f>
        <v>9.3173865546218479</v>
      </c>
      <c r="H2889" s="7">
        <f>ROUND(IF(Data[[#This Row],[deltaT]]&gt;0,(Data[[#This Row],[Tintern ]]-Data[[#This Row],[temperatuur]])*Uitgangspunten!$B$9,0),1)</f>
        <v>32.4</v>
      </c>
      <c r="I2889"/>
      <c r="J2889"/>
      <c r="K2889" s="6"/>
      <c r="O2889" s="5"/>
      <c r="P2889" s="8"/>
      <c r="U2889"/>
      <c r="V2889"/>
    </row>
    <row r="2890" spans="1:22" x14ac:dyDescent="0.25">
      <c r="A2890">
        <v>2004</v>
      </c>
      <c r="B2890">
        <v>2</v>
      </c>
      <c r="C2890">
        <v>7</v>
      </c>
      <c r="D2890">
        <v>18</v>
      </c>
      <c r="E2890" s="13">
        <v>7.3000000000000007</v>
      </c>
      <c r="F2890" s="7">
        <f>(((20-15)/(MIN($E$2:$E$8761)-15))*Data[[#This Row],[temperatuur]])+18.151</f>
        <v>16.617386554621849</v>
      </c>
      <c r="G2890" s="7">
        <f>Data[[#This Row],[Tintern ]]-Data[[#This Row],[temperatuur]]</f>
        <v>9.3173865546218479</v>
      </c>
      <c r="H2890" s="7">
        <f>ROUND(IF(Data[[#This Row],[deltaT]]&gt;0,(Data[[#This Row],[Tintern ]]-Data[[#This Row],[temperatuur]])*Uitgangspunten!$B$9,0),1)</f>
        <v>32.4</v>
      </c>
      <c r="I2890"/>
      <c r="J2890"/>
      <c r="K2890" s="6"/>
      <c r="O2890" s="5"/>
      <c r="P2890" s="8"/>
      <c r="U2890"/>
      <c r="V2890"/>
    </row>
    <row r="2891" spans="1:22" x14ac:dyDescent="0.25">
      <c r="A2891">
        <v>2004</v>
      </c>
      <c r="B2891">
        <v>2</v>
      </c>
      <c r="C2891">
        <v>10</v>
      </c>
      <c r="D2891">
        <v>22</v>
      </c>
      <c r="E2891" s="13">
        <v>7.3000000000000007</v>
      </c>
      <c r="F2891" s="7">
        <f>(((20-15)/(MIN($E$2:$E$8761)-15))*Data[[#This Row],[temperatuur]])+18.151</f>
        <v>16.617386554621849</v>
      </c>
      <c r="G2891" s="7">
        <f>Data[[#This Row],[Tintern ]]-Data[[#This Row],[temperatuur]]</f>
        <v>9.3173865546218479</v>
      </c>
      <c r="H2891" s="7">
        <f>ROUND(IF(Data[[#This Row],[deltaT]]&gt;0,(Data[[#This Row],[Tintern ]]-Data[[#This Row],[temperatuur]])*Uitgangspunten!$B$9,0),1)</f>
        <v>32.4</v>
      </c>
      <c r="I2891"/>
      <c r="J2891"/>
      <c r="K2891" s="6"/>
      <c r="O2891" s="5"/>
      <c r="P2891" s="8"/>
      <c r="U2891"/>
      <c r="V2891"/>
    </row>
    <row r="2892" spans="1:22" x14ac:dyDescent="0.25">
      <c r="A2892">
        <v>2004</v>
      </c>
      <c r="B2892">
        <v>2</v>
      </c>
      <c r="C2892">
        <v>12</v>
      </c>
      <c r="D2892">
        <v>14</v>
      </c>
      <c r="E2892" s="13">
        <v>7.3000000000000007</v>
      </c>
      <c r="F2892" s="7">
        <f>(((20-15)/(MIN($E$2:$E$8761)-15))*Data[[#This Row],[temperatuur]])+18.151</f>
        <v>16.617386554621849</v>
      </c>
      <c r="G2892" s="7">
        <f>Data[[#This Row],[Tintern ]]-Data[[#This Row],[temperatuur]]</f>
        <v>9.3173865546218479</v>
      </c>
      <c r="H2892" s="7">
        <f>ROUND(IF(Data[[#This Row],[deltaT]]&gt;0,(Data[[#This Row],[Tintern ]]-Data[[#This Row],[temperatuur]])*Uitgangspunten!$B$9,0),1)</f>
        <v>32.4</v>
      </c>
      <c r="I2892"/>
      <c r="J2892"/>
      <c r="K2892" s="6"/>
      <c r="O2892" s="5"/>
      <c r="P2892" s="8"/>
      <c r="U2892"/>
      <c r="V2892"/>
    </row>
    <row r="2893" spans="1:22" x14ac:dyDescent="0.25">
      <c r="A2893">
        <v>2004</v>
      </c>
      <c r="B2893">
        <v>2</v>
      </c>
      <c r="C2893">
        <v>14</v>
      </c>
      <c r="D2893">
        <v>9</v>
      </c>
      <c r="E2893" s="13">
        <v>7.3000000000000007</v>
      </c>
      <c r="F2893" s="7">
        <f>(((20-15)/(MIN($E$2:$E$8761)-15))*Data[[#This Row],[temperatuur]])+18.151</f>
        <v>16.617386554621849</v>
      </c>
      <c r="G2893" s="7">
        <f>Data[[#This Row],[Tintern ]]-Data[[#This Row],[temperatuur]]</f>
        <v>9.3173865546218479</v>
      </c>
      <c r="H2893" s="7">
        <f>ROUND(IF(Data[[#This Row],[deltaT]]&gt;0,(Data[[#This Row],[Tintern ]]-Data[[#This Row],[temperatuur]])*Uitgangspunten!$B$9,0),1)</f>
        <v>32.4</v>
      </c>
      <c r="I2893"/>
      <c r="J2893"/>
      <c r="K2893" s="6"/>
      <c r="O2893" s="5"/>
      <c r="P2893" s="8"/>
      <c r="U2893"/>
      <c r="V2893"/>
    </row>
    <row r="2894" spans="1:22" x14ac:dyDescent="0.25">
      <c r="A2894">
        <v>2004</v>
      </c>
      <c r="B2894">
        <v>2</v>
      </c>
      <c r="C2894">
        <v>14</v>
      </c>
      <c r="D2894">
        <v>20</v>
      </c>
      <c r="E2894" s="13">
        <v>7.3000000000000007</v>
      </c>
      <c r="F2894" s="7">
        <f>(((20-15)/(MIN($E$2:$E$8761)-15))*Data[[#This Row],[temperatuur]])+18.151</f>
        <v>16.617386554621849</v>
      </c>
      <c r="G2894" s="7">
        <f>Data[[#This Row],[Tintern ]]-Data[[#This Row],[temperatuur]]</f>
        <v>9.3173865546218479</v>
      </c>
      <c r="H2894" s="7">
        <f>ROUND(IF(Data[[#This Row],[deltaT]]&gt;0,(Data[[#This Row],[Tintern ]]-Data[[#This Row],[temperatuur]])*Uitgangspunten!$B$9,0),1)</f>
        <v>32.4</v>
      </c>
      <c r="I2894"/>
      <c r="J2894"/>
      <c r="K2894" s="6"/>
      <c r="O2894" s="5"/>
      <c r="P2894" s="8"/>
      <c r="U2894"/>
      <c r="V2894"/>
    </row>
    <row r="2895" spans="1:22" x14ac:dyDescent="0.25">
      <c r="A2895">
        <v>2004</v>
      </c>
      <c r="B2895">
        <v>3</v>
      </c>
      <c r="C2895">
        <v>21</v>
      </c>
      <c r="D2895">
        <v>6</v>
      </c>
      <c r="E2895" s="13">
        <v>7.3000000000000007</v>
      </c>
      <c r="F2895" s="7">
        <f>(((20-15)/(MIN($E$2:$E$8761)-15))*Data[[#This Row],[temperatuur]])+18.151</f>
        <v>16.617386554621849</v>
      </c>
      <c r="G2895" s="7">
        <f>Data[[#This Row],[Tintern ]]-Data[[#This Row],[temperatuur]]</f>
        <v>9.3173865546218479</v>
      </c>
      <c r="H2895" s="7">
        <f>ROUND(IF(Data[[#This Row],[deltaT]]&gt;0,(Data[[#This Row],[Tintern ]]-Data[[#This Row],[temperatuur]])*Uitgangspunten!$B$9,0),1)</f>
        <v>32.4</v>
      </c>
      <c r="I2895"/>
      <c r="J2895"/>
      <c r="K2895" s="6"/>
      <c r="O2895" s="5"/>
      <c r="P2895" s="8"/>
      <c r="U2895"/>
      <c r="V2895"/>
    </row>
    <row r="2896" spans="1:22" x14ac:dyDescent="0.25">
      <c r="A2896">
        <v>2004</v>
      </c>
      <c r="B2896">
        <v>3</v>
      </c>
      <c r="C2896">
        <v>23</v>
      </c>
      <c r="D2896">
        <v>10</v>
      </c>
      <c r="E2896" s="13">
        <v>7.3000000000000007</v>
      </c>
      <c r="F2896" s="7">
        <f>(((20-15)/(MIN($E$2:$E$8761)-15))*Data[[#This Row],[temperatuur]])+18.151</f>
        <v>16.617386554621849</v>
      </c>
      <c r="G2896" s="7">
        <f>Data[[#This Row],[Tintern ]]-Data[[#This Row],[temperatuur]]</f>
        <v>9.3173865546218479</v>
      </c>
      <c r="H2896" s="7">
        <f>ROUND(IF(Data[[#This Row],[deltaT]]&gt;0,(Data[[#This Row],[Tintern ]]-Data[[#This Row],[temperatuur]])*Uitgangspunten!$B$9,0),1)</f>
        <v>32.4</v>
      </c>
      <c r="I2896"/>
      <c r="J2896"/>
      <c r="K2896" s="6"/>
      <c r="O2896" s="5"/>
      <c r="P2896" s="8"/>
      <c r="U2896"/>
      <c r="V2896"/>
    </row>
    <row r="2897" spans="1:22" x14ac:dyDescent="0.25">
      <c r="A2897">
        <v>2004</v>
      </c>
      <c r="B2897">
        <v>3</v>
      </c>
      <c r="C2897">
        <v>24</v>
      </c>
      <c r="D2897">
        <v>16</v>
      </c>
      <c r="E2897" s="13">
        <v>7.3000000000000007</v>
      </c>
      <c r="F2897" s="7">
        <f>(((20-15)/(MIN($E$2:$E$8761)-15))*Data[[#This Row],[temperatuur]])+18.151</f>
        <v>16.617386554621849</v>
      </c>
      <c r="G2897" s="7">
        <f>Data[[#This Row],[Tintern ]]-Data[[#This Row],[temperatuur]]</f>
        <v>9.3173865546218479</v>
      </c>
      <c r="H2897" s="7">
        <f>ROUND(IF(Data[[#This Row],[deltaT]]&gt;0,(Data[[#This Row],[Tintern ]]-Data[[#This Row],[temperatuur]])*Uitgangspunten!$B$9,0),1)</f>
        <v>32.4</v>
      </c>
      <c r="I2897"/>
      <c r="J2897"/>
      <c r="K2897" s="6"/>
      <c r="O2897" s="5"/>
      <c r="P2897" s="8"/>
      <c r="U2897"/>
      <c r="V2897"/>
    </row>
    <row r="2898" spans="1:22" x14ac:dyDescent="0.25">
      <c r="A2898">
        <v>2004</v>
      </c>
      <c r="B2898">
        <v>3</v>
      </c>
      <c r="C2898">
        <v>29</v>
      </c>
      <c r="D2898">
        <v>22</v>
      </c>
      <c r="E2898" s="13">
        <v>7.3000000000000007</v>
      </c>
      <c r="F2898" s="7">
        <f>(((20-15)/(MIN($E$2:$E$8761)-15))*Data[[#This Row],[temperatuur]])+18.151</f>
        <v>16.617386554621849</v>
      </c>
      <c r="G2898" s="7">
        <f>Data[[#This Row],[Tintern ]]-Data[[#This Row],[temperatuur]]</f>
        <v>9.3173865546218479</v>
      </c>
      <c r="H2898" s="7">
        <f>ROUND(IF(Data[[#This Row],[deltaT]]&gt;0,(Data[[#This Row],[Tintern ]]-Data[[#This Row],[temperatuur]])*Uitgangspunten!$B$9,0),1)</f>
        <v>32.4</v>
      </c>
      <c r="I2898"/>
      <c r="J2898"/>
      <c r="K2898" s="6"/>
      <c r="O2898" s="5"/>
      <c r="P2898" s="8"/>
      <c r="U2898"/>
      <c r="V2898"/>
    </row>
    <row r="2899" spans="1:22" x14ac:dyDescent="0.25">
      <c r="A2899">
        <v>2002</v>
      </c>
      <c r="B2899">
        <v>4</v>
      </c>
      <c r="C2899">
        <v>5</v>
      </c>
      <c r="D2899">
        <v>1</v>
      </c>
      <c r="E2899" s="13">
        <v>7.3000000000000007</v>
      </c>
      <c r="F2899" s="7">
        <f>(((20-15)/(MIN($E$2:$E$8761)-15))*Data[[#This Row],[temperatuur]])+18.151</f>
        <v>16.617386554621849</v>
      </c>
      <c r="G2899" s="7">
        <f>Data[[#This Row],[Tintern ]]-Data[[#This Row],[temperatuur]]</f>
        <v>9.3173865546218479</v>
      </c>
      <c r="H2899" s="7">
        <f>ROUND(IF(Data[[#This Row],[deltaT]]&gt;0,(Data[[#This Row],[Tintern ]]-Data[[#This Row],[temperatuur]])*Uitgangspunten!$B$9,0),1)</f>
        <v>32.4</v>
      </c>
      <c r="I2899"/>
      <c r="J2899"/>
      <c r="K2899" s="6"/>
      <c r="O2899" s="5"/>
      <c r="P2899" s="8"/>
      <c r="U2899"/>
      <c r="V2899"/>
    </row>
    <row r="2900" spans="1:22" x14ac:dyDescent="0.25">
      <c r="A2900">
        <v>2002</v>
      </c>
      <c r="B2900">
        <v>4</v>
      </c>
      <c r="C2900">
        <v>13</v>
      </c>
      <c r="D2900">
        <v>4</v>
      </c>
      <c r="E2900" s="13">
        <v>7.3000000000000007</v>
      </c>
      <c r="F2900" s="7">
        <f>(((20-15)/(MIN($E$2:$E$8761)-15))*Data[[#This Row],[temperatuur]])+18.151</f>
        <v>16.617386554621849</v>
      </c>
      <c r="G2900" s="7">
        <f>Data[[#This Row],[Tintern ]]-Data[[#This Row],[temperatuur]]</f>
        <v>9.3173865546218479</v>
      </c>
      <c r="H2900" s="7">
        <f>ROUND(IF(Data[[#This Row],[deltaT]]&gt;0,(Data[[#This Row],[Tintern ]]-Data[[#This Row],[temperatuur]])*Uitgangspunten!$B$9,0),1)</f>
        <v>32.4</v>
      </c>
      <c r="I2900"/>
      <c r="J2900"/>
      <c r="K2900" s="6"/>
      <c r="O2900" s="5"/>
      <c r="P2900" s="8"/>
      <c r="U2900"/>
      <c r="V2900"/>
    </row>
    <row r="2901" spans="1:22" x14ac:dyDescent="0.25">
      <c r="A2901">
        <v>2002</v>
      </c>
      <c r="B2901">
        <v>4</v>
      </c>
      <c r="C2901">
        <v>13</v>
      </c>
      <c r="D2901">
        <v>5</v>
      </c>
      <c r="E2901" s="13">
        <v>7.3000000000000007</v>
      </c>
      <c r="F2901" s="7">
        <f>(((20-15)/(MIN($E$2:$E$8761)-15))*Data[[#This Row],[temperatuur]])+18.151</f>
        <v>16.617386554621849</v>
      </c>
      <c r="G2901" s="7">
        <f>Data[[#This Row],[Tintern ]]-Data[[#This Row],[temperatuur]]</f>
        <v>9.3173865546218479</v>
      </c>
      <c r="H2901" s="7">
        <f>ROUND(IF(Data[[#This Row],[deltaT]]&gt;0,(Data[[#This Row],[Tintern ]]-Data[[#This Row],[temperatuur]])*Uitgangspunten!$B$9,0),1)</f>
        <v>32.4</v>
      </c>
      <c r="I2901"/>
      <c r="J2901"/>
      <c r="K2901" s="6"/>
      <c r="O2901" s="5"/>
      <c r="P2901" s="8"/>
      <c r="U2901"/>
      <c r="V2901"/>
    </row>
    <row r="2902" spans="1:22" x14ac:dyDescent="0.25">
      <c r="A2902">
        <v>2002</v>
      </c>
      <c r="B2902">
        <v>4</v>
      </c>
      <c r="C2902">
        <v>15</v>
      </c>
      <c r="D2902">
        <v>11</v>
      </c>
      <c r="E2902" s="13">
        <v>7.3000000000000007</v>
      </c>
      <c r="F2902" s="7">
        <f>(((20-15)/(MIN($E$2:$E$8761)-15))*Data[[#This Row],[temperatuur]])+18.151</f>
        <v>16.617386554621849</v>
      </c>
      <c r="G2902" s="7">
        <f>Data[[#This Row],[Tintern ]]-Data[[#This Row],[temperatuur]]</f>
        <v>9.3173865546218479</v>
      </c>
      <c r="H2902" s="7">
        <f>ROUND(IF(Data[[#This Row],[deltaT]]&gt;0,(Data[[#This Row],[Tintern ]]-Data[[#This Row],[temperatuur]])*Uitgangspunten!$B$9,0),1)</f>
        <v>32.4</v>
      </c>
      <c r="I2902"/>
      <c r="J2902"/>
      <c r="K2902" s="6"/>
      <c r="O2902" s="5"/>
      <c r="P2902" s="8"/>
      <c r="U2902"/>
      <c r="V2902"/>
    </row>
    <row r="2903" spans="1:22" x14ac:dyDescent="0.25">
      <c r="A2903">
        <v>2002</v>
      </c>
      <c r="B2903">
        <v>4</v>
      </c>
      <c r="C2903">
        <v>15</v>
      </c>
      <c r="D2903">
        <v>17</v>
      </c>
      <c r="E2903" s="13">
        <v>7.3000000000000007</v>
      </c>
      <c r="F2903" s="7">
        <f>(((20-15)/(MIN($E$2:$E$8761)-15))*Data[[#This Row],[temperatuur]])+18.151</f>
        <v>16.617386554621849</v>
      </c>
      <c r="G2903" s="7">
        <f>Data[[#This Row],[Tintern ]]-Data[[#This Row],[temperatuur]]</f>
        <v>9.3173865546218479</v>
      </c>
      <c r="H2903" s="7">
        <f>ROUND(IF(Data[[#This Row],[deltaT]]&gt;0,(Data[[#This Row],[Tintern ]]-Data[[#This Row],[temperatuur]])*Uitgangspunten!$B$9,0),1)</f>
        <v>32.4</v>
      </c>
      <c r="I2903"/>
      <c r="J2903"/>
      <c r="K2903" s="6"/>
      <c r="O2903" s="5"/>
      <c r="P2903" s="8"/>
      <c r="U2903"/>
      <c r="V2903"/>
    </row>
    <row r="2904" spans="1:22" x14ac:dyDescent="0.25">
      <c r="A2904">
        <v>2002</v>
      </c>
      <c r="B2904">
        <v>4</v>
      </c>
      <c r="C2904">
        <v>15</v>
      </c>
      <c r="D2904">
        <v>23</v>
      </c>
      <c r="E2904" s="13">
        <v>7.3000000000000007</v>
      </c>
      <c r="F2904" s="7">
        <f>(((20-15)/(MIN($E$2:$E$8761)-15))*Data[[#This Row],[temperatuur]])+18.151</f>
        <v>16.617386554621849</v>
      </c>
      <c r="G2904" s="7">
        <f>Data[[#This Row],[Tintern ]]-Data[[#This Row],[temperatuur]]</f>
        <v>9.3173865546218479</v>
      </c>
      <c r="H2904" s="7">
        <f>ROUND(IF(Data[[#This Row],[deltaT]]&gt;0,(Data[[#This Row],[Tintern ]]-Data[[#This Row],[temperatuur]])*Uitgangspunten!$B$9,0),1)</f>
        <v>32.4</v>
      </c>
      <c r="I2904"/>
      <c r="J2904"/>
      <c r="K2904" s="6"/>
      <c r="O2904" s="5"/>
      <c r="P2904" s="8"/>
      <c r="U2904"/>
      <c r="V2904"/>
    </row>
    <row r="2905" spans="1:22" x14ac:dyDescent="0.25">
      <c r="A2905">
        <v>2002</v>
      </c>
      <c r="B2905">
        <v>4</v>
      </c>
      <c r="C2905">
        <v>16</v>
      </c>
      <c r="D2905">
        <v>3</v>
      </c>
      <c r="E2905" s="13">
        <v>7.3000000000000007</v>
      </c>
      <c r="F2905" s="7">
        <f>(((20-15)/(MIN($E$2:$E$8761)-15))*Data[[#This Row],[temperatuur]])+18.151</f>
        <v>16.617386554621849</v>
      </c>
      <c r="G2905" s="7">
        <f>Data[[#This Row],[Tintern ]]-Data[[#This Row],[temperatuur]]</f>
        <v>9.3173865546218479</v>
      </c>
      <c r="H2905" s="7">
        <f>ROUND(IF(Data[[#This Row],[deltaT]]&gt;0,(Data[[#This Row],[Tintern ]]-Data[[#This Row],[temperatuur]])*Uitgangspunten!$B$9,0),1)</f>
        <v>32.4</v>
      </c>
      <c r="I2905"/>
      <c r="J2905"/>
      <c r="K2905" s="6"/>
      <c r="O2905" s="5"/>
      <c r="P2905" s="8"/>
      <c r="U2905"/>
      <c r="V2905"/>
    </row>
    <row r="2906" spans="1:22" x14ac:dyDescent="0.25">
      <c r="A2906">
        <v>2002</v>
      </c>
      <c r="B2906">
        <v>4</v>
      </c>
      <c r="C2906">
        <v>28</v>
      </c>
      <c r="D2906">
        <v>24</v>
      </c>
      <c r="E2906" s="13">
        <v>7.3000000000000007</v>
      </c>
      <c r="F2906" s="7">
        <f>(((20-15)/(MIN($E$2:$E$8761)-15))*Data[[#This Row],[temperatuur]])+18.151</f>
        <v>16.617386554621849</v>
      </c>
      <c r="G2906" s="7">
        <f>Data[[#This Row],[Tintern ]]-Data[[#This Row],[temperatuur]]</f>
        <v>9.3173865546218479</v>
      </c>
      <c r="H2906" s="7">
        <f>ROUND(IF(Data[[#This Row],[deltaT]]&gt;0,(Data[[#This Row],[Tintern ]]-Data[[#This Row],[temperatuur]])*Uitgangspunten!$B$9,0),1)</f>
        <v>32.4</v>
      </c>
      <c r="I2906">
        <f>(MAX(E2882:E2905)+MIN(E2882:E2905))/20</f>
        <v>0.72499999999999998</v>
      </c>
      <c r="J2906"/>
      <c r="K2906" s="6"/>
      <c r="O2906" s="5"/>
      <c r="P2906" s="8"/>
      <c r="U2906"/>
      <c r="V2906"/>
    </row>
    <row r="2907" spans="1:22" x14ac:dyDescent="0.25">
      <c r="A2907">
        <v>2000</v>
      </c>
      <c r="B2907">
        <v>5</v>
      </c>
      <c r="C2907">
        <v>30</v>
      </c>
      <c r="D2907">
        <v>23</v>
      </c>
      <c r="E2907" s="13">
        <v>7.3000000000000007</v>
      </c>
      <c r="F2907" s="7">
        <f>(((20-15)/(MIN($E$2:$E$8761)-15))*Data[[#This Row],[temperatuur]])+18.151</f>
        <v>16.617386554621849</v>
      </c>
      <c r="G2907" s="7">
        <f>Data[[#This Row],[Tintern ]]-Data[[#This Row],[temperatuur]]</f>
        <v>9.3173865546218479</v>
      </c>
      <c r="H2907" s="7">
        <f>ROUND(IF(Data[[#This Row],[deltaT]]&gt;0,(Data[[#This Row],[Tintern ]]-Data[[#This Row],[temperatuur]])*Uitgangspunten!$B$9,0),1)</f>
        <v>32.4</v>
      </c>
      <c r="I2907"/>
      <c r="J2907"/>
      <c r="K2907" s="6"/>
      <c r="O2907" s="5"/>
      <c r="P2907" s="8"/>
      <c r="U2907"/>
      <c r="V2907"/>
    </row>
    <row r="2908" spans="1:22" x14ac:dyDescent="0.25">
      <c r="A2908">
        <v>2011</v>
      </c>
      <c r="B2908">
        <v>6</v>
      </c>
      <c r="C2908">
        <v>9</v>
      </c>
      <c r="D2908">
        <v>24</v>
      </c>
      <c r="E2908" s="13">
        <v>7.3000000000000007</v>
      </c>
      <c r="F2908" s="7">
        <f>(((20-15)/(MIN($E$2:$E$8761)-15))*Data[[#This Row],[temperatuur]])+18.151</f>
        <v>16.617386554621849</v>
      </c>
      <c r="G2908" s="7">
        <f>Data[[#This Row],[Tintern ]]-Data[[#This Row],[temperatuur]]</f>
        <v>9.3173865546218479</v>
      </c>
      <c r="H2908" s="7">
        <f>ROUND(IF(Data[[#This Row],[deltaT]]&gt;0,(Data[[#This Row],[Tintern ]]-Data[[#This Row],[temperatuur]])*Uitgangspunten!$B$9,0),1)</f>
        <v>32.4</v>
      </c>
      <c r="I2908"/>
      <c r="J2908"/>
      <c r="K2908" s="6"/>
      <c r="O2908" s="5"/>
      <c r="P2908" s="8"/>
      <c r="U2908"/>
      <c r="V2908"/>
    </row>
    <row r="2909" spans="1:22" x14ac:dyDescent="0.25">
      <c r="A2909">
        <v>2011</v>
      </c>
      <c r="B2909">
        <v>6</v>
      </c>
      <c r="C2909">
        <v>11</v>
      </c>
      <c r="D2909">
        <v>22</v>
      </c>
      <c r="E2909" s="13">
        <v>7.3000000000000007</v>
      </c>
      <c r="F2909" s="7">
        <f>(((20-15)/(MIN($E$2:$E$8761)-15))*Data[[#This Row],[temperatuur]])+18.151</f>
        <v>16.617386554621849</v>
      </c>
      <c r="G2909" s="7">
        <f>Data[[#This Row],[Tintern ]]-Data[[#This Row],[temperatuur]]</f>
        <v>9.3173865546218479</v>
      </c>
      <c r="H2909" s="7">
        <f>ROUND(IF(Data[[#This Row],[deltaT]]&gt;0,(Data[[#This Row],[Tintern ]]-Data[[#This Row],[temperatuur]])*Uitgangspunten!$B$9,0),1)</f>
        <v>32.4</v>
      </c>
      <c r="I2909"/>
      <c r="J2909"/>
      <c r="K2909" s="6"/>
      <c r="O2909" s="5"/>
      <c r="P2909" s="8"/>
      <c r="U2909"/>
      <c r="V2909"/>
    </row>
    <row r="2910" spans="1:22" x14ac:dyDescent="0.25">
      <c r="A2910">
        <v>2011</v>
      </c>
      <c r="B2910">
        <v>9</v>
      </c>
      <c r="C2910">
        <v>24</v>
      </c>
      <c r="D2910">
        <v>6</v>
      </c>
      <c r="E2910" s="13">
        <v>7.3000000000000007</v>
      </c>
      <c r="F2910" s="7">
        <f>(((20-15)/(MIN($E$2:$E$8761)-15))*Data[[#This Row],[temperatuur]])+18.151</f>
        <v>16.617386554621849</v>
      </c>
      <c r="G2910" s="7">
        <f>Data[[#This Row],[Tintern ]]-Data[[#This Row],[temperatuur]]</f>
        <v>9.3173865546218479</v>
      </c>
      <c r="H2910" s="7">
        <f>ROUND(IF(Data[[#This Row],[deltaT]]&gt;0,(Data[[#This Row],[Tintern ]]-Data[[#This Row],[temperatuur]])*Uitgangspunten!$B$9,0),1)</f>
        <v>32.4</v>
      </c>
      <c r="I2910"/>
      <c r="J2910"/>
      <c r="K2910" s="6"/>
      <c r="O2910" s="5"/>
      <c r="P2910" s="8"/>
      <c r="U2910"/>
      <c r="V2910"/>
    </row>
    <row r="2911" spans="1:22" x14ac:dyDescent="0.25">
      <c r="A2911">
        <v>2010</v>
      </c>
      <c r="B2911">
        <v>10</v>
      </c>
      <c r="C2911">
        <v>19</v>
      </c>
      <c r="D2911">
        <v>22</v>
      </c>
      <c r="E2911" s="13">
        <v>7.3000000000000007</v>
      </c>
      <c r="F2911" s="7">
        <f>(((20-15)/(MIN($E$2:$E$8761)-15))*Data[[#This Row],[temperatuur]])+18.151</f>
        <v>16.617386554621849</v>
      </c>
      <c r="G2911" s="7">
        <f>Data[[#This Row],[Tintern ]]-Data[[#This Row],[temperatuur]]</f>
        <v>9.3173865546218479</v>
      </c>
      <c r="H2911" s="7">
        <f>ROUND(IF(Data[[#This Row],[deltaT]]&gt;0,(Data[[#This Row],[Tintern ]]-Data[[#This Row],[temperatuur]])*Uitgangspunten!$B$9,0),1)</f>
        <v>32.4</v>
      </c>
      <c r="I2911"/>
      <c r="J2911"/>
      <c r="K2911" s="6"/>
      <c r="O2911" s="5"/>
      <c r="P2911" s="8"/>
      <c r="U2911"/>
      <c r="V2911"/>
    </row>
    <row r="2912" spans="1:22" x14ac:dyDescent="0.25">
      <c r="A2912">
        <v>2010</v>
      </c>
      <c r="B2912">
        <v>10</v>
      </c>
      <c r="C2912">
        <v>20</v>
      </c>
      <c r="D2912">
        <v>13</v>
      </c>
      <c r="E2912" s="13">
        <v>7.3000000000000007</v>
      </c>
      <c r="F2912" s="7">
        <f>(((20-15)/(MIN($E$2:$E$8761)-15))*Data[[#This Row],[temperatuur]])+18.151</f>
        <v>16.617386554621849</v>
      </c>
      <c r="G2912" s="7">
        <f>Data[[#This Row],[Tintern ]]-Data[[#This Row],[temperatuur]]</f>
        <v>9.3173865546218479</v>
      </c>
      <c r="H2912" s="7">
        <f>ROUND(IF(Data[[#This Row],[deltaT]]&gt;0,(Data[[#This Row],[Tintern ]]-Data[[#This Row],[temperatuur]])*Uitgangspunten!$B$9,0),1)</f>
        <v>32.4</v>
      </c>
      <c r="I2912"/>
      <c r="J2912"/>
      <c r="K2912" s="6"/>
      <c r="O2912" s="5"/>
      <c r="P2912" s="8"/>
      <c r="U2912"/>
      <c r="V2912"/>
    </row>
    <row r="2913" spans="1:22" x14ac:dyDescent="0.25">
      <c r="A2913">
        <v>2010</v>
      </c>
      <c r="B2913">
        <v>10</v>
      </c>
      <c r="C2913">
        <v>29</v>
      </c>
      <c r="D2913">
        <v>5</v>
      </c>
      <c r="E2913" s="13">
        <v>7.3000000000000007</v>
      </c>
      <c r="F2913" s="7">
        <f>(((20-15)/(MIN($E$2:$E$8761)-15))*Data[[#This Row],[temperatuur]])+18.151</f>
        <v>16.617386554621849</v>
      </c>
      <c r="G2913" s="7">
        <f>Data[[#This Row],[Tintern ]]-Data[[#This Row],[temperatuur]]</f>
        <v>9.3173865546218479</v>
      </c>
      <c r="H2913" s="7">
        <f>ROUND(IF(Data[[#This Row],[deltaT]]&gt;0,(Data[[#This Row],[Tintern ]]-Data[[#This Row],[temperatuur]])*Uitgangspunten!$B$9,0),1)</f>
        <v>32.4</v>
      </c>
      <c r="I2913"/>
      <c r="J2913"/>
      <c r="K2913" s="6"/>
      <c r="O2913" s="5"/>
      <c r="P2913" s="8"/>
      <c r="U2913"/>
      <c r="V2913"/>
    </row>
    <row r="2914" spans="1:22" x14ac:dyDescent="0.25">
      <c r="A2914">
        <v>2003</v>
      </c>
      <c r="B2914" s="3">
        <v>11</v>
      </c>
      <c r="C2914" s="3">
        <v>1</v>
      </c>
      <c r="D2914" s="3">
        <v>4</v>
      </c>
      <c r="E2914" s="13">
        <v>7.3000000000000007</v>
      </c>
      <c r="F2914" s="7">
        <f>(((20-15)/(MIN($E$2:$E$8761)-15))*Data[[#This Row],[temperatuur]])+18.151</f>
        <v>16.617386554621849</v>
      </c>
      <c r="G2914" s="7">
        <f>Data[[#This Row],[Tintern ]]-Data[[#This Row],[temperatuur]]</f>
        <v>9.3173865546218479</v>
      </c>
      <c r="H2914" s="7">
        <f>ROUND(IF(Data[[#This Row],[deltaT]]&gt;0,(Data[[#This Row],[Tintern ]]-Data[[#This Row],[temperatuur]])*Uitgangspunten!$B$9,0),1)</f>
        <v>32.4</v>
      </c>
      <c r="I2914"/>
      <c r="J2914"/>
      <c r="K2914" s="6"/>
      <c r="O2914" s="5"/>
      <c r="P2914" s="8"/>
      <c r="U2914"/>
      <c r="V2914"/>
    </row>
    <row r="2915" spans="1:22" x14ac:dyDescent="0.25">
      <c r="A2915">
        <v>2003</v>
      </c>
      <c r="B2915">
        <v>11</v>
      </c>
      <c r="C2915">
        <v>12</v>
      </c>
      <c r="D2915">
        <v>14</v>
      </c>
      <c r="E2915" s="13">
        <v>7.3000000000000007</v>
      </c>
      <c r="F2915" s="7">
        <f>(((20-15)/(MIN($E$2:$E$8761)-15))*Data[[#This Row],[temperatuur]])+18.151</f>
        <v>16.617386554621849</v>
      </c>
      <c r="G2915" s="7">
        <f>Data[[#This Row],[Tintern ]]-Data[[#This Row],[temperatuur]]</f>
        <v>9.3173865546218479</v>
      </c>
      <c r="H2915" s="7">
        <f>ROUND(IF(Data[[#This Row],[deltaT]]&gt;0,(Data[[#This Row],[Tintern ]]-Data[[#This Row],[temperatuur]])*Uitgangspunten!$B$9,0),1)</f>
        <v>32.4</v>
      </c>
      <c r="I2915"/>
      <c r="J2915"/>
      <c r="K2915" s="6"/>
      <c r="O2915" s="5"/>
      <c r="P2915" s="8"/>
      <c r="U2915"/>
      <c r="V2915"/>
    </row>
    <row r="2916" spans="1:22" x14ac:dyDescent="0.25">
      <c r="A2916">
        <v>2003</v>
      </c>
      <c r="B2916">
        <v>11</v>
      </c>
      <c r="C2916">
        <v>12</v>
      </c>
      <c r="D2916">
        <v>15</v>
      </c>
      <c r="E2916" s="13">
        <v>7.3000000000000007</v>
      </c>
      <c r="F2916" s="7">
        <f>(((20-15)/(MIN($E$2:$E$8761)-15))*Data[[#This Row],[temperatuur]])+18.151</f>
        <v>16.617386554621849</v>
      </c>
      <c r="G2916" s="7">
        <f>Data[[#This Row],[Tintern ]]-Data[[#This Row],[temperatuur]]</f>
        <v>9.3173865546218479</v>
      </c>
      <c r="H2916" s="7">
        <f>ROUND(IF(Data[[#This Row],[deltaT]]&gt;0,(Data[[#This Row],[Tintern ]]-Data[[#This Row],[temperatuur]])*Uitgangspunten!$B$9,0),1)</f>
        <v>32.4</v>
      </c>
      <c r="I2916"/>
      <c r="J2916"/>
      <c r="K2916" s="6"/>
      <c r="O2916" s="5"/>
      <c r="P2916" s="8"/>
      <c r="U2916"/>
      <c r="V2916"/>
    </row>
    <row r="2917" spans="1:22" x14ac:dyDescent="0.25">
      <c r="A2917">
        <v>2003</v>
      </c>
      <c r="B2917">
        <v>11</v>
      </c>
      <c r="C2917">
        <v>12</v>
      </c>
      <c r="D2917">
        <v>17</v>
      </c>
      <c r="E2917" s="13">
        <v>7.3000000000000007</v>
      </c>
      <c r="F2917" s="7">
        <f>(((20-15)/(MIN($E$2:$E$8761)-15))*Data[[#This Row],[temperatuur]])+18.151</f>
        <v>16.617386554621849</v>
      </c>
      <c r="G2917" s="7">
        <f>Data[[#This Row],[Tintern ]]-Data[[#This Row],[temperatuur]]</f>
        <v>9.3173865546218479</v>
      </c>
      <c r="H2917" s="7">
        <f>ROUND(IF(Data[[#This Row],[deltaT]]&gt;0,(Data[[#This Row],[Tintern ]]-Data[[#This Row],[temperatuur]])*Uitgangspunten!$B$9,0),1)</f>
        <v>32.4</v>
      </c>
      <c r="I2917"/>
      <c r="J2917"/>
      <c r="K2917" s="6"/>
      <c r="O2917" s="5"/>
      <c r="P2917" s="8"/>
      <c r="U2917"/>
      <c r="V2917"/>
    </row>
    <row r="2918" spans="1:22" x14ac:dyDescent="0.25">
      <c r="A2918">
        <v>2003</v>
      </c>
      <c r="B2918">
        <v>11</v>
      </c>
      <c r="C2918">
        <v>12</v>
      </c>
      <c r="D2918">
        <v>18</v>
      </c>
      <c r="E2918" s="13">
        <v>7.3000000000000007</v>
      </c>
      <c r="F2918" s="7">
        <f>(((20-15)/(MIN($E$2:$E$8761)-15))*Data[[#This Row],[temperatuur]])+18.151</f>
        <v>16.617386554621849</v>
      </c>
      <c r="G2918" s="7">
        <f>Data[[#This Row],[Tintern ]]-Data[[#This Row],[temperatuur]]</f>
        <v>9.3173865546218479</v>
      </c>
      <c r="H2918" s="7">
        <f>ROUND(IF(Data[[#This Row],[deltaT]]&gt;0,(Data[[#This Row],[Tintern ]]-Data[[#This Row],[temperatuur]])*Uitgangspunten!$B$9,0),1)</f>
        <v>32.4</v>
      </c>
      <c r="I2918"/>
      <c r="J2918"/>
      <c r="K2918" s="6"/>
      <c r="O2918" s="5"/>
      <c r="P2918" s="8"/>
      <c r="U2918"/>
      <c r="V2918"/>
    </row>
    <row r="2919" spans="1:22" x14ac:dyDescent="0.25">
      <c r="A2919">
        <v>2003</v>
      </c>
      <c r="B2919">
        <v>11</v>
      </c>
      <c r="C2919">
        <v>12</v>
      </c>
      <c r="D2919">
        <v>24</v>
      </c>
      <c r="E2919" s="13">
        <v>7.3000000000000007</v>
      </c>
      <c r="F2919" s="7">
        <f>(((20-15)/(MIN($E$2:$E$8761)-15))*Data[[#This Row],[temperatuur]])+18.151</f>
        <v>16.617386554621849</v>
      </c>
      <c r="G2919" s="7">
        <f>Data[[#This Row],[Tintern ]]-Data[[#This Row],[temperatuur]]</f>
        <v>9.3173865546218479</v>
      </c>
      <c r="H2919" s="7">
        <f>ROUND(IF(Data[[#This Row],[deltaT]]&gt;0,(Data[[#This Row],[Tintern ]]-Data[[#This Row],[temperatuur]])*Uitgangspunten!$B$9,0),1)</f>
        <v>32.4</v>
      </c>
      <c r="I2919"/>
      <c r="J2919"/>
      <c r="K2919" s="6"/>
      <c r="O2919" s="5"/>
      <c r="P2919" s="8"/>
      <c r="U2919"/>
      <c r="V2919"/>
    </row>
    <row r="2920" spans="1:22" x14ac:dyDescent="0.25">
      <c r="A2920">
        <v>2003</v>
      </c>
      <c r="B2920">
        <v>11</v>
      </c>
      <c r="C2920">
        <v>15</v>
      </c>
      <c r="D2920">
        <v>18</v>
      </c>
      <c r="E2920" s="13">
        <v>7.3000000000000007</v>
      </c>
      <c r="F2920" s="7">
        <f>(((20-15)/(MIN($E$2:$E$8761)-15))*Data[[#This Row],[temperatuur]])+18.151</f>
        <v>16.617386554621849</v>
      </c>
      <c r="G2920" s="7">
        <f>Data[[#This Row],[Tintern ]]-Data[[#This Row],[temperatuur]]</f>
        <v>9.3173865546218479</v>
      </c>
      <c r="H2920" s="7">
        <f>ROUND(IF(Data[[#This Row],[deltaT]]&gt;0,(Data[[#This Row],[Tintern ]]-Data[[#This Row],[temperatuur]])*Uitgangspunten!$B$9,0),1)</f>
        <v>32.4</v>
      </c>
      <c r="I2920"/>
      <c r="J2920"/>
      <c r="K2920" s="6"/>
      <c r="O2920" s="5"/>
      <c r="P2920" s="8"/>
      <c r="U2920"/>
      <c r="V2920"/>
    </row>
    <row r="2921" spans="1:22" x14ac:dyDescent="0.25">
      <c r="A2921">
        <v>2003</v>
      </c>
      <c r="B2921">
        <v>11</v>
      </c>
      <c r="C2921">
        <v>15</v>
      </c>
      <c r="D2921">
        <v>21</v>
      </c>
      <c r="E2921" s="13">
        <v>7.3000000000000007</v>
      </c>
      <c r="F2921" s="7">
        <f>(((20-15)/(MIN($E$2:$E$8761)-15))*Data[[#This Row],[temperatuur]])+18.151</f>
        <v>16.617386554621849</v>
      </c>
      <c r="G2921" s="7">
        <f>Data[[#This Row],[Tintern ]]-Data[[#This Row],[temperatuur]]</f>
        <v>9.3173865546218479</v>
      </c>
      <c r="H2921" s="7">
        <f>ROUND(IF(Data[[#This Row],[deltaT]]&gt;0,(Data[[#This Row],[Tintern ]]-Data[[#This Row],[temperatuur]])*Uitgangspunten!$B$9,0),1)</f>
        <v>32.4</v>
      </c>
      <c r="I2921"/>
      <c r="J2921"/>
      <c r="K2921" s="6"/>
      <c r="O2921" s="5"/>
      <c r="P2921" s="8"/>
      <c r="U2921"/>
      <c r="V2921"/>
    </row>
    <row r="2922" spans="1:22" x14ac:dyDescent="0.25">
      <c r="A2922">
        <v>2003</v>
      </c>
      <c r="B2922">
        <v>11</v>
      </c>
      <c r="C2922">
        <v>24</v>
      </c>
      <c r="D2922">
        <v>13</v>
      </c>
      <c r="E2922" s="13">
        <v>7.3000000000000007</v>
      </c>
      <c r="F2922" s="7">
        <f>(((20-15)/(MIN($E$2:$E$8761)-15))*Data[[#This Row],[temperatuur]])+18.151</f>
        <v>16.617386554621849</v>
      </c>
      <c r="G2922" s="7">
        <f>Data[[#This Row],[Tintern ]]-Data[[#This Row],[temperatuur]]</f>
        <v>9.3173865546218479</v>
      </c>
      <c r="H2922" s="7">
        <f>ROUND(IF(Data[[#This Row],[deltaT]]&gt;0,(Data[[#This Row],[Tintern ]]-Data[[#This Row],[temperatuur]])*Uitgangspunten!$B$9,0),1)</f>
        <v>32.4</v>
      </c>
      <c r="I2922"/>
      <c r="J2922"/>
      <c r="K2922" s="6"/>
      <c r="O2922" s="5"/>
      <c r="P2922" s="8"/>
      <c r="U2922"/>
      <c r="V2922"/>
    </row>
    <row r="2923" spans="1:22" x14ac:dyDescent="0.25">
      <c r="A2923">
        <v>2003</v>
      </c>
      <c r="B2923">
        <v>11</v>
      </c>
      <c r="C2923">
        <v>26</v>
      </c>
      <c r="D2923">
        <v>5</v>
      </c>
      <c r="E2923" s="13">
        <v>7.3000000000000007</v>
      </c>
      <c r="F2923" s="7">
        <f>(((20-15)/(MIN($E$2:$E$8761)-15))*Data[[#This Row],[temperatuur]])+18.151</f>
        <v>16.617386554621849</v>
      </c>
      <c r="G2923" s="7">
        <f>Data[[#This Row],[Tintern ]]-Data[[#This Row],[temperatuur]]</f>
        <v>9.3173865546218479</v>
      </c>
      <c r="H2923" s="7">
        <f>ROUND(IF(Data[[#This Row],[deltaT]]&gt;0,(Data[[#This Row],[Tintern ]]-Data[[#This Row],[temperatuur]])*Uitgangspunten!$B$9,0),1)</f>
        <v>32.4</v>
      </c>
      <c r="I2923"/>
      <c r="J2923"/>
      <c r="K2923" s="6"/>
      <c r="O2923" s="5"/>
      <c r="P2923" s="8"/>
      <c r="U2923"/>
      <c r="V2923"/>
    </row>
    <row r="2924" spans="1:22" x14ac:dyDescent="0.25">
      <c r="A2924">
        <v>2003</v>
      </c>
      <c r="B2924">
        <v>12</v>
      </c>
      <c r="C2924">
        <v>1</v>
      </c>
      <c r="D2924">
        <v>1</v>
      </c>
      <c r="E2924" s="13">
        <v>7.3000000000000007</v>
      </c>
      <c r="F2924" s="7">
        <f>(((20-15)/(MIN($E$2:$E$8761)-15))*Data[[#This Row],[temperatuur]])+18.151</f>
        <v>16.617386554621849</v>
      </c>
      <c r="G2924" s="7">
        <f>Data[[#This Row],[Tintern ]]-Data[[#This Row],[temperatuur]]</f>
        <v>9.3173865546218479</v>
      </c>
      <c r="H2924" s="7">
        <f>ROUND(IF(Data[[#This Row],[deltaT]]&gt;0,(Data[[#This Row],[Tintern ]]-Data[[#This Row],[temperatuur]])*Uitgangspunten!$B$9,0),1)</f>
        <v>32.4</v>
      </c>
      <c r="I2924"/>
      <c r="J2924"/>
      <c r="K2924" s="6"/>
      <c r="O2924" s="5"/>
      <c r="P2924" s="8"/>
      <c r="U2924"/>
      <c r="V2924"/>
    </row>
    <row r="2925" spans="1:22" x14ac:dyDescent="0.25">
      <c r="A2925">
        <v>2003</v>
      </c>
      <c r="B2925">
        <v>12</v>
      </c>
      <c r="C2925">
        <v>16</v>
      </c>
      <c r="D2925">
        <v>14</v>
      </c>
      <c r="E2925" s="13">
        <v>7.3000000000000007</v>
      </c>
      <c r="F2925" s="7">
        <f>(((20-15)/(MIN($E$2:$E$8761)-15))*Data[[#This Row],[temperatuur]])+18.151</f>
        <v>16.617386554621849</v>
      </c>
      <c r="G2925" s="7">
        <f>Data[[#This Row],[Tintern ]]-Data[[#This Row],[temperatuur]]</f>
        <v>9.3173865546218479</v>
      </c>
      <c r="H2925" s="7">
        <f>ROUND(IF(Data[[#This Row],[deltaT]]&gt;0,(Data[[#This Row],[Tintern ]]-Data[[#This Row],[temperatuur]])*Uitgangspunten!$B$9,0),1)</f>
        <v>32.4</v>
      </c>
      <c r="I2925"/>
      <c r="J2925"/>
      <c r="K2925" s="6"/>
      <c r="O2925" s="5"/>
      <c r="P2925" s="8"/>
      <c r="U2925"/>
      <c r="V2925"/>
    </row>
    <row r="2926" spans="1:22" x14ac:dyDescent="0.25">
      <c r="A2926">
        <v>2003</v>
      </c>
      <c r="B2926">
        <v>12</v>
      </c>
      <c r="C2926">
        <v>26</v>
      </c>
      <c r="D2926">
        <v>8</v>
      </c>
      <c r="E2926" s="13">
        <v>7.3000000000000007</v>
      </c>
      <c r="F2926" s="7">
        <f>(((20-15)/(MIN($E$2:$E$8761)-15))*Data[[#This Row],[temperatuur]])+18.151</f>
        <v>16.617386554621849</v>
      </c>
      <c r="G2926" s="7">
        <f>Data[[#This Row],[Tintern ]]-Data[[#This Row],[temperatuur]]</f>
        <v>9.3173865546218479</v>
      </c>
      <c r="H2926" s="7">
        <f>ROUND(IF(Data[[#This Row],[deltaT]]&gt;0,(Data[[#This Row],[Tintern ]]-Data[[#This Row],[temperatuur]])*Uitgangspunten!$B$9,0),1)</f>
        <v>32.4</v>
      </c>
      <c r="I2926"/>
      <c r="J2926"/>
      <c r="K2926" s="6"/>
      <c r="O2926" s="5"/>
      <c r="P2926" s="8"/>
      <c r="U2926"/>
      <c r="V2926"/>
    </row>
    <row r="2927" spans="1:22" x14ac:dyDescent="0.25">
      <c r="A2927">
        <v>2001</v>
      </c>
      <c r="B2927">
        <v>1</v>
      </c>
      <c r="C2927">
        <v>2</v>
      </c>
      <c r="D2927">
        <v>6</v>
      </c>
      <c r="E2927" s="13">
        <v>7.4</v>
      </c>
      <c r="F2927" s="7">
        <f>(((20-15)/(MIN($E$2:$E$8761)-15))*Data[[#This Row],[temperatuur]])+18.151</f>
        <v>16.596378151260502</v>
      </c>
      <c r="G2927" s="7">
        <f>Data[[#This Row],[Tintern ]]-Data[[#This Row],[temperatuur]]</f>
        <v>9.1963781512605021</v>
      </c>
      <c r="H2927" s="7">
        <f>ROUND(IF(Data[[#This Row],[deltaT]]&gt;0,(Data[[#This Row],[Tintern ]]-Data[[#This Row],[temperatuur]])*Uitgangspunten!$B$9,0),1)</f>
        <v>31.9</v>
      </c>
      <c r="I2927"/>
      <c r="J2927"/>
      <c r="K2927" s="6"/>
      <c r="O2927" s="5"/>
      <c r="P2927" s="8"/>
      <c r="U2927"/>
      <c r="V2927"/>
    </row>
    <row r="2928" spans="1:22" x14ac:dyDescent="0.25">
      <c r="A2928">
        <v>2001</v>
      </c>
      <c r="B2928">
        <v>1</v>
      </c>
      <c r="C2928">
        <v>3</v>
      </c>
      <c r="D2928">
        <v>7</v>
      </c>
      <c r="E2928" s="13">
        <v>7.4</v>
      </c>
      <c r="F2928" s="7">
        <f>(((20-15)/(MIN($E$2:$E$8761)-15))*Data[[#This Row],[temperatuur]])+18.151</f>
        <v>16.596378151260502</v>
      </c>
      <c r="G2928" s="7">
        <f>Data[[#This Row],[Tintern ]]-Data[[#This Row],[temperatuur]]</f>
        <v>9.1963781512605021</v>
      </c>
      <c r="H2928" s="7">
        <f>ROUND(IF(Data[[#This Row],[deltaT]]&gt;0,(Data[[#This Row],[Tintern ]]-Data[[#This Row],[temperatuur]])*Uitgangspunten!$B$9,0),1)</f>
        <v>31.9</v>
      </c>
      <c r="I2928"/>
      <c r="J2928"/>
      <c r="K2928" s="6"/>
      <c r="O2928" s="5"/>
      <c r="P2928" s="8"/>
      <c r="U2928"/>
      <c r="V2928"/>
    </row>
    <row r="2929" spans="1:22" x14ac:dyDescent="0.25">
      <c r="A2929">
        <v>2001</v>
      </c>
      <c r="B2929">
        <v>1</v>
      </c>
      <c r="C2929">
        <v>3</v>
      </c>
      <c r="D2929">
        <v>14</v>
      </c>
      <c r="E2929" s="13">
        <v>7.4</v>
      </c>
      <c r="F2929" s="7">
        <f>(((20-15)/(MIN($E$2:$E$8761)-15))*Data[[#This Row],[temperatuur]])+18.151</f>
        <v>16.596378151260502</v>
      </c>
      <c r="G2929" s="7">
        <f>Data[[#This Row],[Tintern ]]-Data[[#This Row],[temperatuur]]</f>
        <v>9.1963781512605021</v>
      </c>
      <c r="H2929" s="7">
        <f>ROUND(IF(Data[[#This Row],[deltaT]]&gt;0,(Data[[#This Row],[Tintern ]]-Data[[#This Row],[temperatuur]])*Uitgangspunten!$B$9,0),1)</f>
        <v>31.9</v>
      </c>
      <c r="I2929"/>
      <c r="J2929"/>
      <c r="K2929" s="6"/>
      <c r="O2929" s="5"/>
      <c r="P2929" s="8"/>
      <c r="U2929"/>
      <c r="V2929"/>
    </row>
    <row r="2930" spans="1:22" x14ac:dyDescent="0.25">
      <c r="A2930">
        <v>2001</v>
      </c>
      <c r="B2930">
        <v>1</v>
      </c>
      <c r="C2930">
        <v>4</v>
      </c>
      <c r="D2930">
        <v>24</v>
      </c>
      <c r="E2930" s="13">
        <v>7.4</v>
      </c>
      <c r="F2930" s="7">
        <f>(((20-15)/(MIN($E$2:$E$8761)-15))*Data[[#This Row],[temperatuur]])+18.151</f>
        <v>16.596378151260502</v>
      </c>
      <c r="G2930" s="7">
        <f>Data[[#This Row],[Tintern ]]-Data[[#This Row],[temperatuur]]</f>
        <v>9.1963781512605021</v>
      </c>
      <c r="H2930" s="7">
        <f>ROUND(IF(Data[[#This Row],[deltaT]]&gt;0,(Data[[#This Row],[Tintern ]]-Data[[#This Row],[temperatuur]])*Uitgangspunten!$B$9,0),1)</f>
        <v>31.9</v>
      </c>
      <c r="I2930">
        <f>(MAX(E2906:E2929)+MIN(E2906:E2929))/20</f>
        <v>0.7350000000000001</v>
      </c>
      <c r="J2930"/>
      <c r="K2930" s="6"/>
      <c r="O2930" s="5"/>
      <c r="P2930" s="8"/>
      <c r="U2930"/>
      <c r="V2930"/>
    </row>
    <row r="2931" spans="1:22" x14ac:dyDescent="0.25">
      <c r="A2931">
        <v>2001</v>
      </c>
      <c r="B2931">
        <v>1</v>
      </c>
      <c r="C2931">
        <v>5</v>
      </c>
      <c r="D2931">
        <v>11</v>
      </c>
      <c r="E2931" s="13">
        <v>7.4</v>
      </c>
      <c r="F2931" s="7">
        <f>(((20-15)/(MIN($E$2:$E$8761)-15))*Data[[#This Row],[temperatuur]])+18.151</f>
        <v>16.596378151260502</v>
      </c>
      <c r="G2931" s="7">
        <f>Data[[#This Row],[Tintern ]]-Data[[#This Row],[temperatuur]]</f>
        <v>9.1963781512605021</v>
      </c>
      <c r="H2931" s="7">
        <f>ROUND(IF(Data[[#This Row],[deltaT]]&gt;0,(Data[[#This Row],[Tintern ]]-Data[[#This Row],[temperatuur]])*Uitgangspunten!$B$9,0),1)</f>
        <v>31.9</v>
      </c>
      <c r="I2931"/>
      <c r="J2931"/>
      <c r="K2931" s="6"/>
      <c r="O2931" s="5"/>
      <c r="P2931" s="8"/>
      <c r="U2931"/>
      <c r="V2931"/>
    </row>
    <row r="2932" spans="1:22" x14ac:dyDescent="0.25">
      <c r="A2932">
        <v>2001</v>
      </c>
      <c r="B2932">
        <v>1</v>
      </c>
      <c r="C2932">
        <v>5</v>
      </c>
      <c r="D2932">
        <v>19</v>
      </c>
      <c r="E2932" s="13">
        <v>7.4</v>
      </c>
      <c r="F2932" s="7">
        <f>(((20-15)/(MIN($E$2:$E$8761)-15))*Data[[#This Row],[temperatuur]])+18.151</f>
        <v>16.596378151260502</v>
      </c>
      <c r="G2932" s="7">
        <f>Data[[#This Row],[Tintern ]]-Data[[#This Row],[temperatuur]]</f>
        <v>9.1963781512605021</v>
      </c>
      <c r="H2932" s="7">
        <f>ROUND(IF(Data[[#This Row],[deltaT]]&gt;0,(Data[[#This Row],[Tintern ]]-Data[[#This Row],[temperatuur]])*Uitgangspunten!$B$9,0),1)</f>
        <v>31.9</v>
      </c>
      <c r="I2932"/>
      <c r="J2932"/>
      <c r="K2932" s="6"/>
      <c r="O2932" s="5"/>
      <c r="P2932" s="8"/>
      <c r="U2932"/>
      <c r="V2932"/>
    </row>
    <row r="2933" spans="1:22" x14ac:dyDescent="0.25">
      <c r="A2933">
        <v>2001</v>
      </c>
      <c r="B2933">
        <v>1</v>
      </c>
      <c r="C2933">
        <v>5</v>
      </c>
      <c r="D2933">
        <v>21</v>
      </c>
      <c r="E2933" s="13">
        <v>7.4</v>
      </c>
      <c r="F2933" s="7">
        <f>(((20-15)/(MIN($E$2:$E$8761)-15))*Data[[#This Row],[temperatuur]])+18.151</f>
        <v>16.596378151260502</v>
      </c>
      <c r="G2933" s="7">
        <f>Data[[#This Row],[Tintern ]]-Data[[#This Row],[temperatuur]]</f>
        <v>9.1963781512605021</v>
      </c>
      <c r="H2933" s="7">
        <f>ROUND(IF(Data[[#This Row],[deltaT]]&gt;0,(Data[[#This Row],[Tintern ]]-Data[[#This Row],[temperatuur]])*Uitgangspunten!$B$9,0),1)</f>
        <v>31.9</v>
      </c>
      <c r="I2933"/>
      <c r="J2933"/>
      <c r="K2933" s="6"/>
      <c r="O2933" s="5"/>
      <c r="P2933" s="8"/>
      <c r="U2933"/>
      <c r="V2933"/>
    </row>
    <row r="2934" spans="1:22" x14ac:dyDescent="0.25">
      <c r="A2934">
        <v>2001</v>
      </c>
      <c r="B2934">
        <v>1</v>
      </c>
      <c r="C2934">
        <v>6</v>
      </c>
      <c r="D2934">
        <v>13</v>
      </c>
      <c r="E2934" s="13">
        <v>7.4</v>
      </c>
      <c r="F2934" s="7">
        <f>(((20-15)/(MIN($E$2:$E$8761)-15))*Data[[#This Row],[temperatuur]])+18.151</f>
        <v>16.596378151260502</v>
      </c>
      <c r="G2934" s="7">
        <f>Data[[#This Row],[Tintern ]]-Data[[#This Row],[temperatuur]]</f>
        <v>9.1963781512605021</v>
      </c>
      <c r="H2934" s="7">
        <f>ROUND(IF(Data[[#This Row],[deltaT]]&gt;0,(Data[[#This Row],[Tintern ]]-Data[[#This Row],[temperatuur]])*Uitgangspunten!$B$9,0),1)</f>
        <v>31.9</v>
      </c>
      <c r="I2934"/>
      <c r="J2934"/>
      <c r="K2934" s="6"/>
      <c r="O2934" s="5"/>
      <c r="P2934" s="8"/>
      <c r="U2934"/>
      <c r="V2934"/>
    </row>
    <row r="2935" spans="1:22" x14ac:dyDescent="0.25">
      <c r="A2935">
        <v>2001</v>
      </c>
      <c r="B2935">
        <v>1</v>
      </c>
      <c r="C2935">
        <v>23</v>
      </c>
      <c r="D2935">
        <v>16</v>
      </c>
      <c r="E2935" s="13">
        <v>7.4</v>
      </c>
      <c r="F2935" s="7">
        <f>(((20-15)/(MIN($E$2:$E$8761)-15))*Data[[#This Row],[temperatuur]])+18.151</f>
        <v>16.596378151260502</v>
      </c>
      <c r="G2935" s="7">
        <f>Data[[#This Row],[Tintern ]]-Data[[#This Row],[temperatuur]]</f>
        <v>9.1963781512605021</v>
      </c>
      <c r="H2935" s="7">
        <f>ROUND(IF(Data[[#This Row],[deltaT]]&gt;0,(Data[[#This Row],[Tintern ]]-Data[[#This Row],[temperatuur]])*Uitgangspunten!$B$9,0),1)</f>
        <v>31.9</v>
      </c>
      <c r="I2935"/>
      <c r="J2935"/>
      <c r="K2935" s="6"/>
      <c r="O2935" s="5"/>
      <c r="P2935" s="8"/>
      <c r="U2935"/>
      <c r="V2935"/>
    </row>
    <row r="2936" spans="1:22" x14ac:dyDescent="0.25">
      <c r="A2936">
        <v>2001</v>
      </c>
      <c r="B2936">
        <v>1</v>
      </c>
      <c r="C2936">
        <v>25</v>
      </c>
      <c r="D2936">
        <v>13</v>
      </c>
      <c r="E2936" s="13">
        <v>7.4</v>
      </c>
      <c r="F2936" s="7">
        <f>(((20-15)/(MIN($E$2:$E$8761)-15))*Data[[#This Row],[temperatuur]])+18.151</f>
        <v>16.596378151260502</v>
      </c>
      <c r="G2936" s="7">
        <f>Data[[#This Row],[Tintern ]]-Data[[#This Row],[temperatuur]]</f>
        <v>9.1963781512605021</v>
      </c>
      <c r="H2936" s="7">
        <f>ROUND(IF(Data[[#This Row],[deltaT]]&gt;0,(Data[[#This Row],[Tintern ]]-Data[[#This Row],[temperatuur]])*Uitgangspunten!$B$9,0),1)</f>
        <v>31.9</v>
      </c>
      <c r="I2936"/>
      <c r="J2936"/>
      <c r="K2936" s="6"/>
      <c r="O2936" s="5"/>
      <c r="P2936" s="8"/>
      <c r="U2936"/>
      <c r="V2936"/>
    </row>
    <row r="2937" spans="1:22" x14ac:dyDescent="0.25">
      <c r="A2937">
        <v>2004</v>
      </c>
      <c r="B2937">
        <v>2</v>
      </c>
      <c r="C2937">
        <v>7</v>
      </c>
      <c r="D2937">
        <v>17</v>
      </c>
      <c r="E2937" s="13">
        <v>7.4</v>
      </c>
      <c r="F2937" s="7">
        <f>(((20-15)/(MIN($E$2:$E$8761)-15))*Data[[#This Row],[temperatuur]])+18.151</f>
        <v>16.596378151260502</v>
      </c>
      <c r="G2937" s="7">
        <f>Data[[#This Row],[Tintern ]]-Data[[#This Row],[temperatuur]]</f>
        <v>9.1963781512605021</v>
      </c>
      <c r="H2937" s="7">
        <f>ROUND(IF(Data[[#This Row],[deltaT]]&gt;0,(Data[[#This Row],[Tintern ]]-Data[[#This Row],[temperatuur]])*Uitgangspunten!$B$9,0),1)</f>
        <v>31.9</v>
      </c>
      <c r="I2937"/>
      <c r="J2937"/>
      <c r="K2937" s="6"/>
      <c r="O2937" s="5"/>
      <c r="P2937" s="8"/>
      <c r="U2937"/>
      <c r="V2937"/>
    </row>
    <row r="2938" spans="1:22" x14ac:dyDescent="0.25">
      <c r="A2938">
        <v>2004</v>
      </c>
      <c r="B2938">
        <v>2</v>
      </c>
      <c r="C2938">
        <v>11</v>
      </c>
      <c r="D2938">
        <v>7</v>
      </c>
      <c r="E2938" s="13">
        <v>7.4</v>
      </c>
      <c r="F2938" s="7">
        <f>(((20-15)/(MIN($E$2:$E$8761)-15))*Data[[#This Row],[temperatuur]])+18.151</f>
        <v>16.596378151260502</v>
      </c>
      <c r="G2938" s="7">
        <f>Data[[#This Row],[Tintern ]]-Data[[#This Row],[temperatuur]]</f>
        <v>9.1963781512605021</v>
      </c>
      <c r="H2938" s="7">
        <f>ROUND(IF(Data[[#This Row],[deltaT]]&gt;0,(Data[[#This Row],[Tintern ]]-Data[[#This Row],[temperatuur]])*Uitgangspunten!$B$9,0),1)</f>
        <v>31.9</v>
      </c>
      <c r="I2938"/>
      <c r="J2938"/>
      <c r="K2938" s="6"/>
      <c r="O2938" s="5"/>
      <c r="P2938" s="8"/>
      <c r="U2938"/>
      <c r="V2938"/>
    </row>
    <row r="2939" spans="1:22" x14ac:dyDescent="0.25">
      <c r="A2939">
        <v>2004</v>
      </c>
      <c r="B2939">
        <v>2</v>
      </c>
      <c r="C2939">
        <v>13</v>
      </c>
      <c r="D2939">
        <v>9</v>
      </c>
      <c r="E2939" s="13">
        <v>7.4</v>
      </c>
      <c r="F2939" s="7">
        <f>(((20-15)/(MIN($E$2:$E$8761)-15))*Data[[#This Row],[temperatuur]])+18.151</f>
        <v>16.596378151260502</v>
      </c>
      <c r="G2939" s="7">
        <f>Data[[#This Row],[Tintern ]]-Data[[#This Row],[temperatuur]]</f>
        <v>9.1963781512605021</v>
      </c>
      <c r="H2939" s="7">
        <f>ROUND(IF(Data[[#This Row],[deltaT]]&gt;0,(Data[[#This Row],[Tintern ]]-Data[[#This Row],[temperatuur]])*Uitgangspunten!$B$9,0),1)</f>
        <v>31.9</v>
      </c>
      <c r="I2939"/>
      <c r="J2939"/>
      <c r="K2939" s="6"/>
      <c r="O2939" s="5"/>
      <c r="P2939" s="8"/>
      <c r="U2939"/>
      <c r="V2939"/>
    </row>
    <row r="2940" spans="1:22" x14ac:dyDescent="0.25">
      <c r="A2940">
        <v>2004</v>
      </c>
      <c r="B2940">
        <v>2</v>
      </c>
      <c r="C2940">
        <v>13</v>
      </c>
      <c r="D2940">
        <v>23</v>
      </c>
      <c r="E2940" s="13">
        <v>7.4</v>
      </c>
      <c r="F2940" s="7">
        <f>(((20-15)/(MIN($E$2:$E$8761)-15))*Data[[#This Row],[temperatuur]])+18.151</f>
        <v>16.596378151260502</v>
      </c>
      <c r="G2940" s="7">
        <f>Data[[#This Row],[Tintern ]]-Data[[#This Row],[temperatuur]]</f>
        <v>9.1963781512605021</v>
      </c>
      <c r="H2940" s="7">
        <f>ROUND(IF(Data[[#This Row],[deltaT]]&gt;0,(Data[[#This Row],[Tintern ]]-Data[[#This Row],[temperatuur]])*Uitgangspunten!$B$9,0),1)</f>
        <v>31.9</v>
      </c>
      <c r="I2940"/>
      <c r="J2940"/>
      <c r="K2940" s="6"/>
      <c r="O2940" s="5"/>
      <c r="P2940" s="8"/>
      <c r="U2940"/>
      <c r="V2940"/>
    </row>
    <row r="2941" spans="1:22" x14ac:dyDescent="0.25">
      <c r="A2941">
        <v>2004</v>
      </c>
      <c r="B2941">
        <v>3</v>
      </c>
      <c r="C2941">
        <v>20</v>
      </c>
      <c r="D2941">
        <v>3</v>
      </c>
      <c r="E2941" s="13">
        <v>7.4</v>
      </c>
      <c r="F2941" s="7">
        <f>(((20-15)/(MIN($E$2:$E$8761)-15))*Data[[#This Row],[temperatuur]])+18.151</f>
        <v>16.596378151260502</v>
      </c>
      <c r="G2941" s="7">
        <f>Data[[#This Row],[Tintern ]]-Data[[#This Row],[temperatuur]]</f>
        <v>9.1963781512605021</v>
      </c>
      <c r="H2941" s="7">
        <f>ROUND(IF(Data[[#This Row],[deltaT]]&gt;0,(Data[[#This Row],[Tintern ]]-Data[[#This Row],[temperatuur]])*Uitgangspunten!$B$9,0),1)</f>
        <v>31.9</v>
      </c>
      <c r="I2941"/>
      <c r="J2941"/>
      <c r="K2941" s="6"/>
      <c r="O2941" s="5"/>
      <c r="P2941" s="8"/>
      <c r="U2941"/>
      <c r="V2941"/>
    </row>
    <row r="2942" spans="1:22" x14ac:dyDescent="0.25">
      <c r="A2942">
        <v>2004</v>
      </c>
      <c r="B2942">
        <v>3</v>
      </c>
      <c r="C2942">
        <v>20</v>
      </c>
      <c r="D2942">
        <v>5</v>
      </c>
      <c r="E2942" s="13">
        <v>7.4</v>
      </c>
      <c r="F2942" s="7">
        <f>(((20-15)/(MIN($E$2:$E$8761)-15))*Data[[#This Row],[temperatuur]])+18.151</f>
        <v>16.596378151260502</v>
      </c>
      <c r="G2942" s="7">
        <f>Data[[#This Row],[Tintern ]]-Data[[#This Row],[temperatuur]]</f>
        <v>9.1963781512605021</v>
      </c>
      <c r="H2942" s="7">
        <f>ROUND(IF(Data[[#This Row],[deltaT]]&gt;0,(Data[[#This Row],[Tintern ]]-Data[[#This Row],[temperatuur]])*Uitgangspunten!$B$9,0),1)</f>
        <v>31.9</v>
      </c>
      <c r="I2942"/>
      <c r="J2942"/>
      <c r="K2942" s="6"/>
      <c r="O2942" s="5"/>
      <c r="P2942" s="8"/>
      <c r="U2942"/>
      <c r="V2942"/>
    </row>
    <row r="2943" spans="1:22" x14ac:dyDescent="0.25">
      <c r="A2943">
        <v>2004</v>
      </c>
      <c r="B2943">
        <v>3</v>
      </c>
      <c r="C2943">
        <v>25</v>
      </c>
      <c r="D2943">
        <v>15</v>
      </c>
      <c r="E2943" s="13">
        <v>7.4</v>
      </c>
      <c r="F2943" s="7">
        <f>(((20-15)/(MIN($E$2:$E$8761)-15))*Data[[#This Row],[temperatuur]])+18.151</f>
        <v>16.596378151260502</v>
      </c>
      <c r="G2943" s="7">
        <f>Data[[#This Row],[Tintern ]]-Data[[#This Row],[temperatuur]]</f>
        <v>9.1963781512605021</v>
      </c>
      <c r="H2943" s="7">
        <f>ROUND(IF(Data[[#This Row],[deltaT]]&gt;0,(Data[[#This Row],[Tintern ]]-Data[[#This Row],[temperatuur]])*Uitgangspunten!$B$9,0),1)</f>
        <v>31.9</v>
      </c>
      <c r="I2943"/>
      <c r="J2943"/>
      <c r="K2943" s="6"/>
      <c r="O2943" s="5"/>
      <c r="P2943" s="8"/>
      <c r="U2943"/>
      <c r="V2943"/>
    </row>
    <row r="2944" spans="1:22" x14ac:dyDescent="0.25">
      <c r="A2944">
        <v>2004</v>
      </c>
      <c r="B2944">
        <v>3</v>
      </c>
      <c r="C2944">
        <v>31</v>
      </c>
      <c r="D2944">
        <v>1</v>
      </c>
      <c r="E2944" s="13">
        <v>7.4</v>
      </c>
      <c r="F2944" s="7">
        <f>(((20-15)/(MIN($E$2:$E$8761)-15))*Data[[#This Row],[temperatuur]])+18.151</f>
        <v>16.596378151260502</v>
      </c>
      <c r="G2944" s="7">
        <f>Data[[#This Row],[Tintern ]]-Data[[#This Row],[temperatuur]]</f>
        <v>9.1963781512605021</v>
      </c>
      <c r="H2944" s="7">
        <f>ROUND(IF(Data[[#This Row],[deltaT]]&gt;0,(Data[[#This Row],[Tintern ]]-Data[[#This Row],[temperatuur]])*Uitgangspunten!$B$9,0),1)</f>
        <v>31.9</v>
      </c>
      <c r="I2944"/>
      <c r="J2944"/>
      <c r="K2944" s="6"/>
      <c r="O2944" s="5"/>
      <c r="P2944" s="8"/>
      <c r="U2944"/>
      <c r="V2944"/>
    </row>
    <row r="2945" spans="1:22" x14ac:dyDescent="0.25">
      <c r="A2945">
        <v>2002</v>
      </c>
      <c r="B2945">
        <v>4</v>
      </c>
      <c r="C2945">
        <v>13</v>
      </c>
      <c r="D2945">
        <v>3</v>
      </c>
      <c r="E2945" s="13">
        <v>7.4</v>
      </c>
      <c r="F2945" s="7">
        <f>(((20-15)/(MIN($E$2:$E$8761)-15))*Data[[#This Row],[temperatuur]])+18.151</f>
        <v>16.596378151260502</v>
      </c>
      <c r="G2945" s="7">
        <f>Data[[#This Row],[Tintern ]]-Data[[#This Row],[temperatuur]]</f>
        <v>9.1963781512605021</v>
      </c>
      <c r="H2945" s="7">
        <f>ROUND(IF(Data[[#This Row],[deltaT]]&gt;0,(Data[[#This Row],[Tintern ]]-Data[[#This Row],[temperatuur]])*Uitgangspunten!$B$9,0),1)</f>
        <v>31.9</v>
      </c>
      <c r="I2945"/>
      <c r="J2945"/>
      <c r="K2945" s="6"/>
      <c r="O2945" s="5"/>
      <c r="P2945" s="8"/>
      <c r="U2945"/>
      <c r="V2945"/>
    </row>
    <row r="2946" spans="1:22" x14ac:dyDescent="0.25">
      <c r="A2946">
        <v>2002</v>
      </c>
      <c r="B2946">
        <v>4</v>
      </c>
      <c r="C2946">
        <v>14</v>
      </c>
      <c r="D2946">
        <v>19</v>
      </c>
      <c r="E2946" s="13">
        <v>7.4</v>
      </c>
      <c r="F2946" s="7">
        <f>(((20-15)/(MIN($E$2:$E$8761)-15))*Data[[#This Row],[temperatuur]])+18.151</f>
        <v>16.596378151260502</v>
      </c>
      <c r="G2946" s="7">
        <f>Data[[#This Row],[Tintern ]]-Data[[#This Row],[temperatuur]]</f>
        <v>9.1963781512605021</v>
      </c>
      <c r="H2946" s="7">
        <f>ROUND(IF(Data[[#This Row],[deltaT]]&gt;0,(Data[[#This Row],[Tintern ]]-Data[[#This Row],[temperatuur]])*Uitgangspunten!$B$9,0),1)</f>
        <v>31.9</v>
      </c>
      <c r="I2946"/>
      <c r="J2946"/>
      <c r="K2946" s="6"/>
      <c r="O2946" s="5"/>
      <c r="P2946" s="8"/>
      <c r="U2946"/>
      <c r="V2946"/>
    </row>
    <row r="2947" spans="1:22" x14ac:dyDescent="0.25">
      <c r="A2947">
        <v>2002</v>
      </c>
      <c r="B2947">
        <v>4</v>
      </c>
      <c r="C2947">
        <v>15</v>
      </c>
      <c r="D2947">
        <v>10</v>
      </c>
      <c r="E2947" s="13">
        <v>7.4</v>
      </c>
      <c r="F2947" s="7">
        <f>(((20-15)/(MIN($E$2:$E$8761)-15))*Data[[#This Row],[temperatuur]])+18.151</f>
        <v>16.596378151260502</v>
      </c>
      <c r="G2947" s="7">
        <f>Data[[#This Row],[Tintern ]]-Data[[#This Row],[temperatuur]]</f>
        <v>9.1963781512605021</v>
      </c>
      <c r="H2947" s="7">
        <f>ROUND(IF(Data[[#This Row],[deltaT]]&gt;0,(Data[[#This Row],[Tintern ]]-Data[[#This Row],[temperatuur]])*Uitgangspunten!$B$9,0),1)</f>
        <v>31.9</v>
      </c>
      <c r="I2947"/>
      <c r="J2947"/>
      <c r="K2947" s="6"/>
      <c r="O2947" s="5"/>
      <c r="P2947" s="8"/>
      <c r="U2947"/>
      <c r="V2947"/>
    </row>
    <row r="2948" spans="1:22" x14ac:dyDescent="0.25">
      <c r="A2948">
        <v>2002</v>
      </c>
      <c r="B2948">
        <v>4</v>
      </c>
      <c r="C2948">
        <v>15</v>
      </c>
      <c r="D2948">
        <v>13</v>
      </c>
      <c r="E2948" s="13">
        <v>7.4</v>
      </c>
      <c r="F2948" s="7">
        <f>(((20-15)/(MIN($E$2:$E$8761)-15))*Data[[#This Row],[temperatuur]])+18.151</f>
        <v>16.596378151260502</v>
      </c>
      <c r="G2948" s="7">
        <f>Data[[#This Row],[Tintern ]]-Data[[#This Row],[temperatuur]]</f>
        <v>9.1963781512605021</v>
      </c>
      <c r="H2948" s="7">
        <f>ROUND(IF(Data[[#This Row],[deltaT]]&gt;0,(Data[[#This Row],[Tintern ]]-Data[[#This Row],[temperatuur]])*Uitgangspunten!$B$9,0),1)</f>
        <v>31.9</v>
      </c>
      <c r="I2948"/>
      <c r="J2948"/>
      <c r="K2948" s="6"/>
      <c r="O2948" s="5"/>
      <c r="P2948" s="8"/>
      <c r="U2948"/>
      <c r="V2948"/>
    </row>
    <row r="2949" spans="1:22" x14ac:dyDescent="0.25">
      <c r="A2949">
        <v>2002</v>
      </c>
      <c r="B2949">
        <v>4</v>
      </c>
      <c r="C2949">
        <v>16</v>
      </c>
      <c r="D2949">
        <v>2</v>
      </c>
      <c r="E2949" s="13">
        <v>7.4</v>
      </c>
      <c r="F2949" s="7">
        <f>(((20-15)/(MIN($E$2:$E$8761)-15))*Data[[#This Row],[temperatuur]])+18.151</f>
        <v>16.596378151260502</v>
      </c>
      <c r="G2949" s="7">
        <f>Data[[#This Row],[Tintern ]]-Data[[#This Row],[temperatuur]]</f>
        <v>9.1963781512605021</v>
      </c>
      <c r="H2949" s="7">
        <f>ROUND(IF(Data[[#This Row],[deltaT]]&gt;0,(Data[[#This Row],[Tintern ]]-Data[[#This Row],[temperatuur]])*Uitgangspunten!$B$9,0),1)</f>
        <v>31.9</v>
      </c>
      <c r="I2949"/>
      <c r="J2949"/>
      <c r="K2949" s="6"/>
      <c r="O2949" s="5"/>
      <c r="P2949" s="8"/>
      <c r="U2949"/>
      <c r="V2949"/>
    </row>
    <row r="2950" spans="1:22" x14ac:dyDescent="0.25">
      <c r="A2950">
        <v>2002</v>
      </c>
      <c r="B2950">
        <v>4</v>
      </c>
      <c r="C2950">
        <v>17</v>
      </c>
      <c r="D2950">
        <v>5</v>
      </c>
      <c r="E2950" s="13">
        <v>7.4</v>
      </c>
      <c r="F2950" s="7">
        <f>(((20-15)/(MIN($E$2:$E$8761)-15))*Data[[#This Row],[temperatuur]])+18.151</f>
        <v>16.596378151260502</v>
      </c>
      <c r="G2950" s="7">
        <f>Data[[#This Row],[Tintern ]]-Data[[#This Row],[temperatuur]]</f>
        <v>9.1963781512605021</v>
      </c>
      <c r="H2950" s="7">
        <f>ROUND(IF(Data[[#This Row],[deltaT]]&gt;0,(Data[[#This Row],[Tintern ]]-Data[[#This Row],[temperatuur]])*Uitgangspunten!$B$9,0),1)</f>
        <v>31.9</v>
      </c>
      <c r="I2950"/>
      <c r="J2950"/>
      <c r="K2950" s="6"/>
      <c r="O2950" s="5"/>
      <c r="P2950" s="8"/>
      <c r="U2950"/>
      <c r="V2950"/>
    </row>
    <row r="2951" spans="1:22" x14ac:dyDescent="0.25">
      <c r="A2951">
        <v>2002</v>
      </c>
      <c r="B2951">
        <v>4</v>
      </c>
      <c r="C2951">
        <v>21</v>
      </c>
      <c r="D2951">
        <v>22</v>
      </c>
      <c r="E2951" s="13">
        <v>7.4</v>
      </c>
      <c r="F2951" s="7">
        <f>(((20-15)/(MIN($E$2:$E$8761)-15))*Data[[#This Row],[temperatuur]])+18.151</f>
        <v>16.596378151260502</v>
      </c>
      <c r="G2951" s="7">
        <f>Data[[#This Row],[Tintern ]]-Data[[#This Row],[temperatuur]]</f>
        <v>9.1963781512605021</v>
      </c>
      <c r="H2951" s="7">
        <f>ROUND(IF(Data[[#This Row],[deltaT]]&gt;0,(Data[[#This Row],[Tintern ]]-Data[[#This Row],[temperatuur]])*Uitgangspunten!$B$9,0),1)</f>
        <v>31.9</v>
      </c>
      <c r="I2951"/>
      <c r="J2951"/>
      <c r="K2951" s="6"/>
      <c r="O2951" s="5"/>
      <c r="P2951" s="8"/>
      <c r="U2951"/>
      <c r="V2951"/>
    </row>
    <row r="2952" spans="1:22" x14ac:dyDescent="0.25">
      <c r="A2952">
        <v>2002</v>
      </c>
      <c r="B2952">
        <v>4</v>
      </c>
      <c r="C2952">
        <v>26</v>
      </c>
      <c r="D2952">
        <v>22</v>
      </c>
      <c r="E2952" s="13">
        <v>7.4</v>
      </c>
      <c r="F2952" s="7">
        <f>(((20-15)/(MIN($E$2:$E$8761)-15))*Data[[#This Row],[temperatuur]])+18.151</f>
        <v>16.596378151260502</v>
      </c>
      <c r="G2952" s="7">
        <f>Data[[#This Row],[Tintern ]]-Data[[#This Row],[temperatuur]]</f>
        <v>9.1963781512605021</v>
      </c>
      <c r="H2952" s="7">
        <f>ROUND(IF(Data[[#This Row],[deltaT]]&gt;0,(Data[[#This Row],[Tintern ]]-Data[[#This Row],[temperatuur]])*Uitgangspunten!$B$9,0),1)</f>
        <v>31.9</v>
      </c>
      <c r="I2952"/>
      <c r="J2952"/>
      <c r="K2952" s="6"/>
      <c r="O2952" s="5"/>
      <c r="P2952" s="8"/>
      <c r="U2952"/>
      <c r="V2952"/>
    </row>
    <row r="2953" spans="1:22" x14ac:dyDescent="0.25">
      <c r="A2953">
        <v>2002</v>
      </c>
      <c r="B2953">
        <v>4</v>
      </c>
      <c r="C2953">
        <v>28</v>
      </c>
      <c r="D2953">
        <v>23</v>
      </c>
      <c r="E2953" s="13">
        <v>7.4</v>
      </c>
      <c r="F2953" s="7">
        <f>(((20-15)/(MIN($E$2:$E$8761)-15))*Data[[#This Row],[temperatuur]])+18.151</f>
        <v>16.596378151260502</v>
      </c>
      <c r="G2953" s="7">
        <f>Data[[#This Row],[Tintern ]]-Data[[#This Row],[temperatuur]]</f>
        <v>9.1963781512605021</v>
      </c>
      <c r="H2953" s="7">
        <f>ROUND(IF(Data[[#This Row],[deltaT]]&gt;0,(Data[[#This Row],[Tintern ]]-Data[[#This Row],[temperatuur]])*Uitgangspunten!$B$9,0),1)</f>
        <v>31.9</v>
      </c>
      <c r="I2953"/>
      <c r="J2953"/>
      <c r="K2953" s="6"/>
      <c r="O2953" s="5"/>
      <c r="P2953" s="8"/>
      <c r="U2953"/>
      <c r="V2953"/>
    </row>
    <row r="2954" spans="1:22" x14ac:dyDescent="0.25">
      <c r="A2954">
        <v>2000</v>
      </c>
      <c r="B2954">
        <v>5</v>
      </c>
      <c r="C2954">
        <v>21</v>
      </c>
      <c r="D2954">
        <v>3</v>
      </c>
      <c r="E2954" s="13">
        <v>7.4</v>
      </c>
      <c r="F2954" s="7">
        <f>(((20-15)/(MIN($E$2:$E$8761)-15))*Data[[#This Row],[temperatuur]])+18.151</f>
        <v>16.596378151260502</v>
      </c>
      <c r="G2954" s="7">
        <f>Data[[#This Row],[Tintern ]]-Data[[#This Row],[temperatuur]]</f>
        <v>9.1963781512605021</v>
      </c>
      <c r="H2954" s="7">
        <f>ROUND(IF(Data[[#This Row],[deltaT]]&gt;0,(Data[[#This Row],[Tintern ]]-Data[[#This Row],[temperatuur]])*Uitgangspunten!$B$9,0),1)</f>
        <v>31.9</v>
      </c>
      <c r="I2954">
        <f>(MAX(E2930:E2953)+MIN(E2930:E2953))/20</f>
        <v>0.74</v>
      </c>
      <c r="J2954"/>
      <c r="K2954" s="6"/>
      <c r="O2954" s="5"/>
      <c r="P2954" s="8"/>
      <c r="U2954"/>
      <c r="V2954"/>
    </row>
    <row r="2955" spans="1:22" x14ac:dyDescent="0.25">
      <c r="A2955">
        <v>2000</v>
      </c>
      <c r="B2955">
        <v>5</v>
      </c>
      <c r="C2955">
        <v>22</v>
      </c>
      <c r="D2955">
        <v>22</v>
      </c>
      <c r="E2955" s="13">
        <v>7.4</v>
      </c>
      <c r="F2955" s="7">
        <f>(((20-15)/(MIN($E$2:$E$8761)-15))*Data[[#This Row],[temperatuur]])+18.151</f>
        <v>16.596378151260502</v>
      </c>
      <c r="G2955" s="7">
        <f>Data[[#This Row],[Tintern ]]-Data[[#This Row],[temperatuur]]</f>
        <v>9.1963781512605021</v>
      </c>
      <c r="H2955" s="7">
        <f>ROUND(IF(Data[[#This Row],[deltaT]]&gt;0,(Data[[#This Row],[Tintern ]]-Data[[#This Row],[temperatuur]])*Uitgangspunten!$B$9,0),1)</f>
        <v>31.9</v>
      </c>
      <c r="I2955"/>
      <c r="J2955"/>
      <c r="K2955" s="6"/>
      <c r="O2955" s="5"/>
      <c r="P2955" s="8"/>
      <c r="U2955"/>
      <c r="V2955"/>
    </row>
    <row r="2956" spans="1:22" x14ac:dyDescent="0.25">
      <c r="A2956">
        <v>2000</v>
      </c>
      <c r="B2956">
        <v>5</v>
      </c>
      <c r="C2956">
        <v>23</v>
      </c>
      <c r="D2956">
        <v>2</v>
      </c>
      <c r="E2956" s="13">
        <v>7.4</v>
      </c>
      <c r="F2956" s="7">
        <f>(((20-15)/(MIN($E$2:$E$8761)-15))*Data[[#This Row],[temperatuur]])+18.151</f>
        <v>16.596378151260502</v>
      </c>
      <c r="G2956" s="7">
        <f>Data[[#This Row],[Tintern ]]-Data[[#This Row],[temperatuur]]</f>
        <v>9.1963781512605021</v>
      </c>
      <c r="H2956" s="7">
        <f>ROUND(IF(Data[[#This Row],[deltaT]]&gt;0,(Data[[#This Row],[Tintern ]]-Data[[#This Row],[temperatuur]])*Uitgangspunten!$B$9,0),1)</f>
        <v>31.9</v>
      </c>
      <c r="I2956"/>
      <c r="J2956"/>
      <c r="K2956" s="6"/>
      <c r="O2956" s="5"/>
      <c r="P2956" s="8"/>
      <c r="U2956"/>
      <c r="V2956"/>
    </row>
    <row r="2957" spans="1:22" x14ac:dyDescent="0.25">
      <c r="A2957">
        <v>2000</v>
      </c>
      <c r="B2957">
        <v>5</v>
      </c>
      <c r="C2957">
        <v>28</v>
      </c>
      <c r="D2957">
        <v>21</v>
      </c>
      <c r="E2957" s="13">
        <v>7.4</v>
      </c>
      <c r="F2957" s="7">
        <f>(((20-15)/(MIN($E$2:$E$8761)-15))*Data[[#This Row],[temperatuur]])+18.151</f>
        <v>16.596378151260502</v>
      </c>
      <c r="G2957" s="7">
        <f>Data[[#This Row],[Tintern ]]-Data[[#This Row],[temperatuur]]</f>
        <v>9.1963781512605021</v>
      </c>
      <c r="H2957" s="7">
        <f>ROUND(IF(Data[[#This Row],[deltaT]]&gt;0,(Data[[#This Row],[Tintern ]]-Data[[#This Row],[temperatuur]])*Uitgangspunten!$B$9,0),1)</f>
        <v>31.9</v>
      </c>
      <c r="I2957"/>
      <c r="J2957"/>
      <c r="K2957" s="6"/>
      <c r="O2957" s="5"/>
      <c r="P2957" s="8"/>
      <c r="U2957"/>
      <c r="V2957"/>
    </row>
    <row r="2958" spans="1:22" x14ac:dyDescent="0.25">
      <c r="A2958">
        <v>2000</v>
      </c>
      <c r="B2958">
        <v>5</v>
      </c>
      <c r="C2958">
        <v>28</v>
      </c>
      <c r="D2958">
        <v>24</v>
      </c>
      <c r="E2958" s="13">
        <v>7.4</v>
      </c>
      <c r="F2958" s="7">
        <f>(((20-15)/(MIN($E$2:$E$8761)-15))*Data[[#This Row],[temperatuur]])+18.151</f>
        <v>16.596378151260502</v>
      </c>
      <c r="G2958" s="7">
        <f>Data[[#This Row],[Tintern ]]-Data[[#This Row],[temperatuur]]</f>
        <v>9.1963781512605021</v>
      </c>
      <c r="H2958" s="7">
        <f>ROUND(IF(Data[[#This Row],[deltaT]]&gt;0,(Data[[#This Row],[Tintern ]]-Data[[#This Row],[temperatuur]])*Uitgangspunten!$B$9,0),1)</f>
        <v>31.9</v>
      </c>
      <c r="I2958"/>
      <c r="J2958"/>
      <c r="K2958" s="6"/>
      <c r="O2958" s="5"/>
      <c r="P2958" s="8"/>
      <c r="U2958"/>
      <c r="V2958"/>
    </row>
    <row r="2959" spans="1:22" x14ac:dyDescent="0.25">
      <c r="A2959">
        <v>2000</v>
      </c>
      <c r="B2959">
        <v>5</v>
      </c>
      <c r="C2959">
        <v>29</v>
      </c>
      <c r="D2959">
        <v>4</v>
      </c>
      <c r="E2959" s="13">
        <v>7.4</v>
      </c>
      <c r="F2959" s="7">
        <f>(((20-15)/(MIN($E$2:$E$8761)-15))*Data[[#This Row],[temperatuur]])+18.151</f>
        <v>16.596378151260502</v>
      </c>
      <c r="G2959" s="7">
        <f>Data[[#This Row],[Tintern ]]-Data[[#This Row],[temperatuur]]</f>
        <v>9.1963781512605021</v>
      </c>
      <c r="H2959" s="7">
        <f>ROUND(IF(Data[[#This Row],[deltaT]]&gt;0,(Data[[#This Row],[Tintern ]]-Data[[#This Row],[temperatuur]])*Uitgangspunten!$B$9,0),1)</f>
        <v>31.9</v>
      </c>
      <c r="I2959"/>
      <c r="J2959"/>
      <c r="K2959" s="6"/>
      <c r="O2959" s="5"/>
      <c r="P2959" s="8"/>
      <c r="U2959"/>
      <c r="V2959"/>
    </row>
    <row r="2960" spans="1:22" x14ac:dyDescent="0.25">
      <c r="A2960">
        <v>2011</v>
      </c>
      <c r="B2960">
        <v>9</v>
      </c>
      <c r="C2960">
        <v>25</v>
      </c>
      <c r="D2960">
        <v>4</v>
      </c>
      <c r="E2960" s="13">
        <v>7.4</v>
      </c>
      <c r="F2960" s="7">
        <f>(((20-15)/(MIN($E$2:$E$8761)-15))*Data[[#This Row],[temperatuur]])+18.151</f>
        <v>16.596378151260502</v>
      </c>
      <c r="G2960" s="7">
        <f>Data[[#This Row],[Tintern ]]-Data[[#This Row],[temperatuur]]</f>
        <v>9.1963781512605021</v>
      </c>
      <c r="H2960" s="7">
        <f>ROUND(IF(Data[[#This Row],[deltaT]]&gt;0,(Data[[#This Row],[Tintern ]]-Data[[#This Row],[temperatuur]])*Uitgangspunten!$B$9,0),1)</f>
        <v>31.9</v>
      </c>
      <c r="I2960"/>
      <c r="J2960"/>
      <c r="K2960" s="6"/>
      <c r="O2960" s="5"/>
      <c r="P2960" s="8"/>
      <c r="U2960"/>
      <c r="V2960"/>
    </row>
    <row r="2961" spans="1:22" x14ac:dyDescent="0.25">
      <c r="A2961">
        <v>2010</v>
      </c>
      <c r="B2961">
        <v>10</v>
      </c>
      <c r="C2961">
        <v>13</v>
      </c>
      <c r="D2961">
        <v>1</v>
      </c>
      <c r="E2961" s="13">
        <v>7.4</v>
      </c>
      <c r="F2961" s="7">
        <f>(((20-15)/(MIN($E$2:$E$8761)-15))*Data[[#This Row],[temperatuur]])+18.151</f>
        <v>16.596378151260502</v>
      </c>
      <c r="G2961" s="7">
        <f>Data[[#This Row],[Tintern ]]-Data[[#This Row],[temperatuur]]</f>
        <v>9.1963781512605021</v>
      </c>
      <c r="H2961" s="7">
        <f>ROUND(IF(Data[[#This Row],[deltaT]]&gt;0,(Data[[#This Row],[Tintern ]]-Data[[#This Row],[temperatuur]])*Uitgangspunten!$B$9,0),1)</f>
        <v>31.9</v>
      </c>
      <c r="I2961"/>
      <c r="J2961"/>
      <c r="K2961" s="6"/>
      <c r="O2961" s="5"/>
      <c r="P2961" s="8"/>
      <c r="U2961"/>
      <c r="V2961"/>
    </row>
    <row r="2962" spans="1:22" x14ac:dyDescent="0.25">
      <c r="A2962">
        <v>2010</v>
      </c>
      <c r="B2962">
        <v>10</v>
      </c>
      <c r="C2962">
        <v>19</v>
      </c>
      <c r="D2962">
        <v>21</v>
      </c>
      <c r="E2962" s="13">
        <v>7.4</v>
      </c>
      <c r="F2962" s="7">
        <f>(((20-15)/(MIN($E$2:$E$8761)-15))*Data[[#This Row],[temperatuur]])+18.151</f>
        <v>16.596378151260502</v>
      </c>
      <c r="G2962" s="7">
        <f>Data[[#This Row],[Tintern ]]-Data[[#This Row],[temperatuur]]</f>
        <v>9.1963781512605021</v>
      </c>
      <c r="H2962" s="7">
        <f>ROUND(IF(Data[[#This Row],[deltaT]]&gt;0,(Data[[#This Row],[Tintern ]]-Data[[#This Row],[temperatuur]])*Uitgangspunten!$B$9,0),1)</f>
        <v>31.9</v>
      </c>
      <c r="I2962"/>
      <c r="J2962"/>
      <c r="K2962" s="6"/>
      <c r="O2962" s="5"/>
      <c r="P2962" s="8"/>
      <c r="U2962"/>
      <c r="V2962"/>
    </row>
    <row r="2963" spans="1:22" x14ac:dyDescent="0.25">
      <c r="A2963">
        <v>2003</v>
      </c>
      <c r="B2963">
        <v>11</v>
      </c>
      <c r="C2963">
        <v>2</v>
      </c>
      <c r="D2963">
        <v>8</v>
      </c>
      <c r="E2963" s="13">
        <v>7.4</v>
      </c>
      <c r="F2963" s="7">
        <f>(((20-15)/(MIN($E$2:$E$8761)-15))*Data[[#This Row],[temperatuur]])+18.151</f>
        <v>16.596378151260502</v>
      </c>
      <c r="G2963" s="7">
        <f>Data[[#This Row],[Tintern ]]-Data[[#This Row],[temperatuur]]</f>
        <v>9.1963781512605021</v>
      </c>
      <c r="H2963" s="7">
        <f>ROUND(IF(Data[[#This Row],[deltaT]]&gt;0,(Data[[#This Row],[Tintern ]]-Data[[#This Row],[temperatuur]])*Uitgangspunten!$B$9,0),1)</f>
        <v>31.9</v>
      </c>
      <c r="I2963"/>
      <c r="J2963"/>
      <c r="K2963" s="6"/>
      <c r="O2963" s="5"/>
      <c r="P2963" s="8"/>
      <c r="U2963"/>
      <c r="V2963"/>
    </row>
    <row r="2964" spans="1:22" x14ac:dyDescent="0.25">
      <c r="A2964">
        <v>2003</v>
      </c>
      <c r="B2964">
        <v>11</v>
      </c>
      <c r="C2964">
        <v>4</v>
      </c>
      <c r="D2964">
        <v>3</v>
      </c>
      <c r="E2964" s="13">
        <v>7.4</v>
      </c>
      <c r="F2964" s="7">
        <f>(((20-15)/(MIN($E$2:$E$8761)-15))*Data[[#This Row],[temperatuur]])+18.151</f>
        <v>16.596378151260502</v>
      </c>
      <c r="G2964" s="7">
        <f>Data[[#This Row],[Tintern ]]-Data[[#This Row],[temperatuur]]</f>
        <v>9.1963781512605021</v>
      </c>
      <c r="H2964" s="7">
        <f>ROUND(IF(Data[[#This Row],[deltaT]]&gt;0,(Data[[#This Row],[Tintern ]]-Data[[#This Row],[temperatuur]])*Uitgangspunten!$B$9,0),1)</f>
        <v>31.9</v>
      </c>
      <c r="I2964"/>
      <c r="J2964"/>
      <c r="K2964" s="6"/>
      <c r="O2964" s="5"/>
      <c r="P2964" s="8"/>
      <c r="U2964"/>
      <c r="V2964"/>
    </row>
    <row r="2965" spans="1:22" x14ac:dyDescent="0.25">
      <c r="A2965">
        <v>2003</v>
      </c>
      <c r="B2965">
        <v>11</v>
      </c>
      <c r="C2965">
        <v>4</v>
      </c>
      <c r="D2965">
        <v>8</v>
      </c>
      <c r="E2965" s="13">
        <v>7.4</v>
      </c>
      <c r="F2965" s="7">
        <f>(((20-15)/(MIN($E$2:$E$8761)-15))*Data[[#This Row],[temperatuur]])+18.151</f>
        <v>16.596378151260502</v>
      </c>
      <c r="G2965" s="7">
        <f>Data[[#This Row],[Tintern ]]-Data[[#This Row],[temperatuur]]</f>
        <v>9.1963781512605021</v>
      </c>
      <c r="H2965" s="7">
        <f>ROUND(IF(Data[[#This Row],[deltaT]]&gt;0,(Data[[#This Row],[Tintern ]]-Data[[#This Row],[temperatuur]])*Uitgangspunten!$B$9,0),1)</f>
        <v>31.9</v>
      </c>
      <c r="I2965"/>
      <c r="J2965"/>
      <c r="K2965" s="6"/>
      <c r="O2965" s="5"/>
      <c r="P2965" s="8"/>
      <c r="U2965"/>
      <c r="V2965"/>
    </row>
    <row r="2966" spans="1:22" x14ac:dyDescent="0.25">
      <c r="A2966">
        <v>2003</v>
      </c>
      <c r="B2966">
        <v>11</v>
      </c>
      <c r="C2966">
        <v>6</v>
      </c>
      <c r="D2966">
        <v>1</v>
      </c>
      <c r="E2966" s="13">
        <v>7.4</v>
      </c>
      <c r="F2966" s="7">
        <f>(((20-15)/(MIN($E$2:$E$8761)-15))*Data[[#This Row],[temperatuur]])+18.151</f>
        <v>16.596378151260502</v>
      </c>
      <c r="G2966" s="7">
        <f>Data[[#This Row],[Tintern ]]-Data[[#This Row],[temperatuur]]</f>
        <v>9.1963781512605021</v>
      </c>
      <c r="H2966" s="7">
        <f>ROUND(IF(Data[[#This Row],[deltaT]]&gt;0,(Data[[#This Row],[Tintern ]]-Data[[#This Row],[temperatuur]])*Uitgangspunten!$B$9,0),1)</f>
        <v>31.9</v>
      </c>
      <c r="I2966"/>
      <c r="J2966"/>
      <c r="K2966" s="6"/>
      <c r="O2966" s="5"/>
      <c r="P2966" s="8"/>
      <c r="U2966"/>
      <c r="V2966"/>
    </row>
    <row r="2967" spans="1:22" x14ac:dyDescent="0.25">
      <c r="A2967">
        <v>2003</v>
      </c>
      <c r="B2967">
        <v>11</v>
      </c>
      <c r="C2967">
        <v>12</v>
      </c>
      <c r="D2967">
        <v>16</v>
      </c>
      <c r="E2967" s="13">
        <v>7.4</v>
      </c>
      <c r="F2967" s="7">
        <f>(((20-15)/(MIN($E$2:$E$8761)-15))*Data[[#This Row],[temperatuur]])+18.151</f>
        <v>16.596378151260502</v>
      </c>
      <c r="G2967" s="7">
        <f>Data[[#This Row],[Tintern ]]-Data[[#This Row],[temperatuur]]</f>
        <v>9.1963781512605021</v>
      </c>
      <c r="H2967" s="7">
        <f>ROUND(IF(Data[[#This Row],[deltaT]]&gt;0,(Data[[#This Row],[Tintern ]]-Data[[#This Row],[temperatuur]])*Uitgangspunten!$B$9,0),1)</f>
        <v>31.9</v>
      </c>
      <c r="I2967"/>
      <c r="J2967"/>
      <c r="K2967" s="6"/>
      <c r="O2967" s="5"/>
      <c r="P2967" s="8"/>
      <c r="U2967"/>
      <c r="V2967"/>
    </row>
    <row r="2968" spans="1:22" x14ac:dyDescent="0.25">
      <c r="A2968">
        <v>2003</v>
      </c>
      <c r="B2968">
        <v>11</v>
      </c>
      <c r="C2968">
        <v>12</v>
      </c>
      <c r="D2968">
        <v>22</v>
      </c>
      <c r="E2968" s="13">
        <v>7.4</v>
      </c>
      <c r="F2968" s="7">
        <f>(((20-15)/(MIN($E$2:$E$8761)-15))*Data[[#This Row],[temperatuur]])+18.151</f>
        <v>16.596378151260502</v>
      </c>
      <c r="G2968" s="7">
        <f>Data[[#This Row],[Tintern ]]-Data[[#This Row],[temperatuur]]</f>
        <v>9.1963781512605021</v>
      </c>
      <c r="H2968" s="7">
        <f>ROUND(IF(Data[[#This Row],[deltaT]]&gt;0,(Data[[#This Row],[Tintern ]]-Data[[#This Row],[temperatuur]])*Uitgangspunten!$B$9,0),1)</f>
        <v>31.9</v>
      </c>
      <c r="I2968"/>
      <c r="J2968"/>
      <c r="K2968" s="6"/>
      <c r="O2968" s="5"/>
      <c r="P2968" s="8"/>
      <c r="U2968"/>
      <c r="V2968"/>
    </row>
    <row r="2969" spans="1:22" x14ac:dyDescent="0.25">
      <c r="A2969">
        <v>2003</v>
      </c>
      <c r="B2969">
        <v>11</v>
      </c>
      <c r="C2969">
        <v>13</v>
      </c>
      <c r="D2969">
        <v>24</v>
      </c>
      <c r="E2969" s="13">
        <v>7.4</v>
      </c>
      <c r="F2969" s="7">
        <f>(((20-15)/(MIN($E$2:$E$8761)-15))*Data[[#This Row],[temperatuur]])+18.151</f>
        <v>16.596378151260502</v>
      </c>
      <c r="G2969" s="7">
        <f>Data[[#This Row],[Tintern ]]-Data[[#This Row],[temperatuur]]</f>
        <v>9.1963781512605021</v>
      </c>
      <c r="H2969" s="7">
        <f>ROUND(IF(Data[[#This Row],[deltaT]]&gt;0,(Data[[#This Row],[Tintern ]]-Data[[#This Row],[temperatuur]])*Uitgangspunten!$B$9,0),1)</f>
        <v>31.9</v>
      </c>
      <c r="I2969"/>
      <c r="J2969"/>
      <c r="K2969" s="6"/>
      <c r="O2969" s="5"/>
      <c r="P2969" s="8"/>
      <c r="U2969"/>
      <c r="V2969"/>
    </row>
    <row r="2970" spans="1:22" x14ac:dyDescent="0.25">
      <c r="A2970">
        <v>2003</v>
      </c>
      <c r="B2970">
        <v>11</v>
      </c>
      <c r="C2970">
        <v>24</v>
      </c>
      <c r="D2970">
        <v>11</v>
      </c>
      <c r="E2970" s="13">
        <v>7.4</v>
      </c>
      <c r="F2970" s="7">
        <f>(((20-15)/(MIN($E$2:$E$8761)-15))*Data[[#This Row],[temperatuur]])+18.151</f>
        <v>16.596378151260502</v>
      </c>
      <c r="G2970" s="7">
        <f>Data[[#This Row],[Tintern ]]-Data[[#This Row],[temperatuur]]</f>
        <v>9.1963781512605021</v>
      </c>
      <c r="H2970" s="7">
        <f>ROUND(IF(Data[[#This Row],[deltaT]]&gt;0,(Data[[#This Row],[Tintern ]]-Data[[#This Row],[temperatuur]])*Uitgangspunten!$B$9,0),1)</f>
        <v>31.9</v>
      </c>
      <c r="I2970"/>
      <c r="J2970"/>
      <c r="K2970" s="6"/>
      <c r="O2970" s="5"/>
      <c r="P2970" s="8"/>
      <c r="U2970"/>
      <c r="V2970"/>
    </row>
    <row r="2971" spans="1:22" x14ac:dyDescent="0.25">
      <c r="A2971">
        <v>2003</v>
      </c>
      <c r="B2971">
        <v>11</v>
      </c>
      <c r="C2971">
        <v>30</v>
      </c>
      <c r="D2971">
        <v>12</v>
      </c>
      <c r="E2971" s="13">
        <v>7.4</v>
      </c>
      <c r="F2971" s="7">
        <f>(((20-15)/(MIN($E$2:$E$8761)-15))*Data[[#This Row],[temperatuur]])+18.151</f>
        <v>16.596378151260502</v>
      </c>
      <c r="G2971" s="7">
        <f>Data[[#This Row],[Tintern ]]-Data[[#This Row],[temperatuur]]</f>
        <v>9.1963781512605021</v>
      </c>
      <c r="H2971" s="7">
        <f>ROUND(IF(Data[[#This Row],[deltaT]]&gt;0,(Data[[#This Row],[Tintern ]]-Data[[#This Row],[temperatuur]])*Uitgangspunten!$B$9,0),1)</f>
        <v>31.9</v>
      </c>
      <c r="I2971"/>
      <c r="J2971"/>
      <c r="K2971" s="6"/>
      <c r="O2971" s="5"/>
      <c r="P2971" s="8"/>
      <c r="U2971"/>
      <c r="V2971"/>
    </row>
    <row r="2972" spans="1:22" x14ac:dyDescent="0.25">
      <c r="A2972">
        <v>2003</v>
      </c>
      <c r="B2972">
        <v>12</v>
      </c>
      <c r="C2972">
        <v>1</v>
      </c>
      <c r="D2972">
        <v>2</v>
      </c>
      <c r="E2972" s="13">
        <v>7.4</v>
      </c>
      <c r="F2972" s="7">
        <f>(((20-15)/(MIN($E$2:$E$8761)-15))*Data[[#This Row],[temperatuur]])+18.151</f>
        <v>16.596378151260502</v>
      </c>
      <c r="G2972" s="7">
        <f>Data[[#This Row],[Tintern ]]-Data[[#This Row],[temperatuur]]</f>
        <v>9.1963781512605021</v>
      </c>
      <c r="H2972" s="7">
        <f>ROUND(IF(Data[[#This Row],[deltaT]]&gt;0,(Data[[#This Row],[Tintern ]]-Data[[#This Row],[temperatuur]])*Uitgangspunten!$B$9,0),1)</f>
        <v>31.9</v>
      </c>
      <c r="I2972"/>
      <c r="J2972"/>
      <c r="K2972" s="6"/>
      <c r="O2972" s="5"/>
      <c r="P2972" s="8"/>
      <c r="U2972"/>
      <c r="V2972"/>
    </row>
    <row r="2973" spans="1:22" x14ac:dyDescent="0.25">
      <c r="A2973">
        <v>2003</v>
      </c>
      <c r="B2973">
        <v>12</v>
      </c>
      <c r="C2973">
        <v>6</v>
      </c>
      <c r="D2973">
        <v>7</v>
      </c>
      <c r="E2973" s="13">
        <v>7.4</v>
      </c>
      <c r="F2973" s="7">
        <f>(((20-15)/(MIN($E$2:$E$8761)-15))*Data[[#This Row],[temperatuur]])+18.151</f>
        <v>16.596378151260502</v>
      </c>
      <c r="G2973" s="7">
        <f>Data[[#This Row],[Tintern ]]-Data[[#This Row],[temperatuur]]</f>
        <v>9.1963781512605021</v>
      </c>
      <c r="H2973" s="7">
        <f>ROUND(IF(Data[[#This Row],[deltaT]]&gt;0,(Data[[#This Row],[Tintern ]]-Data[[#This Row],[temperatuur]])*Uitgangspunten!$B$9,0),1)</f>
        <v>31.9</v>
      </c>
      <c r="I2973"/>
      <c r="J2973"/>
      <c r="K2973" s="6"/>
      <c r="O2973" s="5"/>
      <c r="P2973" s="8"/>
      <c r="U2973"/>
      <c r="V2973"/>
    </row>
    <row r="2974" spans="1:22" x14ac:dyDescent="0.25">
      <c r="A2974">
        <v>2003</v>
      </c>
      <c r="B2974">
        <v>12</v>
      </c>
      <c r="C2974">
        <v>16</v>
      </c>
      <c r="D2974">
        <v>12</v>
      </c>
      <c r="E2974" s="13">
        <v>7.4</v>
      </c>
      <c r="F2974" s="7">
        <f>(((20-15)/(MIN($E$2:$E$8761)-15))*Data[[#This Row],[temperatuur]])+18.151</f>
        <v>16.596378151260502</v>
      </c>
      <c r="G2974" s="7">
        <f>Data[[#This Row],[Tintern ]]-Data[[#This Row],[temperatuur]]</f>
        <v>9.1963781512605021</v>
      </c>
      <c r="H2974" s="7">
        <f>ROUND(IF(Data[[#This Row],[deltaT]]&gt;0,(Data[[#This Row],[Tintern ]]-Data[[#This Row],[temperatuur]])*Uitgangspunten!$B$9,0),1)</f>
        <v>31.9</v>
      </c>
      <c r="I2974"/>
      <c r="J2974"/>
      <c r="K2974" s="6"/>
      <c r="O2974" s="5"/>
      <c r="P2974" s="8"/>
      <c r="U2974"/>
      <c r="V2974"/>
    </row>
    <row r="2975" spans="1:22" x14ac:dyDescent="0.25">
      <c r="A2975">
        <v>2003</v>
      </c>
      <c r="B2975">
        <v>12</v>
      </c>
      <c r="C2975">
        <v>27</v>
      </c>
      <c r="D2975">
        <v>7</v>
      </c>
      <c r="E2975" s="13">
        <v>7.4</v>
      </c>
      <c r="F2975" s="7">
        <f>(((20-15)/(MIN($E$2:$E$8761)-15))*Data[[#This Row],[temperatuur]])+18.151</f>
        <v>16.596378151260502</v>
      </c>
      <c r="G2975" s="7">
        <f>Data[[#This Row],[Tintern ]]-Data[[#This Row],[temperatuur]]</f>
        <v>9.1963781512605021</v>
      </c>
      <c r="H2975" s="7">
        <f>ROUND(IF(Data[[#This Row],[deltaT]]&gt;0,(Data[[#This Row],[Tintern ]]-Data[[#This Row],[temperatuur]])*Uitgangspunten!$B$9,0),1)</f>
        <v>31.9</v>
      </c>
      <c r="I2975"/>
      <c r="J2975"/>
      <c r="K2975" s="6"/>
      <c r="O2975" s="5"/>
      <c r="P2975" s="8"/>
      <c r="U2975"/>
      <c r="V2975"/>
    </row>
    <row r="2976" spans="1:22" x14ac:dyDescent="0.25">
      <c r="A2976">
        <v>2001</v>
      </c>
      <c r="B2976">
        <v>1</v>
      </c>
      <c r="C2976">
        <v>2</v>
      </c>
      <c r="D2976">
        <v>9</v>
      </c>
      <c r="E2976" s="13">
        <v>7.5</v>
      </c>
      <c r="F2976" s="7">
        <f>(((20-15)/(MIN($E$2:$E$8761)-15))*Data[[#This Row],[temperatuur]])+18.151</f>
        <v>16.57536974789916</v>
      </c>
      <c r="G2976" s="7">
        <f>Data[[#This Row],[Tintern ]]-Data[[#This Row],[temperatuur]]</f>
        <v>9.0753697478991597</v>
      </c>
      <c r="H2976" s="7">
        <f>ROUND(IF(Data[[#This Row],[deltaT]]&gt;0,(Data[[#This Row],[Tintern ]]-Data[[#This Row],[temperatuur]])*Uitgangspunten!$B$9,0),1)</f>
        <v>31.5</v>
      </c>
      <c r="I2976"/>
      <c r="J2976"/>
      <c r="K2976" s="6"/>
      <c r="O2976" s="5"/>
      <c r="P2976" s="8"/>
      <c r="U2976"/>
      <c r="V2976"/>
    </row>
    <row r="2977" spans="1:22" x14ac:dyDescent="0.25">
      <c r="A2977">
        <v>2001</v>
      </c>
      <c r="B2977">
        <v>1</v>
      </c>
      <c r="C2977">
        <v>5</v>
      </c>
      <c r="D2977">
        <v>1</v>
      </c>
      <c r="E2977" s="13">
        <v>7.5</v>
      </c>
      <c r="F2977" s="7">
        <f>(((20-15)/(MIN($E$2:$E$8761)-15))*Data[[#This Row],[temperatuur]])+18.151</f>
        <v>16.57536974789916</v>
      </c>
      <c r="G2977" s="7">
        <f>Data[[#This Row],[Tintern ]]-Data[[#This Row],[temperatuur]]</f>
        <v>9.0753697478991597</v>
      </c>
      <c r="H2977" s="7">
        <f>ROUND(IF(Data[[#This Row],[deltaT]]&gt;0,(Data[[#This Row],[Tintern ]]-Data[[#This Row],[temperatuur]])*Uitgangspunten!$B$9,0),1)</f>
        <v>31.5</v>
      </c>
      <c r="I2977"/>
      <c r="J2977"/>
      <c r="K2977" s="6"/>
      <c r="O2977" s="5"/>
      <c r="P2977" s="8"/>
      <c r="U2977"/>
      <c r="V2977"/>
    </row>
    <row r="2978" spans="1:22" x14ac:dyDescent="0.25">
      <c r="A2978">
        <v>2004</v>
      </c>
      <c r="B2978">
        <v>2</v>
      </c>
      <c r="C2978">
        <v>7</v>
      </c>
      <c r="D2978">
        <v>11</v>
      </c>
      <c r="E2978" s="13">
        <v>7.5</v>
      </c>
      <c r="F2978" s="7">
        <f>(((20-15)/(MIN($E$2:$E$8761)-15))*Data[[#This Row],[temperatuur]])+18.151</f>
        <v>16.57536974789916</v>
      </c>
      <c r="G2978" s="7">
        <f>Data[[#This Row],[Tintern ]]-Data[[#This Row],[temperatuur]]</f>
        <v>9.0753697478991597</v>
      </c>
      <c r="H2978" s="7">
        <f>ROUND(IF(Data[[#This Row],[deltaT]]&gt;0,(Data[[#This Row],[Tintern ]]-Data[[#This Row],[temperatuur]])*Uitgangspunten!$B$9,0),1)</f>
        <v>31.5</v>
      </c>
      <c r="I2978">
        <f>(MAX(E2954:E2977)+MIN(E2954:E2977))/20</f>
        <v>0.745</v>
      </c>
      <c r="J2978"/>
      <c r="K2978" s="6"/>
      <c r="O2978" s="5"/>
      <c r="P2978" s="8"/>
      <c r="U2978"/>
      <c r="V2978"/>
    </row>
    <row r="2979" spans="1:22" x14ac:dyDescent="0.25">
      <c r="A2979">
        <v>2004</v>
      </c>
      <c r="B2979">
        <v>2</v>
      </c>
      <c r="C2979">
        <v>12</v>
      </c>
      <c r="D2979">
        <v>17</v>
      </c>
      <c r="E2979" s="13">
        <v>7.5</v>
      </c>
      <c r="F2979" s="7">
        <f>(((20-15)/(MIN($E$2:$E$8761)-15))*Data[[#This Row],[temperatuur]])+18.151</f>
        <v>16.57536974789916</v>
      </c>
      <c r="G2979" s="7">
        <f>Data[[#This Row],[Tintern ]]-Data[[#This Row],[temperatuur]]</f>
        <v>9.0753697478991597</v>
      </c>
      <c r="H2979" s="7">
        <f>ROUND(IF(Data[[#This Row],[deltaT]]&gt;0,(Data[[#This Row],[Tintern ]]-Data[[#This Row],[temperatuur]])*Uitgangspunten!$B$9,0),1)</f>
        <v>31.5</v>
      </c>
      <c r="I2979"/>
      <c r="J2979"/>
      <c r="K2979" s="6"/>
      <c r="O2979" s="5"/>
      <c r="P2979" s="8"/>
      <c r="U2979"/>
      <c r="V2979"/>
    </row>
    <row r="2980" spans="1:22" x14ac:dyDescent="0.25">
      <c r="A2980">
        <v>2004</v>
      </c>
      <c r="B2980">
        <v>2</v>
      </c>
      <c r="C2980">
        <v>18</v>
      </c>
      <c r="D2980">
        <v>11</v>
      </c>
      <c r="E2980" s="13">
        <v>7.5</v>
      </c>
      <c r="F2980" s="7">
        <f>(((20-15)/(MIN($E$2:$E$8761)-15))*Data[[#This Row],[temperatuur]])+18.151</f>
        <v>16.57536974789916</v>
      </c>
      <c r="G2980" s="7">
        <f>Data[[#This Row],[Tintern ]]-Data[[#This Row],[temperatuur]]</f>
        <v>9.0753697478991597</v>
      </c>
      <c r="H2980" s="7">
        <f>ROUND(IF(Data[[#This Row],[deltaT]]&gt;0,(Data[[#This Row],[Tintern ]]-Data[[#This Row],[temperatuur]])*Uitgangspunten!$B$9,0),1)</f>
        <v>31.5</v>
      </c>
      <c r="I2980"/>
      <c r="J2980"/>
      <c r="K2980" s="6"/>
      <c r="O2980" s="5"/>
      <c r="P2980" s="8"/>
      <c r="U2980"/>
      <c r="V2980"/>
    </row>
    <row r="2981" spans="1:22" x14ac:dyDescent="0.25">
      <c r="A2981">
        <v>2004</v>
      </c>
      <c r="B2981">
        <v>3</v>
      </c>
      <c r="C2981">
        <v>2</v>
      </c>
      <c r="D2981">
        <v>12</v>
      </c>
      <c r="E2981" s="13">
        <v>7.5</v>
      </c>
      <c r="F2981" s="7">
        <f>(((20-15)/(MIN($E$2:$E$8761)-15))*Data[[#This Row],[temperatuur]])+18.151</f>
        <v>16.57536974789916</v>
      </c>
      <c r="G2981" s="7">
        <f>Data[[#This Row],[Tintern ]]-Data[[#This Row],[temperatuur]]</f>
        <v>9.0753697478991597</v>
      </c>
      <c r="H2981" s="7">
        <f>ROUND(IF(Data[[#This Row],[deltaT]]&gt;0,(Data[[#This Row],[Tintern ]]-Data[[#This Row],[temperatuur]])*Uitgangspunten!$B$9,0),1)</f>
        <v>31.5</v>
      </c>
      <c r="I2981"/>
      <c r="J2981"/>
      <c r="K2981" s="6"/>
      <c r="O2981" s="5"/>
      <c r="P2981" s="8"/>
      <c r="U2981"/>
      <c r="V2981"/>
    </row>
    <row r="2982" spans="1:22" x14ac:dyDescent="0.25">
      <c r="A2982">
        <v>2004</v>
      </c>
      <c r="B2982">
        <v>3</v>
      </c>
      <c r="C2982">
        <v>5</v>
      </c>
      <c r="D2982">
        <v>13</v>
      </c>
      <c r="E2982" s="13">
        <v>7.5</v>
      </c>
      <c r="F2982" s="7">
        <f>(((20-15)/(MIN($E$2:$E$8761)-15))*Data[[#This Row],[temperatuur]])+18.151</f>
        <v>16.57536974789916</v>
      </c>
      <c r="G2982" s="7">
        <f>Data[[#This Row],[Tintern ]]-Data[[#This Row],[temperatuur]]</f>
        <v>9.0753697478991597</v>
      </c>
      <c r="H2982" s="7">
        <f>ROUND(IF(Data[[#This Row],[deltaT]]&gt;0,(Data[[#This Row],[Tintern ]]-Data[[#This Row],[temperatuur]])*Uitgangspunten!$B$9,0),1)</f>
        <v>31.5</v>
      </c>
      <c r="I2982"/>
      <c r="J2982"/>
      <c r="K2982" s="6"/>
      <c r="O2982" s="5"/>
      <c r="P2982" s="8"/>
      <c r="U2982"/>
      <c r="V2982"/>
    </row>
    <row r="2983" spans="1:22" x14ac:dyDescent="0.25">
      <c r="A2983">
        <v>2004</v>
      </c>
      <c r="B2983">
        <v>3</v>
      </c>
      <c r="C2983">
        <v>7</v>
      </c>
      <c r="D2983">
        <v>13</v>
      </c>
      <c r="E2983" s="13">
        <v>7.5</v>
      </c>
      <c r="F2983" s="7">
        <f>(((20-15)/(MIN($E$2:$E$8761)-15))*Data[[#This Row],[temperatuur]])+18.151</f>
        <v>16.57536974789916</v>
      </c>
      <c r="G2983" s="7">
        <f>Data[[#This Row],[Tintern ]]-Data[[#This Row],[temperatuur]]</f>
        <v>9.0753697478991597</v>
      </c>
      <c r="H2983" s="7">
        <f>ROUND(IF(Data[[#This Row],[deltaT]]&gt;0,(Data[[#This Row],[Tintern ]]-Data[[#This Row],[temperatuur]])*Uitgangspunten!$B$9,0),1)</f>
        <v>31.5</v>
      </c>
      <c r="I2983"/>
      <c r="J2983"/>
      <c r="K2983" s="6"/>
      <c r="O2983" s="5"/>
      <c r="P2983" s="8"/>
      <c r="U2983"/>
      <c r="V2983"/>
    </row>
    <row r="2984" spans="1:22" x14ac:dyDescent="0.25">
      <c r="A2984">
        <v>2004</v>
      </c>
      <c r="B2984">
        <v>3</v>
      </c>
      <c r="C2984">
        <v>13</v>
      </c>
      <c r="D2984">
        <v>5</v>
      </c>
      <c r="E2984" s="13">
        <v>7.5</v>
      </c>
      <c r="F2984" s="7">
        <f>(((20-15)/(MIN($E$2:$E$8761)-15))*Data[[#This Row],[temperatuur]])+18.151</f>
        <v>16.57536974789916</v>
      </c>
      <c r="G2984" s="7">
        <f>Data[[#This Row],[Tintern ]]-Data[[#This Row],[temperatuur]]</f>
        <v>9.0753697478991597</v>
      </c>
      <c r="H2984" s="7">
        <f>ROUND(IF(Data[[#This Row],[deltaT]]&gt;0,(Data[[#This Row],[Tintern ]]-Data[[#This Row],[temperatuur]])*Uitgangspunten!$B$9,0),1)</f>
        <v>31.5</v>
      </c>
      <c r="I2984"/>
      <c r="J2984"/>
      <c r="K2984" s="6"/>
      <c r="O2984" s="5"/>
      <c r="P2984" s="8"/>
      <c r="U2984"/>
      <c r="V2984"/>
    </row>
    <row r="2985" spans="1:22" x14ac:dyDescent="0.25">
      <c r="A2985">
        <v>2004</v>
      </c>
      <c r="B2985">
        <v>3</v>
      </c>
      <c r="C2985">
        <v>17</v>
      </c>
      <c r="D2985">
        <v>3</v>
      </c>
      <c r="E2985" s="13">
        <v>7.5</v>
      </c>
      <c r="F2985" s="7">
        <f>(((20-15)/(MIN($E$2:$E$8761)-15))*Data[[#This Row],[temperatuur]])+18.151</f>
        <v>16.57536974789916</v>
      </c>
      <c r="G2985" s="7">
        <f>Data[[#This Row],[Tintern ]]-Data[[#This Row],[temperatuur]]</f>
        <v>9.0753697478991597</v>
      </c>
      <c r="H2985" s="7">
        <f>ROUND(IF(Data[[#This Row],[deltaT]]&gt;0,(Data[[#This Row],[Tintern ]]-Data[[#This Row],[temperatuur]])*Uitgangspunten!$B$9,0),1)</f>
        <v>31.5</v>
      </c>
      <c r="I2985"/>
      <c r="J2985"/>
      <c r="K2985" s="6"/>
      <c r="O2985" s="5"/>
      <c r="P2985" s="8"/>
      <c r="U2985"/>
      <c r="V2985"/>
    </row>
    <row r="2986" spans="1:22" x14ac:dyDescent="0.25">
      <c r="A2986">
        <v>2004</v>
      </c>
      <c r="B2986">
        <v>3</v>
      </c>
      <c r="C2986">
        <v>19</v>
      </c>
      <c r="D2986">
        <v>4</v>
      </c>
      <c r="E2986" s="13">
        <v>7.5</v>
      </c>
      <c r="F2986" s="7">
        <f>(((20-15)/(MIN($E$2:$E$8761)-15))*Data[[#This Row],[temperatuur]])+18.151</f>
        <v>16.57536974789916</v>
      </c>
      <c r="G2986" s="7">
        <f>Data[[#This Row],[Tintern ]]-Data[[#This Row],[temperatuur]]</f>
        <v>9.0753697478991597</v>
      </c>
      <c r="H2986" s="7">
        <f>ROUND(IF(Data[[#This Row],[deltaT]]&gt;0,(Data[[#This Row],[Tintern ]]-Data[[#This Row],[temperatuur]])*Uitgangspunten!$B$9,0),1)</f>
        <v>31.5</v>
      </c>
      <c r="I2986"/>
      <c r="J2986"/>
      <c r="K2986" s="6"/>
      <c r="O2986" s="5"/>
      <c r="P2986" s="8"/>
      <c r="U2986"/>
      <c r="V2986"/>
    </row>
    <row r="2987" spans="1:22" x14ac:dyDescent="0.25">
      <c r="A2987">
        <v>2004</v>
      </c>
      <c r="B2987">
        <v>3</v>
      </c>
      <c r="C2987">
        <v>20</v>
      </c>
      <c r="D2987">
        <v>1</v>
      </c>
      <c r="E2987" s="13">
        <v>7.5</v>
      </c>
      <c r="F2987" s="7">
        <f>(((20-15)/(MIN($E$2:$E$8761)-15))*Data[[#This Row],[temperatuur]])+18.151</f>
        <v>16.57536974789916</v>
      </c>
      <c r="G2987" s="7">
        <f>Data[[#This Row],[Tintern ]]-Data[[#This Row],[temperatuur]]</f>
        <v>9.0753697478991597</v>
      </c>
      <c r="H2987" s="7">
        <f>ROUND(IF(Data[[#This Row],[deltaT]]&gt;0,(Data[[#This Row],[Tintern ]]-Data[[#This Row],[temperatuur]])*Uitgangspunten!$B$9,0),1)</f>
        <v>31.5</v>
      </c>
      <c r="I2987"/>
      <c r="J2987"/>
      <c r="K2987" s="6"/>
      <c r="O2987" s="5"/>
      <c r="P2987" s="8"/>
      <c r="U2987"/>
      <c r="V2987"/>
    </row>
    <row r="2988" spans="1:22" x14ac:dyDescent="0.25">
      <c r="A2988">
        <v>2004</v>
      </c>
      <c r="B2988">
        <v>3</v>
      </c>
      <c r="C2988">
        <v>20</v>
      </c>
      <c r="D2988">
        <v>2</v>
      </c>
      <c r="E2988" s="13">
        <v>7.5</v>
      </c>
      <c r="F2988" s="7">
        <f>(((20-15)/(MIN($E$2:$E$8761)-15))*Data[[#This Row],[temperatuur]])+18.151</f>
        <v>16.57536974789916</v>
      </c>
      <c r="G2988" s="7">
        <f>Data[[#This Row],[Tintern ]]-Data[[#This Row],[temperatuur]]</f>
        <v>9.0753697478991597</v>
      </c>
      <c r="H2988" s="7">
        <f>ROUND(IF(Data[[#This Row],[deltaT]]&gt;0,(Data[[#This Row],[Tintern ]]-Data[[#This Row],[temperatuur]])*Uitgangspunten!$B$9,0),1)</f>
        <v>31.5</v>
      </c>
      <c r="I2988"/>
      <c r="J2988"/>
      <c r="K2988" s="6"/>
      <c r="O2988" s="5"/>
      <c r="P2988" s="8"/>
      <c r="U2988"/>
      <c r="V2988"/>
    </row>
    <row r="2989" spans="1:22" x14ac:dyDescent="0.25">
      <c r="A2989">
        <v>2004</v>
      </c>
      <c r="B2989">
        <v>3</v>
      </c>
      <c r="C2989">
        <v>20</v>
      </c>
      <c r="D2989">
        <v>6</v>
      </c>
      <c r="E2989" s="13">
        <v>7.5</v>
      </c>
      <c r="F2989" s="7">
        <f>(((20-15)/(MIN($E$2:$E$8761)-15))*Data[[#This Row],[temperatuur]])+18.151</f>
        <v>16.57536974789916</v>
      </c>
      <c r="G2989" s="7">
        <f>Data[[#This Row],[Tintern ]]-Data[[#This Row],[temperatuur]]</f>
        <v>9.0753697478991597</v>
      </c>
      <c r="H2989" s="7">
        <f>ROUND(IF(Data[[#This Row],[deltaT]]&gt;0,(Data[[#This Row],[Tintern ]]-Data[[#This Row],[temperatuur]])*Uitgangspunten!$B$9,0),1)</f>
        <v>31.5</v>
      </c>
      <c r="I2989"/>
      <c r="J2989"/>
      <c r="K2989" s="6"/>
      <c r="O2989" s="5"/>
      <c r="P2989" s="8"/>
      <c r="U2989"/>
      <c r="V2989"/>
    </row>
    <row r="2990" spans="1:22" x14ac:dyDescent="0.25">
      <c r="A2990">
        <v>2004</v>
      </c>
      <c r="B2990">
        <v>3</v>
      </c>
      <c r="C2990">
        <v>22</v>
      </c>
      <c r="D2990">
        <v>17</v>
      </c>
      <c r="E2990" s="13">
        <v>7.5</v>
      </c>
      <c r="F2990" s="7">
        <f>(((20-15)/(MIN($E$2:$E$8761)-15))*Data[[#This Row],[temperatuur]])+18.151</f>
        <v>16.57536974789916</v>
      </c>
      <c r="G2990" s="7">
        <f>Data[[#This Row],[Tintern ]]-Data[[#This Row],[temperatuur]]</f>
        <v>9.0753697478991597</v>
      </c>
      <c r="H2990" s="7">
        <f>ROUND(IF(Data[[#This Row],[deltaT]]&gt;0,(Data[[#This Row],[Tintern ]]-Data[[#This Row],[temperatuur]])*Uitgangspunten!$B$9,0),1)</f>
        <v>31.5</v>
      </c>
      <c r="I2990"/>
      <c r="J2990"/>
      <c r="K2990" s="6"/>
      <c r="O2990" s="5"/>
      <c r="P2990" s="8"/>
      <c r="U2990"/>
      <c r="V2990"/>
    </row>
    <row r="2991" spans="1:22" x14ac:dyDescent="0.25">
      <c r="A2991">
        <v>2004</v>
      </c>
      <c r="B2991">
        <v>3</v>
      </c>
      <c r="C2991">
        <v>25</v>
      </c>
      <c r="D2991">
        <v>12</v>
      </c>
      <c r="E2991" s="13">
        <v>7.5</v>
      </c>
      <c r="F2991" s="7">
        <f>(((20-15)/(MIN($E$2:$E$8761)-15))*Data[[#This Row],[temperatuur]])+18.151</f>
        <v>16.57536974789916</v>
      </c>
      <c r="G2991" s="7">
        <f>Data[[#This Row],[Tintern ]]-Data[[#This Row],[temperatuur]]</f>
        <v>9.0753697478991597</v>
      </c>
      <c r="H2991" s="7">
        <f>ROUND(IF(Data[[#This Row],[deltaT]]&gt;0,(Data[[#This Row],[Tintern ]]-Data[[#This Row],[temperatuur]])*Uitgangspunten!$B$9,0),1)</f>
        <v>31.5</v>
      </c>
      <c r="I2991"/>
      <c r="J2991"/>
      <c r="K2991" s="6"/>
      <c r="O2991" s="5"/>
      <c r="P2991" s="8"/>
      <c r="U2991"/>
      <c r="V2991"/>
    </row>
    <row r="2992" spans="1:22" x14ac:dyDescent="0.25">
      <c r="A2992">
        <v>2002</v>
      </c>
      <c r="B2992">
        <v>4</v>
      </c>
      <c r="C2992">
        <v>9</v>
      </c>
      <c r="D2992">
        <v>9</v>
      </c>
      <c r="E2992" s="13">
        <v>7.5</v>
      </c>
      <c r="F2992" s="7">
        <f>(((20-15)/(MIN($E$2:$E$8761)-15))*Data[[#This Row],[temperatuur]])+18.151</f>
        <v>16.57536974789916</v>
      </c>
      <c r="G2992" s="7">
        <f>Data[[#This Row],[Tintern ]]-Data[[#This Row],[temperatuur]]</f>
        <v>9.0753697478991597</v>
      </c>
      <c r="H2992" s="7">
        <f>ROUND(IF(Data[[#This Row],[deltaT]]&gt;0,(Data[[#This Row],[Tintern ]]-Data[[#This Row],[temperatuur]])*Uitgangspunten!$B$9,0),1)</f>
        <v>31.5</v>
      </c>
      <c r="I2992"/>
      <c r="J2992"/>
      <c r="K2992" s="6"/>
      <c r="O2992" s="5"/>
      <c r="P2992" s="8"/>
      <c r="U2992"/>
      <c r="V2992"/>
    </row>
    <row r="2993" spans="1:22" x14ac:dyDescent="0.25">
      <c r="A2993">
        <v>2002</v>
      </c>
      <c r="B2993">
        <v>4</v>
      </c>
      <c r="C2993">
        <v>9</v>
      </c>
      <c r="D2993">
        <v>18</v>
      </c>
      <c r="E2993" s="13">
        <v>7.5</v>
      </c>
      <c r="F2993" s="7">
        <f>(((20-15)/(MIN($E$2:$E$8761)-15))*Data[[#This Row],[temperatuur]])+18.151</f>
        <v>16.57536974789916</v>
      </c>
      <c r="G2993" s="7">
        <f>Data[[#This Row],[Tintern ]]-Data[[#This Row],[temperatuur]]</f>
        <v>9.0753697478991597</v>
      </c>
      <c r="H2993" s="7">
        <f>ROUND(IF(Data[[#This Row],[deltaT]]&gt;0,(Data[[#This Row],[Tintern ]]-Data[[#This Row],[temperatuur]])*Uitgangspunten!$B$9,0),1)</f>
        <v>31.5</v>
      </c>
      <c r="I2993"/>
      <c r="J2993"/>
      <c r="K2993" s="6"/>
      <c r="O2993" s="5"/>
      <c r="P2993" s="8"/>
      <c r="U2993"/>
      <c r="V2993"/>
    </row>
    <row r="2994" spans="1:22" x14ac:dyDescent="0.25">
      <c r="A2994">
        <v>2002</v>
      </c>
      <c r="B2994">
        <v>4</v>
      </c>
      <c r="C2994">
        <v>12</v>
      </c>
      <c r="D2994">
        <v>24</v>
      </c>
      <c r="E2994" s="13">
        <v>7.5</v>
      </c>
      <c r="F2994" s="7">
        <f>(((20-15)/(MIN($E$2:$E$8761)-15))*Data[[#This Row],[temperatuur]])+18.151</f>
        <v>16.57536974789916</v>
      </c>
      <c r="G2994" s="7">
        <f>Data[[#This Row],[Tintern ]]-Data[[#This Row],[temperatuur]]</f>
        <v>9.0753697478991597</v>
      </c>
      <c r="H2994" s="7">
        <f>ROUND(IF(Data[[#This Row],[deltaT]]&gt;0,(Data[[#This Row],[Tintern ]]-Data[[#This Row],[temperatuur]])*Uitgangspunten!$B$9,0),1)</f>
        <v>31.5</v>
      </c>
      <c r="I2994"/>
      <c r="J2994"/>
      <c r="K2994" s="6"/>
      <c r="O2994" s="5"/>
      <c r="P2994" s="8"/>
      <c r="U2994"/>
      <c r="V2994"/>
    </row>
    <row r="2995" spans="1:22" x14ac:dyDescent="0.25">
      <c r="A2995">
        <v>2002</v>
      </c>
      <c r="B2995">
        <v>4</v>
      </c>
      <c r="C2995">
        <v>13</v>
      </c>
      <c r="D2995">
        <v>1</v>
      </c>
      <c r="E2995" s="13">
        <v>7.5</v>
      </c>
      <c r="F2995" s="7">
        <f>(((20-15)/(MIN($E$2:$E$8761)-15))*Data[[#This Row],[temperatuur]])+18.151</f>
        <v>16.57536974789916</v>
      </c>
      <c r="G2995" s="7">
        <f>Data[[#This Row],[Tintern ]]-Data[[#This Row],[temperatuur]]</f>
        <v>9.0753697478991597</v>
      </c>
      <c r="H2995" s="7">
        <f>ROUND(IF(Data[[#This Row],[deltaT]]&gt;0,(Data[[#This Row],[Tintern ]]-Data[[#This Row],[temperatuur]])*Uitgangspunten!$B$9,0),1)</f>
        <v>31.5</v>
      </c>
      <c r="I2995"/>
      <c r="J2995"/>
      <c r="K2995" s="6"/>
      <c r="O2995" s="5"/>
      <c r="P2995" s="8"/>
      <c r="U2995"/>
      <c r="V2995"/>
    </row>
    <row r="2996" spans="1:22" x14ac:dyDescent="0.25">
      <c r="A2996">
        <v>2002</v>
      </c>
      <c r="B2996">
        <v>4</v>
      </c>
      <c r="C2996">
        <v>13</v>
      </c>
      <c r="D2996">
        <v>2</v>
      </c>
      <c r="E2996" s="13">
        <v>7.5</v>
      </c>
      <c r="F2996" s="7">
        <f>(((20-15)/(MIN($E$2:$E$8761)-15))*Data[[#This Row],[temperatuur]])+18.151</f>
        <v>16.57536974789916</v>
      </c>
      <c r="G2996" s="7">
        <f>Data[[#This Row],[Tintern ]]-Data[[#This Row],[temperatuur]]</f>
        <v>9.0753697478991597</v>
      </c>
      <c r="H2996" s="7">
        <f>ROUND(IF(Data[[#This Row],[deltaT]]&gt;0,(Data[[#This Row],[Tintern ]]-Data[[#This Row],[temperatuur]])*Uitgangspunten!$B$9,0),1)</f>
        <v>31.5</v>
      </c>
      <c r="I2996"/>
      <c r="J2996"/>
      <c r="K2996" s="6"/>
      <c r="O2996" s="5"/>
      <c r="P2996" s="8"/>
      <c r="U2996"/>
      <c r="V2996"/>
    </row>
    <row r="2997" spans="1:22" x14ac:dyDescent="0.25">
      <c r="A2997">
        <v>2002</v>
      </c>
      <c r="B2997">
        <v>4</v>
      </c>
      <c r="C2997">
        <v>15</v>
      </c>
      <c r="D2997">
        <v>16</v>
      </c>
      <c r="E2997" s="13">
        <v>7.5</v>
      </c>
      <c r="F2997" s="7">
        <f>(((20-15)/(MIN($E$2:$E$8761)-15))*Data[[#This Row],[temperatuur]])+18.151</f>
        <v>16.57536974789916</v>
      </c>
      <c r="G2997" s="7">
        <f>Data[[#This Row],[Tintern ]]-Data[[#This Row],[temperatuur]]</f>
        <v>9.0753697478991597</v>
      </c>
      <c r="H2997" s="7">
        <f>ROUND(IF(Data[[#This Row],[deltaT]]&gt;0,(Data[[#This Row],[Tintern ]]-Data[[#This Row],[temperatuur]])*Uitgangspunten!$B$9,0),1)</f>
        <v>31.5</v>
      </c>
      <c r="I2997"/>
      <c r="J2997"/>
      <c r="K2997" s="6"/>
      <c r="O2997" s="5"/>
      <c r="P2997" s="8"/>
      <c r="U2997"/>
      <c r="V2997"/>
    </row>
    <row r="2998" spans="1:22" x14ac:dyDescent="0.25">
      <c r="A2998">
        <v>2002</v>
      </c>
      <c r="B2998">
        <v>4</v>
      </c>
      <c r="C2998">
        <v>15</v>
      </c>
      <c r="D2998">
        <v>24</v>
      </c>
      <c r="E2998" s="13">
        <v>7.5</v>
      </c>
      <c r="F2998" s="7">
        <f>(((20-15)/(MIN($E$2:$E$8761)-15))*Data[[#This Row],[temperatuur]])+18.151</f>
        <v>16.57536974789916</v>
      </c>
      <c r="G2998" s="7">
        <f>Data[[#This Row],[Tintern ]]-Data[[#This Row],[temperatuur]]</f>
        <v>9.0753697478991597</v>
      </c>
      <c r="H2998" s="7">
        <f>ROUND(IF(Data[[#This Row],[deltaT]]&gt;0,(Data[[#This Row],[Tintern ]]-Data[[#This Row],[temperatuur]])*Uitgangspunten!$B$9,0),1)</f>
        <v>31.5</v>
      </c>
      <c r="I2998"/>
      <c r="J2998"/>
      <c r="K2998" s="6"/>
      <c r="O2998" s="5"/>
      <c r="P2998" s="8"/>
      <c r="U2998"/>
      <c r="V2998"/>
    </row>
    <row r="2999" spans="1:22" x14ac:dyDescent="0.25">
      <c r="A2999">
        <v>2002</v>
      </c>
      <c r="B2999">
        <v>4</v>
      </c>
      <c r="C2999">
        <v>16</v>
      </c>
      <c r="D2999">
        <v>1</v>
      </c>
      <c r="E2999" s="13">
        <v>7.5</v>
      </c>
      <c r="F2999" s="7">
        <f>(((20-15)/(MIN($E$2:$E$8761)-15))*Data[[#This Row],[temperatuur]])+18.151</f>
        <v>16.57536974789916</v>
      </c>
      <c r="G2999" s="7">
        <f>Data[[#This Row],[Tintern ]]-Data[[#This Row],[temperatuur]]</f>
        <v>9.0753697478991597</v>
      </c>
      <c r="H2999" s="7">
        <f>ROUND(IF(Data[[#This Row],[deltaT]]&gt;0,(Data[[#This Row],[Tintern ]]-Data[[#This Row],[temperatuur]])*Uitgangspunten!$B$9,0),1)</f>
        <v>31.5</v>
      </c>
      <c r="I2999"/>
      <c r="J2999"/>
      <c r="K2999" s="6"/>
      <c r="O2999" s="5"/>
      <c r="P2999" s="8"/>
      <c r="U2999"/>
      <c r="V2999"/>
    </row>
    <row r="3000" spans="1:22" x14ac:dyDescent="0.25">
      <c r="A3000">
        <v>2002</v>
      </c>
      <c r="B3000">
        <v>4</v>
      </c>
      <c r="C3000">
        <v>17</v>
      </c>
      <c r="D3000">
        <v>4</v>
      </c>
      <c r="E3000" s="13">
        <v>7.5</v>
      </c>
      <c r="F3000" s="7">
        <f>(((20-15)/(MIN($E$2:$E$8761)-15))*Data[[#This Row],[temperatuur]])+18.151</f>
        <v>16.57536974789916</v>
      </c>
      <c r="G3000" s="7">
        <f>Data[[#This Row],[Tintern ]]-Data[[#This Row],[temperatuur]]</f>
        <v>9.0753697478991597</v>
      </c>
      <c r="H3000" s="7">
        <f>ROUND(IF(Data[[#This Row],[deltaT]]&gt;0,(Data[[#This Row],[Tintern ]]-Data[[#This Row],[temperatuur]])*Uitgangspunten!$B$9,0),1)</f>
        <v>31.5</v>
      </c>
      <c r="I3000"/>
      <c r="J3000"/>
      <c r="K3000" s="6"/>
      <c r="O3000" s="5"/>
      <c r="P3000" s="8"/>
      <c r="U3000"/>
      <c r="V3000"/>
    </row>
    <row r="3001" spans="1:22" x14ac:dyDescent="0.25">
      <c r="A3001">
        <v>2002</v>
      </c>
      <c r="B3001">
        <v>4</v>
      </c>
      <c r="C3001">
        <v>29</v>
      </c>
      <c r="D3001">
        <v>2</v>
      </c>
      <c r="E3001" s="13">
        <v>7.5</v>
      </c>
      <c r="F3001" s="7">
        <f>(((20-15)/(MIN($E$2:$E$8761)-15))*Data[[#This Row],[temperatuur]])+18.151</f>
        <v>16.57536974789916</v>
      </c>
      <c r="G3001" s="7">
        <f>Data[[#This Row],[Tintern ]]-Data[[#This Row],[temperatuur]]</f>
        <v>9.0753697478991597</v>
      </c>
      <c r="H3001" s="7">
        <f>ROUND(IF(Data[[#This Row],[deltaT]]&gt;0,(Data[[#This Row],[Tintern ]]-Data[[#This Row],[temperatuur]])*Uitgangspunten!$B$9,0),1)</f>
        <v>31.5</v>
      </c>
      <c r="I3001"/>
      <c r="J3001"/>
      <c r="K3001" s="6"/>
      <c r="O3001" s="5"/>
      <c r="P3001" s="8"/>
      <c r="U3001"/>
      <c r="V3001"/>
    </row>
    <row r="3002" spans="1:22" x14ac:dyDescent="0.25">
      <c r="A3002">
        <v>2011</v>
      </c>
      <c r="B3002" s="3">
        <v>6</v>
      </c>
      <c r="C3002" s="3">
        <v>1</v>
      </c>
      <c r="D3002" s="3">
        <v>3</v>
      </c>
      <c r="E3002" s="13">
        <v>7.5</v>
      </c>
      <c r="F3002" s="7">
        <f>(((20-15)/(MIN($E$2:$E$8761)-15))*Data[[#This Row],[temperatuur]])+18.151</f>
        <v>16.57536974789916</v>
      </c>
      <c r="G3002" s="7">
        <f>Data[[#This Row],[Tintern ]]-Data[[#This Row],[temperatuur]]</f>
        <v>9.0753697478991597</v>
      </c>
      <c r="H3002" s="7">
        <f>ROUND(IF(Data[[#This Row],[deltaT]]&gt;0,(Data[[#This Row],[Tintern ]]-Data[[#This Row],[temperatuur]])*Uitgangspunten!$B$9,0),1)</f>
        <v>31.5</v>
      </c>
      <c r="I3002">
        <f>(MAX(E2978:E3001)+MIN(E2978:E3001))/20</f>
        <v>0.75</v>
      </c>
      <c r="J3002"/>
      <c r="K3002" s="6"/>
      <c r="O3002" s="5"/>
      <c r="P3002" s="8"/>
      <c r="U3002"/>
      <c r="V3002"/>
    </row>
    <row r="3003" spans="1:22" x14ac:dyDescent="0.25">
      <c r="A3003">
        <v>2011</v>
      </c>
      <c r="B3003">
        <v>9</v>
      </c>
      <c r="C3003">
        <v>25</v>
      </c>
      <c r="D3003">
        <v>2</v>
      </c>
      <c r="E3003" s="13">
        <v>7.5</v>
      </c>
      <c r="F3003" s="7">
        <f>(((20-15)/(MIN($E$2:$E$8761)-15))*Data[[#This Row],[temperatuur]])+18.151</f>
        <v>16.57536974789916</v>
      </c>
      <c r="G3003" s="7">
        <f>Data[[#This Row],[Tintern ]]-Data[[#This Row],[temperatuur]]</f>
        <v>9.0753697478991597</v>
      </c>
      <c r="H3003" s="7">
        <f>ROUND(IF(Data[[#This Row],[deltaT]]&gt;0,(Data[[#This Row],[Tintern ]]-Data[[#This Row],[temperatuur]])*Uitgangspunten!$B$9,0),1)</f>
        <v>31.5</v>
      </c>
      <c r="I3003"/>
      <c r="J3003"/>
      <c r="K3003" s="6"/>
      <c r="O3003" s="5"/>
      <c r="P3003" s="8"/>
      <c r="U3003"/>
      <c r="V3003"/>
    </row>
    <row r="3004" spans="1:22" x14ac:dyDescent="0.25">
      <c r="A3004">
        <v>2011</v>
      </c>
      <c r="B3004">
        <v>9</v>
      </c>
      <c r="C3004">
        <v>25</v>
      </c>
      <c r="D3004">
        <v>3</v>
      </c>
      <c r="E3004" s="13">
        <v>7.5</v>
      </c>
      <c r="F3004" s="7">
        <f>(((20-15)/(MIN($E$2:$E$8761)-15))*Data[[#This Row],[temperatuur]])+18.151</f>
        <v>16.57536974789916</v>
      </c>
      <c r="G3004" s="7">
        <f>Data[[#This Row],[Tintern ]]-Data[[#This Row],[temperatuur]]</f>
        <v>9.0753697478991597</v>
      </c>
      <c r="H3004" s="7">
        <f>ROUND(IF(Data[[#This Row],[deltaT]]&gt;0,(Data[[#This Row],[Tintern ]]-Data[[#This Row],[temperatuur]])*Uitgangspunten!$B$9,0),1)</f>
        <v>31.5</v>
      </c>
      <c r="I3004"/>
      <c r="J3004"/>
      <c r="K3004" s="6"/>
      <c r="O3004" s="5"/>
      <c r="P3004" s="8"/>
      <c r="U3004"/>
      <c r="V3004"/>
    </row>
    <row r="3005" spans="1:22" x14ac:dyDescent="0.25">
      <c r="A3005">
        <v>2010</v>
      </c>
      <c r="B3005">
        <v>10</v>
      </c>
      <c r="C3005">
        <v>10</v>
      </c>
      <c r="D3005">
        <v>5</v>
      </c>
      <c r="E3005" s="13">
        <v>7.5</v>
      </c>
      <c r="F3005" s="7">
        <f>(((20-15)/(MIN($E$2:$E$8761)-15))*Data[[#This Row],[temperatuur]])+18.151</f>
        <v>16.57536974789916</v>
      </c>
      <c r="G3005" s="7">
        <f>Data[[#This Row],[Tintern ]]-Data[[#This Row],[temperatuur]]</f>
        <v>9.0753697478991597</v>
      </c>
      <c r="H3005" s="7">
        <f>ROUND(IF(Data[[#This Row],[deltaT]]&gt;0,(Data[[#This Row],[Tintern ]]-Data[[#This Row],[temperatuur]])*Uitgangspunten!$B$9,0),1)</f>
        <v>31.5</v>
      </c>
      <c r="I3005"/>
      <c r="J3005"/>
      <c r="K3005" s="6"/>
      <c r="O3005" s="5"/>
      <c r="P3005" s="8"/>
      <c r="U3005"/>
      <c r="V3005"/>
    </row>
    <row r="3006" spans="1:22" x14ac:dyDescent="0.25">
      <c r="A3006">
        <v>2010</v>
      </c>
      <c r="B3006">
        <v>10</v>
      </c>
      <c r="C3006">
        <v>11</v>
      </c>
      <c r="D3006">
        <v>8</v>
      </c>
      <c r="E3006" s="13">
        <v>7.5</v>
      </c>
      <c r="F3006" s="7">
        <f>(((20-15)/(MIN($E$2:$E$8761)-15))*Data[[#This Row],[temperatuur]])+18.151</f>
        <v>16.57536974789916</v>
      </c>
      <c r="G3006" s="7">
        <f>Data[[#This Row],[Tintern ]]-Data[[#This Row],[temperatuur]]</f>
        <v>9.0753697478991597</v>
      </c>
      <c r="H3006" s="7">
        <f>ROUND(IF(Data[[#This Row],[deltaT]]&gt;0,(Data[[#This Row],[Tintern ]]-Data[[#This Row],[temperatuur]])*Uitgangspunten!$B$9,0),1)</f>
        <v>31.5</v>
      </c>
      <c r="I3006"/>
      <c r="J3006"/>
      <c r="K3006" s="6"/>
      <c r="O3006" s="5"/>
      <c r="P3006" s="8"/>
      <c r="U3006"/>
      <c r="V3006"/>
    </row>
    <row r="3007" spans="1:22" x14ac:dyDescent="0.25">
      <c r="A3007">
        <v>2010</v>
      </c>
      <c r="B3007">
        <v>10</v>
      </c>
      <c r="C3007">
        <v>17</v>
      </c>
      <c r="D3007">
        <v>9</v>
      </c>
      <c r="E3007" s="13">
        <v>7.5</v>
      </c>
      <c r="F3007" s="7">
        <f>(((20-15)/(MIN($E$2:$E$8761)-15))*Data[[#This Row],[temperatuur]])+18.151</f>
        <v>16.57536974789916</v>
      </c>
      <c r="G3007" s="7">
        <f>Data[[#This Row],[Tintern ]]-Data[[#This Row],[temperatuur]]</f>
        <v>9.0753697478991597</v>
      </c>
      <c r="H3007" s="7">
        <f>ROUND(IF(Data[[#This Row],[deltaT]]&gt;0,(Data[[#This Row],[Tintern ]]-Data[[#This Row],[temperatuur]])*Uitgangspunten!$B$9,0),1)</f>
        <v>31.5</v>
      </c>
      <c r="I3007"/>
      <c r="J3007"/>
      <c r="K3007" s="6"/>
      <c r="O3007" s="5"/>
      <c r="P3007" s="8"/>
      <c r="U3007"/>
      <c r="V3007"/>
    </row>
    <row r="3008" spans="1:22" x14ac:dyDescent="0.25">
      <c r="A3008">
        <v>2010</v>
      </c>
      <c r="B3008">
        <v>10</v>
      </c>
      <c r="C3008">
        <v>19</v>
      </c>
      <c r="D3008">
        <v>19</v>
      </c>
      <c r="E3008" s="13">
        <v>7.5</v>
      </c>
      <c r="F3008" s="7">
        <f>(((20-15)/(MIN($E$2:$E$8761)-15))*Data[[#This Row],[temperatuur]])+18.151</f>
        <v>16.57536974789916</v>
      </c>
      <c r="G3008" s="7">
        <f>Data[[#This Row],[Tintern ]]-Data[[#This Row],[temperatuur]]</f>
        <v>9.0753697478991597</v>
      </c>
      <c r="H3008" s="7">
        <f>ROUND(IF(Data[[#This Row],[deltaT]]&gt;0,(Data[[#This Row],[Tintern ]]-Data[[#This Row],[temperatuur]])*Uitgangspunten!$B$9,0),1)</f>
        <v>31.5</v>
      </c>
      <c r="I3008"/>
      <c r="J3008"/>
      <c r="K3008" s="6"/>
      <c r="O3008" s="5"/>
      <c r="P3008" s="8"/>
      <c r="U3008"/>
      <c r="V3008"/>
    </row>
    <row r="3009" spans="1:22" x14ac:dyDescent="0.25">
      <c r="A3009">
        <v>2010</v>
      </c>
      <c r="B3009">
        <v>10</v>
      </c>
      <c r="C3009">
        <v>19</v>
      </c>
      <c r="D3009">
        <v>20</v>
      </c>
      <c r="E3009" s="13">
        <v>7.5</v>
      </c>
      <c r="F3009" s="7">
        <f>(((20-15)/(MIN($E$2:$E$8761)-15))*Data[[#This Row],[temperatuur]])+18.151</f>
        <v>16.57536974789916</v>
      </c>
      <c r="G3009" s="7">
        <f>Data[[#This Row],[Tintern ]]-Data[[#This Row],[temperatuur]]</f>
        <v>9.0753697478991597</v>
      </c>
      <c r="H3009" s="7">
        <f>ROUND(IF(Data[[#This Row],[deltaT]]&gt;0,(Data[[#This Row],[Tintern ]]-Data[[#This Row],[temperatuur]])*Uitgangspunten!$B$9,0),1)</f>
        <v>31.5</v>
      </c>
      <c r="I3009"/>
      <c r="J3009"/>
      <c r="K3009" s="6"/>
      <c r="O3009" s="5"/>
      <c r="P3009" s="8"/>
      <c r="U3009"/>
      <c r="V3009"/>
    </row>
    <row r="3010" spans="1:22" x14ac:dyDescent="0.25">
      <c r="A3010">
        <v>2010</v>
      </c>
      <c r="B3010">
        <v>10</v>
      </c>
      <c r="C3010">
        <v>20</v>
      </c>
      <c r="D3010">
        <v>8</v>
      </c>
      <c r="E3010" s="13">
        <v>7.5</v>
      </c>
      <c r="F3010" s="7">
        <f>(((20-15)/(MIN($E$2:$E$8761)-15))*Data[[#This Row],[temperatuur]])+18.151</f>
        <v>16.57536974789916</v>
      </c>
      <c r="G3010" s="7">
        <f>Data[[#This Row],[Tintern ]]-Data[[#This Row],[temperatuur]]</f>
        <v>9.0753697478991597</v>
      </c>
      <c r="H3010" s="7">
        <f>ROUND(IF(Data[[#This Row],[deltaT]]&gt;0,(Data[[#This Row],[Tintern ]]-Data[[#This Row],[temperatuur]])*Uitgangspunten!$B$9,0),1)</f>
        <v>31.5</v>
      </c>
      <c r="I3010"/>
      <c r="J3010"/>
      <c r="K3010" s="6"/>
      <c r="O3010" s="5"/>
      <c r="P3010" s="8"/>
      <c r="U3010"/>
      <c r="V3010"/>
    </row>
    <row r="3011" spans="1:22" x14ac:dyDescent="0.25">
      <c r="A3011">
        <v>2010</v>
      </c>
      <c r="B3011">
        <v>10</v>
      </c>
      <c r="C3011">
        <v>23</v>
      </c>
      <c r="D3011">
        <v>3</v>
      </c>
      <c r="E3011" s="13">
        <v>7.5</v>
      </c>
      <c r="F3011" s="7">
        <f>(((20-15)/(MIN($E$2:$E$8761)-15))*Data[[#This Row],[temperatuur]])+18.151</f>
        <v>16.57536974789916</v>
      </c>
      <c r="G3011" s="7">
        <f>Data[[#This Row],[Tintern ]]-Data[[#This Row],[temperatuur]]</f>
        <v>9.0753697478991597</v>
      </c>
      <c r="H3011" s="7">
        <f>ROUND(IF(Data[[#This Row],[deltaT]]&gt;0,(Data[[#This Row],[Tintern ]]-Data[[#This Row],[temperatuur]])*Uitgangspunten!$B$9,0),1)</f>
        <v>31.5</v>
      </c>
      <c r="I3011"/>
      <c r="J3011"/>
      <c r="K3011" s="6"/>
      <c r="O3011" s="5"/>
      <c r="P3011" s="8"/>
      <c r="U3011"/>
      <c r="V3011"/>
    </row>
    <row r="3012" spans="1:22" x14ac:dyDescent="0.25">
      <c r="A3012">
        <v>2010</v>
      </c>
      <c r="B3012">
        <v>10</v>
      </c>
      <c r="C3012">
        <v>24</v>
      </c>
      <c r="D3012">
        <v>4</v>
      </c>
      <c r="E3012" s="13">
        <v>7.5</v>
      </c>
      <c r="F3012" s="7">
        <f>(((20-15)/(MIN($E$2:$E$8761)-15))*Data[[#This Row],[temperatuur]])+18.151</f>
        <v>16.57536974789916</v>
      </c>
      <c r="G3012" s="7">
        <f>Data[[#This Row],[Tintern ]]-Data[[#This Row],[temperatuur]]</f>
        <v>9.0753697478991597</v>
      </c>
      <c r="H3012" s="7">
        <f>ROUND(IF(Data[[#This Row],[deltaT]]&gt;0,(Data[[#This Row],[Tintern ]]-Data[[#This Row],[temperatuur]])*Uitgangspunten!$B$9,0),1)</f>
        <v>31.5</v>
      </c>
      <c r="I3012"/>
      <c r="J3012"/>
      <c r="K3012" s="6"/>
      <c r="O3012" s="5"/>
      <c r="P3012" s="8"/>
      <c r="U3012"/>
      <c r="V3012"/>
    </row>
    <row r="3013" spans="1:22" x14ac:dyDescent="0.25">
      <c r="A3013">
        <v>2010</v>
      </c>
      <c r="B3013">
        <v>10</v>
      </c>
      <c r="C3013">
        <v>24</v>
      </c>
      <c r="D3013">
        <v>5</v>
      </c>
      <c r="E3013" s="13">
        <v>7.5</v>
      </c>
      <c r="F3013" s="7">
        <f>(((20-15)/(MIN($E$2:$E$8761)-15))*Data[[#This Row],[temperatuur]])+18.151</f>
        <v>16.57536974789916</v>
      </c>
      <c r="G3013" s="7">
        <f>Data[[#This Row],[Tintern ]]-Data[[#This Row],[temperatuur]]</f>
        <v>9.0753697478991597</v>
      </c>
      <c r="H3013" s="7">
        <f>ROUND(IF(Data[[#This Row],[deltaT]]&gt;0,(Data[[#This Row],[Tintern ]]-Data[[#This Row],[temperatuur]])*Uitgangspunten!$B$9,0),1)</f>
        <v>31.5</v>
      </c>
      <c r="I3013"/>
      <c r="J3013"/>
      <c r="K3013" s="6"/>
      <c r="O3013" s="5"/>
      <c r="P3013" s="8"/>
      <c r="U3013"/>
      <c r="V3013"/>
    </row>
    <row r="3014" spans="1:22" x14ac:dyDescent="0.25">
      <c r="A3014">
        <v>2010</v>
      </c>
      <c r="B3014">
        <v>10</v>
      </c>
      <c r="C3014">
        <v>30</v>
      </c>
      <c r="D3014">
        <v>24</v>
      </c>
      <c r="E3014" s="13">
        <v>7.5</v>
      </c>
      <c r="F3014" s="7">
        <f>(((20-15)/(MIN($E$2:$E$8761)-15))*Data[[#This Row],[temperatuur]])+18.151</f>
        <v>16.57536974789916</v>
      </c>
      <c r="G3014" s="7">
        <f>Data[[#This Row],[Tintern ]]-Data[[#This Row],[temperatuur]]</f>
        <v>9.0753697478991597</v>
      </c>
      <c r="H3014" s="7">
        <f>ROUND(IF(Data[[#This Row],[deltaT]]&gt;0,(Data[[#This Row],[Tintern ]]-Data[[#This Row],[temperatuur]])*Uitgangspunten!$B$9,0),1)</f>
        <v>31.5</v>
      </c>
      <c r="I3014"/>
      <c r="J3014"/>
      <c r="K3014" s="6"/>
      <c r="O3014" s="5"/>
      <c r="P3014" s="8"/>
      <c r="U3014"/>
      <c r="V3014"/>
    </row>
    <row r="3015" spans="1:22" x14ac:dyDescent="0.25">
      <c r="A3015">
        <v>2003</v>
      </c>
      <c r="B3015">
        <v>11</v>
      </c>
      <c r="C3015">
        <v>1</v>
      </c>
      <c r="D3015">
        <v>24</v>
      </c>
      <c r="E3015" s="13">
        <v>7.5</v>
      </c>
      <c r="F3015" s="7">
        <f>(((20-15)/(MIN($E$2:$E$8761)-15))*Data[[#This Row],[temperatuur]])+18.151</f>
        <v>16.57536974789916</v>
      </c>
      <c r="G3015" s="7">
        <f>Data[[#This Row],[Tintern ]]-Data[[#This Row],[temperatuur]]</f>
        <v>9.0753697478991597</v>
      </c>
      <c r="H3015" s="7">
        <f>ROUND(IF(Data[[#This Row],[deltaT]]&gt;0,(Data[[#This Row],[Tintern ]]-Data[[#This Row],[temperatuur]])*Uitgangspunten!$B$9,0),1)</f>
        <v>31.5</v>
      </c>
      <c r="I3015"/>
      <c r="J3015"/>
      <c r="K3015" s="6"/>
      <c r="O3015" s="5"/>
      <c r="P3015" s="8"/>
      <c r="U3015"/>
      <c r="V3015"/>
    </row>
    <row r="3016" spans="1:22" x14ac:dyDescent="0.25">
      <c r="A3016">
        <v>2003</v>
      </c>
      <c r="B3016">
        <v>11</v>
      </c>
      <c r="C3016">
        <v>8</v>
      </c>
      <c r="D3016">
        <v>16</v>
      </c>
      <c r="E3016" s="13">
        <v>7.5</v>
      </c>
      <c r="F3016" s="7">
        <f>(((20-15)/(MIN($E$2:$E$8761)-15))*Data[[#This Row],[temperatuur]])+18.151</f>
        <v>16.57536974789916</v>
      </c>
      <c r="G3016" s="7">
        <f>Data[[#This Row],[Tintern ]]-Data[[#This Row],[temperatuur]]</f>
        <v>9.0753697478991597</v>
      </c>
      <c r="H3016" s="7">
        <f>ROUND(IF(Data[[#This Row],[deltaT]]&gt;0,(Data[[#This Row],[Tintern ]]-Data[[#This Row],[temperatuur]])*Uitgangspunten!$B$9,0),1)</f>
        <v>31.5</v>
      </c>
      <c r="I3016"/>
      <c r="J3016"/>
      <c r="K3016" s="6"/>
      <c r="O3016" s="5"/>
      <c r="P3016" s="8"/>
      <c r="U3016"/>
      <c r="V3016"/>
    </row>
    <row r="3017" spans="1:22" x14ac:dyDescent="0.25">
      <c r="A3017">
        <v>2003</v>
      </c>
      <c r="B3017">
        <v>11</v>
      </c>
      <c r="C3017">
        <v>10</v>
      </c>
      <c r="D3017">
        <v>4</v>
      </c>
      <c r="E3017" s="13">
        <v>7.5</v>
      </c>
      <c r="F3017" s="7">
        <f>(((20-15)/(MIN($E$2:$E$8761)-15))*Data[[#This Row],[temperatuur]])+18.151</f>
        <v>16.57536974789916</v>
      </c>
      <c r="G3017" s="7">
        <f>Data[[#This Row],[Tintern ]]-Data[[#This Row],[temperatuur]]</f>
        <v>9.0753697478991597</v>
      </c>
      <c r="H3017" s="7">
        <f>ROUND(IF(Data[[#This Row],[deltaT]]&gt;0,(Data[[#This Row],[Tintern ]]-Data[[#This Row],[temperatuur]])*Uitgangspunten!$B$9,0),1)</f>
        <v>31.5</v>
      </c>
      <c r="I3017"/>
      <c r="J3017"/>
      <c r="K3017" s="6"/>
      <c r="O3017" s="5"/>
      <c r="P3017" s="8"/>
      <c r="U3017"/>
      <c r="V3017"/>
    </row>
    <row r="3018" spans="1:22" x14ac:dyDescent="0.25">
      <c r="A3018">
        <v>2003</v>
      </c>
      <c r="B3018">
        <v>11</v>
      </c>
      <c r="C3018">
        <v>10</v>
      </c>
      <c r="D3018">
        <v>5</v>
      </c>
      <c r="E3018" s="13">
        <v>7.5</v>
      </c>
      <c r="F3018" s="7">
        <f>(((20-15)/(MIN($E$2:$E$8761)-15))*Data[[#This Row],[temperatuur]])+18.151</f>
        <v>16.57536974789916</v>
      </c>
      <c r="G3018" s="7">
        <f>Data[[#This Row],[Tintern ]]-Data[[#This Row],[temperatuur]]</f>
        <v>9.0753697478991597</v>
      </c>
      <c r="H3018" s="7">
        <f>ROUND(IF(Data[[#This Row],[deltaT]]&gt;0,(Data[[#This Row],[Tintern ]]-Data[[#This Row],[temperatuur]])*Uitgangspunten!$B$9,0),1)</f>
        <v>31.5</v>
      </c>
      <c r="I3018"/>
      <c r="J3018"/>
      <c r="K3018" s="6"/>
      <c r="O3018" s="5"/>
      <c r="P3018" s="8"/>
      <c r="U3018"/>
      <c r="V3018"/>
    </row>
    <row r="3019" spans="1:22" x14ac:dyDescent="0.25">
      <c r="A3019">
        <v>2003</v>
      </c>
      <c r="B3019">
        <v>11</v>
      </c>
      <c r="C3019">
        <v>13</v>
      </c>
      <c r="D3019">
        <v>6</v>
      </c>
      <c r="E3019" s="13">
        <v>7.5</v>
      </c>
      <c r="F3019" s="7">
        <f>(((20-15)/(MIN($E$2:$E$8761)-15))*Data[[#This Row],[temperatuur]])+18.151</f>
        <v>16.57536974789916</v>
      </c>
      <c r="G3019" s="7">
        <f>Data[[#This Row],[Tintern ]]-Data[[#This Row],[temperatuur]]</f>
        <v>9.0753697478991597</v>
      </c>
      <c r="H3019" s="7">
        <f>ROUND(IF(Data[[#This Row],[deltaT]]&gt;0,(Data[[#This Row],[Tintern ]]-Data[[#This Row],[temperatuur]])*Uitgangspunten!$B$9,0),1)</f>
        <v>31.5</v>
      </c>
      <c r="I3019"/>
      <c r="J3019"/>
      <c r="K3019" s="6"/>
      <c r="O3019" s="5"/>
      <c r="P3019" s="8"/>
      <c r="U3019"/>
      <c r="V3019"/>
    </row>
    <row r="3020" spans="1:22" x14ac:dyDescent="0.25">
      <c r="A3020">
        <v>2003</v>
      </c>
      <c r="B3020">
        <v>11</v>
      </c>
      <c r="C3020">
        <v>14</v>
      </c>
      <c r="D3020">
        <v>11</v>
      </c>
      <c r="E3020" s="13">
        <v>7.5</v>
      </c>
      <c r="F3020" s="7">
        <f>(((20-15)/(MIN($E$2:$E$8761)-15))*Data[[#This Row],[temperatuur]])+18.151</f>
        <v>16.57536974789916</v>
      </c>
      <c r="G3020" s="7">
        <f>Data[[#This Row],[Tintern ]]-Data[[#This Row],[temperatuur]]</f>
        <v>9.0753697478991597</v>
      </c>
      <c r="H3020" s="7">
        <f>ROUND(IF(Data[[#This Row],[deltaT]]&gt;0,(Data[[#This Row],[Tintern ]]-Data[[#This Row],[temperatuur]])*Uitgangspunten!$B$9,0),1)</f>
        <v>31.5</v>
      </c>
      <c r="I3020"/>
      <c r="J3020"/>
      <c r="K3020" s="6"/>
      <c r="O3020" s="5"/>
      <c r="P3020" s="8"/>
      <c r="U3020"/>
      <c r="V3020"/>
    </row>
    <row r="3021" spans="1:22" x14ac:dyDescent="0.25">
      <c r="A3021">
        <v>2003</v>
      </c>
      <c r="B3021">
        <v>11</v>
      </c>
      <c r="C3021">
        <v>17</v>
      </c>
      <c r="D3021">
        <v>8</v>
      </c>
      <c r="E3021" s="13">
        <v>7.5</v>
      </c>
      <c r="F3021" s="7">
        <f>(((20-15)/(MIN($E$2:$E$8761)-15))*Data[[#This Row],[temperatuur]])+18.151</f>
        <v>16.57536974789916</v>
      </c>
      <c r="G3021" s="7">
        <f>Data[[#This Row],[Tintern ]]-Data[[#This Row],[temperatuur]]</f>
        <v>9.0753697478991597</v>
      </c>
      <c r="H3021" s="7">
        <f>ROUND(IF(Data[[#This Row],[deltaT]]&gt;0,(Data[[#This Row],[Tintern ]]-Data[[#This Row],[temperatuur]])*Uitgangspunten!$B$9,0),1)</f>
        <v>31.5</v>
      </c>
      <c r="I3021"/>
      <c r="J3021"/>
      <c r="K3021" s="6"/>
      <c r="O3021" s="5"/>
      <c r="P3021" s="8"/>
      <c r="U3021"/>
      <c r="V3021"/>
    </row>
    <row r="3022" spans="1:22" x14ac:dyDescent="0.25">
      <c r="A3022">
        <v>2003</v>
      </c>
      <c r="B3022">
        <v>11</v>
      </c>
      <c r="C3022">
        <v>24</v>
      </c>
      <c r="D3022">
        <v>12</v>
      </c>
      <c r="E3022" s="13">
        <v>7.5</v>
      </c>
      <c r="F3022" s="7">
        <f>(((20-15)/(MIN($E$2:$E$8761)-15))*Data[[#This Row],[temperatuur]])+18.151</f>
        <v>16.57536974789916</v>
      </c>
      <c r="G3022" s="7">
        <f>Data[[#This Row],[Tintern ]]-Data[[#This Row],[temperatuur]]</f>
        <v>9.0753697478991597</v>
      </c>
      <c r="H3022" s="7">
        <f>ROUND(IF(Data[[#This Row],[deltaT]]&gt;0,(Data[[#This Row],[Tintern ]]-Data[[#This Row],[temperatuur]])*Uitgangspunten!$B$9,0),1)</f>
        <v>31.5</v>
      </c>
      <c r="I3022"/>
      <c r="J3022"/>
      <c r="K3022" s="6"/>
      <c r="O3022" s="5"/>
      <c r="P3022" s="8"/>
      <c r="U3022"/>
      <c r="V3022"/>
    </row>
    <row r="3023" spans="1:22" x14ac:dyDescent="0.25">
      <c r="A3023">
        <v>2003</v>
      </c>
      <c r="B3023">
        <v>11</v>
      </c>
      <c r="C3023">
        <v>26</v>
      </c>
      <c r="D3023">
        <v>23</v>
      </c>
      <c r="E3023" s="13">
        <v>7.5</v>
      </c>
      <c r="F3023" s="7">
        <f>(((20-15)/(MIN($E$2:$E$8761)-15))*Data[[#This Row],[temperatuur]])+18.151</f>
        <v>16.57536974789916</v>
      </c>
      <c r="G3023" s="7">
        <f>Data[[#This Row],[Tintern ]]-Data[[#This Row],[temperatuur]]</f>
        <v>9.0753697478991597</v>
      </c>
      <c r="H3023" s="7">
        <f>ROUND(IF(Data[[#This Row],[deltaT]]&gt;0,(Data[[#This Row],[Tintern ]]-Data[[#This Row],[temperatuur]])*Uitgangspunten!$B$9,0),1)</f>
        <v>31.5</v>
      </c>
      <c r="I3023"/>
      <c r="J3023"/>
      <c r="K3023" s="6"/>
      <c r="O3023" s="5"/>
      <c r="P3023" s="8"/>
      <c r="U3023"/>
      <c r="V3023"/>
    </row>
    <row r="3024" spans="1:22" x14ac:dyDescent="0.25">
      <c r="A3024">
        <v>2003</v>
      </c>
      <c r="B3024">
        <v>12</v>
      </c>
      <c r="C3024">
        <v>2</v>
      </c>
      <c r="D3024">
        <v>16</v>
      </c>
      <c r="E3024" s="13">
        <v>7.5</v>
      </c>
      <c r="F3024" s="7">
        <f>(((20-15)/(MIN($E$2:$E$8761)-15))*Data[[#This Row],[temperatuur]])+18.151</f>
        <v>16.57536974789916</v>
      </c>
      <c r="G3024" s="7">
        <f>Data[[#This Row],[Tintern ]]-Data[[#This Row],[temperatuur]]</f>
        <v>9.0753697478991597</v>
      </c>
      <c r="H3024" s="7">
        <f>ROUND(IF(Data[[#This Row],[deltaT]]&gt;0,(Data[[#This Row],[Tintern ]]-Data[[#This Row],[temperatuur]])*Uitgangspunten!$B$9,0),1)</f>
        <v>31.5</v>
      </c>
      <c r="I3024"/>
      <c r="J3024"/>
      <c r="K3024" s="6"/>
      <c r="O3024" s="5"/>
      <c r="P3024" s="8"/>
      <c r="U3024"/>
      <c r="V3024"/>
    </row>
    <row r="3025" spans="1:22" x14ac:dyDescent="0.25">
      <c r="A3025">
        <v>2003</v>
      </c>
      <c r="B3025">
        <v>12</v>
      </c>
      <c r="C3025">
        <v>6</v>
      </c>
      <c r="D3025">
        <v>11</v>
      </c>
      <c r="E3025" s="13">
        <v>7.5</v>
      </c>
      <c r="F3025" s="7">
        <f>(((20-15)/(MIN($E$2:$E$8761)-15))*Data[[#This Row],[temperatuur]])+18.151</f>
        <v>16.57536974789916</v>
      </c>
      <c r="G3025" s="7">
        <f>Data[[#This Row],[Tintern ]]-Data[[#This Row],[temperatuur]]</f>
        <v>9.0753697478991597</v>
      </c>
      <c r="H3025" s="7">
        <f>ROUND(IF(Data[[#This Row],[deltaT]]&gt;0,(Data[[#This Row],[Tintern ]]-Data[[#This Row],[temperatuur]])*Uitgangspunten!$B$9,0),1)</f>
        <v>31.5</v>
      </c>
      <c r="I3025"/>
      <c r="J3025"/>
      <c r="K3025" s="6"/>
      <c r="O3025" s="5"/>
      <c r="P3025" s="8"/>
      <c r="U3025"/>
      <c r="V3025"/>
    </row>
    <row r="3026" spans="1:22" x14ac:dyDescent="0.25">
      <c r="A3026">
        <v>2003</v>
      </c>
      <c r="B3026">
        <v>12</v>
      </c>
      <c r="C3026">
        <v>6</v>
      </c>
      <c r="D3026">
        <v>12</v>
      </c>
      <c r="E3026" s="13">
        <v>7.5</v>
      </c>
      <c r="F3026" s="7">
        <f>(((20-15)/(MIN($E$2:$E$8761)-15))*Data[[#This Row],[temperatuur]])+18.151</f>
        <v>16.57536974789916</v>
      </c>
      <c r="G3026" s="7">
        <f>Data[[#This Row],[Tintern ]]-Data[[#This Row],[temperatuur]]</f>
        <v>9.0753697478991597</v>
      </c>
      <c r="H3026" s="7">
        <f>ROUND(IF(Data[[#This Row],[deltaT]]&gt;0,(Data[[#This Row],[Tintern ]]-Data[[#This Row],[temperatuur]])*Uitgangspunten!$B$9,0),1)</f>
        <v>31.5</v>
      </c>
      <c r="I3026">
        <f>(MAX(E3002:E3025)+MIN(E3002:E3025))/20</f>
        <v>0.75</v>
      </c>
      <c r="J3026"/>
      <c r="K3026" s="6"/>
      <c r="O3026" s="5"/>
      <c r="P3026" s="8"/>
      <c r="U3026"/>
      <c r="V3026"/>
    </row>
    <row r="3027" spans="1:22" x14ac:dyDescent="0.25">
      <c r="A3027">
        <v>2003</v>
      </c>
      <c r="B3027">
        <v>12</v>
      </c>
      <c r="C3027">
        <v>14</v>
      </c>
      <c r="D3027">
        <v>16</v>
      </c>
      <c r="E3027" s="13">
        <v>7.5</v>
      </c>
      <c r="F3027" s="7">
        <f>(((20-15)/(MIN($E$2:$E$8761)-15))*Data[[#This Row],[temperatuur]])+18.151</f>
        <v>16.57536974789916</v>
      </c>
      <c r="G3027" s="7">
        <f>Data[[#This Row],[Tintern ]]-Data[[#This Row],[temperatuur]]</f>
        <v>9.0753697478991597</v>
      </c>
      <c r="H3027" s="7">
        <f>ROUND(IF(Data[[#This Row],[deltaT]]&gt;0,(Data[[#This Row],[Tintern ]]-Data[[#This Row],[temperatuur]])*Uitgangspunten!$B$9,0),1)</f>
        <v>31.5</v>
      </c>
      <c r="I3027"/>
      <c r="J3027"/>
      <c r="K3027" s="6"/>
      <c r="O3027" s="5"/>
      <c r="P3027" s="8"/>
      <c r="U3027"/>
      <c r="V3027"/>
    </row>
    <row r="3028" spans="1:22" x14ac:dyDescent="0.25">
      <c r="A3028">
        <v>2003</v>
      </c>
      <c r="B3028">
        <v>12</v>
      </c>
      <c r="C3028">
        <v>20</v>
      </c>
      <c r="D3028">
        <v>24</v>
      </c>
      <c r="E3028" s="13">
        <v>7.5</v>
      </c>
      <c r="F3028" s="7">
        <f>(((20-15)/(MIN($E$2:$E$8761)-15))*Data[[#This Row],[temperatuur]])+18.151</f>
        <v>16.57536974789916</v>
      </c>
      <c r="G3028" s="7">
        <f>Data[[#This Row],[Tintern ]]-Data[[#This Row],[temperatuur]]</f>
        <v>9.0753697478991597</v>
      </c>
      <c r="H3028" s="7">
        <f>ROUND(IF(Data[[#This Row],[deltaT]]&gt;0,(Data[[#This Row],[Tintern ]]-Data[[#This Row],[temperatuur]])*Uitgangspunten!$B$9,0),1)</f>
        <v>31.5</v>
      </c>
      <c r="I3028"/>
      <c r="J3028"/>
      <c r="K3028" s="6"/>
      <c r="O3028" s="5"/>
      <c r="P3028" s="8"/>
      <c r="U3028"/>
      <c r="V3028"/>
    </row>
    <row r="3029" spans="1:22" x14ac:dyDescent="0.25">
      <c r="A3029">
        <v>2003</v>
      </c>
      <c r="B3029">
        <v>12</v>
      </c>
      <c r="C3029">
        <v>25</v>
      </c>
      <c r="D3029">
        <v>6</v>
      </c>
      <c r="E3029" s="13">
        <v>7.5</v>
      </c>
      <c r="F3029" s="7">
        <f>(((20-15)/(MIN($E$2:$E$8761)-15))*Data[[#This Row],[temperatuur]])+18.151</f>
        <v>16.57536974789916</v>
      </c>
      <c r="G3029" s="7">
        <f>Data[[#This Row],[Tintern ]]-Data[[#This Row],[temperatuur]]</f>
        <v>9.0753697478991597</v>
      </c>
      <c r="H3029" s="7">
        <f>ROUND(IF(Data[[#This Row],[deltaT]]&gt;0,(Data[[#This Row],[Tintern ]]-Data[[#This Row],[temperatuur]])*Uitgangspunten!$B$9,0),1)</f>
        <v>31.5</v>
      </c>
      <c r="I3029"/>
      <c r="J3029"/>
      <c r="K3029" s="6"/>
      <c r="O3029" s="5"/>
      <c r="P3029" s="8"/>
      <c r="U3029"/>
      <c r="V3029"/>
    </row>
    <row r="3030" spans="1:22" x14ac:dyDescent="0.25">
      <c r="A3030">
        <v>2003</v>
      </c>
      <c r="B3030">
        <v>12</v>
      </c>
      <c r="C3030">
        <v>26</v>
      </c>
      <c r="D3030">
        <v>21</v>
      </c>
      <c r="E3030" s="13">
        <v>7.5</v>
      </c>
      <c r="F3030" s="7">
        <f>(((20-15)/(MIN($E$2:$E$8761)-15))*Data[[#This Row],[temperatuur]])+18.151</f>
        <v>16.57536974789916</v>
      </c>
      <c r="G3030" s="7">
        <f>Data[[#This Row],[Tintern ]]-Data[[#This Row],[temperatuur]]</f>
        <v>9.0753697478991597</v>
      </c>
      <c r="H3030" s="7">
        <f>ROUND(IF(Data[[#This Row],[deltaT]]&gt;0,(Data[[#This Row],[Tintern ]]-Data[[#This Row],[temperatuur]])*Uitgangspunten!$B$9,0),1)</f>
        <v>31.5</v>
      </c>
      <c r="I3030"/>
      <c r="J3030"/>
      <c r="K3030" s="6"/>
      <c r="O3030" s="5"/>
      <c r="P3030" s="8"/>
      <c r="U3030"/>
      <c r="V3030"/>
    </row>
    <row r="3031" spans="1:22" x14ac:dyDescent="0.25">
      <c r="A3031">
        <v>2003</v>
      </c>
      <c r="B3031">
        <v>12</v>
      </c>
      <c r="C3031">
        <v>27</v>
      </c>
      <c r="D3031">
        <v>11</v>
      </c>
      <c r="E3031" s="13">
        <v>7.5</v>
      </c>
      <c r="F3031" s="7">
        <f>(((20-15)/(MIN($E$2:$E$8761)-15))*Data[[#This Row],[temperatuur]])+18.151</f>
        <v>16.57536974789916</v>
      </c>
      <c r="G3031" s="7">
        <f>Data[[#This Row],[Tintern ]]-Data[[#This Row],[temperatuur]]</f>
        <v>9.0753697478991597</v>
      </c>
      <c r="H3031" s="7">
        <f>ROUND(IF(Data[[#This Row],[deltaT]]&gt;0,(Data[[#This Row],[Tintern ]]-Data[[#This Row],[temperatuur]])*Uitgangspunten!$B$9,0),1)</f>
        <v>31.5</v>
      </c>
      <c r="I3031"/>
      <c r="J3031"/>
      <c r="K3031" s="6"/>
      <c r="O3031" s="5"/>
      <c r="P3031" s="8"/>
      <c r="U3031"/>
      <c r="V3031"/>
    </row>
    <row r="3032" spans="1:22" x14ac:dyDescent="0.25">
      <c r="A3032">
        <v>2001</v>
      </c>
      <c r="B3032">
        <v>1</v>
      </c>
      <c r="C3032">
        <v>3</v>
      </c>
      <c r="D3032">
        <v>6</v>
      </c>
      <c r="E3032" s="13">
        <v>7.6000000000000005</v>
      </c>
      <c r="F3032" s="7">
        <f>(((20-15)/(MIN($E$2:$E$8761)-15))*Data[[#This Row],[temperatuur]])+18.151</f>
        <v>16.554361344537813</v>
      </c>
      <c r="G3032" s="7">
        <f>Data[[#This Row],[Tintern ]]-Data[[#This Row],[temperatuur]]</f>
        <v>8.9543613445378121</v>
      </c>
      <c r="H3032" s="7">
        <f>ROUND(IF(Data[[#This Row],[deltaT]]&gt;0,(Data[[#This Row],[Tintern ]]-Data[[#This Row],[temperatuur]])*Uitgangspunten!$B$9,0),1)</f>
        <v>31.1</v>
      </c>
      <c r="I3032"/>
      <c r="J3032"/>
      <c r="K3032" s="6"/>
      <c r="O3032" s="5"/>
      <c r="P3032" s="8"/>
      <c r="U3032"/>
      <c r="V3032"/>
    </row>
    <row r="3033" spans="1:22" x14ac:dyDescent="0.25">
      <c r="A3033">
        <v>2001</v>
      </c>
      <c r="B3033">
        <v>1</v>
      </c>
      <c r="C3033">
        <v>3</v>
      </c>
      <c r="D3033">
        <v>11</v>
      </c>
      <c r="E3033" s="13">
        <v>7.6000000000000005</v>
      </c>
      <c r="F3033" s="7">
        <f>(((20-15)/(MIN($E$2:$E$8761)-15))*Data[[#This Row],[temperatuur]])+18.151</f>
        <v>16.554361344537813</v>
      </c>
      <c r="G3033" s="7">
        <f>Data[[#This Row],[Tintern ]]-Data[[#This Row],[temperatuur]]</f>
        <v>8.9543613445378121</v>
      </c>
      <c r="H3033" s="7">
        <f>ROUND(IF(Data[[#This Row],[deltaT]]&gt;0,(Data[[#This Row],[Tintern ]]-Data[[#This Row],[temperatuur]])*Uitgangspunten!$B$9,0),1)</f>
        <v>31.1</v>
      </c>
      <c r="I3033"/>
      <c r="J3033"/>
      <c r="K3033" s="6"/>
      <c r="O3033" s="5"/>
      <c r="P3033" s="8"/>
      <c r="U3033"/>
      <c r="V3033"/>
    </row>
    <row r="3034" spans="1:22" x14ac:dyDescent="0.25">
      <c r="A3034">
        <v>2001</v>
      </c>
      <c r="B3034">
        <v>1</v>
      </c>
      <c r="C3034">
        <v>4</v>
      </c>
      <c r="D3034">
        <v>9</v>
      </c>
      <c r="E3034" s="13">
        <v>7.6000000000000005</v>
      </c>
      <c r="F3034" s="7">
        <f>(((20-15)/(MIN($E$2:$E$8761)-15))*Data[[#This Row],[temperatuur]])+18.151</f>
        <v>16.554361344537813</v>
      </c>
      <c r="G3034" s="7">
        <f>Data[[#This Row],[Tintern ]]-Data[[#This Row],[temperatuur]]</f>
        <v>8.9543613445378121</v>
      </c>
      <c r="H3034" s="7">
        <f>ROUND(IF(Data[[#This Row],[deltaT]]&gt;0,(Data[[#This Row],[Tintern ]]-Data[[#This Row],[temperatuur]])*Uitgangspunten!$B$9,0),1)</f>
        <v>31.1</v>
      </c>
      <c r="I3034"/>
      <c r="J3034"/>
      <c r="K3034" s="6"/>
      <c r="O3034" s="5"/>
      <c r="P3034" s="8"/>
      <c r="U3034"/>
      <c r="V3034"/>
    </row>
    <row r="3035" spans="1:22" x14ac:dyDescent="0.25">
      <c r="A3035">
        <v>2001</v>
      </c>
      <c r="B3035">
        <v>1</v>
      </c>
      <c r="C3035">
        <v>23</v>
      </c>
      <c r="D3035">
        <v>13</v>
      </c>
      <c r="E3035" s="13">
        <v>7.6000000000000005</v>
      </c>
      <c r="F3035" s="7">
        <f>(((20-15)/(MIN($E$2:$E$8761)-15))*Data[[#This Row],[temperatuur]])+18.151</f>
        <v>16.554361344537813</v>
      </c>
      <c r="G3035" s="7">
        <f>Data[[#This Row],[Tintern ]]-Data[[#This Row],[temperatuur]]</f>
        <v>8.9543613445378121</v>
      </c>
      <c r="H3035" s="7">
        <f>ROUND(IF(Data[[#This Row],[deltaT]]&gt;0,(Data[[#This Row],[Tintern ]]-Data[[#This Row],[temperatuur]])*Uitgangspunten!$B$9,0),1)</f>
        <v>31.1</v>
      </c>
      <c r="I3035"/>
      <c r="J3035"/>
      <c r="K3035" s="6"/>
      <c r="O3035" s="5"/>
      <c r="P3035" s="8"/>
      <c r="U3035"/>
      <c r="V3035"/>
    </row>
    <row r="3036" spans="1:22" x14ac:dyDescent="0.25">
      <c r="A3036">
        <v>2001</v>
      </c>
      <c r="B3036">
        <v>1</v>
      </c>
      <c r="C3036">
        <v>24</v>
      </c>
      <c r="D3036">
        <v>17</v>
      </c>
      <c r="E3036" s="13">
        <v>7.6000000000000005</v>
      </c>
      <c r="F3036" s="7">
        <f>(((20-15)/(MIN($E$2:$E$8761)-15))*Data[[#This Row],[temperatuur]])+18.151</f>
        <v>16.554361344537813</v>
      </c>
      <c r="G3036" s="7">
        <f>Data[[#This Row],[Tintern ]]-Data[[#This Row],[temperatuur]]</f>
        <v>8.9543613445378121</v>
      </c>
      <c r="H3036" s="7">
        <f>ROUND(IF(Data[[#This Row],[deltaT]]&gt;0,(Data[[#This Row],[Tintern ]]-Data[[#This Row],[temperatuur]])*Uitgangspunten!$B$9,0),1)</f>
        <v>31.1</v>
      </c>
      <c r="I3036"/>
      <c r="J3036"/>
      <c r="K3036" s="6"/>
      <c r="O3036" s="5"/>
      <c r="P3036" s="8"/>
      <c r="U3036"/>
      <c r="V3036"/>
    </row>
    <row r="3037" spans="1:22" x14ac:dyDescent="0.25">
      <c r="A3037">
        <v>2004</v>
      </c>
      <c r="B3037" s="3">
        <v>2</v>
      </c>
      <c r="C3037">
        <v>1</v>
      </c>
      <c r="D3037">
        <v>6</v>
      </c>
      <c r="E3037" s="13">
        <v>7.6000000000000005</v>
      </c>
      <c r="F3037" s="7">
        <f>(((20-15)/(MIN($E$2:$E$8761)-15))*Data[[#This Row],[temperatuur]])+18.151</f>
        <v>16.554361344537813</v>
      </c>
      <c r="G3037" s="7">
        <f>Data[[#This Row],[Tintern ]]-Data[[#This Row],[temperatuur]]</f>
        <v>8.9543613445378121</v>
      </c>
      <c r="H3037" s="7">
        <f>ROUND(IF(Data[[#This Row],[deltaT]]&gt;0,(Data[[#This Row],[Tintern ]]-Data[[#This Row],[temperatuur]])*Uitgangspunten!$B$9,0),1)</f>
        <v>31.1</v>
      </c>
      <c r="I3037"/>
      <c r="J3037"/>
      <c r="K3037" s="6"/>
      <c r="O3037" s="5"/>
      <c r="P3037" s="8"/>
      <c r="U3037"/>
      <c r="V3037"/>
    </row>
    <row r="3038" spans="1:22" x14ac:dyDescent="0.25">
      <c r="A3038">
        <v>2004</v>
      </c>
      <c r="B3038">
        <v>2</v>
      </c>
      <c r="C3038">
        <v>11</v>
      </c>
      <c r="D3038">
        <v>6</v>
      </c>
      <c r="E3038" s="13">
        <v>7.6000000000000005</v>
      </c>
      <c r="F3038" s="7">
        <f>(((20-15)/(MIN($E$2:$E$8761)-15))*Data[[#This Row],[temperatuur]])+18.151</f>
        <v>16.554361344537813</v>
      </c>
      <c r="G3038" s="7">
        <f>Data[[#This Row],[Tintern ]]-Data[[#This Row],[temperatuur]]</f>
        <v>8.9543613445378121</v>
      </c>
      <c r="H3038" s="7">
        <f>ROUND(IF(Data[[#This Row],[deltaT]]&gt;0,(Data[[#This Row],[Tintern ]]-Data[[#This Row],[temperatuur]])*Uitgangspunten!$B$9,0),1)</f>
        <v>31.1</v>
      </c>
      <c r="I3038"/>
      <c r="J3038"/>
      <c r="K3038" s="6"/>
      <c r="O3038" s="5"/>
      <c r="P3038" s="8"/>
      <c r="U3038"/>
      <c r="V3038"/>
    </row>
    <row r="3039" spans="1:22" x14ac:dyDescent="0.25">
      <c r="A3039">
        <v>2004</v>
      </c>
      <c r="B3039">
        <v>2</v>
      </c>
      <c r="C3039">
        <v>11</v>
      </c>
      <c r="D3039">
        <v>9</v>
      </c>
      <c r="E3039" s="13">
        <v>7.6000000000000005</v>
      </c>
      <c r="F3039" s="7">
        <f>(((20-15)/(MIN($E$2:$E$8761)-15))*Data[[#This Row],[temperatuur]])+18.151</f>
        <v>16.554361344537813</v>
      </c>
      <c r="G3039" s="7">
        <f>Data[[#This Row],[Tintern ]]-Data[[#This Row],[temperatuur]]</f>
        <v>8.9543613445378121</v>
      </c>
      <c r="H3039" s="7">
        <f>ROUND(IF(Data[[#This Row],[deltaT]]&gt;0,(Data[[#This Row],[Tintern ]]-Data[[#This Row],[temperatuur]])*Uitgangspunten!$B$9,0),1)</f>
        <v>31.1</v>
      </c>
      <c r="I3039"/>
      <c r="J3039"/>
      <c r="K3039" s="6"/>
      <c r="O3039" s="5"/>
      <c r="P3039" s="8"/>
      <c r="U3039"/>
      <c r="V3039"/>
    </row>
    <row r="3040" spans="1:22" x14ac:dyDescent="0.25">
      <c r="A3040">
        <v>2004</v>
      </c>
      <c r="B3040">
        <v>2</v>
      </c>
      <c r="C3040">
        <v>18</v>
      </c>
      <c r="D3040">
        <v>13</v>
      </c>
      <c r="E3040" s="13">
        <v>7.6000000000000005</v>
      </c>
      <c r="F3040" s="7">
        <f>(((20-15)/(MIN($E$2:$E$8761)-15))*Data[[#This Row],[temperatuur]])+18.151</f>
        <v>16.554361344537813</v>
      </c>
      <c r="G3040" s="7">
        <f>Data[[#This Row],[Tintern ]]-Data[[#This Row],[temperatuur]]</f>
        <v>8.9543613445378121</v>
      </c>
      <c r="H3040" s="7">
        <f>ROUND(IF(Data[[#This Row],[deltaT]]&gt;0,(Data[[#This Row],[Tintern ]]-Data[[#This Row],[temperatuur]])*Uitgangspunten!$B$9,0),1)</f>
        <v>31.1</v>
      </c>
      <c r="I3040"/>
      <c r="J3040"/>
      <c r="K3040" s="6"/>
      <c r="O3040" s="5"/>
      <c r="P3040" s="8"/>
      <c r="U3040"/>
      <c r="V3040"/>
    </row>
    <row r="3041" spans="1:22" x14ac:dyDescent="0.25">
      <c r="A3041">
        <v>2004</v>
      </c>
      <c r="B3041">
        <v>3</v>
      </c>
      <c r="C3041">
        <v>2</v>
      </c>
      <c r="D3041">
        <v>11</v>
      </c>
      <c r="E3041" s="13">
        <v>7.6000000000000005</v>
      </c>
      <c r="F3041" s="7">
        <f>(((20-15)/(MIN($E$2:$E$8761)-15))*Data[[#This Row],[temperatuur]])+18.151</f>
        <v>16.554361344537813</v>
      </c>
      <c r="G3041" s="7">
        <f>Data[[#This Row],[Tintern ]]-Data[[#This Row],[temperatuur]]</f>
        <v>8.9543613445378121</v>
      </c>
      <c r="H3041" s="7">
        <f>ROUND(IF(Data[[#This Row],[deltaT]]&gt;0,(Data[[#This Row],[Tintern ]]-Data[[#This Row],[temperatuur]])*Uitgangspunten!$B$9,0),1)</f>
        <v>31.1</v>
      </c>
      <c r="I3041"/>
      <c r="J3041"/>
      <c r="K3041" s="6"/>
      <c r="O3041" s="5"/>
      <c r="P3041" s="8"/>
      <c r="U3041"/>
      <c r="V3041"/>
    </row>
    <row r="3042" spans="1:22" x14ac:dyDescent="0.25">
      <c r="A3042">
        <v>2004</v>
      </c>
      <c r="B3042">
        <v>3</v>
      </c>
      <c r="C3042">
        <v>2</v>
      </c>
      <c r="D3042">
        <v>13</v>
      </c>
      <c r="E3042" s="13">
        <v>7.6000000000000005</v>
      </c>
      <c r="F3042" s="7">
        <f>(((20-15)/(MIN($E$2:$E$8761)-15))*Data[[#This Row],[temperatuur]])+18.151</f>
        <v>16.554361344537813</v>
      </c>
      <c r="G3042" s="7">
        <f>Data[[#This Row],[Tintern ]]-Data[[#This Row],[temperatuur]]</f>
        <v>8.9543613445378121</v>
      </c>
      <c r="H3042" s="7">
        <f>ROUND(IF(Data[[#This Row],[deltaT]]&gt;0,(Data[[#This Row],[Tintern ]]-Data[[#This Row],[temperatuur]])*Uitgangspunten!$B$9,0),1)</f>
        <v>31.1</v>
      </c>
      <c r="I3042"/>
      <c r="J3042"/>
      <c r="K3042" s="6"/>
      <c r="O3042" s="5"/>
      <c r="P3042" s="8"/>
      <c r="U3042"/>
      <c r="V3042"/>
    </row>
    <row r="3043" spans="1:22" x14ac:dyDescent="0.25">
      <c r="A3043">
        <v>2004</v>
      </c>
      <c r="B3043">
        <v>3</v>
      </c>
      <c r="C3043">
        <v>5</v>
      </c>
      <c r="D3043">
        <v>14</v>
      </c>
      <c r="E3043" s="13">
        <v>7.6000000000000005</v>
      </c>
      <c r="F3043" s="7">
        <f>(((20-15)/(MIN($E$2:$E$8761)-15))*Data[[#This Row],[temperatuur]])+18.151</f>
        <v>16.554361344537813</v>
      </c>
      <c r="G3043" s="7">
        <f>Data[[#This Row],[Tintern ]]-Data[[#This Row],[temperatuur]]</f>
        <v>8.9543613445378121</v>
      </c>
      <c r="H3043" s="7">
        <f>ROUND(IF(Data[[#This Row],[deltaT]]&gt;0,(Data[[#This Row],[Tintern ]]-Data[[#This Row],[temperatuur]])*Uitgangspunten!$B$9,0),1)</f>
        <v>31.1</v>
      </c>
      <c r="I3043"/>
      <c r="J3043"/>
      <c r="K3043" s="6"/>
      <c r="O3043" s="5"/>
      <c r="P3043" s="8"/>
      <c r="U3043"/>
      <c r="V3043"/>
    </row>
    <row r="3044" spans="1:22" x14ac:dyDescent="0.25">
      <c r="A3044">
        <v>2004</v>
      </c>
      <c r="B3044">
        <v>3</v>
      </c>
      <c r="C3044">
        <v>7</v>
      </c>
      <c r="D3044">
        <v>12</v>
      </c>
      <c r="E3044" s="13">
        <v>7.6000000000000005</v>
      </c>
      <c r="F3044" s="7">
        <f>(((20-15)/(MIN($E$2:$E$8761)-15))*Data[[#This Row],[temperatuur]])+18.151</f>
        <v>16.554361344537813</v>
      </c>
      <c r="G3044" s="7">
        <f>Data[[#This Row],[Tintern ]]-Data[[#This Row],[temperatuur]]</f>
        <v>8.9543613445378121</v>
      </c>
      <c r="H3044" s="7">
        <f>ROUND(IF(Data[[#This Row],[deltaT]]&gt;0,(Data[[#This Row],[Tintern ]]-Data[[#This Row],[temperatuur]])*Uitgangspunten!$B$9,0),1)</f>
        <v>31.1</v>
      </c>
      <c r="I3044"/>
      <c r="J3044"/>
      <c r="K3044" s="6"/>
      <c r="O3044" s="5"/>
      <c r="P3044" s="8"/>
      <c r="U3044"/>
      <c r="V3044"/>
    </row>
    <row r="3045" spans="1:22" x14ac:dyDescent="0.25">
      <c r="A3045">
        <v>2004</v>
      </c>
      <c r="B3045">
        <v>3</v>
      </c>
      <c r="C3045">
        <v>14</v>
      </c>
      <c r="D3045">
        <v>8</v>
      </c>
      <c r="E3045" s="13">
        <v>7.6000000000000005</v>
      </c>
      <c r="F3045" s="7">
        <f>(((20-15)/(MIN($E$2:$E$8761)-15))*Data[[#This Row],[temperatuur]])+18.151</f>
        <v>16.554361344537813</v>
      </c>
      <c r="G3045" s="7">
        <f>Data[[#This Row],[Tintern ]]-Data[[#This Row],[temperatuur]]</f>
        <v>8.9543613445378121</v>
      </c>
      <c r="H3045" s="7">
        <f>ROUND(IF(Data[[#This Row],[deltaT]]&gt;0,(Data[[#This Row],[Tintern ]]-Data[[#This Row],[temperatuur]])*Uitgangspunten!$B$9,0),1)</f>
        <v>31.1</v>
      </c>
      <c r="I3045"/>
      <c r="J3045"/>
      <c r="K3045" s="6"/>
      <c r="O3045" s="5"/>
      <c r="P3045" s="8"/>
      <c r="U3045"/>
      <c r="V3045"/>
    </row>
    <row r="3046" spans="1:22" x14ac:dyDescent="0.25">
      <c r="A3046">
        <v>2004</v>
      </c>
      <c r="B3046">
        <v>3</v>
      </c>
      <c r="C3046">
        <v>20</v>
      </c>
      <c r="D3046">
        <v>7</v>
      </c>
      <c r="E3046" s="13">
        <v>7.6000000000000005</v>
      </c>
      <c r="F3046" s="7">
        <f>(((20-15)/(MIN($E$2:$E$8761)-15))*Data[[#This Row],[temperatuur]])+18.151</f>
        <v>16.554361344537813</v>
      </c>
      <c r="G3046" s="7">
        <f>Data[[#This Row],[Tintern ]]-Data[[#This Row],[temperatuur]]</f>
        <v>8.9543613445378121</v>
      </c>
      <c r="H3046" s="7">
        <f>ROUND(IF(Data[[#This Row],[deltaT]]&gt;0,(Data[[#This Row],[Tintern ]]-Data[[#This Row],[temperatuur]])*Uitgangspunten!$B$9,0),1)</f>
        <v>31.1</v>
      </c>
      <c r="I3046"/>
      <c r="J3046"/>
      <c r="K3046" s="6"/>
      <c r="O3046" s="5"/>
      <c r="P3046" s="8"/>
      <c r="U3046"/>
      <c r="V3046"/>
    </row>
    <row r="3047" spans="1:22" x14ac:dyDescent="0.25">
      <c r="A3047">
        <v>2004</v>
      </c>
      <c r="B3047">
        <v>3</v>
      </c>
      <c r="C3047">
        <v>26</v>
      </c>
      <c r="D3047">
        <v>13</v>
      </c>
      <c r="E3047" s="13">
        <v>7.6000000000000005</v>
      </c>
      <c r="F3047" s="7">
        <f>(((20-15)/(MIN($E$2:$E$8761)-15))*Data[[#This Row],[temperatuur]])+18.151</f>
        <v>16.554361344537813</v>
      </c>
      <c r="G3047" s="7">
        <f>Data[[#This Row],[Tintern ]]-Data[[#This Row],[temperatuur]]</f>
        <v>8.9543613445378121</v>
      </c>
      <c r="H3047" s="7">
        <f>ROUND(IF(Data[[#This Row],[deltaT]]&gt;0,(Data[[#This Row],[Tintern ]]-Data[[#This Row],[temperatuur]])*Uitgangspunten!$B$9,0),1)</f>
        <v>31.1</v>
      </c>
      <c r="I3047"/>
      <c r="J3047"/>
      <c r="K3047" s="6"/>
      <c r="O3047" s="5"/>
      <c r="P3047" s="8"/>
      <c r="U3047"/>
      <c r="V3047"/>
    </row>
    <row r="3048" spans="1:22" x14ac:dyDescent="0.25">
      <c r="A3048">
        <v>2004</v>
      </c>
      <c r="B3048">
        <v>3</v>
      </c>
      <c r="C3048">
        <v>27</v>
      </c>
      <c r="D3048">
        <v>12</v>
      </c>
      <c r="E3048" s="13">
        <v>7.6000000000000005</v>
      </c>
      <c r="F3048" s="7">
        <f>(((20-15)/(MIN($E$2:$E$8761)-15))*Data[[#This Row],[temperatuur]])+18.151</f>
        <v>16.554361344537813</v>
      </c>
      <c r="G3048" s="7">
        <f>Data[[#This Row],[Tintern ]]-Data[[#This Row],[temperatuur]]</f>
        <v>8.9543613445378121</v>
      </c>
      <c r="H3048" s="7">
        <f>ROUND(IF(Data[[#This Row],[deltaT]]&gt;0,(Data[[#This Row],[Tintern ]]-Data[[#This Row],[temperatuur]])*Uitgangspunten!$B$9,0),1)</f>
        <v>31.1</v>
      </c>
      <c r="I3048"/>
      <c r="J3048"/>
      <c r="K3048" s="6"/>
      <c r="O3048" s="5"/>
      <c r="P3048" s="8"/>
      <c r="U3048"/>
      <c r="V3048"/>
    </row>
    <row r="3049" spans="1:22" x14ac:dyDescent="0.25">
      <c r="A3049">
        <v>2002</v>
      </c>
      <c r="B3049">
        <v>4</v>
      </c>
      <c r="C3049">
        <v>4</v>
      </c>
      <c r="D3049">
        <v>6</v>
      </c>
      <c r="E3049" s="13">
        <v>7.6000000000000005</v>
      </c>
      <c r="F3049" s="7">
        <f>(((20-15)/(MIN($E$2:$E$8761)-15))*Data[[#This Row],[temperatuur]])+18.151</f>
        <v>16.554361344537813</v>
      </c>
      <c r="G3049" s="7">
        <f>Data[[#This Row],[Tintern ]]-Data[[#This Row],[temperatuur]]</f>
        <v>8.9543613445378121</v>
      </c>
      <c r="H3049" s="7">
        <f>ROUND(IF(Data[[#This Row],[deltaT]]&gt;0,(Data[[#This Row],[Tintern ]]-Data[[#This Row],[temperatuur]])*Uitgangspunten!$B$9,0),1)</f>
        <v>31.1</v>
      </c>
      <c r="I3049"/>
      <c r="J3049"/>
      <c r="K3049" s="6"/>
      <c r="O3049" s="5"/>
      <c r="P3049" s="8"/>
      <c r="U3049"/>
      <c r="V3049"/>
    </row>
    <row r="3050" spans="1:22" x14ac:dyDescent="0.25">
      <c r="A3050">
        <v>2002</v>
      </c>
      <c r="B3050">
        <v>4</v>
      </c>
      <c r="C3050">
        <v>10</v>
      </c>
      <c r="D3050">
        <v>9</v>
      </c>
      <c r="E3050" s="13">
        <v>7.6000000000000005</v>
      </c>
      <c r="F3050" s="7">
        <f>(((20-15)/(MIN($E$2:$E$8761)-15))*Data[[#This Row],[temperatuur]])+18.151</f>
        <v>16.554361344537813</v>
      </c>
      <c r="G3050" s="7">
        <f>Data[[#This Row],[Tintern ]]-Data[[#This Row],[temperatuur]]</f>
        <v>8.9543613445378121</v>
      </c>
      <c r="H3050" s="7">
        <f>ROUND(IF(Data[[#This Row],[deltaT]]&gt;0,(Data[[#This Row],[Tintern ]]-Data[[#This Row],[temperatuur]])*Uitgangspunten!$B$9,0),1)</f>
        <v>31.1</v>
      </c>
      <c r="I3050">
        <f>(MAX(E3026:E3049)+MIN(E3026:E3049))/20</f>
        <v>0.75500000000000012</v>
      </c>
      <c r="J3050"/>
      <c r="K3050" s="6"/>
      <c r="O3050" s="5"/>
      <c r="P3050" s="8"/>
      <c r="U3050"/>
      <c r="V3050"/>
    </row>
    <row r="3051" spans="1:22" x14ac:dyDescent="0.25">
      <c r="A3051">
        <v>2002</v>
      </c>
      <c r="B3051">
        <v>4</v>
      </c>
      <c r="C3051">
        <v>11</v>
      </c>
      <c r="D3051">
        <v>21</v>
      </c>
      <c r="E3051" s="13">
        <v>7.6000000000000005</v>
      </c>
      <c r="F3051" s="7">
        <f>(((20-15)/(MIN($E$2:$E$8761)-15))*Data[[#This Row],[temperatuur]])+18.151</f>
        <v>16.554361344537813</v>
      </c>
      <c r="G3051" s="7">
        <f>Data[[#This Row],[Tintern ]]-Data[[#This Row],[temperatuur]]</f>
        <v>8.9543613445378121</v>
      </c>
      <c r="H3051" s="7">
        <f>ROUND(IF(Data[[#This Row],[deltaT]]&gt;0,(Data[[#This Row],[Tintern ]]-Data[[#This Row],[temperatuur]])*Uitgangspunten!$B$9,0),1)</f>
        <v>31.1</v>
      </c>
      <c r="I3051"/>
      <c r="J3051"/>
      <c r="K3051" s="6"/>
      <c r="O3051" s="5"/>
      <c r="P3051" s="8"/>
      <c r="U3051"/>
      <c r="V3051"/>
    </row>
    <row r="3052" spans="1:22" x14ac:dyDescent="0.25">
      <c r="A3052">
        <v>2002</v>
      </c>
      <c r="B3052">
        <v>4</v>
      </c>
      <c r="C3052">
        <v>12</v>
      </c>
      <c r="D3052">
        <v>23</v>
      </c>
      <c r="E3052" s="13">
        <v>7.6000000000000005</v>
      </c>
      <c r="F3052" s="7">
        <f>(((20-15)/(MIN($E$2:$E$8761)-15))*Data[[#This Row],[temperatuur]])+18.151</f>
        <v>16.554361344537813</v>
      </c>
      <c r="G3052" s="7">
        <f>Data[[#This Row],[Tintern ]]-Data[[#This Row],[temperatuur]]</f>
        <v>8.9543613445378121</v>
      </c>
      <c r="H3052" s="7">
        <f>ROUND(IF(Data[[#This Row],[deltaT]]&gt;0,(Data[[#This Row],[Tintern ]]-Data[[#This Row],[temperatuur]])*Uitgangspunten!$B$9,0),1)</f>
        <v>31.1</v>
      </c>
      <c r="I3052"/>
      <c r="J3052"/>
      <c r="K3052" s="6"/>
      <c r="O3052" s="5"/>
      <c r="P3052" s="8"/>
      <c r="U3052"/>
      <c r="V3052"/>
    </row>
    <row r="3053" spans="1:22" x14ac:dyDescent="0.25">
      <c r="A3053">
        <v>2002</v>
      </c>
      <c r="B3053">
        <v>4</v>
      </c>
      <c r="C3053">
        <v>15</v>
      </c>
      <c r="D3053">
        <v>15</v>
      </c>
      <c r="E3053" s="13">
        <v>7.6000000000000005</v>
      </c>
      <c r="F3053" s="7">
        <f>(((20-15)/(MIN($E$2:$E$8761)-15))*Data[[#This Row],[temperatuur]])+18.151</f>
        <v>16.554361344537813</v>
      </c>
      <c r="G3053" s="7">
        <f>Data[[#This Row],[Tintern ]]-Data[[#This Row],[temperatuur]]</f>
        <v>8.9543613445378121</v>
      </c>
      <c r="H3053" s="7">
        <f>ROUND(IF(Data[[#This Row],[deltaT]]&gt;0,(Data[[#This Row],[Tintern ]]-Data[[#This Row],[temperatuur]])*Uitgangspunten!$B$9,0),1)</f>
        <v>31.1</v>
      </c>
      <c r="I3053"/>
      <c r="J3053"/>
      <c r="K3053" s="6"/>
      <c r="O3053" s="5"/>
      <c r="P3053" s="8"/>
      <c r="U3053"/>
      <c r="V3053"/>
    </row>
    <row r="3054" spans="1:22" x14ac:dyDescent="0.25">
      <c r="A3054">
        <v>2002</v>
      </c>
      <c r="B3054">
        <v>4</v>
      </c>
      <c r="C3054">
        <v>16</v>
      </c>
      <c r="D3054">
        <v>6</v>
      </c>
      <c r="E3054" s="13">
        <v>7.6000000000000005</v>
      </c>
      <c r="F3054" s="7">
        <f>(((20-15)/(MIN($E$2:$E$8761)-15))*Data[[#This Row],[temperatuur]])+18.151</f>
        <v>16.554361344537813</v>
      </c>
      <c r="G3054" s="7">
        <f>Data[[#This Row],[Tintern ]]-Data[[#This Row],[temperatuur]]</f>
        <v>8.9543613445378121</v>
      </c>
      <c r="H3054" s="7">
        <f>ROUND(IF(Data[[#This Row],[deltaT]]&gt;0,(Data[[#This Row],[Tintern ]]-Data[[#This Row],[temperatuur]])*Uitgangspunten!$B$9,0),1)</f>
        <v>31.1</v>
      </c>
      <c r="I3054"/>
      <c r="J3054"/>
      <c r="K3054" s="6"/>
      <c r="O3054" s="5"/>
      <c r="P3054" s="8"/>
      <c r="U3054"/>
      <c r="V3054"/>
    </row>
    <row r="3055" spans="1:22" x14ac:dyDescent="0.25">
      <c r="A3055">
        <v>2002</v>
      </c>
      <c r="B3055">
        <v>4</v>
      </c>
      <c r="C3055">
        <v>17</v>
      </c>
      <c r="D3055">
        <v>3</v>
      </c>
      <c r="E3055" s="13">
        <v>7.6000000000000005</v>
      </c>
      <c r="F3055" s="7">
        <f>(((20-15)/(MIN($E$2:$E$8761)-15))*Data[[#This Row],[temperatuur]])+18.151</f>
        <v>16.554361344537813</v>
      </c>
      <c r="G3055" s="7">
        <f>Data[[#This Row],[Tintern ]]-Data[[#This Row],[temperatuur]]</f>
        <v>8.9543613445378121</v>
      </c>
      <c r="H3055" s="7">
        <f>ROUND(IF(Data[[#This Row],[deltaT]]&gt;0,(Data[[#This Row],[Tintern ]]-Data[[#This Row],[temperatuur]])*Uitgangspunten!$B$9,0),1)</f>
        <v>31.1</v>
      </c>
      <c r="I3055"/>
      <c r="J3055"/>
      <c r="K3055" s="6"/>
      <c r="O3055" s="5"/>
      <c r="P3055" s="8"/>
      <c r="U3055"/>
      <c r="V3055"/>
    </row>
    <row r="3056" spans="1:22" x14ac:dyDescent="0.25">
      <c r="A3056">
        <v>2002</v>
      </c>
      <c r="B3056">
        <v>4</v>
      </c>
      <c r="C3056">
        <v>22</v>
      </c>
      <c r="D3056">
        <v>5</v>
      </c>
      <c r="E3056" s="13">
        <v>7.6000000000000005</v>
      </c>
      <c r="F3056" s="7">
        <f>(((20-15)/(MIN($E$2:$E$8761)-15))*Data[[#This Row],[temperatuur]])+18.151</f>
        <v>16.554361344537813</v>
      </c>
      <c r="G3056" s="7">
        <f>Data[[#This Row],[Tintern ]]-Data[[#This Row],[temperatuur]]</f>
        <v>8.9543613445378121</v>
      </c>
      <c r="H3056" s="7">
        <f>ROUND(IF(Data[[#This Row],[deltaT]]&gt;0,(Data[[#This Row],[Tintern ]]-Data[[#This Row],[temperatuur]])*Uitgangspunten!$B$9,0),1)</f>
        <v>31.1</v>
      </c>
      <c r="I3056"/>
      <c r="J3056"/>
      <c r="K3056" s="6"/>
      <c r="O3056" s="5"/>
      <c r="P3056" s="8"/>
      <c r="U3056"/>
      <c r="V3056"/>
    </row>
    <row r="3057" spans="1:22" x14ac:dyDescent="0.25">
      <c r="A3057">
        <v>2002</v>
      </c>
      <c r="B3057">
        <v>4</v>
      </c>
      <c r="C3057">
        <v>27</v>
      </c>
      <c r="D3057">
        <v>4</v>
      </c>
      <c r="E3057" s="13">
        <v>7.6000000000000005</v>
      </c>
      <c r="F3057" s="7">
        <f>(((20-15)/(MIN($E$2:$E$8761)-15))*Data[[#This Row],[temperatuur]])+18.151</f>
        <v>16.554361344537813</v>
      </c>
      <c r="G3057" s="7">
        <f>Data[[#This Row],[Tintern ]]-Data[[#This Row],[temperatuur]]</f>
        <v>8.9543613445378121</v>
      </c>
      <c r="H3057" s="7">
        <f>ROUND(IF(Data[[#This Row],[deltaT]]&gt;0,(Data[[#This Row],[Tintern ]]-Data[[#This Row],[temperatuur]])*Uitgangspunten!$B$9,0),1)</f>
        <v>31.1</v>
      </c>
      <c r="I3057"/>
      <c r="J3057"/>
      <c r="K3057" s="6"/>
      <c r="O3057" s="5"/>
      <c r="P3057" s="8"/>
      <c r="U3057"/>
      <c r="V3057"/>
    </row>
    <row r="3058" spans="1:22" x14ac:dyDescent="0.25">
      <c r="A3058">
        <v>2002</v>
      </c>
      <c r="B3058">
        <v>4</v>
      </c>
      <c r="C3058">
        <v>29</v>
      </c>
      <c r="D3058">
        <v>10</v>
      </c>
      <c r="E3058" s="13">
        <v>7.6000000000000005</v>
      </c>
      <c r="F3058" s="7">
        <f>(((20-15)/(MIN($E$2:$E$8761)-15))*Data[[#This Row],[temperatuur]])+18.151</f>
        <v>16.554361344537813</v>
      </c>
      <c r="G3058" s="7">
        <f>Data[[#This Row],[Tintern ]]-Data[[#This Row],[temperatuur]]</f>
        <v>8.9543613445378121</v>
      </c>
      <c r="H3058" s="7">
        <f>ROUND(IF(Data[[#This Row],[deltaT]]&gt;0,(Data[[#This Row],[Tintern ]]-Data[[#This Row],[temperatuur]])*Uitgangspunten!$B$9,0),1)</f>
        <v>31.1</v>
      </c>
      <c r="I3058"/>
      <c r="J3058"/>
      <c r="K3058" s="6"/>
      <c r="O3058" s="5"/>
      <c r="P3058" s="8"/>
      <c r="U3058"/>
      <c r="V3058"/>
    </row>
    <row r="3059" spans="1:22" x14ac:dyDescent="0.25">
      <c r="A3059">
        <v>2000</v>
      </c>
      <c r="B3059">
        <v>5</v>
      </c>
      <c r="C3059">
        <v>29</v>
      </c>
      <c r="D3059">
        <v>3</v>
      </c>
      <c r="E3059" s="13">
        <v>7.6000000000000005</v>
      </c>
      <c r="F3059" s="7">
        <f>(((20-15)/(MIN($E$2:$E$8761)-15))*Data[[#This Row],[temperatuur]])+18.151</f>
        <v>16.554361344537813</v>
      </c>
      <c r="G3059" s="7">
        <f>Data[[#This Row],[Tintern ]]-Data[[#This Row],[temperatuur]]</f>
        <v>8.9543613445378121</v>
      </c>
      <c r="H3059" s="7">
        <f>ROUND(IF(Data[[#This Row],[deltaT]]&gt;0,(Data[[#This Row],[Tintern ]]-Data[[#This Row],[temperatuur]])*Uitgangspunten!$B$9,0),1)</f>
        <v>31.1</v>
      </c>
      <c r="I3059"/>
      <c r="J3059"/>
      <c r="K3059" s="6"/>
      <c r="O3059" s="5"/>
      <c r="P3059" s="8"/>
      <c r="U3059"/>
      <c r="V3059"/>
    </row>
    <row r="3060" spans="1:22" x14ac:dyDescent="0.25">
      <c r="A3060">
        <v>2011</v>
      </c>
      <c r="B3060">
        <v>9</v>
      </c>
      <c r="C3060">
        <v>18</v>
      </c>
      <c r="D3060">
        <v>24</v>
      </c>
      <c r="E3060" s="13">
        <v>7.6000000000000005</v>
      </c>
      <c r="F3060" s="7">
        <f>(((20-15)/(MIN($E$2:$E$8761)-15))*Data[[#This Row],[temperatuur]])+18.151</f>
        <v>16.554361344537813</v>
      </c>
      <c r="G3060" s="7">
        <f>Data[[#This Row],[Tintern ]]-Data[[#This Row],[temperatuur]]</f>
        <v>8.9543613445378121</v>
      </c>
      <c r="H3060" s="7">
        <f>ROUND(IF(Data[[#This Row],[deltaT]]&gt;0,(Data[[#This Row],[Tintern ]]-Data[[#This Row],[temperatuur]])*Uitgangspunten!$B$9,0),1)</f>
        <v>31.1</v>
      </c>
      <c r="I3060"/>
      <c r="J3060"/>
      <c r="K3060" s="6"/>
      <c r="O3060" s="5"/>
      <c r="P3060" s="8"/>
      <c r="U3060"/>
      <c r="V3060"/>
    </row>
    <row r="3061" spans="1:22" x14ac:dyDescent="0.25">
      <c r="A3061">
        <v>2010</v>
      </c>
      <c r="B3061">
        <v>10</v>
      </c>
      <c r="C3061">
        <v>14</v>
      </c>
      <c r="D3061">
        <v>6</v>
      </c>
      <c r="E3061" s="13">
        <v>7.6000000000000005</v>
      </c>
      <c r="F3061" s="7">
        <f>(((20-15)/(MIN($E$2:$E$8761)-15))*Data[[#This Row],[temperatuur]])+18.151</f>
        <v>16.554361344537813</v>
      </c>
      <c r="G3061" s="7">
        <f>Data[[#This Row],[Tintern ]]-Data[[#This Row],[temperatuur]]</f>
        <v>8.9543613445378121</v>
      </c>
      <c r="H3061" s="7">
        <f>ROUND(IF(Data[[#This Row],[deltaT]]&gt;0,(Data[[#This Row],[Tintern ]]-Data[[#This Row],[temperatuur]])*Uitgangspunten!$B$9,0),1)</f>
        <v>31.1</v>
      </c>
      <c r="I3061"/>
      <c r="J3061"/>
      <c r="K3061" s="6"/>
      <c r="O3061" s="5"/>
      <c r="P3061" s="8"/>
      <c r="U3061"/>
      <c r="V3061"/>
    </row>
    <row r="3062" spans="1:22" x14ac:dyDescent="0.25">
      <c r="A3062">
        <v>2010</v>
      </c>
      <c r="B3062">
        <v>10</v>
      </c>
      <c r="C3062">
        <v>15</v>
      </c>
      <c r="D3062">
        <v>24</v>
      </c>
      <c r="E3062" s="13">
        <v>7.6000000000000005</v>
      </c>
      <c r="F3062" s="7">
        <f>(((20-15)/(MIN($E$2:$E$8761)-15))*Data[[#This Row],[temperatuur]])+18.151</f>
        <v>16.554361344537813</v>
      </c>
      <c r="G3062" s="7">
        <f>Data[[#This Row],[Tintern ]]-Data[[#This Row],[temperatuur]]</f>
        <v>8.9543613445378121</v>
      </c>
      <c r="H3062" s="7">
        <f>ROUND(IF(Data[[#This Row],[deltaT]]&gt;0,(Data[[#This Row],[Tintern ]]-Data[[#This Row],[temperatuur]])*Uitgangspunten!$B$9,0),1)</f>
        <v>31.1</v>
      </c>
      <c r="I3062"/>
      <c r="J3062"/>
      <c r="K3062" s="6"/>
      <c r="O3062" s="5"/>
      <c r="P3062" s="8"/>
      <c r="U3062"/>
      <c r="V3062"/>
    </row>
    <row r="3063" spans="1:22" x14ac:dyDescent="0.25">
      <c r="A3063">
        <v>2010</v>
      </c>
      <c r="B3063">
        <v>10</v>
      </c>
      <c r="C3063">
        <v>26</v>
      </c>
      <c r="D3063">
        <v>22</v>
      </c>
      <c r="E3063" s="13">
        <v>7.6000000000000005</v>
      </c>
      <c r="F3063" s="7">
        <f>(((20-15)/(MIN($E$2:$E$8761)-15))*Data[[#This Row],[temperatuur]])+18.151</f>
        <v>16.554361344537813</v>
      </c>
      <c r="G3063" s="7">
        <f>Data[[#This Row],[Tintern ]]-Data[[#This Row],[temperatuur]]</f>
        <v>8.9543613445378121</v>
      </c>
      <c r="H3063" s="7">
        <f>ROUND(IF(Data[[#This Row],[deltaT]]&gt;0,(Data[[#This Row],[Tintern ]]-Data[[#This Row],[temperatuur]])*Uitgangspunten!$B$9,0),1)</f>
        <v>31.1</v>
      </c>
      <c r="I3063"/>
      <c r="J3063"/>
      <c r="K3063" s="6"/>
      <c r="O3063" s="5"/>
      <c r="P3063" s="8"/>
      <c r="U3063"/>
      <c r="V3063"/>
    </row>
    <row r="3064" spans="1:22" x14ac:dyDescent="0.25">
      <c r="A3064">
        <v>2010</v>
      </c>
      <c r="B3064">
        <v>10</v>
      </c>
      <c r="C3064">
        <v>27</v>
      </c>
      <c r="D3064">
        <v>5</v>
      </c>
      <c r="E3064" s="13">
        <v>7.6000000000000005</v>
      </c>
      <c r="F3064" s="7">
        <f>(((20-15)/(MIN($E$2:$E$8761)-15))*Data[[#This Row],[temperatuur]])+18.151</f>
        <v>16.554361344537813</v>
      </c>
      <c r="G3064" s="7">
        <f>Data[[#This Row],[Tintern ]]-Data[[#This Row],[temperatuur]]</f>
        <v>8.9543613445378121</v>
      </c>
      <c r="H3064" s="7">
        <f>ROUND(IF(Data[[#This Row],[deltaT]]&gt;0,(Data[[#This Row],[Tintern ]]-Data[[#This Row],[temperatuur]])*Uitgangspunten!$B$9,0),1)</f>
        <v>31.1</v>
      </c>
      <c r="I3064"/>
      <c r="J3064"/>
      <c r="K3064" s="6"/>
      <c r="O3064" s="5"/>
      <c r="P3064" s="8"/>
      <c r="U3064"/>
      <c r="V3064"/>
    </row>
    <row r="3065" spans="1:22" x14ac:dyDescent="0.25">
      <c r="A3065">
        <v>2010</v>
      </c>
      <c r="B3065">
        <v>10</v>
      </c>
      <c r="C3065">
        <v>29</v>
      </c>
      <c r="D3065">
        <v>4</v>
      </c>
      <c r="E3065" s="13">
        <v>7.6000000000000005</v>
      </c>
      <c r="F3065" s="7">
        <f>(((20-15)/(MIN($E$2:$E$8761)-15))*Data[[#This Row],[temperatuur]])+18.151</f>
        <v>16.554361344537813</v>
      </c>
      <c r="G3065" s="7">
        <f>Data[[#This Row],[Tintern ]]-Data[[#This Row],[temperatuur]]</f>
        <v>8.9543613445378121</v>
      </c>
      <c r="H3065" s="7">
        <f>ROUND(IF(Data[[#This Row],[deltaT]]&gt;0,(Data[[#This Row],[Tintern ]]-Data[[#This Row],[temperatuur]])*Uitgangspunten!$B$9,0),1)</f>
        <v>31.1</v>
      </c>
      <c r="I3065"/>
      <c r="J3065"/>
      <c r="K3065" s="6"/>
      <c r="O3065" s="5"/>
      <c r="P3065" s="8"/>
      <c r="U3065"/>
      <c r="V3065"/>
    </row>
    <row r="3066" spans="1:22" x14ac:dyDescent="0.25">
      <c r="A3066">
        <v>2010</v>
      </c>
      <c r="B3066">
        <v>10</v>
      </c>
      <c r="C3066">
        <v>30</v>
      </c>
      <c r="D3066">
        <v>23</v>
      </c>
      <c r="E3066" s="13">
        <v>7.6000000000000005</v>
      </c>
      <c r="F3066" s="7">
        <f>(((20-15)/(MIN($E$2:$E$8761)-15))*Data[[#This Row],[temperatuur]])+18.151</f>
        <v>16.554361344537813</v>
      </c>
      <c r="G3066" s="7">
        <f>Data[[#This Row],[Tintern ]]-Data[[#This Row],[temperatuur]]</f>
        <v>8.9543613445378121</v>
      </c>
      <c r="H3066" s="7">
        <f>ROUND(IF(Data[[#This Row],[deltaT]]&gt;0,(Data[[#This Row],[Tintern ]]-Data[[#This Row],[temperatuur]])*Uitgangspunten!$B$9,0),1)</f>
        <v>31.1</v>
      </c>
      <c r="I3066"/>
      <c r="J3066"/>
      <c r="K3066" s="6"/>
      <c r="O3066" s="5"/>
      <c r="P3066" s="8"/>
      <c r="U3066"/>
      <c r="V3066"/>
    </row>
    <row r="3067" spans="1:22" x14ac:dyDescent="0.25">
      <c r="A3067">
        <v>2003</v>
      </c>
      <c r="B3067">
        <v>11</v>
      </c>
      <c r="C3067">
        <v>5</v>
      </c>
      <c r="D3067">
        <v>5</v>
      </c>
      <c r="E3067" s="13">
        <v>7.6000000000000005</v>
      </c>
      <c r="F3067" s="7">
        <f>(((20-15)/(MIN($E$2:$E$8761)-15))*Data[[#This Row],[temperatuur]])+18.151</f>
        <v>16.554361344537813</v>
      </c>
      <c r="G3067" s="7">
        <f>Data[[#This Row],[Tintern ]]-Data[[#This Row],[temperatuur]]</f>
        <v>8.9543613445378121</v>
      </c>
      <c r="H3067" s="7">
        <f>ROUND(IF(Data[[#This Row],[deltaT]]&gt;0,(Data[[#This Row],[Tintern ]]-Data[[#This Row],[temperatuur]])*Uitgangspunten!$B$9,0),1)</f>
        <v>31.1</v>
      </c>
      <c r="I3067"/>
      <c r="J3067"/>
      <c r="K3067" s="6"/>
      <c r="O3067" s="5"/>
      <c r="P3067" s="8"/>
      <c r="U3067"/>
      <c r="V3067"/>
    </row>
    <row r="3068" spans="1:22" x14ac:dyDescent="0.25">
      <c r="A3068">
        <v>2003</v>
      </c>
      <c r="B3068">
        <v>11</v>
      </c>
      <c r="C3068">
        <v>14</v>
      </c>
      <c r="D3068">
        <v>21</v>
      </c>
      <c r="E3068" s="13">
        <v>7.6000000000000005</v>
      </c>
      <c r="F3068" s="7">
        <f>(((20-15)/(MIN($E$2:$E$8761)-15))*Data[[#This Row],[temperatuur]])+18.151</f>
        <v>16.554361344537813</v>
      </c>
      <c r="G3068" s="7">
        <f>Data[[#This Row],[Tintern ]]-Data[[#This Row],[temperatuur]]</f>
        <v>8.9543613445378121</v>
      </c>
      <c r="H3068" s="7">
        <f>ROUND(IF(Data[[#This Row],[deltaT]]&gt;0,(Data[[#This Row],[Tintern ]]-Data[[#This Row],[temperatuur]])*Uitgangspunten!$B$9,0),1)</f>
        <v>31.1</v>
      </c>
      <c r="I3068"/>
      <c r="J3068"/>
      <c r="K3068" s="6"/>
      <c r="O3068" s="5"/>
      <c r="P3068" s="8"/>
      <c r="U3068"/>
      <c r="V3068"/>
    </row>
    <row r="3069" spans="1:22" x14ac:dyDescent="0.25">
      <c r="A3069">
        <v>2003</v>
      </c>
      <c r="B3069">
        <v>11</v>
      </c>
      <c r="C3069">
        <v>14</v>
      </c>
      <c r="D3069">
        <v>22</v>
      </c>
      <c r="E3069" s="13">
        <v>7.6000000000000005</v>
      </c>
      <c r="F3069" s="7">
        <f>(((20-15)/(MIN($E$2:$E$8761)-15))*Data[[#This Row],[temperatuur]])+18.151</f>
        <v>16.554361344537813</v>
      </c>
      <c r="G3069" s="7">
        <f>Data[[#This Row],[Tintern ]]-Data[[#This Row],[temperatuur]]</f>
        <v>8.9543613445378121</v>
      </c>
      <c r="H3069" s="7">
        <f>ROUND(IF(Data[[#This Row],[deltaT]]&gt;0,(Data[[#This Row],[Tintern ]]-Data[[#This Row],[temperatuur]])*Uitgangspunten!$B$9,0),1)</f>
        <v>31.1</v>
      </c>
      <c r="I3069"/>
      <c r="J3069"/>
      <c r="K3069" s="6"/>
      <c r="O3069" s="5"/>
      <c r="P3069" s="8"/>
      <c r="U3069"/>
      <c r="V3069"/>
    </row>
    <row r="3070" spans="1:22" x14ac:dyDescent="0.25">
      <c r="A3070">
        <v>2003</v>
      </c>
      <c r="B3070">
        <v>12</v>
      </c>
      <c r="C3070">
        <v>2</v>
      </c>
      <c r="D3070">
        <v>11</v>
      </c>
      <c r="E3070" s="13">
        <v>7.6000000000000005</v>
      </c>
      <c r="F3070" s="7">
        <f>(((20-15)/(MIN($E$2:$E$8761)-15))*Data[[#This Row],[temperatuur]])+18.151</f>
        <v>16.554361344537813</v>
      </c>
      <c r="G3070" s="7">
        <f>Data[[#This Row],[Tintern ]]-Data[[#This Row],[temperatuur]]</f>
        <v>8.9543613445378121</v>
      </c>
      <c r="H3070" s="7">
        <f>ROUND(IF(Data[[#This Row],[deltaT]]&gt;0,(Data[[#This Row],[Tintern ]]-Data[[#This Row],[temperatuur]])*Uitgangspunten!$B$9,0),1)</f>
        <v>31.1</v>
      </c>
      <c r="I3070"/>
      <c r="J3070"/>
      <c r="K3070" s="6"/>
      <c r="O3070" s="5"/>
      <c r="P3070" s="8"/>
      <c r="U3070"/>
      <c r="V3070"/>
    </row>
    <row r="3071" spans="1:22" x14ac:dyDescent="0.25">
      <c r="A3071">
        <v>2003</v>
      </c>
      <c r="B3071">
        <v>12</v>
      </c>
      <c r="C3071">
        <v>14</v>
      </c>
      <c r="D3071">
        <v>4</v>
      </c>
      <c r="E3071" s="13">
        <v>7.6000000000000005</v>
      </c>
      <c r="F3071" s="7">
        <f>(((20-15)/(MIN($E$2:$E$8761)-15))*Data[[#This Row],[temperatuur]])+18.151</f>
        <v>16.554361344537813</v>
      </c>
      <c r="G3071" s="7">
        <f>Data[[#This Row],[Tintern ]]-Data[[#This Row],[temperatuur]]</f>
        <v>8.9543613445378121</v>
      </c>
      <c r="H3071" s="7">
        <f>ROUND(IF(Data[[#This Row],[deltaT]]&gt;0,(Data[[#This Row],[Tintern ]]-Data[[#This Row],[temperatuur]])*Uitgangspunten!$B$9,0),1)</f>
        <v>31.1</v>
      </c>
      <c r="I3071"/>
      <c r="J3071"/>
      <c r="K3071" s="6"/>
      <c r="O3071" s="5"/>
      <c r="P3071" s="8"/>
      <c r="U3071"/>
      <c r="V3071"/>
    </row>
    <row r="3072" spans="1:22" x14ac:dyDescent="0.25">
      <c r="A3072">
        <v>2003</v>
      </c>
      <c r="B3072">
        <v>12</v>
      </c>
      <c r="C3072">
        <v>14</v>
      </c>
      <c r="D3072">
        <v>14</v>
      </c>
      <c r="E3072" s="13">
        <v>7.6000000000000005</v>
      </c>
      <c r="F3072" s="7">
        <f>(((20-15)/(MIN($E$2:$E$8761)-15))*Data[[#This Row],[temperatuur]])+18.151</f>
        <v>16.554361344537813</v>
      </c>
      <c r="G3072" s="7">
        <f>Data[[#This Row],[Tintern ]]-Data[[#This Row],[temperatuur]]</f>
        <v>8.9543613445378121</v>
      </c>
      <c r="H3072" s="7">
        <f>ROUND(IF(Data[[#This Row],[deltaT]]&gt;0,(Data[[#This Row],[Tintern ]]-Data[[#This Row],[temperatuur]])*Uitgangspunten!$B$9,0),1)</f>
        <v>31.1</v>
      </c>
      <c r="I3072"/>
      <c r="J3072"/>
      <c r="K3072" s="6"/>
      <c r="O3072" s="5"/>
      <c r="P3072" s="8"/>
      <c r="U3072"/>
      <c r="V3072"/>
    </row>
    <row r="3073" spans="1:22" x14ac:dyDescent="0.25">
      <c r="A3073">
        <v>2003</v>
      </c>
      <c r="B3073">
        <v>12</v>
      </c>
      <c r="C3073">
        <v>14</v>
      </c>
      <c r="D3073">
        <v>15</v>
      </c>
      <c r="E3073" s="13">
        <v>7.6000000000000005</v>
      </c>
      <c r="F3073" s="7">
        <f>(((20-15)/(MIN($E$2:$E$8761)-15))*Data[[#This Row],[temperatuur]])+18.151</f>
        <v>16.554361344537813</v>
      </c>
      <c r="G3073" s="7">
        <f>Data[[#This Row],[Tintern ]]-Data[[#This Row],[temperatuur]]</f>
        <v>8.9543613445378121</v>
      </c>
      <c r="H3073" s="7">
        <f>ROUND(IF(Data[[#This Row],[deltaT]]&gt;0,(Data[[#This Row],[Tintern ]]-Data[[#This Row],[temperatuur]])*Uitgangspunten!$B$9,0),1)</f>
        <v>31.1</v>
      </c>
      <c r="I3073"/>
      <c r="J3073"/>
      <c r="K3073" s="6"/>
      <c r="O3073" s="5"/>
      <c r="P3073" s="8"/>
      <c r="U3073"/>
      <c r="V3073"/>
    </row>
    <row r="3074" spans="1:22" x14ac:dyDescent="0.25">
      <c r="A3074">
        <v>2003</v>
      </c>
      <c r="B3074">
        <v>12</v>
      </c>
      <c r="C3074">
        <v>14</v>
      </c>
      <c r="D3074">
        <v>17</v>
      </c>
      <c r="E3074" s="13">
        <v>7.6000000000000005</v>
      </c>
      <c r="F3074" s="7">
        <f>(((20-15)/(MIN($E$2:$E$8761)-15))*Data[[#This Row],[temperatuur]])+18.151</f>
        <v>16.554361344537813</v>
      </c>
      <c r="G3074" s="7">
        <f>Data[[#This Row],[Tintern ]]-Data[[#This Row],[temperatuur]]</f>
        <v>8.9543613445378121</v>
      </c>
      <c r="H3074" s="7">
        <f>ROUND(IF(Data[[#This Row],[deltaT]]&gt;0,(Data[[#This Row],[Tintern ]]-Data[[#This Row],[temperatuur]])*Uitgangspunten!$B$9,0),1)</f>
        <v>31.1</v>
      </c>
      <c r="I3074">
        <f>(MAX(E3050:E3073)+MIN(E3050:E3073))/20</f>
        <v>0.76</v>
      </c>
      <c r="J3074"/>
      <c r="K3074" s="6"/>
      <c r="O3074" s="5"/>
      <c r="P3074" s="8"/>
      <c r="U3074"/>
      <c r="V3074"/>
    </row>
    <row r="3075" spans="1:22" x14ac:dyDescent="0.25">
      <c r="A3075">
        <v>2003</v>
      </c>
      <c r="B3075">
        <v>12</v>
      </c>
      <c r="C3075">
        <v>21</v>
      </c>
      <c r="D3075">
        <v>16</v>
      </c>
      <c r="E3075" s="13">
        <v>7.6000000000000005</v>
      </c>
      <c r="F3075" s="7">
        <f>(((20-15)/(MIN($E$2:$E$8761)-15))*Data[[#This Row],[temperatuur]])+18.151</f>
        <v>16.554361344537813</v>
      </c>
      <c r="G3075" s="7">
        <f>Data[[#This Row],[Tintern ]]-Data[[#This Row],[temperatuur]]</f>
        <v>8.9543613445378121</v>
      </c>
      <c r="H3075" s="7">
        <f>ROUND(IF(Data[[#This Row],[deltaT]]&gt;0,(Data[[#This Row],[Tintern ]]-Data[[#This Row],[temperatuur]])*Uitgangspunten!$B$9,0),1)</f>
        <v>31.1</v>
      </c>
      <c r="I3075"/>
      <c r="J3075"/>
      <c r="K3075" s="6"/>
      <c r="O3075" s="5"/>
      <c r="P3075" s="8"/>
      <c r="U3075"/>
      <c r="V3075"/>
    </row>
    <row r="3076" spans="1:22" x14ac:dyDescent="0.25">
      <c r="A3076">
        <v>2003</v>
      </c>
      <c r="B3076">
        <v>12</v>
      </c>
      <c r="C3076">
        <v>25</v>
      </c>
      <c r="D3076">
        <v>7</v>
      </c>
      <c r="E3076" s="13">
        <v>7.6000000000000005</v>
      </c>
      <c r="F3076" s="7">
        <f>(((20-15)/(MIN($E$2:$E$8761)-15))*Data[[#This Row],[temperatuur]])+18.151</f>
        <v>16.554361344537813</v>
      </c>
      <c r="G3076" s="7">
        <f>Data[[#This Row],[Tintern ]]-Data[[#This Row],[temperatuur]]</f>
        <v>8.9543613445378121</v>
      </c>
      <c r="H3076" s="7">
        <f>ROUND(IF(Data[[#This Row],[deltaT]]&gt;0,(Data[[#This Row],[Tintern ]]-Data[[#This Row],[temperatuur]])*Uitgangspunten!$B$9,0),1)</f>
        <v>31.1</v>
      </c>
      <c r="I3076"/>
      <c r="J3076"/>
      <c r="K3076" s="6"/>
      <c r="O3076" s="5"/>
      <c r="P3076" s="8"/>
      <c r="U3076"/>
      <c r="V3076"/>
    </row>
    <row r="3077" spans="1:22" x14ac:dyDescent="0.25">
      <c r="A3077">
        <v>2003</v>
      </c>
      <c r="B3077">
        <v>12</v>
      </c>
      <c r="C3077">
        <v>26</v>
      </c>
      <c r="D3077">
        <v>7</v>
      </c>
      <c r="E3077" s="13">
        <v>7.6000000000000005</v>
      </c>
      <c r="F3077" s="7">
        <f>(((20-15)/(MIN($E$2:$E$8761)-15))*Data[[#This Row],[temperatuur]])+18.151</f>
        <v>16.554361344537813</v>
      </c>
      <c r="G3077" s="7">
        <f>Data[[#This Row],[Tintern ]]-Data[[#This Row],[temperatuur]]</f>
        <v>8.9543613445378121</v>
      </c>
      <c r="H3077" s="7">
        <f>ROUND(IF(Data[[#This Row],[deltaT]]&gt;0,(Data[[#This Row],[Tintern ]]-Data[[#This Row],[temperatuur]])*Uitgangspunten!$B$9,0),1)</f>
        <v>31.1</v>
      </c>
      <c r="I3077"/>
      <c r="J3077"/>
      <c r="K3077" s="6"/>
      <c r="O3077" s="5"/>
      <c r="P3077" s="8"/>
      <c r="U3077"/>
      <c r="V3077"/>
    </row>
    <row r="3078" spans="1:22" x14ac:dyDescent="0.25">
      <c r="A3078">
        <v>2003</v>
      </c>
      <c r="B3078">
        <v>12</v>
      </c>
      <c r="C3078">
        <v>28</v>
      </c>
      <c r="D3078">
        <v>6</v>
      </c>
      <c r="E3078" s="13">
        <v>7.6000000000000005</v>
      </c>
      <c r="F3078" s="7">
        <f>(((20-15)/(MIN($E$2:$E$8761)-15))*Data[[#This Row],[temperatuur]])+18.151</f>
        <v>16.554361344537813</v>
      </c>
      <c r="G3078" s="7">
        <f>Data[[#This Row],[Tintern ]]-Data[[#This Row],[temperatuur]]</f>
        <v>8.9543613445378121</v>
      </c>
      <c r="H3078" s="7">
        <f>ROUND(IF(Data[[#This Row],[deltaT]]&gt;0,(Data[[#This Row],[Tintern ]]-Data[[#This Row],[temperatuur]])*Uitgangspunten!$B$9,0),1)</f>
        <v>31.1</v>
      </c>
      <c r="I3078"/>
      <c r="J3078"/>
      <c r="K3078" s="6"/>
      <c r="O3078" s="5"/>
      <c r="P3078" s="8"/>
      <c r="U3078"/>
      <c r="V3078"/>
    </row>
    <row r="3079" spans="1:22" x14ac:dyDescent="0.25">
      <c r="A3079">
        <v>2001</v>
      </c>
      <c r="B3079">
        <v>1</v>
      </c>
      <c r="C3079">
        <v>3</v>
      </c>
      <c r="D3079">
        <v>5</v>
      </c>
      <c r="E3079" s="13">
        <v>7.7</v>
      </c>
      <c r="F3079" s="7">
        <f>(((20-15)/(MIN($E$2:$E$8761)-15))*Data[[#This Row],[temperatuur]])+18.151</f>
        <v>16.533352941176471</v>
      </c>
      <c r="G3079" s="7">
        <f>Data[[#This Row],[Tintern ]]-Data[[#This Row],[temperatuur]]</f>
        <v>8.8333529411764715</v>
      </c>
      <c r="H3079" s="7">
        <f>ROUND(IF(Data[[#This Row],[deltaT]]&gt;0,(Data[[#This Row],[Tintern ]]-Data[[#This Row],[temperatuur]])*Uitgangspunten!$B$9,0),1)</f>
        <v>30.7</v>
      </c>
      <c r="I3079"/>
      <c r="J3079"/>
      <c r="K3079" s="6"/>
      <c r="O3079" s="5"/>
      <c r="P3079" s="8"/>
      <c r="U3079"/>
      <c r="V3079"/>
    </row>
    <row r="3080" spans="1:22" x14ac:dyDescent="0.25">
      <c r="A3080">
        <v>2001</v>
      </c>
      <c r="B3080">
        <v>1</v>
      </c>
      <c r="C3080">
        <v>5</v>
      </c>
      <c r="D3080">
        <v>18</v>
      </c>
      <c r="E3080" s="13">
        <v>7.7</v>
      </c>
      <c r="F3080" s="7">
        <f>(((20-15)/(MIN($E$2:$E$8761)-15))*Data[[#This Row],[temperatuur]])+18.151</f>
        <v>16.533352941176471</v>
      </c>
      <c r="G3080" s="7">
        <f>Data[[#This Row],[Tintern ]]-Data[[#This Row],[temperatuur]]</f>
        <v>8.8333529411764715</v>
      </c>
      <c r="H3080" s="7">
        <f>ROUND(IF(Data[[#This Row],[deltaT]]&gt;0,(Data[[#This Row],[Tintern ]]-Data[[#This Row],[temperatuur]])*Uitgangspunten!$B$9,0),1)</f>
        <v>30.7</v>
      </c>
      <c r="I3080"/>
      <c r="J3080"/>
      <c r="K3080" s="6"/>
      <c r="O3080" s="5"/>
      <c r="P3080" s="8"/>
      <c r="U3080"/>
      <c r="V3080"/>
    </row>
    <row r="3081" spans="1:22" x14ac:dyDescent="0.25">
      <c r="A3081">
        <v>2004</v>
      </c>
      <c r="B3081">
        <v>2</v>
      </c>
      <c r="C3081">
        <v>10</v>
      </c>
      <c r="D3081">
        <v>23</v>
      </c>
      <c r="E3081" s="13">
        <v>7.7</v>
      </c>
      <c r="F3081" s="7">
        <f>(((20-15)/(MIN($E$2:$E$8761)-15))*Data[[#This Row],[temperatuur]])+18.151</f>
        <v>16.533352941176471</v>
      </c>
      <c r="G3081" s="7">
        <f>Data[[#This Row],[Tintern ]]-Data[[#This Row],[temperatuur]]</f>
        <v>8.8333529411764715</v>
      </c>
      <c r="H3081" s="7">
        <f>ROUND(IF(Data[[#This Row],[deltaT]]&gt;0,(Data[[#This Row],[Tintern ]]-Data[[#This Row],[temperatuur]])*Uitgangspunten!$B$9,0),1)</f>
        <v>30.7</v>
      </c>
      <c r="I3081"/>
      <c r="J3081"/>
      <c r="K3081" s="6"/>
      <c r="O3081" s="5"/>
      <c r="P3081" s="8"/>
      <c r="U3081"/>
      <c r="V3081"/>
    </row>
    <row r="3082" spans="1:22" x14ac:dyDescent="0.25">
      <c r="A3082">
        <v>2004</v>
      </c>
      <c r="B3082">
        <v>2</v>
      </c>
      <c r="C3082">
        <v>11</v>
      </c>
      <c r="D3082">
        <v>5</v>
      </c>
      <c r="E3082" s="13">
        <v>7.7</v>
      </c>
      <c r="F3082" s="7">
        <f>(((20-15)/(MIN($E$2:$E$8761)-15))*Data[[#This Row],[temperatuur]])+18.151</f>
        <v>16.533352941176471</v>
      </c>
      <c r="G3082" s="7">
        <f>Data[[#This Row],[Tintern ]]-Data[[#This Row],[temperatuur]]</f>
        <v>8.8333529411764715</v>
      </c>
      <c r="H3082" s="7">
        <f>ROUND(IF(Data[[#This Row],[deltaT]]&gt;0,(Data[[#This Row],[Tintern ]]-Data[[#This Row],[temperatuur]])*Uitgangspunten!$B$9,0),1)</f>
        <v>30.7</v>
      </c>
      <c r="I3082"/>
      <c r="J3082"/>
      <c r="K3082" s="6"/>
      <c r="O3082" s="5"/>
      <c r="P3082" s="8"/>
      <c r="U3082"/>
      <c r="V3082"/>
    </row>
    <row r="3083" spans="1:22" x14ac:dyDescent="0.25">
      <c r="A3083">
        <v>2004</v>
      </c>
      <c r="B3083">
        <v>2</v>
      </c>
      <c r="C3083">
        <v>11</v>
      </c>
      <c r="D3083">
        <v>10</v>
      </c>
      <c r="E3083" s="13">
        <v>7.7</v>
      </c>
      <c r="F3083" s="7">
        <f>(((20-15)/(MIN($E$2:$E$8761)-15))*Data[[#This Row],[temperatuur]])+18.151</f>
        <v>16.533352941176471</v>
      </c>
      <c r="G3083" s="7">
        <f>Data[[#This Row],[Tintern ]]-Data[[#This Row],[temperatuur]]</f>
        <v>8.8333529411764715</v>
      </c>
      <c r="H3083" s="7">
        <f>ROUND(IF(Data[[#This Row],[deltaT]]&gt;0,(Data[[#This Row],[Tintern ]]-Data[[#This Row],[temperatuur]])*Uitgangspunten!$B$9,0),1)</f>
        <v>30.7</v>
      </c>
      <c r="I3083"/>
      <c r="J3083"/>
      <c r="K3083" s="6"/>
      <c r="O3083" s="5"/>
      <c r="P3083" s="8"/>
      <c r="U3083"/>
      <c r="V3083"/>
    </row>
    <row r="3084" spans="1:22" x14ac:dyDescent="0.25">
      <c r="A3084">
        <v>2004</v>
      </c>
      <c r="B3084">
        <v>2</v>
      </c>
      <c r="C3084">
        <v>12</v>
      </c>
      <c r="D3084">
        <v>15</v>
      </c>
      <c r="E3084" s="13">
        <v>7.7</v>
      </c>
      <c r="F3084" s="7">
        <f>(((20-15)/(MIN($E$2:$E$8761)-15))*Data[[#This Row],[temperatuur]])+18.151</f>
        <v>16.533352941176471</v>
      </c>
      <c r="G3084" s="7">
        <f>Data[[#This Row],[Tintern ]]-Data[[#This Row],[temperatuur]]</f>
        <v>8.8333529411764715</v>
      </c>
      <c r="H3084" s="7">
        <f>ROUND(IF(Data[[#This Row],[deltaT]]&gt;0,(Data[[#This Row],[Tintern ]]-Data[[#This Row],[temperatuur]])*Uitgangspunten!$B$9,0),1)</f>
        <v>30.7</v>
      </c>
      <c r="I3084"/>
      <c r="J3084"/>
      <c r="K3084" s="6"/>
      <c r="O3084" s="5"/>
      <c r="P3084" s="8"/>
      <c r="U3084"/>
      <c r="V3084"/>
    </row>
    <row r="3085" spans="1:22" x14ac:dyDescent="0.25">
      <c r="A3085">
        <v>2004</v>
      </c>
      <c r="B3085">
        <v>2</v>
      </c>
      <c r="C3085">
        <v>12</v>
      </c>
      <c r="D3085">
        <v>16</v>
      </c>
      <c r="E3085" s="13">
        <v>7.7</v>
      </c>
      <c r="F3085" s="7">
        <f>(((20-15)/(MIN($E$2:$E$8761)-15))*Data[[#This Row],[temperatuur]])+18.151</f>
        <v>16.533352941176471</v>
      </c>
      <c r="G3085" s="7">
        <f>Data[[#This Row],[Tintern ]]-Data[[#This Row],[temperatuur]]</f>
        <v>8.8333529411764715</v>
      </c>
      <c r="H3085" s="7">
        <f>ROUND(IF(Data[[#This Row],[deltaT]]&gt;0,(Data[[#This Row],[Tintern ]]-Data[[#This Row],[temperatuur]])*Uitgangspunten!$B$9,0),1)</f>
        <v>30.7</v>
      </c>
      <c r="I3085"/>
      <c r="J3085"/>
      <c r="K3085" s="6"/>
      <c r="O3085" s="5"/>
      <c r="P3085" s="8"/>
      <c r="U3085"/>
      <c r="V3085"/>
    </row>
    <row r="3086" spans="1:22" x14ac:dyDescent="0.25">
      <c r="A3086">
        <v>2004</v>
      </c>
      <c r="B3086">
        <v>2</v>
      </c>
      <c r="C3086">
        <v>13</v>
      </c>
      <c r="D3086">
        <v>22</v>
      </c>
      <c r="E3086" s="13">
        <v>7.7</v>
      </c>
      <c r="F3086" s="7">
        <f>(((20-15)/(MIN($E$2:$E$8761)-15))*Data[[#This Row],[temperatuur]])+18.151</f>
        <v>16.533352941176471</v>
      </c>
      <c r="G3086" s="7">
        <f>Data[[#This Row],[Tintern ]]-Data[[#This Row],[temperatuur]]</f>
        <v>8.8333529411764715</v>
      </c>
      <c r="H3086" s="7">
        <f>ROUND(IF(Data[[#This Row],[deltaT]]&gt;0,(Data[[#This Row],[Tintern ]]-Data[[#This Row],[temperatuur]])*Uitgangspunten!$B$9,0),1)</f>
        <v>30.7</v>
      </c>
      <c r="I3086"/>
      <c r="J3086"/>
      <c r="K3086" s="6"/>
      <c r="O3086" s="5"/>
      <c r="P3086" s="8"/>
      <c r="U3086"/>
      <c r="V3086"/>
    </row>
    <row r="3087" spans="1:22" x14ac:dyDescent="0.25">
      <c r="A3087">
        <v>2004</v>
      </c>
      <c r="B3087">
        <v>2</v>
      </c>
      <c r="C3087">
        <v>14</v>
      </c>
      <c r="D3087">
        <v>18</v>
      </c>
      <c r="E3087" s="13">
        <v>7.7</v>
      </c>
      <c r="F3087" s="7">
        <f>(((20-15)/(MIN($E$2:$E$8761)-15))*Data[[#This Row],[temperatuur]])+18.151</f>
        <v>16.533352941176471</v>
      </c>
      <c r="G3087" s="7">
        <f>Data[[#This Row],[Tintern ]]-Data[[#This Row],[temperatuur]]</f>
        <v>8.8333529411764715</v>
      </c>
      <c r="H3087" s="7">
        <f>ROUND(IF(Data[[#This Row],[deltaT]]&gt;0,(Data[[#This Row],[Tintern ]]-Data[[#This Row],[temperatuur]])*Uitgangspunten!$B$9,0),1)</f>
        <v>30.7</v>
      </c>
      <c r="I3087"/>
      <c r="J3087"/>
      <c r="K3087" s="6"/>
      <c r="O3087" s="5"/>
      <c r="P3087" s="8"/>
      <c r="U3087"/>
      <c r="V3087"/>
    </row>
    <row r="3088" spans="1:22" x14ac:dyDescent="0.25">
      <c r="A3088">
        <v>2004</v>
      </c>
      <c r="B3088">
        <v>2</v>
      </c>
      <c r="C3088">
        <v>14</v>
      </c>
      <c r="D3088">
        <v>19</v>
      </c>
      <c r="E3088" s="13">
        <v>7.7</v>
      </c>
      <c r="F3088" s="7">
        <f>(((20-15)/(MIN($E$2:$E$8761)-15))*Data[[#This Row],[temperatuur]])+18.151</f>
        <v>16.533352941176471</v>
      </c>
      <c r="G3088" s="7">
        <f>Data[[#This Row],[Tintern ]]-Data[[#This Row],[temperatuur]]</f>
        <v>8.8333529411764715</v>
      </c>
      <c r="H3088" s="7">
        <f>ROUND(IF(Data[[#This Row],[deltaT]]&gt;0,(Data[[#This Row],[Tintern ]]-Data[[#This Row],[temperatuur]])*Uitgangspunten!$B$9,0),1)</f>
        <v>30.7</v>
      </c>
      <c r="I3088"/>
      <c r="J3088"/>
      <c r="K3088" s="6"/>
      <c r="O3088" s="5"/>
      <c r="P3088" s="8"/>
      <c r="U3088"/>
      <c r="V3088"/>
    </row>
    <row r="3089" spans="1:22" x14ac:dyDescent="0.25">
      <c r="A3089">
        <v>2004</v>
      </c>
      <c r="B3089">
        <v>2</v>
      </c>
      <c r="C3089">
        <v>15</v>
      </c>
      <c r="D3089">
        <v>11</v>
      </c>
      <c r="E3089" s="13">
        <v>7.7</v>
      </c>
      <c r="F3089" s="7">
        <f>(((20-15)/(MIN($E$2:$E$8761)-15))*Data[[#This Row],[temperatuur]])+18.151</f>
        <v>16.533352941176471</v>
      </c>
      <c r="G3089" s="7">
        <f>Data[[#This Row],[Tintern ]]-Data[[#This Row],[temperatuur]]</f>
        <v>8.8333529411764715</v>
      </c>
      <c r="H3089" s="7">
        <f>ROUND(IF(Data[[#This Row],[deltaT]]&gt;0,(Data[[#This Row],[Tintern ]]-Data[[#This Row],[temperatuur]])*Uitgangspunten!$B$9,0),1)</f>
        <v>30.7</v>
      </c>
      <c r="I3089"/>
      <c r="J3089"/>
      <c r="K3089" s="6"/>
      <c r="O3089" s="5"/>
      <c r="P3089" s="8"/>
      <c r="U3089"/>
      <c r="V3089"/>
    </row>
    <row r="3090" spans="1:22" x14ac:dyDescent="0.25">
      <c r="A3090">
        <v>2004</v>
      </c>
      <c r="B3090">
        <v>2</v>
      </c>
      <c r="C3090">
        <v>15</v>
      </c>
      <c r="D3090">
        <v>16</v>
      </c>
      <c r="E3090" s="13">
        <v>7.7</v>
      </c>
      <c r="F3090" s="7">
        <f>(((20-15)/(MIN($E$2:$E$8761)-15))*Data[[#This Row],[temperatuur]])+18.151</f>
        <v>16.533352941176471</v>
      </c>
      <c r="G3090" s="7">
        <f>Data[[#This Row],[Tintern ]]-Data[[#This Row],[temperatuur]]</f>
        <v>8.8333529411764715</v>
      </c>
      <c r="H3090" s="7">
        <f>ROUND(IF(Data[[#This Row],[deltaT]]&gt;0,(Data[[#This Row],[Tintern ]]-Data[[#This Row],[temperatuur]])*Uitgangspunten!$B$9,0),1)</f>
        <v>30.7</v>
      </c>
      <c r="I3090"/>
      <c r="J3090"/>
      <c r="K3090" s="6"/>
      <c r="O3090" s="5"/>
      <c r="P3090" s="8"/>
      <c r="U3090"/>
      <c r="V3090"/>
    </row>
    <row r="3091" spans="1:22" x14ac:dyDescent="0.25">
      <c r="A3091">
        <v>2004</v>
      </c>
      <c r="B3091">
        <v>3</v>
      </c>
      <c r="C3091">
        <v>5</v>
      </c>
      <c r="D3091">
        <v>15</v>
      </c>
      <c r="E3091" s="13">
        <v>7.7</v>
      </c>
      <c r="F3091" s="7">
        <f>(((20-15)/(MIN($E$2:$E$8761)-15))*Data[[#This Row],[temperatuur]])+18.151</f>
        <v>16.533352941176471</v>
      </c>
      <c r="G3091" s="7">
        <f>Data[[#This Row],[Tintern ]]-Data[[#This Row],[temperatuur]]</f>
        <v>8.8333529411764715</v>
      </c>
      <c r="H3091" s="7">
        <f>ROUND(IF(Data[[#This Row],[deltaT]]&gt;0,(Data[[#This Row],[Tintern ]]-Data[[#This Row],[temperatuur]])*Uitgangspunten!$B$9,0),1)</f>
        <v>30.7</v>
      </c>
      <c r="I3091"/>
      <c r="J3091"/>
      <c r="K3091" s="6"/>
      <c r="O3091" s="5"/>
      <c r="P3091" s="8"/>
      <c r="U3091"/>
      <c r="V3091"/>
    </row>
    <row r="3092" spans="1:22" x14ac:dyDescent="0.25">
      <c r="A3092">
        <v>2004</v>
      </c>
      <c r="B3092">
        <v>3</v>
      </c>
      <c r="C3092">
        <v>13</v>
      </c>
      <c r="D3092">
        <v>6</v>
      </c>
      <c r="E3092" s="13">
        <v>7.7</v>
      </c>
      <c r="F3092" s="7">
        <f>(((20-15)/(MIN($E$2:$E$8761)-15))*Data[[#This Row],[temperatuur]])+18.151</f>
        <v>16.533352941176471</v>
      </c>
      <c r="G3092" s="7">
        <f>Data[[#This Row],[Tintern ]]-Data[[#This Row],[temperatuur]]</f>
        <v>8.8333529411764715</v>
      </c>
      <c r="H3092" s="7">
        <f>ROUND(IF(Data[[#This Row],[deltaT]]&gt;0,(Data[[#This Row],[Tintern ]]-Data[[#This Row],[temperatuur]])*Uitgangspunten!$B$9,0),1)</f>
        <v>30.7</v>
      </c>
      <c r="I3092"/>
      <c r="J3092"/>
      <c r="K3092" s="6"/>
      <c r="O3092" s="5"/>
      <c r="P3092" s="8"/>
      <c r="U3092"/>
      <c r="V3092"/>
    </row>
    <row r="3093" spans="1:22" x14ac:dyDescent="0.25">
      <c r="A3093">
        <v>2004</v>
      </c>
      <c r="B3093">
        <v>3</v>
      </c>
      <c r="C3093">
        <v>17</v>
      </c>
      <c r="D3093">
        <v>1</v>
      </c>
      <c r="E3093" s="13">
        <v>7.7</v>
      </c>
      <c r="F3093" s="7">
        <f>(((20-15)/(MIN($E$2:$E$8761)-15))*Data[[#This Row],[temperatuur]])+18.151</f>
        <v>16.533352941176471</v>
      </c>
      <c r="G3093" s="7">
        <f>Data[[#This Row],[Tintern ]]-Data[[#This Row],[temperatuur]]</f>
        <v>8.8333529411764715</v>
      </c>
      <c r="H3093" s="7">
        <f>ROUND(IF(Data[[#This Row],[deltaT]]&gt;0,(Data[[#This Row],[Tintern ]]-Data[[#This Row],[temperatuur]])*Uitgangspunten!$B$9,0),1)</f>
        <v>30.7</v>
      </c>
      <c r="I3093"/>
      <c r="J3093"/>
      <c r="K3093" s="6"/>
      <c r="O3093" s="5"/>
      <c r="P3093" s="8"/>
      <c r="U3093"/>
      <c r="V3093"/>
    </row>
    <row r="3094" spans="1:22" x14ac:dyDescent="0.25">
      <c r="A3094">
        <v>2004</v>
      </c>
      <c r="B3094">
        <v>3</v>
      </c>
      <c r="C3094">
        <v>17</v>
      </c>
      <c r="D3094">
        <v>21</v>
      </c>
      <c r="E3094" s="13">
        <v>7.7</v>
      </c>
      <c r="F3094" s="7">
        <f>(((20-15)/(MIN($E$2:$E$8761)-15))*Data[[#This Row],[temperatuur]])+18.151</f>
        <v>16.533352941176471</v>
      </c>
      <c r="G3094" s="7">
        <f>Data[[#This Row],[Tintern ]]-Data[[#This Row],[temperatuur]]</f>
        <v>8.8333529411764715</v>
      </c>
      <c r="H3094" s="7">
        <f>ROUND(IF(Data[[#This Row],[deltaT]]&gt;0,(Data[[#This Row],[Tintern ]]-Data[[#This Row],[temperatuur]])*Uitgangspunten!$B$9,0),1)</f>
        <v>30.7</v>
      </c>
      <c r="I3094"/>
      <c r="J3094"/>
      <c r="K3094" s="6"/>
      <c r="O3094" s="5"/>
      <c r="P3094" s="8"/>
      <c r="U3094"/>
      <c r="V3094"/>
    </row>
    <row r="3095" spans="1:22" x14ac:dyDescent="0.25">
      <c r="A3095">
        <v>2004</v>
      </c>
      <c r="B3095">
        <v>3</v>
      </c>
      <c r="C3095">
        <v>21</v>
      </c>
      <c r="D3095">
        <v>4</v>
      </c>
      <c r="E3095" s="13">
        <v>7.7</v>
      </c>
      <c r="F3095" s="7">
        <f>(((20-15)/(MIN($E$2:$E$8761)-15))*Data[[#This Row],[temperatuur]])+18.151</f>
        <v>16.533352941176471</v>
      </c>
      <c r="G3095" s="7">
        <f>Data[[#This Row],[Tintern ]]-Data[[#This Row],[temperatuur]]</f>
        <v>8.8333529411764715</v>
      </c>
      <c r="H3095" s="7">
        <f>ROUND(IF(Data[[#This Row],[deltaT]]&gt;0,(Data[[#This Row],[Tintern ]]-Data[[#This Row],[temperatuur]])*Uitgangspunten!$B$9,0),1)</f>
        <v>30.7</v>
      </c>
      <c r="I3095"/>
      <c r="J3095"/>
      <c r="K3095" s="6"/>
      <c r="O3095" s="5"/>
      <c r="P3095" s="8"/>
      <c r="U3095"/>
      <c r="V3095"/>
    </row>
    <row r="3096" spans="1:22" x14ac:dyDescent="0.25">
      <c r="A3096">
        <v>2004</v>
      </c>
      <c r="B3096">
        <v>3</v>
      </c>
      <c r="C3096">
        <v>21</v>
      </c>
      <c r="D3096">
        <v>5</v>
      </c>
      <c r="E3096" s="13">
        <v>7.7</v>
      </c>
      <c r="F3096" s="7">
        <f>(((20-15)/(MIN($E$2:$E$8761)-15))*Data[[#This Row],[temperatuur]])+18.151</f>
        <v>16.533352941176471</v>
      </c>
      <c r="G3096" s="7">
        <f>Data[[#This Row],[Tintern ]]-Data[[#This Row],[temperatuur]]</f>
        <v>8.8333529411764715</v>
      </c>
      <c r="H3096" s="7">
        <f>ROUND(IF(Data[[#This Row],[deltaT]]&gt;0,(Data[[#This Row],[Tintern ]]-Data[[#This Row],[temperatuur]])*Uitgangspunten!$B$9,0),1)</f>
        <v>30.7</v>
      </c>
      <c r="I3096"/>
      <c r="J3096"/>
      <c r="K3096" s="6"/>
      <c r="O3096" s="5"/>
      <c r="P3096" s="8"/>
      <c r="U3096"/>
      <c r="V3096"/>
    </row>
    <row r="3097" spans="1:22" x14ac:dyDescent="0.25">
      <c r="A3097">
        <v>2004</v>
      </c>
      <c r="B3097">
        <v>3</v>
      </c>
      <c r="C3097">
        <v>23</v>
      </c>
      <c r="D3097">
        <v>13</v>
      </c>
      <c r="E3097" s="13">
        <v>7.7</v>
      </c>
      <c r="F3097" s="7">
        <f>(((20-15)/(MIN($E$2:$E$8761)-15))*Data[[#This Row],[temperatuur]])+18.151</f>
        <v>16.533352941176471</v>
      </c>
      <c r="G3097" s="7">
        <f>Data[[#This Row],[Tintern ]]-Data[[#This Row],[temperatuur]]</f>
        <v>8.8333529411764715</v>
      </c>
      <c r="H3097" s="7">
        <f>ROUND(IF(Data[[#This Row],[deltaT]]&gt;0,(Data[[#This Row],[Tintern ]]-Data[[#This Row],[temperatuur]])*Uitgangspunten!$B$9,0),1)</f>
        <v>30.7</v>
      </c>
      <c r="I3097"/>
      <c r="J3097"/>
      <c r="K3097" s="6"/>
      <c r="O3097" s="5"/>
      <c r="P3097" s="8"/>
      <c r="U3097"/>
      <c r="V3097"/>
    </row>
    <row r="3098" spans="1:22" x14ac:dyDescent="0.25">
      <c r="A3098">
        <v>2004</v>
      </c>
      <c r="B3098">
        <v>3</v>
      </c>
      <c r="C3098">
        <v>25</v>
      </c>
      <c r="D3098">
        <v>16</v>
      </c>
      <c r="E3098" s="13">
        <v>7.7</v>
      </c>
      <c r="F3098" s="7">
        <f>(((20-15)/(MIN($E$2:$E$8761)-15))*Data[[#This Row],[temperatuur]])+18.151</f>
        <v>16.533352941176471</v>
      </c>
      <c r="G3098" s="7">
        <f>Data[[#This Row],[Tintern ]]-Data[[#This Row],[temperatuur]]</f>
        <v>8.8333529411764715</v>
      </c>
      <c r="H3098" s="7">
        <f>ROUND(IF(Data[[#This Row],[deltaT]]&gt;0,(Data[[#This Row],[Tintern ]]-Data[[#This Row],[temperatuur]])*Uitgangspunten!$B$9,0),1)</f>
        <v>30.7</v>
      </c>
      <c r="I3098">
        <f>(MAX(E3074:E3097)+MIN(E3074:E3097))/20</f>
        <v>0.76500000000000001</v>
      </c>
      <c r="J3098"/>
      <c r="K3098" s="6"/>
      <c r="O3098" s="5"/>
      <c r="P3098" s="8"/>
      <c r="U3098"/>
      <c r="V3098"/>
    </row>
    <row r="3099" spans="1:22" x14ac:dyDescent="0.25">
      <c r="A3099">
        <v>2004</v>
      </c>
      <c r="B3099">
        <v>3</v>
      </c>
      <c r="C3099">
        <v>28</v>
      </c>
      <c r="D3099">
        <v>9</v>
      </c>
      <c r="E3099" s="13">
        <v>7.7</v>
      </c>
      <c r="F3099" s="7">
        <f>(((20-15)/(MIN($E$2:$E$8761)-15))*Data[[#This Row],[temperatuur]])+18.151</f>
        <v>16.533352941176471</v>
      </c>
      <c r="G3099" s="7">
        <f>Data[[#This Row],[Tintern ]]-Data[[#This Row],[temperatuur]]</f>
        <v>8.8333529411764715</v>
      </c>
      <c r="H3099" s="7">
        <f>ROUND(IF(Data[[#This Row],[deltaT]]&gt;0,(Data[[#This Row],[Tintern ]]-Data[[#This Row],[temperatuur]])*Uitgangspunten!$B$9,0),1)</f>
        <v>30.7</v>
      </c>
      <c r="I3099"/>
      <c r="J3099"/>
      <c r="K3099" s="6"/>
      <c r="O3099" s="5"/>
      <c r="P3099" s="8"/>
      <c r="U3099"/>
      <c r="V3099"/>
    </row>
    <row r="3100" spans="1:22" x14ac:dyDescent="0.25">
      <c r="A3100">
        <v>2002</v>
      </c>
      <c r="B3100">
        <v>4</v>
      </c>
      <c r="C3100">
        <v>5</v>
      </c>
      <c r="D3100">
        <v>8</v>
      </c>
      <c r="E3100" s="13">
        <v>7.7</v>
      </c>
      <c r="F3100" s="7">
        <f>(((20-15)/(MIN($E$2:$E$8761)-15))*Data[[#This Row],[temperatuur]])+18.151</f>
        <v>16.533352941176471</v>
      </c>
      <c r="G3100" s="7">
        <f>Data[[#This Row],[Tintern ]]-Data[[#This Row],[temperatuur]]</f>
        <v>8.8333529411764715</v>
      </c>
      <c r="H3100" s="7">
        <f>ROUND(IF(Data[[#This Row],[deltaT]]&gt;0,(Data[[#This Row],[Tintern ]]-Data[[#This Row],[temperatuur]])*Uitgangspunten!$B$9,0),1)</f>
        <v>30.7</v>
      </c>
      <c r="I3100"/>
      <c r="J3100"/>
      <c r="K3100" s="6"/>
      <c r="O3100" s="5"/>
      <c r="P3100" s="8"/>
      <c r="U3100"/>
      <c r="V3100"/>
    </row>
    <row r="3101" spans="1:22" x14ac:dyDescent="0.25">
      <c r="A3101">
        <v>2002</v>
      </c>
      <c r="B3101">
        <v>4</v>
      </c>
      <c r="C3101">
        <v>7</v>
      </c>
      <c r="D3101">
        <v>9</v>
      </c>
      <c r="E3101" s="13">
        <v>7.7</v>
      </c>
      <c r="F3101" s="7">
        <f>(((20-15)/(MIN($E$2:$E$8761)-15))*Data[[#This Row],[temperatuur]])+18.151</f>
        <v>16.533352941176471</v>
      </c>
      <c r="G3101" s="7">
        <f>Data[[#This Row],[Tintern ]]-Data[[#This Row],[temperatuur]]</f>
        <v>8.8333529411764715</v>
      </c>
      <c r="H3101" s="7">
        <f>ROUND(IF(Data[[#This Row],[deltaT]]&gt;0,(Data[[#This Row],[Tintern ]]-Data[[#This Row],[temperatuur]])*Uitgangspunten!$B$9,0),1)</f>
        <v>30.7</v>
      </c>
      <c r="I3101"/>
      <c r="J3101"/>
      <c r="K3101" s="6"/>
      <c r="O3101" s="5"/>
      <c r="P3101" s="8"/>
      <c r="U3101"/>
      <c r="V3101"/>
    </row>
    <row r="3102" spans="1:22" x14ac:dyDescent="0.25">
      <c r="A3102">
        <v>2002</v>
      </c>
      <c r="B3102">
        <v>4</v>
      </c>
      <c r="C3102">
        <v>8</v>
      </c>
      <c r="D3102">
        <v>22</v>
      </c>
      <c r="E3102" s="13">
        <v>7.7</v>
      </c>
      <c r="F3102" s="7">
        <f>(((20-15)/(MIN($E$2:$E$8761)-15))*Data[[#This Row],[temperatuur]])+18.151</f>
        <v>16.533352941176471</v>
      </c>
      <c r="G3102" s="7">
        <f>Data[[#This Row],[Tintern ]]-Data[[#This Row],[temperatuur]]</f>
        <v>8.8333529411764715</v>
      </c>
      <c r="H3102" s="7">
        <f>ROUND(IF(Data[[#This Row],[deltaT]]&gt;0,(Data[[#This Row],[Tintern ]]-Data[[#This Row],[temperatuur]])*Uitgangspunten!$B$9,0),1)</f>
        <v>30.7</v>
      </c>
      <c r="I3102"/>
      <c r="J3102"/>
      <c r="K3102" s="6"/>
      <c r="O3102" s="5"/>
      <c r="P3102" s="8"/>
      <c r="U3102"/>
      <c r="V3102"/>
    </row>
    <row r="3103" spans="1:22" x14ac:dyDescent="0.25">
      <c r="A3103">
        <v>2002</v>
      </c>
      <c r="B3103">
        <v>4</v>
      </c>
      <c r="C3103">
        <v>12</v>
      </c>
      <c r="D3103">
        <v>22</v>
      </c>
      <c r="E3103" s="13">
        <v>7.7</v>
      </c>
      <c r="F3103" s="7">
        <f>(((20-15)/(MIN($E$2:$E$8761)-15))*Data[[#This Row],[temperatuur]])+18.151</f>
        <v>16.533352941176471</v>
      </c>
      <c r="G3103" s="7">
        <f>Data[[#This Row],[Tintern ]]-Data[[#This Row],[temperatuur]]</f>
        <v>8.8333529411764715</v>
      </c>
      <c r="H3103" s="7">
        <f>ROUND(IF(Data[[#This Row],[deltaT]]&gt;0,(Data[[#This Row],[Tintern ]]-Data[[#This Row],[temperatuur]])*Uitgangspunten!$B$9,0),1)</f>
        <v>30.7</v>
      </c>
      <c r="I3103"/>
      <c r="J3103"/>
      <c r="K3103" s="6"/>
      <c r="O3103" s="5"/>
      <c r="P3103" s="8"/>
      <c r="U3103"/>
      <c r="V3103"/>
    </row>
    <row r="3104" spans="1:22" x14ac:dyDescent="0.25">
      <c r="A3104">
        <v>2002</v>
      </c>
      <c r="B3104">
        <v>4</v>
      </c>
      <c r="C3104">
        <v>13</v>
      </c>
      <c r="D3104">
        <v>6</v>
      </c>
      <c r="E3104" s="13">
        <v>7.7</v>
      </c>
      <c r="F3104" s="7">
        <f>(((20-15)/(MIN($E$2:$E$8761)-15))*Data[[#This Row],[temperatuur]])+18.151</f>
        <v>16.533352941176471</v>
      </c>
      <c r="G3104" s="7">
        <f>Data[[#This Row],[Tintern ]]-Data[[#This Row],[temperatuur]]</f>
        <v>8.8333529411764715</v>
      </c>
      <c r="H3104" s="7">
        <f>ROUND(IF(Data[[#This Row],[deltaT]]&gt;0,(Data[[#This Row],[Tintern ]]-Data[[#This Row],[temperatuur]])*Uitgangspunten!$B$9,0),1)</f>
        <v>30.7</v>
      </c>
      <c r="I3104"/>
      <c r="J3104"/>
      <c r="K3104" s="6"/>
      <c r="O3104" s="5"/>
      <c r="P3104" s="8"/>
      <c r="U3104"/>
      <c r="V3104"/>
    </row>
    <row r="3105" spans="1:22" x14ac:dyDescent="0.25">
      <c r="A3105">
        <v>2002</v>
      </c>
      <c r="B3105">
        <v>4</v>
      </c>
      <c r="C3105">
        <v>16</v>
      </c>
      <c r="D3105">
        <v>7</v>
      </c>
      <c r="E3105" s="13">
        <v>7.7</v>
      </c>
      <c r="F3105" s="7">
        <f>(((20-15)/(MIN($E$2:$E$8761)-15))*Data[[#This Row],[temperatuur]])+18.151</f>
        <v>16.533352941176471</v>
      </c>
      <c r="G3105" s="7">
        <f>Data[[#This Row],[Tintern ]]-Data[[#This Row],[temperatuur]]</f>
        <v>8.8333529411764715</v>
      </c>
      <c r="H3105" s="7">
        <f>ROUND(IF(Data[[#This Row],[deltaT]]&gt;0,(Data[[#This Row],[Tintern ]]-Data[[#This Row],[temperatuur]])*Uitgangspunten!$B$9,0),1)</f>
        <v>30.7</v>
      </c>
      <c r="I3105"/>
      <c r="J3105"/>
      <c r="K3105" s="6"/>
      <c r="O3105" s="5"/>
      <c r="P3105" s="8"/>
      <c r="U3105"/>
      <c r="V3105"/>
    </row>
    <row r="3106" spans="1:22" x14ac:dyDescent="0.25">
      <c r="A3106">
        <v>2002</v>
      </c>
      <c r="B3106">
        <v>4</v>
      </c>
      <c r="C3106">
        <v>16</v>
      </c>
      <c r="D3106">
        <v>8</v>
      </c>
      <c r="E3106" s="13">
        <v>7.7</v>
      </c>
      <c r="F3106" s="7">
        <f>(((20-15)/(MIN($E$2:$E$8761)-15))*Data[[#This Row],[temperatuur]])+18.151</f>
        <v>16.533352941176471</v>
      </c>
      <c r="G3106" s="7">
        <f>Data[[#This Row],[Tintern ]]-Data[[#This Row],[temperatuur]]</f>
        <v>8.8333529411764715</v>
      </c>
      <c r="H3106" s="7">
        <f>ROUND(IF(Data[[#This Row],[deltaT]]&gt;0,(Data[[#This Row],[Tintern ]]-Data[[#This Row],[temperatuur]])*Uitgangspunten!$B$9,0),1)</f>
        <v>30.7</v>
      </c>
      <c r="I3106"/>
      <c r="J3106"/>
      <c r="K3106" s="6"/>
      <c r="O3106" s="5"/>
      <c r="P3106" s="8"/>
      <c r="U3106"/>
      <c r="V3106"/>
    </row>
    <row r="3107" spans="1:22" x14ac:dyDescent="0.25">
      <c r="A3107">
        <v>2002</v>
      </c>
      <c r="B3107">
        <v>4</v>
      </c>
      <c r="C3107">
        <v>16</v>
      </c>
      <c r="D3107">
        <v>23</v>
      </c>
      <c r="E3107" s="13">
        <v>7.7</v>
      </c>
      <c r="F3107" s="7">
        <f>(((20-15)/(MIN($E$2:$E$8761)-15))*Data[[#This Row],[temperatuur]])+18.151</f>
        <v>16.533352941176471</v>
      </c>
      <c r="G3107" s="7">
        <f>Data[[#This Row],[Tintern ]]-Data[[#This Row],[temperatuur]]</f>
        <v>8.8333529411764715</v>
      </c>
      <c r="H3107" s="7">
        <f>ROUND(IF(Data[[#This Row],[deltaT]]&gt;0,(Data[[#This Row],[Tintern ]]-Data[[#This Row],[temperatuur]])*Uitgangspunten!$B$9,0),1)</f>
        <v>30.7</v>
      </c>
      <c r="I3107"/>
      <c r="J3107"/>
      <c r="K3107" s="6"/>
      <c r="O3107" s="5"/>
      <c r="P3107" s="8"/>
      <c r="U3107"/>
      <c r="V3107"/>
    </row>
    <row r="3108" spans="1:22" x14ac:dyDescent="0.25">
      <c r="A3108">
        <v>2002</v>
      </c>
      <c r="B3108">
        <v>4</v>
      </c>
      <c r="C3108">
        <v>16</v>
      </c>
      <c r="D3108">
        <v>24</v>
      </c>
      <c r="E3108" s="13">
        <v>7.7</v>
      </c>
      <c r="F3108" s="7">
        <f>(((20-15)/(MIN($E$2:$E$8761)-15))*Data[[#This Row],[temperatuur]])+18.151</f>
        <v>16.533352941176471</v>
      </c>
      <c r="G3108" s="7">
        <f>Data[[#This Row],[Tintern ]]-Data[[#This Row],[temperatuur]]</f>
        <v>8.8333529411764715</v>
      </c>
      <c r="H3108" s="7">
        <f>ROUND(IF(Data[[#This Row],[deltaT]]&gt;0,(Data[[#This Row],[Tintern ]]-Data[[#This Row],[temperatuur]])*Uitgangspunten!$B$9,0),1)</f>
        <v>30.7</v>
      </c>
      <c r="I3108"/>
      <c r="J3108"/>
      <c r="K3108" s="6"/>
      <c r="O3108" s="5"/>
      <c r="P3108" s="8"/>
      <c r="U3108"/>
      <c r="V3108"/>
    </row>
    <row r="3109" spans="1:22" x14ac:dyDescent="0.25">
      <c r="A3109">
        <v>2002</v>
      </c>
      <c r="B3109">
        <v>4</v>
      </c>
      <c r="C3109">
        <v>17</v>
      </c>
      <c r="D3109">
        <v>2</v>
      </c>
      <c r="E3109" s="13">
        <v>7.7</v>
      </c>
      <c r="F3109" s="7">
        <f>(((20-15)/(MIN($E$2:$E$8761)-15))*Data[[#This Row],[temperatuur]])+18.151</f>
        <v>16.533352941176471</v>
      </c>
      <c r="G3109" s="7">
        <f>Data[[#This Row],[Tintern ]]-Data[[#This Row],[temperatuur]]</f>
        <v>8.8333529411764715</v>
      </c>
      <c r="H3109" s="7">
        <f>ROUND(IF(Data[[#This Row],[deltaT]]&gt;0,(Data[[#This Row],[Tintern ]]-Data[[#This Row],[temperatuur]])*Uitgangspunten!$B$9,0),1)</f>
        <v>30.7</v>
      </c>
      <c r="I3109"/>
      <c r="J3109"/>
      <c r="K3109" s="6"/>
      <c r="O3109" s="5"/>
      <c r="P3109" s="8"/>
      <c r="U3109"/>
      <c r="V3109"/>
    </row>
    <row r="3110" spans="1:22" x14ac:dyDescent="0.25">
      <c r="A3110">
        <v>2002</v>
      </c>
      <c r="B3110">
        <v>4</v>
      </c>
      <c r="C3110">
        <v>17</v>
      </c>
      <c r="D3110">
        <v>6</v>
      </c>
      <c r="E3110" s="13">
        <v>7.7</v>
      </c>
      <c r="F3110" s="7">
        <f>(((20-15)/(MIN($E$2:$E$8761)-15))*Data[[#This Row],[temperatuur]])+18.151</f>
        <v>16.533352941176471</v>
      </c>
      <c r="G3110" s="7">
        <f>Data[[#This Row],[Tintern ]]-Data[[#This Row],[temperatuur]]</f>
        <v>8.8333529411764715</v>
      </c>
      <c r="H3110" s="7">
        <f>ROUND(IF(Data[[#This Row],[deltaT]]&gt;0,(Data[[#This Row],[Tintern ]]-Data[[#This Row],[temperatuur]])*Uitgangspunten!$B$9,0),1)</f>
        <v>30.7</v>
      </c>
      <c r="I3110"/>
      <c r="J3110"/>
      <c r="K3110" s="6"/>
      <c r="O3110" s="5"/>
      <c r="P3110" s="8"/>
      <c r="U3110"/>
      <c r="V3110"/>
    </row>
    <row r="3111" spans="1:22" x14ac:dyDescent="0.25">
      <c r="A3111">
        <v>2002</v>
      </c>
      <c r="B3111">
        <v>4</v>
      </c>
      <c r="C3111">
        <v>17</v>
      </c>
      <c r="D3111">
        <v>19</v>
      </c>
      <c r="E3111" s="13">
        <v>7.7</v>
      </c>
      <c r="F3111" s="7">
        <f>(((20-15)/(MIN($E$2:$E$8761)-15))*Data[[#This Row],[temperatuur]])+18.151</f>
        <v>16.533352941176471</v>
      </c>
      <c r="G3111" s="7">
        <f>Data[[#This Row],[Tintern ]]-Data[[#This Row],[temperatuur]]</f>
        <v>8.8333529411764715</v>
      </c>
      <c r="H3111" s="7">
        <f>ROUND(IF(Data[[#This Row],[deltaT]]&gt;0,(Data[[#This Row],[Tintern ]]-Data[[#This Row],[temperatuur]])*Uitgangspunten!$B$9,0),1)</f>
        <v>30.7</v>
      </c>
      <c r="I3111"/>
      <c r="J3111"/>
      <c r="K3111" s="6"/>
      <c r="O3111" s="5"/>
      <c r="P3111" s="8"/>
      <c r="U3111"/>
      <c r="V3111"/>
    </row>
    <row r="3112" spans="1:22" x14ac:dyDescent="0.25">
      <c r="A3112">
        <v>2002</v>
      </c>
      <c r="B3112">
        <v>4</v>
      </c>
      <c r="C3112">
        <v>27</v>
      </c>
      <c r="D3112">
        <v>3</v>
      </c>
      <c r="E3112" s="13">
        <v>7.7</v>
      </c>
      <c r="F3112" s="7">
        <f>(((20-15)/(MIN($E$2:$E$8761)-15))*Data[[#This Row],[temperatuur]])+18.151</f>
        <v>16.533352941176471</v>
      </c>
      <c r="G3112" s="7">
        <f>Data[[#This Row],[Tintern ]]-Data[[#This Row],[temperatuur]]</f>
        <v>8.8333529411764715</v>
      </c>
      <c r="H3112" s="7">
        <f>ROUND(IF(Data[[#This Row],[deltaT]]&gt;0,(Data[[#This Row],[Tintern ]]-Data[[#This Row],[temperatuur]])*Uitgangspunten!$B$9,0),1)</f>
        <v>30.7</v>
      </c>
      <c r="I3112"/>
      <c r="J3112"/>
      <c r="K3112" s="6"/>
      <c r="O3112" s="5"/>
      <c r="P3112" s="8"/>
      <c r="U3112"/>
      <c r="V3112"/>
    </row>
    <row r="3113" spans="1:22" x14ac:dyDescent="0.25">
      <c r="A3113">
        <v>2002</v>
      </c>
      <c r="B3113">
        <v>4</v>
      </c>
      <c r="C3113">
        <v>28</v>
      </c>
      <c r="D3113">
        <v>3</v>
      </c>
      <c r="E3113" s="13">
        <v>7.7</v>
      </c>
      <c r="F3113" s="7">
        <f>(((20-15)/(MIN($E$2:$E$8761)-15))*Data[[#This Row],[temperatuur]])+18.151</f>
        <v>16.533352941176471</v>
      </c>
      <c r="G3113" s="7">
        <f>Data[[#This Row],[Tintern ]]-Data[[#This Row],[temperatuur]]</f>
        <v>8.8333529411764715</v>
      </c>
      <c r="H3113" s="7">
        <f>ROUND(IF(Data[[#This Row],[deltaT]]&gt;0,(Data[[#This Row],[Tintern ]]-Data[[#This Row],[temperatuur]])*Uitgangspunten!$B$9,0),1)</f>
        <v>30.7</v>
      </c>
      <c r="I3113"/>
      <c r="J3113"/>
      <c r="K3113" s="6"/>
      <c r="O3113" s="5"/>
      <c r="P3113" s="8"/>
      <c r="U3113"/>
      <c r="V3113"/>
    </row>
    <row r="3114" spans="1:22" x14ac:dyDescent="0.25">
      <c r="A3114">
        <v>2002</v>
      </c>
      <c r="B3114">
        <v>4</v>
      </c>
      <c r="C3114">
        <v>28</v>
      </c>
      <c r="D3114">
        <v>4</v>
      </c>
      <c r="E3114" s="13">
        <v>7.7</v>
      </c>
      <c r="F3114" s="7">
        <f>(((20-15)/(MIN($E$2:$E$8761)-15))*Data[[#This Row],[temperatuur]])+18.151</f>
        <v>16.533352941176471</v>
      </c>
      <c r="G3114" s="7">
        <f>Data[[#This Row],[Tintern ]]-Data[[#This Row],[temperatuur]]</f>
        <v>8.8333529411764715</v>
      </c>
      <c r="H3114" s="7">
        <f>ROUND(IF(Data[[#This Row],[deltaT]]&gt;0,(Data[[#This Row],[Tintern ]]-Data[[#This Row],[temperatuur]])*Uitgangspunten!$B$9,0),1)</f>
        <v>30.7</v>
      </c>
      <c r="I3114"/>
      <c r="J3114"/>
      <c r="K3114" s="6"/>
      <c r="O3114" s="5"/>
      <c r="P3114" s="8"/>
      <c r="U3114"/>
      <c r="V3114"/>
    </row>
    <row r="3115" spans="1:22" x14ac:dyDescent="0.25">
      <c r="A3115">
        <v>2002</v>
      </c>
      <c r="B3115">
        <v>4</v>
      </c>
      <c r="C3115">
        <v>29</v>
      </c>
      <c r="D3115">
        <v>1</v>
      </c>
      <c r="E3115" s="13">
        <v>7.7</v>
      </c>
      <c r="F3115" s="7">
        <f>(((20-15)/(MIN($E$2:$E$8761)-15))*Data[[#This Row],[temperatuur]])+18.151</f>
        <v>16.533352941176471</v>
      </c>
      <c r="G3115" s="7">
        <f>Data[[#This Row],[Tintern ]]-Data[[#This Row],[temperatuur]]</f>
        <v>8.8333529411764715</v>
      </c>
      <c r="H3115" s="7">
        <f>ROUND(IF(Data[[#This Row],[deltaT]]&gt;0,(Data[[#This Row],[Tintern ]]-Data[[#This Row],[temperatuur]])*Uitgangspunten!$B$9,0),1)</f>
        <v>30.7</v>
      </c>
      <c r="I3115"/>
      <c r="J3115"/>
      <c r="K3115" s="6"/>
      <c r="O3115" s="5"/>
      <c r="P3115" s="8"/>
      <c r="U3115"/>
      <c r="V3115"/>
    </row>
    <row r="3116" spans="1:22" x14ac:dyDescent="0.25">
      <c r="A3116">
        <v>2011</v>
      </c>
      <c r="B3116">
        <v>9</v>
      </c>
      <c r="C3116">
        <v>2</v>
      </c>
      <c r="D3116">
        <v>3</v>
      </c>
      <c r="E3116" s="13">
        <v>7.7</v>
      </c>
      <c r="F3116" s="7">
        <f>(((20-15)/(MIN($E$2:$E$8761)-15))*Data[[#This Row],[temperatuur]])+18.151</f>
        <v>16.533352941176471</v>
      </c>
      <c r="G3116" s="7">
        <f>Data[[#This Row],[Tintern ]]-Data[[#This Row],[temperatuur]]</f>
        <v>8.8333529411764715</v>
      </c>
      <c r="H3116" s="7">
        <f>ROUND(IF(Data[[#This Row],[deltaT]]&gt;0,(Data[[#This Row],[Tintern ]]-Data[[#This Row],[temperatuur]])*Uitgangspunten!$B$9,0),1)</f>
        <v>30.7</v>
      </c>
      <c r="I3116"/>
      <c r="J3116"/>
      <c r="K3116" s="6"/>
      <c r="O3116" s="5"/>
      <c r="P3116" s="8"/>
      <c r="U3116"/>
      <c r="V3116"/>
    </row>
    <row r="3117" spans="1:22" x14ac:dyDescent="0.25">
      <c r="A3117">
        <v>2011</v>
      </c>
      <c r="B3117">
        <v>9</v>
      </c>
      <c r="C3117">
        <v>2</v>
      </c>
      <c r="D3117">
        <v>4</v>
      </c>
      <c r="E3117" s="13">
        <v>7.7</v>
      </c>
      <c r="F3117" s="7">
        <f>(((20-15)/(MIN($E$2:$E$8761)-15))*Data[[#This Row],[temperatuur]])+18.151</f>
        <v>16.533352941176471</v>
      </c>
      <c r="G3117" s="7">
        <f>Data[[#This Row],[Tintern ]]-Data[[#This Row],[temperatuur]]</f>
        <v>8.8333529411764715</v>
      </c>
      <c r="H3117" s="7">
        <f>ROUND(IF(Data[[#This Row],[deltaT]]&gt;0,(Data[[#This Row],[Tintern ]]-Data[[#This Row],[temperatuur]])*Uitgangspunten!$B$9,0),1)</f>
        <v>30.7</v>
      </c>
      <c r="I3117"/>
      <c r="J3117"/>
      <c r="K3117" s="6"/>
      <c r="O3117" s="5"/>
      <c r="P3117" s="8"/>
      <c r="U3117"/>
      <c r="V3117"/>
    </row>
    <row r="3118" spans="1:22" x14ac:dyDescent="0.25">
      <c r="A3118">
        <v>2011</v>
      </c>
      <c r="B3118">
        <v>9</v>
      </c>
      <c r="C3118">
        <v>2</v>
      </c>
      <c r="D3118">
        <v>5</v>
      </c>
      <c r="E3118" s="13">
        <v>7.7</v>
      </c>
      <c r="F3118" s="7">
        <f>(((20-15)/(MIN($E$2:$E$8761)-15))*Data[[#This Row],[temperatuur]])+18.151</f>
        <v>16.533352941176471</v>
      </c>
      <c r="G3118" s="7">
        <f>Data[[#This Row],[Tintern ]]-Data[[#This Row],[temperatuur]]</f>
        <v>8.8333529411764715</v>
      </c>
      <c r="H3118" s="7">
        <f>ROUND(IF(Data[[#This Row],[deltaT]]&gt;0,(Data[[#This Row],[Tintern ]]-Data[[#This Row],[temperatuur]])*Uitgangspunten!$B$9,0),1)</f>
        <v>30.7</v>
      </c>
      <c r="I3118"/>
      <c r="J3118"/>
      <c r="K3118" s="6"/>
      <c r="O3118" s="5"/>
      <c r="P3118" s="8"/>
      <c r="U3118"/>
      <c r="V3118"/>
    </row>
    <row r="3119" spans="1:22" x14ac:dyDescent="0.25">
      <c r="A3119">
        <v>2011</v>
      </c>
      <c r="B3119">
        <v>9</v>
      </c>
      <c r="C3119">
        <v>19</v>
      </c>
      <c r="D3119">
        <v>1</v>
      </c>
      <c r="E3119" s="13">
        <v>7.7</v>
      </c>
      <c r="F3119" s="7">
        <f>(((20-15)/(MIN($E$2:$E$8761)-15))*Data[[#This Row],[temperatuur]])+18.151</f>
        <v>16.533352941176471</v>
      </c>
      <c r="G3119" s="7">
        <f>Data[[#This Row],[Tintern ]]-Data[[#This Row],[temperatuur]]</f>
        <v>8.8333529411764715</v>
      </c>
      <c r="H3119" s="7">
        <f>ROUND(IF(Data[[#This Row],[deltaT]]&gt;0,(Data[[#This Row],[Tintern ]]-Data[[#This Row],[temperatuur]])*Uitgangspunten!$B$9,0),1)</f>
        <v>30.7</v>
      </c>
      <c r="I3119"/>
      <c r="J3119"/>
      <c r="K3119" s="6"/>
      <c r="O3119" s="5"/>
      <c r="P3119" s="8"/>
      <c r="U3119"/>
      <c r="V3119"/>
    </row>
    <row r="3120" spans="1:22" x14ac:dyDescent="0.25">
      <c r="A3120">
        <v>2011</v>
      </c>
      <c r="B3120">
        <v>9</v>
      </c>
      <c r="C3120">
        <v>19</v>
      </c>
      <c r="D3120">
        <v>2</v>
      </c>
      <c r="E3120" s="13">
        <v>7.7</v>
      </c>
      <c r="F3120" s="7">
        <f>(((20-15)/(MIN($E$2:$E$8761)-15))*Data[[#This Row],[temperatuur]])+18.151</f>
        <v>16.533352941176471</v>
      </c>
      <c r="G3120" s="7">
        <f>Data[[#This Row],[Tintern ]]-Data[[#This Row],[temperatuur]]</f>
        <v>8.8333529411764715</v>
      </c>
      <c r="H3120" s="7">
        <f>ROUND(IF(Data[[#This Row],[deltaT]]&gt;0,(Data[[#This Row],[Tintern ]]-Data[[#This Row],[temperatuur]])*Uitgangspunten!$B$9,0),1)</f>
        <v>30.7</v>
      </c>
      <c r="I3120"/>
      <c r="J3120"/>
      <c r="K3120" s="6"/>
      <c r="O3120" s="5"/>
      <c r="P3120" s="8"/>
      <c r="U3120"/>
      <c r="V3120"/>
    </row>
    <row r="3121" spans="1:22" x14ac:dyDescent="0.25">
      <c r="A3121">
        <v>2011</v>
      </c>
      <c r="B3121">
        <v>9</v>
      </c>
      <c r="C3121">
        <v>25</v>
      </c>
      <c r="D3121">
        <v>5</v>
      </c>
      <c r="E3121" s="13">
        <v>7.7</v>
      </c>
      <c r="F3121" s="7">
        <f>(((20-15)/(MIN($E$2:$E$8761)-15))*Data[[#This Row],[temperatuur]])+18.151</f>
        <v>16.533352941176471</v>
      </c>
      <c r="G3121" s="7">
        <f>Data[[#This Row],[Tintern ]]-Data[[#This Row],[temperatuur]]</f>
        <v>8.8333529411764715</v>
      </c>
      <c r="H3121" s="7">
        <f>ROUND(IF(Data[[#This Row],[deltaT]]&gt;0,(Data[[#This Row],[Tintern ]]-Data[[#This Row],[temperatuur]])*Uitgangspunten!$B$9,0),1)</f>
        <v>30.7</v>
      </c>
      <c r="I3121"/>
      <c r="J3121"/>
      <c r="K3121" s="6"/>
      <c r="O3121" s="5"/>
      <c r="P3121" s="8"/>
      <c r="U3121"/>
      <c r="V3121"/>
    </row>
    <row r="3122" spans="1:22" x14ac:dyDescent="0.25">
      <c r="A3122">
        <v>2010</v>
      </c>
      <c r="B3122" s="3">
        <v>10</v>
      </c>
      <c r="C3122">
        <v>1</v>
      </c>
      <c r="D3122">
        <v>5</v>
      </c>
      <c r="E3122" s="13">
        <v>7.7</v>
      </c>
      <c r="F3122" s="7">
        <f>(((20-15)/(MIN($E$2:$E$8761)-15))*Data[[#This Row],[temperatuur]])+18.151</f>
        <v>16.533352941176471</v>
      </c>
      <c r="G3122" s="7">
        <f>Data[[#This Row],[Tintern ]]-Data[[#This Row],[temperatuur]]</f>
        <v>8.8333529411764715</v>
      </c>
      <c r="H3122" s="7">
        <f>ROUND(IF(Data[[#This Row],[deltaT]]&gt;0,(Data[[#This Row],[Tintern ]]-Data[[#This Row],[temperatuur]])*Uitgangspunten!$B$9,0),1)</f>
        <v>30.7</v>
      </c>
      <c r="I3122">
        <f>(MAX(E3098:E3121)+MIN(E3098:E3121))/20</f>
        <v>0.77</v>
      </c>
      <c r="J3122"/>
      <c r="K3122" s="6"/>
      <c r="O3122" s="5"/>
      <c r="P3122" s="8"/>
      <c r="U3122"/>
      <c r="V3122"/>
    </row>
    <row r="3123" spans="1:22" x14ac:dyDescent="0.25">
      <c r="A3123">
        <v>2010</v>
      </c>
      <c r="B3123">
        <v>10</v>
      </c>
      <c r="C3123">
        <v>10</v>
      </c>
      <c r="D3123">
        <v>23</v>
      </c>
      <c r="E3123" s="13">
        <v>7.7</v>
      </c>
      <c r="F3123" s="7">
        <f>(((20-15)/(MIN($E$2:$E$8761)-15))*Data[[#This Row],[temperatuur]])+18.151</f>
        <v>16.533352941176471</v>
      </c>
      <c r="G3123" s="7">
        <f>Data[[#This Row],[Tintern ]]-Data[[#This Row],[temperatuur]]</f>
        <v>8.8333529411764715</v>
      </c>
      <c r="H3123" s="7">
        <f>ROUND(IF(Data[[#This Row],[deltaT]]&gt;0,(Data[[#This Row],[Tintern ]]-Data[[#This Row],[temperatuur]])*Uitgangspunten!$B$9,0),1)</f>
        <v>30.7</v>
      </c>
      <c r="I3123"/>
      <c r="J3123"/>
      <c r="K3123" s="6"/>
      <c r="O3123" s="5"/>
      <c r="P3123" s="8"/>
      <c r="U3123"/>
      <c r="V3123"/>
    </row>
    <row r="3124" spans="1:22" x14ac:dyDescent="0.25">
      <c r="A3124">
        <v>2010</v>
      </c>
      <c r="B3124">
        <v>10</v>
      </c>
      <c r="C3124">
        <v>13</v>
      </c>
      <c r="D3124">
        <v>2</v>
      </c>
      <c r="E3124" s="13">
        <v>7.7</v>
      </c>
      <c r="F3124" s="7">
        <f>(((20-15)/(MIN($E$2:$E$8761)-15))*Data[[#This Row],[temperatuur]])+18.151</f>
        <v>16.533352941176471</v>
      </c>
      <c r="G3124" s="7">
        <f>Data[[#This Row],[Tintern ]]-Data[[#This Row],[temperatuur]]</f>
        <v>8.8333529411764715</v>
      </c>
      <c r="H3124" s="7">
        <f>ROUND(IF(Data[[#This Row],[deltaT]]&gt;0,(Data[[#This Row],[Tintern ]]-Data[[#This Row],[temperatuur]])*Uitgangspunten!$B$9,0),1)</f>
        <v>30.7</v>
      </c>
      <c r="I3124"/>
      <c r="J3124"/>
      <c r="K3124" s="6"/>
      <c r="O3124" s="5"/>
      <c r="P3124" s="8"/>
      <c r="U3124"/>
      <c r="V3124"/>
    </row>
    <row r="3125" spans="1:22" x14ac:dyDescent="0.25">
      <c r="A3125">
        <v>2010</v>
      </c>
      <c r="B3125">
        <v>10</v>
      </c>
      <c r="C3125">
        <v>16</v>
      </c>
      <c r="D3125">
        <v>17</v>
      </c>
      <c r="E3125" s="13">
        <v>7.7</v>
      </c>
      <c r="F3125" s="7">
        <f>(((20-15)/(MIN($E$2:$E$8761)-15))*Data[[#This Row],[temperatuur]])+18.151</f>
        <v>16.533352941176471</v>
      </c>
      <c r="G3125" s="7">
        <f>Data[[#This Row],[Tintern ]]-Data[[#This Row],[temperatuur]]</f>
        <v>8.8333529411764715</v>
      </c>
      <c r="H3125" s="7">
        <f>ROUND(IF(Data[[#This Row],[deltaT]]&gt;0,(Data[[#This Row],[Tintern ]]-Data[[#This Row],[temperatuur]])*Uitgangspunten!$B$9,0),1)</f>
        <v>30.7</v>
      </c>
      <c r="I3125"/>
      <c r="J3125"/>
      <c r="K3125" s="6"/>
      <c r="O3125" s="5"/>
      <c r="P3125" s="8"/>
      <c r="U3125"/>
      <c r="V3125"/>
    </row>
    <row r="3126" spans="1:22" x14ac:dyDescent="0.25">
      <c r="A3126">
        <v>2010</v>
      </c>
      <c r="B3126">
        <v>10</v>
      </c>
      <c r="C3126">
        <v>21</v>
      </c>
      <c r="D3126">
        <v>21</v>
      </c>
      <c r="E3126" s="13">
        <v>7.7</v>
      </c>
      <c r="F3126" s="7">
        <f>(((20-15)/(MIN($E$2:$E$8761)-15))*Data[[#This Row],[temperatuur]])+18.151</f>
        <v>16.533352941176471</v>
      </c>
      <c r="G3126" s="7">
        <f>Data[[#This Row],[Tintern ]]-Data[[#This Row],[temperatuur]]</f>
        <v>8.8333529411764715</v>
      </c>
      <c r="H3126" s="7">
        <f>ROUND(IF(Data[[#This Row],[deltaT]]&gt;0,(Data[[#This Row],[Tintern ]]-Data[[#This Row],[temperatuur]])*Uitgangspunten!$B$9,0),1)</f>
        <v>30.7</v>
      </c>
      <c r="I3126"/>
      <c r="J3126"/>
      <c r="K3126" s="6"/>
      <c r="O3126" s="5"/>
      <c r="P3126" s="8"/>
      <c r="U3126"/>
      <c r="V3126"/>
    </row>
    <row r="3127" spans="1:22" x14ac:dyDescent="0.25">
      <c r="A3127">
        <v>2010</v>
      </c>
      <c r="B3127">
        <v>10</v>
      </c>
      <c r="C3127">
        <v>22</v>
      </c>
      <c r="D3127">
        <v>6</v>
      </c>
      <c r="E3127" s="13">
        <v>7.7</v>
      </c>
      <c r="F3127" s="7">
        <f>(((20-15)/(MIN($E$2:$E$8761)-15))*Data[[#This Row],[temperatuur]])+18.151</f>
        <v>16.533352941176471</v>
      </c>
      <c r="G3127" s="7">
        <f>Data[[#This Row],[Tintern ]]-Data[[#This Row],[temperatuur]]</f>
        <v>8.8333529411764715</v>
      </c>
      <c r="H3127" s="7">
        <f>ROUND(IF(Data[[#This Row],[deltaT]]&gt;0,(Data[[#This Row],[Tintern ]]-Data[[#This Row],[temperatuur]])*Uitgangspunten!$B$9,0),1)</f>
        <v>30.7</v>
      </c>
      <c r="I3127"/>
      <c r="J3127"/>
      <c r="K3127" s="6"/>
      <c r="O3127" s="5"/>
      <c r="P3127" s="8"/>
      <c r="U3127"/>
      <c r="V3127"/>
    </row>
    <row r="3128" spans="1:22" x14ac:dyDescent="0.25">
      <c r="A3128">
        <v>2010</v>
      </c>
      <c r="B3128">
        <v>10</v>
      </c>
      <c r="C3128">
        <v>22</v>
      </c>
      <c r="D3128">
        <v>7</v>
      </c>
      <c r="E3128" s="13">
        <v>7.7</v>
      </c>
      <c r="F3128" s="7">
        <f>(((20-15)/(MIN($E$2:$E$8761)-15))*Data[[#This Row],[temperatuur]])+18.151</f>
        <v>16.533352941176471</v>
      </c>
      <c r="G3128" s="7">
        <f>Data[[#This Row],[Tintern ]]-Data[[#This Row],[temperatuur]]</f>
        <v>8.8333529411764715</v>
      </c>
      <c r="H3128" s="7">
        <f>ROUND(IF(Data[[#This Row],[deltaT]]&gt;0,(Data[[#This Row],[Tintern ]]-Data[[#This Row],[temperatuur]])*Uitgangspunten!$B$9,0),1)</f>
        <v>30.7</v>
      </c>
      <c r="I3128"/>
      <c r="J3128"/>
      <c r="K3128" s="6"/>
      <c r="O3128" s="5"/>
      <c r="P3128" s="8"/>
      <c r="U3128"/>
      <c r="V3128"/>
    </row>
    <row r="3129" spans="1:22" x14ac:dyDescent="0.25">
      <c r="A3129">
        <v>2010</v>
      </c>
      <c r="B3129">
        <v>10</v>
      </c>
      <c r="C3129">
        <v>22</v>
      </c>
      <c r="D3129">
        <v>23</v>
      </c>
      <c r="E3129" s="13">
        <v>7.7</v>
      </c>
      <c r="F3129" s="7">
        <f>(((20-15)/(MIN($E$2:$E$8761)-15))*Data[[#This Row],[temperatuur]])+18.151</f>
        <v>16.533352941176471</v>
      </c>
      <c r="G3129" s="7">
        <f>Data[[#This Row],[Tintern ]]-Data[[#This Row],[temperatuur]]</f>
        <v>8.8333529411764715</v>
      </c>
      <c r="H3129" s="7">
        <f>ROUND(IF(Data[[#This Row],[deltaT]]&gt;0,(Data[[#This Row],[Tintern ]]-Data[[#This Row],[temperatuur]])*Uitgangspunten!$B$9,0),1)</f>
        <v>30.7</v>
      </c>
      <c r="I3129"/>
      <c r="J3129"/>
      <c r="K3129" s="6"/>
      <c r="O3129" s="5"/>
      <c r="P3129" s="8"/>
      <c r="U3129"/>
      <c r="V3129"/>
    </row>
    <row r="3130" spans="1:22" x14ac:dyDescent="0.25">
      <c r="A3130">
        <v>2003</v>
      </c>
      <c r="B3130">
        <v>11</v>
      </c>
      <c r="C3130">
        <v>5</v>
      </c>
      <c r="D3130">
        <v>6</v>
      </c>
      <c r="E3130" s="13">
        <v>7.7</v>
      </c>
      <c r="F3130" s="7">
        <f>(((20-15)/(MIN($E$2:$E$8761)-15))*Data[[#This Row],[temperatuur]])+18.151</f>
        <v>16.533352941176471</v>
      </c>
      <c r="G3130" s="7">
        <f>Data[[#This Row],[Tintern ]]-Data[[#This Row],[temperatuur]]</f>
        <v>8.8333529411764715</v>
      </c>
      <c r="H3130" s="7">
        <f>ROUND(IF(Data[[#This Row],[deltaT]]&gt;0,(Data[[#This Row],[Tintern ]]-Data[[#This Row],[temperatuur]])*Uitgangspunten!$B$9,0),1)</f>
        <v>30.7</v>
      </c>
      <c r="I3130"/>
      <c r="J3130"/>
      <c r="K3130" s="6"/>
      <c r="O3130" s="5"/>
      <c r="P3130" s="8"/>
      <c r="U3130"/>
      <c r="V3130"/>
    </row>
    <row r="3131" spans="1:22" x14ac:dyDescent="0.25">
      <c r="A3131">
        <v>2003</v>
      </c>
      <c r="B3131">
        <v>11</v>
      </c>
      <c r="C3131">
        <v>13</v>
      </c>
      <c r="D3131">
        <v>22</v>
      </c>
      <c r="E3131" s="13">
        <v>7.7</v>
      </c>
      <c r="F3131" s="7">
        <f>(((20-15)/(MIN($E$2:$E$8761)-15))*Data[[#This Row],[temperatuur]])+18.151</f>
        <v>16.533352941176471</v>
      </c>
      <c r="G3131" s="7">
        <f>Data[[#This Row],[Tintern ]]-Data[[#This Row],[temperatuur]]</f>
        <v>8.8333529411764715</v>
      </c>
      <c r="H3131" s="7">
        <f>ROUND(IF(Data[[#This Row],[deltaT]]&gt;0,(Data[[#This Row],[Tintern ]]-Data[[#This Row],[temperatuur]])*Uitgangspunten!$B$9,0),1)</f>
        <v>30.7</v>
      </c>
      <c r="I3131"/>
      <c r="J3131"/>
      <c r="K3131" s="6"/>
      <c r="O3131" s="5"/>
      <c r="P3131" s="8"/>
      <c r="U3131"/>
      <c r="V3131"/>
    </row>
    <row r="3132" spans="1:22" x14ac:dyDescent="0.25">
      <c r="A3132">
        <v>2003</v>
      </c>
      <c r="B3132">
        <v>11</v>
      </c>
      <c r="C3132">
        <v>15</v>
      </c>
      <c r="D3132">
        <v>17</v>
      </c>
      <c r="E3132" s="13">
        <v>7.7</v>
      </c>
      <c r="F3132" s="7">
        <f>(((20-15)/(MIN($E$2:$E$8761)-15))*Data[[#This Row],[temperatuur]])+18.151</f>
        <v>16.533352941176471</v>
      </c>
      <c r="G3132" s="7">
        <f>Data[[#This Row],[Tintern ]]-Data[[#This Row],[temperatuur]]</f>
        <v>8.8333529411764715</v>
      </c>
      <c r="H3132" s="7">
        <f>ROUND(IF(Data[[#This Row],[deltaT]]&gt;0,(Data[[#This Row],[Tintern ]]-Data[[#This Row],[temperatuur]])*Uitgangspunten!$B$9,0),1)</f>
        <v>30.7</v>
      </c>
      <c r="I3132"/>
      <c r="J3132"/>
      <c r="K3132" s="6"/>
      <c r="O3132" s="5"/>
      <c r="P3132" s="8"/>
      <c r="U3132"/>
      <c r="V3132"/>
    </row>
    <row r="3133" spans="1:22" x14ac:dyDescent="0.25">
      <c r="A3133">
        <v>2003</v>
      </c>
      <c r="B3133">
        <v>11</v>
      </c>
      <c r="C3133">
        <v>21</v>
      </c>
      <c r="D3133">
        <v>7</v>
      </c>
      <c r="E3133" s="13">
        <v>7.7</v>
      </c>
      <c r="F3133" s="7">
        <f>(((20-15)/(MIN($E$2:$E$8761)-15))*Data[[#This Row],[temperatuur]])+18.151</f>
        <v>16.533352941176471</v>
      </c>
      <c r="G3133" s="7">
        <f>Data[[#This Row],[Tintern ]]-Data[[#This Row],[temperatuur]]</f>
        <v>8.8333529411764715</v>
      </c>
      <c r="H3133" s="7">
        <f>ROUND(IF(Data[[#This Row],[deltaT]]&gt;0,(Data[[#This Row],[Tintern ]]-Data[[#This Row],[temperatuur]])*Uitgangspunten!$B$9,0),1)</f>
        <v>30.7</v>
      </c>
      <c r="I3133"/>
      <c r="J3133"/>
      <c r="K3133" s="6"/>
      <c r="O3133" s="5"/>
      <c r="P3133" s="8"/>
      <c r="U3133"/>
      <c r="V3133"/>
    </row>
    <row r="3134" spans="1:22" x14ac:dyDescent="0.25">
      <c r="A3134">
        <v>2003</v>
      </c>
      <c r="B3134">
        <v>12</v>
      </c>
      <c r="C3134">
        <v>1</v>
      </c>
      <c r="D3134">
        <v>3</v>
      </c>
      <c r="E3134" s="13">
        <v>7.7</v>
      </c>
      <c r="F3134" s="7">
        <f>(((20-15)/(MIN($E$2:$E$8761)-15))*Data[[#This Row],[temperatuur]])+18.151</f>
        <v>16.533352941176471</v>
      </c>
      <c r="G3134" s="7">
        <f>Data[[#This Row],[Tintern ]]-Data[[#This Row],[temperatuur]]</f>
        <v>8.8333529411764715</v>
      </c>
      <c r="H3134" s="7">
        <f>ROUND(IF(Data[[#This Row],[deltaT]]&gt;0,(Data[[#This Row],[Tintern ]]-Data[[#This Row],[temperatuur]])*Uitgangspunten!$B$9,0),1)</f>
        <v>30.7</v>
      </c>
      <c r="I3134"/>
      <c r="J3134"/>
      <c r="K3134" s="6"/>
      <c r="O3134" s="5"/>
      <c r="P3134" s="8"/>
      <c r="U3134"/>
      <c r="V3134"/>
    </row>
    <row r="3135" spans="1:22" x14ac:dyDescent="0.25">
      <c r="A3135">
        <v>2003</v>
      </c>
      <c r="B3135">
        <v>12</v>
      </c>
      <c r="C3135">
        <v>2</v>
      </c>
      <c r="D3135">
        <v>15</v>
      </c>
      <c r="E3135" s="13">
        <v>7.7</v>
      </c>
      <c r="F3135" s="7">
        <f>(((20-15)/(MIN($E$2:$E$8761)-15))*Data[[#This Row],[temperatuur]])+18.151</f>
        <v>16.533352941176471</v>
      </c>
      <c r="G3135" s="7">
        <f>Data[[#This Row],[Tintern ]]-Data[[#This Row],[temperatuur]]</f>
        <v>8.8333529411764715</v>
      </c>
      <c r="H3135" s="7">
        <f>ROUND(IF(Data[[#This Row],[deltaT]]&gt;0,(Data[[#This Row],[Tintern ]]-Data[[#This Row],[temperatuur]])*Uitgangspunten!$B$9,0),1)</f>
        <v>30.7</v>
      </c>
      <c r="I3135"/>
      <c r="J3135"/>
      <c r="K3135" s="6"/>
      <c r="O3135" s="5"/>
      <c r="P3135" s="8"/>
      <c r="U3135"/>
      <c r="V3135"/>
    </row>
    <row r="3136" spans="1:22" x14ac:dyDescent="0.25">
      <c r="A3136">
        <v>2003</v>
      </c>
      <c r="B3136">
        <v>12</v>
      </c>
      <c r="C3136">
        <v>14</v>
      </c>
      <c r="D3136">
        <v>6</v>
      </c>
      <c r="E3136" s="13">
        <v>7.7</v>
      </c>
      <c r="F3136" s="7">
        <f>(((20-15)/(MIN($E$2:$E$8761)-15))*Data[[#This Row],[temperatuur]])+18.151</f>
        <v>16.533352941176471</v>
      </c>
      <c r="G3136" s="7">
        <f>Data[[#This Row],[Tintern ]]-Data[[#This Row],[temperatuur]]</f>
        <v>8.8333529411764715</v>
      </c>
      <c r="H3136" s="7">
        <f>ROUND(IF(Data[[#This Row],[deltaT]]&gt;0,(Data[[#This Row],[Tintern ]]-Data[[#This Row],[temperatuur]])*Uitgangspunten!$B$9,0),1)</f>
        <v>30.7</v>
      </c>
      <c r="I3136"/>
      <c r="J3136"/>
      <c r="K3136" s="6"/>
      <c r="O3136" s="5"/>
      <c r="P3136" s="8"/>
      <c r="U3136"/>
      <c r="V3136"/>
    </row>
    <row r="3137" spans="1:22" x14ac:dyDescent="0.25">
      <c r="A3137">
        <v>2003</v>
      </c>
      <c r="B3137">
        <v>12</v>
      </c>
      <c r="C3137">
        <v>14</v>
      </c>
      <c r="D3137">
        <v>12</v>
      </c>
      <c r="E3137" s="13">
        <v>7.7</v>
      </c>
      <c r="F3137" s="7">
        <f>(((20-15)/(MIN($E$2:$E$8761)-15))*Data[[#This Row],[temperatuur]])+18.151</f>
        <v>16.533352941176471</v>
      </c>
      <c r="G3137" s="7">
        <f>Data[[#This Row],[Tintern ]]-Data[[#This Row],[temperatuur]]</f>
        <v>8.8333529411764715</v>
      </c>
      <c r="H3137" s="7">
        <f>ROUND(IF(Data[[#This Row],[deltaT]]&gt;0,(Data[[#This Row],[Tintern ]]-Data[[#This Row],[temperatuur]])*Uitgangspunten!$B$9,0),1)</f>
        <v>30.7</v>
      </c>
      <c r="I3137"/>
      <c r="J3137"/>
      <c r="K3137" s="6"/>
      <c r="O3137" s="5"/>
      <c r="P3137" s="8"/>
      <c r="U3137"/>
      <c r="V3137"/>
    </row>
    <row r="3138" spans="1:22" x14ac:dyDescent="0.25">
      <c r="A3138">
        <v>2003</v>
      </c>
      <c r="B3138">
        <v>12</v>
      </c>
      <c r="C3138">
        <v>16</v>
      </c>
      <c r="D3138">
        <v>13</v>
      </c>
      <c r="E3138" s="13">
        <v>7.7</v>
      </c>
      <c r="F3138" s="7">
        <f>(((20-15)/(MIN($E$2:$E$8761)-15))*Data[[#This Row],[temperatuur]])+18.151</f>
        <v>16.533352941176471</v>
      </c>
      <c r="G3138" s="7">
        <f>Data[[#This Row],[Tintern ]]-Data[[#This Row],[temperatuur]]</f>
        <v>8.8333529411764715</v>
      </c>
      <c r="H3138" s="7">
        <f>ROUND(IF(Data[[#This Row],[deltaT]]&gt;0,(Data[[#This Row],[Tintern ]]-Data[[#This Row],[temperatuur]])*Uitgangspunten!$B$9,0),1)</f>
        <v>30.7</v>
      </c>
      <c r="I3138"/>
      <c r="J3138"/>
      <c r="K3138" s="6"/>
      <c r="O3138" s="5"/>
      <c r="P3138" s="8"/>
      <c r="U3138"/>
      <c r="V3138"/>
    </row>
    <row r="3139" spans="1:22" x14ac:dyDescent="0.25">
      <c r="A3139">
        <v>2003</v>
      </c>
      <c r="B3139">
        <v>12</v>
      </c>
      <c r="C3139">
        <v>21</v>
      </c>
      <c r="D3139">
        <v>12</v>
      </c>
      <c r="E3139" s="13">
        <v>7.7</v>
      </c>
      <c r="F3139" s="7">
        <f>(((20-15)/(MIN($E$2:$E$8761)-15))*Data[[#This Row],[temperatuur]])+18.151</f>
        <v>16.533352941176471</v>
      </c>
      <c r="G3139" s="7">
        <f>Data[[#This Row],[Tintern ]]-Data[[#This Row],[temperatuur]]</f>
        <v>8.8333529411764715</v>
      </c>
      <c r="H3139" s="7">
        <f>ROUND(IF(Data[[#This Row],[deltaT]]&gt;0,(Data[[#This Row],[Tintern ]]-Data[[#This Row],[temperatuur]])*Uitgangspunten!$B$9,0),1)</f>
        <v>30.7</v>
      </c>
      <c r="I3139"/>
      <c r="J3139"/>
      <c r="K3139" s="6"/>
      <c r="O3139" s="5"/>
      <c r="P3139" s="8"/>
      <c r="U3139"/>
      <c r="V3139"/>
    </row>
    <row r="3140" spans="1:22" x14ac:dyDescent="0.25">
      <c r="A3140">
        <v>2003</v>
      </c>
      <c r="B3140">
        <v>12</v>
      </c>
      <c r="C3140">
        <v>27</v>
      </c>
      <c r="D3140">
        <v>13</v>
      </c>
      <c r="E3140" s="13">
        <v>7.7</v>
      </c>
      <c r="F3140" s="7">
        <f>(((20-15)/(MIN($E$2:$E$8761)-15))*Data[[#This Row],[temperatuur]])+18.151</f>
        <v>16.533352941176471</v>
      </c>
      <c r="G3140" s="7">
        <f>Data[[#This Row],[Tintern ]]-Data[[#This Row],[temperatuur]]</f>
        <v>8.8333529411764715</v>
      </c>
      <c r="H3140" s="7">
        <f>ROUND(IF(Data[[#This Row],[deltaT]]&gt;0,(Data[[#This Row],[Tintern ]]-Data[[#This Row],[temperatuur]])*Uitgangspunten!$B$9,0),1)</f>
        <v>30.7</v>
      </c>
      <c r="I3140"/>
      <c r="J3140"/>
      <c r="K3140" s="6"/>
      <c r="O3140" s="5"/>
      <c r="P3140" s="8"/>
      <c r="U3140"/>
      <c r="V3140"/>
    </row>
    <row r="3141" spans="1:22" x14ac:dyDescent="0.25">
      <c r="A3141">
        <v>2003</v>
      </c>
      <c r="B3141">
        <v>12</v>
      </c>
      <c r="C3141">
        <v>28</v>
      </c>
      <c r="D3141">
        <v>10</v>
      </c>
      <c r="E3141" s="13">
        <v>7.7</v>
      </c>
      <c r="F3141" s="7">
        <f>(((20-15)/(MIN($E$2:$E$8761)-15))*Data[[#This Row],[temperatuur]])+18.151</f>
        <v>16.533352941176471</v>
      </c>
      <c r="G3141" s="7">
        <f>Data[[#This Row],[Tintern ]]-Data[[#This Row],[temperatuur]]</f>
        <v>8.8333529411764715</v>
      </c>
      <c r="H3141" s="7">
        <f>ROUND(IF(Data[[#This Row],[deltaT]]&gt;0,(Data[[#This Row],[Tintern ]]-Data[[#This Row],[temperatuur]])*Uitgangspunten!$B$9,0),1)</f>
        <v>30.7</v>
      </c>
      <c r="I3141"/>
      <c r="J3141"/>
      <c r="K3141" s="6"/>
      <c r="O3141" s="5"/>
      <c r="P3141" s="8"/>
      <c r="U3141"/>
      <c r="V3141"/>
    </row>
    <row r="3142" spans="1:22" x14ac:dyDescent="0.25">
      <c r="A3142">
        <v>2001</v>
      </c>
      <c r="B3142">
        <v>1</v>
      </c>
      <c r="C3142">
        <v>3</v>
      </c>
      <c r="D3142">
        <v>4</v>
      </c>
      <c r="E3142" s="13">
        <v>7.8000000000000007</v>
      </c>
      <c r="F3142" s="7">
        <f>(((20-15)/(MIN($E$2:$E$8761)-15))*Data[[#This Row],[temperatuur]])+18.151</f>
        <v>16.512344537815125</v>
      </c>
      <c r="G3142" s="7">
        <f>Data[[#This Row],[Tintern ]]-Data[[#This Row],[temperatuur]]</f>
        <v>8.7123445378151239</v>
      </c>
      <c r="H3142" s="7">
        <f>ROUND(IF(Data[[#This Row],[deltaT]]&gt;0,(Data[[#This Row],[Tintern ]]-Data[[#This Row],[temperatuur]])*Uitgangspunten!$B$9,0),1)</f>
        <v>30.3</v>
      </c>
      <c r="I3142"/>
      <c r="J3142"/>
      <c r="K3142" s="6"/>
      <c r="O3142" s="5"/>
      <c r="P3142" s="8"/>
      <c r="U3142"/>
      <c r="V3142"/>
    </row>
    <row r="3143" spans="1:22" x14ac:dyDescent="0.25">
      <c r="A3143">
        <v>2001</v>
      </c>
      <c r="B3143">
        <v>1</v>
      </c>
      <c r="C3143">
        <v>4</v>
      </c>
      <c r="D3143">
        <v>23</v>
      </c>
      <c r="E3143" s="13">
        <v>7.8000000000000007</v>
      </c>
      <c r="F3143" s="7">
        <f>(((20-15)/(MIN($E$2:$E$8761)-15))*Data[[#This Row],[temperatuur]])+18.151</f>
        <v>16.512344537815125</v>
      </c>
      <c r="G3143" s="7">
        <f>Data[[#This Row],[Tintern ]]-Data[[#This Row],[temperatuur]]</f>
        <v>8.7123445378151239</v>
      </c>
      <c r="H3143" s="7">
        <f>ROUND(IF(Data[[#This Row],[deltaT]]&gt;0,(Data[[#This Row],[Tintern ]]-Data[[#This Row],[temperatuur]])*Uitgangspunten!$B$9,0),1)</f>
        <v>30.3</v>
      </c>
      <c r="I3143"/>
      <c r="J3143"/>
      <c r="K3143" s="6"/>
      <c r="O3143" s="5"/>
      <c r="P3143" s="8"/>
      <c r="U3143"/>
      <c r="V3143"/>
    </row>
    <row r="3144" spans="1:22" x14ac:dyDescent="0.25">
      <c r="A3144">
        <v>2001</v>
      </c>
      <c r="B3144">
        <v>1</v>
      </c>
      <c r="C3144">
        <v>23</v>
      </c>
      <c r="D3144">
        <v>14</v>
      </c>
      <c r="E3144" s="13">
        <v>7.8000000000000007</v>
      </c>
      <c r="F3144" s="7">
        <f>(((20-15)/(MIN($E$2:$E$8761)-15))*Data[[#This Row],[temperatuur]])+18.151</f>
        <v>16.512344537815125</v>
      </c>
      <c r="G3144" s="7">
        <f>Data[[#This Row],[Tintern ]]-Data[[#This Row],[temperatuur]]</f>
        <v>8.7123445378151239</v>
      </c>
      <c r="H3144" s="7">
        <f>ROUND(IF(Data[[#This Row],[deltaT]]&gt;0,(Data[[#This Row],[Tintern ]]-Data[[#This Row],[temperatuur]])*Uitgangspunten!$B$9,0),1)</f>
        <v>30.3</v>
      </c>
      <c r="I3144"/>
      <c r="J3144"/>
      <c r="K3144" s="6"/>
      <c r="O3144" s="5"/>
      <c r="P3144" s="8"/>
      <c r="U3144"/>
      <c r="V3144"/>
    </row>
    <row r="3145" spans="1:22" x14ac:dyDescent="0.25">
      <c r="A3145">
        <v>2001</v>
      </c>
      <c r="B3145">
        <v>1</v>
      </c>
      <c r="C3145">
        <v>23</v>
      </c>
      <c r="D3145">
        <v>15</v>
      </c>
      <c r="E3145" s="13">
        <v>7.8000000000000007</v>
      </c>
      <c r="F3145" s="7">
        <f>(((20-15)/(MIN($E$2:$E$8761)-15))*Data[[#This Row],[temperatuur]])+18.151</f>
        <v>16.512344537815125</v>
      </c>
      <c r="G3145" s="7">
        <f>Data[[#This Row],[Tintern ]]-Data[[#This Row],[temperatuur]]</f>
        <v>8.7123445378151239</v>
      </c>
      <c r="H3145" s="7">
        <f>ROUND(IF(Data[[#This Row],[deltaT]]&gt;0,(Data[[#This Row],[Tintern ]]-Data[[#This Row],[temperatuur]])*Uitgangspunten!$B$9,0),1)</f>
        <v>30.3</v>
      </c>
      <c r="I3145"/>
      <c r="J3145"/>
      <c r="K3145" s="6"/>
      <c r="O3145" s="5"/>
      <c r="P3145" s="8"/>
      <c r="U3145"/>
      <c r="V3145"/>
    </row>
    <row r="3146" spans="1:22" x14ac:dyDescent="0.25">
      <c r="A3146">
        <v>2001</v>
      </c>
      <c r="B3146">
        <v>1</v>
      </c>
      <c r="C3146">
        <v>23</v>
      </c>
      <c r="D3146">
        <v>19</v>
      </c>
      <c r="E3146" s="13">
        <v>7.8000000000000007</v>
      </c>
      <c r="F3146" s="7">
        <f>(((20-15)/(MIN($E$2:$E$8761)-15))*Data[[#This Row],[temperatuur]])+18.151</f>
        <v>16.512344537815125</v>
      </c>
      <c r="G3146" s="7">
        <f>Data[[#This Row],[Tintern ]]-Data[[#This Row],[temperatuur]]</f>
        <v>8.7123445378151239</v>
      </c>
      <c r="H3146" s="7">
        <f>ROUND(IF(Data[[#This Row],[deltaT]]&gt;0,(Data[[#This Row],[Tintern ]]-Data[[#This Row],[temperatuur]])*Uitgangspunten!$B$9,0),1)</f>
        <v>30.3</v>
      </c>
      <c r="I3146">
        <f>(MAX(E3122:E3145)+MIN(E3122:E3145))/20</f>
        <v>0.77500000000000002</v>
      </c>
      <c r="J3146"/>
      <c r="K3146" s="6"/>
      <c r="O3146" s="5"/>
      <c r="P3146" s="8"/>
      <c r="U3146"/>
      <c r="V3146"/>
    </row>
    <row r="3147" spans="1:22" x14ac:dyDescent="0.25">
      <c r="A3147">
        <v>2001</v>
      </c>
      <c r="B3147">
        <v>1</v>
      </c>
      <c r="C3147">
        <v>25</v>
      </c>
      <c r="D3147">
        <v>10</v>
      </c>
      <c r="E3147" s="13">
        <v>7.8000000000000007</v>
      </c>
      <c r="F3147" s="7">
        <f>(((20-15)/(MIN($E$2:$E$8761)-15))*Data[[#This Row],[temperatuur]])+18.151</f>
        <v>16.512344537815125</v>
      </c>
      <c r="G3147" s="7">
        <f>Data[[#This Row],[Tintern ]]-Data[[#This Row],[temperatuur]]</f>
        <v>8.7123445378151239</v>
      </c>
      <c r="H3147" s="7">
        <f>ROUND(IF(Data[[#This Row],[deltaT]]&gt;0,(Data[[#This Row],[Tintern ]]-Data[[#This Row],[temperatuur]])*Uitgangspunten!$B$9,0),1)</f>
        <v>30.3</v>
      </c>
      <c r="I3147"/>
      <c r="J3147"/>
      <c r="K3147" s="6"/>
      <c r="O3147" s="5"/>
      <c r="P3147" s="8"/>
      <c r="U3147"/>
      <c r="V3147"/>
    </row>
    <row r="3148" spans="1:22" x14ac:dyDescent="0.25">
      <c r="A3148">
        <v>2001</v>
      </c>
      <c r="B3148">
        <v>1</v>
      </c>
      <c r="C3148">
        <v>25</v>
      </c>
      <c r="D3148">
        <v>11</v>
      </c>
      <c r="E3148" s="13">
        <v>7.8000000000000007</v>
      </c>
      <c r="F3148" s="7">
        <f>(((20-15)/(MIN($E$2:$E$8761)-15))*Data[[#This Row],[temperatuur]])+18.151</f>
        <v>16.512344537815125</v>
      </c>
      <c r="G3148" s="7">
        <f>Data[[#This Row],[Tintern ]]-Data[[#This Row],[temperatuur]]</f>
        <v>8.7123445378151239</v>
      </c>
      <c r="H3148" s="7">
        <f>ROUND(IF(Data[[#This Row],[deltaT]]&gt;0,(Data[[#This Row],[Tintern ]]-Data[[#This Row],[temperatuur]])*Uitgangspunten!$B$9,0),1)</f>
        <v>30.3</v>
      </c>
      <c r="I3148"/>
      <c r="J3148"/>
      <c r="K3148" s="6"/>
      <c r="O3148" s="5"/>
      <c r="P3148" s="8"/>
      <c r="U3148"/>
      <c r="V3148"/>
    </row>
    <row r="3149" spans="1:22" x14ac:dyDescent="0.25">
      <c r="A3149">
        <v>2004</v>
      </c>
      <c r="B3149">
        <v>2</v>
      </c>
      <c r="C3149">
        <v>7</v>
      </c>
      <c r="D3149">
        <v>16</v>
      </c>
      <c r="E3149" s="13">
        <v>7.8000000000000007</v>
      </c>
      <c r="F3149" s="7">
        <f>(((20-15)/(MIN($E$2:$E$8761)-15))*Data[[#This Row],[temperatuur]])+18.151</f>
        <v>16.512344537815125</v>
      </c>
      <c r="G3149" s="7">
        <f>Data[[#This Row],[Tintern ]]-Data[[#This Row],[temperatuur]]</f>
        <v>8.7123445378151239</v>
      </c>
      <c r="H3149" s="7">
        <f>ROUND(IF(Data[[#This Row],[deltaT]]&gt;0,(Data[[#This Row],[Tintern ]]-Data[[#This Row],[temperatuur]])*Uitgangspunten!$B$9,0),1)</f>
        <v>30.3</v>
      </c>
      <c r="I3149"/>
      <c r="J3149"/>
      <c r="K3149" s="6"/>
      <c r="O3149" s="5"/>
      <c r="P3149" s="8"/>
      <c r="U3149"/>
      <c r="V3149"/>
    </row>
    <row r="3150" spans="1:22" x14ac:dyDescent="0.25">
      <c r="A3150">
        <v>2004</v>
      </c>
      <c r="B3150">
        <v>3</v>
      </c>
      <c r="C3150">
        <v>19</v>
      </c>
      <c r="D3150">
        <v>3</v>
      </c>
      <c r="E3150" s="13">
        <v>7.8000000000000007</v>
      </c>
      <c r="F3150" s="7">
        <f>(((20-15)/(MIN($E$2:$E$8761)-15))*Data[[#This Row],[temperatuur]])+18.151</f>
        <v>16.512344537815125</v>
      </c>
      <c r="G3150" s="7">
        <f>Data[[#This Row],[Tintern ]]-Data[[#This Row],[temperatuur]]</f>
        <v>8.7123445378151239</v>
      </c>
      <c r="H3150" s="7">
        <f>ROUND(IF(Data[[#This Row],[deltaT]]&gt;0,(Data[[#This Row],[Tintern ]]-Data[[#This Row],[temperatuur]])*Uitgangspunten!$B$9,0),1)</f>
        <v>30.3</v>
      </c>
      <c r="I3150"/>
      <c r="J3150"/>
      <c r="K3150" s="6"/>
      <c r="O3150" s="5"/>
      <c r="P3150" s="8"/>
      <c r="U3150"/>
      <c r="V3150"/>
    </row>
    <row r="3151" spans="1:22" x14ac:dyDescent="0.25">
      <c r="A3151">
        <v>2004</v>
      </c>
      <c r="B3151">
        <v>3</v>
      </c>
      <c r="C3151">
        <v>22</v>
      </c>
      <c r="D3151">
        <v>10</v>
      </c>
      <c r="E3151" s="13">
        <v>7.8000000000000007</v>
      </c>
      <c r="F3151" s="7">
        <f>(((20-15)/(MIN($E$2:$E$8761)-15))*Data[[#This Row],[temperatuur]])+18.151</f>
        <v>16.512344537815125</v>
      </c>
      <c r="G3151" s="7">
        <f>Data[[#This Row],[Tintern ]]-Data[[#This Row],[temperatuur]]</f>
        <v>8.7123445378151239</v>
      </c>
      <c r="H3151" s="7">
        <f>ROUND(IF(Data[[#This Row],[deltaT]]&gt;0,(Data[[#This Row],[Tintern ]]-Data[[#This Row],[temperatuur]])*Uitgangspunten!$B$9,0),1)</f>
        <v>30.3</v>
      </c>
      <c r="I3151"/>
      <c r="J3151"/>
      <c r="K3151" s="6"/>
      <c r="O3151" s="5"/>
      <c r="P3151" s="8"/>
      <c r="U3151"/>
      <c r="V3151"/>
    </row>
    <row r="3152" spans="1:22" x14ac:dyDescent="0.25">
      <c r="A3152">
        <v>2002</v>
      </c>
      <c r="B3152">
        <v>4</v>
      </c>
      <c r="C3152">
        <v>4</v>
      </c>
      <c r="D3152">
        <v>5</v>
      </c>
      <c r="E3152" s="13">
        <v>7.8000000000000007</v>
      </c>
      <c r="F3152" s="7">
        <f>(((20-15)/(MIN($E$2:$E$8761)-15))*Data[[#This Row],[temperatuur]])+18.151</f>
        <v>16.512344537815125</v>
      </c>
      <c r="G3152" s="7">
        <f>Data[[#This Row],[Tintern ]]-Data[[#This Row],[temperatuur]]</f>
        <v>8.7123445378151239</v>
      </c>
      <c r="H3152" s="7">
        <f>ROUND(IF(Data[[#This Row],[deltaT]]&gt;0,(Data[[#This Row],[Tintern ]]-Data[[#This Row],[temperatuur]])*Uitgangspunten!$B$9,0),1)</f>
        <v>30.3</v>
      </c>
      <c r="I3152"/>
      <c r="J3152"/>
      <c r="K3152" s="6"/>
      <c r="O3152" s="5"/>
      <c r="P3152" s="8"/>
      <c r="U3152"/>
      <c r="V3152"/>
    </row>
    <row r="3153" spans="1:22" x14ac:dyDescent="0.25">
      <c r="A3153">
        <v>2002</v>
      </c>
      <c r="B3153">
        <v>4</v>
      </c>
      <c r="C3153">
        <v>4</v>
      </c>
      <c r="D3153">
        <v>24</v>
      </c>
      <c r="E3153" s="13">
        <v>7.8000000000000007</v>
      </c>
      <c r="F3153" s="7">
        <f>(((20-15)/(MIN($E$2:$E$8761)-15))*Data[[#This Row],[temperatuur]])+18.151</f>
        <v>16.512344537815125</v>
      </c>
      <c r="G3153" s="7">
        <f>Data[[#This Row],[Tintern ]]-Data[[#This Row],[temperatuur]]</f>
        <v>8.7123445378151239</v>
      </c>
      <c r="H3153" s="7">
        <f>ROUND(IF(Data[[#This Row],[deltaT]]&gt;0,(Data[[#This Row],[Tintern ]]-Data[[#This Row],[temperatuur]])*Uitgangspunten!$B$9,0),1)</f>
        <v>30.3</v>
      </c>
      <c r="I3153"/>
      <c r="J3153"/>
      <c r="K3153" s="6"/>
      <c r="O3153" s="5"/>
      <c r="P3153" s="8"/>
      <c r="U3153"/>
      <c r="V3153"/>
    </row>
    <row r="3154" spans="1:22" x14ac:dyDescent="0.25">
      <c r="A3154">
        <v>2002</v>
      </c>
      <c r="B3154">
        <v>4</v>
      </c>
      <c r="C3154">
        <v>9</v>
      </c>
      <c r="D3154">
        <v>17</v>
      </c>
      <c r="E3154" s="13">
        <v>7.8000000000000007</v>
      </c>
      <c r="F3154" s="7">
        <f>(((20-15)/(MIN($E$2:$E$8761)-15))*Data[[#This Row],[temperatuur]])+18.151</f>
        <v>16.512344537815125</v>
      </c>
      <c r="G3154" s="7">
        <f>Data[[#This Row],[Tintern ]]-Data[[#This Row],[temperatuur]]</f>
        <v>8.7123445378151239</v>
      </c>
      <c r="H3154" s="7">
        <f>ROUND(IF(Data[[#This Row],[deltaT]]&gt;0,(Data[[#This Row],[Tintern ]]-Data[[#This Row],[temperatuur]])*Uitgangspunten!$B$9,0),1)</f>
        <v>30.3</v>
      </c>
      <c r="I3154"/>
      <c r="J3154"/>
      <c r="K3154" s="6"/>
      <c r="O3154" s="5"/>
      <c r="P3154" s="8"/>
      <c r="U3154"/>
      <c r="V3154"/>
    </row>
    <row r="3155" spans="1:22" x14ac:dyDescent="0.25">
      <c r="A3155">
        <v>2002</v>
      </c>
      <c r="B3155">
        <v>4</v>
      </c>
      <c r="C3155">
        <v>10</v>
      </c>
      <c r="D3155">
        <v>20</v>
      </c>
      <c r="E3155" s="13">
        <v>7.8000000000000007</v>
      </c>
      <c r="F3155" s="7">
        <f>(((20-15)/(MIN($E$2:$E$8761)-15))*Data[[#This Row],[temperatuur]])+18.151</f>
        <v>16.512344537815125</v>
      </c>
      <c r="G3155" s="7">
        <f>Data[[#This Row],[Tintern ]]-Data[[#This Row],[temperatuur]]</f>
        <v>8.7123445378151239</v>
      </c>
      <c r="H3155" s="7">
        <f>ROUND(IF(Data[[#This Row],[deltaT]]&gt;0,(Data[[#This Row],[Tintern ]]-Data[[#This Row],[temperatuur]])*Uitgangspunten!$B$9,0),1)</f>
        <v>30.3</v>
      </c>
      <c r="I3155"/>
      <c r="J3155"/>
      <c r="K3155" s="6"/>
      <c r="O3155" s="5"/>
      <c r="P3155" s="8"/>
      <c r="U3155"/>
      <c r="V3155"/>
    </row>
    <row r="3156" spans="1:22" x14ac:dyDescent="0.25">
      <c r="A3156">
        <v>2002</v>
      </c>
      <c r="B3156">
        <v>4</v>
      </c>
      <c r="C3156">
        <v>17</v>
      </c>
      <c r="D3156">
        <v>1</v>
      </c>
      <c r="E3156" s="13">
        <v>7.8000000000000007</v>
      </c>
      <c r="F3156" s="7">
        <f>(((20-15)/(MIN($E$2:$E$8761)-15))*Data[[#This Row],[temperatuur]])+18.151</f>
        <v>16.512344537815125</v>
      </c>
      <c r="G3156" s="7">
        <f>Data[[#This Row],[Tintern ]]-Data[[#This Row],[temperatuur]]</f>
        <v>8.7123445378151239</v>
      </c>
      <c r="H3156" s="7">
        <f>ROUND(IF(Data[[#This Row],[deltaT]]&gt;0,(Data[[#This Row],[Tintern ]]-Data[[#This Row],[temperatuur]])*Uitgangspunten!$B$9,0),1)</f>
        <v>30.3</v>
      </c>
      <c r="I3156"/>
      <c r="J3156"/>
      <c r="K3156" s="6"/>
      <c r="O3156" s="5"/>
      <c r="P3156" s="8"/>
      <c r="U3156"/>
      <c r="V3156"/>
    </row>
    <row r="3157" spans="1:22" x14ac:dyDescent="0.25">
      <c r="A3157">
        <v>2002</v>
      </c>
      <c r="B3157">
        <v>4</v>
      </c>
      <c r="C3157">
        <v>21</v>
      </c>
      <c r="D3157">
        <v>21</v>
      </c>
      <c r="E3157" s="13">
        <v>7.8000000000000007</v>
      </c>
      <c r="F3157" s="7">
        <f>(((20-15)/(MIN($E$2:$E$8761)-15))*Data[[#This Row],[temperatuur]])+18.151</f>
        <v>16.512344537815125</v>
      </c>
      <c r="G3157" s="7">
        <f>Data[[#This Row],[Tintern ]]-Data[[#This Row],[temperatuur]]</f>
        <v>8.7123445378151239</v>
      </c>
      <c r="H3157" s="7">
        <f>ROUND(IF(Data[[#This Row],[deltaT]]&gt;0,(Data[[#This Row],[Tintern ]]-Data[[#This Row],[temperatuur]])*Uitgangspunten!$B$9,0),1)</f>
        <v>30.3</v>
      </c>
      <c r="I3157"/>
      <c r="J3157"/>
      <c r="K3157" s="6"/>
      <c r="O3157" s="5"/>
      <c r="P3157" s="8"/>
      <c r="U3157"/>
      <c r="V3157"/>
    </row>
    <row r="3158" spans="1:22" x14ac:dyDescent="0.25">
      <c r="A3158">
        <v>2002</v>
      </c>
      <c r="B3158">
        <v>4</v>
      </c>
      <c r="C3158">
        <v>26</v>
      </c>
      <c r="D3158">
        <v>17</v>
      </c>
      <c r="E3158" s="13">
        <v>7.8000000000000007</v>
      </c>
      <c r="F3158" s="7">
        <f>(((20-15)/(MIN($E$2:$E$8761)-15))*Data[[#This Row],[temperatuur]])+18.151</f>
        <v>16.512344537815125</v>
      </c>
      <c r="G3158" s="7">
        <f>Data[[#This Row],[Tintern ]]-Data[[#This Row],[temperatuur]]</f>
        <v>8.7123445378151239</v>
      </c>
      <c r="H3158" s="7">
        <f>ROUND(IF(Data[[#This Row],[deltaT]]&gt;0,(Data[[#This Row],[Tintern ]]-Data[[#This Row],[temperatuur]])*Uitgangspunten!$B$9,0),1)</f>
        <v>30.3</v>
      </c>
      <c r="I3158"/>
      <c r="J3158"/>
      <c r="K3158" s="6"/>
      <c r="O3158" s="5"/>
      <c r="P3158" s="8"/>
      <c r="U3158"/>
      <c r="V3158"/>
    </row>
    <row r="3159" spans="1:22" x14ac:dyDescent="0.25">
      <c r="A3159">
        <v>2002</v>
      </c>
      <c r="B3159">
        <v>4</v>
      </c>
      <c r="C3159">
        <v>26</v>
      </c>
      <c r="D3159">
        <v>23</v>
      </c>
      <c r="E3159" s="13">
        <v>7.8000000000000007</v>
      </c>
      <c r="F3159" s="7">
        <f>(((20-15)/(MIN($E$2:$E$8761)-15))*Data[[#This Row],[temperatuur]])+18.151</f>
        <v>16.512344537815125</v>
      </c>
      <c r="G3159" s="7">
        <f>Data[[#This Row],[Tintern ]]-Data[[#This Row],[temperatuur]]</f>
        <v>8.7123445378151239</v>
      </c>
      <c r="H3159" s="7">
        <f>ROUND(IF(Data[[#This Row],[deltaT]]&gt;0,(Data[[#This Row],[Tintern ]]-Data[[#This Row],[temperatuur]])*Uitgangspunten!$B$9,0),1)</f>
        <v>30.3</v>
      </c>
      <c r="I3159"/>
      <c r="J3159"/>
      <c r="K3159" s="6"/>
      <c r="O3159" s="5"/>
      <c r="P3159" s="8"/>
      <c r="U3159"/>
      <c r="V3159"/>
    </row>
    <row r="3160" spans="1:22" x14ac:dyDescent="0.25">
      <c r="A3160">
        <v>2002</v>
      </c>
      <c r="B3160">
        <v>4</v>
      </c>
      <c r="C3160">
        <v>28</v>
      </c>
      <c r="D3160">
        <v>5</v>
      </c>
      <c r="E3160" s="13">
        <v>7.8000000000000007</v>
      </c>
      <c r="F3160" s="7">
        <f>(((20-15)/(MIN($E$2:$E$8761)-15))*Data[[#This Row],[temperatuur]])+18.151</f>
        <v>16.512344537815125</v>
      </c>
      <c r="G3160" s="7">
        <f>Data[[#This Row],[Tintern ]]-Data[[#This Row],[temperatuur]]</f>
        <v>8.7123445378151239</v>
      </c>
      <c r="H3160" s="7">
        <f>ROUND(IF(Data[[#This Row],[deltaT]]&gt;0,(Data[[#This Row],[Tintern ]]-Data[[#This Row],[temperatuur]])*Uitgangspunten!$B$9,0),1)</f>
        <v>30.3</v>
      </c>
      <c r="I3160"/>
      <c r="J3160"/>
      <c r="K3160" s="6"/>
      <c r="O3160" s="5"/>
      <c r="P3160" s="8"/>
      <c r="U3160"/>
      <c r="V3160"/>
    </row>
    <row r="3161" spans="1:22" x14ac:dyDescent="0.25">
      <c r="A3161">
        <v>2002</v>
      </c>
      <c r="B3161">
        <v>4</v>
      </c>
      <c r="C3161">
        <v>28</v>
      </c>
      <c r="D3161">
        <v>7</v>
      </c>
      <c r="E3161" s="13">
        <v>7.8000000000000007</v>
      </c>
      <c r="F3161" s="7">
        <f>(((20-15)/(MIN($E$2:$E$8761)-15))*Data[[#This Row],[temperatuur]])+18.151</f>
        <v>16.512344537815125</v>
      </c>
      <c r="G3161" s="7">
        <f>Data[[#This Row],[Tintern ]]-Data[[#This Row],[temperatuur]]</f>
        <v>8.7123445378151239</v>
      </c>
      <c r="H3161" s="7">
        <f>ROUND(IF(Data[[#This Row],[deltaT]]&gt;0,(Data[[#This Row],[Tintern ]]-Data[[#This Row],[temperatuur]])*Uitgangspunten!$B$9,0),1)</f>
        <v>30.3</v>
      </c>
      <c r="I3161"/>
      <c r="J3161"/>
      <c r="K3161" s="6"/>
      <c r="O3161" s="5"/>
      <c r="P3161" s="8"/>
      <c r="U3161"/>
      <c r="V3161"/>
    </row>
    <row r="3162" spans="1:22" x14ac:dyDescent="0.25">
      <c r="A3162">
        <v>2002</v>
      </c>
      <c r="B3162">
        <v>4</v>
      </c>
      <c r="C3162">
        <v>29</v>
      </c>
      <c r="D3162">
        <v>6</v>
      </c>
      <c r="E3162" s="13">
        <v>7.8000000000000007</v>
      </c>
      <c r="F3162" s="7">
        <f>(((20-15)/(MIN($E$2:$E$8761)-15))*Data[[#This Row],[temperatuur]])+18.151</f>
        <v>16.512344537815125</v>
      </c>
      <c r="G3162" s="7">
        <f>Data[[#This Row],[Tintern ]]-Data[[#This Row],[temperatuur]]</f>
        <v>8.7123445378151239</v>
      </c>
      <c r="H3162" s="7">
        <f>ROUND(IF(Data[[#This Row],[deltaT]]&gt;0,(Data[[#This Row],[Tintern ]]-Data[[#This Row],[temperatuur]])*Uitgangspunten!$B$9,0),1)</f>
        <v>30.3</v>
      </c>
      <c r="I3162"/>
      <c r="J3162"/>
      <c r="K3162" s="6"/>
      <c r="O3162" s="5"/>
      <c r="P3162" s="8"/>
      <c r="U3162"/>
      <c r="V3162"/>
    </row>
    <row r="3163" spans="1:22" x14ac:dyDescent="0.25">
      <c r="A3163">
        <v>2000</v>
      </c>
      <c r="B3163">
        <v>5</v>
      </c>
      <c r="C3163">
        <v>19</v>
      </c>
      <c r="D3163">
        <v>21</v>
      </c>
      <c r="E3163" s="13">
        <v>7.8000000000000007</v>
      </c>
      <c r="F3163" s="7">
        <f>(((20-15)/(MIN($E$2:$E$8761)-15))*Data[[#This Row],[temperatuur]])+18.151</f>
        <v>16.512344537815125</v>
      </c>
      <c r="G3163" s="7">
        <f>Data[[#This Row],[Tintern ]]-Data[[#This Row],[temperatuur]]</f>
        <v>8.7123445378151239</v>
      </c>
      <c r="H3163" s="7">
        <f>ROUND(IF(Data[[#This Row],[deltaT]]&gt;0,(Data[[#This Row],[Tintern ]]-Data[[#This Row],[temperatuur]])*Uitgangspunten!$B$9,0),1)</f>
        <v>30.3</v>
      </c>
      <c r="I3163"/>
      <c r="J3163"/>
      <c r="K3163" s="6"/>
      <c r="O3163" s="5"/>
      <c r="P3163" s="8"/>
      <c r="U3163"/>
      <c r="V3163"/>
    </row>
    <row r="3164" spans="1:22" x14ac:dyDescent="0.25">
      <c r="A3164">
        <v>2000</v>
      </c>
      <c r="B3164">
        <v>5</v>
      </c>
      <c r="C3164">
        <v>23</v>
      </c>
      <c r="D3164">
        <v>1</v>
      </c>
      <c r="E3164" s="13">
        <v>7.8000000000000007</v>
      </c>
      <c r="F3164" s="7">
        <f>(((20-15)/(MIN($E$2:$E$8761)-15))*Data[[#This Row],[temperatuur]])+18.151</f>
        <v>16.512344537815125</v>
      </c>
      <c r="G3164" s="7">
        <f>Data[[#This Row],[Tintern ]]-Data[[#This Row],[temperatuur]]</f>
        <v>8.7123445378151239</v>
      </c>
      <c r="H3164" s="7">
        <f>ROUND(IF(Data[[#This Row],[deltaT]]&gt;0,(Data[[#This Row],[Tintern ]]-Data[[#This Row],[temperatuur]])*Uitgangspunten!$B$9,0),1)</f>
        <v>30.3</v>
      </c>
      <c r="I3164"/>
      <c r="J3164"/>
      <c r="K3164" s="6"/>
      <c r="O3164" s="5"/>
      <c r="P3164" s="8"/>
      <c r="U3164"/>
      <c r="V3164"/>
    </row>
    <row r="3165" spans="1:22" x14ac:dyDescent="0.25">
      <c r="A3165">
        <v>2000</v>
      </c>
      <c r="B3165">
        <v>5</v>
      </c>
      <c r="C3165">
        <v>28</v>
      </c>
      <c r="D3165">
        <v>20</v>
      </c>
      <c r="E3165" s="13">
        <v>7.8000000000000007</v>
      </c>
      <c r="F3165" s="7">
        <f>(((20-15)/(MIN($E$2:$E$8761)-15))*Data[[#This Row],[temperatuur]])+18.151</f>
        <v>16.512344537815125</v>
      </c>
      <c r="G3165" s="7">
        <f>Data[[#This Row],[Tintern ]]-Data[[#This Row],[temperatuur]]</f>
        <v>8.7123445378151239</v>
      </c>
      <c r="H3165" s="7">
        <f>ROUND(IF(Data[[#This Row],[deltaT]]&gt;0,(Data[[#This Row],[Tintern ]]-Data[[#This Row],[temperatuur]])*Uitgangspunten!$B$9,0),1)</f>
        <v>30.3</v>
      </c>
      <c r="I3165"/>
      <c r="J3165"/>
      <c r="K3165" s="6"/>
      <c r="O3165" s="5"/>
      <c r="P3165" s="8"/>
      <c r="U3165"/>
      <c r="V3165"/>
    </row>
    <row r="3166" spans="1:22" x14ac:dyDescent="0.25">
      <c r="A3166">
        <v>2001</v>
      </c>
      <c r="B3166">
        <v>8</v>
      </c>
      <c r="C3166">
        <v>28</v>
      </c>
      <c r="D3166">
        <v>5</v>
      </c>
      <c r="E3166" s="13">
        <v>7.8000000000000007</v>
      </c>
      <c r="F3166" s="7">
        <f>(((20-15)/(MIN($E$2:$E$8761)-15))*Data[[#This Row],[temperatuur]])+18.151</f>
        <v>16.512344537815125</v>
      </c>
      <c r="G3166" s="7">
        <f>Data[[#This Row],[Tintern ]]-Data[[#This Row],[temperatuur]]</f>
        <v>8.7123445378151239</v>
      </c>
      <c r="H3166" s="7">
        <f>ROUND(IF(Data[[#This Row],[deltaT]]&gt;0,(Data[[#This Row],[Tintern ]]-Data[[#This Row],[temperatuur]])*Uitgangspunten!$B$9,0),1)</f>
        <v>30.3</v>
      </c>
      <c r="I3166"/>
      <c r="J3166"/>
      <c r="K3166" s="6"/>
      <c r="O3166" s="5"/>
      <c r="P3166" s="8"/>
      <c r="U3166"/>
      <c r="V3166"/>
    </row>
    <row r="3167" spans="1:22" x14ac:dyDescent="0.25">
      <c r="A3167">
        <v>2011</v>
      </c>
      <c r="B3167">
        <v>9</v>
      </c>
      <c r="C3167">
        <v>16</v>
      </c>
      <c r="D3167">
        <v>3</v>
      </c>
      <c r="E3167" s="13">
        <v>7.8000000000000007</v>
      </c>
      <c r="F3167" s="7">
        <f>(((20-15)/(MIN($E$2:$E$8761)-15))*Data[[#This Row],[temperatuur]])+18.151</f>
        <v>16.512344537815125</v>
      </c>
      <c r="G3167" s="7">
        <f>Data[[#This Row],[Tintern ]]-Data[[#This Row],[temperatuur]]</f>
        <v>8.7123445378151239</v>
      </c>
      <c r="H3167" s="7">
        <f>ROUND(IF(Data[[#This Row],[deltaT]]&gt;0,(Data[[#This Row],[Tintern ]]-Data[[#This Row],[temperatuur]])*Uitgangspunten!$B$9,0),1)</f>
        <v>30.3</v>
      </c>
      <c r="I3167"/>
      <c r="J3167"/>
      <c r="K3167" s="6"/>
      <c r="O3167" s="5"/>
      <c r="P3167" s="8"/>
      <c r="U3167"/>
      <c r="V3167"/>
    </row>
    <row r="3168" spans="1:22" x14ac:dyDescent="0.25">
      <c r="A3168">
        <v>2011</v>
      </c>
      <c r="B3168">
        <v>9</v>
      </c>
      <c r="C3168">
        <v>23</v>
      </c>
      <c r="D3168">
        <v>24</v>
      </c>
      <c r="E3168" s="13">
        <v>7.8000000000000007</v>
      </c>
      <c r="F3168" s="7">
        <f>(((20-15)/(MIN($E$2:$E$8761)-15))*Data[[#This Row],[temperatuur]])+18.151</f>
        <v>16.512344537815125</v>
      </c>
      <c r="G3168" s="7">
        <f>Data[[#This Row],[Tintern ]]-Data[[#This Row],[temperatuur]]</f>
        <v>8.7123445378151239</v>
      </c>
      <c r="H3168" s="7">
        <f>ROUND(IF(Data[[#This Row],[deltaT]]&gt;0,(Data[[#This Row],[Tintern ]]-Data[[#This Row],[temperatuur]])*Uitgangspunten!$B$9,0),1)</f>
        <v>30.3</v>
      </c>
      <c r="I3168"/>
      <c r="J3168"/>
      <c r="K3168" s="6"/>
      <c r="O3168" s="5"/>
      <c r="P3168" s="8"/>
      <c r="U3168"/>
      <c r="V3168"/>
    </row>
    <row r="3169" spans="1:22" x14ac:dyDescent="0.25">
      <c r="A3169">
        <v>2010</v>
      </c>
      <c r="B3169">
        <v>10</v>
      </c>
      <c r="C3169">
        <v>10</v>
      </c>
      <c r="D3169">
        <v>6</v>
      </c>
      <c r="E3169" s="13">
        <v>7.8000000000000007</v>
      </c>
      <c r="F3169" s="7">
        <f>(((20-15)/(MIN($E$2:$E$8761)-15))*Data[[#This Row],[temperatuur]])+18.151</f>
        <v>16.512344537815125</v>
      </c>
      <c r="G3169" s="7">
        <f>Data[[#This Row],[Tintern ]]-Data[[#This Row],[temperatuur]]</f>
        <v>8.7123445378151239</v>
      </c>
      <c r="H3169" s="7">
        <f>ROUND(IF(Data[[#This Row],[deltaT]]&gt;0,(Data[[#This Row],[Tintern ]]-Data[[#This Row],[temperatuur]])*Uitgangspunten!$B$9,0),1)</f>
        <v>30.3</v>
      </c>
      <c r="I3169"/>
      <c r="J3169"/>
      <c r="K3169" s="6"/>
      <c r="O3169" s="5"/>
      <c r="P3169" s="8"/>
      <c r="U3169"/>
      <c r="V3169"/>
    </row>
    <row r="3170" spans="1:22" x14ac:dyDescent="0.25">
      <c r="A3170">
        <v>2010</v>
      </c>
      <c r="B3170">
        <v>10</v>
      </c>
      <c r="C3170">
        <v>11</v>
      </c>
      <c r="D3170">
        <v>22</v>
      </c>
      <c r="E3170" s="13">
        <v>7.8000000000000007</v>
      </c>
      <c r="F3170" s="7">
        <f>(((20-15)/(MIN($E$2:$E$8761)-15))*Data[[#This Row],[temperatuur]])+18.151</f>
        <v>16.512344537815125</v>
      </c>
      <c r="G3170" s="7">
        <f>Data[[#This Row],[Tintern ]]-Data[[#This Row],[temperatuur]]</f>
        <v>8.7123445378151239</v>
      </c>
      <c r="H3170" s="7">
        <f>ROUND(IF(Data[[#This Row],[deltaT]]&gt;0,(Data[[#This Row],[Tintern ]]-Data[[#This Row],[temperatuur]])*Uitgangspunten!$B$9,0),1)</f>
        <v>30.3</v>
      </c>
      <c r="I3170">
        <f>(MAX(E3146:E3169)+MIN(E3146:E3169))/20</f>
        <v>0.78</v>
      </c>
      <c r="J3170"/>
      <c r="K3170" s="6"/>
      <c r="O3170" s="5"/>
      <c r="P3170" s="8"/>
      <c r="U3170"/>
      <c r="V3170"/>
    </row>
    <row r="3171" spans="1:22" x14ac:dyDescent="0.25">
      <c r="A3171">
        <v>2010</v>
      </c>
      <c r="B3171">
        <v>10</v>
      </c>
      <c r="C3171">
        <v>21</v>
      </c>
      <c r="D3171">
        <v>22</v>
      </c>
      <c r="E3171" s="13">
        <v>7.8000000000000007</v>
      </c>
      <c r="F3171" s="7">
        <f>(((20-15)/(MIN($E$2:$E$8761)-15))*Data[[#This Row],[temperatuur]])+18.151</f>
        <v>16.512344537815125</v>
      </c>
      <c r="G3171" s="7">
        <f>Data[[#This Row],[Tintern ]]-Data[[#This Row],[temperatuur]]</f>
        <v>8.7123445378151239</v>
      </c>
      <c r="H3171" s="7">
        <f>ROUND(IF(Data[[#This Row],[deltaT]]&gt;0,(Data[[#This Row],[Tintern ]]-Data[[#This Row],[temperatuur]])*Uitgangspunten!$B$9,0),1)</f>
        <v>30.3</v>
      </c>
      <c r="I3171"/>
      <c r="J3171"/>
      <c r="K3171" s="6"/>
      <c r="O3171" s="5"/>
      <c r="P3171" s="8"/>
      <c r="U3171"/>
      <c r="V3171"/>
    </row>
    <row r="3172" spans="1:22" x14ac:dyDescent="0.25">
      <c r="A3172">
        <v>2010</v>
      </c>
      <c r="B3172">
        <v>10</v>
      </c>
      <c r="C3172">
        <v>26</v>
      </c>
      <c r="D3172">
        <v>20</v>
      </c>
      <c r="E3172" s="13">
        <v>7.8000000000000007</v>
      </c>
      <c r="F3172" s="7">
        <f>(((20-15)/(MIN($E$2:$E$8761)-15))*Data[[#This Row],[temperatuur]])+18.151</f>
        <v>16.512344537815125</v>
      </c>
      <c r="G3172" s="7">
        <f>Data[[#This Row],[Tintern ]]-Data[[#This Row],[temperatuur]]</f>
        <v>8.7123445378151239</v>
      </c>
      <c r="H3172" s="7">
        <f>ROUND(IF(Data[[#This Row],[deltaT]]&gt;0,(Data[[#This Row],[Tintern ]]-Data[[#This Row],[temperatuur]])*Uitgangspunten!$B$9,0),1)</f>
        <v>30.3</v>
      </c>
      <c r="I3172"/>
      <c r="J3172"/>
      <c r="K3172" s="6"/>
      <c r="O3172" s="5"/>
      <c r="P3172" s="8"/>
      <c r="U3172"/>
      <c r="V3172"/>
    </row>
    <row r="3173" spans="1:22" x14ac:dyDescent="0.25">
      <c r="A3173">
        <v>2010</v>
      </c>
      <c r="B3173">
        <v>10</v>
      </c>
      <c r="C3173">
        <v>29</v>
      </c>
      <c r="D3173">
        <v>3</v>
      </c>
      <c r="E3173" s="13">
        <v>7.8000000000000007</v>
      </c>
      <c r="F3173" s="7">
        <f>(((20-15)/(MIN($E$2:$E$8761)-15))*Data[[#This Row],[temperatuur]])+18.151</f>
        <v>16.512344537815125</v>
      </c>
      <c r="G3173" s="7">
        <f>Data[[#This Row],[Tintern ]]-Data[[#This Row],[temperatuur]]</f>
        <v>8.7123445378151239</v>
      </c>
      <c r="H3173" s="7">
        <f>ROUND(IF(Data[[#This Row],[deltaT]]&gt;0,(Data[[#This Row],[Tintern ]]-Data[[#This Row],[temperatuur]])*Uitgangspunten!$B$9,0),1)</f>
        <v>30.3</v>
      </c>
      <c r="I3173"/>
      <c r="J3173"/>
      <c r="K3173" s="6"/>
      <c r="O3173" s="5"/>
      <c r="P3173" s="8"/>
      <c r="U3173"/>
      <c r="V3173"/>
    </row>
    <row r="3174" spans="1:22" x14ac:dyDescent="0.25">
      <c r="A3174">
        <v>2010</v>
      </c>
      <c r="B3174">
        <v>10</v>
      </c>
      <c r="C3174" s="3">
        <v>31</v>
      </c>
      <c r="D3174" s="3">
        <v>7</v>
      </c>
      <c r="E3174" s="13">
        <v>7.8000000000000007</v>
      </c>
      <c r="F3174" s="7">
        <f>(((20-15)/(MIN($E$2:$E$8761)-15))*Data[[#This Row],[temperatuur]])+18.151</f>
        <v>16.512344537815125</v>
      </c>
      <c r="G3174" s="7">
        <f>Data[[#This Row],[Tintern ]]-Data[[#This Row],[temperatuur]]</f>
        <v>8.7123445378151239</v>
      </c>
      <c r="H3174" s="7">
        <f>ROUND(IF(Data[[#This Row],[deltaT]]&gt;0,(Data[[#This Row],[Tintern ]]-Data[[#This Row],[temperatuur]])*Uitgangspunten!$B$9,0),1)</f>
        <v>30.3</v>
      </c>
      <c r="I3174"/>
      <c r="J3174"/>
      <c r="K3174" s="6"/>
      <c r="O3174" s="5"/>
      <c r="P3174" s="8"/>
      <c r="U3174"/>
      <c r="V3174"/>
    </row>
    <row r="3175" spans="1:22" x14ac:dyDescent="0.25">
      <c r="A3175">
        <v>2010</v>
      </c>
      <c r="B3175" s="3">
        <v>10</v>
      </c>
      <c r="C3175">
        <v>31</v>
      </c>
      <c r="D3175">
        <v>23</v>
      </c>
      <c r="E3175" s="13">
        <v>7.8000000000000007</v>
      </c>
      <c r="F3175" s="7">
        <f>(((20-15)/(MIN($E$2:$E$8761)-15))*Data[[#This Row],[temperatuur]])+18.151</f>
        <v>16.512344537815125</v>
      </c>
      <c r="G3175" s="7">
        <f>Data[[#This Row],[Tintern ]]-Data[[#This Row],[temperatuur]]</f>
        <v>8.7123445378151239</v>
      </c>
      <c r="H3175" s="7">
        <f>ROUND(IF(Data[[#This Row],[deltaT]]&gt;0,(Data[[#This Row],[Tintern ]]-Data[[#This Row],[temperatuur]])*Uitgangspunten!$B$9,0),1)</f>
        <v>30.3</v>
      </c>
      <c r="I3175"/>
      <c r="J3175"/>
      <c r="K3175" s="6"/>
      <c r="O3175" s="5"/>
      <c r="P3175" s="8"/>
      <c r="U3175"/>
      <c r="V3175"/>
    </row>
    <row r="3176" spans="1:22" x14ac:dyDescent="0.25">
      <c r="A3176">
        <v>2003</v>
      </c>
      <c r="B3176" s="3">
        <v>11</v>
      </c>
      <c r="C3176" s="3">
        <v>1</v>
      </c>
      <c r="D3176" s="3">
        <v>5</v>
      </c>
      <c r="E3176" s="13">
        <v>7.8000000000000007</v>
      </c>
      <c r="F3176" s="7">
        <f>(((20-15)/(MIN($E$2:$E$8761)-15))*Data[[#This Row],[temperatuur]])+18.151</f>
        <v>16.512344537815125</v>
      </c>
      <c r="G3176" s="7">
        <f>Data[[#This Row],[Tintern ]]-Data[[#This Row],[temperatuur]]</f>
        <v>8.7123445378151239</v>
      </c>
      <c r="H3176" s="7">
        <f>ROUND(IF(Data[[#This Row],[deltaT]]&gt;0,(Data[[#This Row],[Tintern ]]-Data[[#This Row],[temperatuur]])*Uitgangspunten!$B$9,0),1)</f>
        <v>30.3</v>
      </c>
      <c r="I3176"/>
      <c r="J3176"/>
      <c r="K3176" s="6"/>
      <c r="O3176" s="5"/>
      <c r="P3176" s="8"/>
      <c r="U3176"/>
      <c r="V3176"/>
    </row>
    <row r="3177" spans="1:22" x14ac:dyDescent="0.25">
      <c r="A3177">
        <v>2003</v>
      </c>
      <c r="B3177">
        <v>11</v>
      </c>
      <c r="C3177">
        <v>5</v>
      </c>
      <c r="D3177">
        <v>8</v>
      </c>
      <c r="E3177" s="13">
        <v>7.8000000000000007</v>
      </c>
      <c r="F3177" s="7">
        <f>(((20-15)/(MIN($E$2:$E$8761)-15))*Data[[#This Row],[temperatuur]])+18.151</f>
        <v>16.512344537815125</v>
      </c>
      <c r="G3177" s="7">
        <f>Data[[#This Row],[Tintern ]]-Data[[#This Row],[temperatuur]]</f>
        <v>8.7123445378151239</v>
      </c>
      <c r="H3177" s="7">
        <f>ROUND(IF(Data[[#This Row],[deltaT]]&gt;0,(Data[[#This Row],[Tintern ]]-Data[[#This Row],[temperatuur]])*Uitgangspunten!$B$9,0),1)</f>
        <v>30.3</v>
      </c>
      <c r="I3177"/>
      <c r="J3177"/>
      <c r="K3177" s="6"/>
      <c r="O3177" s="5"/>
      <c r="P3177" s="8"/>
      <c r="U3177"/>
      <c r="V3177"/>
    </row>
    <row r="3178" spans="1:22" x14ac:dyDescent="0.25">
      <c r="A3178">
        <v>2003</v>
      </c>
      <c r="B3178">
        <v>11</v>
      </c>
      <c r="C3178">
        <v>7</v>
      </c>
      <c r="D3178">
        <v>10</v>
      </c>
      <c r="E3178" s="13">
        <v>7.8000000000000007</v>
      </c>
      <c r="F3178" s="7">
        <f>(((20-15)/(MIN($E$2:$E$8761)-15))*Data[[#This Row],[temperatuur]])+18.151</f>
        <v>16.512344537815125</v>
      </c>
      <c r="G3178" s="7">
        <f>Data[[#This Row],[Tintern ]]-Data[[#This Row],[temperatuur]]</f>
        <v>8.7123445378151239</v>
      </c>
      <c r="H3178" s="7">
        <f>ROUND(IF(Data[[#This Row],[deltaT]]&gt;0,(Data[[#This Row],[Tintern ]]-Data[[#This Row],[temperatuur]])*Uitgangspunten!$B$9,0),1)</f>
        <v>30.3</v>
      </c>
      <c r="I3178"/>
      <c r="J3178"/>
      <c r="K3178" s="6"/>
      <c r="O3178" s="5"/>
      <c r="P3178" s="8"/>
      <c r="U3178"/>
      <c r="V3178"/>
    </row>
    <row r="3179" spans="1:22" x14ac:dyDescent="0.25">
      <c r="A3179">
        <v>2003</v>
      </c>
      <c r="B3179">
        <v>11</v>
      </c>
      <c r="C3179">
        <v>12</v>
      </c>
      <c r="D3179">
        <v>21</v>
      </c>
      <c r="E3179" s="13">
        <v>7.8000000000000007</v>
      </c>
      <c r="F3179" s="7">
        <f>(((20-15)/(MIN($E$2:$E$8761)-15))*Data[[#This Row],[temperatuur]])+18.151</f>
        <v>16.512344537815125</v>
      </c>
      <c r="G3179" s="7">
        <f>Data[[#This Row],[Tintern ]]-Data[[#This Row],[temperatuur]]</f>
        <v>8.7123445378151239</v>
      </c>
      <c r="H3179" s="7">
        <f>ROUND(IF(Data[[#This Row],[deltaT]]&gt;0,(Data[[#This Row],[Tintern ]]-Data[[#This Row],[temperatuur]])*Uitgangspunten!$B$9,0),1)</f>
        <v>30.3</v>
      </c>
      <c r="I3179"/>
      <c r="J3179"/>
      <c r="K3179" s="6"/>
      <c r="O3179" s="5"/>
      <c r="P3179" s="8"/>
      <c r="U3179"/>
      <c r="V3179"/>
    </row>
    <row r="3180" spans="1:22" x14ac:dyDescent="0.25">
      <c r="A3180">
        <v>2003</v>
      </c>
      <c r="B3180">
        <v>11</v>
      </c>
      <c r="C3180">
        <v>14</v>
      </c>
      <c r="D3180">
        <v>19</v>
      </c>
      <c r="E3180" s="13">
        <v>7.8000000000000007</v>
      </c>
      <c r="F3180" s="7">
        <f>(((20-15)/(MIN($E$2:$E$8761)-15))*Data[[#This Row],[temperatuur]])+18.151</f>
        <v>16.512344537815125</v>
      </c>
      <c r="G3180" s="7">
        <f>Data[[#This Row],[Tintern ]]-Data[[#This Row],[temperatuur]]</f>
        <v>8.7123445378151239</v>
      </c>
      <c r="H3180" s="7">
        <f>ROUND(IF(Data[[#This Row],[deltaT]]&gt;0,(Data[[#This Row],[Tintern ]]-Data[[#This Row],[temperatuur]])*Uitgangspunten!$B$9,0),1)</f>
        <v>30.3</v>
      </c>
      <c r="I3180"/>
      <c r="J3180"/>
      <c r="K3180" s="6"/>
      <c r="O3180" s="5"/>
      <c r="P3180" s="8"/>
      <c r="U3180"/>
      <c r="V3180"/>
    </row>
    <row r="3181" spans="1:22" x14ac:dyDescent="0.25">
      <c r="A3181">
        <v>2003</v>
      </c>
      <c r="B3181">
        <v>11</v>
      </c>
      <c r="C3181">
        <v>14</v>
      </c>
      <c r="D3181">
        <v>23</v>
      </c>
      <c r="E3181" s="13">
        <v>7.8000000000000007</v>
      </c>
      <c r="F3181" s="7">
        <f>(((20-15)/(MIN($E$2:$E$8761)-15))*Data[[#This Row],[temperatuur]])+18.151</f>
        <v>16.512344537815125</v>
      </c>
      <c r="G3181" s="7">
        <f>Data[[#This Row],[Tintern ]]-Data[[#This Row],[temperatuur]]</f>
        <v>8.7123445378151239</v>
      </c>
      <c r="H3181" s="7">
        <f>ROUND(IF(Data[[#This Row],[deltaT]]&gt;0,(Data[[#This Row],[Tintern ]]-Data[[#This Row],[temperatuur]])*Uitgangspunten!$B$9,0),1)</f>
        <v>30.3</v>
      </c>
      <c r="I3181"/>
      <c r="J3181"/>
      <c r="K3181" s="6"/>
      <c r="O3181" s="5"/>
      <c r="P3181" s="8"/>
      <c r="U3181"/>
      <c r="V3181"/>
    </row>
    <row r="3182" spans="1:22" x14ac:dyDescent="0.25">
      <c r="A3182">
        <v>2003</v>
      </c>
      <c r="B3182">
        <v>11</v>
      </c>
      <c r="C3182">
        <v>24</v>
      </c>
      <c r="D3182">
        <v>10</v>
      </c>
      <c r="E3182" s="13">
        <v>7.8000000000000007</v>
      </c>
      <c r="F3182" s="7">
        <f>(((20-15)/(MIN($E$2:$E$8761)-15))*Data[[#This Row],[temperatuur]])+18.151</f>
        <v>16.512344537815125</v>
      </c>
      <c r="G3182" s="7">
        <f>Data[[#This Row],[Tintern ]]-Data[[#This Row],[temperatuur]]</f>
        <v>8.7123445378151239</v>
      </c>
      <c r="H3182" s="7">
        <f>ROUND(IF(Data[[#This Row],[deltaT]]&gt;0,(Data[[#This Row],[Tintern ]]-Data[[#This Row],[temperatuur]])*Uitgangspunten!$B$9,0),1)</f>
        <v>30.3</v>
      </c>
      <c r="I3182"/>
      <c r="J3182"/>
      <c r="K3182" s="6"/>
      <c r="O3182" s="5"/>
      <c r="P3182" s="8"/>
      <c r="U3182"/>
      <c r="V3182"/>
    </row>
    <row r="3183" spans="1:22" x14ac:dyDescent="0.25">
      <c r="A3183">
        <v>2003</v>
      </c>
      <c r="B3183">
        <v>11</v>
      </c>
      <c r="C3183">
        <v>26</v>
      </c>
      <c r="D3183">
        <v>6</v>
      </c>
      <c r="E3183" s="13">
        <v>7.8000000000000007</v>
      </c>
      <c r="F3183" s="7">
        <f>(((20-15)/(MIN($E$2:$E$8761)-15))*Data[[#This Row],[temperatuur]])+18.151</f>
        <v>16.512344537815125</v>
      </c>
      <c r="G3183" s="7">
        <f>Data[[#This Row],[Tintern ]]-Data[[#This Row],[temperatuur]]</f>
        <v>8.7123445378151239</v>
      </c>
      <c r="H3183" s="7">
        <f>ROUND(IF(Data[[#This Row],[deltaT]]&gt;0,(Data[[#This Row],[Tintern ]]-Data[[#This Row],[temperatuur]])*Uitgangspunten!$B$9,0),1)</f>
        <v>30.3</v>
      </c>
      <c r="I3183"/>
      <c r="J3183"/>
      <c r="K3183" s="6"/>
      <c r="O3183" s="5"/>
      <c r="P3183" s="8"/>
      <c r="U3183"/>
      <c r="V3183"/>
    </row>
    <row r="3184" spans="1:22" x14ac:dyDescent="0.25">
      <c r="A3184">
        <v>2003</v>
      </c>
      <c r="B3184">
        <v>11</v>
      </c>
      <c r="C3184">
        <v>28</v>
      </c>
      <c r="D3184">
        <v>11</v>
      </c>
      <c r="E3184" s="13">
        <v>7.8000000000000007</v>
      </c>
      <c r="F3184" s="7">
        <f>(((20-15)/(MIN($E$2:$E$8761)-15))*Data[[#This Row],[temperatuur]])+18.151</f>
        <v>16.512344537815125</v>
      </c>
      <c r="G3184" s="7">
        <f>Data[[#This Row],[Tintern ]]-Data[[#This Row],[temperatuur]]</f>
        <v>8.7123445378151239</v>
      </c>
      <c r="H3184" s="7">
        <f>ROUND(IF(Data[[#This Row],[deltaT]]&gt;0,(Data[[#This Row],[Tintern ]]-Data[[#This Row],[temperatuur]])*Uitgangspunten!$B$9,0),1)</f>
        <v>30.3</v>
      </c>
      <c r="I3184"/>
      <c r="J3184"/>
      <c r="K3184" s="6"/>
      <c r="O3184" s="5"/>
      <c r="P3184" s="8"/>
      <c r="U3184"/>
      <c r="V3184"/>
    </row>
    <row r="3185" spans="1:22" x14ac:dyDescent="0.25">
      <c r="A3185">
        <v>2003</v>
      </c>
      <c r="B3185">
        <v>11</v>
      </c>
      <c r="C3185">
        <v>30</v>
      </c>
      <c r="D3185">
        <v>18</v>
      </c>
      <c r="E3185" s="13">
        <v>7.8000000000000007</v>
      </c>
      <c r="F3185" s="7">
        <f>(((20-15)/(MIN($E$2:$E$8761)-15))*Data[[#This Row],[temperatuur]])+18.151</f>
        <v>16.512344537815125</v>
      </c>
      <c r="G3185" s="7">
        <f>Data[[#This Row],[Tintern ]]-Data[[#This Row],[temperatuur]]</f>
        <v>8.7123445378151239</v>
      </c>
      <c r="H3185" s="7">
        <f>ROUND(IF(Data[[#This Row],[deltaT]]&gt;0,(Data[[#This Row],[Tintern ]]-Data[[#This Row],[temperatuur]])*Uitgangspunten!$B$9,0),1)</f>
        <v>30.3</v>
      </c>
      <c r="I3185"/>
      <c r="J3185"/>
      <c r="K3185" s="6"/>
      <c r="O3185" s="5"/>
      <c r="P3185" s="8"/>
      <c r="U3185"/>
      <c r="V3185"/>
    </row>
    <row r="3186" spans="1:22" x14ac:dyDescent="0.25">
      <c r="A3186">
        <v>2003</v>
      </c>
      <c r="B3186">
        <v>12</v>
      </c>
      <c r="C3186">
        <v>2</v>
      </c>
      <c r="D3186">
        <v>1</v>
      </c>
      <c r="E3186" s="13">
        <v>7.8000000000000007</v>
      </c>
      <c r="F3186" s="7">
        <f>(((20-15)/(MIN($E$2:$E$8761)-15))*Data[[#This Row],[temperatuur]])+18.151</f>
        <v>16.512344537815125</v>
      </c>
      <c r="G3186" s="7">
        <f>Data[[#This Row],[Tintern ]]-Data[[#This Row],[temperatuur]]</f>
        <v>8.7123445378151239</v>
      </c>
      <c r="H3186" s="7">
        <f>ROUND(IF(Data[[#This Row],[deltaT]]&gt;0,(Data[[#This Row],[Tintern ]]-Data[[#This Row],[temperatuur]])*Uitgangspunten!$B$9,0),1)</f>
        <v>30.3</v>
      </c>
      <c r="I3186"/>
      <c r="J3186"/>
      <c r="K3186" s="6"/>
      <c r="O3186" s="5"/>
      <c r="P3186" s="8"/>
      <c r="U3186"/>
      <c r="V3186"/>
    </row>
    <row r="3187" spans="1:22" x14ac:dyDescent="0.25">
      <c r="A3187">
        <v>2003</v>
      </c>
      <c r="B3187">
        <v>12</v>
      </c>
      <c r="C3187">
        <v>14</v>
      </c>
      <c r="D3187">
        <v>10</v>
      </c>
      <c r="E3187" s="13">
        <v>7.8000000000000007</v>
      </c>
      <c r="F3187" s="7">
        <f>(((20-15)/(MIN($E$2:$E$8761)-15))*Data[[#This Row],[temperatuur]])+18.151</f>
        <v>16.512344537815125</v>
      </c>
      <c r="G3187" s="7">
        <f>Data[[#This Row],[Tintern ]]-Data[[#This Row],[temperatuur]]</f>
        <v>8.7123445378151239</v>
      </c>
      <c r="H3187" s="7">
        <f>ROUND(IF(Data[[#This Row],[deltaT]]&gt;0,(Data[[#This Row],[Tintern ]]-Data[[#This Row],[temperatuur]])*Uitgangspunten!$B$9,0),1)</f>
        <v>30.3</v>
      </c>
      <c r="I3187"/>
      <c r="J3187"/>
      <c r="K3187" s="6"/>
      <c r="O3187" s="5"/>
      <c r="P3187" s="8"/>
      <c r="U3187"/>
      <c r="V3187"/>
    </row>
    <row r="3188" spans="1:22" x14ac:dyDescent="0.25">
      <c r="A3188">
        <v>2003</v>
      </c>
      <c r="B3188">
        <v>12</v>
      </c>
      <c r="C3188">
        <v>26</v>
      </c>
      <c r="D3188">
        <v>22</v>
      </c>
      <c r="E3188" s="13">
        <v>7.8000000000000007</v>
      </c>
      <c r="F3188" s="7">
        <f>(((20-15)/(MIN($E$2:$E$8761)-15))*Data[[#This Row],[temperatuur]])+18.151</f>
        <v>16.512344537815125</v>
      </c>
      <c r="G3188" s="7">
        <f>Data[[#This Row],[Tintern ]]-Data[[#This Row],[temperatuur]]</f>
        <v>8.7123445378151239</v>
      </c>
      <c r="H3188" s="7">
        <f>ROUND(IF(Data[[#This Row],[deltaT]]&gt;0,(Data[[#This Row],[Tintern ]]-Data[[#This Row],[temperatuur]])*Uitgangspunten!$B$9,0),1)</f>
        <v>30.3</v>
      </c>
      <c r="I3188"/>
      <c r="J3188"/>
      <c r="K3188" s="6"/>
      <c r="O3188" s="5"/>
      <c r="P3188" s="8"/>
      <c r="U3188"/>
      <c r="V3188"/>
    </row>
    <row r="3189" spans="1:22" x14ac:dyDescent="0.25">
      <c r="A3189">
        <v>2001</v>
      </c>
      <c r="B3189">
        <v>1</v>
      </c>
      <c r="C3189">
        <v>3</v>
      </c>
      <c r="D3189">
        <v>3</v>
      </c>
      <c r="E3189" s="13">
        <v>7.9</v>
      </c>
      <c r="F3189" s="7">
        <f>(((20-15)/(MIN($E$2:$E$8761)-15))*Data[[#This Row],[temperatuur]])+18.151</f>
        <v>16.491336134453782</v>
      </c>
      <c r="G3189" s="7">
        <f>Data[[#This Row],[Tintern ]]-Data[[#This Row],[temperatuur]]</f>
        <v>8.5913361344537815</v>
      </c>
      <c r="H3189" s="7">
        <f>ROUND(IF(Data[[#This Row],[deltaT]]&gt;0,(Data[[#This Row],[Tintern ]]-Data[[#This Row],[temperatuur]])*Uitgangspunten!$B$9,0),1)</f>
        <v>29.8</v>
      </c>
      <c r="I3189"/>
      <c r="J3189"/>
      <c r="K3189" s="6"/>
      <c r="O3189" s="5"/>
      <c r="P3189" s="8"/>
      <c r="U3189"/>
      <c r="V3189"/>
    </row>
    <row r="3190" spans="1:22" x14ac:dyDescent="0.25">
      <c r="A3190">
        <v>2001</v>
      </c>
      <c r="B3190">
        <v>1</v>
      </c>
      <c r="C3190">
        <v>4</v>
      </c>
      <c r="D3190">
        <v>19</v>
      </c>
      <c r="E3190" s="13">
        <v>7.9</v>
      </c>
      <c r="F3190" s="7">
        <f>(((20-15)/(MIN($E$2:$E$8761)-15))*Data[[#This Row],[temperatuur]])+18.151</f>
        <v>16.491336134453782</v>
      </c>
      <c r="G3190" s="7">
        <f>Data[[#This Row],[Tintern ]]-Data[[#This Row],[temperatuur]]</f>
        <v>8.5913361344537815</v>
      </c>
      <c r="H3190" s="7">
        <f>ROUND(IF(Data[[#This Row],[deltaT]]&gt;0,(Data[[#This Row],[Tintern ]]-Data[[#This Row],[temperatuur]])*Uitgangspunten!$B$9,0),1)</f>
        <v>29.8</v>
      </c>
      <c r="I3190"/>
      <c r="J3190"/>
      <c r="K3190" s="6"/>
      <c r="O3190" s="5"/>
      <c r="P3190" s="8"/>
      <c r="U3190"/>
      <c r="V3190"/>
    </row>
    <row r="3191" spans="1:22" x14ac:dyDescent="0.25">
      <c r="A3191">
        <v>2004</v>
      </c>
      <c r="B3191" s="3">
        <v>2</v>
      </c>
      <c r="C3191">
        <v>1</v>
      </c>
      <c r="D3191">
        <v>7</v>
      </c>
      <c r="E3191" s="13">
        <v>7.9</v>
      </c>
      <c r="F3191" s="7">
        <f>(((20-15)/(MIN($E$2:$E$8761)-15))*Data[[#This Row],[temperatuur]])+18.151</f>
        <v>16.491336134453782</v>
      </c>
      <c r="G3191" s="7">
        <f>Data[[#This Row],[Tintern ]]-Data[[#This Row],[temperatuur]]</f>
        <v>8.5913361344537815</v>
      </c>
      <c r="H3191" s="7">
        <f>ROUND(IF(Data[[#This Row],[deltaT]]&gt;0,(Data[[#This Row],[Tintern ]]-Data[[#This Row],[temperatuur]])*Uitgangspunten!$B$9,0),1)</f>
        <v>29.8</v>
      </c>
      <c r="I3191"/>
      <c r="J3191"/>
      <c r="K3191" s="6"/>
      <c r="O3191" s="5"/>
      <c r="P3191" s="8"/>
      <c r="U3191"/>
      <c r="V3191"/>
    </row>
    <row r="3192" spans="1:22" x14ac:dyDescent="0.25">
      <c r="A3192">
        <v>2004</v>
      </c>
      <c r="B3192">
        <v>2</v>
      </c>
      <c r="C3192">
        <v>10</v>
      </c>
      <c r="D3192">
        <v>24</v>
      </c>
      <c r="E3192" s="13">
        <v>7.9</v>
      </c>
      <c r="F3192" s="7">
        <f>(((20-15)/(MIN($E$2:$E$8761)-15))*Data[[#This Row],[temperatuur]])+18.151</f>
        <v>16.491336134453782</v>
      </c>
      <c r="G3192" s="7">
        <f>Data[[#This Row],[Tintern ]]-Data[[#This Row],[temperatuur]]</f>
        <v>8.5913361344537815</v>
      </c>
      <c r="H3192" s="7">
        <f>ROUND(IF(Data[[#This Row],[deltaT]]&gt;0,(Data[[#This Row],[Tintern ]]-Data[[#This Row],[temperatuur]])*Uitgangspunten!$B$9,0),1)</f>
        <v>29.8</v>
      </c>
      <c r="I3192"/>
      <c r="J3192"/>
      <c r="K3192" s="6"/>
      <c r="O3192" s="5"/>
      <c r="P3192" s="8"/>
      <c r="U3192"/>
      <c r="V3192"/>
    </row>
    <row r="3193" spans="1:22" x14ac:dyDescent="0.25">
      <c r="A3193">
        <v>2004</v>
      </c>
      <c r="B3193">
        <v>2</v>
      </c>
      <c r="C3193">
        <v>11</v>
      </c>
      <c r="D3193">
        <v>1</v>
      </c>
      <c r="E3193" s="13">
        <v>7.9</v>
      </c>
      <c r="F3193" s="7">
        <f>(((20-15)/(MIN($E$2:$E$8761)-15))*Data[[#This Row],[temperatuur]])+18.151</f>
        <v>16.491336134453782</v>
      </c>
      <c r="G3193" s="7">
        <f>Data[[#This Row],[Tintern ]]-Data[[#This Row],[temperatuur]]</f>
        <v>8.5913361344537815</v>
      </c>
      <c r="H3193" s="7">
        <f>ROUND(IF(Data[[#This Row],[deltaT]]&gt;0,(Data[[#This Row],[Tintern ]]-Data[[#This Row],[temperatuur]])*Uitgangspunten!$B$9,0),1)</f>
        <v>29.8</v>
      </c>
      <c r="I3193"/>
      <c r="J3193"/>
      <c r="K3193" s="6"/>
      <c r="O3193" s="5"/>
      <c r="P3193" s="8"/>
      <c r="U3193"/>
      <c r="V3193"/>
    </row>
    <row r="3194" spans="1:22" x14ac:dyDescent="0.25">
      <c r="A3194">
        <v>2004</v>
      </c>
      <c r="B3194">
        <v>2</v>
      </c>
      <c r="C3194">
        <v>11</v>
      </c>
      <c r="D3194">
        <v>2</v>
      </c>
      <c r="E3194" s="13">
        <v>7.9</v>
      </c>
      <c r="F3194" s="7">
        <f>(((20-15)/(MIN($E$2:$E$8761)-15))*Data[[#This Row],[temperatuur]])+18.151</f>
        <v>16.491336134453782</v>
      </c>
      <c r="G3194" s="7">
        <f>Data[[#This Row],[Tintern ]]-Data[[#This Row],[temperatuur]]</f>
        <v>8.5913361344537815</v>
      </c>
      <c r="H3194" s="7">
        <f>ROUND(IF(Data[[#This Row],[deltaT]]&gt;0,(Data[[#This Row],[Tintern ]]-Data[[#This Row],[temperatuur]])*Uitgangspunten!$B$9,0),1)</f>
        <v>29.8</v>
      </c>
      <c r="I3194">
        <f>(MAX(E3170:E3193)+MIN(E3170:E3193))/20</f>
        <v>0.78500000000000003</v>
      </c>
      <c r="J3194"/>
      <c r="K3194" s="6"/>
      <c r="O3194" s="5"/>
      <c r="P3194" s="8"/>
      <c r="U3194"/>
      <c r="V3194"/>
    </row>
    <row r="3195" spans="1:22" x14ac:dyDescent="0.25">
      <c r="A3195">
        <v>2004</v>
      </c>
      <c r="B3195">
        <v>2</v>
      </c>
      <c r="C3195">
        <v>11</v>
      </c>
      <c r="D3195">
        <v>3</v>
      </c>
      <c r="E3195" s="13">
        <v>7.9</v>
      </c>
      <c r="F3195" s="7">
        <f>(((20-15)/(MIN($E$2:$E$8761)-15))*Data[[#This Row],[temperatuur]])+18.151</f>
        <v>16.491336134453782</v>
      </c>
      <c r="G3195" s="7">
        <f>Data[[#This Row],[Tintern ]]-Data[[#This Row],[temperatuur]]</f>
        <v>8.5913361344537815</v>
      </c>
      <c r="H3195" s="7">
        <f>ROUND(IF(Data[[#This Row],[deltaT]]&gt;0,(Data[[#This Row],[Tintern ]]-Data[[#This Row],[temperatuur]])*Uitgangspunten!$B$9,0),1)</f>
        <v>29.8</v>
      </c>
      <c r="I3195"/>
      <c r="J3195"/>
      <c r="K3195" s="6"/>
      <c r="O3195" s="5"/>
      <c r="P3195" s="8"/>
      <c r="U3195"/>
      <c r="V3195"/>
    </row>
    <row r="3196" spans="1:22" x14ac:dyDescent="0.25">
      <c r="A3196">
        <v>2004</v>
      </c>
      <c r="B3196">
        <v>2</v>
      </c>
      <c r="C3196">
        <v>11</v>
      </c>
      <c r="D3196">
        <v>4</v>
      </c>
      <c r="E3196" s="13">
        <v>7.9</v>
      </c>
      <c r="F3196" s="7">
        <f>(((20-15)/(MIN($E$2:$E$8761)-15))*Data[[#This Row],[temperatuur]])+18.151</f>
        <v>16.491336134453782</v>
      </c>
      <c r="G3196" s="7">
        <f>Data[[#This Row],[Tintern ]]-Data[[#This Row],[temperatuur]]</f>
        <v>8.5913361344537815</v>
      </c>
      <c r="H3196" s="7">
        <f>ROUND(IF(Data[[#This Row],[deltaT]]&gt;0,(Data[[#This Row],[Tintern ]]-Data[[#This Row],[temperatuur]])*Uitgangspunten!$B$9,0),1)</f>
        <v>29.8</v>
      </c>
      <c r="I3196"/>
      <c r="J3196"/>
      <c r="K3196" s="6"/>
      <c r="O3196" s="5"/>
      <c r="P3196" s="8"/>
      <c r="U3196"/>
      <c r="V3196"/>
    </row>
    <row r="3197" spans="1:22" x14ac:dyDescent="0.25">
      <c r="A3197">
        <v>2004</v>
      </c>
      <c r="B3197">
        <v>2</v>
      </c>
      <c r="C3197">
        <v>11</v>
      </c>
      <c r="D3197">
        <v>11</v>
      </c>
      <c r="E3197" s="13">
        <v>7.9</v>
      </c>
      <c r="F3197" s="7">
        <f>(((20-15)/(MIN($E$2:$E$8761)-15))*Data[[#This Row],[temperatuur]])+18.151</f>
        <v>16.491336134453782</v>
      </c>
      <c r="G3197" s="7">
        <f>Data[[#This Row],[Tintern ]]-Data[[#This Row],[temperatuur]]</f>
        <v>8.5913361344537815</v>
      </c>
      <c r="H3197" s="7">
        <f>ROUND(IF(Data[[#This Row],[deltaT]]&gt;0,(Data[[#This Row],[Tintern ]]-Data[[#This Row],[temperatuur]])*Uitgangspunten!$B$9,0),1)</f>
        <v>29.8</v>
      </c>
      <c r="I3197"/>
      <c r="J3197"/>
      <c r="K3197" s="6"/>
      <c r="O3197" s="5"/>
      <c r="P3197" s="8"/>
      <c r="U3197"/>
      <c r="V3197"/>
    </row>
    <row r="3198" spans="1:22" x14ac:dyDescent="0.25">
      <c r="A3198">
        <v>2004</v>
      </c>
      <c r="B3198">
        <v>2</v>
      </c>
      <c r="C3198">
        <v>13</v>
      </c>
      <c r="D3198">
        <v>19</v>
      </c>
      <c r="E3198" s="13">
        <v>7.9</v>
      </c>
      <c r="F3198" s="7">
        <f>(((20-15)/(MIN($E$2:$E$8761)-15))*Data[[#This Row],[temperatuur]])+18.151</f>
        <v>16.491336134453782</v>
      </c>
      <c r="G3198" s="7">
        <f>Data[[#This Row],[Tintern ]]-Data[[#This Row],[temperatuur]]</f>
        <v>8.5913361344537815</v>
      </c>
      <c r="H3198" s="7">
        <f>ROUND(IF(Data[[#This Row],[deltaT]]&gt;0,(Data[[#This Row],[Tintern ]]-Data[[#This Row],[temperatuur]])*Uitgangspunten!$B$9,0),1)</f>
        <v>29.8</v>
      </c>
      <c r="I3198"/>
      <c r="J3198"/>
      <c r="K3198" s="6"/>
      <c r="O3198" s="5"/>
      <c r="P3198" s="8"/>
      <c r="U3198"/>
      <c r="V3198"/>
    </row>
    <row r="3199" spans="1:22" x14ac:dyDescent="0.25">
      <c r="A3199">
        <v>2004</v>
      </c>
      <c r="B3199">
        <v>2</v>
      </c>
      <c r="C3199">
        <v>15</v>
      </c>
      <c r="D3199">
        <v>13</v>
      </c>
      <c r="E3199" s="13">
        <v>7.9</v>
      </c>
      <c r="F3199" s="7">
        <f>(((20-15)/(MIN($E$2:$E$8761)-15))*Data[[#This Row],[temperatuur]])+18.151</f>
        <v>16.491336134453782</v>
      </c>
      <c r="G3199" s="7">
        <f>Data[[#This Row],[Tintern ]]-Data[[#This Row],[temperatuur]]</f>
        <v>8.5913361344537815</v>
      </c>
      <c r="H3199" s="7">
        <f>ROUND(IF(Data[[#This Row],[deltaT]]&gt;0,(Data[[#This Row],[Tintern ]]-Data[[#This Row],[temperatuur]])*Uitgangspunten!$B$9,0),1)</f>
        <v>29.8</v>
      </c>
      <c r="I3199"/>
      <c r="J3199"/>
      <c r="K3199" s="6"/>
      <c r="O3199" s="5"/>
      <c r="P3199" s="8"/>
      <c r="U3199"/>
      <c r="V3199"/>
    </row>
    <row r="3200" spans="1:22" x14ac:dyDescent="0.25">
      <c r="A3200">
        <v>2004</v>
      </c>
      <c r="B3200">
        <v>2</v>
      </c>
      <c r="C3200">
        <v>15</v>
      </c>
      <c r="D3200">
        <v>14</v>
      </c>
      <c r="E3200" s="13">
        <v>7.9</v>
      </c>
      <c r="F3200" s="7">
        <f>(((20-15)/(MIN($E$2:$E$8761)-15))*Data[[#This Row],[temperatuur]])+18.151</f>
        <v>16.491336134453782</v>
      </c>
      <c r="G3200" s="7">
        <f>Data[[#This Row],[Tintern ]]-Data[[#This Row],[temperatuur]]</f>
        <v>8.5913361344537815</v>
      </c>
      <c r="H3200" s="7">
        <f>ROUND(IF(Data[[#This Row],[deltaT]]&gt;0,(Data[[#This Row],[Tintern ]]-Data[[#This Row],[temperatuur]])*Uitgangspunten!$B$9,0),1)</f>
        <v>29.8</v>
      </c>
      <c r="I3200"/>
      <c r="J3200"/>
      <c r="K3200" s="6"/>
      <c r="O3200" s="5"/>
      <c r="P3200" s="8"/>
      <c r="U3200"/>
      <c r="V3200"/>
    </row>
    <row r="3201" spans="1:22" x14ac:dyDescent="0.25">
      <c r="A3201">
        <v>2004</v>
      </c>
      <c r="B3201">
        <v>2</v>
      </c>
      <c r="C3201">
        <v>15</v>
      </c>
      <c r="D3201">
        <v>15</v>
      </c>
      <c r="E3201" s="13">
        <v>7.9</v>
      </c>
      <c r="F3201" s="7">
        <f>(((20-15)/(MIN($E$2:$E$8761)-15))*Data[[#This Row],[temperatuur]])+18.151</f>
        <v>16.491336134453782</v>
      </c>
      <c r="G3201" s="7">
        <f>Data[[#This Row],[Tintern ]]-Data[[#This Row],[temperatuur]]</f>
        <v>8.5913361344537815</v>
      </c>
      <c r="H3201" s="7">
        <f>ROUND(IF(Data[[#This Row],[deltaT]]&gt;0,(Data[[#This Row],[Tintern ]]-Data[[#This Row],[temperatuur]])*Uitgangspunten!$B$9,0),1)</f>
        <v>29.8</v>
      </c>
      <c r="I3201"/>
      <c r="J3201"/>
      <c r="K3201" s="6"/>
      <c r="O3201" s="5"/>
      <c r="P3201" s="8"/>
      <c r="U3201"/>
      <c r="V3201"/>
    </row>
    <row r="3202" spans="1:22" x14ac:dyDescent="0.25">
      <c r="A3202">
        <v>2004</v>
      </c>
      <c r="B3202">
        <v>3</v>
      </c>
      <c r="C3202">
        <v>3</v>
      </c>
      <c r="D3202">
        <v>15</v>
      </c>
      <c r="E3202" s="13">
        <v>7.9</v>
      </c>
      <c r="F3202" s="7">
        <f>(((20-15)/(MIN($E$2:$E$8761)-15))*Data[[#This Row],[temperatuur]])+18.151</f>
        <v>16.491336134453782</v>
      </c>
      <c r="G3202" s="7">
        <f>Data[[#This Row],[Tintern ]]-Data[[#This Row],[temperatuur]]</f>
        <v>8.5913361344537815</v>
      </c>
      <c r="H3202" s="7">
        <f>ROUND(IF(Data[[#This Row],[deltaT]]&gt;0,(Data[[#This Row],[Tintern ]]-Data[[#This Row],[temperatuur]])*Uitgangspunten!$B$9,0),1)</f>
        <v>29.8</v>
      </c>
      <c r="I3202"/>
      <c r="J3202"/>
      <c r="K3202" s="6"/>
      <c r="O3202" s="5"/>
      <c r="P3202" s="8"/>
      <c r="U3202"/>
      <c r="V3202"/>
    </row>
    <row r="3203" spans="1:22" x14ac:dyDescent="0.25">
      <c r="A3203">
        <v>2004</v>
      </c>
      <c r="B3203">
        <v>3</v>
      </c>
      <c r="C3203">
        <v>17</v>
      </c>
      <c r="D3203">
        <v>7</v>
      </c>
      <c r="E3203" s="13">
        <v>7.9</v>
      </c>
      <c r="F3203" s="7">
        <f>(((20-15)/(MIN($E$2:$E$8761)-15))*Data[[#This Row],[temperatuur]])+18.151</f>
        <v>16.491336134453782</v>
      </c>
      <c r="G3203" s="7">
        <f>Data[[#This Row],[Tintern ]]-Data[[#This Row],[temperatuur]]</f>
        <v>8.5913361344537815</v>
      </c>
      <c r="H3203" s="7">
        <f>ROUND(IF(Data[[#This Row],[deltaT]]&gt;0,(Data[[#This Row],[Tintern ]]-Data[[#This Row],[temperatuur]])*Uitgangspunten!$B$9,0),1)</f>
        <v>29.8</v>
      </c>
      <c r="I3203"/>
      <c r="J3203"/>
      <c r="K3203" s="6"/>
      <c r="O3203" s="5"/>
      <c r="P3203" s="8"/>
      <c r="U3203"/>
      <c r="V3203"/>
    </row>
    <row r="3204" spans="1:22" x14ac:dyDescent="0.25">
      <c r="A3204">
        <v>2004</v>
      </c>
      <c r="B3204">
        <v>3</v>
      </c>
      <c r="C3204">
        <v>19</v>
      </c>
      <c r="D3204">
        <v>5</v>
      </c>
      <c r="E3204" s="13">
        <v>7.9</v>
      </c>
      <c r="F3204" s="7">
        <f>(((20-15)/(MIN($E$2:$E$8761)-15))*Data[[#This Row],[temperatuur]])+18.151</f>
        <v>16.491336134453782</v>
      </c>
      <c r="G3204" s="7">
        <f>Data[[#This Row],[Tintern ]]-Data[[#This Row],[temperatuur]]</f>
        <v>8.5913361344537815</v>
      </c>
      <c r="H3204" s="7">
        <f>ROUND(IF(Data[[#This Row],[deltaT]]&gt;0,(Data[[#This Row],[Tintern ]]-Data[[#This Row],[temperatuur]])*Uitgangspunten!$B$9,0),1)</f>
        <v>29.8</v>
      </c>
      <c r="I3204"/>
      <c r="J3204"/>
      <c r="K3204" s="6"/>
      <c r="O3204" s="5"/>
      <c r="P3204" s="8"/>
      <c r="U3204"/>
      <c r="V3204"/>
    </row>
    <row r="3205" spans="1:22" x14ac:dyDescent="0.25">
      <c r="A3205">
        <v>2004</v>
      </c>
      <c r="B3205">
        <v>3</v>
      </c>
      <c r="C3205">
        <v>21</v>
      </c>
      <c r="D3205">
        <v>7</v>
      </c>
      <c r="E3205" s="13">
        <v>7.9</v>
      </c>
      <c r="F3205" s="7">
        <f>(((20-15)/(MIN($E$2:$E$8761)-15))*Data[[#This Row],[temperatuur]])+18.151</f>
        <v>16.491336134453782</v>
      </c>
      <c r="G3205" s="7">
        <f>Data[[#This Row],[Tintern ]]-Data[[#This Row],[temperatuur]]</f>
        <v>8.5913361344537815</v>
      </c>
      <c r="H3205" s="7">
        <f>ROUND(IF(Data[[#This Row],[deltaT]]&gt;0,(Data[[#This Row],[Tintern ]]-Data[[#This Row],[temperatuur]])*Uitgangspunten!$B$9,0),1)</f>
        <v>29.8</v>
      </c>
      <c r="I3205"/>
      <c r="J3205"/>
      <c r="K3205" s="6"/>
      <c r="O3205" s="5"/>
      <c r="P3205" s="8"/>
      <c r="U3205"/>
      <c r="V3205"/>
    </row>
    <row r="3206" spans="1:22" x14ac:dyDescent="0.25">
      <c r="A3206">
        <v>2004</v>
      </c>
      <c r="B3206">
        <v>3</v>
      </c>
      <c r="C3206">
        <v>21</v>
      </c>
      <c r="D3206">
        <v>20</v>
      </c>
      <c r="E3206" s="13">
        <v>7.9</v>
      </c>
      <c r="F3206" s="7">
        <f>(((20-15)/(MIN($E$2:$E$8761)-15))*Data[[#This Row],[temperatuur]])+18.151</f>
        <v>16.491336134453782</v>
      </c>
      <c r="G3206" s="7">
        <f>Data[[#This Row],[Tintern ]]-Data[[#This Row],[temperatuur]]</f>
        <v>8.5913361344537815</v>
      </c>
      <c r="H3206" s="7">
        <f>ROUND(IF(Data[[#This Row],[deltaT]]&gt;0,(Data[[#This Row],[Tintern ]]-Data[[#This Row],[temperatuur]])*Uitgangspunten!$B$9,0),1)</f>
        <v>29.8</v>
      </c>
      <c r="I3206"/>
      <c r="J3206"/>
      <c r="K3206" s="6"/>
      <c r="O3206" s="5"/>
      <c r="P3206" s="8"/>
      <c r="U3206"/>
      <c r="V3206"/>
    </row>
    <row r="3207" spans="1:22" x14ac:dyDescent="0.25">
      <c r="A3207">
        <v>2004</v>
      </c>
      <c r="B3207">
        <v>3</v>
      </c>
      <c r="C3207">
        <v>22</v>
      </c>
      <c r="D3207">
        <v>11</v>
      </c>
      <c r="E3207" s="13">
        <v>7.9</v>
      </c>
      <c r="F3207" s="7">
        <f>(((20-15)/(MIN($E$2:$E$8761)-15))*Data[[#This Row],[temperatuur]])+18.151</f>
        <v>16.491336134453782</v>
      </c>
      <c r="G3207" s="7">
        <f>Data[[#This Row],[Tintern ]]-Data[[#This Row],[temperatuur]]</f>
        <v>8.5913361344537815</v>
      </c>
      <c r="H3207" s="7">
        <f>ROUND(IF(Data[[#This Row],[deltaT]]&gt;0,(Data[[#This Row],[Tintern ]]-Data[[#This Row],[temperatuur]])*Uitgangspunten!$B$9,0),1)</f>
        <v>29.8</v>
      </c>
      <c r="I3207"/>
      <c r="J3207"/>
      <c r="K3207" s="6"/>
      <c r="O3207" s="5"/>
      <c r="P3207" s="8"/>
      <c r="U3207"/>
      <c r="V3207"/>
    </row>
    <row r="3208" spans="1:22" x14ac:dyDescent="0.25">
      <c r="A3208">
        <v>2004</v>
      </c>
      <c r="B3208">
        <v>3</v>
      </c>
      <c r="C3208">
        <v>27</v>
      </c>
      <c r="D3208">
        <v>17</v>
      </c>
      <c r="E3208" s="13">
        <v>7.9</v>
      </c>
      <c r="F3208" s="7">
        <f>(((20-15)/(MIN($E$2:$E$8761)-15))*Data[[#This Row],[temperatuur]])+18.151</f>
        <v>16.491336134453782</v>
      </c>
      <c r="G3208" s="7">
        <f>Data[[#This Row],[Tintern ]]-Data[[#This Row],[temperatuur]]</f>
        <v>8.5913361344537815</v>
      </c>
      <c r="H3208" s="7">
        <f>ROUND(IF(Data[[#This Row],[deltaT]]&gt;0,(Data[[#This Row],[Tintern ]]-Data[[#This Row],[temperatuur]])*Uitgangspunten!$B$9,0),1)</f>
        <v>29.8</v>
      </c>
      <c r="I3208"/>
      <c r="J3208"/>
      <c r="K3208" s="6"/>
      <c r="O3208" s="5"/>
      <c r="P3208" s="8"/>
      <c r="U3208"/>
      <c r="V3208"/>
    </row>
    <row r="3209" spans="1:22" x14ac:dyDescent="0.25">
      <c r="A3209">
        <v>2002</v>
      </c>
      <c r="B3209">
        <v>4</v>
      </c>
      <c r="C3209">
        <v>5</v>
      </c>
      <c r="D3209">
        <v>21</v>
      </c>
      <c r="E3209" s="13">
        <v>7.9</v>
      </c>
      <c r="F3209" s="7">
        <f>(((20-15)/(MIN($E$2:$E$8761)-15))*Data[[#This Row],[temperatuur]])+18.151</f>
        <v>16.491336134453782</v>
      </c>
      <c r="G3209" s="7">
        <f>Data[[#This Row],[Tintern ]]-Data[[#This Row],[temperatuur]]</f>
        <v>8.5913361344537815</v>
      </c>
      <c r="H3209" s="7">
        <f>ROUND(IF(Data[[#This Row],[deltaT]]&gt;0,(Data[[#This Row],[Tintern ]]-Data[[#This Row],[temperatuur]])*Uitgangspunten!$B$9,0),1)</f>
        <v>29.8</v>
      </c>
      <c r="I3209"/>
      <c r="J3209"/>
      <c r="K3209" s="6"/>
      <c r="O3209" s="5"/>
      <c r="P3209" s="8"/>
      <c r="U3209"/>
      <c r="V3209"/>
    </row>
    <row r="3210" spans="1:22" x14ac:dyDescent="0.25">
      <c r="A3210">
        <v>2002</v>
      </c>
      <c r="B3210">
        <v>4</v>
      </c>
      <c r="C3210">
        <v>11</v>
      </c>
      <c r="D3210">
        <v>8</v>
      </c>
      <c r="E3210" s="13">
        <v>7.9</v>
      </c>
      <c r="F3210" s="7">
        <f>(((20-15)/(MIN($E$2:$E$8761)-15))*Data[[#This Row],[temperatuur]])+18.151</f>
        <v>16.491336134453782</v>
      </c>
      <c r="G3210" s="7">
        <f>Data[[#This Row],[Tintern ]]-Data[[#This Row],[temperatuur]]</f>
        <v>8.5913361344537815</v>
      </c>
      <c r="H3210" s="7">
        <f>ROUND(IF(Data[[#This Row],[deltaT]]&gt;0,(Data[[#This Row],[Tintern ]]-Data[[#This Row],[temperatuur]])*Uitgangspunten!$B$9,0),1)</f>
        <v>29.8</v>
      </c>
      <c r="I3210"/>
      <c r="J3210"/>
      <c r="K3210" s="6"/>
      <c r="O3210" s="5"/>
      <c r="P3210" s="8"/>
      <c r="U3210"/>
      <c r="V3210"/>
    </row>
    <row r="3211" spans="1:22" x14ac:dyDescent="0.25">
      <c r="A3211">
        <v>2002</v>
      </c>
      <c r="B3211">
        <v>4</v>
      </c>
      <c r="C3211">
        <v>14</v>
      </c>
      <c r="D3211">
        <v>18</v>
      </c>
      <c r="E3211" s="13">
        <v>7.9</v>
      </c>
      <c r="F3211" s="7">
        <f>(((20-15)/(MIN($E$2:$E$8761)-15))*Data[[#This Row],[temperatuur]])+18.151</f>
        <v>16.491336134453782</v>
      </c>
      <c r="G3211" s="7">
        <f>Data[[#This Row],[Tintern ]]-Data[[#This Row],[temperatuur]]</f>
        <v>8.5913361344537815</v>
      </c>
      <c r="H3211" s="7">
        <f>ROUND(IF(Data[[#This Row],[deltaT]]&gt;0,(Data[[#This Row],[Tintern ]]-Data[[#This Row],[temperatuur]])*Uitgangspunten!$B$9,0),1)</f>
        <v>29.8</v>
      </c>
      <c r="I3211"/>
      <c r="J3211"/>
      <c r="K3211" s="6"/>
      <c r="O3211" s="5"/>
      <c r="P3211" s="8"/>
      <c r="U3211"/>
      <c r="V3211"/>
    </row>
    <row r="3212" spans="1:22" x14ac:dyDescent="0.25">
      <c r="A3212">
        <v>2002</v>
      </c>
      <c r="B3212">
        <v>4</v>
      </c>
      <c r="C3212">
        <v>16</v>
      </c>
      <c r="D3212">
        <v>22</v>
      </c>
      <c r="E3212" s="13">
        <v>7.9</v>
      </c>
      <c r="F3212" s="7">
        <f>(((20-15)/(MIN($E$2:$E$8761)-15))*Data[[#This Row],[temperatuur]])+18.151</f>
        <v>16.491336134453782</v>
      </c>
      <c r="G3212" s="7">
        <f>Data[[#This Row],[Tintern ]]-Data[[#This Row],[temperatuur]]</f>
        <v>8.5913361344537815</v>
      </c>
      <c r="H3212" s="7">
        <f>ROUND(IF(Data[[#This Row],[deltaT]]&gt;0,(Data[[#This Row],[Tintern ]]-Data[[#This Row],[temperatuur]])*Uitgangspunten!$B$9,0),1)</f>
        <v>29.8</v>
      </c>
      <c r="I3212"/>
      <c r="J3212"/>
      <c r="K3212" s="6"/>
      <c r="O3212" s="5"/>
      <c r="P3212" s="8"/>
      <c r="U3212"/>
      <c r="V3212"/>
    </row>
    <row r="3213" spans="1:22" x14ac:dyDescent="0.25">
      <c r="A3213">
        <v>2002</v>
      </c>
      <c r="B3213">
        <v>4</v>
      </c>
      <c r="C3213">
        <v>19</v>
      </c>
      <c r="D3213">
        <v>7</v>
      </c>
      <c r="E3213" s="13">
        <v>7.9</v>
      </c>
      <c r="F3213" s="7">
        <f>(((20-15)/(MIN($E$2:$E$8761)-15))*Data[[#This Row],[temperatuur]])+18.151</f>
        <v>16.491336134453782</v>
      </c>
      <c r="G3213" s="7">
        <f>Data[[#This Row],[Tintern ]]-Data[[#This Row],[temperatuur]]</f>
        <v>8.5913361344537815</v>
      </c>
      <c r="H3213" s="7">
        <f>ROUND(IF(Data[[#This Row],[deltaT]]&gt;0,(Data[[#This Row],[Tintern ]]-Data[[#This Row],[temperatuur]])*Uitgangspunten!$B$9,0),1)</f>
        <v>29.8</v>
      </c>
      <c r="I3213"/>
      <c r="J3213"/>
      <c r="K3213" s="6"/>
      <c r="O3213" s="5"/>
      <c r="P3213" s="8"/>
      <c r="U3213"/>
      <c r="V3213"/>
    </row>
    <row r="3214" spans="1:22" x14ac:dyDescent="0.25">
      <c r="A3214">
        <v>2002</v>
      </c>
      <c r="B3214">
        <v>4</v>
      </c>
      <c r="C3214">
        <v>25</v>
      </c>
      <c r="D3214">
        <v>21</v>
      </c>
      <c r="E3214" s="13">
        <v>7.9</v>
      </c>
      <c r="F3214" s="7">
        <f>(((20-15)/(MIN($E$2:$E$8761)-15))*Data[[#This Row],[temperatuur]])+18.151</f>
        <v>16.491336134453782</v>
      </c>
      <c r="G3214" s="7">
        <f>Data[[#This Row],[Tintern ]]-Data[[#This Row],[temperatuur]]</f>
        <v>8.5913361344537815</v>
      </c>
      <c r="H3214" s="7">
        <f>ROUND(IF(Data[[#This Row],[deltaT]]&gt;0,(Data[[#This Row],[Tintern ]]-Data[[#This Row],[temperatuur]])*Uitgangspunten!$B$9,0),1)</f>
        <v>29.8</v>
      </c>
      <c r="I3214"/>
      <c r="J3214"/>
      <c r="K3214" s="6"/>
      <c r="O3214" s="5"/>
      <c r="P3214" s="8"/>
      <c r="U3214"/>
      <c r="V3214"/>
    </row>
    <row r="3215" spans="1:22" x14ac:dyDescent="0.25">
      <c r="A3215">
        <v>2002</v>
      </c>
      <c r="B3215">
        <v>4</v>
      </c>
      <c r="C3215">
        <v>26</v>
      </c>
      <c r="D3215">
        <v>20</v>
      </c>
      <c r="E3215" s="13">
        <v>7.9</v>
      </c>
      <c r="F3215" s="7">
        <f>(((20-15)/(MIN($E$2:$E$8761)-15))*Data[[#This Row],[temperatuur]])+18.151</f>
        <v>16.491336134453782</v>
      </c>
      <c r="G3215" s="7">
        <f>Data[[#This Row],[Tintern ]]-Data[[#This Row],[temperatuur]]</f>
        <v>8.5913361344537815</v>
      </c>
      <c r="H3215" s="7">
        <f>ROUND(IF(Data[[#This Row],[deltaT]]&gt;0,(Data[[#This Row],[Tintern ]]-Data[[#This Row],[temperatuur]])*Uitgangspunten!$B$9,0),1)</f>
        <v>29.8</v>
      </c>
      <c r="I3215"/>
      <c r="J3215"/>
      <c r="K3215" s="6"/>
      <c r="O3215" s="5"/>
      <c r="P3215" s="8"/>
      <c r="U3215"/>
      <c r="V3215"/>
    </row>
    <row r="3216" spans="1:22" x14ac:dyDescent="0.25">
      <c r="A3216">
        <v>2002</v>
      </c>
      <c r="B3216">
        <v>4</v>
      </c>
      <c r="C3216">
        <v>28</v>
      </c>
      <c r="D3216">
        <v>6</v>
      </c>
      <c r="E3216" s="13">
        <v>7.9</v>
      </c>
      <c r="F3216" s="7">
        <f>(((20-15)/(MIN($E$2:$E$8761)-15))*Data[[#This Row],[temperatuur]])+18.151</f>
        <v>16.491336134453782</v>
      </c>
      <c r="G3216" s="7">
        <f>Data[[#This Row],[Tintern ]]-Data[[#This Row],[temperatuur]]</f>
        <v>8.5913361344537815</v>
      </c>
      <c r="H3216" s="7">
        <f>ROUND(IF(Data[[#This Row],[deltaT]]&gt;0,(Data[[#This Row],[Tintern ]]-Data[[#This Row],[temperatuur]])*Uitgangspunten!$B$9,0),1)</f>
        <v>29.8</v>
      </c>
      <c r="I3216"/>
      <c r="J3216"/>
      <c r="K3216" s="6"/>
      <c r="O3216" s="5"/>
      <c r="P3216" s="8"/>
      <c r="U3216"/>
      <c r="V3216"/>
    </row>
    <row r="3217" spans="1:22" x14ac:dyDescent="0.25">
      <c r="A3217">
        <v>2002</v>
      </c>
      <c r="B3217">
        <v>4</v>
      </c>
      <c r="C3217">
        <v>30</v>
      </c>
      <c r="D3217">
        <v>5</v>
      </c>
      <c r="E3217" s="13">
        <v>7.9</v>
      </c>
      <c r="F3217" s="7">
        <f>(((20-15)/(MIN($E$2:$E$8761)-15))*Data[[#This Row],[temperatuur]])+18.151</f>
        <v>16.491336134453782</v>
      </c>
      <c r="G3217" s="7">
        <f>Data[[#This Row],[Tintern ]]-Data[[#This Row],[temperatuur]]</f>
        <v>8.5913361344537815</v>
      </c>
      <c r="H3217" s="7">
        <f>ROUND(IF(Data[[#This Row],[deltaT]]&gt;0,(Data[[#This Row],[Tintern ]]-Data[[#This Row],[temperatuur]])*Uitgangspunten!$B$9,0),1)</f>
        <v>29.8</v>
      </c>
      <c r="I3217"/>
      <c r="J3217"/>
      <c r="K3217" s="6"/>
      <c r="O3217" s="5"/>
      <c r="P3217" s="8"/>
      <c r="U3217"/>
      <c r="V3217"/>
    </row>
    <row r="3218" spans="1:22" x14ac:dyDescent="0.25">
      <c r="A3218">
        <v>2000</v>
      </c>
      <c r="B3218">
        <v>5</v>
      </c>
      <c r="C3218">
        <v>19</v>
      </c>
      <c r="D3218">
        <v>23</v>
      </c>
      <c r="E3218" s="13">
        <v>7.9</v>
      </c>
      <c r="F3218" s="7">
        <f>(((20-15)/(MIN($E$2:$E$8761)-15))*Data[[#This Row],[temperatuur]])+18.151</f>
        <v>16.491336134453782</v>
      </c>
      <c r="G3218" s="7">
        <f>Data[[#This Row],[Tintern ]]-Data[[#This Row],[temperatuur]]</f>
        <v>8.5913361344537815</v>
      </c>
      <c r="H3218" s="7">
        <f>ROUND(IF(Data[[#This Row],[deltaT]]&gt;0,(Data[[#This Row],[Tintern ]]-Data[[#This Row],[temperatuur]])*Uitgangspunten!$B$9,0),1)</f>
        <v>29.8</v>
      </c>
      <c r="I3218">
        <f>(MAX(E3194:E3217)+MIN(E3194:E3217))/20</f>
        <v>0.79</v>
      </c>
      <c r="J3218"/>
      <c r="K3218" s="6"/>
      <c r="O3218" s="5"/>
      <c r="P3218" s="8"/>
      <c r="U3218"/>
      <c r="V3218"/>
    </row>
    <row r="3219" spans="1:22" x14ac:dyDescent="0.25">
      <c r="A3219">
        <v>2000</v>
      </c>
      <c r="B3219">
        <v>5</v>
      </c>
      <c r="C3219">
        <v>21</v>
      </c>
      <c r="D3219">
        <v>4</v>
      </c>
      <c r="E3219" s="13">
        <v>7.9</v>
      </c>
      <c r="F3219" s="7">
        <f>(((20-15)/(MIN($E$2:$E$8761)-15))*Data[[#This Row],[temperatuur]])+18.151</f>
        <v>16.491336134453782</v>
      </c>
      <c r="G3219" s="7">
        <f>Data[[#This Row],[Tintern ]]-Data[[#This Row],[temperatuur]]</f>
        <v>8.5913361344537815</v>
      </c>
      <c r="H3219" s="7">
        <f>ROUND(IF(Data[[#This Row],[deltaT]]&gt;0,(Data[[#This Row],[Tintern ]]-Data[[#This Row],[temperatuur]])*Uitgangspunten!$B$9,0),1)</f>
        <v>29.8</v>
      </c>
      <c r="I3219"/>
      <c r="J3219"/>
      <c r="K3219" s="6"/>
      <c r="O3219" s="5"/>
      <c r="P3219" s="8"/>
      <c r="U3219"/>
      <c r="V3219"/>
    </row>
    <row r="3220" spans="1:22" x14ac:dyDescent="0.25">
      <c r="A3220">
        <v>2000</v>
      </c>
      <c r="B3220">
        <v>5</v>
      </c>
      <c r="C3220">
        <v>29</v>
      </c>
      <c r="D3220">
        <v>22</v>
      </c>
      <c r="E3220" s="13">
        <v>7.9</v>
      </c>
      <c r="F3220" s="7">
        <f>(((20-15)/(MIN($E$2:$E$8761)-15))*Data[[#This Row],[temperatuur]])+18.151</f>
        <v>16.491336134453782</v>
      </c>
      <c r="G3220" s="7">
        <f>Data[[#This Row],[Tintern ]]-Data[[#This Row],[temperatuur]]</f>
        <v>8.5913361344537815</v>
      </c>
      <c r="H3220" s="7">
        <f>ROUND(IF(Data[[#This Row],[deltaT]]&gt;0,(Data[[#This Row],[Tintern ]]-Data[[#This Row],[temperatuur]])*Uitgangspunten!$B$9,0),1)</f>
        <v>29.8</v>
      </c>
      <c r="I3220"/>
      <c r="J3220"/>
      <c r="K3220" s="6"/>
      <c r="O3220" s="5"/>
      <c r="P3220" s="8"/>
      <c r="U3220"/>
      <c r="V3220"/>
    </row>
    <row r="3221" spans="1:22" x14ac:dyDescent="0.25">
      <c r="A3221">
        <v>2011</v>
      </c>
      <c r="B3221">
        <v>6</v>
      </c>
      <c r="C3221">
        <v>1</v>
      </c>
      <c r="D3221">
        <v>23</v>
      </c>
      <c r="E3221" s="13">
        <v>7.9</v>
      </c>
      <c r="F3221" s="7">
        <f>(((20-15)/(MIN($E$2:$E$8761)-15))*Data[[#This Row],[temperatuur]])+18.151</f>
        <v>16.491336134453782</v>
      </c>
      <c r="G3221" s="7">
        <f>Data[[#This Row],[Tintern ]]-Data[[#This Row],[temperatuur]]</f>
        <v>8.5913361344537815</v>
      </c>
      <c r="H3221" s="7">
        <f>ROUND(IF(Data[[#This Row],[deltaT]]&gt;0,(Data[[#This Row],[Tintern ]]-Data[[#This Row],[temperatuur]])*Uitgangspunten!$B$9,0),1)</f>
        <v>29.8</v>
      </c>
      <c r="I3221"/>
      <c r="J3221"/>
      <c r="K3221" s="6"/>
      <c r="O3221" s="5"/>
      <c r="P3221" s="8"/>
      <c r="U3221"/>
      <c r="V3221"/>
    </row>
    <row r="3222" spans="1:22" x14ac:dyDescent="0.25">
      <c r="A3222">
        <v>2011</v>
      </c>
      <c r="B3222">
        <v>9</v>
      </c>
      <c r="C3222">
        <v>2</v>
      </c>
      <c r="D3222">
        <v>2</v>
      </c>
      <c r="E3222" s="13">
        <v>7.9</v>
      </c>
      <c r="F3222" s="7">
        <f>(((20-15)/(MIN($E$2:$E$8761)-15))*Data[[#This Row],[temperatuur]])+18.151</f>
        <v>16.491336134453782</v>
      </c>
      <c r="G3222" s="7">
        <f>Data[[#This Row],[Tintern ]]-Data[[#This Row],[temperatuur]]</f>
        <v>8.5913361344537815</v>
      </c>
      <c r="H3222" s="7">
        <f>ROUND(IF(Data[[#This Row],[deltaT]]&gt;0,(Data[[#This Row],[Tintern ]]-Data[[#This Row],[temperatuur]])*Uitgangspunten!$B$9,0),1)</f>
        <v>29.8</v>
      </c>
      <c r="I3222"/>
      <c r="J3222"/>
      <c r="K3222" s="6"/>
      <c r="O3222" s="5"/>
      <c r="P3222" s="8"/>
      <c r="U3222"/>
      <c r="V3222"/>
    </row>
    <row r="3223" spans="1:22" x14ac:dyDescent="0.25">
      <c r="A3223">
        <v>2011</v>
      </c>
      <c r="B3223">
        <v>9</v>
      </c>
      <c r="C3223">
        <v>16</v>
      </c>
      <c r="D3223">
        <v>2</v>
      </c>
      <c r="E3223" s="13">
        <v>7.9</v>
      </c>
      <c r="F3223" s="7">
        <f>(((20-15)/(MIN($E$2:$E$8761)-15))*Data[[#This Row],[temperatuur]])+18.151</f>
        <v>16.491336134453782</v>
      </c>
      <c r="G3223" s="7">
        <f>Data[[#This Row],[Tintern ]]-Data[[#This Row],[temperatuur]]</f>
        <v>8.5913361344537815</v>
      </c>
      <c r="H3223" s="7">
        <f>ROUND(IF(Data[[#This Row],[deltaT]]&gt;0,(Data[[#This Row],[Tintern ]]-Data[[#This Row],[temperatuur]])*Uitgangspunten!$B$9,0),1)</f>
        <v>29.8</v>
      </c>
      <c r="I3223"/>
      <c r="J3223"/>
      <c r="K3223" s="6"/>
      <c r="O3223" s="5"/>
      <c r="P3223" s="8"/>
      <c r="U3223"/>
      <c r="V3223"/>
    </row>
    <row r="3224" spans="1:22" x14ac:dyDescent="0.25">
      <c r="A3224">
        <v>2011</v>
      </c>
      <c r="B3224">
        <v>9</v>
      </c>
      <c r="C3224">
        <v>16</v>
      </c>
      <c r="D3224">
        <v>4</v>
      </c>
      <c r="E3224" s="13">
        <v>7.9</v>
      </c>
      <c r="F3224" s="7">
        <f>(((20-15)/(MIN($E$2:$E$8761)-15))*Data[[#This Row],[temperatuur]])+18.151</f>
        <v>16.491336134453782</v>
      </c>
      <c r="G3224" s="7">
        <f>Data[[#This Row],[Tintern ]]-Data[[#This Row],[temperatuur]]</f>
        <v>8.5913361344537815</v>
      </c>
      <c r="H3224" s="7">
        <f>ROUND(IF(Data[[#This Row],[deltaT]]&gt;0,(Data[[#This Row],[Tintern ]]-Data[[#This Row],[temperatuur]])*Uitgangspunten!$B$9,0),1)</f>
        <v>29.8</v>
      </c>
      <c r="I3224"/>
      <c r="J3224"/>
      <c r="K3224" s="6"/>
      <c r="O3224" s="5"/>
      <c r="P3224" s="8"/>
      <c r="U3224"/>
      <c r="V3224"/>
    </row>
    <row r="3225" spans="1:22" x14ac:dyDescent="0.25">
      <c r="A3225">
        <v>2010</v>
      </c>
      <c r="B3225">
        <v>10</v>
      </c>
      <c r="C3225">
        <v>10</v>
      </c>
      <c r="D3225">
        <v>22</v>
      </c>
      <c r="E3225" s="13">
        <v>7.9</v>
      </c>
      <c r="F3225" s="7">
        <f>(((20-15)/(MIN($E$2:$E$8761)-15))*Data[[#This Row],[temperatuur]])+18.151</f>
        <v>16.491336134453782</v>
      </c>
      <c r="G3225" s="7">
        <f>Data[[#This Row],[Tintern ]]-Data[[#This Row],[temperatuur]]</f>
        <v>8.5913361344537815</v>
      </c>
      <c r="H3225" s="7">
        <f>ROUND(IF(Data[[#This Row],[deltaT]]&gt;0,(Data[[#This Row],[Tintern ]]-Data[[#This Row],[temperatuur]])*Uitgangspunten!$B$9,0),1)</f>
        <v>29.8</v>
      </c>
      <c r="I3225"/>
      <c r="J3225"/>
      <c r="K3225" s="6"/>
      <c r="O3225" s="5"/>
      <c r="P3225" s="8"/>
      <c r="U3225"/>
      <c r="V3225"/>
    </row>
    <row r="3226" spans="1:22" x14ac:dyDescent="0.25">
      <c r="A3226">
        <v>2010</v>
      </c>
      <c r="B3226">
        <v>10</v>
      </c>
      <c r="C3226">
        <v>13</v>
      </c>
      <c r="D3226">
        <v>17</v>
      </c>
      <c r="E3226" s="13">
        <v>7.9</v>
      </c>
      <c r="F3226" s="7">
        <f>(((20-15)/(MIN($E$2:$E$8761)-15))*Data[[#This Row],[temperatuur]])+18.151</f>
        <v>16.491336134453782</v>
      </c>
      <c r="G3226" s="7">
        <f>Data[[#This Row],[Tintern ]]-Data[[#This Row],[temperatuur]]</f>
        <v>8.5913361344537815</v>
      </c>
      <c r="H3226" s="7">
        <f>ROUND(IF(Data[[#This Row],[deltaT]]&gt;0,(Data[[#This Row],[Tintern ]]-Data[[#This Row],[temperatuur]])*Uitgangspunten!$B$9,0),1)</f>
        <v>29.8</v>
      </c>
      <c r="I3226"/>
      <c r="J3226"/>
      <c r="K3226" s="6"/>
      <c r="O3226" s="5"/>
      <c r="P3226" s="8"/>
      <c r="U3226"/>
      <c r="V3226"/>
    </row>
    <row r="3227" spans="1:22" x14ac:dyDescent="0.25">
      <c r="A3227">
        <v>2010</v>
      </c>
      <c r="B3227">
        <v>10</v>
      </c>
      <c r="C3227">
        <v>19</v>
      </c>
      <c r="D3227">
        <v>7</v>
      </c>
      <c r="E3227" s="13">
        <v>7.9</v>
      </c>
      <c r="F3227" s="7">
        <f>(((20-15)/(MIN($E$2:$E$8761)-15))*Data[[#This Row],[temperatuur]])+18.151</f>
        <v>16.491336134453782</v>
      </c>
      <c r="G3227" s="7">
        <f>Data[[#This Row],[Tintern ]]-Data[[#This Row],[temperatuur]]</f>
        <v>8.5913361344537815</v>
      </c>
      <c r="H3227" s="7">
        <f>ROUND(IF(Data[[#This Row],[deltaT]]&gt;0,(Data[[#This Row],[Tintern ]]-Data[[#This Row],[temperatuur]])*Uitgangspunten!$B$9,0),1)</f>
        <v>29.8</v>
      </c>
      <c r="I3227"/>
      <c r="J3227"/>
      <c r="K3227" s="6"/>
      <c r="O3227" s="5"/>
      <c r="P3227" s="8"/>
      <c r="U3227"/>
      <c r="V3227"/>
    </row>
    <row r="3228" spans="1:22" x14ac:dyDescent="0.25">
      <c r="A3228">
        <v>2010</v>
      </c>
      <c r="B3228">
        <v>10</v>
      </c>
      <c r="C3228">
        <v>19</v>
      </c>
      <c r="D3228">
        <v>18</v>
      </c>
      <c r="E3228" s="13">
        <v>7.9</v>
      </c>
      <c r="F3228" s="7">
        <f>(((20-15)/(MIN($E$2:$E$8761)-15))*Data[[#This Row],[temperatuur]])+18.151</f>
        <v>16.491336134453782</v>
      </c>
      <c r="G3228" s="7">
        <f>Data[[#This Row],[Tintern ]]-Data[[#This Row],[temperatuur]]</f>
        <v>8.5913361344537815</v>
      </c>
      <c r="H3228" s="7">
        <f>ROUND(IF(Data[[#This Row],[deltaT]]&gt;0,(Data[[#This Row],[Tintern ]]-Data[[#This Row],[temperatuur]])*Uitgangspunten!$B$9,0),1)</f>
        <v>29.8</v>
      </c>
      <c r="I3228"/>
      <c r="J3228"/>
      <c r="K3228" s="6"/>
      <c r="O3228" s="5"/>
      <c r="P3228" s="8"/>
      <c r="U3228"/>
      <c r="V3228"/>
    </row>
    <row r="3229" spans="1:22" x14ac:dyDescent="0.25">
      <c r="A3229">
        <v>2010</v>
      </c>
      <c r="B3229">
        <v>10</v>
      </c>
      <c r="C3229">
        <v>20</v>
      </c>
      <c r="D3229">
        <v>9</v>
      </c>
      <c r="E3229" s="13">
        <v>7.9</v>
      </c>
      <c r="F3229" s="7">
        <f>(((20-15)/(MIN($E$2:$E$8761)-15))*Data[[#This Row],[temperatuur]])+18.151</f>
        <v>16.491336134453782</v>
      </c>
      <c r="G3229" s="7">
        <f>Data[[#This Row],[Tintern ]]-Data[[#This Row],[temperatuur]]</f>
        <v>8.5913361344537815</v>
      </c>
      <c r="H3229" s="7">
        <f>ROUND(IF(Data[[#This Row],[deltaT]]&gt;0,(Data[[#This Row],[Tintern ]]-Data[[#This Row],[temperatuur]])*Uitgangspunten!$B$9,0),1)</f>
        <v>29.8</v>
      </c>
      <c r="I3229"/>
      <c r="J3229"/>
      <c r="K3229" s="6"/>
      <c r="O3229" s="5"/>
      <c r="P3229" s="8"/>
      <c r="U3229"/>
      <c r="V3229"/>
    </row>
    <row r="3230" spans="1:22" x14ac:dyDescent="0.25">
      <c r="A3230">
        <v>2010</v>
      </c>
      <c r="B3230">
        <v>10</v>
      </c>
      <c r="C3230">
        <v>22</v>
      </c>
      <c r="D3230">
        <v>22</v>
      </c>
      <c r="E3230" s="13">
        <v>7.9</v>
      </c>
      <c r="F3230" s="7">
        <f>(((20-15)/(MIN($E$2:$E$8761)-15))*Data[[#This Row],[temperatuur]])+18.151</f>
        <v>16.491336134453782</v>
      </c>
      <c r="G3230" s="7">
        <f>Data[[#This Row],[Tintern ]]-Data[[#This Row],[temperatuur]]</f>
        <v>8.5913361344537815</v>
      </c>
      <c r="H3230" s="7">
        <f>ROUND(IF(Data[[#This Row],[deltaT]]&gt;0,(Data[[#This Row],[Tintern ]]-Data[[#This Row],[temperatuur]])*Uitgangspunten!$B$9,0),1)</f>
        <v>29.8</v>
      </c>
      <c r="I3230"/>
      <c r="J3230"/>
      <c r="K3230" s="6"/>
      <c r="O3230" s="5"/>
      <c r="P3230" s="8"/>
      <c r="U3230"/>
      <c r="V3230"/>
    </row>
    <row r="3231" spans="1:22" x14ac:dyDescent="0.25">
      <c r="A3231">
        <v>2010</v>
      </c>
      <c r="B3231">
        <v>10</v>
      </c>
      <c r="C3231">
        <v>26</v>
      </c>
      <c r="D3231">
        <v>21</v>
      </c>
      <c r="E3231" s="13">
        <v>7.9</v>
      </c>
      <c r="F3231" s="7">
        <f>(((20-15)/(MIN($E$2:$E$8761)-15))*Data[[#This Row],[temperatuur]])+18.151</f>
        <v>16.491336134453782</v>
      </c>
      <c r="G3231" s="7">
        <f>Data[[#This Row],[Tintern ]]-Data[[#This Row],[temperatuur]]</f>
        <v>8.5913361344537815</v>
      </c>
      <c r="H3231" s="7">
        <f>ROUND(IF(Data[[#This Row],[deltaT]]&gt;0,(Data[[#This Row],[Tintern ]]-Data[[#This Row],[temperatuur]])*Uitgangspunten!$B$9,0),1)</f>
        <v>29.8</v>
      </c>
      <c r="I3231"/>
      <c r="J3231"/>
      <c r="K3231" s="6"/>
      <c r="O3231" s="5"/>
      <c r="P3231" s="8"/>
      <c r="U3231"/>
      <c r="V3231"/>
    </row>
    <row r="3232" spans="1:22" x14ac:dyDescent="0.25">
      <c r="A3232">
        <v>2003</v>
      </c>
      <c r="B3232">
        <v>11</v>
      </c>
      <c r="C3232">
        <v>4</v>
      </c>
      <c r="D3232">
        <v>4</v>
      </c>
      <c r="E3232" s="13">
        <v>7.9</v>
      </c>
      <c r="F3232" s="7">
        <f>(((20-15)/(MIN($E$2:$E$8761)-15))*Data[[#This Row],[temperatuur]])+18.151</f>
        <v>16.491336134453782</v>
      </c>
      <c r="G3232" s="7">
        <f>Data[[#This Row],[Tintern ]]-Data[[#This Row],[temperatuur]]</f>
        <v>8.5913361344537815</v>
      </c>
      <c r="H3232" s="7">
        <f>ROUND(IF(Data[[#This Row],[deltaT]]&gt;0,(Data[[#This Row],[Tintern ]]-Data[[#This Row],[temperatuur]])*Uitgangspunten!$B$9,0),1)</f>
        <v>29.8</v>
      </c>
      <c r="I3232"/>
      <c r="J3232"/>
      <c r="K3232" s="6"/>
      <c r="O3232" s="5"/>
      <c r="P3232" s="8"/>
      <c r="U3232"/>
      <c r="V3232"/>
    </row>
    <row r="3233" spans="1:22" x14ac:dyDescent="0.25">
      <c r="A3233">
        <v>2003</v>
      </c>
      <c r="B3233">
        <v>11</v>
      </c>
      <c r="C3233">
        <v>5</v>
      </c>
      <c r="D3233">
        <v>24</v>
      </c>
      <c r="E3233" s="13">
        <v>7.9</v>
      </c>
      <c r="F3233" s="7">
        <f>(((20-15)/(MIN($E$2:$E$8761)-15))*Data[[#This Row],[temperatuur]])+18.151</f>
        <v>16.491336134453782</v>
      </c>
      <c r="G3233" s="7">
        <f>Data[[#This Row],[Tintern ]]-Data[[#This Row],[temperatuur]]</f>
        <v>8.5913361344537815</v>
      </c>
      <c r="H3233" s="7">
        <f>ROUND(IF(Data[[#This Row],[deltaT]]&gt;0,(Data[[#This Row],[Tintern ]]-Data[[#This Row],[temperatuur]])*Uitgangspunten!$B$9,0),1)</f>
        <v>29.8</v>
      </c>
      <c r="I3233"/>
      <c r="J3233"/>
      <c r="K3233" s="6"/>
      <c r="O3233" s="5"/>
      <c r="P3233" s="8"/>
      <c r="U3233"/>
      <c r="V3233"/>
    </row>
    <row r="3234" spans="1:22" x14ac:dyDescent="0.25">
      <c r="A3234">
        <v>2003</v>
      </c>
      <c r="B3234">
        <v>11</v>
      </c>
      <c r="C3234">
        <v>7</v>
      </c>
      <c r="D3234">
        <v>15</v>
      </c>
      <c r="E3234" s="13">
        <v>7.9</v>
      </c>
      <c r="F3234" s="7">
        <f>(((20-15)/(MIN($E$2:$E$8761)-15))*Data[[#This Row],[temperatuur]])+18.151</f>
        <v>16.491336134453782</v>
      </c>
      <c r="G3234" s="7">
        <f>Data[[#This Row],[Tintern ]]-Data[[#This Row],[temperatuur]]</f>
        <v>8.5913361344537815</v>
      </c>
      <c r="H3234" s="7">
        <f>ROUND(IF(Data[[#This Row],[deltaT]]&gt;0,(Data[[#This Row],[Tintern ]]-Data[[#This Row],[temperatuur]])*Uitgangspunten!$B$9,0),1)</f>
        <v>29.8</v>
      </c>
      <c r="I3234"/>
      <c r="J3234"/>
      <c r="K3234" s="6"/>
      <c r="O3234" s="5"/>
      <c r="P3234" s="8"/>
      <c r="U3234"/>
      <c r="V3234"/>
    </row>
    <row r="3235" spans="1:22" x14ac:dyDescent="0.25">
      <c r="A3235">
        <v>2003</v>
      </c>
      <c r="B3235">
        <v>11</v>
      </c>
      <c r="C3235">
        <v>12</v>
      </c>
      <c r="D3235">
        <v>20</v>
      </c>
      <c r="E3235" s="13">
        <v>7.9</v>
      </c>
      <c r="F3235" s="7">
        <f>(((20-15)/(MIN($E$2:$E$8761)-15))*Data[[#This Row],[temperatuur]])+18.151</f>
        <v>16.491336134453782</v>
      </c>
      <c r="G3235" s="7">
        <f>Data[[#This Row],[Tintern ]]-Data[[#This Row],[temperatuur]]</f>
        <v>8.5913361344537815</v>
      </c>
      <c r="H3235" s="7">
        <f>ROUND(IF(Data[[#This Row],[deltaT]]&gt;0,(Data[[#This Row],[Tintern ]]-Data[[#This Row],[temperatuur]])*Uitgangspunten!$B$9,0),1)</f>
        <v>29.8</v>
      </c>
      <c r="I3235"/>
      <c r="J3235"/>
      <c r="K3235" s="6"/>
      <c r="O3235" s="5"/>
      <c r="P3235" s="8"/>
      <c r="U3235"/>
      <c r="V3235"/>
    </row>
    <row r="3236" spans="1:22" x14ac:dyDescent="0.25">
      <c r="A3236">
        <v>2003</v>
      </c>
      <c r="B3236">
        <v>11</v>
      </c>
      <c r="C3236">
        <v>14</v>
      </c>
      <c r="D3236">
        <v>20</v>
      </c>
      <c r="E3236" s="13">
        <v>7.9</v>
      </c>
      <c r="F3236" s="7">
        <f>(((20-15)/(MIN($E$2:$E$8761)-15))*Data[[#This Row],[temperatuur]])+18.151</f>
        <v>16.491336134453782</v>
      </c>
      <c r="G3236" s="7">
        <f>Data[[#This Row],[Tintern ]]-Data[[#This Row],[temperatuur]]</f>
        <v>8.5913361344537815</v>
      </c>
      <c r="H3236" s="7">
        <f>ROUND(IF(Data[[#This Row],[deltaT]]&gt;0,(Data[[#This Row],[Tintern ]]-Data[[#This Row],[temperatuur]])*Uitgangspunten!$B$9,0),1)</f>
        <v>29.8</v>
      </c>
      <c r="I3236"/>
      <c r="J3236"/>
      <c r="K3236" s="6"/>
      <c r="O3236" s="5"/>
      <c r="P3236" s="8"/>
      <c r="U3236"/>
      <c r="V3236"/>
    </row>
    <row r="3237" spans="1:22" x14ac:dyDescent="0.25">
      <c r="A3237">
        <v>2003</v>
      </c>
      <c r="B3237">
        <v>11</v>
      </c>
      <c r="C3237">
        <v>21</v>
      </c>
      <c r="D3237">
        <v>6</v>
      </c>
      <c r="E3237" s="13">
        <v>7.9</v>
      </c>
      <c r="F3237" s="7">
        <f>(((20-15)/(MIN($E$2:$E$8761)-15))*Data[[#This Row],[temperatuur]])+18.151</f>
        <v>16.491336134453782</v>
      </c>
      <c r="G3237" s="7">
        <f>Data[[#This Row],[Tintern ]]-Data[[#This Row],[temperatuur]]</f>
        <v>8.5913361344537815</v>
      </c>
      <c r="H3237" s="7">
        <f>ROUND(IF(Data[[#This Row],[deltaT]]&gt;0,(Data[[#This Row],[Tintern ]]-Data[[#This Row],[temperatuur]])*Uitgangspunten!$B$9,0),1)</f>
        <v>29.8</v>
      </c>
      <c r="I3237"/>
      <c r="J3237"/>
      <c r="K3237" s="6"/>
      <c r="O3237" s="5"/>
      <c r="P3237" s="8"/>
      <c r="U3237"/>
      <c r="V3237"/>
    </row>
    <row r="3238" spans="1:22" x14ac:dyDescent="0.25">
      <c r="A3238">
        <v>2003</v>
      </c>
      <c r="B3238">
        <v>11</v>
      </c>
      <c r="C3238">
        <v>21</v>
      </c>
      <c r="D3238">
        <v>8</v>
      </c>
      <c r="E3238" s="13">
        <v>7.9</v>
      </c>
      <c r="F3238" s="7">
        <f>(((20-15)/(MIN($E$2:$E$8761)-15))*Data[[#This Row],[temperatuur]])+18.151</f>
        <v>16.491336134453782</v>
      </c>
      <c r="G3238" s="7">
        <f>Data[[#This Row],[Tintern ]]-Data[[#This Row],[temperatuur]]</f>
        <v>8.5913361344537815</v>
      </c>
      <c r="H3238" s="7">
        <f>ROUND(IF(Data[[#This Row],[deltaT]]&gt;0,(Data[[#This Row],[Tintern ]]-Data[[#This Row],[temperatuur]])*Uitgangspunten!$B$9,0),1)</f>
        <v>29.8</v>
      </c>
      <c r="I3238"/>
      <c r="J3238"/>
      <c r="K3238" s="6"/>
      <c r="O3238" s="5"/>
      <c r="P3238" s="8"/>
      <c r="U3238"/>
      <c r="V3238"/>
    </row>
    <row r="3239" spans="1:22" x14ac:dyDescent="0.25">
      <c r="A3239">
        <v>2003</v>
      </c>
      <c r="B3239">
        <v>11</v>
      </c>
      <c r="C3239">
        <v>24</v>
      </c>
      <c r="D3239">
        <v>9</v>
      </c>
      <c r="E3239" s="13">
        <v>7.9</v>
      </c>
      <c r="F3239" s="7">
        <f>(((20-15)/(MIN($E$2:$E$8761)-15))*Data[[#This Row],[temperatuur]])+18.151</f>
        <v>16.491336134453782</v>
      </c>
      <c r="G3239" s="7">
        <f>Data[[#This Row],[Tintern ]]-Data[[#This Row],[temperatuur]]</f>
        <v>8.5913361344537815</v>
      </c>
      <c r="H3239" s="7">
        <f>ROUND(IF(Data[[#This Row],[deltaT]]&gt;0,(Data[[#This Row],[Tintern ]]-Data[[#This Row],[temperatuur]])*Uitgangspunten!$B$9,0),1)</f>
        <v>29.8</v>
      </c>
      <c r="I3239"/>
      <c r="J3239"/>
      <c r="K3239" s="6"/>
      <c r="O3239" s="5"/>
      <c r="P3239" s="8"/>
      <c r="U3239"/>
      <c r="V3239"/>
    </row>
    <row r="3240" spans="1:22" x14ac:dyDescent="0.25">
      <c r="A3240">
        <v>2003</v>
      </c>
      <c r="B3240">
        <v>11</v>
      </c>
      <c r="C3240">
        <v>25</v>
      </c>
      <c r="D3240">
        <v>15</v>
      </c>
      <c r="E3240" s="13">
        <v>7.9</v>
      </c>
      <c r="F3240" s="7">
        <f>(((20-15)/(MIN($E$2:$E$8761)-15))*Data[[#This Row],[temperatuur]])+18.151</f>
        <v>16.491336134453782</v>
      </c>
      <c r="G3240" s="7">
        <f>Data[[#This Row],[Tintern ]]-Data[[#This Row],[temperatuur]]</f>
        <v>8.5913361344537815</v>
      </c>
      <c r="H3240" s="7">
        <f>ROUND(IF(Data[[#This Row],[deltaT]]&gt;0,(Data[[#This Row],[Tintern ]]-Data[[#This Row],[temperatuur]])*Uitgangspunten!$B$9,0),1)</f>
        <v>29.8</v>
      </c>
      <c r="I3240"/>
      <c r="J3240"/>
      <c r="K3240" s="6"/>
      <c r="O3240" s="5"/>
      <c r="P3240" s="8"/>
      <c r="U3240"/>
      <c r="V3240"/>
    </row>
    <row r="3241" spans="1:22" x14ac:dyDescent="0.25">
      <c r="A3241">
        <v>2003</v>
      </c>
      <c r="B3241">
        <v>11</v>
      </c>
      <c r="C3241">
        <v>30</v>
      </c>
      <c r="D3241">
        <v>19</v>
      </c>
      <c r="E3241" s="13">
        <v>7.9</v>
      </c>
      <c r="F3241" s="7">
        <f>(((20-15)/(MIN($E$2:$E$8761)-15))*Data[[#This Row],[temperatuur]])+18.151</f>
        <v>16.491336134453782</v>
      </c>
      <c r="G3241" s="7">
        <f>Data[[#This Row],[Tintern ]]-Data[[#This Row],[temperatuur]]</f>
        <v>8.5913361344537815</v>
      </c>
      <c r="H3241" s="7">
        <f>ROUND(IF(Data[[#This Row],[deltaT]]&gt;0,(Data[[#This Row],[Tintern ]]-Data[[#This Row],[temperatuur]])*Uitgangspunten!$B$9,0),1)</f>
        <v>29.8</v>
      </c>
      <c r="I3241"/>
      <c r="J3241"/>
      <c r="K3241" s="6"/>
      <c r="O3241" s="5"/>
      <c r="P3241" s="8"/>
      <c r="U3241"/>
      <c r="V3241"/>
    </row>
    <row r="3242" spans="1:22" x14ac:dyDescent="0.25">
      <c r="A3242">
        <v>2003</v>
      </c>
      <c r="B3242">
        <v>12</v>
      </c>
      <c r="C3242">
        <v>2</v>
      </c>
      <c r="D3242">
        <v>2</v>
      </c>
      <c r="E3242" s="13">
        <v>7.9</v>
      </c>
      <c r="F3242" s="7">
        <f>(((20-15)/(MIN($E$2:$E$8761)-15))*Data[[#This Row],[temperatuur]])+18.151</f>
        <v>16.491336134453782</v>
      </c>
      <c r="G3242" s="7">
        <f>Data[[#This Row],[Tintern ]]-Data[[#This Row],[temperatuur]]</f>
        <v>8.5913361344537815</v>
      </c>
      <c r="H3242" s="7">
        <f>ROUND(IF(Data[[#This Row],[deltaT]]&gt;0,(Data[[#This Row],[Tintern ]]-Data[[#This Row],[temperatuur]])*Uitgangspunten!$B$9,0),1)</f>
        <v>29.8</v>
      </c>
      <c r="I3242">
        <f>(MAX(E3218:E3241)+MIN(E3218:E3241))/20</f>
        <v>0.79</v>
      </c>
      <c r="J3242"/>
      <c r="K3242" s="6"/>
      <c r="O3242" s="5"/>
      <c r="P3242" s="8"/>
      <c r="U3242"/>
      <c r="V3242"/>
    </row>
    <row r="3243" spans="1:22" x14ac:dyDescent="0.25">
      <c r="A3243">
        <v>2003</v>
      </c>
      <c r="B3243">
        <v>12</v>
      </c>
      <c r="C3243">
        <v>2</v>
      </c>
      <c r="D3243">
        <v>12</v>
      </c>
      <c r="E3243" s="13">
        <v>7.9</v>
      </c>
      <c r="F3243" s="7">
        <f>(((20-15)/(MIN($E$2:$E$8761)-15))*Data[[#This Row],[temperatuur]])+18.151</f>
        <v>16.491336134453782</v>
      </c>
      <c r="G3243" s="7">
        <f>Data[[#This Row],[Tintern ]]-Data[[#This Row],[temperatuur]]</f>
        <v>8.5913361344537815</v>
      </c>
      <c r="H3243" s="7">
        <f>ROUND(IF(Data[[#This Row],[deltaT]]&gt;0,(Data[[#This Row],[Tintern ]]-Data[[#This Row],[temperatuur]])*Uitgangspunten!$B$9,0),1)</f>
        <v>29.8</v>
      </c>
      <c r="I3243"/>
      <c r="J3243"/>
      <c r="K3243" s="6"/>
      <c r="O3243" s="5"/>
      <c r="P3243" s="8"/>
      <c r="U3243"/>
      <c r="V3243"/>
    </row>
    <row r="3244" spans="1:22" x14ac:dyDescent="0.25">
      <c r="A3244">
        <v>2003</v>
      </c>
      <c r="B3244">
        <v>12</v>
      </c>
      <c r="C3244">
        <v>14</v>
      </c>
      <c r="D3244">
        <v>5</v>
      </c>
      <c r="E3244" s="13">
        <v>7.9</v>
      </c>
      <c r="F3244" s="7">
        <f>(((20-15)/(MIN($E$2:$E$8761)-15))*Data[[#This Row],[temperatuur]])+18.151</f>
        <v>16.491336134453782</v>
      </c>
      <c r="G3244" s="7">
        <f>Data[[#This Row],[Tintern ]]-Data[[#This Row],[temperatuur]]</f>
        <v>8.5913361344537815</v>
      </c>
      <c r="H3244" s="7">
        <f>ROUND(IF(Data[[#This Row],[deltaT]]&gt;0,(Data[[#This Row],[Tintern ]]-Data[[#This Row],[temperatuur]])*Uitgangspunten!$B$9,0),1)</f>
        <v>29.8</v>
      </c>
      <c r="I3244"/>
      <c r="J3244"/>
      <c r="K3244" s="6"/>
      <c r="O3244" s="5"/>
      <c r="P3244" s="8"/>
      <c r="U3244"/>
      <c r="V3244"/>
    </row>
    <row r="3245" spans="1:22" x14ac:dyDescent="0.25">
      <c r="A3245">
        <v>2003</v>
      </c>
      <c r="B3245">
        <v>12</v>
      </c>
      <c r="C3245">
        <v>20</v>
      </c>
      <c r="D3245">
        <v>11</v>
      </c>
      <c r="E3245" s="13">
        <v>7.9</v>
      </c>
      <c r="F3245" s="7">
        <f>(((20-15)/(MIN($E$2:$E$8761)-15))*Data[[#This Row],[temperatuur]])+18.151</f>
        <v>16.491336134453782</v>
      </c>
      <c r="G3245" s="7">
        <f>Data[[#This Row],[Tintern ]]-Data[[#This Row],[temperatuur]]</f>
        <v>8.5913361344537815</v>
      </c>
      <c r="H3245" s="7">
        <f>ROUND(IF(Data[[#This Row],[deltaT]]&gt;0,(Data[[#This Row],[Tintern ]]-Data[[#This Row],[temperatuur]])*Uitgangspunten!$B$9,0),1)</f>
        <v>29.8</v>
      </c>
      <c r="I3245"/>
      <c r="J3245"/>
      <c r="K3245" s="6"/>
      <c r="O3245" s="5"/>
      <c r="P3245" s="8"/>
      <c r="U3245"/>
      <c r="V3245"/>
    </row>
    <row r="3246" spans="1:22" x14ac:dyDescent="0.25">
      <c r="A3246">
        <v>2003</v>
      </c>
      <c r="B3246">
        <v>12</v>
      </c>
      <c r="C3246">
        <v>20</v>
      </c>
      <c r="D3246">
        <v>23</v>
      </c>
      <c r="E3246" s="13">
        <v>7.9</v>
      </c>
      <c r="F3246" s="7">
        <f>(((20-15)/(MIN($E$2:$E$8761)-15))*Data[[#This Row],[temperatuur]])+18.151</f>
        <v>16.491336134453782</v>
      </c>
      <c r="G3246" s="7">
        <f>Data[[#This Row],[Tintern ]]-Data[[#This Row],[temperatuur]]</f>
        <v>8.5913361344537815</v>
      </c>
      <c r="H3246" s="7">
        <f>ROUND(IF(Data[[#This Row],[deltaT]]&gt;0,(Data[[#This Row],[Tintern ]]-Data[[#This Row],[temperatuur]])*Uitgangspunten!$B$9,0),1)</f>
        <v>29.8</v>
      </c>
      <c r="I3246"/>
      <c r="J3246"/>
      <c r="K3246" s="6"/>
      <c r="O3246" s="5"/>
      <c r="P3246" s="8"/>
      <c r="U3246"/>
      <c r="V3246"/>
    </row>
    <row r="3247" spans="1:22" x14ac:dyDescent="0.25">
      <c r="A3247">
        <v>2003</v>
      </c>
      <c r="B3247">
        <v>12</v>
      </c>
      <c r="C3247">
        <v>21</v>
      </c>
      <c r="D3247">
        <v>13</v>
      </c>
      <c r="E3247" s="13">
        <v>7.9</v>
      </c>
      <c r="F3247" s="7">
        <f>(((20-15)/(MIN($E$2:$E$8761)-15))*Data[[#This Row],[temperatuur]])+18.151</f>
        <v>16.491336134453782</v>
      </c>
      <c r="G3247" s="7">
        <f>Data[[#This Row],[Tintern ]]-Data[[#This Row],[temperatuur]]</f>
        <v>8.5913361344537815</v>
      </c>
      <c r="H3247" s="7">
        <f>ROUND(IF(Data[[#This Row],[deltaT]]&gt;0,(Data[[#This Row],[Tintern ]]-Data[[#This Row],[temperatuur]])*Uitgangspunten!$B$9,0),1)</f>
        <v>29.8</v>
      </c>
      <c r="I3247"/>
      <c r="J3247"/>
      <c r="K3247" s="6"/>
      <c r="O3247" s="5"/>
      <c r="P3247" s="8"/>
      <c r="U3247"/>
      <c r="V3247"/>
    </row>
    <row r="3248" spans="1:22" x14ac:dyDescent="0.25">
      <c r="A3248">
        <v>2003</v>
      </c>
      <c r="B3248">
        <v>12</v>
      </c>
      <c r="C3248">
        <v>21</v>
      </c>
      <c r="D3248">
        <v>15</v>
      </c>
      <c r="E3248" s="13">
        <v>7.9</v>
      </c>
      <c r="F3248" s="7">
        <f>(((20-15)/(MIN($E$2:$E$8761)-15))*Data[[#This Row],[temperatuur]])+18.151</f>
        <v>16.491336134453782</v>
      </c>
      <c r="G3248" s="7">
        <f>Data[[#This Row],[Tintern ]]-Data[[#This Row],[temperatuur]]</f>
        <v>8.5913361344537815</v>
      </c>
      <c r="H3248" s="7">
        <f>ROUND(IF(Data[[#This Row],[deltaT]]&gt;0,(Data[[#This Row],[Tintern ]]-Data[[#This Row],[temperatuur]])*Uitgangspunten!$B$9,0),1)</f>
        <v>29.8</v>
      </c>
      <c r="I3248"/>
      <c r="J3248"/>
      <c r="K3248" s="6"/>
      <c r="O3248" s="5"/>
      <c r="P3248" s="8"/>
      <c r="U3248"/>
      <c r="V3248"/>
    </row>
    <row r="3249" spans="1:22" x14ac:dyDescent="0.25">
      <c r="A3249">
        <v>2003</v>
      </c>
      <c r="B3249">
        <v>12</v>
      </c>
      <c r="C3249">
        <v>25</v>
      </c>
      <c r="D3249">
        <v>8</v>
      </c>
      <c r="E3249" s="13">
        <v>7.9</v>
      </c>
      <c r="F3249" s="7">
        <f>(((20-15)/(MIN($E$2:$E$8761)-15))*Data[[#This Row],[temperatuur]])+18.151</f>
        <v>16.491336134453782</v>
      </c>
      <c r="G3249" s="7">
        <f>Data[[#This Row],[Tintern ]]-Data[[#This Row],[temperatuur]]</f>
        <v>8.5913361344537815</v>
      </c>
      <c r="H3249" s="7">
        <f>ROUND(IF(Data[[#This Row],[deltaT]]&gt;0,(Data[[#This Row],[Tintern ]]-Data[[#This Row],[temperatuur]])*Uitgangspunten!$B$9,0),1)</f>
        <v>29.8</v>
      </c>
      <c r="I3249"/>
      <c r="J3249"/>
      <c r="K3249" s="6"/>
      <c r="O3249" s="5"/>
      <c r="P3249" s="8"/>
      <c r="U3249"/>
      <c r="V3249"/>
    </row>
    <row r="3250" spans="1:22" x14ac:dyDescent="0.25">
      <c r="A3250">
        <v>2003</v>
      </c>
      <c r="B3250">
        <v>12</v>
      </c>
      <c r="C3250">
        <v>26</v>
      </c>
      <c r="D3250">
        <v>6</v>
      </c>
      <c r="E3250" s="13">
        <v>7.9</v>
      </c>
      <c r="F3250" s="7">
        <f>(((20-15)/(MIN($E$2:$E$8761)-15))*Data[[#This Row],[temperatuur]])+18.151</f>
        <v>16.491336134453782</v>
      </c>
      <c r="G3250" s="7">
        <f>Data[[#This Row],[Tintern ]]-Data[[#This Row],[temperatuur]]</f>
        <v>8.5913361344537815</v>
      </c>
      <c r="H3250" s="7">
        <f>ROUND(IF(Data[[#This Row],[deltaT]]&gt;0,(Data[[#This Row],[Tintern ]]-Data[[#This Row],[temperatuur]])*Uitgangspunten!$B$9,0),1)</f>
        <v>29.8</v>
      </c>
      <c r="I3250"/>
      <c r="J3250"/>
      <c r="K3250" s="6"/>
      <c r="O3250" s="5"/>
      <c r="P3250" s="8"/>
      <c r="U3250"/>
      <c r="V3250"/>
    </row>
    <row r="3251" spans="1:22" x14ac:dyDescent="0.25">
      <c r="A3251">
        <v>2001</v>
      </c>
      <c r="B3251">
        <v>1</v>
      </c>
      <c r="C3251">
        <v>4</v>
      </c>
      <c r="D3251">
        <v>10</v>
      </c>
      <c r="E3251" s="13">
        <v>8</v>
      </c>
      <c r="F3251" s="7">
        <f>(((20-15)/(MIN($E$2:$E$8761)-15))*Data[[#This Row],[temperatuur]])+18.151</f>
        <v>16.470327731092436</v>
      </c>
      <c r="G3251" s="7">
        <f>Data[[#This Row],[Tintern ]]-Data[[#This Row],[temperatuur]]</f>
        <v>8.4703277310924356</v>
      </c>
      <c r="H3251" s="7">
        <f>ROUND(IF(Data[[#This Row],[deltaT]]&gt;0,(Data[[#This Row],[Tintern ]]-Data[[#This Row],[temperatuur]])*Uitgangspunten!$B$9,0),1)</f>
        <v>29.4</v>
      </c>
      <c r="I3251"/>
      <c r="J3251"/>
      <c r="K3251" s="6"/>
      <c r="O3251" s="5"/>
      <c r="P3251" s="8"/>
      <c r="U3251"/>
      <c r="V3251"/>
    </row>
    <row r="3252" spans="1:22" x14ac:dyDescent="0.25">
      <c r="A3252">
        <v>2001</v>
      </c>
      <c r="B3252">
        <v>1</v>
      </c>
      <c r="C3252">
        <v>4</v>
      </c>
      <c r="D3252">
        <v>20</v>
      </c>
      <c r="E3252" s="13">
        <v>8</v>
      </c>
      <c r="F3252" s="7">
        <f>(((20-15)/(MIN($E$2:$E$8761)-15))*Data[[#This Row],[temperatuur]])+18.151</f>
        <v>16.470327731092436</v>
      </c>
      <c r="G3252" s="7">
        <f>Data[[#This Row],[Tintern ]]-Data[[#This Row],[temperatuur]]</f>
        <v>8.4703277310924356</v>
      </c>
      <c r="H3252" s="7">
        <f>ROUND(IF(Data[[#This Row],[deltaT]]&gt;0,(Data[[#This Row],[Tintern ]]-Data[[#This Row],[temperatuur]])*Uitgangspunten!$B$9,0),1)</f>
        <v>29.4</v>
      </c>
      <c r="I3252"/>
      <c r="J3252"/>
      <c r="K3252" s="6"/>
      <c r="O3252" s="5"/>
      <c r="P3252" s="8"/>
      <c r="U3252"/>
      <c r="V3252"/>
    </row>
    <row r="3253" spans="1:22" x14ac:dyDescent="0.25">
      <c r="A3253">
        <v>2001</v>
      </c>
      <c r="B3253">
        <v>1</v>
      </c>
      <c r="C3253">
        <v>23</v>
      </c>
      <c r="D3253">
        <v>12</v>
      </c>
      <c r="E3253" s="13">
        <v>8</v>
      </c>
      <c r="F3253" s="7">
        <f>(((20-15)/(MIN($E$2:$E$8761)-15))*Data[[#This Row],[temperatuur]])+18.151</f>
        <v>16.470327731092436</v>
      </c>
      <c r="G3253" s="7">
        <f>Data[[#This Row],[Tintern ]]-Data[[#This Row],[temperatuur]]</f>
        <v>8.4703277310924356</v>
      </c>
      <c r="H3253" s="7">
        <f>ROUND(IF(Data[[#This Row],[deltaT]]&gt;0,(Data[[#This Row],[Tintern ]]-Data[[#This Row],[temperatuur]])*Uitgangspunten!$B$9,0),1)</f>
        <v>29.4</v>
      </c>
      <c r="I3253"/>
      <c r="J3253"/>
      <c r="K3253" s="6"/>
      <c r="O3253" s="5"/>
      <c r="P3253" s="8"/>
      <c r="U3253"/>
      <c r="V3253"/>
    </row>
    <row r="3254" spans="1:22" x14ac:dyDescent="0.25">
      <c r="A3254">
        <v>2001</v>
      </c>
      <c r="B3254">
        <v>1</v>
      </c>
      <c r="C3254">
        <v>25</v>
      </c>
      <c r="D3254">
        <v>12</v>
      </c>
      <c r="E3254" s="13">
        <v>8</v>
      </c>
      <c r="F3254" s="7">
        <f>(((20-15)/(MIN($E$2:$E$8761)-15))*Data[[#This Row],[temperatuur]])+18.151</f>
        <v>16.470327731092436</v>
      </c>
      <c r="G3254" s="7">
        <f>Data[[#This Row],[Tintern ]]-Data[[#This Row],[temperatuur]]</f>
        <v>8.4703277310924356</v>
      </c>
      <c r="H3254" s="7">
        <f>ROUND(IF(Data[[#This Row],[deltaT]]&gt;0,(Data[[#This Row],[Tintern ]]-Data[[#This Row],[temperatuur]])*Uitgangspunten!$B$9,0),1)</f>
        <v>29.4</v>
      </c>
      <c r="I3254"/>
      <c r="J3254"/>
      <c r="K3254" s="6"/>
      <c r="O3254" s="5"/>
      <c r="P3254" s="8"/>
      <c r="U3254"/>
      <c r="V3254"/>
    </row>
    <row r="3255" spans="1:22" x14ac:dyDescent="0.25">
      <c r="A3255">
        <v>2004</v>
      </c>
      <c r="B3255">
        <v>2</v>
      </c>
      <c r="C3255">
        <v>11</v>
      </c>
      <c r="D3255">
        <v>12</v>
      </c>
      <c r="E3255" s="13">
        <v>8</v>
      </c>
      <c r="F3255" s="7">
        <f>(((20-15)/(MIN($E$2:$E$8761)-15))*Data[[#This Row],[temperatuur]])+18.151</f>
        <v>16.470327731092436</v>
      </c>
      <c r="G3255" s="7">
        <f>Data[[#This Row],[Tintern ]]-Data[[#This Row],[temperatuur]]</f>
        <v>8.4703277310924356</v>
      </c>
      <c r="H3255" s="7">
        <f>ROUND(IF(Data[[#This Row],[deltaT]]&gt;0,(Data[[#This Row],[Tintern ]]-Data[[#This Row],[temperatuur]])*Uitgangspunten!$B$9,0),1)</f>
        <v>29.4</v>
      </c>
      <c r="I3255"/>
      <c r="J3255"/>
      <c r="K3255" s="6"/>
      <c r="O3255" s="5"/>
      <c r="P3255" s="8"/>
      <c r="U3255"/>
      <c r="V3255"/>
    </row>
    <row r="3256" spans="1:22" x14ac:dyDescent="0.25">
      <c r="A3256">
        <v>2004</v>
      </c>
      <c r="B3256">
        <v>2</v>
      </c>
      <c r="C3256">
        <v>13</v>
      </c>
      <c r="D3256">
        <v>18</v>
      </c>
      <c r="E3256" s="13">
        <v>8</v>
      </c>
      <c r="F3256" s="7">
        <f>(((20-15)/(MIN($E$2:$E$8761)-15))*Data[[#This Row],[temperatuur]])+18.151</f>
        <v>16.470327731092436</v>
      </c>
      <c r="G3256" s="7">
        <f>Data[[#This Row],[Tintern ]]-Data[[#This Row],[temperatuur]]</f>
        <v>8.4703277310924356</v>
      </c>
      <c r="H3256" s="7">
        <f>ROUND(IF(Data[[#This Row],[deltaT]]&gt;0,(Data[[#This Row],[Tintern ]]-Data[[#This Row],[temperatuur]])*Uitgangspunten!$B$9,0),1)</f>
        <v>29.4</v>
      </c>
      <c r="I3256"/>
      <c r="J3256"/>
      <c r="K3256" s="6"/>
      <c r="O3256" s="5"/>
      <c r="P3256" s="8"/>
      <c r="U3256"/>
      <c r="V3256"/>
    </row>
    <row r="3257" spans="1:22" x14ac:dyDescent="0.25">
      <c r="A3257">
        <v>2004</v>
      </c>
      <c r="B3257">
        <v>2</v>
      </c>
      <c r="C3257">
        <v>13</v>
      </c>
      <c r="D3257">
        <v>20</v>
      </c>
      <c r="E3257" s="13">
        <v>8</v>
      </c>
      <c r="F3257" s="7">
        <f>(((20-15)/(MIN($E$2:$E$8761)-15))*Data[[#This Row],[temperatuur]])+18.151</f>
        <v>16.470327731092436</v>
      </c>
      <c r="G3257" s="7">
        <f>Data[[#This Row],[Tintern ]]-Data[[#This Row],[temperatuur]]</f>
        <v>8.4703277310924356</v>
      </c>
      <c r="H3257" s="7">
        <f>ROUND(IF(Data[[#This Row],[deltaT]]&gt;0,(Data[[#This Row],[Tintern ]]-Data[[#This Row],[temperatuur]])*Uitgangspunten!$B$9,0),1)</f>
        <v>29.4</v>
      </c>
      <c r="I3257"/>
      <c r="J3257"/>
      <c r="K3257" s="6"/>
      <c r="O3257" s="5"/>
      <c r="P3257" s="8"/>
      <c r="U3257"/>
      <c r="V3257"/>
    </row>
    <row r="3258" spans="1:22" x14ac:dyDescent="0.25">
      <c r="A3258">
        <v>2004</v>
      </c>
      <c r="B3258">
        <v>2</v>
      </c>
      <c r="C3258">
        <v>13</v>
      </c>
      <c r="D3258">
        <v>21</v>
      </c>
      <c r="E3258" s="13">
        <v>8</v>
      </c>
      <c r="F3258" s="7">
        <f>(((20-15)/(MIN($E$2:$E$8761)-15))*Data[[#This Row],[temperatuur]])+18.151</f>
        <v>16.470327731092436</v>
      </c>
      <c r="G3258" s="7">
        <f>Data[[#This Row],[Tintern ]]-Data[[#This Row],[temperatuur]]</f>
        <v>8.4703277310924356</v>
      </c>
      <c r="H3258" s="7">
        <f>ROUND(IF(Data[[#This Row],[deltaT]]&gt;0,(Data[[#This Row],[Tintern ]]-Data[[#This Row],[temperatuur]])*Uitgangspunten!$B$9,0),1)</f>
        <v>29.4</v>
      </c>
      <c r="I3258"/>
      <c r="J3258"/>
      <c r="K3258" s="6"/>
      <c r="O3258" s="5"/>
      <c r="P3258" s="8"/>
      <c r="U3258"/>
      <c r="V3258"/>
    </row>
    <row r="3259" spans="1:22" x14ac:dyDescent="0.25">
      <c r="A3259">
        <v>2004</v>
      </c>
      <c r="B3259">
        <v>2</v>
      </c>
      <c r="C3259">
        <v>18</v>
      </c>
      <c r="D3259">
        <v>12</v>
      </c>
      <c r="E3259" s="13">
        <v>8</v>
      </c>
      <c r="F3259" s="7">
        <f>(((20-15)/(MIN($E$2:$E$8761)-15))*Data[[#This Row],[temperatuur]])+18.151</f>
        <v>16.470327731092436</v>
      </c>
      <c r="G3259" s="7">
        <f>Data[[#This Row],[Tintern ]]-Data[[#This Row],[temperatuur]]</f>
        <v>8.4703277310924356</v>
      </c>
      <c r="H3259" s="7">
        <f>ROUND(IF(Data[[#This Row],[deltaT]]&gt;0,(Data[[#This Row],[Tintern ]]-Data[[#This Row],[temperatuur]])*Uitgangspunten!$B$9,0),1)</f>
        <v>29.4</v>
      </c>
      <c r="I3259"/>
      <c r="J3259"/>
      <c r="K3259" s="6"/>
      <c r="O3259" s="5"/>
      <c r="P3259" s="8"/>
      <c r="U3259"/>
      <c r="V3259"/>
    </row>
    <row r="3260" spans="1:22" x14ac:dyDescent="0.25">
      <c r="A3260">
        <v>2004</v>
      </c>
      <c r="B3260">
        <v>3</v>
      </c>
      <c r="C3260">
        <v>18</v>
      </c>
      <c r="D3260">
        <v>8</v>
      </c>
      <c r="E3260" s="13">
        <v>8</v>
      </c>
      <c r="F3260" s="7">
        <f>(((20-15)/(MIN($E$2:$E$8761)-15))*Data[[#This Row],[temperatuur]])+18.151</f>
        <v>16.470327731092436</v>
      </c>
      <c r="G3260" s="7">
        <f>Data[[#This Row],[Tintern ]]-Data[[#This Row],[temperatuur]]</f>
        <v>8.4703277310924356</v>
      </c>
      <c r="H3260" s="7">
        <f>ROUND(IF(Data[[#This Row],[deltaT]]&gt;0,(Data[[#This Row],[Tintern ]]-Data[[#This Row],[temperatuur]])*Uitgangspunten!$B$9,0),1)</f>
        <v>29.4</v>
      </c>
      <c r="I3260"/>
      <c r="J3260"/>
      <c r="K3260" s="6"/>
      <c r="O3260" s="5"/>
      <c r="P3260" s="8"/>
      <c r="U3260"/>
      <c r="V3260"/>
    </row>
    <row r="3261" spans="1:22" x14ac:dyDescent="0.25">
      <c r="A3261">
        <v>2004</v>
      </c>
      <c r="B3261">
        <v>3</v>
      </c>
      <c r="C3261">
        <v>24</v>
      </c>
      <c r="D3261">
        <v>14</v>
      </c>
      <c r="E3261" s="13">
        <v>8</v>
      </c>
      <c r="F3261" s="7">
        <f>(((20-15)/(MIN($E$2:$E$8761)-15))*Data[[#This Row],[temperatuur]])+18.151</f>
        <v>16.470327731092436</v>
      </c>
      <c r="G3261" s="7">
        <f>Data[[#This Row],[Tintern ]]-Data[[#This Row],[temperatuur]]</f>
        <v>8.4703277310924356</v>
      </c>
      <c r="H3261" s="7">
        <f>ROUND(IF(Data[[#This Row],[deltaT]]&gt;0,(Data[[#This Row],[Tintern ]]-Data[[#This Row],[temperatuur]])*Uitgangspunten!$B$9,0),1)</f>
        <v>29.4</v>
      </c>
      <c r="I3261"/>
      <c r="J3261"/>
      <c r="K3261" s="6"/>
      <c r="O3261" s="5"/>
      <c r="P3261" s="8"/>
      <c r="U3261"/>
      <c r="V3261"/>
    </row>
    <row r="3262" spans="1:22" x14ac:dyDescent="0.25">
      <c r="A3262">
        <v>2002</v>
      </c>
      <c r="B3262">
        <v>4</v>
      </c>
      <c r="C3262">
        <v>2</v>
      </c>
      <c r="D3262">
        <v>1</v>
      </c>
      <c r="E3262" s="13">
        <v>8</v>
      </c>
      <c r="F3262" s="7">
        <f>(((20-15)/(MIN($E$2:$E$8761)-15))*Data[[#This Row],[temperatuur]])+18.151</f>
        <v>16.470327731092436</v>
      </c>
      <c r="G3262" s="7">
        <f>Data[[#This Row],[Tintern ]]-Data[[#This Row],[temperatuur]]</f>
        <v>8.4703277310924356</v>
      </c>
      <c r="H3262" s="7">
        <f>ROUND(IF(Data[[#This Row],[deltaT]]&gt;0,(Data[[#This Row],[Tintern ]]-Data[[#This Row],[temperatuur]])*Uitgangspunten!$B$9,0),1)</f>
        <v>29.4</v>
      </c>
      <c r="I3262"/>
      <c r="J3262"/>
      <c r="K3262" s="6"/>
      <c r="O3262" s="5"/>
      <c r="P3262" s="8"/>
      <c r="U3262"/>
      <c r="V3262"/>
    </row>
    <row r="3263" spans="1:22" x14ac:dyDescent="0.25">
      <c r="A3263">
        <v>2002</v>
      </c>
      <c r="B3263">
        <v>4</v>
      </c>
      <c r="C3263">
        <v>2</v>
      </c>
      <c r="D3263">
        <v>5</v>
      </c>
      <c r="E3263" s="13">
        <v>8</v>
      </c>
      <c r="F3263" s="7">
        <f>(((20-15)/(MIN($E$2:$E$8761)-15))*Data[[#This Row],[temperatuur]])+18.151</f>
        <v>16.470327731092436</v>
      </c>
      <c r="G3263" s="7">
        <f>Data[[#This Row],[Tintern ]]-Data[[#This Row],[temperatuur]]</f>
        <v>8.4703277310924356</v>
      </c>
      <c r="H3263" s="7">
        <f>ROUND(IF(Data[[#This Row],[deltaT]]&gt;0,(Data[[#This Row],[Tintern ]]-Data[[#This Row],[temperatuur]])*Uitgangspunten!$B$9,0),1)</f>
        <v>29.4</v>
      </c>
      <c r="I3263"/>
      <c r="J3263"/>
      <c r="K3263" s="6"/>
      <c r="O3263" s="5"/>
      <c r="P3263" s="8"/>
      <c r="U3263"/>
      <c r="V3263"/>
    </row>
    <row r="3264" spans="1:22" x14ac:dyDescent="0.25">
      <c r="A3264">
        <v>2002</v>
      </c>
      <c r="B3264">
        <v>4</v>
      </c>
      <c r="C3264">
        <v>6</v>
      </c>
      <c r="D3264">
        <v>19</v>
      </c>
      <c r="E3264" s="13">
        <v>8</v>
      </c>
      <c r="F3264" s="7">
        <f>(((20-15)/(MIN($E$2:$E$8761)-15))*Data[[#This Row],[temperatuur]])+18.151</f>
        <v>16.470327731092436</v>
      </c>
      <c r="G3264" s="7">
        <f>Data[[#This Row],[Tintern ]]-Data[[#This Row],[temperatuur]]</f>
        <v>8.4703277310924356</v>
      </c>
      <c r="H3264" s="7">
        <f>ROUND(IF(Data[[#This Row],[deltaT]]&gt;0,(Data[[#This Row],[Tintern ]]-Data[[#This Row],[temperatuur]])*Uitgangspunten!$B$9,0),1)</f>
        <v>29.4</v>
      </c>
      <c r="I3264"/>
      <c r="J3264"/>
      <c r="K3264" s="6"/>
      <c r="O3264" s="5"/>
      <c r="P3264" s="8"/>
      <c r="U3264"/>
      <c r="V3264"/>
    </row>
    <row r="3265" spans="1:22" x14ac:dyDescent="0.25">
      <c r="A3265">
        <v>2002</v>
      </c>
      <c r="B3265">
        <v>4</v>
      </c>
      <c r="C3265">
        <v>12</v>
      </c>
      <c r="D3265">
        <v>21</v>
      </c>
      <c r="E3265" s="13">
        <v>8</v>
      </c>
      <c r="F3265" s="7">
        <f>(((20-15)/(MIN($E$2:$E$8761)-15))*Data[[#This Row],[temperatuur]])+18.151</f>
        <v>16.470327731092436</v>
      </c>
      <c r="G3265" s="7">
        <f>Data[[#This Row],[Tintern ]]-Data[[#This Row],[temperatuur]]</f>
        <v>8.4703277310924356</v>
      </c>
      <c r="H3265" s="7">
        <f>ROUND(IF(Data[[#This Row],[deltaT]]&gt;0,(Data[[#This Row],[Tintern ]]-Data[[#This Row],[temperatuur]])*Uitgangspunten!$B$9,0),1)</f>
        <v>29.4</v>
      </c>
      <c r="I3265"/>
      <c r="J3265"/>
      <c r="K3265" s="6"/>
      <c r="O3265" s="5"/>
      <c r="P3265" s="8"/>
      <c r="U3265"/>
      <c r="V3265"/>
    </row>
    <row r="3266" spans="1:22" x14ac:dyDescent="0.25">
      <c r="A3266">
        <v>2002</v>
      </c>
      <c r="B3266">
        <v>4</v>
      </c>
      <c r="C3266">
        <v>13</v>
      </c>
      <c r="D3266">
        <v>17</v>
      </c>
      <c r="E3266" s="13">
        <v>8</v>
      </c>
      <c r="F3266" s="7">
        <f>(((20-15)/(MIN($E$2:$E$8761)-15))*Data[[#This Row],[temperatuur]])+18.151</f>
        <v>16.470327731092436</v>
      </c>
      <c r="G3266" s="7">
        <f>Data[[#This Row],[Tintern ]]-Data[[#This Row],[temperatuur]]</f>
        <v>8.4703277310924356</v>
      </c>
      <c r="H3266" s="7">
        <f>ROUND(IF(Data[[#This Row],[deltaT]]&gt;0,(Data[[#This Row],[Tintern ]]-Data[[#This Row],[temperatuur]])*Uitgangspunten!$B$9,0),1)</f>
        <v>29.4</v>
      </c>
      <c r="I3266">
        <f>(MAX(E3242:E3265)+MIN(E3242:E3265))/20</f>
        <v>0.79500000000000004</v>
      </c>
      <c r="J3266"/>
      <c r="K3266" s="6"/>
      <c r="O3266" s="5"/>
      <c r="P3266" s="8"/>
      <c r="U3266"/>
      <c r="V3266"/>
    </row>
    <row r="3267" spans="1:22" x14ac:dyDescent="0.25">
      <c r="A3267">
        <v>2002</v>
      </c>
      <c r="B3267">
        <v>4</v>
      </c>
      <c r="C3267">
        <v>16</v>
      </c>
      <c r="D3267">
        <v>21</v>
      </c>
      <c r="E3267" s="13">
        <v>8</v>
      </c>
      <c r="F3267" s="7">
        <f>(((20-15)/(MIN($E$2:$E$8761)-15))*Data[[#This Row],[temperatuur]])+18.151</f>
        <v>16.470327731092436</v>
      </c>
      <c r="G3267" s="7">
        <f>Data[[#This Row],[Tintern ]]-Data[[#This Row],[temperatuur]]</f>
        <v>8.4703277310924356</v>
      </c>
      <c r="H3267" s="7">
        <f>ROUND(IF(Data[[#This Row],[deltaT]]&gt;0,(Data[[#This Row],[Tintern ]]-Data[[#This Row],[temperatuur]])*Uitgangspunten!$B$9,0),1)</f>
        <v>29.4</v>
      </c>
      <c r="I3267"/>
      <c r="J3267"/>
      <c r="K3267" s="6"/>
      <c r="O3267" s="5"/>
      <c r="P3267" s="8"/>
      <c r="U3267"/>
      <c r="V3267"/>
    </row>
    <row r="3268" spans="1:22" x14ac:dyDescent="0.25">
      <c r="A3268">
        <v>2002</v>
      </c>
      <c r="B3268">
        <v>4</v>
      </c>
      <c r="C3268">
        <v>28</v>
      </c>
      <c r="D3268">
        <v>8</v>
      </c>
      <c r="E3268" s="13">
        <v>8</v>
      </c>
      <c r="F3268" s="7">
        <f>(((20-15)/(MIN($E$2:$E$8761)-15))*Data[[#This Row],[temperatuur]])+18.151</f>
        <v>16.470327731092436</v>
      </c>
      <c r="G3268" s="7">
        <f>Data[[#This Row],[Tintern ]]-Data[[#This Row],[temperatuur]]</f>
        <v>8.4703277310924356</v>
      </c>
      <c r="H3268" s="7">
        <f>ROUND(IF(Data[[#This Row],[deltaT]]&gt;0,(Data[[#This Row],[Tintern ]]-Data[[#This Row],[temperatuur]])*Uitgangspunten!$B$9,0),1)</f>
        <v>29.4</v>
      </c>
      <c r="I3268"/>
      <c r="J3268"/>
      <c r="K3268" s="6"/>
      <c r="O3268" s="5"/>
      <c r="P3268" s="8"/>
      <c r="U3268"/>
      <c r="V3268"/>
    </row>
    <row r="3269" spans="1:22" x14ac:dyDescent="0.25">
      <c r="A3269">
        <v>2002</v>
      </c>
      <c r="B3269">
        <v>4</v>
      </c>
      <c r="C3269">
        <v>29</v>
      </c>
      <c r="D3269">
        <v>11</v>
      </c>
      <c r="E3269" s="13">
        <v>8</v>
      </c>
      <c r="F3269" s="7">
        <f>(((20-15)/(MIN($E$2:$E$8761)-15))*Data[[#This Row],[temperatuur]])+18.151</f>
        <v>16.470327731092436</v>
      </c>
      <c r="G3269" s="7">
        <f>Data[[#This Row],[Tintern ]]-Data[[#This Row],[temperatuur]]</f>
        <v>8.4703277310924356</v>
      </c>
      <c r="H3269" s="7">
        <f>ROUND(IF(Data[[#This Row],[deltaT]]&gt;0,(Data[[#This Row],[Tintern ]]-Data[[#This Row],[temperatuur]])*Uitgangspunten!$B$9,0),1)</f>
        <v>29.4</v>
      </c>
      <c r="I3269"/>
      <c r="J3269"/>
      <c r="K3269" s="6"/>
      <c r="O3269" s="5"/>
      <c r="P3269" s="8"/>
      <c r="U3269"/>
      <c r="V3269"/>
    </row>
    <row r="3270" spans="1:22" x14ac:dyDescent="0.25">
      <c r="A3270">
        <v>2002</v>
      </c>
      <c r="B3270">
        <v>4</v>
      </c>
      <c r="C3270">
        <v>30</v>
      </c>
      <c r="D3270">
        <v>3</v>
      </c>
      <c r="E3270" s="13">
        <v>8</v>
      </c>
      <c r="F3270" s="7">
        <f>(((20-15)/(MIN($E$2:$E$8761)-15))*Data[[#This Row],[temperatuur]])+18.151</f>
        <v>16.470327731092436</v>
      </c>
      <c r="G3270" s="7">
        <f>Data[[#This Row],[Tintern ]]-Data[[#This Row],[temperatuur]]</f>
        <v>8.4703277310924356</v>
      </c>
      <c r="H3270" s="7">
        <f>ROUND(IF(Data[[#This Row],[deltaT]]&gt;0,(Data[[#This Row],[Tintern ]]-Data[[#This Row],[temperatuur]])*Uitgangspunten!$B$9,0),1)</f>
        <v>29.4</v>
      </c>
      <c r="I3270"/>
      <c r="J3270"/>
      <c r="K3270" s="6"/>
      <c r="O3270" s="5"/>
      <c r="P3270" s="8"/>
      <c r="U3270"/>
      <c r="V3270"/>
    </row>
    <row r="3271" spans="1:22" x14ac:dyDescent="0.25">
      <c r="A3271">
        <v>2011</v>
      </c>
      <c r="B3271" s="3">
        <v>9</v>
      </c>
      <c r="C3271" s="3">
        <v>1</v>
      </c>
      <c r="D3271" s="3">
        <v>4</v>
      </c>
      <c r="E3271" s="13">
        <v>8</v>
      </c>
      <c r="F3271" s="7">
        <f>(((20-15)/(MIN($E$2:$E$8761)-15))*Data[[#This Row],[temperatuur]])+18.151</f>
        <v>16.470327731092436</v>
      </c>
      <c r="G3271" s="7">
        <f>Data[[#This Row],[Tintern ]]-Data[[#This Row],[temperatuur]]</f>
        <v>8.4703277310924356</v>
      </c>
      <c r="H3271" s="7">
        <f>ROUND(IF(Data[[#This Row],[deltaT]]&gt;0,(Data[[#This Row],[Tintern ]]-Data[[#This Row],[temperatuur]])*Uitgangspunten!$B$9,0),1)</f>
        <v>29.4</v>
      </c>
      <c r="I3271"/>
      <c r="J3271"/>
      <c r="K3271" s="6"/>
      <c r="O3271" s="5"/>
      <c r="P3271" s="8"/>
      <c r="U3271"/>
      <c r="V3271"/>
    </row>
    <row r="3272" spans="1:22" x14ac:dyDescent="0.25">
      <c r="A3272">
        <v>2011</v>
      </c>
      <c r="B3272">
        <v>9</v>
      </c>
      <c r="C3272">
        <v>19</v>
      </c>
      <c r="D3272">
        <v>3</v>
      </c>
      <c r="E3272" s="13">
        <v>8</v>
      </c>
      <c r="F3272" s="7">
        <f>(((20-15)/(MIN($E$2:$E$8761)-15))*Data[[#This Row],[temperatuur]])+18.151</f>
        <v>16.470327731092436</v>
      </c>
      <c r="G3272" s="7">
        <f>Data[[#This Row],[Tintern ]]-Data[[#This Row],[temperatuur]]</f>
        <v>8.4703277310924356</v>
      </c>
      <c r="H3272" s="7">
        <f>ROUND(IF(Data[[#This Row],[deltaT]]&gt;0,(Data[[#This Row],[Tintern ]]-Data[[#This Row],[temperatuur]])*Uitgangspunten!$B$9,0),1)</f>
        <v>29.4</v>
      </c>
      <c r="I3272"/>
      <c r="J3272"/>
      <c r="K3272" s="6"/>
      <c r="O3272" s="5"/>
      <c r="P3272" s="8"/>
      <c r="U3272"/>
      <c r="V3272"/>
    </row>
    <row r="3273" spans="1:22" x14ac:dyDescent="0.25">
      <c r="A3273">
        <v>2011</v>
      </c>
      <c r="B3273">
        <v>9</v>
      </c>
      <c r="C3273">
        <v>19</v>
      </c>
      <c r="D3273">
        <v>5</v>
      </c>
      <c r="E3273" s="13">
        <v>8</v>
      </c>
      <c r="F3273" s="7">
        <f>(((20-15)/(MIN($E$2:$E$8761)-15))*Data[[#This Row],[temperatuur]])+18.151</f>
        <v>16.470327731092436</v>
      </c>
      <c r="G3273" s="7">
        <f>Data[[#This Row],[Tintern ]]-Data[[#This Row],[temperatuur]]</f>
        <v>8.4703277310924356</v>
      </c>
      <c r="H3273" s="7">
        <f>ROUND(IF(Data[[#This Row],[deltaT]]&gt;0,(Data[[#This Row],[Tintern ]]-Data[[#This Row],[temperatuur]])*Uitgangspunten!$B$9,0),1)</f>
        <v>29.4</v>
      </c>
      <c r="I3273"/>
      <c r="J3273"/>
      <c r="K3273" s="6"/>
      <c r="O3273" s="5"/>
      <c r="P3273" s="8"/>
      <c r="U3273"/>
      <c r="V3273"/>
    </row>
    <row r="3274" spans="1:22" x14ac:dyDescent="0.25">
      <c r="A3274">
        <v>2011</v>
      </c>
      <c r="B3274">
        <v>9</v>
      </c>
      <c r="C3274">
        <v>25</v>
      </c>
      <c r="D3274">
        <v>1</v>
      </c>
      <c r="E3274" s="13">
        <v>8</v>
      </c>
      <c r="F3274" s="7">
        <f>(((20-15)/(MIN($E$2:$E$8761)-15))*Data[[#This Row],[temperatuur]])+18.151</f>
        <v>16.470327731092436</v>
      </c>
      <c r="G3274" s="7">
        <f>Data[[#This Row],[Tintern ]]-Data[[#This Row],[temperatuur]]</f>
        <v>8.4703277310924356</v>
      </c>
      <c r="H3274" s="7">
        <f>ROUND(IF(Data[[#This Row],[deltaT]]&gt;0,(Data[[#This Row],[Tintern ]]-Data[[#This Row],[temperatuur]])*Uitgangspunten!$B$9,0),1)</f>
        <v>29.4</v>
      </c>
      <c r="I3274"/>
      <c r="J3274"/>
      <c r="K3274" s="6"/>
      <c r="O3274" s="5"/>
      <c r="P3274" s="8"/>
      <c r="U3274"/>
      <c r="V3274"/>
    </row>
    <row r="3275" spans="1:22" x14ac:dyDescent="0.25">
      <c r="A3275">
        <v>2010</v>
      </c>
      <c r="B3275">
        <v>10</v>
      </c>
      <c r="C3275">
        <v>12</v>
      </c>
      <c r="D3275">
        <v>9</v>
      </c>
      <c r="E3275" s="13">
        <v>8</v>
      </c>
      <c r="F3275" s="7">
        <f>(((20-15)/(MIN($E$2:$E$8761)-15))*Data[[#This Row],[temperatuur]])+18.151</f>
        <v>16.470327731092436</v>
      </c>
      <c r="G3275" s="7">
        <f>Data[[#This Row],[Tintern ]]-Data[[#This Row],[temperatuur]]</f>
        <v>8.4703277310924356</v>
      </c>
      <c r="H3275" s="7">
        <f>ROUND(IF(Data[[#This Row],[deltaT]]&gt;0,(Data[[#This Row],[Tintern ]]-Data[[#This Row],[temperatuur]])*Uitgangspunten!$B$9,0),1)</f>
        <v>29.4</v>
      </c>
      <c r="I3275"/>
      <c r="J3275"/>
      <c r="K3275" s="6"/>
      <c r="O3275" s="5"/>
      <c r="P3275" s="8"/>
      <c r="U3275"/>
      <c r="V3275"/>
    </row>
    <row r="3276" spans="1:22" x14ac:dyDescent="0.25">
      <c r="A3276">
        <v>2010</v>
      </c>
      <c r="B3276">
        <v>10</v>
      </c>
      <c r="C3276">
        <v>13</v>
      </c>
      <c r="D3276">
        <v>3</v>
      </c>
      <c r="E3276" s="13">
        <v>8</v>
      </c>
      <c r="F3276" s="7">
        <f>(((20-15)/(MIN($E$2:$E$8761)-15))*Data[[#This Row],[temperatuur]])+18.151</f>
        <v>16.470327731092436</v>
      </c>
      <c r="G3276" s="7">
        <f>Data[[#This Row],[Tintern ]]-Data[[#This Row],[temperatuur]]</f>
        <v>8.4703277310924356</v>
      </c>
      <c r="H3276" s="7">
        <f>ROUND(IF(Data[[#This Row],[deltaT]]&gt;0,(Data[[#This Row],[Tintern ]]-Data[[#This Row],[temperatuur]])*Uitgangspunten!$B$9,0),1)</f>
        <v>29.4</v>
      </c>
      <c r="I3276"/>
      <c r="J3276"/>
      <c r="K3276" s="6"/>
      <c r="O3276" s="5"/>
      <c r="P3276" s="8"/>
      <c r="U3276"/>
      <c r="V3276"/>
    </row>
    <row r="3277" spans="1:22" x14ac:dyDescent="0.25">
      <c r="A3277">
        <v>2010</v>
      </c>
      <c r="B3277">
        <v>10</v>
      </c>
      <c r="C3277">
        <v>21</v>
      </c>
      <c r="D3277">
        <v>23</v>
      </c>
      <c r="E3277" s="13">
        <v>8</v>
      </c>
      <c r="F3277" s="7">
        <f>(((20-15)/(MIN($E$2:$E$8761)-15))*Data[[#This Row],[temperatuur]])+18.151</f>
        <v>16.470327731092436</v>
      </c>
      <c r="G3277" s="7">
        <f>Data[[#This Row],[Tintern ]]-Data[[#This Row],[temperatuur]]</f>
        <v>8.4703277310924356</v>
      </c>
      <c r="H3277" s="7">
        <f>ROUND(IF(Data[[#This Row],[deltaT]]&gt;0,(Data[[#This Row],[Tintern ]]-Data[[#This Row],[temperatuur]])*Uitgangspunten!$B$9,0),1)</f>
        <v>29.4</v>
      </c>
      <c r="I3277"/>
      <c r="J3277"/>
      <c r="K3277" s="6"/>
      <c r="O3277" s="5"/>
      <c r="P3277" s="8"/>
      <c r="U3277"/>
      <c r="V3277"/>
    </row>
    <row r="3278" spans="1:22" x14ac:dyDescent="0.25">
      <c r="A3278">
        <v>2010</v>
      </c>
      <c r="B3278">
        <v>10</v>
      </c>
      <c r="C3278">
        <v>21</v>
      </c>
      <c r="D3278">
        <v>24</v>
      </c>
      <c r="E3278" s="13">
        <v>8</v>
      </c>
      <c r="F3278" s="7">
        <f>(((20-15)/(MIN($E$2:$E$8761)-15))*Data[[#This Row],[temperatuur]])+18.151</f>
        <v>16.470327731092436</v>
      </c>
      <c r="G3278" s="7">
        <f>Data[[#This Row],[Tintern ]]-Data[[#This Row],[temperatuur]]</f>
        <v>8.4703277310924356</v>
      </c>
      <c r="H3278" s="7">
        <f>ROUND(IF(Data[[#This Row],[deltaT]]&gt;0,(Data[[#This Row],[Tintern ]]-Data[[#This Row],[temperatuur]])*Uitgangspunten!$B$9,0),1)</f>
        <v>29.4</v>
      </c>
      <c r="I3278"/>
      <c r="J3278"/>
      <c r="K3278" s="6"/>
      <c r="O3278" s="5"/>
      <c r="P3278" s="8"/>
      <c r="U3278"/>
      <c r="V3278"/>
    </row>
    <row r="3279" spans="1:22" x14ac:dyDescent="0.25">
      <c r="A3279">
        <v>2010</v>
      </c>
      <c r="B3279">
        <v>10</v>
      </c>
      <c r="C3279">
        <v>22</v>
      </c>
      <c r="D3279">
        <v>5</v>
      </c>
      <c r="E3279" s="13">
        <v>8</v>
      </c>
      <c r="F3279" s="7">
        <f>(((20-15)/(MIN($E$2:$E$8761)-15))*Data[[#This Row],[temperatuur]])+18.151</f>
        <v>16.470327731092436</v>
      </c>
      <c r="G3279" s="7">
        <f>Data[[#This Row],[Tintern ]]-Data[[#This Row],[temperatuur]]</f>
        <v>8.4703277310924356</v>
      </c>
      <c r="H3279" s="7">
        <f>ROUND(IF(Data[[#This Row],[deltaT]]&gt;0,(Data[[#This Row],[Tintern ]]-Data[[#This Row],[temperatuur]])*Uitgangspunten!$B$9,0),1)</f>
        <v>29.4</v>
      </c>
      <c r="I3279"/>
      <c r="J3279"/>
      <c r="K3279" s="6"/>
      <c r="O3279" s="5"/>
      <c r="P3279" s="8"/>
      <c r="U3279"/>
      <c r="V3279"/>
    </row>
    <row r="3280" spans="1:22" x14ac:dyDescent="0.25">
      <c r="A3280">
        <v>2010</v>
      </c>
      <c r="B3280">
        <v>10</v>
      </c>
      <c r="C3280">
        <v>27</v>
      </c>
      <c r="D3280">
        <v>6</v>
      </c>
      <c r="E3280" s="13">
        <v>8</v>
      </c>
      <c r="F3280" s="7">
        <f>(((20-15)/(MIN($E$2:$E$8761)-15))*Data[[#This Row],[temperatuur]])+18.151</f>
        <v>16.470327731092436</v>
      </c>
      <c r="G3280" s="7">
        <f>Data[[#This Row],[Tintern ]]-Data[[#This Row],[temperatuur]]</f>
        <v>8.4703277310924356</v>
      </c>
      <c r="H3280" s="7">
        <f>ROUND(IF(Data[[#This Row],[deltaT]]&gt;0,(Data[[#This Row],[Tintern ]]-Data[[#This Row],[temperatuur]])*Uitgangspunten!$B$9,0),1)</f>
        <v>29.4</v>
      </c>
      <c r="I3280"/>
      <c r="J3280"/>
      <c r="K3280" s="6"/>
      <c r="O3280" s="5"/>
      <c r="P3280" s="8"/>
      <c r="U3280"/>
      <c r="V3280"/>
    </row>
    <row r="3281" spans="1:22" x14ac:dyDescent="0.25">
      <c r="A3281">
        <v>2010</v>
      </c>
      <c r="B3281">
        <v>10</v>
      </c>
      <c r="C3281">
        <v>30</v>
      </c>
      <c r="D3281">
        <v>22</v>
      </c>
      <c r="E3281" s="13">
        <v>8</v>
      </c>
      <c r="F3281" s="7">
        <f>(((20-15)/(MIN($E$2:$E$8761)-15))*Data[[#This Row],[temperatuur]])+18.151</f>
        <v>16.470327731092436</v>
      </c>
      <c r="G3281" s="7">
        <f>Data[[#This Row],[Tintern ]]-Data[[#This Row],[temperatuur]]</f>
        <v>8.4703277310924356</v>
      </c>
      <c r="H3281" s="7">
        <f>ROUND(IF(Data[[#This Row],[deltaT]]&gt;0,(Data[[#This Row],[Tintern ]]-Data[[#This Row],[temperatuur]])*Uitgangspunten!$B$9,0),1)</f>
        <v>29.4</v>
      </c>
      <c r="I3281"/>
      <c r="J3281"/>
      <c r="K3281" s="6"/>
      <c r="O3281" s="5"/>
      <c r="P3281" s="8"/>
      <c r="U3281"/>
      <c r="V3281"/>
    </row>
    <row r="3282" spans="1:22" x14ac:dyDescent="0.25">
      <c r="A3282">
        <v>2003</v>
      </c>
      <c r="B3282">
        <v>11</v>
      </c>
      <c r="C3282">
        <v>5</v>
      </c>
      <c r="D3282">
        <v>9</v>
      </c>
      <c r="E3282" s="13">
        <v>8</v>
      </c>
      <c r="F3282" s="7">
        <f>(((20-15)/(MIN($E$2:$E$8761)-15))*Data[[#This Row],[temperatuur]])+18.151</f>
        <v>16.470327731092436</v>
      </c>
      <c r="G3282" s="7">
        <f>Data[[#This Row],[Tintern ]]-Data[[#This Row],[temperatuur]]</f>
        <v>8.4703277310924356</v>
      </c>
      <c r="H3282" s="7">
        <f>ROUND(IF(Data[[#This Row],[deltaT]]&gt;0,(Data[[#This Row],[Tintern ]]-Data[[#This Row],[temperatuur]])*Uitgangspunten!$B$9,0),1)</f>
        <v>29.4</v>
      </c>
      <c r="I3282"/>
      <c r="J3282"/>
      <c r="K3282" s="6"/>
      <c r="O3282" s="5"/>
      <c r="P3282" s="8"/>
      <c r="U3282"/>
      <c r="V3282"/>
    </row>
    <row r="3283" spans="1:22" x14ac:dyDescent="0.25">
      <c r="A3283">
        <v>2003</v>
      </c>
      <c r="B3283">
        <v>11</v>
      </c>
      <c r="C3283">
        <v>6</v>
      </c>
      <c r="D3283">
        <v>16</v>
      </c>
      <c r="E3283" s="13">
        <v>8</v>
      </c>
      <c r="F3283" s="7">
        <f>(((20-15)/(MIN($E$2:$E$8761)-15))*Data[[#This Row],[temperatuur]])+18.151</f>
        <v>16.470327731092436</v>
      </c>
      <c r="G3283" s="7">
        <f>Data[[#This Row],[Tintern ]]-Data[[#This Row],[temperatuur]]</f>
        <v>8.4703277310924356</v>
      </c>
      <c r="H3283" s="7">
        <f>ROUND(IF(Data[[#This Row],[deltaT]]&gt;0,(Data[[#This Row],[Tintern ]]-Data[[#This Row],[temperatuur]])*Uitgangspunten!$B$9,0),1)</f>
        <v>29.4</v>
      </c>
      <c r="I3283"/>
      <c r="J3283"/>
      <c r="K3283" s="6"/>
      <c r="O3283" s="5"/>
      <c r="P3283" s="8"/>
      <c r="U3283"/>
      <c r="V3283"/>
    </row>
    <row r="3284" spans="1:22" x14ac:dyDescent="0.25">
      <c r="A3284">
        <v>2003</v>
      </c>
      <c r="B3284">
        <v>11</v>
      </c>
      <c r="C3284">
        <v>12</v>
      </c>
      <c r="D3284">
        <v>19</v>
      </c>
      <c r="E3284" s="13">
        <v>8</v>
      </c>
      <c r="F3284" s="7">
        <f>(((20-15)/(MIN($E$2:$E$8761)-15))*Data[[#This Row],[temperatuur]])+18.151</f>
        <v>16.470327731092436</v>
      </c>
      <c r="G3284" s="7">
        <f>Data[[#This Row],[Tintern ]]-Data[[#This Row],[temperatuur]]</f>
        <v>8.4703277310924356</v>
      </c>
      <c r="H3284" s="7">
        <f>ROUND(IF(Data[[#This Row],[deltaT]]&gt;0,(Data[[#This Row],[Tintern ]]-Data[[#This Row],[temperatuur]])*Uitgangspunten!$B$9,0),1)</f>
        <v>29.4</v>
      </c>
      <c r="I3284"/>
      <c r="J3284"/>
      <c r="K3284" s="6"/>
      <c r="O3284" s="5"/>
      <c r="P3284" s="8"/>
      <c r="U3284"/>
      <c r="V3284"/>
    </row>
    <row r="3285" spans="1:22" x14ac:dyDescent="0.25">
      <c r="A3285">
        <v>2003</v>
      </c>
      <c r="B3285">
        <v>11</v>
      </c>
      <c r="C3285">
        <v>13</v>
      </c>
      <c r="D3285">
        <v>1</v>
      </c>
      <c r="E3285" s="13">
        <v>8</v>
      </c>
      <c r="F3285" s="7">
        <f>(((20-15)/(MIN($E$2:$E$8761)-15))*Data[[#This Row],[temperatuur]])+18.151</f>
        <v>16.470327731092436</v>
      </c>
      <c r="G3285" s="7">
        <f>Data[[#This Row],[Tintern ]]-Data[[#This Row],[temperatuur]]</f>
        <v>8.4703277310924356</v>
      </c>
      <c r="H3285" s="7">
        <f>ROUND(IF(Data[[#This Row],[deltaT]]&gt;0,(Data[[#This Row],[Tintern ]]-Data[[#This Row],[temperatuur]])*Uitgangspunten!$B$9,0),1)</f>
        <v>29.4</v>
      </c>
      <c r="I3285"/>
      <c r="J3285"/>
      <c r="K3285" s="6"/>
      <c r="O3285" s="5"/>
      <c r="P3285" s="8"/>
      <c r="U3285"/>
      <c r="V3285"/>
    </row>
    <row r="3286" spans="1:22" x14ac:dyDescent="0.25">
      <c r="A3286">
        <v>2003</v>
      </c>
      <c r="B3286">
        <v>11</v>
      </c>
      <c r="C3286">
        <v>14</v>
      </c>
      <c r="D3286">
        <v>12</v>
      </c>
      <c r="E3286" s="13">
        <v>8</v>
      </c>
      <c r="F3286" s="7">
        <f>(((20-15)/(MIN($E$2:$E$8761)-15))*Data[[#This Row],[temperatuur]])+18.151</f>
        <v>16.470327731092436</v>
      </c>
      <c r="G3286" s="7">
        <f>Data[[#This Row],[Tintern ]]-Data[[#This Row],[temperatuur]]</f>
        <v>8.4703277310924356</v>
      </c>
      <c r="H3286" s="7">
        <f>ROUND(IF(Data[[#This Row],[deltaT]]&gt;0,(Data[[#This Row],[Tintern ]]-Data[[#This Row],[temperatuur]])*Uitgangspunten!$B$9,0),1)</f>
        <v>29.4</v>
      </c>
      <c r="I3286"/>
      <c r="J3286"/>
      <c r="K3286" s="6"/>
      <c r="O3286" s="5"/>
      <c r="P3286" s="8"/>
      <c r="U3286"/>
      <c r="V3286"/>
    </row>
    <row r="3287" spans="1:22" x14ac:dyDescent="0.25">
      <c r="A3287">
        <v>2003</v>
      </c>
      <c r="B3287">
        <v>11</v>
      </c>
      <c r="C3287">
        <v>14</v>
      </c>
      <c r="D3287">
        <v>18</v>
      </c>
      <c r="E3287" s="13">
        <v>8</v>
      </c>
      <c r="F3287" s="7">
        <f>(((20-15)/(MIN($E$2:$E$8761)-15))*Data[[#This Row],[temperatuur]])+18.151</f>
        <v>16.470327731092436</v>
      </c>
      <c r="G3287" s="7">
        <f>Data[[#This Row],[Tintern ]]-Data[[#This Row],[temperatuur]]</f>
        <v>8.4703277310924356</v>
      </c>
      <c r="H3287" s="7">
        <f>ROUND(IF(Data[[#This Row],[deltaT]]&gt;0,(Data[[#This Row],[Tintern ]]-Data[[#This Row],[temperatuur]])*Uitgangspunten!$B$9,0),1)</f>
        <v>29.4</v>
      </c>
      <c r="I3287"/>
      <c r="J3287"/>
      <c r="K3287" s="6"/>
      <c r="O3287" s="5"/>
      <c r="P3287" s="8"/>
      <c r="U3287"/>
      <c r="V3287"/>
    </row>
    <row r="3288" spans="1:22" x14ac:dyDescent="0.25">
      <c r="A3288">
        <v>2003</v>
      </c>
      <c r="B3288">
        <v>11</v>
      </c>
      <c r="C3288">
        <v>15</v>
      </c>
      <c r="D3288">
        <v>2</v>
      </c>
      <c r="E3288" s="13">
        <v>8</v>
      </c>
      <c r="F3288" s="7">
        <f>(((20-15)/(MIN($E$2:$E$8761)-15))*Data[[#This Row],[temperatuur]])+18.151</f>
        <v>16.470327731092436</v>
      </c>
      <c r="G3288" s="7">
        <f>Data[[#This Row],[Tintern ]]-Data[[#This Row],[temperatuur]]</f>
        <v>8.4703277310924356</v>
      </c>
      <c r="H3288" s="7">
        <f>ROUND(IF(Data[[#This Row],[deltaT]]&gt;0,(Data[[#This Row],[Tintern ]]-Data[[#This Row],[temperatuur]])*Uitgangspunten!$B$9,0),1)</f>
        <v>29.4</v>
      </c>
      <c r="I3288"/>
      <c r="J3288"/>
      <c r="K3288" s="6"/>
      <c r="O3288" s="5"/>
      <c r="P3288" s="8"/>
      <c r="U3288"/>
      <c r="V3288"/>
    </row>
    <row r="3289" spans="1:22" x14ac:dyDescent="0.25">
      <c r="A3289">
        <v>2003</v>
      </c>
      <c r="B3289">
        <v>11</v>
      </c>
      <c r="C3289">
        <v>17</v>
      </c>
      <c r="D3289">
        <v>3</v>
      </c>
      <c r="E3289" s="13">
        <v>8</v>
      </c>
      <c r="F3289" s="7">
        <f>(((20-15)/(MIN($E$2:$E$8761)-15))*Data[[#This Row],[temperatuur]])+18.151</f>
        <v>16.470327731092436</v>
      </c>
      <c r="G3289" s="7">
        <f>Data[[#This Row],[Tintern ]]-Data[[#This Row],[temperatuur]]</f>
        <v>8.4703277310924356</v>
      </c>
      <c r="H3289" s="7">
        <f>ROUND(IF(Data[[#This Row],[deltaT]]&gt;0,(Data[[#This Row],[Tintern ]]-Data[[#This Row],[temperatuur]])*Uitgangspunten!$B$9,0),1)</f>
        <v>29.4</v>
      </c>
      <c r="I3289"/>
      <c r="J3289"/>
      <c r="K3289" s="6"/>
      <c r="O3289" s="5"/>
      <c r="P3289" s="8"/>
      <c r="U3289"/>
      <c r="V3289"/>
    </row>
    <row r="3290" spans="1:22" x14ac:dyDescent="0.25">
      <c r="A3290">
        <v>2003</v>
      </c>
      <c r="B3290">
        <v>11</v>
      </c>
      <c r="C3290">
        <v>24</v>
      </c>
      <c r="D3290">
        <v>8</v>
      </c>
      <c r="E3290" s="13">
        <v>8</v>
      </c>
      <c r="F3290" s="7">
        <f>(((20-15)/(MIN($E$2:$E$8761)-15))*Data[[#This Row],[temperatuur]])+18.151</f>
        <v>16.470327731092436</v>
      </c>
      <c r="G3290" s="7">
        <f>Data[[#This Row],[Tintern ]]-Data[[#This Row],[temperatuur]]</f>
        <v>8.4703277310924356</v>
      </c>
      <c r="H3290" s="7">
        <f>ROUND(IF(Data[[#This Row],[deltaT]]&gt;0,(Data[[#This Row],[Tintern ]]-Data[[#This Row],[temperatuur]])*Uitgangspunten!$B$9,0),1)</f>
        <v>29.4</v>
      </c>
      <c r="I3290">
        <f>(MAX(E3266:E3289)+MIN(E3266:E3289))/20</f>
        <v>0.8</v>
      </c>
      <c r="J3290"/>
      <c r="K3290" s="6"/>
      <c r="O3290" s="5"/>
      <c r="P3290" s="8"/>
      <c r="U3290"/>
      <c r="V3290"/>
    </row>
    <row r="3291" spans="1:22" x14ac:dyDescent="0.25">
      <c r="A3291">
        <v>2003</v>
      </c>
      <c r="B3291">
        <v>11</v>
      </c>
      <c r="C3291">
        <v>26</v>
      </c>
      <c r="D3291">
        <v>8</v>
      </c>
      <c r="E3291" s="13">
        <v>8</v>
      </c>
      <c r="F3291" s="7">
        <f>(((20-15)/(MIN($E$2:$E$8761)-15))*Data[[#This Row],[temperatuur]])+18.151</f>
        <v>16.470327731092436</v>
      </c>
      <c r="G3291" s="7">
        <f>Data[[#This Row],[Tintern ]]-Data[[#This Row],[temperatuur]]</f>
        <v>8.4703277310924356</v>
      </c>
      <c r="H3291" s="7">
        <f>ROUND(IF(Data[[#This Row],[deltaT]]&gt;0,(Data[[#This Row],[Tintern ]]-Data[[#This Row],[temperatuur]])*Uitgangspunten!$B$9,0),1)</f>
        <v>29.4</v>
      </c>
      <c r="I3291"/>
      <c r="J3291"/>
      <c r="K3291" s="6"/>
      <c r="O3291" s="5"/>
      <c r="P3291" s="8"/>
      <c r="U3291"/>
      <c r="V3291"/>
    </row>
    <row r="3292" spans="1:22" x14ac:dyDescent="0.25">
      <c r="A3292">
        <v>2003</v>
      </c>
      <c r="B3292">
        <v>11</v>
      </c>
      <c r="C3292">
        <v>26</v>
      </c>
      <c r="D3292">
        <v>22</v>
      </c>
      <c r="E3292" s="13">
        <v>8</v>
      </c>
      <c r="F3292" s="7">
        <f>(((20-15)/(MIN($E$2:$E$8761)-15))*Data[[#This Row],[temperatuur]])+18.151</f>
        <v>16.470327731092436</v>
      </c>
      <c r="G3292" s="7">
        <f>Data[[#This Row],[Tintern ]]-Data[[#This Row],[temperatuur]]</f>
        <v>8.4703277310924356</v>
      </c>
      <c r="H3292" s="7">
        <f>ROUND(IF(Data[[#This Row],[deltaT]]&gt;0,(Data[[#This Row],[Tintern ]]-Data[[#This Row],[temperatuur]])*Uitgangspunten!$B$9,0),1)</f>
        <v>29.4</v>
      </c>
      <c r="I3292"/>
      <c r="J3292"/>
      <c r="K3292" s="6"/>
      <c r="O3292" s="5"/>
      <c r="P3292" s="8"/>
      <c r="U3292"/>
      <c r="V3292"/>
    </row>
    <row r="3293" spans="1:22" x14ac:dyDescent="0.25">
      <c r="A3293">
        <v>2003</v>
      </c>
      <c r="B3293">
        <v>11</v>
      </c>
      <c r="C3293">
        <v>30</v>
      </c>
      <c r="D3293">
        <v>16</v>
      </c>
      <c r="E3293" s="13">
        <v>8</v>
      </c>
      <c r="F3293" s="7">
        <f>(((20-15)/(MIN($E$2:$E$8761)-15))*Data[[#This Row],[temperatuur]])+18.151</f>
        <v>16.470327731092436</v>
      </c>
      <c r="G3293" s="7">
        <f>Data[[#This Row],[Tintern ]]-Data[[#This Row],[temperatuur]]</f>
        <v>8.4703277310924356</v>
      </c>
      <c r="H3293" s="7">
        <f>ROUND(IF(Data[[#This Row],[deltaT]]&gt;0,(Data[[#This Row],[Tintern ]]-Data[[#This Row],[temperatuur]])*Uitgangspunten!$B$9,0),1)</f>
        <v>29.4</v>
      </c>
      <c r="I3293"/>
      <c r="J3293"/>
      <c r="K3293" s="6"/>
      <c r="O3293" s="5"/>
      <c r="P3293" s="8"/>
      <c r="U3293"/>
      <c r="V3293"/>
    </row>
    <row r="3294" spans="1:22" x14ac:dyDescent="0.25">
      <c r="A3294">
        <v>2003</v>
      </c>
      <c r="B3294">
        <v>12</v>
      </c>
      <c r="C3294">
        <v>2</v>
      </c>
      <c r="D3294">
        <v>14</v>
      </c>
      <c r="E3294" s="13">
        <v>8</v>
      </c>
      <c r="F3294" s="7">
        <f>(((20-15)/(MIN($E$2:$E$8761)-15))*Data[[#This Row],[temperatuur]])+18.151</f>
        <v>16.470327731092436</v>
      </c>
      <c r="G3294" s="7">
        <f>Data[[#This Row],[Tintern ]]-Data[[#This Row],[temperatuur]]</f>
        <v>8.4703277310924356</v>
      </c>
      <c r="H3294" s="7">
        <f>ROUND(IF(Data[[#This Row],[deltaT]]&gt;0,(Data[[#This Row],[Tintern ]]-Data[[#This Row],[temperatuur]])*Uitgangspunten!$B$9,0),1)</f>
        <v>29.4</v>
      </c>
      <c r="I3294"/>
      <c r="J3294"/>
      <c r="K3294" s="6"/>
      <c r="O3294" s="5"/>
      <c r="P3294" s="8"/>
      <c r="U3294"/>
      <c r="V3294"/>
    </row>
    <row r="3295" spans="1:22" x14ac:dyDescent="0.25">
      <c r="A3295">
        <v>2003</v>
      </c>
      <c r="B3295">
        <v>12</v>
      </c>
      <c r="C3295">
        <v>26</v>
      </c>
      <c r="D3295">
        <v>5</v>
      </c>
      <c r="E3295" s="13">
        <v>8</v>
      </c>
      <c r="F3295" s="7">
        <f>(((20-15)/(MIN($E$2:$E$8761)-15))*Data[[#This Row],[temperatuur]])+18.151</f>
        <v>16.470327731092436</v>
      </c>
      <c r="G3295" s="7">
        <f>Data[[#This Row],[Tintern ]]-Data[[#This Row],[temperatuur]]</f>
        <v>8.4703277310924356</v>
      </c>
      <c r="H3295" s="7">
        <f>ROUND(IF(Data[[#This Row],[deltaT]]&gt;0,(Data[[#This Row],[Tintern ]]-Data[[#This Row],[temperatuur]])*Uitgangspunten!$B$9,0),1)</f>
        <v>29.4</v>
      </c>
      <c r="I3295"/>
      <c r="J3295"/>
      <c r="K3295" s="6"/>
      <c r="O3295" s="5"/>
      <c r="P3295" s="8"/>
      <c r="U3295"/>
      <c r="V3295"/>
    </row>
    <row r="3296" spans="1:22" x14ac:dyDescent="0.25">
      <c r="A3296">
        <v>2003</v>
      </c>
      <c r="B3296">
        <v>12</v>
      </c>
      <c r="C3296">
        <v>27</v>
      </c>
      <c r="D3296">
        <v>6</v>
      </c>
      <c r="E3296" s="13">
        <v>8</v>
      </c>
      <c r="F3296" s="7">
        <f>(((20-15)/(MIN($E$2:$E$8761)-15))*Data[[#This Row],[temperatuur]])+18.151</f>
        <v>16.470327731092436</v>
      </c>
      <c r="G3296" s="7">
        <f>Data[[#This Row],[Tintern ]]-Data[[#This Row],[temperatuur]]</f>
        <v>8.4703277310924356</v>
      </c>
      <c r="H3296" s="7">
        <f>ROUND(IF(Data[[#This Row],[deltaT]]&gt;0,(Data[[#This Row],[Tintern ]]-Data[[#This Row],[temperatuur]])*Uitgangspunten!$B$9,0),1)</f>
        <v>29.4</v>
      </c>
      <c r="I3296"/>
      <c r="J3296"/>
      <c r="K3296" s="6"/>
      <c r="O3296" s="5"/>
      <c r="P3296" s="8"/>
      <c r="U3296"/>
      <c r="V3296"/>
    </row>
    <row r="3297" spans="1:22" x14ac:dyDescent="0.25">
      <c r="A3297">
        <v>2001</v>
      </c>
      <c r="B3297">
        <v>1</v>
      </c>
      <c r="C3297">
        <v>4</v>
      </c>
      <c r="D3297">
        <v>18</v>
      </c>
      <c r="E3297" s="13">
        <v>8.1</v>
      </c>
      <c r="F3297" s="7">
        <f>(((20-15)/(MIN($E$2:$E$8761)-15))*Data[[#This Row],[temperatuur]])+18.151</f>
        <v>16.449319327731093</v>
      </c>
      <c r="G3297" s="7">
        <f>Data[[#This Row],[Tintern ]]-Data[[#This Row],[temperatuur]]</f>
        <v>8.3493193277310933</v>
      </c>
      <c r="H3297" s="7">
        <f>ROUND(IF(Data[[#This Row],[deltaT]]&gt;0,(Data[[#This Row],[Tintern ]]-Data[[#This Row],[temperatuur]])*Uitgangspunten!$B$9,0),1)</f>
        <v>29</v>
      </c>
      <c r="I3297"/>
      <c r="J3297"/>
      <c r="K3297" s="6"/>
      <c r="O3297" s="5"/>
      <c r="P3297" s="8"/>
      <c r="U3297"/>
      <c r="V3297"/>
    </row>
    <row r="3298" spans="1:22" x14ac:dyDescent="0.25">
      <c r="A3298">
        <v>2001</v>
      </c>
      <c r="B3298">
        <v>1</v>
      </c>
      <c r="C3298">
        <v>4</v>
      </c>
      <c r="D3298">
        <v>22</v>
      </c>
      <c r="E3298" s="13">
        <v>8.1</v>
      </c>
      <c r="F3298" s="7">
        <f>(((20-15)/(MIN($E$2:$E$8761)-15))*Data[[#This Row],[temperatuur]])+18.151</f>
        <v>16.449319327731093</v>
      </c>
      <c r="G3298" s="7">
        <f>Data[[#This Row],[Tintern ]]-Data[[#This Row],[temperatuur]]</f>
        <v>8.3493193277310933</v>
      </c>
      <c r="H3298" s="7">
        <f>ROUND(IF(Data[[#This Row],[deltaT]]&gt;0,(Data[[#This Row],[Tintern ]]-Data[[#This Row],[temperatuur]])*Uitgangspunten!$B$9,0),1)</f>
        <v>29</v>
      </c>
      <c r="I3298"/>
      <c r="J3298"/>
      <c r="K3298" s="6"/>
      <c r="O3298" s="5"/>
      <c r="P3298" s="8"/>
      <c r="U3298"/>
      <c r="V3298"/>
    </row>
    <row r="3299" spans="1:22" x14ac:dyDescent="0.25">
      <c r="A3299">
        <v>2001</v>
      </c>
      <c r="B3299">
        <v>1</v>
      </c>
      <c r="C3299">
        <v>5</v>
      </c>
      <c r="D3299">
        <v>17</v>
      </c>
      <c r="E3299" s="13">
        <v>8.1</v>
      </c>
      <c r="F3299" s="7">
        <f>(((20-15)/(MIN($E$2:$E$8761)-15))*Data[[#This Row],[temperatuur]])+18.151</f>
        <v>16.449319327731093</v>
      </c>
      <c r="G3299" s="7">
        <f>Data[[#This Row],[Tintern ]]-Data[[#This Row],[temperatuur]]</f>
        <v>8.3493193277310933</v>
      </c>
      <c r="H3299" s="7">
        <f>ROUND(IF(Data[[#This Row],[deltaT]]&gt;0,(Data[[#This Row],[Tintern ]]-Data[[#This Row],[temperatuur]])*Uitgangspunten!$B$9,0),1)</f>
        <v>29</v>
      </c>
      <c r="I3299"/>
      <c r="J3299"/>
      <c r="K3299" s="6"/>
      <c r="O3299" s="5"/>
      <c r="P3299" s="8"/>
      <c r="U3299"/>
      <c r="V3299"/>
    </row>
    <row r="3300" spans="1:22" x14ac:dyDescent="0.25">
      <c r="A3300">
        <v>2001</v>
      </c>
      <c r="B3300">
        <v>1</v>
      </c>
      <c r="C3300">
        <v>23</v>
      </c>
      <c r="D3300">
        <v>20</v>
      </c>
      <c r="E3300" s="13">
        <v>8.1</v>
      </c>
      <c r="F3300" s="7">
        <f>(((20-15)/(MIN($E$2:$E$8761)-15))*Data[[#This Row],[temperatuur]])+18.151</f>
        <v>16.449319327731093</v>
      </c>
      <c r="G3300" s="7">
        <f>Data[[#This Row],[Tintern ]]-Data[[#This Row],[temperatuur]]</f>
        <v>8.3493193277310933</v>
      </c>
      <c r="H3300" s="7">
        <f>ROUND(IF(Data[[#This Row],[deltaT]]&gt;0,(Data[[#This Row],[Tintern ]]-Data[[#This Row],[temperatuur]])*Uitgangspunten!$B$9,0),1)</f>
        <v>29</v>
      </c>
      <c r="I3300"/>
      <c r="J3300"/>
      <c r="K3300" s="6"/>
      <c r="O3300" s="5"/>
      <c r="P3300" s="8"/>
      <c r="U3300"/>
      <c r="V3300"/>
    </row>
    <row r="3301" spans="1:22" x14ac:dyDescent="0.25">
      <c r="A3301">
        <v>2004</v>
      </c>
      <c r="B3301">
        <v>2</v>
      </c>
      <c r="C3301">
        <v>14</v>
      </c>
      <c r="D3301">
        <v>10</v>
      </c>
      <c r="E3301" s="13">
        <v>8.1</v>
      </c>
      <c r="F3301" s="7">
        <f>(((20-15)/(MIN($E$2:$E$8761)-15))*Data[[#This Row],[temperatuur]])+18.151</f>
        <v>16.449319327731093</v>
      </c>
      <c r="G3301" s="7">
        <f>Data[[#This Row],[Tintern ]]-Data[[#This Row],[temperatuur]]</f>
        <v>8.3493193277310933</v>
      </c>
      <c r="H3301" s="7">
        <f>ROUND(IF(Data[[#This Row],[deltaT]]&gt;0,(Data[[#This Row],[Tintern ]]-Data[[#This Row],[temperatuur]])*Uitgangspunten!$B$9,0),1)</f>
        <v>29</v>
      </c>
      <c r="I3301"/>
      <c r="J3301"/>
      <c r="K3301" s="6"/>
      <c r="O3301" s="5"/>
      <c r="P3301" s="8"/>
      <c r="U3301"/>
      <c r="V3301"/>
    </row>
    <row r="3302" spans="1:22" x14ac:dyDescent="0.25">
      <c r="A3302">
        <v>2004</v>
      </c>
      <c r="B3302">
        <v>2</v>
      </c>
      <c r="C3302">
        <v>15</v>
      </c>
      <c r="D3302">
        <v>12</v>
      </c>
      <c r="E3302" s="13">
        <v>8.1</v>
      </c>
      <c r="F3302" s="7">
        <f>(((20-15)/(MIN($E$2:$E$8761)-15))*Data[[#This Row],[temperatuur]])+18.151</f>
        <v>16.449319327731093</v>
      </c>
      <c r="G3302" s="7">
        <f>Data[[#This Row],[Tintern ]]-Data[[#This Row],[temperatuur]]</f>
        <v>8.3493193277310933</v>
      </c>
      <c r="H3302" s="7">
        <f>ROUND(IF(Data[[#This Row],[deltaT]]&gt;0,(Data[[#This Row],[Tintern ]]-Data[[#This Row],[temperatuur]])*Uitgangspunten!$B$9,0),1)</f>
        <v>29</v>
      </c>
      <c r="I3302"/>
      <c r="J3302"/>
      <c r="K3302" s="6"/>
      <c r="O3302" s="5"/>
      <c r="P3302" s="8"/>
      <c r="U3302"/>
      <c r="V3302"/>
    </row>
    <row r="3303" spans="1:22" x14ac:dyDescent="0.25">
      <c r="A3303">
        <v>2004</v>
      </c>
      <c r="B3303">
        <v>3</v>
      </c>
      <c r="C3303">
        <v>3</v>
      </c>
      <c r="D3303">
        <v>13</v>
      </c>
      <c r="E3303" s="13">
        <v>8.1</v>
      </c>
      <c r="F3303" s="7">
        <f>(((20-15)/(MIN($E$2:$E$8761)-15))*Data[[#This Row],[temperatuur]])+18.151</f>
        <v>16.449319327731093</v>
      </c>
      <c r="G3303" s="7">
        <f>Data[[#This Row],[Tintern ]]-Data[[#This Row],[temperatuur]]</f>
        <v>8.3493193277310933</v>
      </c>
      <c r="H3303" s="7">
        <f>ROUND(IF(Data[[#This Row],[deltaT]]&gt;0,(Data[[#This Row],[Tintern ]]-Data[[#This Row],[temperatuur]])*Uitgangspunten!$B$9,0),1)</f>
        <v>29</v>
      </c>
      <c r="I3303"/>
      <c r="J3303"/>
      <c r="K3303" s="6"/>
      <c r="O3303" s="5"/>
      <c r="P3303" s="8"/>
      <c r="U3303"/>
      <c r="V3303"/>
    </row>
    <row r="3304" spans="1:22" x14ac:dyDescent="0.25">
      <c r="A3304">
        <v>2004</v>
      </c>
      <c r="B3304">
        <v>3</v>
      </c>
      <c r="C3304">
        <v>13</v>
      </c>
      <c r="D3304">
        <v>8</v>
      </c>
      <c r="E3304" s="13">
        <v>8.1</v>
      </c>
      <c r="F3304" s="7">
        <f>(((20-15)/(MIN($E$2:$E$8761)-15))*Data[[#This Row],[temperatuur]])+18.151</f>
        <v>16.449319327731093</v>
      </c>
      <c r="G3304" s="7">
        <f>Data[[#This Row],[Tintern ]]-Data[[#This Row],[temperatuur]]</f>
        <v>8.3493193277310933</v>
      </c>
      <c r="H3304" s="7">
        <f>ROUND(IF(Data[[#This Row],[deltaT]]&gt;0,(Data[[#This Row],[Tintern ]]-Data[[#This Row],[temperatuur]])*Uitgangspunten!$B$9,0),1)</f>
        <v>29</v>
      </c>
      <c r="I3304"/>
      <c r="J3304"/>
      <c r="K3304" s="6"/>
      <c r="O3304" s="5"/>
      <c r="P3304" s="8"/>
      <c r="U3304"/>
      <c r="V3304"/>
    </row>
    <row r="3305" spans="1:22" x14ac:dyDescent="0.25">
      <c r="A3305">
        <v>2004</v>
      </c>
      <c r="B3305">
        <v>3</v>
      </c>
      <c r="C3305">
        <v>19</v>
      </c>
      <c r="D3305">
        <v>2</v>
      </c>
      <c r="E3305" s="13">
        <v>8.1</v>
      </c>
      <c r="F3305" s="7">
        <f>(((20-15)/(MIN($E$2:$E$8761)-15))*Data[[#This Row],[temperatuur]])+18.151</f>
        <v>16.449319327731093</v>
      </c>
      <c r="G3305" s="7">
        <f>Data[[#This Row],[Tintern ]]-Data[[#This Row],[temperatuur]]</f>
        <v>8.3493193277310933</v>
      </c>
      <c r="H3305" s="7">
        <f>ROUND(IF(Data[[#This Row],[deltaT]]&gt;0,(Data[[#This Row],[Tintern ]]-Data[[#This Row],[temperatuur]])*Uitgangspunten!$B$9,0),1)</f>
        <v>29</v>
      </c>
      <c r="I3305"/>
      <c r="J3305"/>
      <c r="K3305" s="6"/>
      <c r="O3305" s="5"/>
      <c r="P3305" s="8"/>
      <c r="U3305"/>
      <c r="V3305"/>
    </row>
    <row r="3306" spans="1:22" x14ac:dyDescent="0.25">
      <c r="A3306">
        <v>2004</v>
      </c>
      <c r="B3306">
        <v>3</v>
      </c>
      <c r="C3306">
        <v>21</v>
      </c>
      <c r="D3306">
        <v>3</v>
      </c>
      <c r="E3306" s="13">
        <v>8.1</v>
      </c>
      <c r="F3306" s="7">
        <f>(((20-15)/(MIN($E$2:$E$8761)-15))*Data[[#This Row],[temperatuur]])+18.151</f>
        <v>16.449319327731093</v>
      </c>
      <c r="G3306" s="7">
        <f>Data[[#This Row],[Tintern ]]-Data[[#This Row],[temperatuur]]</f>
        <v>8.3493193277310933</v>
      </c>
      <c r="H3306" s="7">
        <f>ROUND(IF(Data[[#This Row],[deltaT]]&gt;0,(Data[[#This Row],[Tintern ]]-Data[[#This Row],[temperatuur]])*Uitgangspunten!$B$9,0),1)</f>
        <v>29</v>
      </c>
      <c r="I3306"/>
      <c r="J3306"/>
      <c r="K3306" s="6"/>
      <c r="O3306" s="5"/>
      <c r="P3306" s="8"/>
      <c r="U3306"/>
      <c r="V3306"/>
    </row>
    <row r="3307" spans="1:22" x14ac:dyDescent="0.25">
      <c r="A3307">
        <v>2002</v>
      </c>
      <c r="B3307">
        <v>4</v>
      </c>
      <c r="C3307">
        <v>13</v>
      </c>
      <c r="D3307">
        <v>7</v>
      </c>
      <c r="E3307" s="13">
        <v>8.1</v>
      </c>
      <c r="F3307" s="7">
        <f>(((20-15)/(MIN($E$2:$E$8761)-15))*Data[[#This Row],[temperatuur]])+18.151</f>
        <v>16.449319327731093</v>
      </c>
      <c r="G3307" s="7">
        <f>Data[[#This Row],[Tintern ]]-Data[[#This Row],[temperatuur]]</f>
        <v>8.3493193277310933</v>
      </c>
      <c r="H3307" s="7">
        <f>ROUND(IF(Data[[#This Row],[deltaT]]&gt;0,(Data[[#This Row],[Tintern ]]-Data[[#This Row],[temperatuur]])*Uitgangspunten!$B$9,0),1)</f>
        <v>29</v>
      </c>
      <c r="I3307"/>
      <c r="J3307"/>
      <c r="K3307" s="6"/>
      <c r="O3307" s="5"/>
      <c r="P3307" s="8"/>
      <c r="U3307"/>
      <c r="V3307"/>
    </row>
    <row r="3308" spans="1:22" x14ac:dyDescent="0.25">
      <c r="A3308">
        <v>2002</v>
      </c>
      <c r="B3308">
        <v>4</v>
      </c>
      <c r="C3308">
        <v>17</v>
      </c>
      <c r="D3308">
        <v>7</v>
      </c>
      <c r="E3308" s="13">
        <v>8.1</v>
      </c>
      <c r="F3308" s="7">
        <f>(((20-15)/(MIN($E$2:$E$8761)-15))*Data[[#This Row],[temperatuur]])+18.151</f>
        <v>16.449319327731093</v>
      </c>
      <c r="G3308" s="7">
        <f>Data[[#This Row],[Tintern ]]-Data[[#This Row],[temperatuur]]</f>
        <v>8.3493193277310933</v>
      </c>
      <c r="H3308" s="7">
        <f>ROUND(IF(Data[[#This Row],[deltaT]]&gt;0,(Data[[#This Row],[Tintern ]]-Data[[#This Row],[temperatuur]])*Uitgangspunten!$B$9,0),1)</f>
        <v>29</v>
      </c>
      <c r="I3308"/>
      <c r="J3308"/>
      <c r="K3308" s="6"/>
      <c r="O3308" s="5"/>
      <c r="P3308" s="8"/>
      <c r="U3308"/>
      <c r="V3308"/>
    </row>
    <row r="3309" spans="1:22" x14ac:dyDescent="0.25">
      <c r="A3309">
        <v>2002</v>
      </c>
      <c r="B3309">
        <v>4</v>
      </c>
      <c r="C3309">
        <v>18</v>
      </c>
      <c r="D3309">
        <v>19</v>
      </c>
      <c r="E3309" s="13">
        <v>8.1</v>
      </c>
      <c r="F3309" s="7">
        <f>(((20-15)/(MIN($E$2:$E$8761)-15))*Data[[#This Row],[temperatuur]])+18.151</f>
        <v>16.449319327731093</v>
      </c>
      <c r="G3309" s="7">
        <f>Data[[#This Row],[Tintern ]]-Data[[#This Row],[temperatuur]]</f>
        <v>8.3493193277310933</v>
      </c>
      <c r="H3309" s="7">
        <f>ROUND(IF(Data[[#This Row],[deltaT]]&gt;0,(Data[[#This Row],[Tintern ]]-Data[[#This Row],[temperatuur]])*Uitgangspunten!$B$9,0),1)</f>
        <v>29</v>
      </c>
      <c r="I3309"/>
      <c r="J3309"/>
      <c r="K3309" s="6"/>
      <c r="O3309" s="5"/>
      <c r="P3309" s="8"/>
      <c r="U3309"/>
      <c r="V3309"/>
    </row>
    <row r="3310" spans="1:22" x14ac:dyDescent="0.25">
      <c r="A3310">
        <v>2002</v>
      </c>
      <c r="B3310">
        <v>4</v>
      </c>
      <c r="C3310">
        <v>26</v>
      </c>
      <c r="D3310">
        <v>16</v>
      </c>
      <c r="E3310" s="13">
        <v>8.1</v>
      </c>
      <c r="F3310" s="7">
        <f>(((20-15)/(MIN($E$2:$E$8761)-15))*Data[[#This Row],[temperatuur]])+18.151</f>
        <v>16.449319327731093</v>
      </c>
      <c r="G3310" s="7">
        <f>Data[[#This Row],[Tintern ]]-Data[[#This Row],[temperatuur]]</f>
        <v>8.3493193277310933</v>
      </c>
      <c r="H3310" s="7">
        <f>ROUND(IF(Data[[#This Row],[deltaT]]&gt;0,(Data[[#This Row],[Tintern ]]-Data[[#This Row],[temperatuur]])*Uitgangspunten!$B$9,0),1)</f>
        <v>29</v>
      </c>
      <c r="I3310"/>
      <c r="J3310"/>
      <c r="K3310" s="6"/>
      <c r="O3310" s="5"/>
      <c r="P3310" s="8"/>
      <c r="U3310"/>
      <c r="V3310"/>
    </row>
    <row r="3311" spans="1:22" x14ac:dyDescent="0.25">
      <c r="A3311">
        <v>2002</v>
      </c>
      <c r="B3311">
        <v>4</v>
      </c>
      <c r="C3311">
        <v>26</v>
      </c>
      <c r="D3311">
        <v>18</v>
      </c>
      <c r="E3311" s="13">
        <v>8.1</v>
      </c>
      <c r="F3311" s="7">
        <f>(((20-15)/(MIN($E$2:$E$8761)-15))*Data[[#This Row],[temperatuur]])+18.151</f>
        <v>16.449319327731093</v>
      </c>
      <c r="G3311" s="7">
        <f>Data[[#This Row],[Tintern ]]-Data[[#This Row],[temperatuur]]</f>
        <v>8.3493193277310933</v>
      </c>
      <c r="H3311" s="7">
        <f>ROUND(IF(Data[[#This Row],[deltaT]]&gt;0,(Data[[#This Row],[Tintern ]]-Data[[#This Row],[temperatuur]])*Uitgangspunten!$B$9,0),1)</f>
        <v>29</v>
      </c>
      <c r="I3311"/>
      <c r="J3311"/>
      <c r="K3311" s="6"/>
      <c r="O3311" s="5"/>
      <c r="P3311" s="8"/>
      <c r="U3311"/>
      <c r="V3311"/>
    </row>
    <row r="3312" spans="1:22" x14ac:dyDescent="0.25">
      <c r="A3312">
        <v>2002</v>
      </c>
      <c r="B3312">
        <v>4</v>
      </c>
      <c r="C3312">
        <v>29</v>
      </c>
      <c r="D3312">
        <v>9</v>
      </c>
      <c r="E3312" s="13">
        <v>8.1</v>
      </c>
      <c r="F3312" s="7">
        <f>(((20-15)/(MIN($E$2:$E$8761)-15))*Data[[#This Row],[temperatuur]])+18.151</f>
        <v>16.449319327731093</v>
      </c>
      <c r="G3312" s="7">
        <f>Data[[#This Row],[Tintern ]]-Data[[#This Row],[temperatuur]]</f>
        <v>8.3493193277310933</v>
      </c>
      <c r="H3312" s="7">
        <f>ROUND(IF(Data[[#This Row],[deltaT]]&gt;0,(Data[[#This Row],[Tintern ]]-Data[[#This Row],[temperatuur]])*Uitgangspunten!$B$9,0),1)</f>
        <v>29</v>
      </c>
      <c r="I3312"/>
      <c r="J3312"/>
      <c r="K3312" s="6"/>
      <c r="O3312" s="5"/>
      <c r="P3312" s="8"/>
      <c r="U3312"/>
      <c r="V3312"/>
    </row>
    <row r="3313" spans="1:22" x14ac:dyDescent="0.25">
      <c r="A3313">
        <v>2002</v>
      </c>
      <c r="B3313">
        <v>4</v>
      </c>
      <c r="C3313">
        <v>30</v>
      </c>
      <c r="D3313">
        <v>4</v>
      </c>
      <c r="E3313" s="13">
        <v>8.1</v>
      </c>
      <c r="F3313" s="7">
        <f>(((20-15)/(MIN($E$2:$E$8761)-15))*Data[[#This Row],[temperatuur]])+18.151</f>
        <v>16.449319327731093</v>
      </c>
      <c r="G3313" s="7">
        <f>Data[[#This Row],[Tintern ]]-Data[[#This Row],[temperatuur]]</f>
        <v>8.3493193277310933</v>
      </c>
      <c r="H3313" s="7">
        <f>ROUND(IF(Data[[#This Row],[deltaT]]&gt;0,(Data[[#This Row],[Tintern ]]-Data[[#This Row],[temperatuur]])*Uitgangspunten!$B$9,0),1)</f>
        <v>29</v>
      </c>
      <c r="I3313"/>
      <c r="J3313"/>
      <c r="K3313" s="6"/>
      <c r="O3313" s="5"/>
      <c r="P3313" s="8"/>
      <c r="U3313"/>
      <c r="V3313"/>
    </row>
    <row r="3314" spans="1:22" x14ac:dyDescent="0.25">
      <c r="A3314">
        <v>2011</v>
      </c>
      <c r="B3314">
        <v>6</v>
      </c>
      <c r="C3314">
        <v>9</v>
      </c>
      <c r="D3314">
        <v>23</v>
      </c>
      <c r="E3314" s="13">
        <v>8.1</v>
      </c>
      <c r="F3314" s="7">
        <f>(((20-15)/(MIN($E$2:$E$8761)-15))*Data[[#This Row],[temperatuur]])+18.151</f>
        <v>16.449319327731093</v>
      </c>
      <c r="G3314" s="7">
        <f>Data[[#This Row],[Tintern ]]-Data[[#This Row],[temperatuur]]</f>
        <v>8.3493193277310933</v>
      </c>
      <c r="H3314" s="7">
        <f>ROUND(IF(Data[[#This Row],[deltaT]]&gt;0,(Data[[#This Row],[Tintern ]]-Data[[#This Row],[temperatuur]])*Uitgangspunten!$B$9,0),1)</f>
        <v>29</v>
      </c>
      <c r="I3314">
        <f>(MAX(E3290:E3313)+MIN(E3290:E3313))/20</f>
        <v>0.80500000000000005</v>
      </c>
      <c r="J3314"/>
      <c r="K3314" s="6"/>
      <c r="O3314" s="5"/>
      <c r="P3314" s="8"/>
      <c r="U3314"/>
      <c r="V3314"/>
    </row>
    <row r="3315" spans="1:22" x14ac:dyDescent="0.25">
      <c r="A3315">
        <v>2001</v>
      </c>
      <c r="B3315">
        <v>8</v>
      </c>
      <c r="C3315">
        <v>29</v>
      </c>
      <c r="D3315">
        <v>5</v>
      </c>
      <c r="E3315" s="13">
        <v>8.1</v>
      </c>
      <c r="F3315" s="7">
        <f>(((20-15)/(MIN($E$2:$E$8761)-15))*Data[[#This Row],[temperatuur]])+18.151</f>
        <v>16.449319327731093</v>
      </c>
      <c r="G3315" s="7">
        <f>Data[[#This Row],[Tintern ]]-Data[[#This Row],[temperatuur]]</f>
        <v>8.3493193277310933</v>
      </c>
      <c r="H3315" s="7">
        <f>ROUND(IF(Data[[#This Row],[deltaT]]&gt;0,(Data[[#This Row],[Tintern ]]-Data[[#This Row],[temperatuur]])*Uitgangspunten!$B$9,0),1)</f>
        <v>29</v>
      </c>
      <c r="I3315"/>
      <c r="J3315"/>
      <c r="K3315" s="6"/>
      <c r="O3315" s="5"/>
      <c r="P3315" s="8"/>
      <c r="U3315"/>
      <c r="V3315"/>
    </row>
    <row r="3316" spans="1:22" x14ac:dyDescent="0.25">
      <c r="A3316">
        <v>2011</v>
      </c>
      <c r="B3316">
        <v>9</v>
      </c>
      <c r="C3316">
        <v>24</v>
      </c>
      <c r="D3316">
        <v>24</v>
      </c>
      <c r="E3316" s="13">
        <v>8.1</v>
      </c>
      <c r="F3316" s="7">
        <f>(((20-15)/(MIN($E$2:$E$8761)-15))*Data[[#This Row],[temperatuur]])+18.151</f>
        <v>16.449319327731093</v>
      </c>
      <c r="G3316" s="7">
        <f>Data[[#This Row],[Tintern ]]-Data[[#This Row],[temperatuur]]</f>
        <v>8.3493193277310933</v>
      </c>
      <c r="H3316" s="7">
        <f>ROUND(IF(Data[[#This Row],[deltaT]]&gt;0,(Data[[#This Row],[Tintern ]]-Data[[#This Row],[temperatuur]])*Uitgangspunten!$B$9,0),1)</f>
        <v>29</v>
      </c>
      <c r="I3316"/>
      <c r="J3316"/>
      <c r="K3316" s="6"/>
      <c r="O3316" s="5"/>
      <c r="P3316" s="8"/>
      <c r="U3316"/>
      <c r="V3316"/>
    </row>
    <row r="3317" spans="1:22" x14ac:dyDescent="0.25">
      <c r="A3317">
        <v>2010</v>
      </c>
      <c r="B3317">
        <v>10</v>
      </c>
      <c r="C3317">
        <v>19</v>
      </c>
      <c r="D3317">
        <v>5</v>
      </c>
      <c r="E3317" s="13">
        <v>8.1</v>
      </c>
      <c r="F3317" s="7">
        <f>(((20-15)/(MIN($E$2:$E$8761)-15))*Data[[#This Row],[temperatuur]])+18.151</f>
        <v>16.449319327731093</v>
      </c>
      <c r="G3317" s="7">
        <f>Data[[#This Row],[Tintern ]]-Data[[#This Row],[temperatuur]]</f>
        <v>8.3493193277310933</v>
      </c>
      <c r="H3317" s="7">
        <f>ROUND(IF(Data[[#This Row],[deltaT]]&gt;0,(Data[[#This Row],[Tintern ]]-Data[[#This Row],[temperatuur]])*Uitgangspunten!$B$9,0),1)</f>
        <v>29</v>
      </c>
      <c r="I3317"/>
      <c r="J3317"/>
      <c r="K3317" s="6"/>
      <c r="O3317" s="5"/>
      <c r="P3317" s="8"/>
      <c r="U3317"/>
      <c r="V3317"/>
    </row>
    <row r="3318" spans="1:22" x14ac:dyDescent="0.25">
      <c r="A3318">
        <v>2010</v>
      </c>
      <c r="B3318">
        <v>10</v>
      </c>
      <c r="C3318">
        <v>20</v>
      </c>
      <c r="D3318">
        <v>12</v>
      </c>
      <c r="E3318" s="13">
        <v>8.1</v>
      </c>
      <c r="F3318" s="7">
        <f>(((20-15)/(MIN($E$2:$E$8761)-15))*Data[[#This Row],[temperatuur]])+18.151</f>
        <v>16.449319327731093</v>
      </c>
      <c r="G3318" s="7">
        <f>Data[[#This Row],[Tintern ]]-Data[[#This Row],[temperatuur]]</f>
        <v>8.3493193277310933</v>
      </c>
      <c r="H3318" s="7">
        <f>ROUND(IF(Data[[#This Row],[deltaT]]&gt;0,(Data[[#This Row],[Tintern ]]-Data[[#This Row],[temperatuur]])*Uitgangspunten!$B$9,0),1)</f>
        <v>29</v>
      </c>
      <c r="I3318"/>
      <c r="J3318"/>
      <c r="K3318" s="6"/>
      <c r="O3318" s="5"/>
      <c r="P3318" s="8"/>
      <c r="U3318"/>
      <c r="V3318"/>
    </row>
    <row r="3319" spans="1:22" x14ac:dyDescent="0.25">
      <c r="A3319">
        <v>2010</v>
      </c>
      <c r="B3319">
        <v>10</v>
      </c>
      <c r="C3319">
        <v>21</v>
      </c>
      <c r="D3319">
        <v>20</v>
      </c>
      <c r="E3319" s="13">
        <v>8.1</v>
      </c>
      <c r="F3319" s="7">
        <f>(((20-15)/(MIN($E$2:$E$8761)-15))*Data[[#This Row],[temperatuur]])+18.151</f>
        <v>16.449319327731093</v>
      </c>
      <c r="G3319" s="7">
        <f>Data[[#This Row],[Tintern ]]-Data[[#This Row],[temperatuur]]</f>
        <v>8.3493193277310933</v>
      </c>
      <c r="H3319" s="7">
        <f>ROUND(IF(Data[[#This Row],[deltaT]]&gt;0,(Data[[#This Row],[Tintern ]]-Data[[#This Row],[temperatuur]])*Uitgangspunten!$B$9,0),1)</f>
        <v>29</v>
      </c>
      <c r="I3319"/>
      <c r="J3319"/>
      <c r="K3319" s="6"/>
      <c r="O3319" s="5"/>
      <c r="P3319" s="8"/>
      <c r="U3319"/>
      <c r="V3319"/>
    </row>
    <row r="3320" spans="1:22" x14ac:dyDescent="0.25">
      <c r="A3320">
        <v>2010</v>
      </c>
      <c r="B3320">
        <v>10</v>
      </c>
      <c r="C3320">
        <v>22</v>
      </c>
      <c r="D3320">
        <v>3</v>
      </c>
      <c r="E3320" s="13">
        <v>8.1</v>
      </c>
      <c r="F3320" s="7">
        <f>(((20-15)/(MIN($E$2:$E$8761)-15))*Data[[#This Row],[temperatuur]])+18.151</f>
        <v>16.449319327731093</v>
      </c>
      <c r="G3320" s="7">
        <f>Data[[#This Row],[Tintern ]]-Data[[#This Row],[temperatuur]]</f>
        <v>8.3493193277310933</v>
      </c>
      <c r="H3320" s="7">
        <f>ROUND(IF(Data[[#This Row],[deltaT]]&gt;0,(Data[[#This Row],[Tintern ]]-Data[[#This Row],[temperatuur]])*Uitgangspunten!$B$9,0),1)</f>
        <v>29</v>
      </c>
      <c r="I3320"/>
      <c r="J3320"/>
      <c r="K3320" s="6"/>
      <c r="O3320" s="5"/>
      <c r="P3320" s="8"/>
      <c r="U3320"/>
      <c r="V3320"/>
    </row>
    <row r="3321" spans="1:22" x14ac:dyDescent="0.25">
      <c r="A3321">
        <v>2010</v>
      </c>
      <c r="B3321">
        <v>10</v>
      </c>
      <c r="C3321">
        <v>22</v>
      </c>
      <c r="D3321">
        <v>8</v>
      </c>
      <c r="E3321" s="13">
        <v>8.1</v>
      </c>
      <c r="F3321" s="7">
        <f>(((20-15)/(MIN($E$2:$E$8761)-15))*Data[[#This Row],[temperatuur]])+18.151</f>
        <v>16.449319327731093</v>
      </c>
      <c r="G3321" s="7">
        <f>Data[[#This Row],[Tintern ]]-Data[[#This Row],[temperatuur]]</f>
        <v>8.3493193277310933</v>
      </c>
      <c r="H3321" s="7">
        <f>ROUND(IF(Data[[#This Row],[deltaT]]&gt;0,(Data[[#This Row],[Tintern ]]-Data[[#This Row],[temperatuur]])*Uitgangspunten!$B$9,0),1)</f>
        <v>29</v>
      </c>
      <c r="I3321"/>
      <c r="J3321"/>
      <c r="K3321" s="6"/>
      <c r="O3321" s="5"/>
      <c r="P3321" s="8"/>
      <c r="U3321"/>
      <c r="V3321"/>
    </row>
    <row r="3322" spans="1:22" x14ac:dyDescent="0.25">
      <c r="A3322">
        <v>2010</v>
      </c>
      <c r="B3322">
        <v>10</v>
      </c>
      <c r="C3322">
        <v>22</v>
      </c>
      <c r="D3322">
        <v>19</v>
      </c>
      <c r="E3322" s="13">
        <v>8.1</v>
      </c>
      <c r="F3322" s="7">
        <f>(((20-15)/(MIN($E$2:$E$8761)-15))*Data[[#This Row],[temperatuur]])+18.151</f>
        <v>16.449319327731093</v>
      </c>
      <c r="G3322" s="7">
        <f>Data[[#This Row],[Tintern ]]-Data[[#This Row],[temperatuur]]</f>
        <v>8.3493193277310933</v>
      </c>
      <c r="H3322" s="7">
        <f>ROUND(IF(Data[[#This Row],[deltaT]]&gt;0,(Data[[#This Row],[Tintern ]]-Data[[#This Row],[temperatuur]])*Uitgangspunten!$B$9,0),1)</f>
        <v>29</v>
      </c>
      <c r="I3322"/>
      <c r="J3322"/>
      <c r="K3322" s="6"/>
      <c r="O3322" s="5"/>
      <c r="P3322" s="8"/>
      <c r="U3322"/>
      <c r="V3322"/>
    </row>
    <row r="3323" spans="1:22" x14ac:dyDescent="0.25">
      <c r="A3323">
        <v>2003</v>
      </c>
      <c r="B3323">
        <v>11</v>
      </c>
      <c r="C3323">
        <v>5</v>
      </c>
      <c r="D3323">
        <v>4</v>
      </c>
      <c r="E3323" s="13">
        <v>8.1</v>
      </c>
      <c r="F3323" s="7">
        <f>(((20-15)/(MIN($E$2:$E$8761)-15))*Data[[#This Row],[temperatuur]])+18.151</f>
        <v>16.449319327731093</v>
      </c>
      <c r="G3323" s="7">
        <f>Data[[#This Row],[Tintern ]]-Data[[#This Row],[temperatuur]]</f>
        <v>8.3493193277310933</v>
      </c>
      <c r="H3323" s="7">
        <f>ROUND(IF(Data[[#This Row],[deltaT]]&gt;0,(Data[[#This Row],[Tintern ]]-Data[[#This Row],[temperatuur]])*Uitgangspunten!$B$9,0),1)</f>
        <v>29</v>
      </c>
      <c r="I3323"/>
      <c r="J3323"/>
      <c r="K3323" s="6"/>
      <c r="O3323" s="5"/>
      <c r="P3323" s="8"/>
      <c r="U3323"/>
      <c r="V3323"/>
    </row>
    <row r="3324" spans="1:22" x14ac:dyDescent="0.25">
      <c r="A3324">
        <v>2003</v>
      </c>
      <c r="B3324">
        <v>11</v>
      </c>
      <c r="C3324">
        <v>5</v>
      </c>
      <c r="D3324">
        <v>7</v>
      </c>
      <c r="E3324" s="13">
        <v>8.1</v>
      </c>
      <c r="F3324" s="7">
        <f>(((20-15)/(MIN($E$2:$E$8761)-15))*Data[[#This Row],[temperatuur]])+18.151</f>
        <v>16.449319327731093</v>
      </c>
      <c r="G3324" s="7">
        <f>Data[[#This Row],[Tintern ]]-Data[[#This Row],[temperatuur]]</f>
        <v>8.3493193277310933</v>
      </c>
      <c r="H3324" s="7">
        <f>ROUND(IF(Data[[#This Row],[deltaT]]&gt;0,(Data[[#This Row],[Tintern ]]-Data[[#This Row],[temperatuur]])*Uitgangspunten!$B$9,0),1)</f>
        <v>29</v>
      </c>
      <c r="I3324"/>
      <c r="J3324"/>
      <c r="K3324" s="6"/>
      <c r="O3324" s="5"/>
      <c r="P3324" s="8"/>
      <c r="U3324"/>
      <c r="V3324"/>
    </row>
    <row r="3325" spans="1:22" x14ac:dyDescent="0.25">
      <c r="A3325">
        <v>2003</v>
      </c>
      <c r="B3325">
        <v>11</v>
      </c>
      <c r="C3325">
        <v>6</v>
      </c>
      <c r="D3325">
        <v>9</v>
      </c>
      <c r="E3325" s="13">
        <v>8.1</v>
      </c>
      <c r="F3325" s="7">
        <f>(((20-15)/(MIN($E$2:$E$8761)-15))*Data[[#This Row],[temperatuur]])+18.151</f>
        <v>16.449319327731093</v>
      </c>
      <c r="G3325" s="7">
        <f>Data[[#This Row],[Tintern ]]-Data[[#This Row],[temperatuur]]</f>
        <v>8.3493193277310933</v>
      </c>
      <c r="H3325" s="7">
        <f>ROUND(IF(Data[[#This Row],[deltaT]]&gt;0,(Data[[#This Row],[Tintern ]]-Data[[#This Row],[temperatuur]])*Uitgangspunten!$B$9,0),1)</f>
        <v>29</v>
      </c>
      <c r="I3325"/>
      <c r="J3325"/>
      <c r="K3325" s="6"/>
      <c r="O3325" s="5"/>
      <c r="P3325" s="8"/>
      <c r="U3325"/>
      <c r="V3325"/>
    </row>
    <row r="3326" spans="1:22" x14ac:dyDescent="0.25">
      <c r="A3326">
        <v>2003</v>
      </c>
      <c r="B3326">
        <v>11</v>
      </c>
      <c r="C3326">
        <v>8</v>
      </c>
      <c r="D3326">
        <v>10</v>
      </c>
      <c r="E3326" s="13">
        <v>8.1</v>
      </c>
      <c r="F3326" s="7">
        <f>(((20-15)/(MIN($E$2:$E$8761)-15))*Data[[#This Row],[temperatuur]])+18.151</f>
        <v>16.449319327731093</v>
      </c>
      <c r="G3326" s="7">
        <f>Data[[#This Row],[Tintern ]]-Data[[#This Row],[temperatuur]]</f>
        <v>8.3493193277310933</v>
      </c>
      <c r="H3326" s="7">
        <f>ROUND(IF(Data[[#This Row],[deltaT]]&gt;0,(Data[[#This Row],[Tintern ]]-Data[[#This Row],[temperatuur]])*Uitgangspunten!$B$9,0),1)</f>
        <v>29</v>
      </c>
      <c r="I3326"/>
      <c r="J3326"/>
      <c r="K3326" s="6"/>
      <c r="O3326" s="5"/>
      <c r="P3326" s="8"/>
      <c r="U3326"/>
      <c r="V3326"/>
    </row>
    <row r="3327" spans="1:22" x14ac:dyDescent="0.25">
      <c r="A3327">
        <v>2003</v>
      </c>
      <c r="B3327">
        <v>11</v>
      </c>
      <c r="C3327">
        <v>15</v>
      </c>
      <c r="D3327">
        <v>1</v>
      </c>
      <c r="E3327" s="13">
        <v>8.1</v>
      </c>
      <c r="F3327" s="7">
        <f>(((20-15)/(MIN($E$2:$E$8761)-15))*Data[[#This Row],[temperatuur]])+18.151</f>
        <v>16.449319327731093</v>
      </c>
      <c r="G3327" s="7">
        <f>Data[[#This Row],[Tintern ]]-Data[[#This Row],[temperatuur]]</f>
        <v>8.3493193277310933</v>
      </c>
      <c r="H3327" s="7">
        <f>ROUND(IF(Data[[#This Row],[deltaT]]&gt;0,(Data[[#This Row],[Tintern ]]-Data[[#This Row],[temperatuur]])*Uitgangspunten!$B$9,0),1)</f>
        <v>29</v>
      </c>
      <c r="I3327"/>
      <c r="J3327"/>
      <c r="K3327" s="6"/>
      <c r="O3327" s="5"/>
      <c r="P3327" s="8"/>
      <c r="U3327"/>
      <c r="V3327"/>
    </row>
    <row r="3328" spans="1:22" x14ac:dyDescent="0.25">
      <c r="A3328">
        <v>2003</v>
      </c>
      <c r="B3328">
        <v>11</v>
      </c>
      <c r="C3328">
        <v>15</v>
      </c>
      <c r="D3328">
        <v>7</v>
      </c>
      <c r="E3328" s="13">
        <v>8.1</v>
      </c>
      <c r="F3328" s="7">
        <f>(((20-15)/(MIN($E$2:$E$8761)-15))*Data[[#This Row],[temperatuur]])+18.151</f>
        <v>16.449319327731093</v>
      </c>
      <c r="G3328" s="7">
        <f>Data[[#This Row],[Tintern ]]-Data[[#This Row],[temperatuur]]</f>
        <v>8.3493193277310933</v>
      </c>
      <c r="H3328" s="7">
        <f>ROUND(IF(Data[[#This Row],[deltaT]]&gt;0,(Data[[#This Row],[Tintern ]]-Data[[#This Row],[temperatuur]])*Uitgangspunten!$B$9,0),1)</f>
        <v>29</v>
      </c>
      <c r="I3328"/>
      <c r="J3328"/>
      <c r="K3328" s="6"/>
      <c r="O3328" s="5"/>
      <c r="P3328" s="8"/>
      <c r="U3328"/>
      <c r="V3328"/>
    </row>
    <row r="3329" spans="1:22" x14ac:dyDescent="0.25">
      <c r="A3329">
        <v>2003</v>
      </c>
      <c r="B3329">
        <v>11</v>
      </c>
      <c r="C3329">
        <v>26</v>
      </c>
      <c r="D3329">
        <v>7</v>
      </c>
      <c r="E3329" s="13">
        <v>8.1</v>
      </c>
      <c r="F3329" s="7">
        <f>(((20-15)/(MIN($E$2:$E$8761)-15))*Data[[#This Row],[temperatuur]])+18.151</f>
        <v>16.449319327731093</v>
      </c>
      <c r="G3329" s="7">
        <f>Data[[#This Row],[Tintern ]]-Data[[#This Row],[temperatuur]]</f>
        <v>8.3493193277310933</v>
      </c>
      <c r="H3329" s="7">
        <f>ROUND(IF(Data[[#This Row],[deltaT]]&gt;0,(Data[[#This Row],[Tintern ]]-Data[[#This Row],[temperatuur]])*Uitgangspunten!$B$9,0),1)</f>
        <v>29</v>
      </c>
      <c r="I3329"/>
      <c r="J3329"/>
      <c r="K3329" s="6"/>
      <c r="O3329" s="5"/>
      <c r="P3329" s="8"/>
      <c r="U3329"/>
      <c r="V3329"/>
    </row>
    <row r="3330" spans="1:22" x14ac:dyDescent="0.25">
      <c r="A3330">
        <v>2003</v>
      </c>
      <c r="B3330">
        <v>12</v>
      </c>
      <c r="C3330">
        <v>1</v>
      </c>
      <c r="D3330">
        <v>4</v>
      </c>
      <c r="E3330" s="13">
        <v>8.1</v>
      </c>
      <c r="F3330" s="7">
        <f>(((20-15)/(MIN($E$2:$E$8761)-15))*Data[[#This Row],[temperatuur]])+18.151</f>
        <v>16.449319327731093</v>
      </c>
      <c r="G3330" s="7">
        <f>Data[[#This Row],[Tintern ]]-Data[[#This Row],[temperatuur]]</f>
        <v>8.3493193277310933</v>
      </c>
      <c r="H3330" s="7">
        <f>ROUND(IF(Data[[#This Row],[deltaT]]&gt;0,(Data[[#This Row],[Tintern ]]-Data[[#This Row],[temperatuur]])*Uitgangspunten!$B$9,0),1)</f>
        <v>29</v>
      </c>
      <c r="I3330"/>
      <c r="J3330"/>
      <c r="K3330" s="6"/>
      <c r="O3330" s="5"/>
      <c r="P3330" s="8"/>
      <c r="U3330"/>
      <c r="V3330"/>
    </row>
    <row r="3331" spans="1:22" x14ac:dyDescent="0.25">
      <c r="A3331">
        <v>2003</v>
      </c>
      <c r="B3331">
        <v>12</v>
      </c>
      <c r="C3331">
        <v>21</v>
      </c>
      <c r="D3331">
        <v>11</v>
      </c>
      <c r="E3331" s="13">
        <v>8.1</v>
      </c>
      <c r="F3331" s="7">
        <f>(((20-15)/(MIN($E$2:$E$8761)-15))*Data[[#This Row],[temperatuur]])+18.151</f>
        <v>16.449319327731093</v>
      </c>
      <c r="G3331" s="7">
        <f>Data[[#This Row],[Tintern ]]-Data[[#This Row],[temperatuur]]</f>
        <v>8.3493193277310933</v>
      </c>
      <c r="H3331" s="7">
        <f>ROUND(IF(Data[[#This Row],[deltaT]]&gt;0,(Data[[#This Row],[Tintern ]]-Data[[#This Row],[temperatuur]])*Uitgangspunten!$B$9,0),1)</f>
        <v>29</v>
      </c>
      <c r="I3331"/>
      <c r="J3331"/>
      <c r="K3331" s="6"/>
      <c r="O3331" s="5"/>
      <c r="P3331" s="8"/>
      <c r="U3331"/>
      <c r="V3331"/>
    </row>
    <row r="3332" spans="1:22" x14ac:dyDescent="0.25">
      <c r="A3332">
        <v>2003</v>
      </c>
      <c r="B3332">
        <v>12</v>
      </c>
      <c r="C3332">
        <v>25</v>
      </c>
      <c r="D3332">
        <v>9</v>
      </c>
      <c r="E3332" s="13">
        <v>8.1</v>
      </c>
      <c r="F3332" s="7">
        <f>(((20-15)/(MIN($E$2:$E$8761)-15))*Data[[#This Row],[temperatuur]])+18.151</f>
        <v>16.449319327731093</v>
      </c>
      <c r="G3332" s="7">
        <f>Data[[#This Row],[Tintern ]]-Data[[#This Row],[temperatuur]]</f>
        <v>8.3493193277310933</v>
      </c>
      <c r="H3332" s="7">
        <f>ROUND(IF(Data[[#This Row],[deltaT]]&gt;0,(Data[[#This Row],[Tintern ]]-Data[[#This Row],[temperatuur]])*Uitgangspunten!$B$9,0),1)</f>
        <v>29</v>
      </c>
      <c r="I3332"/>
      <c r="J3332"/>
      <c r="K3332" s="6"/>
      <c r="O3332" s="5"/>
      <c r="P3332" s="8"/>
      <c r="U3332"/>
      <c r="V3332"/>
    </row>
    <row r="3333" spans="1:22" x14ac:dyDescent="0.25">
      <c r="A3333">
        <v>2001</v>
      </c>
      <c r="B3333">
        <v>1</v>
      </c>
      <c r="C3333">
        <v>4</v>
      </c>
      <c r="D3333">
        <v>21</v>
      </c>
      <c r="E3333" s="13">
        <v>8.2000000000000011</v>
      </c>
      <c r="F3333" s="7">
        <f>(((20-15)/(MIN($E$2:$E$8761)-15))*Data[[#This Row],[temperatuur]])+18.151</f>
        <v>16.428310924369747</v>
      </c>
      <c r="G3333" s="7">
        <f>Data[[#This Row],[Tintern ]]-Data[[#This Row],[temperatuur]]</f>
        <v>8.2283109243697456</v>
      </c>
      <c r="H3333" s="7">
        <f>ROUND(IF(Data[[#This Row],[deltaT]]&gt;0,(Data[[#This Row],[Tintern ]]-Data[[#This Row],[temperatuur]])*Uitgangspunten!$B$9,0),1)</f>
        <v>28.6</v>
      </c>
      <c r="I3333"/>
      <c r="J3333"/>
      <c r="K3333" s="6"/>
      <c r="O3333" s="5"/>
      <c r="P3333" s="8"/>
      <c r="U3333"/>
      <c r="V3333"/>
    </row>
    <row r="3334" spans="1:22" x14ac:dyDescent="0.25">
      <c r="A3334">
        <v>2001</v>
      </c>
      <c r="B3334">
        <v>1</v>
      </c>
      <c r="C3334">
        <v>5</v>
      </c>
      <c r="D3334">
        <v>16</v>
      </c>
      <c r="E3334" s="13">
        <v>8.2000000000000011</v>
      </c>
      <c r="F3334" s="7">
        <f>(((20-15)/(MIN($E$2:$E$8761)-15))*Data[[#This Row],[temperatuur]])+18.151</f>
        <v>16.428310924369747</v>
      </c>
      <c r="G3334" s="7">
        <f>Data[[#This Row],[Tintern ]]-Data[[#This Row],[temperatuur]]</f>
        <v>8.2283109243697456</v>
      </c>
      <c r="H3334" s="7">
        <f>ROUND(IF(Data[[#This Row],[deltaT]]&gt;0,(Data[[#This Row],[Tintern ]]-Data[[#This Row],[temperatuur]])*Uitgangspunten!$B$9,0),1)</f>
        <v>28.6</v>
      </c>
      <c r="I3334"/>
      <c r="J3334"/>
      <c r="K3334" s="6"/>
      <c r="O3334" s="5"/>
      <c r="P3334" s="8"/>
      <c r="U3334"/>
      <c r="V3334"/>
    </row>
    <row r="3335" spans="1:22" x14ac:dyDescent="0.25">
      <c r="A3335">
        <v>2004</v>
      </c>
      <c r="B3335">
        <v>2</v>
      </c>
      <c r="C3335">
        <v>14</v>
      </c>
      <c r="D3335">
        <v>17</v>
      </c>
      <c r="E3335" s="13">
        <v>8.2000000000000011</v>
      </c>
      <c r="F3335" s="7">
        <f>(((20-15)/(MIN($E$2:$E$8761)-15))*Data[[#This Row],[temperatuur]])+18.151</f>
        <v>16.428310924369747</v>
      </c>
      <c r="G3335" s="7">
        <f>Data[[#This Row],[Tintern ]]-Data[[#This Row],[temperatuur]]</f>
        <v>8.2283109243697456</v>
      </c>
      <c r="H3335" s="7">
        <f>ROUND(IF(Data[[#This Row],[deltaT]]&gt;0,(Data[[#This Row],[Tintern ]]-Data[[#This Row],[temperatuur]])*Uitgangspunten!$B$9,0),1)</f>
        <v>28.6</v>
      </c>
      <c r="I3335"/>
      <c r="J3335"/>
      <c r="K3335" s="6"/>
      <c r="O3335" s="5"/>
      <c r="P3335" s="8"/>
      <c r="U3335"/>
      <c r="V3335"/>
    </row>
    <row r="3336" spans="1:22" x14ac:dyDescent="0.25">
      <c r="A3336">
        <v>2004</v>
      </c>
      <c r="B3336">
        <v>3</v>
      </c>
      <c r="C3336">
        <v>22</v>
      </c>
      <c r="D3336">
        <v>14</v>
      </c>
      <c r="E3336" s="13">
        <v>8.2000000000000011</v>
      </c>
      <c r="F3336" s="7">
        <f>(((20-15)/(MIN($E$2:$E$8761)-15))*Data[[#This Row],[temperatuur]])+18.151</f>
        <v>16.428310924369747</v>
      </c>
      <c r="G3336" s="7">
        <f>Data[[#This Row],[Tintern ]]-Data[[#This Row],[temperatuur]]</f>
        <v>8.2283109243697456</v>
      </c>
      <c r="H3336" s="7">
        <f>ROUND(IF(Data[[#This Row],[deltaT]]&gt;0,(Data[[#This Row],[Tintern ]]-Data[[#This Row],[temperatuur]])*Uitgangspunten!$B$9,0),1)</f>
        <v>28.6</v>
      </c>
      <c r="I3336"/>
      <c r="J3336"/>
      <c r="K3336" s="6"/>
      <c r="O3336" s="5"/>
      <c r="P3336" s="8"/>
      <c r="U3336"/>
      <c r="V3336"/>
    </row>
    <row r="3337" spans="1:22" x14ac:dyDescent="0.25">
      <c r="A3337">
        <v>2004</v>
      </c>
      <c r="B3337">
        <v>3</v>
      </c>
      <c r="C3337">
        <v>27</v>
      </c>
      <c r="D3337">
        <v>13</v>
      </c>
      <c r="E3337" s="13">
        <v>8.2000000000000011</v>
      </c>
      <c r="F3337" s="7">
        <f>(((20-15)/(MIN($E$2:$E$8761)-15))*Data[[#This Row],[temperatuur]])+18.151</f>
        <v>16.428310924369747</v>
      </c>
      <c r="G3337" s="7">
        <f>Data[[#This Row],[Tintern ]]-Data[[#This Row],[temperatuur]]</f>
        <v>8.2283109243697456</v>
      </c>
      <c r="H3337" s="7">
        <f>ROUND(IF(Data[[#This Row],[deltaT]]&gt;0,(Data[[#This Row],[Tintern ]]-Data[[#This Row],[temperatuur]])*Uitgangspunten!$B$9,0),1)</f>
        <v>28.6</v>
      </c>
      <c r="I3337"/>
      <c r="J3337"/>
      <c r="K3337" s="6"/>
      <c r="O3337" s="5"/>
      <c r="P3337" s="8"/>
      <c r="U3337"/>
      <c r="V3337"/>
    </row>
    <row r="3338" spans="1:22" x14ac:dyDescent="0.25">
      <c r="A3338">
        <v>2004</v>
      </c>
      <c r="B3338">
        <v>3</v>
      </c>
      <c r="C3338">
        <v>27</v>
      </c>
      <c r="D3338">
        <v>14</v>
      </c>
      <c r="E3338" s="13">
        <v>8.2000000000000011</v>
      </c>
      <c r="F3338" s="7">
        <f>(((20-15)/(MIN($E$2:$E$8761)-15))*Data[[#This Row],[temperatuur]])+18.151</f>
        <v>16.428310924369747</v>
      </c>
      <c r="G3338" s="7">
        <f>Data[[#This Row],[Tintern ]]-Data[[#This Row],[temperatuur]]</f>
        <v>8.2283109243697456</v>
      </c>
      <c r="H3338" s="7">
        <f>ROUND(IF(Data[[#This Row],[deltaT]]&gt;0,(Data[[#This Row],[Tintern ]]-Data[[#This Row],[temperatuur]])*Uitgangspunten!$B$9,0),1)</f>
        <v>28.6</v>
      </c>
      <c r="I3338">
        <f>(MAX(E3314:E3337)+MIN(E3314:E3337))/20</f>
        <v>0.81500000000000006</v>
      </c>
      <c r="J3338"/>
      <c r="K3338" s="6"/>
      <c r="O3338" s="5"/>
      <c r="P3338" s="8"/>
      <c r="U3338"/>
      <c r="V3338"/>
    </row>
    <row r="3339" spans="1:22" x14ac:dyDescent="0.25">
      <c r="A3339">
        <v>2004</v>
      </c>
      <c r="B3339">
        <v>3</v>
      </c>
      <c r="C3339">
        <v>27</v>
      </c>
      <c r="D3339">
        <v>16</v>
      </c>
      <c r="E3339" s="13">
        <v>8.2000000000000011</v>
      </c>
      <c r="F3339" s="7">
        <f>(((20-15)/(MIN($E$2:$E$8761)-15))*Data[[#This Row],[temperatuur]])+18.151</f>
        <v>16.428310924369747</v>
      </c>
      <c r="G3339" s="7">
        <f>Data[[#This Row],[Tintern ]]-Data[[#This Row],[temperatuur]]</f>
        <v>8.2283109243697456</v>
      </c>
      <c r="H3339" s="7">
        <f>ROUND(IF(Data[[#This Row],[deltaT]]&gt;0,(Data[[#This Row],[Tintern ]]-Data[[#This Row],[temperatuur]])*Uitgangspunten!$B$9,0),1)</f>
        <v>28.6</v>
      </c>
      <c r="I3339"/>
      <c r="J3339"/>
      <c r="K3339" s="6"/>
      <c r="O3339" s="5"/>
      <c r="P3339" s="8"/>
      <c r="U3339"/>
      <c r="V3339"/>
    </row>
    <row r="3340" spans="1:22" x14ac:dyDescent="0.25">
      <c r="A3340">
        <v>2002</v>
      </c>
      <c r="B3340">
        <v>4</v>
      </c>
      <c r="C3340">
        <v>6</v>
      </c>
      <c r="D3340">
        <v>11</v>
      </c>
      <c r="E3340" s="13">
        <v>8.2000000000000011</v>
      </c>
      <c r="F3340" s="7">
        <f>(((20-15)/(MIN($E$2:$E$8761)-15))*Data[[#This Row],[temperatuur]])+18.151</f>
        <v>16.428310924369747</v>
      </c>
      <c r="G3340" s="7">
        <f>Data[[#This Row],[Tintern ]]-Data[[#This Row],[temperatuur]]</f>
        <v>8.2283109243697456</v>
      </c>
      <c r="H3340" s="7">
        <f>ROUND(IF(Data[[#This Row],[deltaT]]&gt;0,(Data[[#This Row],[Tintern ]]-Data[[#This Row],[temperatuur]])*Uitgangspunten!$B$9,0),1)</f>
        <v>28.6</v>
      </c>
      <c r="I3340"/>
      <c r="J3340"/>
      <c r="K3340" s="6"/>
      <c r="O3340" s="5"/>
      <c r="P3340" s="8"/>
      <c r="U3340"/>
      <c r="V3340"/>
    </row>
    <row r="3341" spans="1:22" x14ac:dyDescent="0.25">
      <c r="A3341">
        <v>2002</v>
      </c>
      <c r="B3341">
        <v>4</v>
      </c>
      <c r="C3341">
        <v>16</v>
      </c>
      <c r="D3341">
        <v>20</v>
      </c>
      <c r="E3341" s="13">
        <v>8.2000000000000011</v>
      </c>
      <c r="F3341" s="7">
        <f>(((20-15)/(MIN($E$2:$E$8761)-15))*Data[[#This Row],[temperatuur]])+18.151</f>
        <v>16.428310924369747</v>
      </c>
      <c r="G3341" s="7">
        <f>Data[[#This Row],[Tintern ]]-Data[[#This Row],[temperatuur]]</f>
        <v>8.2283109243697456</v>
      </c>
      <c r="H3341" s="7">
        <f>ROUND(IF(Data[[#This Row],[deltaT]]&gt;0,(Data[[#This Row],[Tintern ]]-Data[[#This Row],[temperatuur]])*Uitgangspunten!$B$9,0),1)</f>
        <v>28.6</v>
      </c>
      <c r="I3341"/>
      <c r="J3341"/>
      <c r="K3341" s="6"/>
      <c r="O3341" s="5"/>
      <c r="P3341" s="8"/>
      <c r="U3341"/>
      <c r="V3341"/>
    </row>
    <row r="3342" spans="1:22" x14ac:dyDescent="0.25">
      <c r="A3342">
        <v>2002</v>
      </c>
      <c r="B3342">
        <v>4</v>
      </c>
      <c r="C3342">
        <v>25</v>
      </c>
      <c r="D3342">
        <v>2</v>
      </c>
      <c r="E3342" s="13">
        <v>8.2000000000000011</v>
      </c>
      <c r="F3342" s="7">
        <f>(((20-15)/(MIN($E$2:$E$8761)-15))*Data[[#This Row],[temperatuur]])+18.151</f>
        <v>16.428310924369747</v>
      </c>
      <c r="G3342" s="7">
        <f>Data[[#This Row],[Tintern ]]-Data[[#This Row],[temperatuur]]</f>
        <v>8.2283109243697456</v>
      </c>
      <c r="H3342" s="7">
        <f>ROUND(IF(Data[[#This Row],[deltaT]]&gt;0,(Data[[#This Row],[Tintern ]]-Data[[#This Row],[temperatuur]])*Uitgangspunten!$B$9,0),1)</f>
        <v>28.6</v>
      </c>
      <c r="I3342"/>
      <c r="J3342"/>
      <c r="K3342" s="6"/>
      <c r="O3342" s="5"/>
      <c r="P3342" s="8"/>
      <c r="U3342"/>
      <c r="V3342"/>
    </row>
    <row r="3343" spans="1:22" x14ac:dyDescent="0.25">
      <c r="A3343">
        <v>2002</v>
      </c>
      <c r="B3343">
        <v>4</v>
      </c>
      <c r="C3343">
        <v>26</v>
      </c>
      <c r="D3343">
        <v>7</v>
      </c>
      <c r="E3343" s="13">
        <v>8.2000000000000011</v>
      </c>
      <c r="F3343" s="7">
        <f>(((20-15)/(MIN($E$2:$E$8761)-15))*Data[[#This Row],[temperatuur]])+18.151</f>
        <v>16.428310924369747</v>
      </c>
      <c r="G3343" s="7">
        <f>Data[[#This Row],[Tintern ]]-Data[[#This Row],[temperatuur]]</f>
        <v>8.2283109243697456</v>
      </c>
      <c r="H3343" s="7">
        <f>ROUND(IF(Data[[#This Row],[deltaT]]&gt;0,(Data[[#This Row],[Tintern ]]-Data[[#This Row],[temperatuur]])*Uitgangspunten!$B$9,0),1)</f>
        <v>28.6</v>
      </c>
      <c r="I3343"/>
      <c r="J3343"/>
      <c r="K3343" s="6"/>
      <c r="O3343" s="5"/>
      <c r="P3343" s="8"/>
      <c r="U3343"/>
      <c r="V3343"/>
    </row>
    <row r="3344" spans="1:22" x14ac:dyDescent="0.25">
      <c r="A3344">
        <v>2002</v>
      </c>
      <c r="B3344">
        <v>4</v>
      </c>
      <c r="C3344">
        <v>28</v>
      </c>
      <c r="D3344">
        <v>9</v>
      </c>
      <c r="E3344" s="13">
        <v>8.2000000000000011</v>
      </c>
      <c r="F3344" s="7">
        <f>(((20-15)/(MIN($E$2:$E$8761)-15))*Data[[#This Row],[temperatuur]])+18.151</f>
        <v>16.428310924369747</v>
      </c>
      <c r="G3344" s="7">
        <f>Data[[#This Row],[Tintern ]]-Data[[#This Row],[temperatuur]]</f>
        <v>8.2283109243697456</v>
      </c>
      <c r="H3344" s="7">
        <f>ROUND(IF(Data[[#This Row],[deltaT]]&gt;0,(Data[[#This Row],[Tintern ]]-Data[[#This Row],[temperatuur]])*Uitgangspunten!$B$9,0),1)</f>
        <v>28.6</v>
      </c>
      <c r="I3344"/>
      <c r="J3344"/>
      <c r="K3344" s="6"/>
      <c r="O3344" s="5"/>
      <c r="P3344" s="8"/>
      <c r="U3344"/>
      <c r="V3344"/>
    </row>
    <row r="3345" spans="1:22" x14ac:dyDescent="0.25">
      <c r="A3345">
        <v>2002</v>
      </c>
      <c r="B3345">
        <v>4</v>
      </c>
      <c r="C3345">
        <v>30</v>
      </c>
      <c r="D3345">
        <v>6</v>
      </c>
      <c r="E3345" s="13">
        <v>8.2000000000000011</v>
      </c>
      <c r="F3345" s="7">
        <f>(((20-15)/(MIN($E$2:$E$8761)-15))*Data[[#This Row],[temperatuur]])+18.151</f>
        <v>16.428310924369747</v>
      </c>
      <c r="G3345" s="7">
        <f>Data[[#This Row],[Tintern ]]-Data[[#This Row],[temperatuur]]</f>
        <v>8.2283109243697456</v>
      </c>
      <c r="H3345" s="7">
        <f>ROUND(IF(Data[[#This Row],[deltaT]]&gt;0,(Data[[#This Row],[Tintern ]]-Data[[#This Row],[temperatuur]])*Uitgangspunten!$B$9,0),1)</f>
        <v>28.6</v>
      </c>
      <c r="I3345"/>
      <c r="J3345"/>
      <c r="K3345" s="6"/>
      <c r="O3345" s="5"/>
      <c r="P3345" s="8"/>
      <c r="U3345"/>
      <c r="V3345"/>
    </row>
    <row r="3346" spans="1:22" x14ac:dyDescent="0.25">
      <c r="A3346">
        <v>2000</v>
      </c>
      <c r="B3346">
        <v>5</v>
      </c>
      <c r="C3346">
        <v>18</v>
      </c>
      <c r="D3346">
        <v>24</v>
      </c>
      <c r="E3346" s="13">
        <v>8.2000000000000011</v>
      </c>
      <c r="F3346" s="7">
        <f>(((20-15)/(MIN($E$2:$E$8761)-15))*Data[[#This Row],[temperatuur]])+18.151</f>
        <v>16.428310924369747</v>
      </c>
      <c r="G3346" s="7">
        <f>Data[[#This Row],[Tintern ]]-Data[[#This Row],[temperatuur]]</f>
        <v>8.2283109243697456</v>
      </c>
      <c r="H3346" s="7">
        <f>ROUND(IF(Data[[#This Row],[deltaT]]&gt;0,(Data[[#This Row],[Tintern ]]-Data[[#This Row],[temperatuur]])*Uitgangspunten!$B$9,0),1)</f>
        <v>28.6</v>
      </c>
      <c r="I3346"/>
      <c r="J3346"/>
      <c r="K3346" s="6"/>
      <c r="O3346" s="5"/>
      <c r="P3346" s="8"/>
      <c r="U3346"/>
      <c r="V3346"/>
    </row>
    <row r="3347" spans="1:22" x14ac:dyDescent="0.25">
      <c r="A3347">
        <v>2000</v>
      </c>
      <c r="B3347">
        <v>5</v>
      </c>
      <c r="C3347">
        <v>29</v>
      </c>
      <c r="D3347">
        <v>5</v>
      </c>
      <c r="E3347" s="13">
        <v>8.2000000000000011</v>
      </c>
      <c r="F3347" s="7">
        <f>(((20-15)/(MIN($E$2:$E$8761)-15))*Data[[#This Row],[temperatuur]])+18.151</f>
        <v>16.428310924369747</v>
      </c>
      <c r="G3347" s="7">
        <f>Data[[#This Row],[Tintern ]]-Data[[#This Row],[temperatuur]]</f>
        <v>8.2283109243697456</v>
      </c>
      <c r="H3347" s="7">
        <f>ROUND(IF(Data[[#This Row],[deltaT]]&gt;0,(Data[[#This Row],[Tintern ]]-Data[[#This Row],[temperatuur]])*Uitgangspunten!$B$9,0),1)</f>
        <v>28.6</v>
      </c>
      <c r="I3347"/>
      <c r="J3347"/>
      <c r="K3347" s="6"/>
      <c r="O3347" s="5"/>
      <c r="P3347" s="8"/>
      <c r="U3347"/>
      <c r="V3347"/>
    </row>
    <row r="3348" spans="1:22" x14ac:dyDescent="0.25">
      <c r="A3348">
        <v>2011</v>
      </c>
      <c r="B3348" s="3">
        <v>9</v>
      </c>
      <c r="C3348" s="3">
        <v>1</v>
      </c>
      <c r="D3348" s="3">
        <v>5</v>
      </c>
      <c r="E3348" s="13">
        <v>8.2000000000000011</v>
      </c>
      <c r="F3348" s="7">
        <f>(((20-15)/(MIN($E$2:$E$8761)-15))*Data[[#This Row],[temperatuur]])+18.151</f>
        <v>16.428310924369747</v>
      </c>
      <c r="G3348" s="7">
        <f>Data[[#This Row],[Tintern ]]-Data[[#This Row],[temperatuur]]</f>
        <v>8.2283109243697456</v>
      </c>
      <c r="H3348" s="7">
        <f>ROUND(IF(Data[[#This Row],[deltaT]]&gt;0,(Data[[#This Row],[Tintern ]]-Data[[#This Row],[temperatuur]])*Uitgangspunten!$B$9,0),1)</f>
        <v>28.6</v>
      </c>
      <c r="I3348"/>
      <c r="J3348"/>
      <c r="K3348" s="6"/>
      <c r="O3348" s="5"/>
      <c r="P3348" s="8"/>
      <c r="U3348"/>
      <c r="V3348"/>
    </row>
    <row r="3349" spans="1:22" x14ac:dyDescent="0.25">
      <c r="A3349">
        <v>2011</v>
      </c>
      <c r="B3349">
        <v>9</v>
      </c>
      <c r="C3349">
        <v>19</v>
      </c>
      <c r="D3349">
        <v>6</v>
      </c>
      <c r="E3349" s="13">
        <v>8.2000000000000011</v>
      </c>
      <c r="F3349" s="7">
        <f>(((20-15)/(MIN($E$2:$E$8761)-15))*Data[[#This Row],[temperatuur]])+18.151</f>
        <v>16.428310924369747</v>
      </c>
      <c r="G3349" s="7">
        <f>Data[[#This Row],[Tintern ]]-Data[[#This Row],[temperatuur]]</f>
        <v>8.2283109243697456</v>
      </c>
      <c r="H3349" s="7">
        <f>ROUND(IF(Data[[#This Row],[deltaT]]&gt;0,(Data[[#This Row],[Tintern ]]-Data[[#This Row],[temperatuur]])*Uitgangspunten!$B$9,0),1)</f>
        <v>28.6</v>
      </c>
      <c r="I3349"/>
      <c r="J3349"/>
      <c r="K3349" s="6"/>
      <c r="O3349" s="5"/>
      <c r="P3349" s="8"/>
      <c r="U3349"/>
      <c r="V3349"/>
    </row>
    <row r="3350" spans="1:22" x14ac:dyDescent="0.25">
      <c r="A3350">
        <v>2010</v>
      </c>
      <c r="B3350">
        <v>10</v>
      </c>
      <c r="C3350">
        <v>10</v>
      </c>
      <c r="D3350">
        <v>4</v>
      </c>
      <c r="E3350" s="13">
        <v>8.2000000000000011</v>
      </c>
      <c r="F3350" s="7">
        <f>(((20-15)/(MIN($E$2:$E$8761)-15))*Data[[#This Row],[temperatuur]])+18.151</f>
        <v>16.428310924369747</v>
      </c>
      <c r="G3350" s="7">
        <f>Data[[#This Row],[Tintern ]]-Data[[#This Row],[temperatuur]]</f>
        <v>8.2283109243697456</v>
      </c>
      <c r="H3350" s="7">
        <f>ROUND(IF(Data[[#This Row],[deltaT]]&gt;0,(Data[[#This Row],[Tintern ]]-Data[[#This Row],[temperatuur]])*Uitgangspunten!$B$9,0),1)</f>
        <v>28.6</v>
      </c>
      <c r="I3350"/>
      <c r="J3350"/>
      <c r="K3350" s="6"/>
      <c r="O3350" s="5"/>
      <c r="P3350" s="8"/>
      <c r="U3350"/>
      <c r="V3350"/>
    </row>
    <row r="3351" spans="1:22" x14ac:dyDescent="0.25">
      <c r="A3351">
        <v>2010</v>
      </c>
      <c r="B3351">
        <v>10</v>
      </c>
      <c r="C3351">
        <v>19</v>
      </c>
      <c r="D3351">
        <v>6</v>
      </c>
      <c r="E3351" s="13">
        <v>8.2000000000000011</v>
      </c>
      <c r="F3351" s="7">
        <f>(((20-15)/(MIN($E$2:$E$8761)-15))*Data[[#This Row],[temperatuur]])+18.151</f>
        <v>16.428310924369747</v>
      </c>
      <c r="G3351" s="7">
        <f>Data[[#This Row],[Tintern ]]-Data[[#This Row],[temperatuur]]</f>
        <v>8.2283109243697456</v>
      </c>
      <c r="H3351" s="7">
        <f>ROUND(IF(Data[[#This Row],[deltaT]]&gt;0,(Data[[#This Row],[Tintern ]]-Data[[#This Row],[temperatuur]])*Uitgangspunten!$B$9,0),1)</f>
        <v>28.6</v>
      </c>
      <c r="I3351"/>
      <c r="J3351"/>
      <c r="K3351" s="6"/>
      <c r="O3351" s="5"/>
      <c r="P3351" s="8"/>
      <c r="U3351"/>
      <c r="V3351"/>
    </row>
    <row r="3352" spans="1:22" x14ac:dyDescent="0.25">
      <c r="A3352">
        <v>2010</v>
      </c>
      <c r="B3352">
        <v>10</v>
      </c>
      <c r="C3352">
        <v>22</v>
      </c>
      <c r="D3352">
        <v>1</v>
      </c>
      <c r="E3352" s="13">
        <v>8.2000000000000011</v>
      </c>
      <c r="F3352" s="7">
        <f>(((20-15)/(MIN($E$2:$E$8761)-15))*Data[[#This Row],[temperatuur]])+18.151</f>
        <v>16.428310924369747</v>
      </c>
      <c r="G3352" s="7">
        <f>Data[[#This Row],[Tintern ]]-Data[[#This Row],[temperatuur]]</f>
        <v>8.2283109243697456</v>
      </c>
      <c r="H3352" s="7">
        <f>ROUND(IF(Data[[#This Row],[deltaT]]&gt;0,(Data[[#This Row],[Tintern ]]-Data[[#This Row],[temperatuur]])*Uitgangspunten!$B$9,0),1)</f>
        <v>28.6</v>
      </c>
      <c r="I3352"/>
      <c r="J3352"/>
      <c r="K3352" s="6"/>
      <c r="O3352" s="5"/>
      <c r="P3352" s="8"/>
      <c r="U3352"/>
      <c r="V3352"/>
    </row>
    <row r="3353" spans="1:22" x14ac:dyDescent="0.25">
      <c r="A3353">
        <v>2010</v>
      </c>
      <c r="B3353">
        <v>10</v>
      </c>
      <c r="C3353">
        <v>22</v>
      </c>
      <c r="D3353">
        <v>2</v>
      </c>
      <c r="E3353" s="13">
        <v>8.2000000000000011</v>
      </c>
      <c r="F3353" s="7">
        <f>(((20-15)/(MIN($E$2:$E$8761)-15))*Data[[#This Row],[temperatuur]])+18.151</f>
        <v>16.428310924369747</v>
      </c>
      <c r="G3353" s="7">
        <f>Data[[#This Row],[Tintern ]]-Data[[#This Row],[temperatuur]]</f>
        <v>8.2283109243697456</v>
      </c>
      <c r="H3353" s="7">
        <f>ROUND(IF(Data[[#This Row],[deltaT]]&gt;0,(Data[[#This Row],[Tintern ]]-Data[[#This Row],[temperatuur]])*Uitgangspunten!$B$9,0),1)</f>
        <v>28.6</v>
      </c>
      <c r="I3353"/>
      <c r="J3353"/>
      <c r="K3353" s="6"/>
      <c r="O3353" s="5"/>
      <c r="P3353" s="8"/>
      <c r="U3353"/>
      <c r="V3353"/>
    </row>
    <row r="3354" spans="1:22" x14ac:dyDescent="0.25">
      <c r="A3354">
        <v>2010</v>
      </c>
      <c r="B3354">
        <v>10</v>
      </c>
      <c r="C3354">
        <v>22</v>
      </c>
      <c r="D3354">
        <v>4</v>
      </c>
      <c r="E3354" s="13">
        <v>8.2000000000000011</v>
      </c>
      <c r="F3354" s="7">
        <f>(((20-15)/(MIN($E$2:$E$8761)-15))*Data[[#This Row],[temperatuur]])+18.151</f>
        <v>16.428310924369747</v>
      </c>
      <c r="G3354" s="7">
        <f>Data[[#This Row],[Tintern ]]-Data[[#This Row],[temperatuur]]</f>
        <v>8.2283109243697456</v>
      </c>
      <c r="H3354" s="7">
        <f>ROUND(IF(Data[[#This Row],[deltaT]]&gt;0,(Data[[#This Row],[Tintern ]]-Data[[#This Row],[temperatuur]])*Uitgangspunten!$B$9,0),1)</f>
        <v>28.6</v>
      </c>
      <c r="I3354"/>
      <c r="J3354"/>
      <c r="K3354" s="6"/>
      <c r="O3354" s="5"/>
      <c r="P3354" s="8"/>
      <c r="U3354"/>
      <c r="V3354"/>
    </row>
    <row r="3355" spans="1:22" x14ac:dyDescent="0.25">
      <c r="A3355">
        <v>2010</v>
      </c>
      <c r="B3355">
        <v>10</v>
      </c>
      <c r="C3355">
        <v>22</v>
      </c>
      <c r="D3355">
        <v>20</v>
      </c>
      <c r="E3355" s="13">
        <v>8.2000000000000011</v>
      </c>
      <c r="F3355" s="7">
        <f>(((20-15)/(MIN($E$2:$E$8761)-15))*Data[[#This Row],[temperatuur]])+18.151</f>
        <v>16.428310924369747</v>
      </c>
      <c r="G3355" s="7">
        <f>Data[[#This Row],[Tintern ]]-Data[[#This Row],[temperatuur]]</f>
        <v>8.2283109243697456</v>
      </c>
      <c r="H3355" s="7">
        <f>ROUND(IF(Data[[#This Row],[deltaT]]&gt;0,(Data[[#This Row],[Tintern ]]-Data[[#This Row],[temperatuur]])*Uitgangspunten!$B$9,0),1)</f>
        <v>28.6</v>
      </c>
      <c r="I3355"/>
      <c r="J3355"/>
      <c r="K3355" s="6"/>
      <c r="O3355" s="5"/>
      <c r="P3355" s="8"/>
      <c r="U3355"/>
      <c r="V3355"/>
    </row>
    <row r="3356" spans="1:22" x14ac:dyDescent="0.25">
      <c r="A3356">
        <v>2010</v>
      </c>
      <c r="B3356">
        <v>10</v>
      </c>
      <c r="C3356">
        <v>23</v>
      </c>
      <c r="D3356">
        <v>16</v>
      </c>
      <c r="E3356" s="13">
        <v>8.2000000000000011</v>
      </c>
      <c r="F3356" s="7">
        <f>(((20-15)/(MIN($E$2:$E$8761)-15))*Data[[#This Row],[temperatuur]])+18.151</f>
        <v>16.428310924369747</v>
      </c>
      <c r="G3356" s="7">
        <f>Data[[#This Row],[Tintern ]]-Data[[#This Row],[temperatuur]]</f>
        <v>8.2283109243697456</v>
      </c>
      <c r="H3356" s="7">
        <f>ROUND(IF(Data[[#This Row],[deltaT]]&gt;0,(Data[[#This Row],[Tintern ]]-Data[[#This Row],[temperatuur]])*Uitgangspunten!$B$9,0),1)</f>
        <v>28.6</v>
      </c>
      <c r="I3356"/>
      <c r="J3356"/>
      <c r="K3356" s="6"/>
      <c r="O3356" s="5"/>
      <c r="P3356" s="8"/>
      <c r="U3356"/>
      <c r="V3356"/>
    </row>
    <row r="3357" spans="1:22" x14ac:dyDescent="0.25">
      <c r="A3357">
        <v>2010</v>
      </c>
      <c r="B3357">
        <v>10</v>
      </c>
      <c r="C3357">
        <v>23</v>
      </c>
      <c r="D3357">
        <v>17</v>
      </c>
      <c r="E3357" s="13">
        <v>8.2000000000000011</v>
      </c>
      <c r="F3357" s="7">
        <f>(((20-15)/(MIN($E$2:$E$8761)-15))*Data[[#This Row],[temperatuur]])+18.151</f>
        <v>16.428310924369747</v>
      </c>
      <c r="G3357" s="7">
        <f>Data[[#This Row],[Tintern ]]-Data[[#This Row],[temperatuur]]</f>
        <v>8.2283109243697456</v>
      </c>
      <c r="H3357" s="7">
        <f>ROUND(IF(Data[[#This Row],[deltaT]]&gt;0,(Data[[#This Row],[Tintern ]]-Data[[#This Row],[temperatuur]])*Uitgangspunten!$B$9,0),1)</f>
        <v>28.6</v>
      </c>
      <c r="I3357"/>
      <c r="J3357"/>
      <c r="K3357" s="6"/>
      <c r="O3357" s="5"/>
      <c r="P3357" s="8"/>
      <c r="U3357"/>
      <c r="V3357"/>
    </row>
    <row r="3358" spans="1:22" x14ac:dyDescent="0.25">
      <c r="A3358">
        <v>2010</v>
      </c>
      <c r="B3358">
        <v>10</v>
      </c>
      <c r="C3358">
        <v>23</v>
      </c>
      <c r="D3358">
        <v>20</v>
      </c>
      <c r="E3358" s="13">
        <v>8.2000000000000011</v>
      </c>
      <c r="F3358" s="7">
        <f>(((20-15)/(MIN($E$2:$E$8761)-15))*Data[[#This Row],[temperatuur]])+18.151</f>
        <v>16.428310924369747</v>
      </c>
      <c r="G3358" s="7">
        <f>Data[[#This Row],[Tintern ]]-Data[[#This Row],[temperatuur]]</f>
        <v>8.2283109243697456</v>
      </c>
      <c r="H3358" s="7">
        <f>ROUND(IF(Data[[#This Row],[deltaT]]&gt;0,(Data[[#This Row],[Tintern ]]-Data[[#This Row],[temperatuur]])*Uitgangspunten!$B$9,0),1)</f>
        <v>28.6</v>
      </c>
      <c r="I3358"/>
      <c r="J3358"/>
      <c r="K3358" s="6"/>
      <c r="O3358" s="5"/>
      <c r="P3358" s="8"/>
      <c r="U3358"/>
      <c r="V3358"/>
    </row>
    <row r="3359" spans="1:22" x14ac:dyDescent="0.25">
      <c r="A3359">
        <v>2010</v>
      </c>
      <c r="B3359">
        <v>10</v>
      </c>
      <c r="C3359">
        <v>23</v>
      </c>
      <c r="D3359">
        <v>21</v>
      </c>
      <c r="E3359" s="13">
        <v>8.2000000000000011</v>
      </c>
      <c r="F3359" s="7">
        <f>(((20-15)/(MIN($E$2:$E$8761)-15))*Data[[#This Row],[temperatuur]])+18.151</f>
        <v>16.428310924369747</v>
      </c>
      <c r="G3359" s="7">
        <f>Data[[#This Row],[Tintern ]]-Data[[#This Row],[temperatuur]]</f>
        <v>8.2283109243697456</v>
      </c>
      <c r="H3359" s="7">
        <f>ROUND(IF(Data[[#This Row],[deltaT]]&gt;0,(Data[[#This Row],[Tintern ]]-Data[[#This Row],[temperatuur]])*Uitgangspunten!$B$9,0),1)</f>
        <v>28.6</v>
      </c>
      <c r="I3359"/>
      <c r="J3359"/>
      <c r="K3359" s="6"/>
      <c r="O3359" s="5"/>
      <c r="P3359" s="8"/>
      <c r="U3359"/>
      <c r="V3359"/>
    </row>
    <row r="3360" spans="1:22" x14ac:dyDescent="0.25">
      <c r="A3360">
        <v>2010</v>
      </c>
      <c r="B3360">
        <v>10</v>
      </c>
      <c r="C3360">
        <v>26</v>
      </c>
      <c r="D3360">
        <v>17</v>
      </c>
      <c r="E3360" s="13">
        <v>8.2000000000000011</v>
      </c>
      <c r="F3360" s="7">
        <f>(((20-15)/(MIN($E$2:$E$8761)-15))*Data[[#This Row],[temperatuur]])+18.151</f>
        <v>16.428310924369747</v>
      </c>
      <c r="G3360" s="7">
        <f>Data[[#This Row],[Tintern ]]-Data[[#This Row],[temperatuur]]</f>
        <v>8.2283109243697456</v>
      </c>
      <c r="H3360" s="7">
        <f>ROUND(IF(Data[[#This Row],[deltaT]]&gt;0,(Data[[#This Row],[Tintern ]]-Data[[#This Row],[temperatuur]])*Uitgangspunten!$B$9,0),1)</f>
        <v>28.6</v>
      </c>
      <c r="I3360"/>
      <c r="J3360"/>
      <c r="K3360" s="6"/>
      <c r="O3360" s="5"/>
      <c r="P3360" s="8"/>
      <c r="U3360"/>
      <c r="V3360"/>
    </row>
    <row r="3361" spans="1:22" x14ac:dyDescent="0.25">
      <c r="A3361">
        <v>2010</v>
      </c>
      <c r="B3361">
        <v>10</v>
      </c>
      <c r="C3361">
        <v>29</v>
      </c>
      <c r="D3361">
        <v>10</v>
      </c>
      <c r="E3361" s="13">
        <v>8.2000000000000011</v>
      </c>
      <c r="F3361" s="7">
        <f>(((20-15)/(MIN($E$2:$E$8761)-15))*Data[[#This Row],[temperatuur]])+18.151</f>
        <v>16.428310924369747</v>
      </c>
      <c r="G3361" s="7">
        <f>Data[[#This Row],[Tintern ]]-Data[[#This Row],[temperatuur]]</f>
        <v>8.2283109243697456</v>
      </c>
      <c r="H3361" s="7">
        <f>ROUND(IF(Data[[#This Row],[deltaT]]&gt;0,(Data[[#This Row],[Tintern ]]-Data[[#This Row],[temperatuur]])*Uitgangspunten!$B$9,0),1)</f>
        <v>28.6</v>
      </c>
      <c r="I3361"/>
      <c r="J3361"/>
      <c r="K3361" s="6"/>
      <c r="O3361" s="5"/>
      <c r="P3361" s="8"/>
      <c r="U3361"/>
      <c r="V3361"/>
    </row>
    <row r="3362" spans="1:22" x14ac:dyDescent="0.25">
      <c r="A3362">
        <v>2003</v>
      </c>
      <c r="B3362" s="3">
        <v>11</v>
      </c>
      <c r="C3362" s="3">
        <v>1</v>
      </c>
      <c r="D3362" s="3">
        <v>6</v>
      </c>
      <c r="E3362" s="13">
        <v>8.2000000000000011</v>
      </c>
      <c r="F3362" s="7">
        <f>(((20-15)/(MIN($E$2:$E$8761)-15))*Data[[#This Row],[temperatuur]])+18.151</f>
        <v>16.428310924369747</v>
      </c>
      <c r="G3362" s="7">
        <f>Data[[#This Row],[Tintern ]]-Data[[#This Row],[temperatuur]]</f>
        <v>8.2283109243697456</v>
      </c>
      <c r="H3362" s="7">
        <f>ROUND(IF(Data[[#This Row],[deltaT]]&gt;0,(Data[[#This Row],[Tintern ]]-Data[[#This Row],[temperatuur]])*Uitgangspunten!$B$9,0),1)</f>
        <v>28.6</v>
      </c>
      <c r="I3362">
        <f>(MAX(E3338:E3361)+MIN(E3338:E3361))/20</f>
        <v>0.82000000000000006</v>
      </c>
      <c r="J3362"/>
      <c r="K3362" s="6"/>
      <c r="O3362" s="5"/>
      <c r="P3362" s="8"/>
      <c r="U3362"/>
      <c r="V3362"/>
    </row>
    <row r="3363" spans="1:22" x14ac:dyDescent="0.25">
      <c r="A3363">
        <v>2003</v>
      </c>
      <c r="B3363">
        <v>11</v>
      </c>
      <c r="C3363">
        <v>9</v>
      </c>
      <c r="D3363">
        <v>21</v>
      </c>
      <c r="E3363" s="13">
        <v>8.2000000000000011</v>
      </c>
      <c r="F3363" s="7">
        <f>(((20-15)/(MIN($E$2:$E$8761)-15))*Data[[#This Row],[temperatuur]])+18.151</f>
        <v>16.428310924369747</v>
      </c>
      <c r="G3363" s="7">
        <f>Data[[#This Row],[Tintern ]]-Data[[#This Row],[temperatuur]]</f>
        <v>8.2283109243697456</v>
      </c>
      <c r="H3363" s="7">
        <f>ROUND(IF(Data[[#This Row],[deltaT]]&gt;0,(Data[[#This Row],[Tintern ]]-Data[[#This Row],[temperatuur]])*Uitgangspunten!$B$9,0),1)</f>
        <v>28.6</v>
      </c>
      <c r="I3363"/>
      <c r="J3363"/>
      <c r="K3363" s="6"/>
      <c r="O3363" s="5"/>
      <c r="P3363" s="8"/>
      <c r="U3363"/>
      <c r="V3363"/>
    </row>
    <row r="3364" spans="1:22" x14ac:dyDescent="0.25">
      <c r="A3364">
        <v>2003</v>
      </c>
      <c r="B3364">
        <v>11</v>
      </c>
      <c r="C3364">
        <v>10</v>
      </c>
      <c r="D3364">
        <v>19</v>
      </c>
      <c r="E3364" s="13">
        <v>8.2000000000000011</v>
      </c>
      <c r="F3364" s="7">
        <f>(((20-15)/(MIN($E$2:$E$8761)-15))*Data[[#This Row],[temperatuur]])+18.151</f>
        <v>16.428310924369747</v>
      </c>
      <c r="G3364" s="7">
        <f>Data[[#This Row],[Tintern ]]-Data[[#This Row],[temperatuur]]</f>
        <v>8.2283109243697456</v>
      </c>
      <c r="H3364" s="7">
        <f>ROUND(IF(Data[[#This Row],[deltaT]]&gt;0,(Data[[#This Row],[Tintern ]]-Data[[#This Row],[temperatuur]])*Uitgangspunten!$B$9,0),1)</f>
        <v>28.6</v>
      </c>
      <c r="I3364"/>
      <c r="J3364"/>
      <c r="K3364" s="6"/>
      <c r="O3364" s="5"/>
      <c r="P3364" s="8"/>
      <c r="U3364"/>
      <c r="V3364"/>
    </row>
    <row r="3365" spans="1:22" x14ac:dyDescent="0.25">
      <c r="A3365">
        <v>2003</v>
      </c>
      <c r="B3365">
        <v>11</v>
      </c>
      <c r="C3365">
        <v>13</v>
      </c>
      <c r="D3365">
        <v>21</v>
      </c>
      <c r="E3365" s="13">
        <v>8.2000000000000011</v>
      </c>
      <c r="F3365" s="7">
        <f>(((20-15)/(MIN($E$2:$E$8761)-15))*Data[[#This Row],[temperatuur]])+18.151</f>
        <v>16.428310924369747</v>
      </c>
      <c r="G3365" s="7">
        <f>Data[[#This Row],[Tintern ]]-Data[[#This Row],[temperatuur]]</f>
        <v>8.2283109243697456</v>
      </c>
      <c r="H3365" s="7">
        <f>ROUND(IF(Data[[#This Row],[deltaT]]&gt;0,(Data[[#This Row],[Tintern ]]-Data[[#This Row],[temperatuur]])*Uitgangspunten!$B$9,0),1)</f>
        <v>28.6</v>
      </c>
      <c r="I3365"/>
      <c r="J3365"/>
      <c r="K3365" s="6"/>
      <c r="O3365" s="5"/>
      <c r="P3365" s="8"/>
      <c r="U3365"/>
      <c r="V3365"/>
    </row>
    <row r="3366" spans="1:22" x14ac:dyDescent="0.25">
      <c r="A3366">
        <v>2003</v>
      </c>
      <c r="B3366">
        <v>11</v>
      </c>
      <c r="C3366">
        <v>14</v>
      </c>
      <c r="D3366">
        <v>17</v>
      </c>
      <c r="E3366" s="13">
        <v>8.2000000000000011</v>
      </c>
      <c r="F3366" s="7">
        <f>(((20-15)/(MIN($E$2:$E$8761)-15))*Data[[#This Row],[temperatuur]])+18.151</f>
        <v>16.428310924369747</v>
      </c>
      <c r="G3366" s="7">
        <f>Data[[#This Row],[Tintern ]]-Data[[#This Row],[temperatuur]]</f>
        <v>8.2283109243697456</v>
      </c>
      <c r="H3366" s="7">
        <f>ROUND(IF(Data[[#This Row],[deltaT]]&gt;0,(Data[[#This Row],[Tintern ]]-Data[[#This Row],[temperatuur]])*Uitgangspunten!$B$9,0),1)</f>
        <v>28.6</v>
      </c>
      <c r="I3366"/>
      <c r="J3366"/>
      <c r="K3366" s="6"/>
      <c r="O3366" s="5"/>
      <c r="P3366" s="8"/>
      <c r="U3366"/>
      <c r="V3366"/>
    </row>
    <row r="3367" spans="1:22" x14ac:dyDescent="0.25">
      <c r="A3367">
        <v>2003</v>
      </c>
      <c r="B3367">
        <v>11</v>
      </c>
      <c r="C3367">
        <v>14</v>
      </c>
      <c r="D3367">
        <v>24</v>
      </c>
      <c r="E3367" s="13">
        <v>8.2000000000000011</v>
      </c>
      <c r="F3367" s="7">
        <f>(((20-15)/(MIN($E$2:$E$8761)-15))*Data[[#This Row],[temperatuur]])+18.151</f>
        <v>16.428310924369747</v>
      </c>
      <c r="G3367" s="7">
        <f>Data[[#This Row],[Tintern ]]-Data[[#This Row],[temperatuur]]</f>
        <v>8.2283109243697456</v>
      </c>
      <c r="H3367" s="7">
        <f>ROUND(IF(Data[[#This Row],[deltaT]]&gt;0,(Data[[#This Row],[Tintern ]]-Data[[#This Row],[temperatuur]])*Uitgangspunten!$B$9,0),1)</f>
        <v>28.6</v>
      </c>
      <c r="I3367"/>
      <c r="J3367"/>
      <c r="K3367" s="6"/>
      <c r="O3367" s="5"/>
      <c r="P3367" s="8"/>
      <c r="U3367"/>
      <c r="V3367"/>
    </row>
    <row r="3368" spans="1:22" x14ac:dyDescent="0.25">
      <c r="A3368">
        <v>2003</v>
      </c>
      <c r="B3368">
        <v>11</v>
      </c>
      <c r="C3368">
        <v>15</v>
      </c>
      <c r="D3368">
        <v>6</v>
      </c>
      <c r="E3368" s="13">
        <v>8.2000000000000011</v>
      </c>
      <c r="F3368" s="7">
        <f>(((20-15)/(MIN($E$2:$E$8761)-15))*Data[[#This Row],[temperatuur]])+18.151</f>
        <v>16.428310924369747</v>
      </c>
      <c r="G3368" s="7">
        <f>Data[[#This Row],[Tintern ]]-Data[[#This Row],[temperatuur]]</f>
        <v>8.2283109243697456</v>
      </c>
      <c r="H3368" s="7">
        <f>ROUND(IF(Data[[#This Row],[deltaT]]&gt;0,(Data[[#This Row],[Tintern ]]-Data[[#This Row],[temperatuur]])*Uitgangspunten!$B$9,0),1)</f>
        <v>28.6</v>
      </c>
      <c r="I3368"/>
      <c r="J3368"/>
      <c r="K3368" s="6"/>
      <c r="O3368" s="5"/>
      <c r="P3368" s="8"/>
      <c r="U3368"/>
      <c r="V3368"/>
    </row>
    <row r="3369" spans="1:22" x14ac:dyDescent="0.25">
      <c r="A3369">
        <v>2003</v>
      </c>
      <c r="B3369">
        <v>11</v>
      </c>
      <c r="C3369">
        <v>17</v>
      </c>
      <c r="D3369">
        <v>9</v>
      </c>
      <c r="E3369" s="13">
        <v>8.2000000000000011</v>
      </c>
      <c r="F3369" s="7">
        <f>(((20-15)/(MIN($E$2:$E$8761)-15))*Data[[#This Row],[temperatuur]])+18.151</f>
        <v>16.428310924369747</v>
      </c>
      <c r="G3369" s="7">
        <f>Data[[#This Row],[Tintern ]]-Data[[#This Row],[temperatuur]]</f>
        <v>8.2283109243697456</v>
      </c>
      <c r="H3369" s="7">
        <f>ROUND(IF(Data[[#This Row],[deltaT]]&gt;0,(Data[[#This Row],[Tintern ]]-Data[[#This Row],[temperatuur]])*Uitgangspunten!$B$9,0),1)</f>
        <v>28.6</v>
      </c>
      <c r="I3369"/>
      <c r="J3369"/>
      <c r="K3369" s="6"/>
      <c r="O3369" s="5"/>
      <c r="P3369" s="8"/>
      <c r="U3369"/>
      <c r="V3369"/>
    </row>
    <row r="3370" spans="1:22" x14ac:dyDescent="0.25">
      <c r="A3370">
        <v>2003</v>
      </c>
      <c r="B3370">
        <v>11</v>
      </c>
      <c r="C3370">
        <v>17</v>
      </c>
      <c r="D3370">
        <v>16</v>
      </c>
      <c r="E3370" s="13">
        <v>8.2000000000000011</v>
      </c>
      <c r="F3370" s="7">
        <f>(((20-15)/(MIN($E$2:$E$8761)-15))*Data[[#This Row],[temperatuur]])+18.151</f>
        <v>16.428310924369747</v>
      </c>
      <c r="G3370" s="7">
        <f>Data[[#This Row],[Tintern ]]-Data[[#This Row],[temperatuur]]</f>
        <v>8.2283109243697456</v>
      </c>
      <c r="H3370" s="7">
        <f>ROUND(IF(Data[[#This Row],[deltaT]]&gt;0,(Data[[#This Row],[Tintern ]]-Data[[#This Row],[temperatuur]])*Uitgangspunten!$B$9,0),1)</f>
        <v>28.6</v>
      </c>
      <c r="I3370"/>
      <c r="J3370"/>
      <c r="K3370" s="6"/>
      <c r="O3370" s="5"/>
      <c r="P3370" s="8"/>
      <c r="U3370"/>
      <c r="V3370"/>
    </row>
    <row r="3371" spans="1:22" x14ac:dyDescent="0.25">
      <c r="A3371">
        <v>2003</v>
      </c>
      <c r="B3371">
        <v>11</v>
      </c>
      <c r="C3371">
        <v>26</v>
      </c>
      <c r="D3371">
        <v>21</v>
      </c>
      <c r="E3371" s="13">
        <v>8.2000000000000011</v>
      </c>
      <c r="F3371" s="7">
        <f>(((20-15)/(MIN($E$2:$E$8761)-15))*Data[[#This Row],[temperatuur]])+18.151</f>
        <v>16.428310924369747</v>
      </c>
      <c r="G3371" s="7">
        <f>Data[[#This Row],[Tintern ]]-Data[[#This Row],[temperatuur]]</f>
        <v>8.2283109243697456</v>
      </c>
      <c r="H3371" s="7">
        <f>ROUND(IF(Data[[#This Row],[deltaT]]&gt;0,(Data[[#This Row],[Tintern ]]-Data[[#This Row],[temperatuur]])*Uitgangspunten!$B$9,0),1)</f>
        <v>28.6</v>
      </c>
      <c r="I3371"/>
      <c r="J3371"/>
      <c r="K3371" s="6"/>
      <c r="O3371" s="5"/>
      <c r="P3371" s="8"/>
      <c r="U3371"/>
      <c r="V3371"/>
    </row>
    <row r="3372" spans="1:22" x14ac:dyDescent="0.25">
      <c r="A3372">
        <v>2003</v>
      </c>
      <c r="B3372">
        <v>12</v>
      </c>
      <c r="C3372">
        <v>21</v>
      </c>
      <c r="D3372">
        <v>14</v>
      </c>
      <c r="E3372" s="13">
        <v>8.2000000000000011</v>
      </c>
      <c r="F3372" s="7">
        <f>(((20-15)/(MIN($E$2:$E$8761)-15))*Data[[#This Row],[temperatuur]])+18.151</f>
        <v>16.428310924369747</v>
      </c>
      <c r="G3372" s="7">
        <f>Data[[#This Row],[Tintern ]]-Data[[#This Row],[temperatuur]]</f>
        <v>8.2283109243697456</v>
      </c>
      <c r="H3372" s="7">
        <f>ROUND(IF(Data[[#This Row],[deltaT]]&gt;0,(Data[[#This Row],[Tintern ]]-Data[[#This Row],[temperatuur]])*Uitgangspunten!$B$9,0),1)</f>
        <v>28.6</v>
      </c>
      <c r="I3372"/>
      <c r="J3372"/>
      <c r="K3372" s="6"/>
      <c r="O3372" s="5"/>
      <c r="P3372" s="8"/>
      <c r="U3372"/>
      <c r="V3372"/>
    </row>
    <row r="3373" spans="1:22" x14ac:dyDescent="0.25">
      <c r="A3373">
        <v>2003</v>
      </c>
      <c r="B3373">
        <v>12</v>
      </c>
      <c r="C3373">
        <v>27</v>
      </c>
      <c r="D3373">
        <v>5</v>
      </c>
      <c r="E3373" s="13">
        <v>8.2000000000000011</v>
      </c>
      <c r="F3373" s="7">
        <f>(((20-15)/(MIN($E$2:$E$8761)-15))*Data[[#This Row],[temperatuur]])+18.151</f>
        <v>16.428310924369747</v>
      </c>
      <c r="G3373" s="7">
        <f>Data[[#This Row],[Tintern ]]-Data[[#This Row],[temperatuur]]</f>
        <v>8.2283109243697456</v>
      </c>
      <c r="H3373" s="7">
        <f>ROUND(IF(Data[[#This Row],[deltaT]]&gt;0,(Data[[#This Row],[Tintern ]]-Data[[#This Row],[temperatuur]])*Uitgangspunten!$B$9,0),1)</f>
        <v>28.6</v>
      </c>
      <c r="I3373"/>
      <c r="J3373"/>
      <c r="K3373" s="6"/>
      <c r="O3373" s="5"/>
      <c r="P3373" s="8"/>
      <c r="U3373"/>
      <c r="V3373"/>
    </row>
    <row r="3374" spans="1:22" x14ac:dyDescent="0.25">
      <c r="A3374">
        <v>2004</v>
      </c>
      <c r="B3374">
        <v>2</v>
      </c>
      <c r="C3374">
        <v>7</v>
      </c>
      <c r="D3374">
        <v>15</v>
      </c>
      <c r="E3374" s="13">
        <v>8.3000000000000007</v>
      </c>
      <c r="F3374" s="7">
        <f>(((20-15)/(MIN($E$2:$E$8761)-15))*Data[[#This Row],[temperatuur]])+18.151</f>
        <v>16.407302521008404</v>
      </c>
      <c r="G3374" s="7">
        <f>Data[[#This Row],[Tintern ]]-Data[[#This Row],[temperatuur]]</f>
        <v>8.1073025210084033</v>
      </c>
      <c r="H3374" s="7">
        <f>ROUND(IF(Data[[#This Row],[deltaT]]&gt;0,(Data[[#This Row],[Tintern ]]-Data[[#This Row],[temperatuur]])*Uitgangspunten!$B$9,0),1)</f>
        <v>28.2</v>
      </c>
      <c r="I3374"/>
      <c r="J3374"/>
      <c r="K3374" s="6"/>
      <c r="O3374" s="5"/>
      <c r="P3374" s="8"/>
      <c r="U3374"/>
      <c r="V3374"/>
    </row>
    <row r="3375" spans="1:22" x14ac:dyDescent="0.25">
      <c r="A3375">
        <v>2004</v>
      </c>
      <c r="B3375">
        <v>3</v>
      </c>
      <c r="C3375">
        <v>4</v>
      </c>
      <c r="D3375">
        <v>12</v>
      </c>
      <c r="E3375" s="13">
        <v>8.3000000000000007</v>
      </c>
      <c r="F3375" s="7">
        <f>(((20-15)/(MIN($E$2:$E$8761)-15))*Data[[#This Row],[temperatuur]])+18.151</f>
        <v>16.407302521008404</v>
      </c>
      <c r="G3375" s="7">
        <f>Data[[#This Row],[Tintern ]]-Data[[#This Row],[temperatuur]]</f>
        <v>8.1073025210084033</v>
      </c>
      <c r="H3375" s="7">
        <f>ROUND(IF(Data[[#This Row],[deltaT]]&gt;0,(Data[[#This Row],[Tintern ]]-Data[[#This Row],[temperatuur]])*Uitgangspunten!$B$9,0),1)</f>
        <v>28.2</v>
      </c>
      <c r="I3375"/>
      <c r="J3375"/>
      <c r="K3375" s="6"/>
      <c r="O3375" s="5"/>
      <c r="P3375" s="8"/>
      <c r="U3375"/>
      <c r="V3375"/>
    </row>
    <row r="3376" spans="1:22" x14ac:dyDescent="0.25">
      <c r="A3376">
        <v>2004</v>
      </c>
      <c r="B3376">
        <v>3</v>
      </c>
      <c r="C3376">
        <v>13</v>
      </c>
      <c r="D3376">
        <v>7</v>
      </c>
      <c r="E3376" s="13">
        <v>8.3000000000000007</v>
      </c>
      <c r="F3376" s="7">
        <f>(((20-15)/(MIN($E$2:$E$8761)-15))*Data[[#This Row],[temperatuur]])+18.151</f>
        <v>16.407302521008404</v>
      </c>
      <c r="G3376" s="7">
        <f>Data[[#This Row],[Tintern ]]-Data[[#This Row],[temperatuur]]</f>
        <v>8.1073025210084033</v>
      </c>
      <c r="H3376" s="7">
        <f>ROUND(IF(Data[[#This Row],[deltaT]]&gt;0,(Data[[#This Row],[Tintern ]]-Data[[#This Row],[temperatuur]])*Uitgangspunten!$B$9,0),1)</f>
        <v>28.2</v>
      </c>
      <c r="I3376"/>
      <c r="J3376"/>
      <c r="K3376" s="6"/>
      <c r="O3376" s="5"/>
      <c r="P3376" s="8"/>
      <c r="U3376"/>
      <c r="V3376"/>
    </row>
    <row r="3377" spans="1:22" x14ac:dyDescent="0.25">
      <c r="A3377">
        <v>2004</v>
      </c>
      <c r="B3377">
        <v>3</v>
      </c>
      <c r="C3377">
        <v>13</v>
      </c>
      <c r="D3377">
        <v>18</v>
      </c>
      <c r="E3377" s="13">
        <v>8.3000000000000007</v>
      </c>
      <c r="F3377" s="7">
        <f>(((20-15)/(MIN($E$2:$E$8761)-15))*Data[[#This Row],[temperatuur]])+18.151</f>
        <v>16.407302521008404</v>
      </c>
      <c r="G3377" s="7">
        <f>Data[[#This Row],[Tintern ]]-Data[[#This Row],[temperatuur]]</f>
        <v>8.1073025210084033</v>
      </c>
      <c r="H3377" s="7">
        <f>ROUND(IF(Data[[#This Row],[deltaT]]&gt;0,(Data[[#This Row],[Tintern ]]-Data[[#This Row],[temperatuur]])*Uitgangspunten!$B$9,0),1)</f>
        <v>28.2</v>
      </c>
      <c r="I3377"/>
      <c r="J3377"/>
      <c r="K3377" s="6"/>
      <c r="O3377" s="5"/>
      <c r="P3377" s="8"/>
      <c r="U3377"/>
      <c r="V3377"/>
    </row>
    <row r="3378" spans="1:22" x14ac:dyDescent="0.25">
      <c r="A3378">
        <v>2004</v>
      </c>
      <c r="B3378">
        <v>3</v>
      </c>
      <c r="C3378">
        <v>19</v>
      </c>
      <c r="D3378">
        <v>6</v>
      </c>
      <c r="E3378" s="13">
        <v>8.3000000000000007</v>
      </c>
      <c r="F3378" s="7">
        <f>(((20-15)/(MIN($E$2:$E$8761)-15))*Data[[#This Row],[temperatuur]])+18.151</f>
        <v>16.407302521008404</v>
      </c>
      <c r="G3378" s="7">
        <f>Data[[#This Row],[Tintern ]]-Data[[#This Row],[temperatuur]]</f>
        <v>8.1073025210084033</v>
      </c>
      <c r="H3378" s="7">
        <f>ROUND(IF(Data[[#This Row],[deltaT]]&gt;0,(Data[[#This Row],[Tintern ]]-Data[[#This Row],[temperatuur]])*Uitgangspunten!$B$9,0),1)</f>
        <v>28.2</v>
      </c>
      <c r="I3378"/>
      <c r="J3378"/>
      <c r="K3378" s="6"/>
      <c r="O3378" s="5"/>
      <c r="P3378" s="8"/>
      <c r="U3378"/>
      <c r="V3378"/>
    </row>
    <row r="3379" spans="1:22" x14ac:dyDescent="0.25">
      <c r="A3379">
        <v>2004</v>
      </c>
      <c r="B3379">
        <v>3</v>
      </c>
      <c r="C3379">
        <v>19</v>
      </c>
      <c r="D3379">
        <v>24</v>
      </c>
      <c r="E3379" s="13">
        <v>8.3000000000000007</v>
      </c>
      <c r="F3379" s="7">
        <f>(((20-15)/(MIN($E$2:$E$8761)-15))*Data[[#This Row],[temperatuur]])+18.151</f>
        <v>16.407302521008404</v>
      </c>
      <c r="G3379" s="7">
        <f>Data[[#This Row],[Tintern ]]-Data[[#This Row],[temperatuur]]</f>
        <v>8.1073025210084033</v>
      </c>
      <c r="H3379" s="7">
        <f>ROUND(IF(Data[[#This Row],[deltaT]]&gt;0,(Data[[#This Row],[Tintern ]]-Data[[#This Row],[temperatuur]])*Uitgangspunten!$B$9,0),1)</f>
        <v>28.2</v>
      </c>
      <c r="I3379"/>
      <c r="J3379"/>
      <c r="K3379" s="6"/>
      <c r="O3379" s="5"/>
      <c r="P3379" s="8"/>
      <c r="U3379"/>
      <c r="V3379"/>
    </row>
    <row r="3380" spans="1:22" x14ac:dyDescent="0.25">
      <c r="A3380">
        <v>2004</v>
      </c>
      <c r="B3380">
        <v>3</v>
      </c>
      <c r="C3380">
        <v>21</v>
      </c>
      <c r="D3380">
        <v>2</v>
      </c>
      <c r="E3380" s="13">
        <v>8.3000000000000007</v>
      </c>
      <c r="F3380" s="7">
        <f>(((20-15)/(MIN($E$2:$E$8761)-15))*Data[[#This Row],[temperatuur]])+18.151</f>
        <v>16.407302521008404</v>
      </c>
      <c r="G3380" s="7">
        <f>Data[[#This Row],[Tintern ]]-Data[[#This Row],[temperatuur]]</f>
        <v>8.1073025210084033</v>
      </c>
      <c r="H3380" s="7">
        <f>ROUND(IF(Data[[#This Row],[deltaT]]&gt;0,(Data[[#This Row],[Tintern ]]-Data[[#This Row],[temperatuur]])*Uitgangspunten!$B$9,0),1)</f>
        <v>28.2</v>
      </c>
      <c r="I3380"/>
      <c r="J3380"/>
      <c r="K3380" s="6"/>
      <c r="O3380" s="5"/>
      <c r="P3380" s="8"/>
      <c r="U3380"/>
      <c r="V3380"/>
    </row>
    <row r="3381" spans="1:22" x14ac:dyDescent="0.25">
      <c r="A3381">
        <v>2004</v>
      </c>
      <c r="B3381">
        <v>3</v>
      </c>
      <c r="C3381">
        <v>29</v>
      </c>
      <c r="D3381">
        <v>20</v>
      </c>
      <c r="E3381" s="13">
        <v>8.3000000000000007</v>
      </c>
      <c r="F3381" s="7">
        <f>(((20-15)/(MIN($E$2:$E$8761)-15))*Data[[#This Row],[temperatuur]])+18.151</f>
        <v>16.407302521008404</v>
      </c>
      <c r="G3381" s="7">
        <f>Data[[#This Row],[Tintern ]]-Data[[#This Row],[temperatuur]]</f>
        <v>8.1073025210084033</v>
      </c>
      <c r="H3381" s="7">
        <f>ROUND(IF(Data[[#This Row],[deltaT]]&gt;0,(Data[[#This Row],[Tintern ]]-Data[[#This Row],[temperatuur]])*Uitgangspunten!$B$9,0),1)</f>
        <v>28.2</v>
      </c>
      <c r="I3381"/>
      <c r="J3381"/>
      <c r="K3381" s="6"/>
      <c r="O3381" s="5"/>
      <c r="P3381" s="8"/>
      <c r="U3381"/>
      <c r="V3381"/>
    </row>
    <row r="3382" spans="1:22" x14ac:dyDescent="0.25">
      <c r="A3382">
        <v>2004</v>
      </c>
      <c r="B3382">
        <v>3</v>
      </c>
      <c r="C3382">
        <v>30</v>
      </c>
      <c r="D3382">
        <v>24</v>
      </c>
      <c r="E3382" s="13">
        <v>8.3000000000000007</v>
      </c>
      <c r="F3382" s="7">
        <f>(((20-15)/(MIN($E$2:$E$8761)-15))*Data[[#This Row],[temperatuur]])+18.151</f>
        <v>16.407302521008404</v>
      </c>
      <c r="G3382" s="7">
        <f>Data[[#This Row],[Tintern ]]-Data[[#This Row],[temperatuur]]</f>
        <v>8.1073025210084033</v>
      </c>
      <c r="H3382" s="7">
        <f>ROUND(IF(Data[[#This Row],[deltaT]]&gt;0,(Data[[#This Row],[Tintern ]]-Data[[#This Row],[temperatuur]])*Uitgangspunten!$B$9,0),1)</f>
        <v>28.2</v>
      </c>
      <c r="I3382"/>
      <c r="J3382"/>
      <c r="K3382" s="6"/>
      <c r="O3382" s="5"/>
      <c r="P3382" s="8"/>
      <c r="U3382"/>
      <c r="V3382"/>
    </row>
    <row r="3383" spans="1:22" x14ac:dyDescent="0.25">
      <c r="A3383">
        <v>2002</v>
      </c>
      <c r="B3383">
        <v>4</v>
      </c>
      <c r="C3383">
        <v>8</v>
      </c>
      <c r="D3383">
        <v>8</v>
      </c>
      <c r="E3383" s="13">
        <v>8.3000000000000007</v>
      </c>
      <c r="F3383" s="7">
        <f>(((20-15)/(MIN($E$2:$E$8761)-15))*Data[[#This Row],[temperatuur]])+18.151</f>
        <v>16.407302521008404</v>
      </c>
      <c r="G3383" s="7">
        <f>Data[[#This Row],[Tintern ]]-Data[[#This Row],[temperatuur]]</f>
        <v>8.1073025210084033</v>
      </c>
      <c r="H3383" s="7">
        <f>ROUND(IF(Data[[#This Row],[deltaT]]&gt;0,(Data[[#This Row],[Tintern ]]-Data[[#This Row],[temperatuur]])*Uitgangspunten!$B$9,0),1)</f>
        <v>28.2</v>
      </c>
      <c r="I3383"/>
      <c r="J3383"/>
      <c r="K3383" s="6"/>
      <c r="O3383" s="5"/>
      <c r="P3383" s="8"/>
      <c r="U3383"/>
      <c r="V3383"/>
    </row>
    <row r="3384" spans="1:22" x14ac:dyDescent="0.25">
      <c r="A3384">
        <v>2002</v>
      </c>
      <c r="B3384">
        <v>4</v>
      </c>
      <c r="C3384">
        <v>9</v>
      </c>
      <c r="D3384">
        <v>10</v>
      </c>
      <c r="E3384" s="13">
        <v>8.3000000000000007</v>
      </c>
      <c r="F3384" s="7">
        <f>(((20-15)/(MIN($E$2:$E$8761)-15))*Data[[#This Row],[temperatuur]])+18.151</f>
        <v>16.407302521008404</v>
      </c>
      <c r="G3384" s="7">
        <f>Data[[#This Row],[Tintern ]]-Data[[#This Row],[temperatuur]]</f>
        <v>8.1073025210084033</v>
      </c>
      <c r="H3384" s="7">
        <f>ROUND(IF(Data[[#This Row],[deltaT]]&gt;0,(Data[[#This Row],[Tintern ]]-Data[[#This Row],[temperatuur]])*Uitgangspunten!$B$9,0),1)</f>
        <v>28.2</v>
      </c>
      <c r="I3384"/>
      <c r="J3384"/>
      <c r="K3384" s="6"/>
      <c r="O3384" s="5"/>
      <c r="P3384" s="8"/>
      <c r="U3384"/>
      <c r="V3384"/>
    </row>
    <row r="3385" spans="1:22" x14ac:dyDescent="0.25">
      <c r="A3385">
        <v>2002</v>
      </c>
      <c r="B3385">
        <v>4</v>
      </c>
      <c r="C3385">
        <v>10</v>
      </c>
      <c r="D3385">
        <v>19</v>
      </c>
      <c r="E3385" s="13">
        <v>8.3000000000000007</v>
      </c>
      <c r="F3385" s="7">
        <f>(((20-15)/(MIN($E$2:$E$8761)-15))*Data[[#This Row],[temperatuur]])+18.151</f>
        <v>16.407302521008404</v>
      </c>
      <c r="G3385" s="7">
        <f>Data[[#This Row],[Tintern ]]-Data[[#This Row],[temperatuur]]</f>
        <v>8.1073025210084033</v>
      </c>
      <c r="H3385" s="7">
        <f>ROUND(IF(Data[[#This Row],[deltaT]]&gt;0,(Data[[#This Row],[Tintern ]]-Data[[#This Row],[temperatuur]])*Uitgangspunten!$B$9,0),1)</f>
        <v>28.2</v>
      </c>
      <c r="I3385"/>
      <c r="J3385"/>
      <c r="K3385" s="6"/>
      <c r="O3385" s="5"/>
      <c r="P3385" s="8"/>
      <c r="U3385"/>
      <c r="V3385"/>
    </row>
    <row r="3386" spans="1:22" x14ac:dyDescent="0.25">
      <c r="A3386">
        <v>2002</v>
      </c>
      <c r="B3386">
        <v>4</v>
      </c>
      <c r="C3386">
        <v>13</v>
      </c>
      <c r="D3386">
        <v>9</v>
      </c>
      <c r="E3386" s="13">
        <v>8.3000000000000007</v>
      </c>
      <c r="F3386" s="7">
        <f>(((20-15)/(MIN($E$2:$E$8761)-15))*Data[[#This Row],[temperatuur]])+18.151</f>
        <v>16.407302521008404</v>
      </c>
      <c r="G3386" s="7">
        <f>Data[[#This Row],[Tintern ]]-Data[[#This Row],[temperatuur]]</f>
        <v>8.1073025210084033</v>
      </c>
      <c r="H3386" s="7">
        <f>ROUND(IF(Data[[#This Row],[deltaT]]&gt;0,(Data[[#This Row],[Tintern ]]-Data[[#This Row],[temperatuur]])*Uitgangspunten!$B$9,0),1)</f>
        <v>28.2</v>
      </c>
      <c r="I3386">
        <f>(MAX(E3362:E3385)+MIN(E3362:E3385))/20</f>
        <v>0.82499999999999996</v>
      </c>
      <c r="J3386"/>
      <c r="K3386" s="6"/>
      <c r="O3386" s="5"/>
      <c r="P3386" s="8"/>
      <c r="U3386"/>
      <c r="V3386"/>
    </row>
    <row r="3387" spans="1:22" x14ac:dyDescent="0.25">
      <c r="A3387">
        <v>2002</v>
      </c>
      <c r="B3387">
        <v>4</v>
      </c>
      <c r="C3387">
        <v>25</v>
      </c>
      <c r="D3387">
        <v>1</v>
      </c>
      <c r="E3387" s="13">
        <v>8.3000000000000007</v>
      </c>
      <c r="F3387" s="7">
        <f>(((20-15)/(MIN($E$2:$E$8761)-15))*Data[[#This Row],[temperatuur]])+18.151</f>
        <v>16.407302521008404</v>
      </c>
      <c r="G3387" s="7">
        <f>Data[[#This Row],[Tintern ]]-Data[[#This Row],[temperatuur]]</f>
        <v>8.1073025210084033</v>
      </c>
      <c r="H3387" s="7">
        <f>ROUND(IF(Data[[#This Row],[deltaT]]&gt;0,(Data[[#This Row],[Tintern ]]-Data[[#This Row],[temperatuur]])*Uitgangspunten!$B$9,0),1)</f>
        <v>28.2</v>
      </c>
      <c r="I3387"/>
      <c r="J3387"/>
      <c r="K3387" s="6"/>
      <c r="O3387" s="5"/>
      <c r="P3387" s="8"/>
      <c r="U3387"/>
      <c r="V3387"/>
    </row>
    <row r="3388" spans="1:22" x14ac:dyDescent="0.25">
      <c r="A3388">
        <v>2002</v>
      </c>
      <c r="B3388">
        <v>4</v>
      </c>
      <c r="C3388">
        <v>25</v>
      </c>
      <c r="D3388">
        <v>20</v>
      </c>
      <c r="E3388" s="13">
        <v>8.3000000000000007</v>
      </c>
      <c r="F3388" s="7">
        <f>(((20-15)/(MIN($E$2:$E$8761)-15))*Data[[#This Row],[temperatuur]])+18.151</f>
        <v>16.407302521008404</v>
      </c>
      <c r="G3388" s="7">
        <f>Data[[#This Row],[Tintern ]]-Data[[#This Row],[temperatuur]]</f>
        <v>8.1073025210084033</v>
      </c>
      <c r="H3388" s="7">
        <f>ROUND(IF(Data[[#This Row],[deltaT]]&gt;0,(Data[[#This Row],[Tintern ]]-Data[[#This Row],[temperatuur]])*Uitgangspunten!$B$9,0),1)</f>
        <v>28.2</v>
      </c>
      <c r="I3388"/>
      <c r="J3388"/>
      <c r="K3388" s="6"/>
      <c r="O3388" s="5"/>
      <c r="P3388" s="8"/>
      <c r="U3388"/>
      <c r="V3388"/>
    </row>
    <row r="3389" spans="1:22" x14ac:dyDescent="0.25">
      <c r="A3389">
        <v>2002</v>
      </c>
      <c r="B3389">
        <v>4</v>
      </c>
      <c r="C3389">
        <v>26</v>
      </c>
      <c r="D3389">
        <v>12</v>
      </c>
      <c r="E3389" s="13">
        <v>8.3000000000000007</v>
      </c>
      <c r="F3389" s="7">
        <f>(((20-15)/(MIN($E$2:$E$8761)-15))*Data[[#This Row],[temperatuur]])+18.151</f>
        <v>16.407302521008404</v>
      </c>
      <c r="G3389" s="7">
        <f>Data[[#This Row],[Tintern ]]-Data[[#This Row],[temperatuur]]</f>
        <v>8.1073025210084033</v>
      </c>
      <c r="H3389" s="7">
        <f>ROUND(IF(Data[[#This Row],[deltaT]]&gt;0,(Data[[#This Row],[Tintern ]]-Data[[#This Row],[temperatuur]])*Uitgangspunten!$B$9,0),1)</f>
        <v>28.2</v>
      </c>
      <c r="I3389"/>
      <c r="J3389"/>
      <c r="K3389" s="6"/>
      <c r="O3389" s="5"/>
      <c r="P3389" s="8"/>
      <c r="U3389"/>
      <c r="V3389"/>
    </row>
    <row r="3390" spans="1:22" x14ac:dyDescent="0.25">
      <c r="A3390">
        <v>2002</v>
      </c>
      <c r="B3390">
        <v>4</v>
      </c>
      <c r="C3390">
        <v>26</v>
      </c>
      <c r="D3390">
        <v>24</v>
      </c>
      <c r="E3390" s="13">
        <v>8.3000000000000007</v>
      </c>
      <c r="F3390" s="7">
        <f>(((20-15)/(MIN($E$2:$E$8761)-15))*Data[[#This Row],[temperatuur]])+18.151</f>
        <v>16.407302521008404</v>
      </c>
      <c r="G3390" s="7">
        <f>Data[[#This Row],[Tintern ]]-Data[[#This Row],[temperatuur]]</f>
        <v>8.1073025210084033</v>
      </c>
      <c r="H3390" s="7">
        <f>ROUND(IF(Data[[#This Row],[deltaT]]&gt;0,(Data[[#This Row],[Tintern ]]-Data[[#This Row],[temperatuur]])*Uitgangspunten!$B$9,0),1)</f>
        <v>28.2</v>
      </c>
      <c r="I3390"/>
      <c r="J3390"/>
      <c r="K3390" s="6"/>
      <c r="O3390" s="5"/>
      <c r="P3390" s="8"/>
      <c r="U3390"/>
      <c r="V3390"/>
    </row>
    <row r="3391" spans="1:22" x14ac:dyDescent="0.25">
      <c r="A3391">
        <v>2002</v>
      </c>
      <c r="B3391">
        <v>4</v>
      </c>
      <c r="C3391">
        <v>27</v>
      </c>
      <c r="D3391">
        <v>2</v>
      </c>
      <c r="E3391" s="13">
        <v>8.3000000000000007</v>
      </c>
      <c r="F3391" s="7">
        <f>(((20-15)/(MIN($E$2:$E$8761)-15))*Data[[#This Row],[temperatuur]])+18.151</f>
        <v>16.407302521008404</v>
      </c>
      <c r="G3391" s="7">
        <f>Data[[#This Row],[Tintern ]]-Data[[#This Row],[temperatuur]]</f>
        <v>8.1073025210084033</v>
      </c>
      <c r="H3391" s="7">
        <f>ROUND(IF(Data[[#This Row],[deltaT]]&gt;0,(Data[[#This Row],[Tintern ]]-Data[[#This Row],[temperatuur]])*Uitgangspunten!$B$9,0),1)</f>
        <v>28.2</v>
      </c>
      <c r="I3391"/>
      <c r="J3391"/>
      <c r="K3391" s="6"/>
      <c r="O3391" s="5"/>
      <c r="P3391" s="8"/>
      <c r="U3391"/>
      <c r="V3391"/>
    </row>
    <row r="3392" spans="1:22" x14ac:dyDescent="0.25">
      <c r="A3392">
        <v>2002</v>
      </c>
      <c r="B3392">
        <v>4</v>
      </c>
      <c r="C3392">
        <v>27</v>
      </c>
      <c r="D3392">
        <v>6</v>
      </c>
      <c r="E3392" s="13">
        <v>8.3000000000000007</v>
      </c>
      <c r="F3392" s="7">
        <f>(((20-15)/(MIN($E$2:$E$8761)-15))*Data[[#This Row],[temperatuur]])+18.151</f>
        <v>16.407302521008404</v>
      </c>
      <c r="G3392" s="7">
        <f>Data[[#This Row],[Tintern ]]-Data[[#This Row],[temperatuur]]</f>
        <v>8.1073025210084033</v>
      </c>
      <c r="H3392" s="7">
        <f>ROUND(IF(Data[[#This Row],[deltaT]]&gt;0,(Data[[#This Row],[Tintern ]]-Data[[#This Row],[temperatuur]])*Uitgangspunten!$B$9,0),1)</f>
        <v>28.2</v>
      </c>
      <c r="I3392"/>
      <c r="J3392"/>
      <c r="K3392" s="6"/>
      <c r="O3392" s="5"/>
      <c r="P3392" s="8"/>
      <c r="U3392"/>
      <c r="V3392"/>
    </row>
    <row r="3393" spans="1:22" x14ac:dyDescent="0.25">
      <c r="A3393">
        <v>2002</v>
      </c>
      <c r="B3393">
        <v>4</v>
      </c>
      <c r="C3393">
        <v>27</v>
      </c>
      <c r="D3393">
        <v>19</v>
      </c>
      <c r="E3393" s="13">
        <v>8.3000000000000007</v>
      </c>
      <c r="F3393" s="7">
        <f>(((20-15)/(MIN($E$2:$E$8761)-15))*Data[[#This Row],[temperatuur]])+18.151</f>
        <v>16.407302521008404</v>
      </c>
      <c r="G3393" s="7">
        <f>Data[[#This Row],[Tintern ]]-Data[[#This Row],[temperatuur]]</f>
        <v>8.1073025210084033</v>
      </c>
      <c r="H3393" s="7">
        <f>ROUND(IF(Data[[#This Row],[deltaT]]&gt;0,(Data[[#This Row],[Tintern ]]-Data[[#This Row],[temperatuur]])*Uitgangspunten!$B$9,0),1)</f>
        <v>28.2</v>
      </c>
      <c r="I3393"/>
      <c r="J3393"/>
      <c r="K3393" s="6"/>
      <c r="O3393" s="5"/>
      <c r="P3393" s="8"/>
      <c r="U3393"/>
      <c r="V3393"/>
    </row>
    <row r="3394" spans="1:22" x14ac:dyDescent="0.25">
      <c r="A3394">
        <v>2002</v>
      </c>
      <c r="B3394">
        <v>4</v>
      </c>
      <c r="C3394">
        <v>27</v>
      </c>
      <c r="D3394">
        <v>20</v>
      </c>
      <c r="E3394" s="13">
        <v>8.3000000000000007</v>
      </c>
      <c r="F3394" s="7">
        <f>(((20-15)/(MIN($E$2:$E$8761)-15))*Data[[#This Row],[temperatuur]])+18.151</f>
        <v>16.407302521008404</v>
      </c>
      <c r="G3394" s="7">
        <f>Data[[#This Row],[Tintern ]]-Data[[#This Row],[temperatuur]]</f>
        <v>8.1073025210084033</v>
      </c>
      <c r="H3394" s="7">
        <f>ROUND(IF(Data[[#This Row],[deltaT]]&gt;0,(Data[[#This Row],[Tintern ]]-Data[[#This Row],[temperatuur]])*Uitgangspunten!$B$9,0),1)</f>
        <v>28.2</v>
      </c>
      <c r="I3394"/>
      <c r="J3394"/>
      <c r="K3394" s="6"/>
      <c r="O3394" s="5"/>
      <c r="P3394" s="8"/>
      <c r="U3394"/>
      <c r="V3394"/>
    </row>
    <row r="3395" spans="1:22" x14ac:dyDescent="0.25">
      <c r="A3395">
        <v>2002</v>
      </c>
      <c r="B3395">
        <v>4</v>
      </c>
      <c r="C3395">
        <v>28</v>
      </c>
      <c r="D3395">
        <v>2</v>
      </c>
      <c r="E3395" s="13">
        <v>8.3000000000000007</v>
      </c>
      <c r="F3395" s="7">
        <f>(((20-15)/(MIN($E$2:$E$8761)-15))*Data[[#This Row],[temperatuur]])+18.151</f>
        <v>16.407302521008404</v>
      </c>
      <c r="G3395" s="7">
        <f>Data[[#This Row],[Tintern ]]-Data[[#This Row],[temperatuur]]</f>
        <v>8.1073025210084033</v>
      </c>
      <c r="H3395" s="7">
        <f>ROUND(IF(Data[[#This Row],[deltaT]]&gt;0,(Data[[#This Row],[Tintern ]]-Data[[#This Row],[temperatuur]])*Uitgangspunten!$B$9,0),1)</f>
        <v>28.2</v>
      </c>
      <c r="I3395"/>
      <c r="J3395"/>
      <c r="K3395" s="6"/>
      <c r="O3395" s="5"/>
      <c r="P3395" s="8"/>
      <c r="U3395"/>
      <c r="V3395"/>
    </row>
    <row r="3396" spans="1:22" x14ac:dyDescent="0.25">
      <c r="A3396">
        <v>2002</v>
      </c>
      <c r="B3396">
        <v>4</v>
      </c>
      <c r="C3396">
        <v>29</v>
      </c>
      <c r="D3396">
        <v>24</v>
      </c>
      <c r="E3396" s="13">
        <v>8.3000000000000007</v>
      </c>
      <c r="F3396" s="7">
        <f>(((20-15)/(MIN($E$2:$E$8761)-15))*Data[[#This Row],[temperatuur]])+18.151</f>
        <v>16.407302521008404</v>
      </c>
      <c r="G3396" s="7">
        <f>Data[[#This Row],[Tintern ]]-Data[[#This Row],[temperatuur]]</f>
        <v>8.1073025210084033</v>
      </c>
      <c r="H3396" s="7">
        <f>ROUND(IF(Data[[#This Row],[deltaT]]&gt;0,(Data[[#This Row],[Tintern ]]-Data[[#This Row],[temperatuur]])*Uitgangspunten!$B$9,0),1)</f>
        <v>28.2</v>
      </c>
      <c r="I3396"/>
      <c r="J3396"/>
      <c r="K3396" s="6"/>
      <c r="O3396" s="5"/>
      <c r="P3396" s="8"/>
      <c r="U3396"/>
      <c r="V3396"/>
    </row>
    <row r="3397" spans="1:22" x14ac:dyDescent="0.25">
      <c r="A3397">
        <v>2011</v>
      </c>
      <c r="B3397">
        <v>6</v>
      </c>
      <c r="C3397">
        <v>12</v>
      </c>
      <c r="D3397">
        <v>5</v>
      </c>
      <c r="E3397" s="13">
        <v>8.3000000000000007</v>
      </c>
      <c r="F3397" s="7">
        <f>(((20-15)/(MIN($E$2:$E$8761)-15))*Data[[#This Row],[temperatuur]])+18.151</f>
        <v>16.407302521008404</v>
      </c>
      <c r="G3397" s="7">
        <f>Data[[#This Row],[Tintern ]]-Data[[#This Row],[temperatuur]]</f>
        <v>8.1073025210084033</v>
      </c>
      <c r="H3397" s="7">
        <f>ROUND(IF(Data[[#This Row],[deltaT]]&gt;0,(Data[[#This Row],[Tintern ]]-Data[[#This Row],[temperatuur]])*Uitgangspunten!$B$9,0),1)</f>
        <v>28.2</v>
      </c>
      <c r="I3397"/>
      <c r="J3397"/>
      <c r="K3397" s="6"/>
      <c r="O3397" s="5"/>
      <c r="P3397" s="8"/>
      <c r="U3397"/>
      <c r="V3397"/>
    </row>
    <row r="3398" spans="1:22" x14ac:dyDescent="0.25">
      <c r="A3398">
        <v>2008</v>
      </c>
      <c r="B3398">
        <v>7</v>
      </c>
      <c r="C3398">
        <v>14</v>
      </c>
      <c r="D3398">
        <v>3</v>
      </c>
      <c r="E3398" s="13">
        <v>8.3000000000000007</v>
      </c>
      <c r="F3398" s="7">
        <f>(((20-15)/(MIN($E$2:$E$8761)-15))*Data[[#This Row],[temperatuur]])+18.151</f>
        <v>16.407302521008404</v>
      </c>
      <c r="G3398" s="7">
        <f>Data[[#This Row],[Tintern ]]-Data[[#This Row],[temperatuur]]</f>
        <v>8.1073025210084033</v>
      </c>
      <c r="H3398" s="7">
        <f>ROUND(IF(Data[[#This Row],[deltaT]]&gt;0,(Data[[#This Row],[Tintern ]]-Data[[#This Row],[temperatuur]])*Uitgangspunten!$B$9,0),1)</f>
        <v>28.2</v>
      </c>
      <c r="I3398"/>
      <c r="J3398"/>
      <c r="K3398" s="6"/>
      <c r="O3398" s="5"/>
      <c r="P3398" s="8"/>
      <c r="U3398"/>
      <c r="V3398"/>
    </row>
    <row r="3399" spans="1:22" x14ac:dyDescent="0.25">
      <c r="A3399">
        <v>2010</v>
      </c>
      <c r="B3399">
        <v>10</v>
      </c>
      <c r="C3399">
        <v>16</v>
      </c>
      <c r="D3399">
        <v>10</v>
      </c>
      <c r="E3399" s="13">
        <v>8.3000000000000007</v>
      </c>
      <c r="F3399" s="7">
        <f>(((20-15)/(MIN($E$2:$E$8761)-15))*Data[[#This Row],[temperatuur]])+18.151</f>
        <v>16.407302521008404</v>
      </c>
      <c r="G3399" s="7">
        <f>Data[[#This Row],[Tintern ]]-Data[[#This Row],[temperatuur]]</f>
        <v>8.1073025210084033</v>
      </c>
      <c r="H3399" s="7">
        <f>ROUND(IF(Data[[#This Row],[deltaT]]&gt;0,(Data[[#This Row],[Tintern ]]-Data[[#This Row],[temperatuur]])*Uitgangspunten!$B$9,0),1)</f>
        <v>28.2</v>
      </c>
      <c r="I3399"/>
      <c r="J3399"/>
      <c r="K3399" s="6"/>
      <c r="O3399" s="5"/>
      <c r="P3399" s="8"/>
      <c r="U3399"/>
      <c r="V3399"/>
    </row>
    <row r="3400" spans="1:22" x14ac:dyDescent="0.25">
      <c r="A3400">
        <v>2010</v>
      </c>
      <c r="B3400">
        <v>10</v>
      </c>
      <c r="C3400">
        <v>21</v>
      </c>
      <c r="D3400">
        <v>18</v>
      </c>
      <c r="E3400" s="13">
        <v>8.3000000000000007</v>
      </c>
      <c r="F3400" s="7">
        <f>(((20-15)/(MIN($E$2:$E$8761)-15))*Data[[#This Row],[temperatuur]])+18.151</f>
        <v>16.407302521008404</v>
      </c>
      <c r="G3400" s="7">
        <f>Data[[#This Row],[Tintern ]]-Data[[#This Row],[temperatuur]]</f>
        <v>8.1073025210084033</v>
      </c>
      <c r="H3400" s="7">
        <f>ROUND(IF(Data[[#This Row],[deltaT]]&gt;0,(Data[[#This Row],[Tintern ]]-Data[[#This Row],[temperatuur]])*Uitgangspunten!$B$9,0),1)</f>
        <v>28.2</v>
      </c>
      <c r="I3400"/>
      <c r="J3400"/>
      <c r="K3400" s="6"/>
      <c r="O3400" s="5"/>
      <c r="P3400" s="8"/>
      <c r="U3400"/>
      <c r="V3400"/>
    </row>
    <row r="3401" spans="1:22" x14ac:dyDescent="0.25">
      <c r="A3401">
        <v>2010</v>
      </c>
      <c r="B3401">
        <v>10</v>
      </c>
      <c r="C3401">
        <v>21</v>
      </c>
      <c r="D3401">
        <v>19</v>
      </c>
      <c r="E3401" s="13">
        <v>8.3000000000000007</v>
      </c>
      <c r="F3401" s="7">
        <f>(((20-15)/(MIN($E$2:$E$8761)-15))*Data[[#This Row],[temperatuur]])+18.151</f>
        <v>16.407302521008404</v>
      </c>
      <c r="G3401" s="7">
        <f>Data[[#This Row],[Tintern ]]-Data[[#This Row],[temperatuur]]</f>
        <v>8.1073025210084033</v>
      </c>
      <c r="H3401" s="7">
        <f>ROUND(IF(Data[[#This Row],[deltaT]]&gt;0,(Data[[#This Row],[Tintern ]]-Data[[#This Row],[temperatuur]])*Uitgangspunten!$B$9,0),1)</f>
        <v>28.2</v>
      </c>
      <c r="I3401"/>
      <c r="J3401"/>
      <c r="K3401" s="6"/>
      <c r="O3401" s="5"/>
      <c r="P3401" s="8"/>
      <c r="U3401"/>
      <c r="V3401"/>
    </row>
    <row r="3402" spans="1:22" x14ac:dyDescent="0.25">
      <c r="A3402">
        <v>2010</v>
      </c>
      <c r="B3402">
        <v>10</v>
      </c>
      <c r="C3402">
        <v>22</v>
      </c>
      <c r="D3402">
        <v>21</v>
      </c>
      <c r="E3402" s="13">
        <v>8.3000000000000007</v>
      </c>
      <c r="F3402" s="7">
        <f>(((20-15)/(MIN($E$2:$E$8761)-15))*Data[[#This Row],[temperatuur]])+18.151</f>
        <v>16.407302521008404</v>
      </c>
      <c r="G3402" s="7">
        <f>Data[[#This Row],[Tintern ]]-Data[[#This Row],[temperatuur]]</f>
        <v>8.1073025210084033</v>
      </c>
      <c r="H3402" s="7">
        <f>ROUND(IF(Data[[#This Row],[deltaT]]&gt;0,(Data[[#This Row],[Tintern ]]-Data[[#This Row],[temperatuur]])*Uitgangspunten!$B$9,0),1)</f>
        <v>28.2</v>
      </c>
      <c r="I3402"/>
      <c r="J3402"/>
      <c r="K3402" s="6"/>
      <c r="O3402" s="5"/>
      <c r="P3402" s="8"/>
      <c r="U3402"/>
      <c r="V3402"/>
    </row>
    <row r="3403" spans="1:22" x14ac:dyDescent="0.25">
      <c r="A3403">
        <v>2010</v>
      </c>
      <c r="B3403">
        <v>10</v>
      </c>
      <c r="C3403">
        <v>23</v>
      </c>
      <c r="D3403">
        <v>19</v>
      </c>
      <c r="E3403" s="13">
        <v>8.3000000000000007</v>
      </c>
      <c r="F3403" s="7">
        <f>(((20-15)/(MIN($E$2:$E$8761)-15))*Data[[#This Row],[temperatuur]])+18.151</f>
        <v>16.407302521008404</v>
      </c>
      <c r="G3403" s="7">
        <f>Data[[#This Row],[Tintern ]]-Data[[#This Row],[temperatuur]]</f>
        <v>8.1073025210084033</v>
      </c>
      <c r="H3403" s="7">
        <f>ROUND(IF(Data[[#This Row],[deltaT]]&gt;0,(Data[[#This Row],[Tintern ]]-Data[[#This Row],[temperatuur]])*Uitgangspunten!$B$9,0),1)</f>
        <v>28.2</v>
      </c>
      <c r="I3403"/>
      <c r="J3403"/>
      <c r="K3403" s="6"/>
      <c r="O3403" s="5"/>
      <c r="P3403" s="8"/>
      <c r="U3403"/>
      <c r="V3403"/>
    </row>
    <row r="3404" spans="1:22" x14ac:dyDescent="0.25">
      <c r="A3404">
        <v>2010</v>
      </c>
      <c r="B3404">
        <v>10</v>
      </c>
      <c r="C3404">
        <v>25</v>
      </c>
      <c r="D3404">
        <v>9</v>
      </c>
      <c r="E3404" s="13">
        <v>8.3000000000000007</v>
      </c>
      <c r="F3404" s="7">
        <f>(((20-15)/(MIN($E$2:$E$8761)-15))*Data[[#This Row],[temperatuur]])+18.151</f>
        <v>16.407302521008404</v>
      </c>
      <c r="G3404" s="7">
        <f>Data[[#This Row],[Tintern ]]-Data[[#This Row],[temperatuur]]</f>
        <v>8.1073025210084033</v>
      </c>
      <c r="H3404" s="7">
        <f>ROUND(IF(Data[[#This Row],[deltaT]]&gt;0,(Data[[#This Row],[Tintern ]]-Data[[#This Row],[temperatuur]])*Uitgangspunten!$B$9,0),1)</f>
        <v>28.2</v>
      </c>
      <c r="I3404"/>
      <c r="J3404"/>
      <c r="K3404" s="6"/>
      <c r="O3404" s="5"/>
      <c r="P3404" s="8"/>
      <c r="U3404"/>
      <c r="V3404"/>
    </row>
    <row r="3405" spans="1:22" x14ac:dyDescent="0.25">
      <c r="A3405">
        <v>2010</v>
      </c>
      <c r="B3405">
        <v>10</v>
      </c>
      <c r="C3405">
        <v>26</v>
      </c>
      <c r="D3405">
        <v>9</v>
      </c>
      <c r="E3405" s="13">
        <v>8.3000000000000007</v>
      </c>
      <c r="F3405" s="7">
        <f>(((20-15)/(MIN($E$2:$E$8761)-15))*Data[[#This Row],[temperatuur]])+18.151</f>
        <v>16.407302521008404</v>
      </c>
      <c r="G3405" s="7">
        <f>Data[[#This Row],[Tintern ]]-Data[[#This Row],[temperatuur]]</f>
        <v>8.1073025210084033</v>
      </c>
      <c r="H3405" s="7">
        <f>ROUND(IF(Data[[#This Row],[deltaT]]&gt;0,(Data[[#This Row],[Tintern ]]-Data[[#This Row],[temperatuur]])*Uitgangspunten!$B$9,0),1)</f>
        <v>28.2</v>
      </c>
      <c r="I3405"/>
      <c r="J3405"/>
      <c r="K3405" s="6"/>
      <c r="O3405" s="5"/>
      <c r="P3405" s="8"/>
      <c r="U3405"/>
      <c r="V3405"/>
    </row>
    <row r="3406" spans="1:22" x14ac:dyDescent="0.25">
      <c r="A3406">
        <v>2010</v>
      </c>
      <c r="B3406">
        <v>10</v>
      </c>
      <c r="C3406">
        <v>26</v>
      </c>
      <c r="D3406">
        <v>18</v>
      </c>
      <c r="E3406" s="13">
        <v>8.3000000000000007</v>
      </c>
      <c r="F3406" s="7">
        <f>(((20-15)/(MIN($E$2:$E$8761)-15))*Data[[#This Row],[temperatuur]])+18.151</f>
        <v>16.407302521008404</v>
      </c>
      <c r="G3406" s="7">
        <f>Data[[#This Row],[Tintern ]]-Data[[#This Row],[temperatuur]]</f>
        <v>8.1073025210084033</v>
      </c>
      <c r="H3406" s="7">
        <f>ROUND(IF(Data[[#This Row],[deltaT]]&gt;0,(Data[[#This Row],[Tintern ]]-Data[[#This Row],[temperatuur]])*Uitgangspunten!$B$9,0),1)</f>
        <v>28.2</v>
      </c>
      <c r="I3406"/>
      <c r="J3406"/>
      <c r="K3406" s="6"/>
      <c r="O3406" s="5"/>
      <c r="P3406" s="8"/>
      <c r="U3406"/>
      <c r="V3406"/>
    </row>
    <row r="3407" spans="1:22" x14ac:dyDescent="0.25">
      <c r="A3407">
        <v>2010</v>
      </c>
      <c r="B3407">
        <v>10</v>
      </c>
      <c r="C3407">
        <v>27</v>
      </c>
      <c r="D3407">
        <v>7</v>
      </c>
      <c r="E3407" s="13">
        <v>8.3000000000000007</v>
      </c>
      <c r="F3407" s="7">
        <f>(((20-15)/(MIN($E$2:$E$8761)-15))*Data[[#This Row],[temperatuur]])+18.151</f>
        <v>16.407302521008404</v>
      </c>
      <c r="G3407" s="7">
        <f>Data[[#This Row],[Tintern ]]-Data[[#This Row],[temperatuur]]</f>
        <v>8.1073025210084033</v>
      </c>
      <c r="H3407" s="7">
        <f>ROUND(IF(Data[[#This Row],[deltaT]]&gt;0,(Data[[#This Row],[Tintern ]]-Data[[#This Row],[temperatuur]])*Uitgangspunten!$B$9,0),1)</f>
        <v>28.2</v>
      </c>
      <c r="I3407"/>
      <c r="J3407"/>
      <c r="K3407" s="6"/>
      <c r="O3407" s="5"/>
      <c r="P3407" s="8"/>
      <c r="U3407"/>
      <c r="V3407"/>
    </row>
    <row r="3408" spans="1:22" x14ac:dyDescent="0.25">
      <c r="A3408">
        <v>2010</v>
      </c>
      <c r="B3408">
        <v>10</v>
      </c>
      <c r="C3408">
        <v>29</v>
      </c>
      <c r="D3408">
        <v>2</v>
      </c>
      <c r="E3408" s="13">
        <v>8.3000000000000007</v>
      </c>
      <c r="F3408" s="7">
        <f>(((20-15)/(MIN($E$2:$E$8761)-15))*Data[[#This Row],[temperatuur]])+18.151</f>
        <v>16.407302521008404</v>
      </c>
      <c r="G3408" s="7">
        <f>Data[[#This Row],[Tintern ]]-Data[[#This Row],[temperatuur]]</f>
        <v>8.1073025210084033</v>
      </c>
      <c r="H3408" s="7">
        <f>ROUND(IF(Data[[#This Row],[deltaT]]&gt;0,(Data[[#This Row],[Tintern ]]-Data[[#This Row],[temperatuur]])*Uitgangspunten!$B$9,0),1)</f>
        <v>28.2</v>
      </c>
      <c r="I3408"/>
      <c r="J3408"/>
      <c r="K3408" s="6"/>
      <c r="O3408" s="5"/>
      <c r="P3408" s="8"/>
      <c r="U3408"/>
      <c r="V3408"/>
    </row>
    <row r="3409" spans="1:22" x14ac:dyDescent="0.25">
      <c r="A3409">
        <v>2003</v>
      </c>
      <c r="B3409">
        <v>11</v>
      </c>
      <c r="C3409">
        <v>8</v>
      </c>
      <c r="D3409">
        <v>15</v>
      </c>
      <c r="E3409" s="13">
        <v>8.3000000000000007</v>
      </c>
      <c r="F3409" s="7">
        <f>(((20-15)/(MIN($E$2:$E$8761)-15))*Data[[#This Row],[temperatuur]])+18.151</f>
        <v>16.407302521008404</v>
      </c>
      <c r="G3409" s="7">
        <f>Data[[#This Row],[Tintern ]]-Data[[#This Row],[temperatuur]]</f>
        <v>8.1073025210084033</v>
      </c>
      <c r="H3409" s="7">
        <f>ROUND(IF(Data[[#This Row],[deltaT]]&gt;0,(Data[[#This Row],[Tintern ]]-Data[[#This Row],[temperatuur]])*Uitgangspunten!$B$9,0),1)</f>
        <v>28.2</v>
      </c>
      <c r="I3409"/>
      <c r="J3409"/>
      <c r="K3409" s="6"/>
      <c r="O3409" s="5"/>
      <c r="P3409" s="8"/>
      <c r="U3409"/>
      <c r="V3409"/>
    </row>
    <row r="3410" spans="1:22" x14ac:dyDescent="0.25">
      <c r="A3410">
        <v>2003</v>
      </c>
      <c r="B3410">
        <v>11</v>
      </c>
      <c r="C3410">
        <v>14</v>
      </c>
      <c r="D3410">
        <v>13</v>
      </c>
      <c r="E3410" s="13">
        <v>8.3000000000000007</v>
      </c>
      <c r="F3410" s="7">
        <f>(((20-15)/(MIN($E$2:$E$8761)-15))*Data[[#This Row],[temperatuur]])+18.151</f>
        <v>16.407302521008404</v>
      </c>
      <c r="G3410" s="7">
        <f>Data[[#This Row],[Tintern ]]-Data[[#This Row],[temperatuur]]</f>
        <v>8.1073025210084033</v>
      </c>
      <c r="H3410" s="7">
        <f>ROUND(IF(Data[[#This Row],[deltaT]]&gt;0,(Data[[#This Row],[Tintern ]]-Data[[#This Row],[temperatuur]])*Uitgangspunten!$B$9,0),1)</f>
        <v>28.2</v>
      </c>
      <c r="I3410">
        <f>(MAX(E3386:E3409)+MIN(E3386:E3409))/20</f>
        <v>0.83000000000000007</v>
      </c>
      <c r="J3410"/>
      <c r="K3410" s="6"/>
      <c r="O3410" s="5"/>
      <c r="P3410" s="8"/>
      <c r="U3410"/>
      <c r="V3410"/>
    </row>
    <row r="3411" spans="1:22" x14ac:dyDescent="0.25">
      <c r="A3411">
        <v>2003</v>
      </c>
      <c r="B3411">
        <v>11</v>
      </c>
      <c r="C3411">
        <v>15</v>
      </c>
      <c r="D3411">
        <v>5</v>
      </c>
      <c r="E3411" s="13">
        <v>8.3000000000000007</v>
      </c>
      <c r="F3411" s="7">
        <f>(((20-15)/(MIN($E$2:$E$8761)-15))*Data[[#This Row],[temperatuur]])+18.151</f>
        <v>16.407302521008404</v>
      </c>
      <c r="G3411" s="7">
        <f>Data[[#This Row],[Tintern ]]-Data[[#This Row],[temperatuur]]</f>
        <v>8.1073025210084033</v>
      </c>
      <c r="H3411" s="7">
        <f>ROUND(IF(Data[[#This Row],[deltaT]]&gt;0,(Data[[#This Row],[Tintern ]]-Data[[#This Row],[temperatuur]])*Uitgangspunten!$B$9,0),1)</f>
        <v>28.2</v>
      </c>
      <c r="I3411"/>
      <c r="J3411"/>
      <c r="K3411" s="6"/>
      <c r="O3411" s="5"/>
      <c r="P3411" s="8"/>
      <c r="U3411"/>
      <c r="V3411"/>
    </row>
    <row r="3412" spans="1:22" x14ac:dyDescent="0.25">
      <c r="A3412">
        <v>2003</v>
      </c>
      <c r="B3412">
        <v>11</v>
      </c>
      <c r="C3412">
        <v>17</v>
      </c>
      <c r="D3412">
        <v>17</v>
      </c>
      <c r="E3412" s="13">
        <v>8.3000000000000007</v>
      </c>
      <c r="F3412" s="7">
        <f>(((20-15)/(MIN($E$2:$E$8761)-15))*Data[[#This Row],[temperatuur]])+18.151</f>
        <v>16.407302521008404</v>
      </c>
      <c r="G3412" s="7">
        <f>Data[[#This Row],[Tintern ]]-Data[[#This Row],[temperatuur]]</f>
        <v>8.1073025210084033</v>
      </c>
      <c r="H3412" s="7">
        <f>ROUND(IF(Data[[#This Row],[deltaT]]&gt;0,(Data[[#This Row],[Tintern ]]-Data[[#This Row],[temperatuur]])*Uitgangspunten!$B$9,0),1)</f>
        <v>28.2</v>
      </c>
      <c r="I3412"/>
      <c r="J3412"/>
      <c r="K3412" s="6"/>
      <c r="O3412" s="5"/>
      <c r="P3412" s="8"/>
      <c r="U3412"/>
      <c r="V3412"/>
    </row>
    <row r="3413" spans="1:22" x14ac:dyDescent="0.25">
      <c r="A3413">
        <v>2003</v>
      </c>
      <c r="B3413">
        <v>11</v>
      </c>
      <c r="C3413">
        <v>21</v>
      </c>
      <c r="D3413">
        <v>1</v>
      </c>
      <c r="E3413" s="13">
        <v>8.3000000000000007</v>
      </c>
      <c r="F3413" s="7">
        <f>(((20-15)/(MIN($E$2:$E$8761)-15))*Data[[#This Row],[temperatuur]])+18.151</f>
        <v>16.407302521008404</v>
      </c>
      <c r="G3413" s="7">
        <f>Data[[#This Row],[Tintern ]]-Data[[#This Row],[temperatuur]]</f>
        <v>8.1073025210084033</v>
      </c>
      <c r="H3413" s="7">
        <f>ROUND(IF(Data[[#This Row],[deltaT]]&gt;0,(Data[[#This Row],[Tintern ]]-Data[[#This Row],[temperatuur]])*Uitgangspunten!$B$9,0),1)</f>
        <v>28.2</v>
      </c>
      <c r="I3413"/>
      <c r="J3413"/>
      <c r="K3413" s="6"/>
      <c r="O3413" s="5"/>
      <c r="P3413" s="8"/>
      <c r="U3413"/>
      <c r="V3413"/>
    </row>
    <row r="3414" spans="1:22" x14ac:dyDescent="0.25">
      <c r="A3414">
        <v>2003</v>
      </c>
      <c r="B3414">
        <v>11</v>
      </c>
      <c r="C3414">
        <v>21</v>
      </c>
      <c r="D3414">
        <v>5</v>
      </c>
      <c r="E3414" s="13">
        <v>8.3000000000000007</v>
      </c>
      <c r="F3414" s="7">
        <f>(((20-15)/(MIN($E$2:$E$8761)-15))*Data[[#This Row],[temperatuur]])+18.151</f>
        <v>16.407302521008404</v>
      </c>
      <c r="G3414" s="7">
        <f>Data[[#This Row],[Tintern ]]-Data[[#This Row],[temperatuur]]</f>
        <v>8.1073025210084033</v>
      </c>
      <c r="H3414" s="7">
        <f>ROUND(IF(Data[[#This Row],[deltaT]]&gt;0,(Data[[#This Row],[Tintern ]]-Data[[#This Row],[temperatuur]])*Uitgangspunten!$B$9,0),1)</f>
        <v>28.2</v>
      </c>
      <c r="I3414"/>
      <c r="J3414"/>
      <c r="K3414" s="6"/>
      <c r="O3414" s="5"/>
      <c r="P3414" s="8"/>
      <c r="U3414"/>
      <c r="V3414"/>
    </row>
    <row r="3415" spans="1:22" x14ac:dyDescent="0.25">
      <c r="A3415">
        <v>2003</v>
      </c>
      <c r="B3415">
        <v>11</v>
      </c>
      <c r="C3415">
        <v>21</v>
      </c>
      <c r="D3415">
        <v>9</v>
      </c>
      <c r="E3415" s="13">
        <v>8.3000000000000007</v>
      </c>
      <c r="F3415" s="7">
        <f>(((20-15)/(MIN($E$2:$E$8761)-15))*Data[[#This Row],[temperatuur]])+18.151</f>
        <v>16.407302521008404</v>
      </c>
      <c r="G3415" s="7">
        <f>Data[[#This Row],[Tintern ]]-Data[[#This Row],[temperatuur]]</f>
        <v>8.1073025210084033</v>
      </c>
      <c r="H3415" s="7">
        <f>ROUND(IF(Data[[#This Row],[deltaT]]&gt;0,(Data[[#This Row],[Tintern ]]-Data[[#This Row],[temperatuur]])*Uitgangspunten!$B$9,0),1)</f>
        <v>28.2</v>
      </c>
      <c r="I3415"/>
      <c r="J3415"/>
      <c r="K3415" s="6"/>
      <c r="O3415" s="5"/>
      <c r="P3415" s="8"/>
      <c r="U3415"/>
      <c r="V3415"/>
    </row>
    <row r="3416" spans="1:22" x14ac:dyDescent="0.25">
      <c r="A3416">
        <v>2003</v>
      </c>
      <c r="B3416">
        <v>11</v>
      </c>
      <c r="C3416">
        <v>26</v>
      </c>
      <c r="D3416">
        <v>9</v>
      </c>
      <c r="E3416" s="13">
        <v>8.3000000000000007</v>
      </c>
      <c r="F3416" s="7">
        <f>(((20-15)/(MIN($E$2:$E$8761)-15))*Data[[#This Row],[temperatuur]])+18.151</f>
        <v>16.407302521008404</v>
      </c>
      <c r="G3416" s="7">
        <f>Data[[#This Row],[Tintern ]]-Data[[#This Row],[temperatuur]]</f>
        <v>8.1073025210084033</v>
      </c>
      <c r="H3416" s="7">
        <f>ROUND(IF(Data[[#This Row],[deltaT]]&gt;0,(Data[[#This Row],[Tintern ]]-Data[[#This Row],[temperatuur]])*Uitgangspunten!$B$9,0),1)</f>
        <v>28.2</v>
      </c>
      <c r="I3416"/>
      <c r="J3416"/>
      <c r="K3416" s="6"/>
      <c r="O3416" s="5"/>
      <c r="P3416" s="8"/>
      <c r="U3416"/>
      <c r="V3416"/>
    </row>
    <row r="3417" spans="1:22" x14ac:dyDescent="0.25">
      <c r="A3417">
        <v>2003</v>
      </c>
      <c r="B3417">
        <v>11</v>
      </c>
      <c r="C3417">
        <v>26</v>
      </c>
      <c r="D3417">
        <v>10</v>
      </c>
      <c r="E3417" s="13">
        <v>8.3000000000000007</v>
      </c>
      <c r="F3417" s="7">
        <f>(((20-15)/(MIN($E$2:$E$8761)-15))*Data[[#This Row],[temperatuur]])+18.151</f>
        <v>16.407302521008404</v>
      </c>
      <c r="G3417" s="7">
        <f>Data[[#This Row],[Tintern ]]-Data[[#This Row],[temperatuur]]</f>
        <v>8.1073025210084033</v>
      </c>
      <c r="H3417" s="7">
        <f>ROUND(IF(Data[[#This Row],[deltaT]]&gt;0,(Data[[#This Row],[Tintern ]]-Data[[#This Row],[temperatuur]])*Uitgangspunten!$B$9,0),1)</f>
        <v>28.2</v>
      </c>
      <c r="I3417"/>
      <c r="J3417"/>
      <c r="K3417" s="6"/>
      <c r="O3417" s="5"/>
      <c r="P3417" s="8"/>
      <c r="U3417"/>
      <c r="V3417"/>
    </row>
    <row r="3418" spans="1:22" x14ac:dyDescent="0.25">
      <c r="A3418">
        <v>2003</v>
      </c>
      <c r="B3418">
        <v>11</v>
      </c>
      <c r="C3418">
        <v>30</v>
      </c>
      <c r="D3418">
        <v>13</v>
      </c>
      <c r="E3418" s="13">
        <v>8.3000000000000007</v>
      </c>
      <c r="F3418" s="7">
        <f>(((20-15)/(MIN($E$2:$E$8761)-15))*Data[[#This Row],[temperatuur]])+18.151</f>
        <v>16.407302521008404</v>
      </c>
      <c r="G3418" s="7">
        <f>Data[[#This Row],[Tintern ]]-Data[[#This Row],[temperatuur]]</f>
        <v>8.1073025210084033</v>
      </c>
      <c r="H3418" s="7">
        <f>ROUND(IF(Data[[#This Row],[deltaT]]&gt;0,(Data[[#This Row],[Tintern ]]-Data[[#This Row],[temperatuur]])*Uitgangspunten!$B$9,0),1)</f>
        <v>28.2</v>
      </c>
      <c r="I3418"/>
      <c r="J3418"/>
      <c r="K3418" s="6"/>
      <c r="O3418" s="5"/>
      <c r="P3418" s="8"/>
      <c r="U3418"/>
      <c r="V3418"/>
    </row>
    <row r="3419" spans="1:22" x14ac:dyDescent="0.25">
      <c r="A3419">
        <v>2003</v>
      </c>
      <c r="B3419">
        <v>12</v>
      </c>
      <c r="C3419">
        <v>1</v>
      </c>
      <c r="D3419">
        <v>5</v>
      </c>
      <c r="E3419" s="13">
        <v>8.3000000000000007</v>
      </c>
      <c r="F3419" s="7">
        <f>(((20-15)/(MIN($E$2:$E$8761)-15))*Data[[#This Row],[temperatuur]])+18.151</f>
        <v>16.407302521008404</v>
      </c>
      <c r="G3419" s="7">
        <f>Data[[#This Row],[Tintern ]]-Data[[#This Row],[temperatuur]]</f>
        <v>8.1073025210084033</v>
      </c>
      <c r="H3419" s="7">
        <f>ROUND(IF(Data[[#This Row],[deltaT]]&gt;0,(Data[[#This Row],[Tintern ]]-Data[[#This Row],[temperatuur]])*Uitgangspunten!$B$9,0),1)</f>
        <v>28.2</v>
      </c>
      <c r="I3419"/>
      <c r="J3419"/>
      <c r="K3419" s="6"/>
      <c r="O3419" s="5"/>
      <c r="P3419" s="8"/>
      <c r="U3419"/>
      <c r="V3419"/>
    </row>
    <row r="3420" spans="1:22" x14ac:dyDescent="0.25">
      <c r="A3420">
        <v>2003</v>
      </c>
      <c r="B3420">
        <v>12</v>
      </c>
      <c r="C3420">
        <v>6</v>
      </c>
      <c r="D3420">
        <v>6</v>
      </c>
      <c r="E3420" s="13">
        <v>8.3000000000000007</v>
      </c>
      <c r="F3420" s="7">
        <f>(((20-15)/(MIN($E$2:$E$8761)-15))*Data[[#This Row],[temperatuur]])+18.151</f>
        <v>16.407302521008404</v>
      </c>
      <c r="G3420" s="7">
        <f>Data[[#This Row],[Tintern ]]-Data[[#This Row],[temperatuur]]</f>
        <v>8.1073025210084033</v>
      </c>
      <c r="H3420" s="7">
        <f>ROUND(IF(Data[[#This Row],[deltaT]]&gt;0,(Data[[#This Row],[Tintern ]]-Data[[#This Row],[temperatuur]])*Uitgangspunten!$B$9,0),1)</f>
        <v>28.2</v>
      </c>
      <c r="I3420"/>
      <c r="J3420"/>
      <c r="K3420" s="6"/>
      <c r="O3420" s="5"/>
      <c r="P3420" s="8"/>
      <c r="U3420"/>
      <c r="V3420"/>
    </row>
    <row r="3421" spans="1:22" x14ac:dyDescent="0.25">
      <c r="A3421">
        <v>2003</v>
      </c>
      <c r="B3421">
        <v>12</v>
      </c>
      <c r="C3421">
        <v>12</v>
      </c>
      <c r="D3421">
        <v>23</v>
      </c>
      <c r="E3421" s="13">
        <v>8.3000000000000007</v>
      </c>
      <c r="F3421" s="7">
        <f>(((20-15)/(MIN($E$2:$E$8761)-15))*Data[[#This Row],[temperatuur]])+18.151</f>
        <v>16.407302521008404</v>
      </c>
      <c r="G3421" s="7">
        <f>Data[[#This Row],[Tintern ]]-Data[[#This Row],[temperatuur]]</f>
        <v>8.1073025210084033</v>
      </c>
      <c r="H3421" s="7">
        <f>ROUND(IF(Data[[#This Row],[deltaT]]&gt;0,(Data[[#This Row],[Tintern ]]-Data[[#This Row],[temperatuur]])*Uitgangspunten!$B$9,0),1)</f>
        <v>28.2</v>
      </c>
      <c r="I3421"/>
      <c r="J3421"/>
      <c r="K3421" s="6"/>
      <c r="O3421" s="5"/>
      <c r="P3421" s="8"/>
      <c r="U3421"/>
      <c r="V3421"/>
    </row>
    <row r="3422" spans="1:22" x14ac:dyDescent="0.25">
      <c r="A3422">
        <v>2003</v>
      </c>
      <c r="B3422">
        <v>12</v>
      </c>
      <c r="C3422">
        <v>20</v>
      </c>
      <c r="D3422">
        <v>12</v>
      </c>
      <c r="E3422" s="13">
        <v>8.3000000000000007</v>
      </c>
      <c r="F3422" s="7">
        <f>(((20-15)/(MIN($E$2:$E$8761)-15))*Data[[#This Row],[temperatuur]])+18.151</f>
        <v>16.407302521008404</v>
      </c>
      <c r="G3422" s="7">
        <f>Data[[#This Row],[Tintern ]]-Data[[#This Row],[temperatuur]]</f>
        <v>8.1073025210084033</v>
      </c>
      <c r="H3422" s="7">
        <f>ROUND(IF(Data[[#This Row],[deltaT]]&gt;0,(Data[[#This Row],[Tintern ]]-Data[[#This Row],[temperatuur]])*Uitgangspunten!$B$9,0),1)</f>
        <v>28.2</v>
      </c>
      <c r="I3422"/>
      <c r="J3422"/>
      <c r="K3422" s="6"/>
      <c r="O3422" s="5"/>
      <c r="P3422" s="8"/>
      <c r="U3422"/>
      <c r="V3422"/>
    </row>
    <row r="3423" spans="1:22" x14ac:dyDescent="0.25">
      <c r="A3423">
        <v>2003</v>
      </c>
      <c r="B3423">
        <v>12</v>
      </c>
      <c r="C3423">
        <v>28</v>
      </c>
      <c r="D3423">
        <v>7</v>
      </c>
      <c r="E3423" s="13">
        <v>8.3000000000000007</v>
      </c>
      <c r="F3423" s="7">
        <f>(((20-15)/(MIN($E$2:$E$8761)-15))*Data[[#This Row],[temperatuur]])+18.151</f>
        <v>16.407302521008404</v>
      </c>
      <c r="G3423" s="7">
        <f>Data[[#This Row],[Tintern ]]-Data[[#This Row],[temperatuur]]</f>
        <v>8.1073025210084033</v>
      </c>
      <c r="H3423" s="7">
        <f>ROUND(IF(Data[[#This Row],[deltaT]]&gt;0,(Data[[#This Row],[Tintern ]]-Data[[#This Row],[temperatuur]])*Uitgangspunten!$B$9,0),1)</f>
        <v>28.2</v>
      </c>
      <c r="I3423"/>
      <c r="J3423"/>
      <c r="K3423" s="6"/>
      <c r="O3423" s="5"/>
      <c r="P3423" s="8"/>
      <c r="U3423"/>
      <c r="V3423"/>
    </row>
    <row r="3424" spans="1:22" x14ac:dyDescent="0.25">
      <c r="A3424">
        <v>2001</v>
      </c>
      <c r="B3424">
        <v>1</v>
      </c>
      <c r="C3424">
        <v>5</v>
      </c>
      <c r="D3424">
        <v>12</v>
      </c>
      <c r="E3424" s="13">
        <v>8.4</v>
      </c>
      <c r="F3424" s="7">
        <f>(((20-15)/(MIN($E$2:$E$8761)-15))*Data[[#This Row],[temperatuur]])+18.151</f>
        <v>16.386294117647058</v>
      </c>
      <c r="G3424" s="7">
        <f>Data[[#This Row],[Tintern ]]-Data[[#This Row],[temperatuur]]</f>
        <v>7.9862941176470574</v>
      </c>
      <c r="H3424" s="7">
        <f>ROUND(IF(Data[[#This Row],[deltaT]]&gt;0,(Data[[#This Row],[Tintern ]]-Data[[#This Row],[temperatuur]])*Uitgangspunten!$B$9,0),1)</f>
        <v>27.7</v>
      </c>
      <c r="I3424"/>
      <c r="J3424"/>
      <c r="K3424" s="6"/>
      <c r="O3424" s="5"/>
      <c r="P3424" s="8"/>
      <c r="U3424"/>
      <c r="V3424"/>
    </row>
    <row r="3425" spans="1:22" x14ac:dyDescent="0.25">
      <c r="A3425">
        <v>2004</v>
      </c>
      <c r="B3425">
        <v>2</v>
      </c>
      <c r="C3425">
        <v>7</v>
      </c>
      <c r="D3425">
        <v>4</v>
      </c>
      <c r="E3425" s="13">
        <v>8.4</v>
      </c>
      <c r="F3425" s="7">
        <f>(((20-15)/(MIN($E$2:$E$8761)-15))*Data[[#This Row],[temperatuur]])+18.151</f>
        <v>16.386294117647058</v>
      </c>
      <c r="G3425" s="7">
        <f>Data[[#This Row],[Tintern ]]-Data[[#This Row],[temperatuur]]</f>
        <v>7.9862941176470574</v>
      </c>
      <c r="H3425" s="7">
        <f>ROUND(IF(Data[[#This Row],[deltaT]]&gt;0,(Data[[#This Row],[Tintern ]]-Data[[#This Row],[temperatuur]])*Uitgangspunten!$B$9,0),1)</f>
        <v>27.7</v>
      </c>
      <c r="I3425"/>
      <c r="J3425"/>
      <c r="K3425" s="6"/>
      <c r="O3425" s="5"/>
      <c r="P3425" s="8"/>
      <c r="U3425"/>
      <c r="V3425"/>
    </row>
    <row r="3426" spans="1:22" x14ac:dyDescent="0.25">
      <c r="A3426">
        <v>2004</v>
      </c>
      <c r="B3426">
        <v>2</v>
      </c>
      <c r="C3426">
        <v>7</v>
      </c>
      <c r="D3426">
        <v>12</v>
      </c>
      <c r="E3426" s="13">
        <v>8.4</v>
      </c>
      <c r="F3426" s="7">
        <f>(((20-15)/(MIN($E$2:$E$8761)-15))*Data[[#This Row],[temperatuur]])+18.151</f>
        <v>16.386294117647058</v>
      </c>
      <c r="G3426" s="7">
        <f>Data[[#This Row],[Tintern ]]-Data[[#This Row],[temperatuur]]</f>
        <v>7.9862941176470574</v>
      </c>
      <c r="H3426" s="7">
        <f>ROUND(IF(Data[[#This Row],[deltaT]]&gt;0,(Data[[#This Row],[Tintern ]]-Data[[#This Row],[temperatuur]])*Uitgangspunten!$B$9,0),1)</f>
        <v>27.7</v>
      </c>
      <c r="I3426"/>
      <c r="J3426"/>
      <c r="K3426" s="6"/>
      <c r="O3426" s="5"/>
      <c r="P3426" s="8"/>
      <c r="U3426"/>
      <c r="V3426"/>
    </row>
    <row r="3427" spans="1:22" x14ac:dyDescent="0.25">
      <c r="A3427">
        <v>2004</v>
      </c>
      <c r="B3427">
        <v>2</v>
      </c>
      <c r="C3427">
        <v>13</v>
      </c>
      <c r="D3427">
        <v>10</v>
      </c>
      <c r="E3427" s="13">
        <v>8.4</v>
      </c>
      <c r="F3427" s="7">
        <f>(((20-15)/(MIN($E$2:$E$8761)-15))*Data[[#This Row],[temperatuur]])+18.151</f>
        <v>16.386294117647058</v>
      </c>
      <c r="G3427" s="7">
        <f>Data[[#This Row],[Tintern ]]-Data[[#This Row],[temperatuur]]</f>
        <v>7.9862941176470574</v>
      </c>
      <c r="H3427" s="7">
        <f>ROUND(IF(Data[[#This Row],[deltaT]]&gt;0,(Data[[#This Row],[Tintern ]]-Data[[#This Row],[temperatuur]])*Uitgangspunten!$B$9,0),1)</f>
        <v>27.7</v>
      </c>
      <c r="I3427"/>
      <c r="J3427"/>
      <c r="K3427" s="6"/>
      <c r="O3427" s="5"/>
      <c r="P3427" s="8"/>
      <c r="U3427"/>
      <c r="V3427"/>
    </row>
    <row r="3428" spans="1:22" x14ac:dyDescent="0.25">
      <c r="A3428">
        <v>2004</v>
      </c>
      <c r="B3428">
        <v>2</v>
      </c>
      <c r="C3428">
        <v>14</v>
      </c>
      <c r="D3428">
        <v>16</v>
      </c>
      <c r="E3428" s="13">
        <v>8.4</v>
      </c>
      <c r="F3428" s="7">
        <f>(((20-15)/(MIN($E$2:$E$8761)-15))*Data[[#This Row],[temperatuur]])+18.151</f>
        <v>16.386294117647058</v>
      </c>
      <c r="G3428" s="7">
        <f>Data[[#This Row],[Tintern ]]-Data[[#This Row],[temperatuur]]</f>
        <v>7.9862941176470574</v>
      </c>
      <c r="H3428" s="7">
        <f>ROUND(IF(Data[[#This Row],[deltaT]]&gt;0,(Data[[#This Row],[Tintern ]]-Data[[#This Row],[temperatuur]])*Uitgangspunten!$B$9,0),1)</f>
        <v>27.7</v>
      </c>
      <c r="I3428"/>
      <c r="J3428"/>
      <c r="K3428" s="6"/>
      <c r="O3428" s="5"/>
      <c r="P3428" s="8"/>
      <c r="U3428"/>
      <c r="V3428"/>
    </row>
    <row r="3429" spans="1:22" x14ac:dyDescent="0.25">
      <c r="A3429">
        <v>2004</v>
      </c>
      <c r="B3429">
        <v>3</v>
      </c>
      <c r="C3429">
        <v>3</v>
      </c>
      <c r="D3429">
        <v>14</v>
      </c>
      <c r="E3429" s="13">
        <v>8.4</v>
      </c>
      <c r="F3429" s="7">
        <f>(((20-15)/(MIN($E$2:$E$8761)-15))*Data[[#This Row],[temperatuur]])+18.151</f>
        <v>16.386294117647058</v>
      </c>
      <c r="G3429" s="7">
        <f>Data[[#This Row],[Tintern ]]-Data[[#This Row],[temperatuur]]</f>
        <v>7.9862941176470574</v>
      </c>
      <c r="H3429" s="7">
        <f>ROUND(IF(Data[[#This Row],[deltaT]]&gt;0,(Data[[#This Row],[Tintern ]]-Data[[#This Row],[temperatuur]])*Uitgangspunten!$B$9,0),1)</f>
        <v>27.7</v>
      </c>
      <c r="I3429"/>
      <c r="J3429"/>
      <c r="K3429" s="6"/>
      <c r="O3429" s="5"/>
      <c r="P3429" s="8"/>
      <c r="U3429"/>
      <c r="V3429"/>
    </row>
    <row r="3430" spans="1:22" x14ac:dyDescent="0.25">
      <c r="A3430">
        <v>2004</v>
      </c>
      <c r="B3430">
        <v>3</v>
      </c>
      <c r="C3430">
        <v>14</v>
      </c>
      <c r="D3430">
        <v>9</v>
      </c>
      <c r="E3430" s="13">
        <v>8.4</v>
      </c>
      <c r="F3430" s="7">
        <f>(((20-15)/(MIN($E$2:$E$8761)-15))*Data[[#This Row],[temperatuur]])+18.151</f>
        <v>16.386294117647058</v>
      </c>
      <c r="G3430" s="7">
        <f>Data[[#This Row],[Tintern ]]-Data[[#This Row],[temperatuur]]</f>
        <v>7.9862941176470574</v>
      </c>
      <c r="H3430" s="7">
        <f>ROUND(IF(Data[[#This Row],[deltaT]]&gt;0,(Data[[#This Row],[Tintern ]]-Data[[#This Row],[temperatuur]])*Uitgangspunten!$B$9,0),1)</f>
        <v>27.7</v>
      </c>
      <c r="I3430"/>
      <c r="J3430"/>
      <c r="K3430" s="6"/>
      <c r="O3430" s="5"/>
      <c r="P3430" s="8"/>
      <c r="U3430"/>
      <c r="V3430"/>
    </row>
    <row r="3431" spans="1:22" x14ac:dyDescent="0.25">
      <c r="A3431">
        <v>2004</v>
      </c>
      <c r="B3431">
        <v>3</v>
      </c>
      <c r="C3431">
        <v>19</v>
      </c>
      <c r="D3431">
        <v>7</v>
      </c>
      <c r="E3431" s="13">
        <v>8.4</v>
      </c>
      <c r="F3431" s="7">
        <f>(((20-15)/(MIN($E$2:$E$8761)-15))*Data[[#This Row],[temperatuur]])+18.151</f>
        <v>16.386294117647058</v>
      </c>
      <c r="G3431" s="7">
        <f>Data[[#This Row],[Tintern ]]-Data[[#This Row],[temperatuur]]</f>
        <v>7.9862941176470574</v>
      </c>
      <c r="H3431" s="7">
        <f>ROUND(IF(Data[[#This Row],[deltaT]]&gt;0,(Data[[#This Row],[Tintern ]]-Data[[#This Row],[temperatuur]])*Uitgangspunten!$B$9,0),1)</f>
        <v>27.7</v>
      </c>
      <c r="I3431"/>
      <c r="J3431"/>
      <c r="K3431" s="6"/>
      <c r="O3431" s="5"/>
      <c r="P3431" s="8"/>
      <c r="U3431"/>
      <c r="V3431"/>
    </row>
    <row r="3432" spans="1:22" x14ac:dyDescent="0.25">
      <c r="A3432">
        <v>2004</v>
      </c>
      <c r="B3432">
        <v>3</v>
      </c>
      <c r="C3432">
        <v>21</v>
      </c>
      <c r="D3432">
        <v>18</v>
      </c>
      <c r="E3432" s="13">
        <v>8.4</v>
      </c>
      <c r="F3432" s="7">
        <f>(((20-15)/(MIN($E$2:$E$8761)-15))*Data[[#This Row],[temperatuur]])+18.151</f>
        <v>16.386294117647058</v>
      </c>
      <c r="G3432" s="7">
        <f>Data[[#This Row],[Tintern ]]-Data[[#This Row],[temperatuur]]</f>
        <v>7.9862941176470574</v>
      </c>
      <c r="H3432" s="7">
        <f>ROUND(IF(Data[[#This Row],[deltaT]]&gt;0,(Data[[#This Row],[Tintern ]]-Data[[#This Row],[temperatuur]])*Uitgangspunten!$B$9,0),1)</f>
        <v>27.7</v>
      </c>
      <c r="I3432"/>
      <c r="J3432"/>
      <c r="K3432" s="6"/>
      <c r="O3432" s="5"/>
      <c r="P3432" s="8"/>
      <c r="U3432"/>
      <c r="V3432"/>
    </row>
    <row r="3433" spans="1:22" x14ac:dyDescent="0.25">
      <c r="A3433">
        <v>2004</v>
      </c>
      <c r="B3433">
        <v>3</v>
      </c>
      <c r="C3433">
        <v>22</v>
      </c>
      <c r="D3433">
        <v>15</v>
      </c>
      <c r="E3433" s="13">
        <v>8.4</v>
      </c>
      <c r="F3433" s="7">
        <f>(((20-15)/(MIN($E$2:$E$8761)-15))*Data[[#This Row],[temperatuur]])+18.151</f>
        <v>16.386294117647058</v>
      </c>
      <c r="G3433" s="7">
        <f>Data[[#This Row],[Tintern ]]-Data[[#This Row],[temperatuur]]</f>
        <v>7.9862941176470574</v>
      </c>
      <c r="H3433" s="7">
        <f>ROUND(IF(Data[[#This Row],[deltaT]]&gt;0,(Data[[#This Row],[Tintern ]]-Data[[#This Row],[temperatuur]])*Uitgangspunten!$B$9,0),1)</f>
        <v>27.7</v>
      </c>
      <c r="I3433"/>
      <c r="J3433"/>
      <c r="K3433" s="6"/>
      <c r="O3433" s="5"/>
      <c r="P3433" s="8"/>
      <c r="U3433"/>
      <c r="V3433"/>
    </row>
    <row r="3434" spans="1:22" x14ac:dyDescent="0.25">
      <c r="A3434">
        <v>2004</v>
      </c>
      <c r="B3434">
        <v>3</v>
      </c>
      <c r="C3434">
        <v>23</v>
      </c>
      <c r="D3434">
        <v>14</v>
      </c>
      <c r="E3434" s="13">
        <v>8.4</v>
      </c>
      <c r="F3434" s="7">
        <f>(((20-15)/(MIN($E$2:$E$8761)-15))*Data[[#This Row],[temperatuur]])+18.151</f>
        <v>16.386294117647058</v>
      </c>
      <c r="G3434" s="7">
        <f>Data[[#This Row],[Tintern ]]-Data[[#This Row],[temperatuur]]</f>
        <v>7.9862941176470574</v>
      </c>
      <c r="H3434" s="7">
        <f>ROUND(IF(Data[[#This Row],[deltaT]]&gt;0,(Data[[#This Row],[Tintern ]]-Data[[#This Row],[temperatuur]])*Uitgangspunten!$B$9,0),1)</f>
        <v>27.7</v>
      </c>
      <c r="I3434">
        <f>(MAX(E3410:E3433)+MIN(E3410:E3433))/20</f>
        <v>0.83500000000000019</v>
      </c>
      <c r="J3434"/>
      <c r="K3434" s="6"/>
      <c r="O3434" s="5"/>
      <c r="P3434" s="8"/>
      <c r="U3434"/>
      <c r="V3434"/>
    </row>
    <row r="3435" spans="1:22" x14ac:dyDescent="0.25">
      <c r="A3435">
        <v>2004</v>
      </c>
      <c r="B3435">
        <v>3</v>
      </c>
      <c r="C3435">
        <v>23</v>
      </c>
      <c r="D3435">
        <v>16</v>
      </c>
      <c r="E3435" s="13">
        <v>8.4</v>
      </c>
      <c r="F3435" s="7">
        <f>(((20-15)/(MIN($E$2:$E$8761)-15))*Data[[#This Row],[temperatuur]])+18.151</f>
        <v>16.386294117647058</v>
      </c>
      <c r="G3435" s="7">
        <f>Data[[#This Row],[Tintern ]]-Data[[#This Row],[temperatuur]]</f>
        <v>7.9862941176470574</v>
      </c>
      <c r="H3435" s="7">
        <f>ROUND(IF(Data[[#This Row],[deltaT]]&gt;0,(Data[[#This Row],[Tintern ]]-Data[[#This Row],[temperatuur]])*Uitgangspunten!$B$9,0),1)</f>
        <v>27.7</v>
      </c>
      <c r="I3435"/>
      <c r="J3435"/>
      <c r="K3435" s="6"/>
      <c r="O3435" s="5"/>
      <c r="P3435" s="8"/>
      <c r="U3435"/>
      <c r="V3435"/>
    </row>
    <row r="3436" spans="1:22" x14ac:dyDescent="0.25">
      <c r="A3436">
        <v>2004</v>
      </c>
      <c r="B3436">
        <v>3</v>
      </c>
      <c r="C3436">
        <v>27</v>
      </c>
      <c r="D3436">
        <v>15</v>
      </c>
      <c r="E3436" s="13">
        <v>8.4</v>
      </c>
      <c r="F3436" s="7">
        <f>(((20-15)/(MIN($E$2:$E$8761)-15))*Data[[#This Row],[temperatuur]])+18.151</f>
        <v>16.386294117647058</v>
      </c>
      <c r="G3436" s="7">
        <f>Data[[#This Row],[Tintern ]]-Data[[#This Row],[temperatuur]]</f>
        <v>7.9862941176470574</v>
      </c>
      <c r="H3436" s="7">
        <f>ROUND(IF(Data[[#This Row],[deltaT]]&gt;0,(Data[[#This Row],[Tintern ]]-Data[[#This Row],[temperatuur]])*Uitgangspunten!$B$9,0),1)</f>
        <v>27.7</v>
      </c>
      <c r="I3436"/>
      <c r="J3436"/>
      <c r="K3436" s="6"/>
      <c r="O3436" s="5"/>
      <c r="P3436" s="8"/>
      <c r="U3436"/>
      <c r="V3436"/>
    </row>
    <row r="3437" spans="1:22" x14ac:dyDescent="0.25">
      <c r="A3437">
        <v>2004</v>
      </c>
      <c r="B3437">
        <v>3</v>
      </c>
      <c r="C3437">
        <v>28</v>
      </c>
      <c r="D3437">
        <v>18</v>
      </c>
      <c r="E3437" s="13">
        <v>8.4</v>
      </c>
      <c r="F3437" s="7">
        <f>(((20-15)/(MIN($E$2:$E$8761)-15))*Data[[#This Row],[temperatuur]])+18.151</f>
        <v>16.386294117647058</v>
      </c>
      <c r="G3437" s="7">
        <f>Data[[#This Row],[Tintern ]]-Data[[#This Row],[temperatuur]]</f>
        <v>7.9862941176470574</v>
      </c>
      <c r="H3437" s="7">
        <f>ROUND(IF(Data[[#This Row],[deltaT]]&gt;0,(Data[[#This Row],[Tintern ]]-Data[[#This Row],[temperatuur]])*Uitgangspunten!$B$9,0),1)</f>
        <v>27.7</v>
      </c>
      <c r="I3437"/>
      <c r="J3437"/>
      <c r="K3437" s="6"/>
      <c r="O3437" s="5"/>
      <c r="P3437" s="8"/>
      <c r="U3437"/>
      <c r="V3437"/>
    </row>
    <row r="3438" spans="1:22" x14ac:dyDescent="0.25">
      <c r="A3438">
        <v>2002</v>
      </c>
      <c r="B3438">
        <v>4</v>
      </c>
      <c r="C3438">
        <v>1</v>
      </c>
      <c r="D3438">
        <v>23</v>
      </c>
      <c r="E3438" s="13">
        <v>8.4</v>
      </c>
      <c r="F3438" s="7">
        <f>(((20-15)/(MIN($E$2:$E$8761)-15))*Data[[#This Row],[temperatuur]])+18.151</f>
        <v>16.386294117647058</v>
      </c>
      <c r="G3438" s="7">
        <f>Data[[#This Row],[Tintern ]]-Data[[#This Row],[temperatuur]]</f>
        <v>7.9862941176470574</v>
      </c>
      <c r="H3438" s="7">
        <f>ROUND(IF(Data[[#This Row],[deltaT]]&gt;0,(Data[[#This Row],[Tintern ]]-Data[[#This Row],[temperatuur]])*Uitgangspunten!$B$9,0),1)</f>
        <v>27.7</v>
      </c>
      <c r="I3438"/>
      <c r="J3438"/>
      <c r="K3438" s="6"/>
      <c r="O3438" s="5"/>
      <c r="P3438" s="8"/>
      <c r="U3438"/>
      <c r="V3438"/>
    </row>
    <row r="3439" spans="1:22" x14ac:dyDescent="0.25">
      <c r="A3439">
        <v>2002</v>
      </c>
      <c r="B3439">
        <v>4</v>
      </c>
      <c r="C3439">
        <v>1</v>
      </c>
      <c r="D3439">
        <v>24</v>
      </c>
      <c r="E3439" s="13">
        <v>8.4</v>
      </c>
      <c r="F3439" s="7">
        <f>(((20-15)/(MIN($E$2:$E$8761)-15))*Data[[#This Row],[temperatuur]])+18.151</f>
        <v>16.386294117647058</v>
      </c>
      <c r="G3439" s="7">
        <f>Data[[#This Row],[Tintern ]]-Data[[#This Row],[temperatuur]]</f>
        <v>7.9862941176470574</v>
      </c>
      <c r="H3439" s="7">
        <f>ROUND(IF(Data[[#This Row],[deltaT]]&gt;0,(Data[[#This Row],[Tintern ]]-Data[[#This Row],[temperatuur]])*Uitgangspunten!$B$9,0),1)</f>
        <v>27.7</v>
      </c>
      <c r="I3439"/>
      <c r="J3439"/>
      <c r="K3439" s="6"/>
      <c r="O3439" s="5"/>
      <c r="P3439" s="8"/>
      <c r="U3439"/>
      <c r="V3439"/>
    </row>
    <row r="3440" spans="1:22" x14ac:dyDescent="0.25">
      <c r="A3440">
        <v>2002</v>
      </c>
      <c r="B3440">
        <v>4</v>
      </c>
      <c r="C3440">
        <v>4</v>
      </c>
      <c r="D3440">
        <v>4</v>
      </c>
      <c r="E3440" s="13">
        <v>8.4</v>
      </c>
      <c r="F3440" s="7">
        <f>(((20-15)/(MIN($E$2:$E$8761)-15))*Data[[#This Row],[temperatuur]])+18.151</f>
        <v>16.386294117647058</v>
      </c>
      <c r="G3440" s="7">
        <f>Data[[#This Row],[Tintern ]]-Data[[#This Row],[temperatuur]]</f>
        <v>7.9862941176470574</v>
      </c>
      <c r="H3440" s="7">
        <f>ROUND(IF(Data[[#This Row],[deltaT]]&gt;0,(Data[[#This Row],[Tintern ]]-Data[[#This Row],[temperatuur]])*Uitgangspunten!$B$9,0),1)</f>
        <v>27.7</v>
      </c>
      <c r="I3440"/>
      <c r="J3440"/>
      <c r="K3440" s="6"/>
      <c r="O3440" s="5"/>
      <c r="P3440" s="8"/>
      <c r="U3440"/>
      <c r="V3440"/>
    </row>
    <row r="3441" spans="1:22" x14ac:dyDescent="0.25">
      <c r="A3441">
        <v>2002</v>
      </c>
      <c r="B3441">
        <v>4</v>
      </c>
      <c r="C3441">
        <v>4</v>
      </c>
      <c r="D3441">
        <v>7</v>
      </c>
      <c r="E3441" s="13">
        <v>8.4</v>
      </c>
      <c r="F3441" s="7">
        <f>(((20-15)/(MIN($E$2:$E$8761)-15))*Data[[#This Row],[temperatuur]])+18.151</f>
        <v>16.386294117647058</v>
      </c>
      <c r="G3441" s="7">
        <f>Data[[#This Row],[Tintern ]]-Data[[#This Row],[temperatuur]]</f>
        <v>7.9862941176470574</v>
      </c>
      <c r="H3441" s="7">
        <f>ROUND(IF(Data[[#This Row],[deltaT]]&gt;0,(Data[[#This Row],[Tintern ]]-Data[[#This Row],[temperatuur]])*Uitgangspunten!$B$9,0),1)</f>
        <v>27.7</v>
      </c>
      <c r="I3441"/>
      <c r="J3441"/>
      <c r="K3441" s="6"/>
      <c r="O3441" s="5"/>
      <c r="P3441" s="8"/>
      <c r="U3441"/>
      <c r="V3441"/>
    </row>
    <row r="3442" spans="1:22" x14ac:dyDescent="0.25">
      <c r="A3442">
        <v>2002</v>
      </c>
      <c r="B3442">
        <v>4</v>
      </c>
      <c r="C3442">
        <v>8</v>
      </c>
      <c r="D3442">
        <v>21</v>
      </c>
      <c r="E3442" s="13">
        <v>8.4</v>
      </c>
      <c r="F3442" s="7">
        <f>(((20-15)/(MIN($E$2:$E$8761)-15))*Data[[#This Row],[temperatuur]])+18.151</f>
        <v>16.386294117647058</v>
      </c>
      <c r="G3442" s="7">
        <f>Data[[#This Row],[Tintern ]]-Data[[#This Row],[temperatuur]]</f>
        <v>7.9862941176470574</v>
      </c>
      <c r="H3442" s="7">
        <f>ROUND(IF(Data[[#This Row],[deltaT]]&gt;0,(Data[[#This Row],[Tintern ]]-Data[[#This Row],[temperatuur]])*Uitgangspunten!$B$9,0),1)</f>
        <v>27.7</v>
      </c>
      <c r="I3442"/>
      <c r="J3442"/>
      <c r="K3442" s="6"/>
      <c r="O3442" s="5"/>
      <c r="P3442" s="8"/>
      <c r="U3442"/>
      <c r="V3442"/>
    </row>
    <row r="3443" spans="1:22" x14ac:dyDescent="0.25">
      <c r="A3443">
        <v>2002</v>
      </c>
      <c r="B3443">
        <v>4</v>
      </c>
      <c r="C3443">
        <v>16</v>
      </c>
      <c r="D3443">
        <v>19</v>
      </c>
      <c r="E3443" s="13">
        <v>8.4</v>
      </c>
      <c r="F3443" s="7">
        <f>(((20-15)/(MIN($E$2:$E$8761)-15))*Data[[#This Row],[temperatuur]])+18.151</f>
        <v>16.386294117647058</v>
      </c>
      <c r="G3443" s="7">
        <f>Data[[#This Row],[Tintern ]]-Data[[#This Row],[temperatuur]]</f>
        <v>7.9862941176470574</v>
      </c>
      <c r="H3443" s="7">
        <f>ROUND(IF(Data[[#This Row],[deltaT]]&gt;0,(Data[[#This Row],[Tintern ]]-Data[[#This Row],[temperatuur]])*Uitgangspunten!$B$9,0),1)</f>
        <v>27.7</v>
      </c>
      <c r="I3443"/>
      <c r="J3443"/>
      <c r="K3443" s="6"/>
      <c r="O3443" s="5"/>
      <c r="P3443" s="8"/>
      <c r="U3443"/>
      <c r="V3443"/>
    </row>
    <row r="3444" spans="1:22" x14ac:dyDescent="0.25">
      <c r="A3444">
        <v>2002</v>
      </c>
      <c r="B3444">
        <v>4</v>
      </c>
      <c r="C3444">
        <v>19</v>
      </c>
      <c r="D3444">
        <v>20</v>
      </c>
      <c r="E3444" s="13">
        <v>8.4</v>
      </c>
      <c r="F3444" s="7">
        <f>(((20-15)/(MIN($E$2:$E$8761)-15))*Data[[#This Row],[temperatuur]])+18.151</f>
        <v>16.386294117647058</v>
      </c>
      <c r="G3444" s="7">
        <f>Data[[#This Row],[Tintern ]]-Data[[#This Row],[temperatuur]]</f>
        <v>7.9862941176470574</v>
      </c>
      <c r="H3444" s="7">
        <f>ROUND(IF(Data[[#This Row],[deltaT]]&gt;0,(Data[[#This Row],[Tintern ]]-Data[[#This Row],[temperatuur]])*Uitgangspunten!$B$9,0),1)</f>
        <v>27.7</v>
      </c>
      <c r="I3444"/>
      <c r="J3444"/>
      <c r="K3444" s="6"/>
      <c r="O3444" s="5"/>
      <c r="P3444" s="8"/>
      <c r="U3444"/>
      <c r="V3444"/>
    </row>
    <row r="3445" spans="1:22" x14ac:dyDescent="0.25">
      <c r="A3445">
        <v>2002</v>
      </c>
      <c r="B3445">
        <v>4</v>
      </c>
      <c r="C3445">
        <v>27</v>
      </c>
      <c r="D3445">
        <v>1</v>
      </c>
      <c r="E3445" s="13">
        <v>8.4</v>
      </c>
      <c r="F3445" s="7">
        <f>(((20-15)/(MIN($E$2:$E$8761)-15))*Data[[#This Row],[temperatuur]])+18.151</f>
        <v>16.386294117647058</v>
      </c>
      <c r="G3445" s="7">
        <f>Data[[#This Row],[Tintern ]]-Data[[#This Row],[temperatuur]]</f>
        <v>7.9862941176470574</v>
      </c>
      <c r="H3445" s="7">
        <f>ROUND(IF(Data[[#This Row],[deltaT]]&gt;0,(Data[[#This Row],[Tintern ]]-Data[[#This Row],[temperatuur]])*Uitgangspunten!$B$9,0),1)</f>
        <v>27.7</v>
      </c>
      <c r="I3445"/>
      <c r="J3445"/>
      <c r="K3445" s="6"/>
      <c r="O3445" s="5"/>
      <c r="P3445" s="8"/>
      <c r="U3445"/>
      <c r="V3445"/>
    </row>
    <row r="3446" spans="1:22" x14ac:dyDescent="0.25">
      <c r="A3446">
        <v>2000</v>
      </c>
      <c r="B3446">
        <v>5</v>
      </c>
      <c r="C3446">
        <v>20</v>
      </c>
      <c r="D3446">
        <v>4</v>
      </c>
      <c r="E3446" s="13">
        <v>8.4</v>
      </c>
      <c r="F3446" s="7">
        <f>(((20-15)/(MIN($E$2:$E$8761)-15))*Data[[#This Row],[temperatuur]])+18.151</f>
        <v>16.386294117647058</v>
      </c>
      <c r="G3446" s="7">
        <f>Data[[#This Row],[Tintern ]]-Data[[#This Row],[temperatuur]]</f>
        <v>7.9862941176470574</v>
      </c>
      <c r="H3446" s="7">
        <f>ROUND(IF(Data[[#This Row],[deltaT]]&gt;0,(Data[[#This Row],[Tintern ]]-Data[[#This Row],[temperatuur]])*Uitgangspunten!$B$9,0),1)</f>
        <v>27.7</v>
      </c>
      <c r="I3446"/>
      <c r="J3446"/>
      <c r="K3446" s="6"/>
      <c r="O3446" s="5"/>
      <c r="P3446" s="8"/>
      <c r="U3446"/>
      <c r="V3446"/>
    </row>
    <row r="3447" spans="1:22" x14ac:dyDescent="0.25">
      <c r="A3447">
        <v>2000</v>
      </c>
      <c r="B3447">
        <v>5</v>
      </c>
      <c r="C3447">
        <v>22</v>
      </c>
      <c r="D3447">
        <v>21</v>
      </c>
      <c r="E3447" s="13">
        <v>8.4</v>
      </c>
      <c r="F3447" s="7">
        <f>(((20-15)/(MIN($E$2:$E$8761)-15))*Data[[#This Row],[temperatuur]])+18.151</f>
        <v>16.386294117647058</v>
      </c>
      <c r="G3447" s="7">
        <f>Data[[#This Row],[Tintern ]]-Data[[#This Row],[temperatuur]]</f>
        <v>7.9862941176470574</v>
      </c>
      <c r="H3447" s="7">
        <f>ROUND(IF(Data[[#This Row],[deltaT]]&gt;0,(Data[[#This Row],[Tintern ]]-Data[[#This Row],[temperatuur]])*Uitgangspunten!$B$9,0),1)</f>
        <v>27.7</v>
      </c>
      <c r="I3447"/>
      <c r="J3447"/>
      <c r="K3447" s="6"/>
      <c r="O3447" s="5"/>
      <c r="P3447" s="8"/>
      <c r="U3447"/>
      <c r="V3447"/>
    </row>
    <row r="3448" spans="1:22" x14ac:dyDescent="0.25">
      <c r="A3448">
        <v>2000</v>
      </c>
      <c r="B3448">
        <v>5</v>
      </c>
      <c r="C3448">
        <v>28</v>
      </c>
      <c r="D3448">
        <v>14</v>
      </c>
      <c r="E3448" s="13">
        <v>8.4</v>
      </c>
      <c r="F3448" s="7">
        <f>(((20-15)/(MIN($E$2:$E$8761)-15))*Data[[#This Row],[temperatuur]])+18.151</f>
        <v>16.386294117647058</v>
      </c>
      <c r="G3448" s="7">
        <f>Data[[#This Row],[Tintern ]]-Data[[#This Row],[temperatuur]]</f>
        <v>7.9862941176470574</v>
      </c>
      <c r="H3448" s="7">
        <f>ROUND(IF(Data[[#This Row],[deltaT]]&gt;0,(Data[[#This Row],[Tintern ]]-Data[[#This Row],[temperatuur]])*Uitgangspunten!$B$9,0),1)</f>
        <v>27.7</v>
      </c>
      <c r="I3448"/>
      <c r="J3448"/>
      <c r="K3448" s="6"/>
      <c r="O3448" s="5"/>
      <c r="P3448" s="8"/>
      <c r="U3448"/>
      <c r="V3448"/>
    </row>
    <row r="3449" spans="1:22" x14ac:dyDescent="0.25">
      <c r="A3449">
        <v>2000</v>
      </c>
      <c r="B3449">
        <v>5</v>
      </c>
      <c r="C3449">
        <v>28</v>
      </c>
      <c r="D3449">
        <v>15</v>
      </c>
      <c r="E3449" s="13">
        <v>8.4</v>
      </c>
      <c r="F3449" s="7">
        <f>(((20-15)/(MIN($E$2:$E$8761)-15))*Data[[#This Row],[temperatuur]])+18.151</f>
        <v>16.386294117647058</v>
      </c>
      <c r="G3449" s="7">
        <f>Data[[#This Row],[Tintern ]]-Data[[#This Row],[temperatuur]]</f>
        <v>7.9862941176470574</v>
      </c>
      <c r="H3449" s="7">
        <f>ROUND(IF(Data[[#This Row],[deltaT]]&gt;0,(Data[[#This Row],[Tintern ]]-Data[[#This Row],[temperatuur]])*Uitgangspunten!$B$9,0),1)</f>
        <v>27.7</v>
      </c>
      <c r="I3449"/>
      <c r="J3449"/>
      <c r="K3449" s="6"/>
      <c r="O3449" s="5"/>
      <c r="P3449" s="8"/>
      <c r="U3449"/>
      <c r="V3449"/>
    </row>
    <row r="3450" spans="1:22" x14ac:dyDescent="0.25">
      <c r="A3450">
        <v>2000</v>
      </c>
      <c r="B3450">
        <v>5</v>
      </c>
      <c r="C3450">
        <v>28</v>
      </c>
      <c r="D3450">
        <v>23</v>
      </c>
      <c r="E3450" s="13">
        <v>8.4</v>
      </c>
      <c r="F3450" s="7">
        <f>(((20-15)/(MIN($E$2:$E$8761)-15))*Data[[#This Row],[temperatuur]])+18.151</f>
        <v>16.386294117647058</v>
      </c>
      <c r="G3450" s="7">
        <f>Data[[#This Row],[Tintern ]]-Data[[#This Row],[temperatuur]]</f>
        <v>7.9862941176470574</v>
      </c>
      <c r="H3450" s="7">
        <f>ROUND(IF(Data[[#This Row],[deltaT]]&gt;0,(Data[[#This Row],[Tintern ]]-Data[[#This Row],[temperatuur]])*Uitgangspunten!$B$9,0),1)</f>
        <v>27.7</v>
      </c>
      <c r="I3450"/>
      <c r="J3450"/>
      <c r="K3450" s="6"/>
      <c r="O3450" s="5"/>
      <c r="P3450" s="8"/>
      <c r="U3450"/>
      <c r="V3450"/>
    </row>
    <row r="3451" spans="1:22" x14ac:dyDescent="0.25">
      <c r="A3451">
        <v>2001</v>
      </c>
      <c r="B3451">
        <v>8</v>
      </c>
      <c r="C3451">
        <v>28</v>
      </c>
      <c r="D3451">
        <v>4</v>
      </c>
      <c r="E3451" s="13">
        <v>8.4</v>
      </c>
      <c r="F3451" s="7">
        <f>(((20-15)/(MIN($E$2:$E$8761)-15))*Data[[#This Row],[temperatuur]])+18.151</f>
        <v>16.386294117647058</v>
      </c>
      <c r="G3451" s="7">
        <f>Data[[#This Row],[Tintern ]]-Data[[#This Row],[temperatuur]]</f>
        <v>7.9862941176470574</v>
      </c>
      <c r="H3451" s="7">
        <f>ROUND(IF(Data[[#This Row],[deltaT]]&gt;0,(Data[[#This Row],[Tintern ]]-Data[[#This Row],[temperatuur]])*Uitgangspunten!$B$9,0),1)</f>
        <v>27.7</v>
      </c>
      <c r="I3451"/>
      <c r="J3451"/>
      <c r="K3451" s="6"/>
      <c r="O3451" s="5"/>
      <c r="P3451" s="8"/>
      <c r="U3451"/>
      <c r="V3451"/>
    </row>
    <row r="3452" spans="1:22" x14ac:dyDescent="0.25">
      <c r="A3452">
        <v>2001</v>
      </c>
      <c r="B3452">
        <v>8</v>
      </c>
      <c r="C3452">
        <v>29</v>
      </c>
      <c r="D3452">
        <v>1</v>
      </c>
      <c r="E3452" s="13">
        <v>8.4</v>
      </c>
      <c r="F3452" s="7">
        <f>(((20-15)/(MIN($E$2:$E$8761)-15))*Data[[#This Row],[temperatuur]])+18.151</f>
        <v>16.386294117647058</v>
      </c>
      <c r="G3452" s="7">
        <f>Data[[#This Row],[Tintern ]]-Data[[#This Row],[temperatuur]]</f>
        <v>7.9862941176470574</v>
      </c>
      <c r="H3452" s="7">
        <f>ROUND(IF(Data[[#This Row],[deltaT]]&gt;0,(Data[[#This Row],[Tintern ]]-Data[[#This Row],[temperatuur]])*Uitgangspunten!$B$9,0),1)</f>
        <v>27.7</v>
      </c>
      <c r="I3452"/>
      <c r="J3452"/>
      <c r="K3452" s="6"/>
      <c r="O3452" s="5"/>
      <c r="P3452" s="8"/>
      <c r="U3452"/>
      <c r="V3452"/>
    </row>
    <row r="3453" spans="1:22" x14ac:dyDescent="0.25">
      <c r="A3453">
        <v>2001</v>
      </c>
      <c r="B3453">
        <v>8</v>
      </c>
      <c r="C3453">
        <v>29</v>
      </c>
      <c r="D3453">
        <v>4</v>
      </c>
      <c r="E3453" s="13">
        <v>8.4</v>
      </c>
      <c r="F3453" s="7">
        <f>(((20-15)/(MIN($E$2:$E$8761)-15))*Data[[#This Row],[temperatuur]])+18.151</f>
        <v>16.386294117647058</v>
      </c>
      <c r="G3453" s="7">
        <f>Data[[#This Row],[Tintern ]]-Data[[#This Row],[temperatuur]]</f>
        <v>7.9862941176470574</v>
      </c>
      <c r="H3453" s="7">
        <f>ROUND(IF(Data[[#This Row],[deltaT]]&gt;0,(Data[[#This Row],[Tintern ]]-Data[[#This Row],[temperatuur]])*Uitgangspunten!$B$9,0),1)</f>
        <v>27.7</v>
      </c>
      <c r="I3453"/>
      <c r="J3453"/>
      <c r="K3453" s="6"/>
      <c r="O3453" s="5"/>
      <c r="P3453" s="8"/>
      <c r="U3453"/>
      <c r="V3453"/>
    </row>
    <row r="3454" spans="1:22" x14ac:dyDescent="0.25">
      <c r="A3454">
        <v>2011</v>
      </c>
      <c r="B3454">
        <v>9</v>
      </c>
      <c r="C3454">
        <v>16</v>
      </c>
      <c r="D3454">
        <v>5</v>
      </c>
      <c r="E3454" s="13">
        <v>8.4</v>
      </c>
      <c r="F3454" s="7">
        <f>(((20-15)/(MIN($E$2:$E$8761)-15))*Data[[#This Row],[temperatuur]])+18.151</f>
        <v>16.386294117647058</v>
      </c>
      <c r="G3454" s="7">
        <f>Data[[#This Row],[Tintern ]]-Data[[#This Row],[temperatuur]]</f>
        <v>7.9862941176470574</v>
      </c>
      <c r="H3454" s="7">
        <f>ROUND(IF(Data[[#This Row],[deltaT]]&gt;0,(Data[[#This Row],[Tintern ]]-Data[[#This Row],[temperatuur]])*Uitgangspunten!$B$9,0),1)</f>
        <v>27.7</v>
      </c>
      <c r="I3454"/>
      <c r="J3454"/>
      <c r="K3454" s="6"/>
      <c r="O3454" s="5"/>
      <c r="P3454" s="8"/>
      <c r="U3454"/>
      <c r="V3454"/>
    </row>
    <row r="3455" spans="1:22" x14ac:dyDescent="0.25">
      <c r="A3455">
        <v>2010</v>
      </c>
      <c r="B3455" s="3">
        <v>10</v>
      </c>
      <c r="C3455">
        <v>1</v>
      </c>
      <c r="D3455">
        <v>1</v>
      </c>
      <c r="E3455" s="13">
        <v>8.4</v>
      </c>
      <c r="F3455" s="7">
        <f>(((20-15)/(MIN($E$2:$E$8761)-15))*Data[[#This Row],[temperatuur]])+18.151</f>
        <v>16.386294117647058</v>
      </c>
      <c r="G3455" s="7">
        <f>Data[[#This Row],[Tintern ]]-Data[[#This Row],[temperatuur]]</f>
        <v>7.9862941176470574</v>
      </c>
      <c r="H3455" s="7">
        <f>ROUND(IF(Data[[#This Row],[deltaT]]&gt;0,(Data[[#This Row],[Tintern ]]-Data[[#This Row],[temperatuur]])*Uitgangspunten!$B$9,0),1)</f>
        <v>27.7</v>
      </c>
      <c r="I3455"/>
      <c r="J3455"/>
      <c r="K3455" s="6"/>
      <c r="O3455" s="5"/>
      <c r="P3455" s="8"/>
      <c r="U3455"/>
      <c r="V3455"/>
    </row>
    <row r="3456" spans="1:22" x14ac:dyDescent="0.25">
      <c r="A3456">
        <v>2010</v>
      </c>
      <c r="B3456" s="3">
        <v>10</v>
      </c>
      <c r="C3456">
        <v>1</v>
      </c>
      <c r="D3456">
        <v>4</v>
      </c>
      <c r="E3456" s="13">
        <v>8.4</v>
      </c>
      <c r="F3456" s="7">
        <f>(((20-15)/(MIN($E$2:$E$8761)-15))*Data[[#This Row],[temperatuur]])+18.151</f>
        <v>16.386294117647058</v>
      </c>
      <c r="G3456" s="7">
        <f>Data[[#This Row],[Tintern ]]-Data[[#This Row],[temperatuur]]</f>
        <v>7.9862941176470574</v>
      </c>
      <c r="H3456" s="7">
        <f>ROUND(IF(Data[[#This Row],[deltaT]]&gt;0,(Data[[#This Row],[Tintern ]]-Data[[#This Row],[temperatuur]])*Uitgangspunten!$B$9,0),1)</f>
        <v>27.7</v>
      </c>
      <c r="I3456"/>
      <c r="J3456"/>
      <c r="K3456" s="6"/>
      <c r="O3456" s="5"/>
      <c r="P3456" s="8"/>
      <c r="U3456"/>
      <c r="V3456"/>
    </row>
    <row r="3457" spans="1:22" x14ac:dyDescent="0.25">
      <c r="A3457">
        <v>2010</v>
      </c>
      <c r="B3457">
        <v>10</v>
      </c>
      <c r="C3457">
        <v>13</v>
      </c>
      <c r="D3457">
        <v>4</v>
      </c>
      <c r="E3457" s="13">
        <v>8.4</v>
      </c>
      <c r="F3457" s="7">
        <f>(((20-15)/(MIN($E$2:$E$8761)-15))*Data[[#This Row],[temperatuur]])+18.151</f>
        <v>16.386294117647058</v>
      </c>
      <c r="G3457" s="7">
        <f>Data[[#This Row],[Tintern ]]-Data[[#This Row],[temperatuur]]</f>
        <v>7.9862941176470574</v>
      </c>
      <c r="H3457" s="7">
        <f>ROUND(IF(Data[[#This Row],[deltaT]]&gt;0,(Data[[#This Row],[Tintern ]]-Data[[#This Row],[temperatuur]])*Uitgangspunten!$B$9,0),1)</f>
        <v>27.7</v>
      </c>
      <c r="I3457"/>
      <c r="J3457"/>
      <c r="K3457" s="6"/>
      <c r="O3457" s="5"/>
      <c r="P3457" s="8"/>
      <c r="U3457"/>
      <c r="V3457"/>
    </row>
    <row r="3458" spans="1:22" x14ac:dyDescent="0.25">
      <c r="A3458">
        <v>2010</v>
      </c>
      <c r="B3458">
        <v>10</v>
      </c>
      <c r="C3458">
        <v>13</v>
      </c>
      <c r="D3458">
        <v>5</v>
      </c>
      <c r="E3458" s="13">
        <v>8.4</v>
      </c>
      <c r="F3458" s="7">
        <f>(((20-15)/(MIN($E$2:$E$8761)-15))*Data[[#This Row],[temperatuur]])+18.151</f>
        <v>16.386294117647058</v>
      </c>
      <c r="G3458" s="7">
        <f>Data[[#This Row],[Tintern ]]-Data[[#This Row],[temperatuur]]</f>
        <v>7.9862941176470574</v>
      </c>
      <c r="H3458" s="7">
        <f>ROUND(IF(Data[[#This Row],[deltaT]]&gt;0,(Data[[#This Row],[Tintern ]]-Data[[#This Row],[temperatuur]])*Uitgangspunten!$B$9,0),1)</f>
        <v>27.7</v>
      </c>
      <c r="I3458">
        <f>(MAX(E3434:E3457)+MIN(E3434:E3457))/20</f>
        <v>0.84000000000000008</v>
      </c>
      <c r="J3458"/>
      <c r="K3458" s="6"/>
      <c r="O3458" s="5"/>
      <c r="P3458" s="8"/>
      <c r="U3458"/>
      <c r="V3458"/>
    </row>
    <row r="3459" spans="1:22" x14ac:dyDescent="0.25">
      <c r="A3459">
        <v>2010</v>
      </c>
      <c r="B3459">
        <v>10</v>
      </c>
      <c r="C3459">
        <v>13</v>
      </c>
      <c r="D3459">
        <v>6</v>
      </c>
      <c r="E3459" s="13">
        <v>8.4</v>
      </c>
      <c r="F3459" s="7">
        <f>(((20-15)/(MIN($E$2:$E$8761)-15))*Data[[#This Row],[temperatuur]])+18.151</f>
        <v>16.386294117647058</v>
      </c>
      <c r="G3459" s="7">
        <f>Data[[#This Row],[Tintern ]]-Data[[#This Row],[temperatuur]]</f>
        <v>7.9862941176470574</v>
      </c>
      <c r="H3459" s="7">
        <f>ROUND(IF(Data[[#This Row],[deltaT]]&gt;0,(Data[[#This Row],[Tintern ]]-Data[[#This Row],[temperatuur]])*Uitgangspunten!$B$9,0),1)</f>
        <v>27.7</v>
      </c>
      <c r="I3459"/>
      <c r="J3459"/>
      <c r="K3459" s="6"/>
      <c r="O3459" s="5"/>
      <c r="P3459" s="8"/>
      <c r="U3459"/>
      <c r="V3459"/>
    </row>
    <row r="3460" spans="1:22" x14ac:dyDescent="0.25">
      <c r="A3460">
        <v>2010</v>
      </c>
      <c r="B3460">
        <v>10</v>
      </c>
      <c r="C3460">
        <v>19</v>
      </c>
      <c r="D3460">
        <v>4</v>
      </c>
      <c r="E3460" s="13">
        <v>8.4</v>
      </c>
      <c r="F3460" s="7">
        <f>(((20-15)/(MIN($E$2:$E$8761)-15))*Data[[#This Row],[temperatuur]])+18.151</f>
        <v>16.386294117647058</v>
      </c>
      <c r="G3460" s="7">
        <f>Data[[#This Row],[Tintern ]]-Data[[#This Row],[temperatuur]]</f>
        <v>7.9862941176470574</v>
      </c>
      <c r="H3460" s="7">
        <f>ROUND(IF(Data[[#This Row],[deltaT]]&gt;0,(Data[[#This Row],[Tintern ]]-Data[[#This Row],[temperatuur]])*Uitgangspunten!$B$9,0),1)</f>
        <v>27.7</v>
      </c>
      <c r="I3460"/>
      <c r="J3460"/>
      <c r="K3460" s="6"/>
      <c r="O3460" s="5"/>
      <c r="P3460" s="8"/>
      <c r="U3460"/>
      <c r="V3460"/>
    </row>
    <row r="3461" spans="1:22" x14ac:dyDescent="0.25">
      <c r="A3461">
        <v>2010</v>
      </c>
      <c r="B3461">
        <v>10</v>
      </c>
      <c r="C3461">
        <v>20</v>
      </c>
      <c r="D3461">
        <v>10</v>
      </c>
      <c r="E3461" s="13">
        <v>8.4</v>
      </c>
      <c r="F3461" s="7">
        <f>(((20-15)/(MIN($E$2:$E$8761)-15))*Data[[#This Row],[temperatuur]])+18.151</f>
        <v>16.386294117647058</v>
      </c>
      <c r="G3461" s="7">
        <f>Data[[#This Row],[Tintern ]]-Data[[#This Row],[temperatuur]]</f>
        <v>7.9862941176470574</v>
      </c>
      <c r="H3461" s="7">
        <f>ROUND(IF(Data[[#This Row],[deltaT]]&gt;0,(Data[[#This Row],[Tintern ]]-Data[[#This Row],[temperatuur]])*Uitgangspunten!$B$9,0),1)</f>
        <v>27.7</v>
      </c>
      <c r="I3461"/>
      <c r="J3461"/>
      <c r="K3461" s="6"/>
      <c r="O3461" s="5"/>
      <c r="P3461" s="8"/>
      <c r="U3461"/>
      <c r="V3461"/>
    </row>
    <row r="3462" spans="1:22" x14ac:dyDescent="0.25">
      <c r="A3462">
        <v>2010</v>
      </c>
      <c r="B3462">
        <v>10</v>
      </c>
      <c r="C3462" s="3">
        <v>31</v>
      </c>
      <c r="D3462" s="3">
        <v>8</v>
      </c>
      <c r="E3462" s="13">
        <v>8.4</v>
      </c>
      <c r="F3462" s="7">
        <f>(((20-15)/(MIN($E$2:$E$8761)-15))*Data[[#This Row],[temperatuur]])+18.151</f>
        <v>16.386294117647058</v>
      </c>
      <c r="G3462" s="7">
        <f>Data[[#This Row],[Tintern ]]-Data[[#This Row],[temperatuur]]</f>
        <v>7.9862941176470574</v>
      </c>
      <c r="H3462" s="7">
        <f>ROUND(IF(Data[[#This Row],[deltaT]]&gt;0,(Data[[#This Row],[Tintern ]]-Data[[#This Row],[temperatuur]])*Uitgangspunten!$B$9,0),1)</f>
        <v>27.7</v>
      </c>
      <c r="I3462"/>
      <c r="J3462"/>
      <c r="K3462" s="6"/>
      <c r="O3462" s="5"/>
      <c r="P3462" s="8"/>
      <c r="U3462"/>
      <c r="V3462"/>
    </row>
    <row r="3463" spans="1:22" x14ac:dyDescent="0.25">
      <c r="A3463">
        <v>2003</v>
      </c>
      <c r="B3463">
        <v>11</v>
      </c>
      <c r="C3463">
        <v>14</v>
      </c>
      <c r="D3463">
        <v>16</v>
      </c>
      <c r="E3463" s="13">
        <v>8.4</v>
      </c>
      <c r="F3463" s="7">
        <f>(((20-15)/(MIN($E$2:$E$8761)-15))*Data[[#This Row],[temperatuur]])+18.151</f>
        <v>16.386294117647058</v>
      </c>
      <c r="G3463" s="7">
        <f>Data[[#This Row],[Tintern ]]-Data[[#This Row],[temperatuur]]</f>
        <v>7.9862941176470574</v>
      </c>
      <c r="H3463" s="7">
        <f>ROUND(IF(Data[[#This Row],[deltaT]]&gt;0,(Data[[#This Row],[Tintern ]]-Data[[#This Row],[temperatuur]])*Uitgangspunten!$B$9,0),1)</f>
        <v>27.7</v>
      </c>
      <c r="I3463"/>
      <c r="J3463"/>
      <c r="K3463" s="6"/>
      <c r="O3463" s="5"/>
      <c r="P3463" s="8"/>
      <c r="U3463"/>
      <c r="V3463"/>
    </row>
    <row r="3464" spans="1:22" x14ac:dyDescent="0.25">
      <c r="A3464">
        <v>2003</v>
      </c>
      <c r="B3464">
        <v>11</v>
      </c>
      <c r="C3464">
        <v>24</v>
      </c>
      <c r="D3464">
        <v>7</v>
      </c>
      <c r="E3464" s="13">
        <v>8.4</v>
      </c>
      <c r="F3464" s="7">
        <f>(((20-15)/(MIN($E$2:$E$8761)-15))*Data[[#This Row],[temperatuur]])+18.151</f>
        <v>16.386294117647058</v>
      </c>
      <c r="G3464" s="7">
        <f>Data[[#This Row],[Tintern ]]-Data[[#This Row],[temperatuur]]</f>
        <v>7.9862941176470574</v>
      </c>
      <c r="H3464" s="7">
        <f>ROUND(IF(Data[[#This Row],[deltaT]]&gt;0,(Data[[#This Row],[Tintern ]]-Data[[#This Row],[temperatuur]])*Uitgangspunten!$B$9,0),1)</f>
        <v>27.7</v>
      </c>
      <c r="I3464"/>
      <c r="J3464"/>
      <c r="K3464" s="6"/>
      <c r="O3464" s="5"/>
      <c r="P3464" s="8"/>
      <c r="U3464"/>
      <c r="V3464"/>
    </row>
    <row r="3465" spans="1:22" x14ac:dyDescent="0.25">
      <c r="A3465">
        <v>2003</v>
      </c>
      <c r="B3465">
        <v>12</v>
      </c>
      <c r="C3465">
        <v>1</v>
      </c>
      <c r="D3465">
        <v>24</v>
      </c>
      <c r="E3465" s="13">
        <v>8.4</v>
      </c>
      <c r="F3465" s="7">
        <f>(((20-15)/(MIN($E$2:$E$8761)-15))*Data[[#This Row],[temperatuur]])+18.151</f>
        <v>16.386294117647058</v>
      </c>
      <c r="G3465" s="7">
        <f>Data[[#This Row],[Tintern ]]-Data[[#This Row],[temperatuur]]</f>
        <v>7.9862941176470574</v>
      </c>
      <c r="H3465" s="7">
        <f>ROUND(IF(Data[[#This Row],[deltaT]]&gt;0,(Data[[#This Row],[Tintern ]]-Data[[#This Row],[temperatuur]])*Uitgangspunten!$B$9,0),1)</f>
        <v>27.7</v>
      </c>
      <c r="I3465"/>
      <c r="J3465"/>
      <c r="K3465" s="6"/>
      <c r="O3465" s="5"/>
      <c r="P3465" s="8"/>
      <c r="U3465"/>
      <c r="V3465"/>
    </row>
    <row r="3466" spans="1:22" x14ac:dyDescent="0.25">
      <c r="A3466">
        <v>2003</v>
      </c>
      <c r="B3466">
        <v>12</v>
      </c>
      <c r="C3466">
        <v>25</v>
      </c>
      <c r="D3466">
        <v>10</v>
      </c>
      <c r="E3466" s="13">
        <v>8.4</v>
      </c>
      <c r="F3466" s="7">
        <f>(((20-15)/(MIN($E$2:$E$8761)-15))*Data[[#This Row],[temperatuur]])+18.151</f>
        <v>16.386294117647058</v>
      </c>
      <c r="G3466" s="7">
        <f>Data[[#This Row],[Tintern ]]-Data[[#This Row],[temperatuur]]</f>
        <v>7.9862941176470574</v>
      </c>
      <c r="H3466" s="7">
        <f>ROUND(IF(Data[[#This Row],[deltaT]]&gt;0,(Data[[#This Row],[Tintern ]]-Data[[#This Row],[temperatuur]])*Uitgangspunten!$B$9,0),1)</f>
        <v>27.7</v>
      </c>
      <c r="I3466"/>
      <c r="J3466"/>
      <c r="K3466" s="6"/>
      <c r="O3466" s="5"/>
      <c r="P3466" s="8"/>
      <c r="U3466"/>
      <c r="V3466"/>
    </row>
    <row r="3467" spans="1:22" x14ac:dyDescent="0.25">
      <c r="A3467">
        <v>2003</v>
      </c>
      <c r="B3467">
        <v>12</v>
      </c>
      <c r="C3467">
        <v>26</v>
      </c>
      <c r="D3467">
        <v>4</v>
      </c>
      <c r="E3467" s="13">
        <v>8.4</v>
      </c>
      <c r="F3467" s="7">
        <f>(((20-15)/(MIN($E$2:$E$8761)-15))*Data[[#This Row],[temperatuur]])+18.151</f>
        <v>16.386294117647058</v>
      </c>
      <c r="G3467" s="7">
        <f>Data[[#This Row],[Tintern ]]-Data[[#This Row],[temperatuur]]</f>
        <v>7.9862941176470574</v>
      </c>
      <c r="H3467" s="7">
        <f>ROUND(IF(Data[[#This Row],[deltaT]]&gt;0,(Data[[#This Row],[Tintern ]]-Data[[#This Row],[temperatuur]])*Uitgangspunten!$B$9,0),1)</f>
        <v>27.7</v>
      </c>
      <c r="I3467"/>
      <c r="J3467"/>
      <c r="K3467" s="6"/>
      <c r="O3467" s="5"/>
      <c r="P3467" s="8"/>
      <c r="U3467"/>
      <c r="V3467"/>
    </row>
    <row r="3468" spans="1:22" x14ac:dyDescent="0.25">
      <c r="A3468">
        <v>2003</v>
      </c>
      <c r="B3468">
        <v>12</v>
      </c>
      <c r="C3468">
        <v>27</v>
      </c>
      <c r="D3468">
        <v>4</v>
      </c>
      <c r="E3468" s="13">
        <v>8.4</v>
      </c>
      <c r="F3468" s="7">
        <f>(((20-15)/(MIN($E$2:$E$8761)-15))*Data[[#This Row],[temperatuur]])+18.151</f>
        <v>16.386294117647058</v>
      </c>
      <c r="G3468" s="7">
        <f>Data[[#This Row],[Tintern ]]-Data[[#This Row],[temperatuur]]</f>
        <v>7.9862941176470574</v>
      </c>
      <c r="H3468" s="7">
        <f>ROUND(IF(Data[[#This Row],[deltaT]]&gt;0,(Data[[#This Row],[Tintern ]]-Data[[#This Row],[temperatuur]])*Uitgangspunten!$B$9,0),1)</f>
        <v>27.7</v>
      </c>
      <c r="I3468"/>
      <c r="J3468"/>
      <c r="K3468" s="6"/>
      <c r="O3468" s="5"/>
      <c r="P3468" s="8"/>
      <c r="U3468"/>
      <c r="V3468"/>
    </row>
    <row r="3469" spans="1:22" x14ac:dyDescent="0.25">
      <c r="A3469">
        <v>2003</v>
      </c>
      <c r="B3469">
        <v>12</v>
      </c>
      <c r="C3469">
        <v>28</v>
      </c>
      <c r="D3469">
        <v>8</v>
      </c>
      <c r="E3469" s="13">
        <v>8.4</v>
      </c>
      <c r="F3469" s="7">
        <f>(((20-15)/(MIN($E$2:$E$8761)-15))*Data[[#This Row],[temperatuur]])+18.151</f>
        <v>16.386294117647058</v>
      </c>
      <c r="G3469" s="7">
        <f>Data[[#This Row],[Tintern ]]-Data[[#This Row],[temperatuur]]</f>
        <v>7.9862941176470574</v>
      </c>
      <c r="H3469" s="7">
        <f>ROUND(IF(Data[[#This Row],[deltaT]]&gt;0,(Data[[#This Row],[Tintern ]]-Data[[#This Row],[temperatuur]])*Uitgangspunten!$B$9,0),1)</f>
        <v>27.7</v>
      </c>
      <c r="I3469"/>
      <c r="J3469"/>
      <c r="K3469" s="6"/>
      <c r="O3469" s="5"/>
      <c r="P3469" s="8"/>
      <c r="U3469"/>
      <c r="V3469"/>
    </row>
    <row r="3470" spans="1:22" x14ac:dyDescent="0.25">
      <c r="A3470">
        <v>2001</v>
      </c>
      <c r="B3470">
        <v>1</v>
      </c>
      <c r="C3470">
        <v>4</v>
      </c>
      <c r="D3470">
        <v>11</v>
      </c>
      <c r="E3470" s="13">
        <v>8.5</v>
      </c>
      <c r="F3470" s="7">
        <f>(((20-15)/(MIN($E$2:$E$8761)-15))*Data[[#This Row],[temperatuur]])+18.151</f>
        <v>16.365285714285715</v>
      </c>
      <c r="G3470" s="7">
        <f>Data[[#This Row],[Tintern ]]-Data[[#This Row],[temperatuur]]</f>
        <v>7.8652857142857151</v>
      </c>
      <c r="H3470" s="7">
        <f>ROUND(IF(Data[[#This Row],[deltaT]]&gt;0,(Data[[#This Row],[Tintern ]]-Data[[#This Row],[temperatuur]])*Uitgangspunten!$B$9,0),1)</f>
        <v>27.3</v>
      </c>
      <c r="I3470"/>
      <c r="J3470"/>
      <c r="K3470" s="6"/>
      <c r="O3470" s="5"/>
      <c r="P3470" s="8"/>
      <c r="U3470"/>
      <c r="V3470"/>
    </row>
    <row r="3471" spans="1:22" x14ac:dyDescent="0.25">
      <c r="A3471">
        <v>2004</v>
      </c>
      <c r="B3471">
        <v>2</v>
      </c>
      <c r="C3471">
        <v>13</v>
      </c>
      <c r="D3471">
        <v>17</v>
      </c>
      <c r="E3471" s="13">
        <v>8.5</v>
      </c>
      <c r="F3471" s="7">
        <f>(((20-15)/(MIN($E$2:$E$8761)-15))*Data[[#This Row],[temperatuur]])+18.151</f>
        <v>16.365285714285715</v>
      </c>
      <c r="G3471" s="7">
        <f>Data[[#This Row],[Tintern ]]-Data[[#This Row],[temperatuur]]</f>
        <v>7.8652857142857151</v>
      </c>
      <c r="H3471" s="7">
        <f>ROUND(IF(Data[[#This Row],[deltaT]]&gt;0,(Data[[#This Row],[Tintern ]]-Data[[#This Row],[temperatuur]])*Uitgangspunten!$B$9,0),1)</f>
        <v>27.3</v>
      </c>
      <c r="I3471"/>
      <c r="J3471"/>
      <c r="K3471" s="6"/>
      <c r="O3471" s="5"/>
      <c r="P3471" s="8"/>
      <c r="U3471"/>
      <c r="V3471"/>
    </row>
    <row r="3472" spans="1:22" x14ac:dyDescent="0.25">
      <c r="A3472">
        <v>2004</v>
      </c>
      <c r="B3472">
        <v>2</v>
      </c>
      <c r="C3472">
        <v>14</v>
      </c>
      <c r="D3472">
        <v>13</v>
      </c>
      <c r="E3472" s="13">
        <v>8.5</v>
      </c>
      <c r="F3472" s="7">
        <f>(((20-15)/(MIN($E$2:$E$8761)-15))*Data[[#This Row],[temperatuur]])+18.151</f>
        <v>16.365285714285715</v>
      </c>
      <c r="G3472" s="7">
        <f>Data[[#This Row],[Tintern ]]-Data[[#This Row],[temperatuur]]</f>
        <v>7.8652857142857151</v>
      </c>
      <c r="H3472" s="7">
        <f>ROUND(IF(Data[[#This Row],[deltaT]]&gt;0,(Data[[#This Row],[Tintern ]]-Data[[#This Row],[temperatuur]])*Uitgangspunten!$B$9,0),1)</f>
        <v>27.3</v>
      </c>
      <c r="I3472"/>
      <c r="J3472"/>
      <c r="K3472" s="6"/>
      <c r="O3472" s="5"/>
      <c r="P3472" s="8"/>
      <c r="U3472"/>
      <c r="V3472"/>
    </row>
    <row r="3473" spans="1:22" x14ac:dyDescent="0.25">
      <c r="A3473">
        <v>2004</v>
      </c>
      <c r="B3473">
        <v>2</v>
      </c>
      <c r="C3473">
        <v>14</v>
      </c>
      <c r="D3473">
        <v>14</v>
      </c>
      <c r="E3473" s="13">
        <v>8.5</v>
      </c>
      <c r="F3473" s="7">
        <f>(((20-15)/(MIN($E$2:$E$8761)-15))*Data[[#This Row],[temperatuur]])+18.151</f>
        <v>16.365285714285715</v>
      </c>
      <c r="G3473" s="7">
        <f>Data[[#This Row],[Tintern ]]-Data[[#This Row],[temperatuur]]</f>
        <v>7.8652857142857151</v>
      </c>
      <c r="H3473" s="7">
        <f>ROUND(IF(Data[[#This Row],[deltaT]]&gt;0,(Data[[#This Row],[Tintern ]]-Data[[#This Row],[temperatuur]])*Uitgangspunten!$B$9,0),1)</f>
        <v>27.3</v>
      </c>
      <c r="I3473"/>
      <c r="J3473"/>
      <c r="K3473" s="6"/>
      <c r="O3473" s="5"/>
      <c r="P3473" s="8"/>
      <c r="U3473"/>
      <c r="V3473"/>
    </row>
    <row r="3474" spans="1:22" x14ac:dyDescent="0.25">
      <c r="A3474">
        <v>2004</v>
      </c>
      <c r="B3474">
        <v>3</v>
      </c>
      <c r="C3474">
        <v>13</v>
      </c>
      <c r="D3474">
        <v>9</v>
      </c>
      <c r="E3474" s="13">
        <v>8.5</v>
      </c>
      <c r="F3474" s="7">
        <f>(((20-15)/(MIN($E$2:$E$8761)-15))*Data[[#This Row],[temperatuur]])+18.151</f>
        <v>16.365285714285715</v>
      </c>
      <c r="G3474" s="7">
        <f>Data[[#This Row],[Tintern ]]-Data[[#This Row],[temperatuur]]</f>
        <v>7.8652857142857151</v>
      </c>
      <c r="H3474" s="7">
        <f>ROUND(IF(Data[[#This Row],[deltaT]]&gt;0,(Data[[#This Row],[Tintern ]]-Data[[#This Row],[temperatuur]])*Uitgangspunten!$B$9,0),1)</f>
        <v>27.3</v>
      </c>
      <c r="I3474"/>
      <c r="J3474"/>
      <c r="K3474" s="6"/>
      <c r="O3474" s="5"/>
      <c r="P3474" s="8"/>
      <c r="U3474"/>
      <c r="V3474"/>
    </row>
    <row r="3475" spans="1:22" x14ac:dyDescent="0.25">
      <c r="A3475">
        <v>2004</v>
      </c>
      <c r="B3475">
        <v>3</v>
      </c>
      <c r="C3475">
        <v>22</v>
      </c>
      <c r="D3475">
        <v>16</v>
      </c>
      <c r="E3475" s="13">
        <v>8.5</v>
      </c>
      <c r="F3475" s="7">
        <f>(((20-15)/(MIN($E$2:$E$8761)-15))*Data[[#This Row],[temperatuur]])+18.151</f>
        <v>16.365285714285715</v>
      </c>
      <c r="G3475" s="7">
        <f>Data[[#This Row],[Tintern ]]-Data[[#This Row],[temperatuur]]</f>
        <v>7.8652857142857151</v>
      </c>
      <c r="H3475" s="7">
        <f>ROUND(IF(Data[[#This Row],[deltaT]]&gt;0,(Data[[#This Row],[Tintern ]]-Data[[#This Row],[temperatuur]])*Uitgangspunten!$B$9,0),1)</f>
        <v>27.3</v>
      </c>
      <c r="I3475"/>
      <c r="J3475"/>
      <c r="K3475" s="6"/>
      <c r="O3475" s="5"/>
      <c r="P3475" s="8"/>
      <c r="U3475"/>
      <c r="V3475"/>
    </row>
    <row r="3476" spans="1:22" x14ac:dyDescent="0.25">
      <c r="A3476">
        <v>2004</v>
      </c>
      <c r="B3476">
        <v>3</v>
      </c>
      <c r="C3476">
        <v>23</v>
      </c>
      <c r="D3476">
        <v>11</v>
      </c>
      <c r="E3476" s="13">
        <v>8.5</v>
      </c>
      <c r="F3476" s="7">
        <f>(((20-15)/(MIN($E$2:$E$8761)-15))*Data[[#This Row],[temperatuur]])+18.151</f>
        <v>16.365285714285715</v>
      </c>
      <c r="G3476" s="7">
        <f>Data[[#This Row],[Tintern ]]-Data[[#This Row],[temperatuur]]</f>
        <v>7.8652857142857151</v>
      </c>
      <c r="H3476" s="7">
        <f>ROUND(IF(Data[[#This Row],[deltaT]]&gt;0,(Data[[#This Row],[Tintern ]]-Data[[#This Row],[temperatuur]])*Uitgangspunten!$B$9,0),1)</f>
        <v>27.3</v>
      </c>
      <c r="I3476"/>
      <c r="J3476"/>
      <c r="K3476" s="6"/>
      <c r="O3476" s="5"/>
      <c r="P3476" s="8"/>
      <c r="U3476"/>
      <c r="V3476"/>
    </row>
    <row r="3477" spans="1:22" x14ac:dyDescent="0.25">
      <c r="A3477">
        <v>2002</v>
      </c>
      <c r="B3477">
        <v>4</v>
      </c>
      <c r="C3477">
        <v>7</v>
      </c>
      <c r="D3477">
        <v>19</v>
      </c>
      <c r="E3477" s="13">
        <v>8.5</v>
      </c>
      <c r="F3477" s="7">
        <f>(((20-15)/(MIN($E$2:$E$8761)-15))*Data[[#This Row],[temperatuur]])+18.151</f>
        <v>16.365285714285715</v>
      </c>
      <c r="G3477" s="7">
        <f>Data[[#This Row],[Tintern ]]-Data[[#This Row],[temperatuur]]</f>
        <v>7.8652857142857151</v>
      </c>
      <c r="H3477" s="7">
        <f>ROUND(IF(Data[[#This Row],[deltaT]]&gt;0,(Data[[#This Row],[Tintern ]]-Data[[#This Row],[temperatuur]])*Uitgangspunten!$B$9,0),1)</f>
        <v>27.3</v>
      </c>
      <c r="I3477"/>
      <c r="J3477"/>
      <c r="K3477" s="6"/>
      <c r="O3477" s="5"/>
      <c r="P3477" s="8"/>
      <c r="U3477"/>
      <c r="V3477"/>
    </row>
    <row r="3478" spans="1:22" x14ac:dyDescent="0.25">
      <c r="A3478">
        <v>2002</v>
      </c>
      <c r="B3478">
        <v>4</v>
      </c>
      <c r="C3478">
        <v>12</v>
      </c>
      <c r="D3478">
        <v>20</v>
      </c>
      <c r="E3478" s="13">
        <v>8.5</v>
      </c>
      <c r="F3478" s="7">
        <f>(((20-15)/(MIN($E$2:$E$8761)-15))*Data[[#This Row],[temperatuur]])+18.151</f>
        <v>16.365285714285715</v>
      </c>
      <c r="G3478" s="7">
        <f>Data[[#This Row],[Tintern ]]-Data[[#This Row],[temperatuur]]</f>
        <v>7.8652857142857151</v>
      </c>
      <c r="H3478" s="7">
        <f>ROUND(IF(Data[[#This Row],[deltaT]]&gt;0,(Data[[#This Row],[Tintern ]]-Data[[#This Row],[temperatuur]])*Uitgangspunten!$B$9,0),1)</f>
        <v>27.3</v>
      </c>
      <c r="I3478"/>
      <c r="J3478"/>
      <c r="K3478" s="6"/>
      <c r="O3478" s="5"/>
      <c r="P3478" s="8"/>
      <c r="U3478"/>
      <c r="V3478"/>
    </row>
    <row r="3479" spans="1:22" x14ac:dyDescent="0.25">
      <c r="A3479">
        <v>2002</v>
      </c>
      <c r="B3479">
        <v>4</v>
      </c>
      <c r="C3479">
        <v>13</v>
      </c>
      <c r="D3479">
        <v>8</v>
      </c>
      <c r="E3479" s="13">
        <v>8.5</v>
      </c>
      <c r="F3479" s="7">
        <f>(((20-15)/(MIN($E$2:$E$8761)-15))*Data[[#This Row],[temperatuur]])+18.151</f>
        <v>16.365285714285715</v>
      </c>
      <c r="G3479" s="7">
        <f>Data[[#This Row],[Tintern ]]-Data[[#This Row],[temperatuur]]</f>
        <v>7.8652857142857151</v>
      </c>
      <c r="H3479" s="7">
        <f>ROUND(IF(Data[[#This Row],[deltaT]]&gt;0,(Data[[#This Row],[Tintern ]]-Data[[#This Row],[temperatuur]])*Uitgangspunten!$B$9,0),1)</f>
        <v>27.3</v>
      </c>
      <c r="I3479"/>
      <c r="J3479"/>
      <c r="K3479" s="6"/>
      <c r="O3479" s="5"/>
      <c r="P3479" s="8"/>
      <c r="U3479"/>
      <c r="V3479"/>
    </row>
    <row r="3480" spans="1:22" x14ac:dyDescent="0.25">
      <c r="A3480">
        <v>2002</v>
      </c>
      <c r="B3480">
        <v>4</v>
      </c>
      <c r="C3480">
        <v>16</v>
      </c>
      <c r="D3480">
        <v>9</v>
      </c>
      <c r="E3480" s="13">
        <v>8.5</v>
      </c>
      <c r="F3480" s="7">
        <f>(((20-15)/(MIN($E$2:$E$8761)-15))*Data[[#This Row],[temperatuur]])+18.151</f>
        <v>16.365285714285715</v>
      </c>
      <c r="G3480" s="7">
        <f>Data[[#This Row],[Tintern ]]-Data[[#This Row],[temperatuur]]</f>
        <v>7.8652857142857151</v>
      </c>
      <c r="H3480" s="7">
        <f>ROUND(IF(Data[[#This Row],[deltaT]]&gt;0,(Data[[#This Row],[Tintern ]]-Data[[#This Row],[temperatuur]])*Uitgangspunten!$B$9,0),1)</f>
        <v>27.3</v>
      </c>
      <c r="I3480"/>
      <c r="J3480"/>
      <c r="K3480" s="6"/>
      <c r="O3480" s="5"/>
      <c r="P3480" s="8"/>
      <c r="U3480"/>
      <c r="V3480"/>
    </row>
    <row r="3481" spans="1:22" x14ac:dyDescent="0.25">
      <c r="A3481">
        <v>2002</v>
      </c>
      <c r="B3481">
        <v>4</v>
      </c>
      <c r="C3481">
        <v>17</v>
      </c>
      <c r="D3481">
        <v>8</v>
      </c>
      <c r="E3481" s="13">
        <v>8.5</v>
      </c>
      <c r="F3481" s="7">
        <f>(((20-15)/(MIN($E$2:$E$8761)-15))*Data[[#This Row],[temperatuur]])+18.151</f>
        <v>16.365285714285715</v>
      </c>
      <c r="G3481" s="7">
        <f>Data[[#This Row],[Tintern ]]-Data[[#This Row],[temperatuur]]</f>
        <v>7.8652857142857151</v>
      </c>
      <c r="H3481" s="7">
        <f>ROUND(IF(Data[[#This Row],[deltaT]]&gt;0,(Data[[#This Row],[Tintern ]]-Data[[#This Row],[temperatuur]])*Uitgangspunten!$B$9,0),1)</f>
        <v>27.3</v>
      </c>
      <c r="I3481"/>
      <c r="J3481"/>
      <c r="K3481" s="6"/>
      <c r="O3481" s="5"/>
      <c r="P3481" s="8"/>
      <c r="U3481"/>
      <c r="V3481"/>
    </row>
    <row r="3482" spans="1:22" x14ac:dyDescent="0.25">
      <c r="A3482">
        <v>2002</v>
      </c>
      <c r="B3482">
        <v>4</v>
      </c>
      <c r="C3482">
        <v>19</v>
      </c>
      <c r="D3482">
        <v>19</v>
      </c>
      <c r="E3482" s="13">
        <v>8.5</v>
      </c>
      <c r="F3482" s="7">
        <f>(((20-15)/(MIN($E$2:$E$8761)-15))*Data[[#This Row],[temperatuur]])+18.151</f>
        <v>16.365285714285715</v>
      </c>
      <c r="G3482" s="7">
        <f>Data[[#This Row],[Tintern ]]-Data[[#This Row],[temperatuur]]</f>
        <v>7.8652857142857151</v>
      </c>
      <c r="H3482" s="7">
        <f>ROUND(IF(Data[[#This Row],[deltaT]]&gt;0,(Data[[#This Row],[Tintern ]]-Data[[#This Row],[temperatuur]])*Uitgangspunten!$B$9,0),1)</f>
        <v>27.3</v>
      </c>
      <c r="I3482">
        <f>(MAX(E3458:E3481)+MIN(E3458:E3481))/20</f>
        <v>0.84499999999999997</v>
      </c>
      <c r="J3482"/>
      <c r="K3482" s="6"/>
      <c r="O3482" s="5"/>
      <c r="P3482" s="8"/>
      <c r="U3482"/>
      <c r="V3482"/>
    </row>
    <row r="3483" spans="1:22" x14ac:dyDescent="0.25">
      <c r="A3483">
        <v>2000</v>
      </c>
      <c r="B3483">
        <v>5</v>
      </c>
      <c r="C3483">
        <v>21</v>
      </c>
      <c r="D3483">
        <v>5</v>
      </c>
      <c r="E3483" s="13">
        <v>8.5</v>
      </c>
      <c r="F3483" s="7">
        <f>(((20-15)/(MIN($E$2:$E$8761)-15))*Data[[#This Row],[temperatuur]])+18.151</f>
        <v>16.365285714285715</v>
      </c>
      <c r="G3483" s="7">
        <f>Data[[#This Row],[Tintern ]]-Data[[#This Row],[temperatuur]]</f>
        <v>7.8652857142857151</v>
      </c>
      <c r="H3483" s="7">
        <f>ROUND(IF(Data[[#This Row],[deltaT]]&gt;0,(Data[[#This Row],[Tintern ]]-Data[[#This Row],[temperatuur]])*Uitgangspunten!$B$9,0),1)</f>
        <v>27.3</v>
      </c>
      <c r="I3483"/>
      <c r="J3483"/>
      <c r="K3483" s="6"/>
      <c r="O3483" s="5"/>
      <c r="P3483" s="8"/>
      <c r="U3483"/>
      <c r="V3483"/>
    </row>
    <row r="3484" spans="1:22" x14ac:dyDescent="0.25">
      <c r="A3484">
        <v>2000</v>
      </c>
      <c r="B3484">
        <v>5</v>
      </c>
      <c r="C3484">
        <v>23</v>
      </c>
      <c r="D3484">
        <v>3</v>
      </c>
      <c r="E3484" s="13">
        <v>8.5</v>
      </c>
      <c r="F3484" s="7">
        <f>(((20-15)/(MIN($E$2:$E$8761)-15))*Data[[#This Row],[temperatuur]])+18.151</f>
        <v>16.365285714285715</v>
      </c>
      <c r="G3484" s="7">
        <f>Data[[#This Row],[Tintern ]]-Data[[#This Row],[temperatuur]]</f>
        <v>7.8652857142857151</v>
      </c>
      <c r="H3484" s="7">
        <f>ROUND(IF(Data[[#This Row],[deltaT]]&gt;0,(Data[[#This Row],[Tintern ]]-Data[[#This Row],[temperatuur]])*Uitgangspunten!$B$9,0),1)</f>
        <v>27.3</v>
      </c>
      <c r="I3484"/>
      <c r="J3484"/>
      <c r="K3484" s="6"/>
      <c r="O3484" s="5"/>
      <c r="P3484" s="8"/>
      <c r="U3484"/>
      <c r="V3484"/>
    </row>
    <row r="3485" spans="1:22" x14ac:dyDescent="0.25">
      <c r="A3485">
        <v>2000</v>
      </c>
      <c r="B3485">
        <v>5</v>
      </c>
      <c r="C3485">
        <v>26</v>
      </c>
      <c r="D3485">
        <v>3</v>
      </c>
      <c r="E3485" s="13">
        <v>8.5</v>
      </c>
      <c r="F3485" s="7">
        <f>(((20-15)/(MIN($E$2:$E$8761)-15))*Data[[#This Row],[temperatuur]])+18.151</f>
        <v>16.365285714285715</v>
      </c>
      <c r="G3485" s="7">
        <f>Data[[#This Row],[Tintern ]]-Data[[#This Row],[temperatuur]]</f>
        <v>7.8652857142857151</v>
      </c>
      <c r="H3485" s="7">
        <f>ROUND(IF(Data[[#This Row],[deltaT]]&gt;0,(Data[[#This Row],[Tintern ]]-Data[[#This Row],[temperatuur]])*Uitgangspunten!$B$9,0),1)</f>
        <v>27.3</v>
      </c>
      <c r="I3485"/>
      <c r="J3485"/>
      <c r="K3485" s="6"/>
      <c r="O3485" s="5"/>
      <c r="P3485" s="8"/>
      <c r="U3485"/>
      <c r="V3485"/>
    </row>
    <row r="3486" spans="1:22" x14ac:dyDescent="0.25">
      <c r="A3486">
        <v>2000</v>
      </c>
      <c r="B3486">
        <v>5</v>
      </c>
      <c r="C3486">
        <v>26</v>
      </c>
      <c r="D3486">
        <v>4</v>
      </c>
      <c r="E3486" s="13">
        <v>8.5</v>
      </c>
      <c r="F3486" s="7">
        <f>(((20-15)/(MIN($E$2:$E$8761)-15))*Data[[#This Row],[temperatuur]])+18.151</f>
        <v>16.365285714285715</v>
      </c>
      <c r="G3486" s="7">
        <f>Data[[#This Row],[Tintern ]]-Data[[#This Row],[temperatuur]]</f>
        <v>7.8652857142857151</v>
      </c>
      <c r="H3486" s="7">
        <f>ROUND(IF(Data[[#This Row],[deltaT]]&gt;0,(Data[[#This Row],[Tintern ]]-Data[[#This Row],[temperatuur]])*Uitgangspunten!$B$9,0),1)</f>
        <v>27.3</v>
      </c>
      <c r="I3486"/>
      <c r="J3486"/>
      <c r="K3486" s="6"/>
      <c r="O3486" s="5"/>
      <c r="P3486" s="8"/>
      <c r="U3486"/>
      <c r="V3486"/>
    </row>
    <row r="3487" spans="1:22" x14ac:dyDescent="0.25">
      <c r="A3487">
        <v>2001</v>
      </c>
      <c r="B3487">
        <v>8</v>
      </c>
      <c r="C3487">
        <v>28</v>
      </c>
      <c r="D3487">
        <v>2</v>
      </c>
      <c r="E3487" s="13">
        <v>8.5</v>
      </c>
      <c r="F3487" s="7">
        <f>(((20-15)/(MIN($E$2:$E$8761)-15))*Data[[#This Row],[temperatuur]])+18.151</f>
        <v>16.365285714285715</v>
      </c>
      <c r="G3487" s="7">
        <f>Data[[#This Row],[Tintern ]]-Data[[#This Row],[temperatuur]]</f>
        <v>7.8652857142857151</v>
      </c>
      <c r="H3487" s="7">
        <f>ROUND(IF(Data[[#This Row],[deltaT]]&gt;0,(Data[[#This Row],[Tintern ]]-Data[[#This Row],[temperatuur]])*Uitgangspunten!$B$9,0),1)</f>
        <v>27.3</v>
      </c>
      <c r="I3487"/>
      <c r="J3487"/>
      <c r="K3487" s="6"/>
      <c r="O3487" s="5"/>
      <c r="P3487" s="8"/>
      <c r="U3487"/>
      <c r="V3487"/>
    </row>
    <row r="3488" spans="1:22" x14ac:dyDescent="0.25">
      <c r="A3488">
        <v>2011</v>
      </c>
      <c r="B3488">
        <v>9</v>
      </c>
      <c r="C3488">
        <v>23</v>
      </c>
      <c r="D3488">
        <v>23</v>
      </c>
      <c r="E3488" s="13">
        <v>8.5</v>
      </c>
      <c r="F3488" s="7">
        <f>(((20-15)/(MIN($E$2:$E$8761)-15))*Data[[#This Row],[temperatuur]])+18.151</f>
        <v>16.365285714285715</v>
      </c>
      <c r="G3488" s="7">
        <f>Data[[#This Row],[Tintern ]]-Data[[#This Row],[temperatuur]]</f>
        <v>7.8652857142857151</v>
      </c>
      <c r="H3488" s="7">
        <f>ROUND(IF(Data[[#This Row],[deltaT]]&gt;0,(Data[[#This Row],[Tintern ]]-Data[[#This Row],[temperatuur]])*Uitgangspunten!$B$9,0),1)</f>
        <v>27.3</v>
      </c>
      <c r="I3488"/>
      <c r="J3488"/>
      <c r="K3488" s="6"/>
      <c r="O3488" s="5"/>
      <c r="P3488" s="8"/>
      <c r="U3488"/>
      <c r="V3488"/>
    </row>
    <row r="3489" spans="1:22" x14ac:dyDescent="0.25">
      <c r="A3489">
        <v>2010</v>
      </c>
      <c r="B3489">
        <v>10</v>
      </c>
      <c r="C3489">
        <v>10</v>
      </c>
      <c r="D3489">
        <v>7</v>
      </c>
      <c r="E3489" s="13">
        <v>8.5</v>
      </c>
      <c r="F3489" s="7">
        <f>(((20-15)/(MIN($E$2:$E$8761)-15))*Data[[#This Row],[temperatuur]])+18.151</f>
        <v>16.365285714285715</v>
      </c>
      <c r="G3489" s="7">
        <f>Data[[#This Row],[Tintern ]]-Data[[#This Row],[temperatuur]]</f>
        <v>7.8652857142857151</v>
      </c>
      <c r="H3489" s="7">
        <f>ROUND(IF(Data[[#This Row],[deltaT]]&gt;0,(Data[[#This Row],[Tintern ]]-Data[[#This Row],[temperatuur]])*Uitgangspunten!$B$9,0),1)</f>
        <v>27.3</v>
      </c>
      <c r="I3489"/>
      <c r="J3489"/>
      <c r="K3489" s="6"/>
      <c r="O3489" s="5"/>
      <c r="P3489" s="8"/>
      <c r="U3489"/>
      <c r="V3489"/>
    </row>
    <row r="3490" spans="1:22" x14ac:dyDescent="0.25">
      <c r="A3490">
        <v>2010</v>
      </c>
      <c r="B3490">
        <v>10</v>
      </c>
      <c r="C3490">
        <v>16</v>
      </c>
      <c r="D3490">
        <v>11</v>
      </c>
      <c r="E3490" s="13">
        <v>8.5</v>
      </c>
      <c r="F3490" s="7">
        <f>(((20-15)/(MIN($E$2:$E$8761)-15))*Data[[#This Row],[temperatuur]])+18.151</f>
        <v>16.365285714285715</v>
      </c>
      <c r="G3490" s="7">
        <f>Data[[#This Row],[Tintern ]]-Data[[#This Row],[temperatuur]]</f>
        <v>7.8652857142857151</v>
      </c>
      <c r="H3490" s="7">
        <f>ROUND(IF(Data[[#This Row],[deltaT]]&gt;0,(Data[[#This Row],[Tintern ]]-Data[[#This Row],[temperatuur]])*Uitgangspunten!$B$9,0),1)</f>
        <v>27.3</v>
      </c>
      <c r="I3490"/>
      <c r="J3490"/>
      <c r="K3490" s="6"/>
      <c r="O3490" s="5"/>
      <c r="P3490" s="8"/>
      <c r="U3490"/>
      <c r="V3490"/>
    </row>
    <row r="3491" spans="1:22" x14ac:dyDescent="0.25">
      <c r="A3491">
        <v>2010</v>
      </c>
      <c r="B3491">
        <v>10</v>
      </c>
      <c r="C3491">
        <v>23</v>
      </c>
      <c r="D3491">
        <v>18</v>
      </c>
      <c r="E3491" s="13">
        <v>8.5</v>
      </c>
      <c r="F3491" s="7">
        <f>(((20-15)/(MIN($E$2:$E$8761)-15))*Data[[#This Row],[temperatuur]])+18.151</f>
        <v>16.365285714285715</v>
      </c>
      <c r="G3491" s="7">
        <f>Data[[#This Row],[Tintern ]]-Data[[#This Row],[temperatuur]]</f>
        <v>7.8652857142857151</v>
      </c>
      <c r="H3491" s="7">
        <f>ROUND(IF(Data[[#This Row],[deltaT]]&gt;0,(Data[[#This Row],[Tintern ]]-Data[[#This Row],[temperatuur]])*Uitgangspunten!$B$9,0),1)</f>
        <v>27.3</v>
      </c>
      <c r="I3491"/>
      <c r="J3491"/>
      <c r="K3491" s="6"/>
      <c r="O3491" s="5"/>
      <c r="P3491" s="8"/>
      <c r="U3491"/>
      <c r="V3491"/>
    </row>
    <row r="3492" spans="1:22" x14ac:dyDescent="0.25">
      <c r="A3492">
        <v>2010</v>
      </c>
      <c r="B3492">
        <v>10</v>
      </c>
      <c r="C3492">
        <v>23</v>
      </c>
      <c r="D3492">
        <v>22</v>
      </c>
      <c r="E3492" s="13">
        <v>8.5</v>
      </c>
      <c r="F3492" s="7">
        <f>(((20-15)/(MIN($E$2:$E$8761)-15))*Data[[#This Row],[temperatuur]])+18.151</f>
        <v>16.365285714285715</v>
      </c>
      <c r="G3492" s="7">
        <f>Data[[#This Row],[Tintern ]]-Data[[#This Row],[temperatuur]]</f>
        <v>7.8652857142857151</v>
      </c>
      <c r="H3492" s="7">
        <f>ROUND(IF(Data[[#This Row],[deltaT]]&gt;0,(Data[[#This Row],[Tintern ]]-Data[[#This Row],[temperatuur]])*Uitgangspunten!$B$9,0),1)</f>
        <v>27.3</v>
      </c>
      <c r="I3492"/>
      <c r="J3492"/>
      <c r="K3492" s="6"/>
      <c r="O3492" s="5"/>
      <c r="P3492" s="8"/>
      <c r="U3492"/>
      <c r="V3492"/>
    </row>
    <row r="3493" spans="1:22" x14ac:dyDescent="0.25">
      <c r="A3493">
        <v>2010</v>
      </c>
      <c r="B3493">
        <v>10</v>
      </c>
      <c r="C3493">
        <v>23</v>
      </c>
      <c r="D3493">
        <v>23</v>
      </c>
      <c r="E3493" s="13">
        <v>8.5</v>
      </c>
      <c r="F3493" s="7">
        <f>(((20-15)/(MIN($E$2:$E$8761)-15))*Data[[#This Row],[temperatuur]])+18.151</f>
        <v>16.365285714285715</v>
      </c>
      <c r="G3493" s="7">
        <f>Data[[#This Row],[Tintern ]]-Data[[#This Row],[temperatuur]]</f>
        <v>7.8652857142857151</v>
      </c>
      <c r="H3493" s="7">
        <f>ROUND(IF(Data[[#This Row],[deltaT]]&gt;0,(Data[[#This Row],[Tintern ]]-Data[[#This Row],[temperatuur]])*Uitgangspunten!$B$9,0),1)</f>
        <v>27.3</v>
      </c>
      <c r="I3493"/>
      <c r="J3493"/>
      <c r="K3493" s="6"/>
      <c r="O3493" s="5"/>
      <c r="P3493" s="8"/>
      <c r="U3493"/>
      <c r="V3493"/>
    </row>
    <row r="3494" spans="1:22" x14ac:dyDescent="0.25">
      <c r="A3494">
        <v>2010</v>
      </c>
      <c r="B3494">
        <v>10</v>
      </c>
      <c r="C3494">
        <v>24</v>
      </c>
      <c r="D3494">
        <v>3</v>
      </c>
      <c r="E3494" s="13">
        <v>8.5</v>
      </c>
      <c r="F3494" s="7">
        <f>(((20-15)/(MIN($E$2:$E$8761)-15))*Data[[#This Row],[temperatuur]])+18.151</f>
        <v>16.365285714285715</v>
      </c>
      <c r="G3494" s="7">
        <f>Data[[#This Row],[Tintern ]]-Data[[#This Row],[temperatuur]]</f>
        <v>7.8652857142857151</v>
      </c>
      <c r="H3494" s="7">
        <f>ROUND(IF(Data[[#This Row],[deltaT]]&gt;0,(Data[[#This Row],[Tintern ]]-Data[[#This Row],[temperatuur]])*Uitgangspunten!$B$9,0),1)</f>
        <v>27.3</v>
      </c>
      <c r="I3494"/>
      <c r="J3494"/>
      <c r="K3494" s="6"/>
      <c r="O3494" s="5"/>
      <c r="P3494" s="8"/>
      <c r="U3494"/>
      <c r="V3494"/>
    </row>
    <row r="3495" spans="1:22" x14ac:dyDescent="0.25">
      <c r="A3495">
        <v>2010</v>
      </c>
      <c r="B3495">
        <v>10</v>
      </c>
      <c r="C3495">
        <v>24</v>
      </c>
      <c r="D3495">
        <v>8</v>
      </c>
      <c r="E3495" s="13">
        <v>8.5</v>
      </c>
      <c r="F3495" s="7">
        <f>(((20-15)/(MIN($E$2:$E$8761)-15))*Data[[#This Row],[temperatuur]])+18.151</f>
        <v>16.365285714285715</v>
      </c>
      <c r="G3495" s="7">
        <f>Data[[#This Row],[Tintern ]]-Data[[#This Row],[temperatuur]]</f>
        <v>7.8652857142857151</v>
      </c>
      <c r="H3495" s="7">
        <f>ROUND(IF(Data[[#This Row],[deltaT]]&gt;0,(Data[[#This Row],[Tintern ]]-Data[[#This Row],[temperatuur]])*Uitgangspunten!$B$9,0),1)</f>
        <v>27.3</v>
      </c>
      <c r="I3495"/>
      <c r="J3495"/>
      <c r="K3495" s="6"/>
      <c r="O3495" s="5"/>
      <c r="P3495" s="8"/>
      <c r="U3495"/>
      <c r="V3495"/>
    </row>
    <row r="3496" spans="1:22" x14ac:dyDescent="0.25">
      <c r="A3496">
        <v>2010</v>
      </c>
      <c r="B3496">
        <v>10</v>
      </c>
      <c r="C3496">
        <v>24</v>
      </c>
      <c r="D3496">
        <v>16</v>
      </c>
      <c r="E3496" s="13">
        <v>8.5</v>
      </c>
      <c r="F3496" s="7">
        <f>(((20-15)/(MIN($E$2:$E$8761)-15))*Data[[#This Row],[temperatuur]])+18.151</f>
        <v>16.365285714285715</v>
      </c>
      <c r="G3496" s="7">
        <f>Data[[#This Row],[Tintern ]]-Data[[#This Row],[temperatuur]]</f>
        <v>7.8652857142857151</v>
      </c>
      <c r="H3496" s="7">
        <f>ROUND(IF(Data[[#This Row],[deltaT]]&gt;0,(Data[[#This Row],[Tintern ]]-Data[[#This Row],[temperatuur]])*Uitgangspunten!$B$9,0),1)</f>
        <v>27.3</v>
      </c>
      <c r="I3496"/>
      <c r="J3496"/>
      <c r="K3496" s="6"/>
      <c r="O3496" s="5"/>
      <c r="P3496" s="8"/>
      <c r="U3496"/>
      <c r="V3496"/>
    </row>
    <row r="3497" spans="1:22" x14ac:dyDescent="0.25">
      <c r="A3497">
        <v>2010</v>
      </c>
      <c r="B3497">
        <v>10</v>
      </c>
      <c r="C3497">
        <v>26</v>
      </c>
      <c r="D3497">
        <v>16</v>
      </c>
      <c r="E3497" s="13">
        <v>8.5</v>
      </c>
      <c r="F3497" s="7">
        <f>(((20-15)/(MIN($E$2:$E$8761)-15))*Data[[#This Row],[temperatuur]])+18.151</f>
        <v>16.365285714285715</v>
      </c>
      <c r="G3497" s="7">
        <f>Data[[#This Row],[Tintern ]]-Data[[#This Row],[temperatuur]]</f>
        <v>7.8652857142857151</v>
      </c>
      <c r="H3497" s="7">
        <f>ROUND(IF(Data[[#This Row],[deltaT]]&gt;0,(Data[[#This Row],[Tintern ]]-Data[[#This Row],[temperatuur]])*Uitgangspunten!$B$9,0),1)</f>
        <v>27.3</v>
      </c>
      <c r="I3497"/>
      <c r="J3497"/>
      <c r="K3497" s="6"/>
      <c r="O3497" s="5"/>
      <c r="P3497" s="8"/>
      <c r="U3497"/>
      <c r="V3497"/>
    </row>
    <row r="3498" spans="1:22" x14ac:dyDescent="0.25">
      <c r="A3498">
        <v>2010</v>
      </c>
      <c r="B3498">
        <v>10</v>
      </c>
      <c r="C3498">
        <v>26</v>
      </c>
      <c r="D3498">
        <v>19</v>
      </c>
      <c r="E3498" s="13">
        <v>8.5</v>
      </c>
      <c r="F3498" s="7">
        <f>(((20-15)/(MIN($E$2:$E$8761)-15))*Data[[#This Row],[temperatuur]])+18.151</f>
        <v>16.365285714285715</v>
      </c>
      <c r="G3498" s="7">
        <f>Data[[#This Row],[Tintern ]]-Data[[#This Row],[temperatuur]]</f>
        <v>7.8652857142857151</v>
      </c>
      <c r="H3498" s="7">
        <f>ROUND(IF(Data[[#This Row],[deltaT]]&gt;0,(Data[[#This Row],[Tintern ]]-Data[[#This Row],[temperatuur]])*Uitgangspunten!$B$9,0),1)</f>
        <v>27.3</v>
      </c>
      <c r="I3498"/>
      <c r="J3498"/>
      <c r="K3498" s="6"/>
      <c r="O3498" s="5"/>
      <c r="P3498" s="8"/>
      <c r="U3498"/>
      <c r="V3498"/>
    </row>
    <row r="3499" spans="1:22" x14ac:dyDescent="0.25">
      <c r="A3499">
        <v>2010</v>
      </c>
      <c r="B3499">
        <v>10</v>
      </c>
      <c r="C3499">
        <v>27</v>
      </c>
      <c r="D3499">
        <v>8</v>
      </c>
      <c r="E3499" s="13">
        <v>8.5</v>
      </c>
      <c r="F3499" s="7">
        <f>(((20-15)/(MIN($E$2:$E$8761)-15))*Data[[#This Row],[temperatuur]])+18.151</f>
        <v>16.365285714285715</v>
      </c>
      <c r="G3499" s="7">
        <f>Data[[#This Row],[Tintern ]]-Data[[#This Row],[temperatuur]]</f>
        <v>7.8652857142857151</v>
      </c>
      <c r="H3499" s="7">
        <f>ROUND(IF(Data[[#This Row],[deltaT]]&gt;0,(Data[[#This Row],[Tintern ]]-Data[[#This Row],[temperatuur]])*Uitgangspunten!$B$9,0),1)</f>
        <v>27.3</v>
      </c>
      <c r="I3499"/>
      <c r="J3499"/>
      <c r="K3499" s="6"/>
      <c r="O3499" s="5"/>
      <c r="P3499" s="8"/>
      <c r="U3499"/>
      <c r="V3499"/>
    </row>
    <row r="3500" spans="1:22" x14ac:dyDescent="0.25">
      <c r="A3500">
        <v>2010</v>
      </c>
      <c r="B3500">
        <v>10</v>
      </c>
      <c r="C3500">
        <v>30</v>
      </c>
      <c r="D3500">
        <v>21</v>
      </c>
      <c r="E3500" s="13">
        <v>8.5</v>
      </c>
      <c r="F3500" s="7">
        <f>(((20-15)/(MIN($E$2:$E$8761)-15))*Data[[#This Row],[temperatuur]])+18.151</f>
        <v>16.365285714285715</v>
      </c>
      <c r="G3500" s="7">
        <f>Data[[#This Row],[Tintern ]]-Data[[#This Row],[temperatuur]]</f>
        <v>7.8652857142857151</v>
      </c>
      <c r="H3500" s="7">
        <f>ROUND(IF(Data[[#This Row],[deltaT]]&gt;0,(Data[[#This Row],[Tintern ]]-Data[[#This Row],[temperatuur]])*Uitgangspunten!$B$9,0),1)</f>
        <v>27.3</v>
      </c>
      <c r="I3500"/>
      <c r="J3500"/>
      <c r="K3500" s="6"/>
      <c r="O3500" s="5"/>
      <c r="P3500" s="8"/>
      <c r="U3500"/>
      <c r="V3500"/>
    </row>
    <row r="3501" spans="1:22" x14ac:dyDescent="0.25">
      <c r="A3501">
        <v>2003</v>
      </c>
      <c r="B3501" s="3">
        <v>11</v>
      </c>
      <c r="C3501" s="3">
        <v>1</v>
      </c>
      <c r="D3501" s="3">
        <v>7</v>
      </c>
      <c r="E3501" s="13">
        <v>8.5</v>
      </c>
      <c r="F3501" s="7">
        <f>(((20-15)/(MIN($E$2:$E$8761)-15))*Data[[#This Row],[temperatuur]])+18.151</f>
        <v>16.365285714285715</v>
      </c>
      <c r="G3501" s="7">
        <f>Data[[#This Row],[Tintern ]]-Data[[#This Row],[temperatuur]]</f>
        <v>7.8652857142857151</v>
      </c>
      <c r="H3501" s="7">
        <f>ROUND(IF(Data[[#This Row],[deltaT]]&gt;0,(Data[[#This Row],[Tintern ]]-Data[[#This Row],[temperatuur]])*Uitgangspunten!$B$9,0),1)</f>
        <v>27.3</v>
      </c>
      <c r="I3501"/>
      <c r="J3501"/>
      <c r="K3501" s="6"/>
      <c r="O3501" s="5"/>
      <c r="P3501" s="8"/>
      <c r="U3501"/>
      <c r="V3501"/>
    </row>
    <row r="3502" spans="1:22" x14ac:dyDescent="0.25">
      <c r="A3502">
        <v>2003</v>
      </c>
      <c r="B3502">
        <v>11</v>
      </c>
      <c r="C3502">
        <v>2</v>
      </c>
      <c r="D3502">
        <v>9</v>
      </c>
      <c r="E3502" s="13">
        <v>8.5</v>
      </c>
      <c r="F3502" s="7">
        <f>(((20-15)/(MIN($E$2:$E$8761)-15))*Data[[#This Row],[temperatuur]])+18.151</f>
        <v>16.365285714285715</v>
      </c>
      <c r="G3502" s="7">
        <f>Data[[#This Row],[Tintern ]]-Data[[#This Row],[temperatuur]]</f>
        <v>7.8652857142857151</v>
      </c>
      <c r="H3502" s="7">
        <f>ROUND(IF(Data[[#This Row],[deltaT]]&gt;0,(Data[[#This Row],[Tintern ]]-Data[[#This Row],[temperatuur]])*Uitgangspunten!$B$9,0),1)</f>
        <v>27.3</v>
      </c>
      <c r="I3502"/>
      <c r="J3502"/>
      <c r="K3502" s="6"/>
      <c r="O3502" s="5"/>
      <c r="P3502" s="8"/>
      <c r="U3502"/>
      <c r="V3502"/>
    </row>
    <row r="3503" spans="1:22" x14ac:dyDescent="0.25">
      <c r="A3503">
        <v>2003</v>
      </c>
      <c r="B3503">
        <v>11</v>
      </c>
      <c r="C3503">
        <v>5</v>
      </c>
      <c r="D3503">
        <v>23</v>
      </c>
      <c r="E3503" s="13">
        <v>8.5</v>
      </c>
      <c r="F3503" s="7">
        <f>(((20-15)/(MIN($E$2:$E$8761)-15))*Data[[#This Row],[temperatuur]])+18.151</f>
        <v>16.365285714285715</v>
      </c>
      <c r="G3503" s="7">
        <f>Data[[#This Row],[Tintern ]]-Data[[#This Row],[temperatuur]]</f>
        <v>7.8652857142857151</v>
      </c>
      <c r="H3503" s="7">
        <f>ROUND(IF(Data[[#This Row],[deltaT]]&gt;0,(Data[[#This Row],[Tintern ]]-Data[[#This Row],[temperatuur]])*Uitgangspunten!$B$9,0),1)</f>
        <v>27.3</v>
      </c>
      <c r="I3503"/>
      <c r="J3503"/>
      <c r="K3503" s="6"/>
      <c r="O3503" s="5"/>
      <c r="P3503" s="8"/>
      <c r="U3503"/>
      <c r="V3503"/>
    </row>
    <row r="3504" spans="1:22" x14ac:dyDescent="0.25">
      <c r="A3504">
        <v>2003</v>
      </c>
      <c r="B3504">
        <v>11</v>
      </c>
      <c r="C3504">
        <v>9</v>
      </c>
      <c r="D3504">
        <v>22</v>
      </c>
      <c r="E3504" s="13">
        <v>8.5</v>
      </c>
      <c r="F3504" s="7">
        <f>(((20-15)/(MIN($E$2:$E$8761)-15))*Data[[#This Row],[temperatuur]])+18.151</f>
        <v>16.365285714285715</v>
      </c>
      <c r="G3504" s="7">
        <f>Data[[#This Row],[Tintern ]]-Data[[#This Row],[temperatuur]]</f>
        <v>7.8652857142857151</v>
      </c>
      <c r="H3504" s="7">
        <f>ROUND(IF(Data[[#This Row],[deltaT]]&gt;0,(Data[[#This Row],[Tintern ]]-Data[[#This Row],[temperatuur]])*Uitgangspunten!$B$9,0),1)</f>
        <v>27.3</v>
      </c>
      <c r="I3504"/>
      <c r="J3504"/>
      <c r="K3504" s="6"/>
      <c r="O3504" s="5"/>
      <c r="P3504" s="8"/>
      <c r="U3504"/>
      <c r="V3504"/>
    </row>
    <row r="3505" spans="1:22" x14ac:dyDescent="0.25">
      <c r="A3505">
        <v>2003</v>
      </c>
      <c r="B3505">
        <v>11</v>
      </c>
      <c r="C3505">
        <v>14</v>
      </c>
      <c r="D3505">
        <v>15</v>
      </c>
      <c r="E3505" s="13">
        <v>8.5</v>
      </c>
      <c r="F3505" s="7">
        <f>(((20-15)/(MIN($E$2:$E$8761)-15))*Data[[#This Row],[temperatuur]])+18.151</f>
        <v>16.365285714285715</v>
      </c>
      <c r="G3505" s="7">
        <f>Data[[#This Row],[Tintern ]]-Data[[#This Row],[temperatuur]]</f>
        <v>7.8652857142857151</v>
      </c>
      <c r="H3505" s="7">
        <f>ROUND(IF(Data[[#This Row],[deltaT]]&gt;0,(Data[[#This Row],[Tintern ]]-Data[[#This Row],[temperatuur]])*Uitgangspunten!$B$9,0),1)</f>
        <v>27.3</v>
      </c>
      <c r="I3505"/>
      <c r="J3505"/>
      <c r="K3505" s="6"/>
      <c r="O3505" s="5"/>
      <c r="P3505" s="8"/>
      <c r="U3505"/>
      <c r="V3505"/>
    </row>
    <row r="3506" spans="1:22" x14ac:dyDescent="0.25">
      <c r="A3506">
        <v>2003</v>
      </c>
      <c r="B3506">
        <v>11</v>
      </c>
      <c r="C3506">
        <v>17</v>
      </c>
      <c r="D3506">
        <v>12</v>
      </c>
      <c r="E3506" s="13">
        <v>8.5</v>
      </c>
      <c r="F3506" s="7">
        <f>(((20-15)/(MIN($E$2:$E$8761)-15))*Data[[#This Row],[temperatuur]])+18.151</f>
        <v>16.365285714285715</v>
      </c>
      <c r="G3506" s="7">
        <f>Data[[#This Row],[Tintern ]]-Data[[#This Row],[temperatuur]]</f>
        <v>7.8652857142857151</v>
      </c>
      <c r="H3506" s="7">
        <f>ROUND(IF(Data[[#This Row],[deltaT]]&gt;0,(Data[[#This Row],[Tintern ]]-Data[[#This Row],[temperatuur]])*Uitgangspunten!$B$9,0),1)</f>
        <v>27.3</v>
      </c>
      <c r="I3506">
        <f>(MAX(E3482:E3505)+MIN(E3482:E3505))/20</f>
        <v>0.85</v>
      </c>
      <c r="J3506"/>
      <c r="K3506" s="6"/>
      <c r="O3506" s="5"/>
      <c r="P3506" s="8"/>
      <c r="U3506"/>
      <c r="V3506"/>
    </row>
    <row r="3507" spans="1:22" x14ac:dyDescent="0.25">
      <c r="A3507">
        <v>2003</v>
      </c>
      <c r="B3507">
        <v>11</v>
      </c>
      <c r="C3507">
        <v>20</v>
      </c>
      <c r="D3507">
        <v>24</v>
      </c>
      <c r="E3507" s="13">
        <v>8.5</v>
      </c>
      <c r="F3507" s="7">
        <f>(((20-15)/(MIN($E$2:$E$8761)-15))*Data[[#This Row],[temperatuur]])+18.151</f>
        <v>16.365285714285715</v>
      </c>
      <c r="G3507" s="7">
        <f>Data[[#This Row],[Tintern ]]-Data[[#This Row],[temperatuur]]</f>
        <v>7.8652857142857151</v>
      </c>
      <c r="H3507" s="7">
        <f>ROUND(IF(Data[[#This Row],[deltaT]]&gt;0,(Data[[#This Row],[Tintern ]]-Data[[#This Row],[temperatuur]])*Uitgangspunten!$B$9,0),1)</f>
        <v>27.3</v>
      </c>
      <c r="I3507"/>
      <c r="J3507"/>
      <c r="K3507" s="6"/>
      <c r="O3507" s="5"/>
      <c r="P3507" s="8"/>
      <c r="U3507"/>
      <c r="V3507"/>
    </row>
    <row r="3508" spans="1:22" x14ac:dyDescent="0.25">
      <c r="A3508">
        <v>2003</v>
      </c>
      <c r="B3508">
        <v>11</v>
      </c>
      <c r="C3508">
        <v>21</v>
      </c>
      <c r="D3508">
        <v>2</v>
      </c>
      <c r="E3508" s="13">
        <v>8.5</v>
      </c>
      <c r="F3508" s="7">
        <f>(((20-15)/(MIN($E$2:$E$8761)-15))*Data[[#This Row],[temperatuur]])+18.151</f>
        <v>16.365285714285715</v>
      </c>
      <c r="G3508" s="7">
        <f>Data[[#This Row],[Tintern ]]-Data[[#This Row],[temperatuur]]</f>
        <v>7.8652857142857151</v>
      </c>
      <c r="H3508" s="7">
        <f>ROUND(IF(Data[[#This Row],[deltaT]]&gt;0,(Data[[#This Row],[Tintern ]]-Data[[#This Row],[temperatuur]])*Uitgangspunten!$B$9,0),1)</f>
        <v>27.3</v>
      </c>
      <c r="I3508"/>
      <c r="J3508"/>
      <c r="K3508" s="6"/>
      <c r="O3508" s="5"/>
      <c r="P3508" s="8"/>
      <c r="U3508"/>
      <c r="V3508"/>
    </row>
    <row r="3509" spans="1:22" x14ac:dyDescent="0.25">
      <c r="A3509">
        <v>2003</v>
      </c>
      <c r="B3509">
        <v>11</v>
      </c>
      <c r="C3509">
        <v>21</v>
      </c>
      <c r="D3509">
        <v>3</v>
      </c>
      <c r="E3509" s="13">
        <v>8.5</v>
      </c>
      <c r="F3509" s="7">
        <f>(((20-15)/(MIN($E$2:$E$8761)-15))*Data[[#This Row],[temperatuur]])+18.151</f>
        <v>16.365285714285715</v>
      </c>
      <c r="G3509" s="7">
        <f>Data[[#This Row],[Tintern ]]-Data[[#This Row],[temperatuur]]</f>
        <v>7.8652857142857151</v>
      </c>
      <c r="H3509" s="7">
        <f>ROUND(IF(Data[[#This Row],[deltaT]]&gt;0,(Data[[#This Row],[Tintern ]]-Data[[#This Row],[temperatuur]])*Uitgangspunten!$B$9,0),1)</f>
        <v>27.3</v>
      </c>
      <c r="I3509"/>
      <c r="J3509"/>
      <c r="K3509" s="6"/>
      <c r="O3509" s="5"/>
      <c r="P3509" s="8"/>
      <c r="U3509"/>
      <c r="V3509"/>
    </row>
    <row r="3510" spans="1:22" x14ac:dyDescent="0.25">
      <c r="A3510">
        <v>2003</v>
      </c>
      <c r="B3510">
        <v>11</v>
      </c>
      <c r="C3510">
        <v>25</v>
      </c>
      <c r="D3510">
        <v>11</v>
      </c>
      <c r="E3510" s="13">
        <v>8.5</v>
      </c>
      <c r="F3510" s="7">
        <f>(((20-15)/(MIN($E$2:$E$8761)-15))*Data[[#This Row],[temperatuur]])+18.151</f>
        <v>16.365285714285715</v>
      </c>
      <c r="G3510" s="7">
        <f>Data[[#This Row],[Tintern ]]-Data[[#This Row],[temperatuur]]</f>
        <v>7.8652857142857151</v>
      </c>
      <c r="H3510" s="7">
        <f>ROUND(IF(Data[[#This Row],[deltaT]]&gt;0,(Data[[#This Row],[Tintern ]]-Data[[#This Row],[temperatuur]])*Uitgangspunten!$B$9,0),1)</f>
        <v>27.3</v>
      </c>
      <c r="I3510"/>
      <c r="J3510"/>
      <c r="K3510" s="6"/>
      <c r="O3510" s="5"/>
      <c r="P3510" s="8"/>
      <c r="U3510"/>
      <c r="V3510"/>
    </row>
    <row r="3511" spans="1:22" x14ac:dyDescent="0.25">
      <c r="A3511">
        <v>2003</v>
      </c>
      <c r="B3511">
        <v>11</v>
      </c>
      <c r="C3511">
        <v>30</v>
      </c>
      <c r="D3511">
        <v>15</v>
      </c>
      <c r="E3511" s="13">
        <v>8.5</v>
      </c>
      <c r="F3511" s="7">
        <f>(((20-15)/(MIN($E$2:$E$8761)-15))*Data[[#This Row],[temperatuur]])+18.151</f>
        <v>16.365285714285715</v>
      </c>
      <c r="G3511" s="7">
        <f>Data[[#This Row],[Tintern ]]-Data[[#This Row],[temperatuur]]</f>
        <v>7.8652857142857151</v>
      </c>
      <c r="H3511" s="7">
        <f>ROUND(IF(Data[[#This Row],[deltaT]]&gt;0,(Data[[#This Row],[Tintern ]]-Data[[#This Row],[temperatuur]])*Uitgangspunten!$B$9,0),1)</f>
        <v>27.3</v>
      </c>
      <c r="I3511"/>
      <c r="J3511"/>
      <c r="K3511" s="6"/>
      <c r="O3511" s="5"/>
      <c r="P3511" s="8"/>
      <c r="U3511"/>
      <c r="V3511"/>
    </row>
    <row r="3512" spans="1:22" x14ac:dyDescent="0.25">
      <c r="A3512">
        <v>2003</v>
      </c>
      <c r="B3512">
        <v>12</v>
      </c>
      <c r="C3512">
        <v>25</v>
      </c>
      <c r="D3512">
        <v>11</v>
      </c>
      <c r="E3512" s="13">
        <v>8.5</v>
      </c>
      <c r="F3512" s="7">
        <f>(((20-15)/(MIN($E$2:$E$8761)-15))*Data[[#This Row],[temperatuur]])+18.151</f>
        <v>16.365285714285715</v>
      </c>
      <c r="G3512" s="7">
        <f>Data[[#This Row],[Tintern ]]-Data[[#This Row],[temperatuur]]</f>
        <v>7.8652857142857151</v>
      </c>
      <c r="H3512" s="7">
        <f>ROUND(IF(Data[[#This Row],[deltaT]]&gt;0,(Data[[#This Row],[Tintern ]]-Data[[#This Row],[temperatuur]])*Uitgangspunten!$B$9,0),1)</f>
        <v>27.3</v>
      </c>
      <c r="I3512"/>
      <c r="J3512"/>
      <c r="K3512" s="6"/>
      <c r="O3512" s="5"/>
      <c r="P3512" s="8"/>
      <c r="U3512"/>
      <c r="V3512"/>
    </row>
    <row r="3513" spans="1:22" x14ac:dyDescent="0.25">
      <c r="A3513">
        <v>2003</v>
      </c>
      <c r="B3513">
        <v>12</v>
      </c>
      <c r="C3513">
        <v>27</v>
      </c>
      <c r="D3513">
        <v>3</v>
      </c>
      <c r="E3513" s="13">
        <v>8.5</v>
      </c>
      <c r="F3513" s="7">
        <f>(((20-15)/(MIN($E$2:$E$8761)-15))*Data[[#This Row],[temperatuur]])+18.151</f>
        <v>16.365285714285715</v>
      </c>
      <c r="G3513" s="7">
        <f>Data[[#This Row],[Tintern ]]-Data[[#This Row],[temperatuur]]</f>
        <v>7.8652857142857151</v>
      </c>
      <c r="H3513" s="7">
        <f>ROUND(IF(Data[[#This Row],[deltaT]]&gt;0,(Data[[#This Row],[Tintern ]]-Data[[#This Row],[temperatuur]])*Uitgangspunten!$B$9,0),1)</f>
        <v>27.3</v>
      </c>
      <c r="I3513"/>
      <c r="J3513"/>
      <c r="K3513" s="6"/>
      <c r="O3513" s="5"/>
      <c r="P3513" s="8"/>
      <c r="U3513"/>
      <c r="V3513"/>
    </row>
    <row r="3514" spans="1:22" x14ac:dyDescent="0.25">
      <c r="A3514">
        <v>2001</v>
      </c>
      <c r="B3514">
        <v>1</v>
      </c>
      <c r="C3514">
        <v>4</v>
      </c>
      <c r="D3514">
        <v>17</v>
      </c>
      <c r="E3514" s="13">
        <v>8.6</v>
      </c>
      <c r="F3514" s="7">
        <f>(((20-15)/(MIN($E$2:$E$8761)-15))*Data[[#This Row],[temperatuur]])+18.151</f>
        <v>16.344277310924369</v>
      </c>
      <c r="G3514" s="7">
        <f>Data[[#This Row],[Tintern ]]-Data[[#This Row],[temperatuur]]</f>
        <v>7.7442773109243692</v>
      </c>
      <c r="H3514" s="7">
        <f>ROUND(IF(Data[[#This Row],[deltaT]]&gt;0,(Data[[#This Row],[Tintern ]]-Data[[#This Row],[temperatuur]])*Uitgangspunten!$B$9,0),1)</f>
        <v>26.9</v>
      </c>
      <c r="I3514"/>
      <c r="J3514"/>
      <c r="K3514" s="6"/>
      <c r="O3514" s="5"/>
      <c r="P3514" s="8"/>
      <c r="U3514"/>
      <c r="V3514"/>
    </row>
    <row r="3515" spans="1:22" x14ac:dyDescent="0.25">
      <c r="A3515">
        <v>2004</v>
      </c>
      <c r="B3515">
        <v>2</v>
      </c>
      <c r="C3515">
        <v>7</v>
      </c>
      <c r="D3515">
        <v>3</v>
      </c>
      <c r="E3515" s="13">
        <v>8.6</v>
      </c>
      <c r="F3515" s="7">
        <f>(((20-15)/(MIN($E$2:$E$8761)-15))*Data[[#This Row],[temperatuur]])+18.151</f>
        <v>16.344277310924369</v>
      </c>
      <c r="G3515" s="7">
        <f>Data[[#This Row],[Tintern ]]-Data[[#This Row],[temperatuur]]</f>
        <v>7.7442773109243692</v>
      </c>
      <c r="H3515" s="7">
        <f>ROUND(IF(Data[[#This Row],[deltaT]]&gt;0,(Data[[#This Row],[Tintern ]]-Data[[#This Row],[temperatuur]])*Uitgangspunten!$B$9,0),1)</f>
        <v>26.9</v>
      </c>
      <c r="I3515"/>
      <c r="J3515"/>
      <c r="K3515" s="6"/>
      <c r="O3515" s="5"/>
      <c r="P3515" s="8"/>
      <c r="U3515"/>
      <c r="V3515"/>
    </row>
    <row r="3516" spans="1:22" x14ac:dyDescent="0.25">
      <c r="A3516">
        <v>2004</v>
      </c>
      <c r="B3516">
        <v>2</v>
      </c>
      <c r="C3516">
        <v>14</v>
      </c>
      <c r="D3516">
        <v>15</v>
      </c>
      <c r="E3516" s="13">
        <v>8.6</v>
      </c>
      <c r="F3516" s="7">
        <f>(((20-15)/(MIN($E$2:$E$8761)-15))*Data[[#This Row],[temperatuur]])+18.151</f>
        <v>16.344277310924369</v>
      </c>
      <c r="G3516" s="7">
        <f>Data[[#This Row],[Tintern ]]-Data[[#This Row],[temperatuur]]</f>
        <v>7.7442773109243692</v>
      </c>
      <c r="H3516" s="7">
        <f>ROUND(IF(Data[[#This Row],[deltaT]]&gt;0,(Data[[#This Row],[Tintern ]]-Data[[#This Row],[temperatuur]])*Uitgangspunten!$B$9,0),1)</f>
        <v>26.9</v>
      </c>
      <c r="I3516"/>
      <c r="J3516"/>
      <c r="K3516" s="6"/>
      <c r="O3516" s="5"/>
      <c r="P3516" s="8"/>
      <c r="U3516"/>
      <c r="V3516"/>
    </row>
    <row r="3517" spans="1:22" x14ac:dyDescent="0.25">
      <c r="A3517">
        <v>2004</v>
      </c>
      <c r="B3517">
        <v>3</v>
      </c>
      <c r="C3517">
        <v>7</v>
      </c>
      <c r="D3517">
        <v>14</v>
      </c>
      <c r="E3517" s="13">
        <v>8.6</v>
      </c>
      <c r="F3517" s="7">
        <f>(((20-15)/(MIN($E$2:$E$8761)-15))*Data[[#This Row],[temperatuur]])+18.151</f>
        <v>16.344277310924369</v>
      </c>
      <c r="G3517" s="7">
        <f>Data[[#This Row],[Tintern ]]-Data[[#This Row],[temperatuur]]</f>
        <v>7.7442773109243692</v>
      </c>
      <c r="H3517" s="7">
        <f>ROUND(IF(Data[[#This Row],[deltaT]]&gt;0,(Data[[#This Row],[Tintern ]]-Data[[#This Row],[temperatuur]])*Uitgangspunten!$B$9,0),1)</f>
        <v>26.9</v>
      </c>
      <c r="I3517"/>
      <c r="J3517"/>
      <c r="K3517" s="6"/>
      <c r="O3517" s="5"/>
      <c r="P3517" s="8"/>
      <c r="U3517"/>
      <c r="V3517"/>
    </row>
    <row r="3518" spans="1:22" x14ac:dyDescent="0.25">
      <c r="A3518">
        <v>2004</v>
      </c>
      <c r="B3518">
        <v>3</v>
      </c>
      <c r="C3518">
        <v>17</v>
      </c>
      <c r="D3518">
        <v>20</v>
      </c>
      <c r="E3518" s="13">
        <v>8.6</v>
      </c>
      <c r="F3518" s="7">
        <f>(((20-15)/(MIN($E$2:$E$8761)-15))*Data[[#This Row],[temperatuur]])+18.151</f>
        <v>16.344277310924369</v>
      </c>
      <c r="G3518" s="7">
        <f>Data[[#This Row],[Tintern ]]-Data[[#This Row],[temperatuur]]</f>
        <v>7.7442773109243692</v>
      </c>
      <c r="H3518" s="7">
        <f>ROUND(IF(Data[[#This Row],[deltaT]]&gt;0,(Data[[#This Row],[Tintern ]]-Data[[#This Row],[temperatuur]])*Uitgangspunten!$B$9,0),1)</f>
        <v>26.9</v>
      </c>
      <c r="I3518"/>
      <c r="J3518"/>
      <c r="K3518" s="6"/>
      <c r="O3518" s="5"/>
      <c r="P3518" s="8"/>
      <c r="U3518"/>
      <c r="V3518"/>
    </row>
    <row r="3519" spans="1:22" x14ac:dyDescent="0.25">
      <c r="A3519">
        <v>2004</v>
      </c>
      <c r="B3519">
        <v>3</v>
      </c>
      <c r="C3519">
        <v>19</v>
      </c>
      <c r="D3519">
        <v>22</v>
      </c>
      <c r="E3519" s="13">
        <v>8.6</v>
      </c>
      <c r="F3519" s="7">
        <f>(((20-15)/(MIN($E$2:$E$8761)-15))*Data[[#This Row],[temperatuur]])+18.151</f>
        <v>16.344277310924369</v>
      </c>
      <c r="G3519" s="7">
        <f>Data[[#This Row],[Tintern ]]-Data[[#This Row],[temperatuur]]</f>
        <v>7.7442773109243692</v>
      </c>
      <c r="H3519" s="7">
        <f>ROUND(IF(Data[[#This Row],[deltaT]]&gt;0,(Data[[#This Row],[Tintern ]]-Data[[#This Row],[temperatuur]])*Uitgangspunten!$B$9,0),1)</f>
        <v>26.9</v>
      </c>
      <c r="I3519"/>
      <c r="J3519"/>
      <c r="K3519" s="6"/>
      <c r="O3519" s="5"/>
      <c r="P3519" s="8"/>
      <c r="U3519"/>
      <c r="V3519"/>
    </row>
    <row r="3520" spans="1:22" x14ac:dyDescent="0.25">
      <c r="A3520">
        <v>2002</v>
      </c>
      <c r="B3520" s="3">
        <v>4</v>
      </c>
      <c r="C3520" s="3">
        <v>1</v>
      </c>
      <c r="D3520" s="3">
        <v>3</v>
      </c>
      <c r="E3520" s="13">
        <v>8.6</v>
      </c>
      <c r="F3520" s="7">
        <f>(((20-15)/(MIN($E$2:$E$8761)-15))*Data[[#This Row],[temperatuur]])+18.151</f>
        <v>16.344277310924369</v>
      </c>
      <c r="G3520" s="7">
        <f>Data[[#This Row],[Tintern ]]-Data[[#This Row],[temperatuur]]</f>
        <v>7.7442773109243692</v>
      </c>
      <c r="H3520" s="7">
        <f>ROUND(IF(Data[[#This Row],[deltaT]]&gt;0,(Data[[#This Row],[Tintern ]]-Data[[#This Row],[temperatuur]])*Uitgangspunten!$B$9,0),1)</f>
        <v>26.9</v>
      </c>
      <c r="I3520"/>
      <c r="J3520"/>
      <c r="K3520" s="6"/>
      <c r="O3520" s="5"/>
      <c r="P3520" s="8"/>
      <c r="U3520"/>
      <c r="V3520"/>
    </row>
    <row r="3521" spans="1:22" x14ac:dyDescent="0.25">
      <c r="A3521">
        <v>2002</v>
      </c>
      <c r="B3521">
        <v>4</v>
      </c>
      <c r="C3521">
        <v>2</v>
      </c>
      <c r="D3521">
        <v>6</v>
      </c>
      <c r="E3521" s="13">
        <v>8.6</v>
      </c>
      <c r="F3521" s="7">
        <f>(((20-15)/(MIN($E$2:$E$8761)-15))*Data[[#This Row],[temperatuur]])+18.151</f>
        <v>16.344277310924369</v>
      </c>
      <c r="G3521" s="7">
        <f>Data[[#This Row],[Tintern ]]-Data[[#This Row],[temperatuur]]</f>
        <v>7.7442773109243692</v>
      </c>
      <c r="H3521" s="7">
        <f>ROUND(IF(Data[[#This Row],[deltaT]]&gt;0,(Data[[#This Row],[Tintern ]]-Data[[#This Row],[temperatuur]])*Uitgangspunten!$B$9,0),1)</f>
        <v>26.9</v>
      </c>
      <c r="I3521"/>
      <c r="J3521"/>
      <c r="K3521" s="6"/>
      <c r="O3521" s="5"/>
      <c r="P3521" s="8"/>
      <c r="U3521"/>
      <c r="V3521"/>
    </row>
    <row r="3522" spans="1:22" x14ac:dyDescent="0.25">
      <c r="A3522">
        <v>2002</v>
      </c>
      <c r="B3522">
        <v>4</v>
      </c>
      <c r="C3522">
        <v>4</v>
      </c>
      <c r="D3522">
        <v>23</v>
      </c>
      <c r="E3522" s="13">
        <v>8.6</v>
      </c>
      <c r="F3522" s="7">
        <f>(((20-15)/(MIN($E$2:$E$8761)-15))*Data[[#This Row],[temperatuur]])+18.151</f>
        <v>16.344277310924369</v>
      </c>
      <c r="G3522" s="7">
        <f>Data[[#This Row],[Tintern ]]-Data[[#This Row],[temperatuur]]</f>
        <v>7.7442773109243692</v>
      </c>
      <c r="H3522" s="7">
        <f>ROUND(IF(Data[[#This Row],[deltaT]]&gt;0,(Data[[#This Row],[Tintern ]]-Data[[#This Row],[temperatuur]])*Uitgangspunten!$B$9,0),1)</f>
        <v>26.9</v>
      </c>
      <c r="I3522"/>
      <c r="J3522"/>
      <c r="K3522" s="6"/>
      <c r="O3522" s="5"/>
      <c r="P3522" s="8"/>
      <c r="U3522"/>
      <c r="V3522"/>
    </row>
    <row r="3523" spans="1:22" x14ac:dyDescent="0.25">
      <c r="A3523">
        <v>2002</v>
      </c>
      <c r="B3523">
        <v>4</v>
      </c>
      <c r="C3523">
        <v>12</v>
      </c>
      <c r="D3523">
        <v>8</v>
      </c>
      <c r="E3523" s="13">
        <v>8.6</v>
      </c>
      <c r="F3523" s="7">
        <f>(((20-15)/(MIN($E$2:$E$8761)-15))*Data[[#This Row],[temperatuur]])+18.151</f>
        <v>16.344277310924369</v>
      </c>
      <c r="G3523" s="7">
        <f>Data[[#This Row],[Tintern ]]-Data[[#This Row],[temperatuur]]</f>
        <v>7.7442773109243692</v>
      </c>
      <c r="H3523" s="7">
        <f>ROUND(IF(Data[[#This Row],[deltaT]]&gt;0,(Data[[#This Row],[Tintern ]]-Data[[#This Row],[temperatuur]])*Uitgangspunten!$B$9,0),1)</f>
        <v>26.9</v>
      </c>
      <c r="I3523"/>
      <c r="J3523"/>
      <c r="K3523" s="6"/>
      <c r="O3523" s="5"/>
      <c r="P3523" s="8"/>
      <c r="U3523"/>
      <c r="V3523"/>
    </row>
    <row r="3524" spans="1:22" x14ac:dyDescent="0.25">
      <c r="A3524">
        <v>2002</v>
      </c>
      <c r="B3524">
        <v>4</v>
      </c>
      <c r="C3524">
        <v>12</v>
      </c>
      <c r="D3524">
        <v>19</v>
      </c>
      <c r="E3524" s="13">
        <v>8.6</v>
      </c>
      <c r="F3524" s="7">
        <f>(((20-15)/(MIN($E$2:$E$8761)-15))*Data[[#This Row],[temperatuur]])+18.151</f>
        <v>16.344277310924369</v>
      </c>
      <c r="G3524" s="7">
        <f>Data[[#This Row],[Tintern ]]-Data[[#This Row],[temperatuur]]</f>
        <v>7.7442773109243692</v>
      </c>
      <c r="H3524" s="7">
        <f>ROUND(IF(Data[[#This Row],[deltaT]]&gt;0,(Data[[#This Row],[Tintern ]]-Data[[#This Row],[temperatuur]])*Uitgangspunten!$B$9,0),1)</f>
        <v>26.9</v>
      </c>
      <c r="I3524"/>
      <c r="J3524"/>
      <c r="K3524" s="6"/>
      <c r="O3524" s="5"/>
      <c r="P3524" s="8"/>
      <c r="U3524"/>
      <c r="V3524"/>
    </row>
    <row r="3525" spans="1:22" x14ac:dyDescent="0.25">
      <c r="A3525">
        <v>2002</v>
      </c>
      <c r="B3525">
        <v>4</v>
      </c>
      <c r="C3525">
        <v>14</v>
      </c>
      <c r="D3525">
        <v>10</v>
      </c>
      <c r="E3525" s="13">
        <v>8.6</v>
      </c>
      <c r="F3525" s="7">
        <f>(((20-15)/(MIN($E$2:$E$8761)-15))*Data[[#This Row],[temperatuur]])+18.151</f>
        <v>16.344277310924369</v>
      </c>
      <c r="G3525" s="7">
        <f>Data[[#This Row],[Tintern ]]-Data[[#This Row],[temperatuur]]</f>
        <v>7.7442773109243692</v>
      </c>
      <c r="H3525" s="7">
        <f>ROUND(IF(Data[[#This Row],[deltaT]]&gt;0,(Data[[#This Row],[Tintern ]]-Data[[#This Row],[temperatuur]])*Uitgangspunten!$B$9,0),1)</f>
        <v>26.9</v>
      </c>
      <c r="I3525"/>
      <c r="J3525"/>
      <c r="K3525" s="6"/>
      <c r="O3525" s="5"/>
      <c r="P3525" s="8"/>
      <c r="U3525"/>
      <c r="V3525"/>
    </row>
    <row r="3526" spans="1:22" x14ac:dyDescent="0.25">
      <c r="A3526">
        <v>2002</v>
      </c>
      <c r="B3526">
        <v>4</v>
      </c>
      <c r="C3526">
        <v>25</v>
      </c>
      <c r="D3526">
        <v>3</v>
      </c>
      <c r="E3526" s="13">
        <v>8.6</v>
      </c>
      <c r="F3526" s="7">
        <f>(((20-15)/(MIN($E$2:$E$8761)-15))*Data[[#This Row],[temperatuur]])+18.151</f>
        <v>16.344277310924369</v>
      </c>
      <c r="G3526" s="7">
        <f>Data[[#This Row],[Tintern ]]-Data[[#This Row],[temperatuur]]</f>
        <v>7.7442773109243692</v>
      </c>
      <c r="H3526" s="7">
        <f>ROUND(IF(Data[[#This Row],[deltaT]]&gt;0,(Data[[#This Row],[Tintern ]]-Data[[#This Row],[temperatuur]])*Uitgangspunten!$B$9,0),1)</f>
        <v>26.9</v>
      </c>
      <c r="I3526"/>
      <c r="J3526"/>
      <c r="K3526" s="6"/>
      <c r="O3526" s="5"/>
      <c r="P3526" s="8"/>
      <c r="U3526"/>
      <c r="V3526"/>
    </row>
    <row r="3527" spans="1:22" x14ac:dyDescent="0.25">
      <c r="A3527">
        <v>2002</v>
      </c>
      <c r="B3527">
        <v>4</v>
      </c>
      <c r="C3527">
        <v>26</v>
      </c>
      <c r="D3527">
        <v>13</v>
      </c>
      <c r="E3527" s="13">
        <v>8.6</v>
      </c>
      <c r="F3527" s="7">
        <f>(((20-15)/(MIN($E$2:$E$8761)-15))*Data[[#This Row],[temperatuur]])+18.151</f>
        <v>16.344277310924369</v>
      </c>
      <c r="G3527" s="7">
        <f>Data[[#This Row],[Tintern ]]-Data[[#This Row],[temperatuur]]</f>
        <v>7.7442773109243692</v>
      </c>
      <c r="H3527" s="7">
        <f>ROUND(IF(Data[[#This Row],[deltaT]]&gt;0,(Data[[#This Row],[Tintern ]]-Data[[#This Row],[temperatuur]])*Uitgangspunten!$B$9,0),1)</f>
        <v>26.9</v>
      </c>
      <c r="I3527"/>
      <c r="J3527"/>
      <c r="K3527" s="6"/>
      <c r="O3527" s="5"/>
      <c r="P3527" s="8"/>
      <c r="U3527"/>
      <c r="V3527"/>
    </row>
    <row r="3528" spans="1:22" x14ac:dyDescent="0.25">
      <c r="A3528">
        <v>2002</v>
      </c>
      <c r="B3528">
        <v>4</v>
      </c>
      <c r="C3528">
        <v>30</v>
      </c>
      <c r="D3528">
        <v>1</v>
      </c>
      <c r="E3528" s="13">
        <v>8.6</v>
      </c>
      <c r="F3528" s="7">
        <f>(((20-15)/(MIN($E$2:$E$8761)-15))*Data[[#This Row],[temperatuur]])+18.151</f>
        <v>16.344277310924369</v>
      </c>
      <c r="G3528" s="7">
        <f>Data[[#This Row],[Tintern ]]-Data[[#This Row],[temperatuur]]</f>
        <v>7.7442773109243692</v>
      </c>
      <c r="H3528" s="7">
        <f>ROUND(IF(Data[[#This Row],[deltaT]]&gt;0,(Data[[#This Row],[Tintern ]]-Data[[#This Row],[temperatuur]])*Uitgangspunten!$B$9,0),1)</f>
        <v>26.9</v>
      </c>
      <c r="I3528"/>
      <c r="J3528"/>
      <c r="K3528" s="6"/>
      <c r="O3528" s="5"/>
      <c r="P3528" s="8"/>
      <c r="U3528"/>
      <c r="V3528"/>
    </row>
    <row r="3529" spans="1:22" x14ac:dyDescent="0.25">
      <c r="A3529">
        <v>2000</v>
      </c>
      <c r="B3529">
        <v>5</v>
      </c>
      <c r="C3529">
        <v>29</v>
      </c>
      <c r="D3529">
        <v>21</v>
      </c>
      <c r="E3529" s="13">
        <v>8.6</v>
      </c>
      <c r="F3529" s="7">
        <f>(((20-15)/(MIN($E$2:$E$8761)-15))*Data[[#This Row],[temperatuur]])+18.151</f>
        <v>16.344277310924369</v>
      </c>
      <c r="G3529" s="7">
        <f>Data[[#This Row],[Tintern ]]-Data[[#This Row],[temperatuur]]</f>
        <v>7.7442773109243692</v>
      </c>
      <c r="H3529" s="7">
        <f>ROUND(IF(Data[[#This Row],[deltaT]]&gt;0,(Data[[#This Row],[Tintern ]]-Data[[#This Row],[temperatuur]])*Uitgangspunten!$B$9,0),1)</f>
        <v>26.9</v>
      </c>
      <c r="I3529"/>
      <c r="J3529"/>
      <c r="K3529" s="6"/>
      <c r="O3529" s="5"/>
      <c r="P3529" s="8"/>
      <c r="U3529"/>
      <c r="V3529"/>
    </row>
    <row r="3530" spans="1:22" x14ac:dyDescent="0.25">
      <c r="A3530">
        <v>2011</v>
      </c>
      <c r="B3530">
        <v>6</v>
      </c>
      <c r="C3530">
        <v>11</v>
      </c>
      <c r="D3530">
        <v>21</v>
      </c>
      <c r="E3530" s="13">
        <v>8.6</v>
      </c>
      <c r="F3530" s="7">
        <f>(((20-15)/(MIN($E$2:$E$8761)-15))*Data[[#This Row],[temperatuur]])+18.151</f>
        <v>16.344277310924369</v>
      </c>
      <c r="G3530" s="7">
        <f>Data[[#This Row],[Tintern ]]-Data[[#This Row],[temperatuur]]</f>
        <v>7.7442773109243692</v>
      </c>
      <c r="H3530" s="7">
        <f>ROUND(IF(Data[[#This Row],[deltaT]]&gt;0,(Data[[#This Row],[Tintern ]]-Data[[#This Row],[temperatuur]])*Uitgangspunten!$B$9,0),1)</f>
        <v>26.9</v>
      </c>
      <c r="I3530">
        <f>(MAX(E3506:E3529)+MIN(E3506:E3529))/20</f>
        <v>0.85500000000000009</v>
      </c>
      <c r="J3530"/>
      <c r="K3530" s="6"/>
      <c r="O3530" s="5"/>
      <c r="P3530" s="8"/>
      <c r="U3530"/>
      <c r="V3530"/>
    </row>
    <row r="3531" spans="1:22" x14ac:dyDescent="0.25">
      <c r="A3531">
        <v>2011</v>
      </c>
      <c r="B3531">
        <v>9</v>
      </c>
      <c r="C3531">
        <v>1</v>
      </c>
      <c r="D3531">
        <v>24</v>
      </c>
      <c r="E3531" s="13">
        <v>8.6</v>
      </c>
      <c r="F3531" s="7">
        <f>(((20-15)/(MIN($E$2:$E$8761)-15))*Data[[#This Row],[temperatuur]])+18.151</f>
        <v>16.344277310924369</v>
      </c>
      <c r="G3531" s="7">
        <f>Data[[#This Row],[Tintern ]]-Data[[#This Row],[temperatuur]]</f>
        <v>7.7442773109243692</v>
      </c>
      <c r="H3531" s="7">
        <f>ROUND(IF(Data[[#This Row],[deltaT]]&gt;0,(Data[[#This Row],[Tintern ]]-Data[[#This Row],[temperatuur]])*Uitgangspunten!$B$9,0),1)</f>
        <v>26.9</v>
      </c>
      <c r="I3531"/>
      <c r="J3531"/>
      <c r="K3531" s="6"/>
      <c r="O3531" s="5"/>
      <c r="P3531" s="8"/>
      <c r="U3531"/>
      <c r="V3531"/>
    </row>
    <row r="3532" spans="1:22" x14ac:dyDescent="0.25">
      <c r="A3532">
        <v>2011</v>
      </c>
      <c r="B3532">
        <v>9</v>
      </c>
      <c r="C3532">
        <v>2</v>
      </c>
      <c r="D3532">
        <v>1</v>
      </c>
      <c r="E3532" s="13">
        <v>8.6</v>
      </c>
      <c r="F3532" s="7">
        <f>(((20-15)/(MIN($E$2:$E$8761)-15))*Data[[#This Row],[temperatuur]])+18.151</f>
        <v>16.344277310924369</v>
      </c>
      <c r="G3532" s="7">
        <f>Data[[#This Row],[Tintern ]]-Data[[#This Row],[temperatuur]]</f>
        <v>7.7442773109243692</v>
      </c>
      <c r="H3532" s="7">
        <f>ROUND(IF(Data[[#This Row],[deltaT]]&gt;0,(Data[[#This Row],[Tintern ]]-Data[[#This Row],[temperatuur]])*Uitgangspunten!$B$9,0),1)</f>
        <v>26.9</v>
      </c>
      <c r="I3532"/>
      <c r="J3532"/>
      <c r="K3532" s="6"/>
      <c r="O3532" s="5"/>
      <c r="P3532" s="8"/>
      <c r="U3532"/>
      <c r="V3532"/>
    </row>
    <row r="3533" spans="1:22" x14ac:dyDescent="0.25">
      <c r="A3533">
        <v>2011</v>
      </c>
      <c r="B3533">
        <v>9</v>
      </c>
      <c r="C3533">
        <v>23</v>
      </c>
      <c r="D3533">
        <v>1</v>
      </c>
      <c r="E3533" s="13">
        <v>8.6</v>
      </c>
      <c r="F3533" s="7">
        <f>(((20-15)/(MIN($E$2:$E$8761)-15))*Data[[#This Row],[temperatuur]])+18.151</f>
        <v>16.344277310924369</v>
      </c>
      <c r="G3533" s="7">
        <f>Data[[#This Row],[Tintern ]]-Data[[#This Row],[temperatuur]]</f>
        <v>7.7442773109243692</v>
      </c>
      <c r="H3533" s="7">
        <f>ROUND(IF(Data[[#This Row],[deltaT]]&gt;0,(Data[[#This Row],[Tintern ]]-Data[[#This Row],[temperatuur]])*Uitgangspunten!$B$9,0),1)</f>
        <v>26.9</v>
      </c>
      <c r="I3533"/>
      <c r="J3533"/>
      <c r="K3533" s="6"/>
      <c r="O3533" s="5"/>
      <c r="P3533" s="8"/>
      <c r="U3533"/>
      <c r="V3533"/>
    </row>
    <row r="3534" spans="1:22" x14ac:dyDescent="0.25">
      <c r="A3534">
        <v>2010</v>
      </c>
      <c r="B3534" s="3">
        <v>10</v>
      </c>
      <c r="C3534">
        <v>1</v>
      </c>
      <c r="D3534">
        <v>2</v>
      </c>
      <c r="E3534" s="13">
        <v>8.6</v>
      </c>
      <c r="F3534" s="7">
        <f>(((20-15)/(MIN($E$2:$E$8761)-15))*Data[[#This Row],[temperatuur]])+18.151</f>
        <v>16.344277310924369</v>
      </c>
      <c r="G3534" s="7">
        <f>Data[[#This Row],[Tintern ]]-Data[[#This Row],[temperatuur]]</f>
        <v>7.7442773109243692</v>
      </c>
      <c r="H3534" s="7">
        <f>ROUND(IF(Data[[#This Row],[deltaT]]&gt;0,(Data[[#This Row],[Tintern ]]-Data[[#This Row],[temperatuur]])*Uitgangspunten!$B$9,0),1)</f>
        <v>26.9</v>
      </c>
      <c r="I3534"/>
      <c r="J3534"/>
      <c r="K3534" s="6"/>
      <c r="O3534" s="5"/>
      <c r="P3534" s="8"/>
      <c r="U3534"/>
      <c r="V3534"/>
    </row>
    <row r="3535" spans="1:22" x14ac:dyDescent="0.25">
      <c r="A3535">
        <v>2010</v>
      </c>
      <c r="B3535">
        <v>10</v>
      </c>
      <c r="C3535">
        <v>10</v>
      </c>
      <c r="D3535">
        <v>3</v>
      </c>
      <c r="E3535" s="13">
        <v>8.6</v>
      </c>
      <c r="F3535" s="7">
        <f>(((20-15)/(MIN($E$2:$E$8761)-15))*Data[[#This Row],[temperatuur]])+18.151</f>
        <v>16.344277310924369</v>
      </c>
      <c r="G3535" s="7">
        <f>Data[[#This Row],[Tintern ]]-Data[[#This Row],[temperatuur]]</f>
        <v>7.7442773109243692</v>
      </c>
      <c r="H3535" s="7">
        <f>ROUND(IF(Data[[#This Row],[deltaT]]&gt;0,(Data[[#This Row],[Tintern ]]-Data[[#This Row],[temperatuur]])*Uitgangspunten!$B$9,0),1)</f>
        <v>26.9</v>
      </c>
      <c r="I3535"/>
      <c r="J3535"/>
      <c r="K3535" s="6"/>
      <c r="O3535" s="5"/>
      <c r="P3535" s="8"/>
      <c r="U3535"/>
      <c r="V3535"/>
    </row>
    <row r="3536" spans="1:22" x14ac:dyDescent="0.25">
      <c r="A3536">
        <v>2010</v>
      </c>
      <c r="B3536">
        <v>10</v>
      </c>
      <c r="C3536">
        <v>16</v>
      </c>
      <c r="D3536">
        <v>6</v>
      </c>
      <c r="E3536" s="13">
        <v>8.6</v>
      </c>
      <c r="F3536" s="7">
        <f>(((20-15)/(MIN($E$2:$E$8761)-15))*Data[[#This Row],[temperatuur]])+18.151</f>
        <v>16.344277310924369</v>
      </c>
      <c r="G3536" s="7">
        <f>Data[[#This Row],[Tintern ]]-Data[[#This Row],[temperatuur]]</f>
        <v>7.7442773109243692</v>
      </c>
      <c r="H3536" s="7">
        <f>ROUND(IF(Data[[#This Row],[deltaT]]&gt;0,(Data[[#This Row],[Tintern ]]-Data[[#This Row],[temperatuur]])*Uitgangspunten!$B$9,0),1)</f>
        <v>26.9</v>
      </c>
      <c r="I3536"/>
      <c r="J3536"/>
      <c r="K3536" s="6"/>
      <c r="O3536" s="5"/>
      <c r="P3536" s="8"/>
      <c r="U3536"/>
      <c r="V3536"/>
    </row>
    <row r="3537" spans="1:22" x14ac:dyDescent="0.25">
      <c r="A3537">
        <v>2010</v>
      </c>
      <c r="B3537">
        <v>10</v>
      </c>
      <c r="C3537">
        <v>23</v>
      </c>
      <c r="D3537">
        <v>24</v>
      </c>
      <c r="E3537" s="13">
        <v>8.6</v>
      </c>
      <c r="F3537" s="7">
        <f>(((20-15)/(MIN($E$2:$E$8761)-15))*Data[[#This Row],[temperatuur]])+18.151</f>
        <v>16.344277310924369</v>
      </c>
      <c r="G3537" s="7">
        <f>Data[[#This Row],[Tintern ]]-Data[[#This Row],[temperatuur]]</f>
        <v>7.7442773109243692</v>
      </c>
      <c r="H3537" s="7">
        <f>ROUND(IF(Data[[#This Row],[deltaT]]&gt;0,(Data[[#This Row],[Tintern ]]-Data[[#This Row],[temperatuur]])*Uitgangspunten!$B$9,0),1)</f>
        <v>26.9</v>
      </c>
      <c r="I3537"/>
      <c r="J3537"/>
      <c r="K3537" s="6"/>
      <c r="O3537" s="5"/>
      <c r="P3537" s="8"/>
      <c r="U3537"/>
      <c r="V3537"/>
    </row>
    <row r="3538" spans="1:22" x14ac:dyDescent="0.25">
      <c r="A3538">
        <v>2010</v>
      </c>
      <c r="B3538">
        <v>10</v>
      </c>
      <c r="C3538">
        <v>29</v>
      </c>
      <c r="D3538">
        <v>1</v>
      </c>
      <c r="E3538" s="13">
        <v>8.6</v>
      </c>
      <c r="F3538" s="7">
        <f>(((20-15)/(MIN($E$2:$E$8761)-15))*Data[[#This Row],[temperatuur]])+18.151</f>
        <v>16.344277310924369</v>
      </c>
      <c r="G3538" s="7">
        <f>Data[[#This Row],[Tintern ]]-Data[[#This Row],[temperatuur]]</f>
        <v>7.7442773109243692</v>
      </c>
      <c r="H3538" s="7">
        <f>ROUND(IF(Data[[#This Row],[deltaT]]&gt;0,(Data[[#This Row],[Tintern ]]-Data[[#This Row],[temperatuur]])*Uitgangspunten!$B$9,0),1)</f>
        <v>26.9</v>
      </c>
      <c r="I3538"/>
      <c r="J3538"/>
      <c r="K3538" s="6"/>
      <c r="O3538" s="5"/>
      <c r="P3538" s="8"/>
      <c r="U3538"/>
      <c r="V3538"/>
    </row>
    <row r="3539" spans="1:22" x14ac:dyDescent="0.25">
      <c r="A3539">
        <v>2003</v>
      </c>
      <c r="B3539">
        <v>11</v>
      </c>
      <c r="C3539">
        <v>14</v>
      </c>
      <c r="D3539">
        <v>14</v>
      </c>
      <c r="E3539" s="13">
        <v>8.6</v>
      </c>
      <c r="F3539" s="7">
        <f>(((20-15)/(MIN($E$2:$E$8761)-15))*Data[[#This Row],[temperatuur]])+18.151</f>
        <v>16.344277310924369</v>
      </c>
      <c r="G3539" s="7">
        <f>Data[[#This Row],[Tintern ]]-Data[[#This Row],[temperatuur]]</f>
        <v>7.7442773109243692</v>
      </c>
      <c r="H3539" s="7">
        <f>ROUND(IF(Data[[#This Row],[deltaT]]&gt;0,(Data[[#This Row],[Tintern ]]-Data[[#This Row],[temperatuur]])*Uitgangspunten!$B$9,0),1)</f>
        <v>26.9</v>
      </c>
      <c r="I3539"/>
      <c r="J3539"/>
      <c r="K3539" s="6"/>
      <c r="O3539" s="5"/>
      <c r="P3539" s="8"/>
      <c r="U3539"/>
      <c r="V3539"/>
    </row>
    <row r="3540" spans="1:22" x14ac:dyDescent="0.25">
      <c r="A3540">
        <v>2003</v>
      </c>
      <c r="B3540">
        <v>11</v>
      </c>
      <c r="C3540">
        <v>15</v>
      </c>
      <c r="D3540">
        <v>3</v>
      </c>
      <c r="E3540" s="13">
        <v>8.6</v>
      </c>
      <c r="F3540" s="7">
        <f>(((20-15)/(MIN($E$2:$E$8761)-15))*Data[[#This Row],[temperatuur]])+18.151</f>
        <v>16.344277310924369</v>
      </c>
      <c r="G3540" s="7">
        <f>Data[[#This Row],[Tintern ]]-Data[[#This Row],[temperatuur]]</f>
        <v>7.7442773109243692</v>
      </c>
      <c r="H3540" s="7">
        <f>ROUND(IF(Data[[#This Row],[deltaT]]&gt;0,(Data[[#This Row],[Tintern ]]-Data[[#This Row],[temperatuur]])*Uitgangspunten!$B$9,0),1)</f>
        <v>26.9</v>
      </c>
      <c r="I3540"/>
      <c r="J3540"/>
      <c r="K3540" s="6"/>
      <c r="O3540" s="5"/>
      <c r="P3540" s="8"/>
      <c r="U3540"/>
      <c r="V3540"/>
    </row>
    <row r="3541" spans="1:22" x14ac:dyDescent="0.25">
      <c r="A3541">
        <v>2003</v>
      </c>
      <c r="B3541">
        <v>11</v>
      </c>
      <c r="C3541">
        <v>17</v>
      </c>
      <c r="D3541">
        <v>11</v>
      </c>
      <c r="E3541" s="13">
        <v>8.6</v>
      </c>
      <c r="F3541" s="7">
        <f>(((20-15)/(MIN($E$2:$E$8761)-15))*Data[[#This Row],[temperatuur]])+18.151</f>
        <v>16.344277310924369</v>
      </c>
      <c r="G3541" s="7">
        <f>Data[[#This Row],[Tintern ]]-Data[[#This Row],[temperatuur]]</f>
        <v>7.7442773109243692</v>
      </c>
      <c r="H3541" s="7">
        <f>ROUND(IF(Data[[#This Row],[deltaT]]&gt;0,(Data[[#This Row],[Tintern ]]-Data[[#This Row],[temperatuur]])*Uitgangspunten!$B$9,0),1)</f>
        <v>26.9</v>
      </c>
      <c r="I3541"/>
      <c r="J3541"/>
      <c r="K3541" s="6"/>
      <c r="O3541" s="5"/>
      <c r="P3541" s="8"/>
      <c r="U3541"/>
      <c r="V3541"/>
    </row>
    <row r="3542" spans="1:22" x14ac:dyDescent="0.25">
      <c r="A3542">
        <v>2003</v>
      </c>
      <c r="B3542">
        <v>11</v>
      </c>
      <c r="C3542">
        <v>20</v>
      </c>
      <c r="D3542">
        <v>23</v>
      </c>
      <c r="E3542" s="13">
        <v>8.6</v>
      </c>
      <c r="F3542" s="7">
        <f>(((20-15)/(MIN($E$2:$E$8761)-15))*Data[[#This Row],[temperatuur]])+18.151</f>
        <v>16.344277310924369</v>
      </c>
      <c r="G3542" s="7">
        <f>Data[[#This Row],[Tintern ]]-Data[[#This Row],[temperatuur]]</f>
        <v>7.7442773109243692</v>
      </c>
      <c r="H3542" s="7">
        <f>ROUND(IF(Data[[#This Row],[deltaT]]&gt;0,(Data[[#This Row],[Tintern ]]-Data[[#This Row],[temperatuur]])*Uitgangspunten!$B$9,0),1)</f>
        <v>26.9</v>
      </c>
      <c r="I3542"/>
      <c r="J3542"/>
      <c r="K3542" s="6"/>
      <c r="O3542" s="5"/>
      <c r="P3542" s="8"/>
      <c r="U3542"/>
      <c r="V3542"/>
    </row>
    <row r="3543" spans="1:22" x14ac:dyDescent="0.25">
      <c r="A3543">
        <v>2003</v>
      </c>
      <c r="B3543">
        <v>11</v>
      </c>
      <c r="C3543">
        <v>28</v>
      </c>
      <c r="D3543">
        <v>14</v>
      </c>
      <c r="E3543" s="13">
        <v>8.6</v>
      </c>
      <c r="F3543" s="7">
        <f>(((20-15)/(MIN($E$2:$E$8761)-15))*Data[[#This Row],[temperatuur]])+18.151</f>
        <v>16.344277310924369</v>
      </c>
      <c r="G3543" s="7">
        <f>Data[[#This Row],[Tintern ]]-Data[[#This Row],[temperatuur]]</f>
        <v>7.7442773109243692</v>
      </c>
      <c r="H3543" s="7">
        <f>ROUND(IF(Data[[#This Row],[deltaT]]&gt;0,(Data[[#This Row],[Tintern ]]-Data[[#This Row],[temperatuur]])*Uitgangspunten!$B$9,0),1)</f>
        <v>26.9</v>
      </c>
      <c r="I3543"/>
      <c r="J3543"/>
      <c r="K3543" s="6"/>
      <c r="O3543" s="5"/>
      <c r="P3543" s="8"/>
      <c r="U3543"/>
      <c r="V3543"/>
    </row>
    <row r="3544" spans="1:22" x14ac:dyDescent="0.25">
      <c r="A3544">
        <v>2003</v>
      </c>
      <c r="B3544">
        <v>12</v>
      </c>
      <c r="C3544">
        <v>1</v>
      </c>
      <c r="D3544">
        <v>6</v>
      </c>
      <c r="E3544" s="13">
        <v>8.6</v>
      </c>
      <c r="F3544" s="7">
        <f>(((20-15)/(MIN($E$2:$E$8761)-15))*Data[[#This Row],[temperatuur]])+18.151</f>
        <v>16.344277310924369</v>
      </c>
      <c r="G3544" s="7">
        <f>Data[[#This Row],[Tintern ]]-Data[[#This Row],[temperatuur]]</f>
        <v>7.7442773109243692</v>
      </c>
      <c r="H3544" s="7">
        <f>ROUND(IF(Data[[#This Row],[deltaT]]&gt;0,(Data[[#This Row],[Tintern ]]-Data[[#This Row],[temperatuur]])*Uitgangspunten!$B$9,0),1)</f>
        <v>26.9</v>
      </c>
      <c r="I3544"/>
      <c r="J3544"/>
      <c r="K3544" s="6"/>
      <c r="O3544" s="5"/>
      <c r="P3544" s="8"/>
      <c r="U3544"/>
      <c r="V3544"/>
    </row>
    <row r="3545" spans="1:22" x14ac:dyDescent="0.25">
      <c r="A3545">
        <v>2003</v>
      </c>
      <c r="B3545">
        <v>12</v>
      </c>
      <c r="C3545">
        <v>26</v>
      </c>
      <c r="D3545">
        <v>3</v>
      </c>
      <c r="E3545" s="13">
        <v>8.6</v>
      </c>
      <c r="F3545" s="7">
        <f>(((20-15)/(MIN($E$2:$E$8761)-15))*Data[[#This Row],[temperatuur]])+18.151</f>
        <v>16.344277310924369</v>
      </c>
      <c r="G3545" s="7">
        <f>Data[[#This Row],[Tintern ]]-Data[[#This Row],[temperatuur]]</f>
        <v>7.7442773109243692</v>
      </c>
      <c r="H3545" s="7">
        <f>ROUND(IF(Data[[#This Row],[deltaT]]&gt;0,(Data[[#This Row],[Tintern ]]-Data[[#This Row],[temperatuur]])*Uitgangspunten!$B$9,0),1)</f>
        <v>26.9</v>
      </c>
      <c r="I3545"/>
      <c r="J3545"/>
      <c r="K3545" s="6"/>
      <c r="O3545" s="5"/>
      <c r="P3545" s="8"/>
      <c r="U3545"/>
      <c r="V3545"/>
    </row>
    <row r="3546" spans="1:22" x14ac:dyDescent="0.25">
      <c r="A3546">
        <v>2001</v>
      </c>
      <c r="B3546">
        <v>1</v>
      </c>
      <c r="C3546">
        <v>2</v>
      </c>
      <c r="D3546">
        <v>10</v>
      </c>
      <c r="E3546" s="13">
        <v>8.7000000000000011</v>
      </c>
      <c r="F3546" s="7">
        <f>(((20-15)/(MIN($E$2:$E$8761)-15))*Data[[#This Row],[temperatuur]])+18.151</f>
        <v>16.323268907563026</v>
      </c>
      <c r="G3546" s="7">
        <f>Data[[#This Row],[Tintern ]]-Data[[#This Row],[temperatuur]]</f>
        <v>7.6232689075630251</v>
      </c>
      <c r="H3546" s="7">
        <f>ROUND(IF(Data[[#This Row],[deltaT]]&gt;0,(Data[[#This Row],[Tintern ]]-Data[[#This Row],[temperatuur]])*Uitgangspunten!$B$9,0),1)</f>
        <v>26.5</v>
      </c>
      <c r="I3546"/>
      <c r="J3546"/>
      <c r="K3546" s="6"/>
      <c r="O3546" s="5"/>
      <c r="P3546" s="8"/>
      <c r="U3546"/>
      <c r="V3546"/>
    </row>
    <row r="3547" spans="1:22" x14ac:dyDescent="0.25">
      <c r="A3547">
        <v>2001</v>
      </c>
      <c r="B3547">
        <v>1</v>
      </c>
      <c r="C3547">
        <v>24</v>
      </c>
      <c r="D3547">
        <v>8</v>
      </c>
      <c r="E3547" s="13">
        <v>8.7000000000000011</v>
      </c>
      <c r="F3547" s="7">
        <f>(((20-15)/(MIN($E$2:$E$8761)-15))*Data[[#This Row],[temperatuur]])+18.151</f>
        <v>16.323268907563026</v>
      </c>
      <c r="G3547" s="7">
        <f>Data[[#This Row],[Tintern ]]-Data[[#This Row],[temperatuur]]</f>
        <v>7.6232689075630251</v>
      </c>
      <c r="H3547" s="7">
        <f>ROUND(IF(Data[[#This Row],[deltaT]]&gt;0,(Data[[#This Row],[Tintern ]]-Data[[#This Row],[temperatuur]])*Uitgangspunten!$B$9,0),1)</f>
        <v>26.5</v>
      </c>
      <c r="I3547"/>
      <c r="J3547"/>
      <c r="K3547" s="6"/>
      <c r="O3547" s="5"/>
      <c r="P3547" s="8"/>
      <c r="U3547"/>
      <c r="V3547"/>
    </row>
    <row r="3548" spans="1:22" x14ac:dyDescent="0.25">
      <c r="A3548">
        <v>2004</v>
      </c>
      <c r="B3548" s="3">
        <v>2</v>
      </c>
      <c r="C3548">
        <v>1</v>
      </c>
      <c r="D3548">
        <v>8</v>
      </c>
      <c r="E3548" s="13">
        <v>8.7000000000000011</v>
      </c>
      <c r="F3548" s="7">
        <f>(((20-15)/(MIN($E$2:$E$8761)-15))*Data[[#This Row],[temperatuur]])+18.151</f>
        <v>16.323268907563026</v>
      </c>
      <c r="G3548" s="7">
        <f>Data[[#This Row],[Tintern ]]-Data[[#This Row],[temperatuur]]</f>
        <v>7.6232689075630251</v>
      </c>
      <c r="H3548" s="7">
        <f>ROUND(IF(Data[[#This Row],[deltaT]]&gt;0,(Data[[#This Row],[Tintern ]]-Data[[#This Row],[temperatuur]])*Uitgangspunten!$B$9,0),1)</f>
        <v>26.5</v>
      </c>
      <c r="I3548"/>
      <c r="J3548"/>
      <c r="K3548" s="6"/>
      <c r="O3548" s="5"/>
      <c r="P3548" s="8"/>
      <c r="U3548"/>
      <c r="V3548"/>
    </row>
    <row r="3549" spans="1:22" x14ac:dyDescent="0.25">
      <c r="A3549">
        <v>2004</v>
      </c>
      <c r="B3549">
        <v>2</v>
      </c>
      <c r="C3549">
        <v>7</v>
      </c>
      <c r="D3549">
        <v>2</v>
      </c>
      <c r="E3549" s="13">
        <v>8.7000000000000011</v>
      </c>
      <c r="F3549" s="7">
        <f>(((20-15)/(MIN($E$2:$E$8761)-15))*Data[[#This Row],[temperatuur]])+18.151</f>
        <v>16.323268907563026</v>
      </c>
      <c r="G3549" s="7">
        <f>Data[[#This Row],[Tintern ]]-Data[[#This Row],[temperatuur]]</f>
        <v>7.6232689075630251</v>
      </c>
      <c r="H3549" s="7">
        <f>ROUND(IF(Data[[#This Row],[deltaT]]&gt;0,(Data[[#This Row],[Tintern ]]-Data[[#This Row],[temperatuur]])*Uitgangspunten!$B$9,0),1)</f>
        <v>26.5</v>
      </c>
      <c r="I3549"/>
      <c r="J3549"/>
      <c r="K3549" s="6"/>
      <c r="O3549" s="5"/>
      <c r="P3549" s="8"/>
      <c r="U3549"/>
      <c r="V3549"/>
    </row>
    <row r="3550" spans="1:22" x14ac:dyDescent="0.25">
      <c r="A3550">
        <v>2004</v>
      </c>
      <c r="B3550">
        <v>2</v>
      </c>
      <c r="C3550">
        <v>7</v>
      </c>
      <c r="D3550">
        <v>13</v>
      </c>
      <c r="E3550" s="13">
        <v>8.7000000000000011</v>
      </c>
      <c r="F3550" s="7">
        <f>(((20-15)/(MIN($E$2:$E$8761)-15))*Data[[#This Row],[temperatuur]])+18.151</f>
        <v>16.323268907563026</v>
      </c>
      <c r="G3550" s="7">
        <f>Data[[#This Row],[Tintern ]]-Data[[#This Row],[temperatuur]]</f>
        <v>7.6232689075630251</v>
      </c>
      <c r="H3550" s="7">
        <f>ROUND(IF(Data[[#This Row],[deltaT]]&gt;0,(Data[[#This Row],[Tintern ]]-Data[[#This Row],[temperatuur]])*Uitgangspunten!$B$9,0),1)</f>
        <v>26.5</v>
      </c>
      <c r="I3550"/>
      <c r="J3550"/>
      <c r="K3550" s="6"/>
      <c r="O3550" s="5"/>
      <c r="P3550" s="8"/>
      <c r="U3550"/>
      <c r="V3550"/>
    </row>
    <row r="3551" spans="1:22" x14ac:dyDescent="0.25">
      <c r="A3551">
        <v>2004</v>
      </c>
      <c r="B3551">
        <v>2</v>
      </c>
      <c r="C3551">
        <v>7</v>
      </c>
      <c r="D3551">
        <v>14</v>
      </c>
      <c r="E3551" s="13">
        <v>8.7000000000000011</v>
      </c>
      <c r="F3551" s="7">
        <f>(((20-15)/(MIN($E$2:$E$8761)-15))*Data[[#This Row],[temperatuur]])+18.151</f>
        <v>16.323268907563026</v>
      </c>
      <c r="G3551" s="7">
        <f>Data[[#This Row],[Tintern ]]-Data[[#This Row],[temperatuur]]</f>
        <v>7.6232689075630251</v>
      </c>
      <c r="H3551" s="7">
        <f>ROUND(IF(Data[[#This Row],[deltaT]]&gt;0,(Data[[#This Row],[Tintern ]]-Data[[#This Row],[temperatuur]])*Uitgangspunten!$B$9,0),1)</f>
        <v>26.5</v>
      </c>
      <c r="I3551"/>
      <c r="J3551"/>
      <c r="K3551" s="6"/>
      <c r="O3551" s="5"/>
      <c r="P3551" s="8"/>
      <c r="U3551"/>
      <c r="V3551"/>
    </row>
    <row r="3552" spans="1:22" x14ac:dyDescent="0.25">
      <c r="A3552">
        <v>2004</v>
      </c>
      <c r="B3552">
        <v>3</v>
      </c>
      <c r="C3552">
        <v>4</v>
      </c>
      <c r="D3552">
        <v>17</v>
      </c>
      <c r="E3552" s="13">
        <v>8.7000000000000011</v>
      </c>
      <c r="F3552" s="7">
        <f>(((20-15)/(MIN($E$2:$E$8761)-15))*Data[[#This Row],[temperatuur]])+18.151</f>
        <v>16.323268907563026</v>
      </c>
      <c r="G3552" s="7">
        <f>Data[[#This Row],[Tintern ]]-Data[[#This Row],[temperatuur]]</f>
        <v>7.6232689075630251</v>
      </c>
      <c r="H3552" s="7">
        <f>ROUND(IF(Data[[#This Row],[deltaT]]&gt;0,(Data[[#This Row],[Tintern ]]-Data[[#This Row],[temperatuur]])*Uitgangspunten!$B$9,0),1)</f>
        <v>26.5</v>
      </c>
      <c r="I3552"/>
      <c r="J3552"/>
      <c r="K3552" s="6"/>
      <c r="O3552" s="5"/>
      <c r="P3552" s="8"/>
      <c r="U3552"/>
      <c r="V3552"/>
    </row>
    <row r="3553" spans="1:22" x14ac:dyDescent="0.25">
      <c r="A3553">
        <v>2004</v>
      </c>
      <c r="B3553">
        <v>3</v>
      </c>
      <c r="C3553">
        <v>13</v>
      </c>
      <c r="D3553">
        <v>10</v>
      </c>
      <c r="E3553" s="13">
        <v>8.7000000000000011</v>
      </c>
      <c r="F3553" s="7">
        <f>(((20-15)/(MIN($E$2:$E$8761)-15))*Data[[#This Row],[temperatuur]])+18.151</f>
        <v>16.323268907563026</v>
      </c>
      <c r="G3553" s="7">
        <f>Data[[#This Row],[Tintern ]]-Data[[#This Row],[temperatuur]]</f>
        <v>7.6232689075630251</v>
      </c>
      <c r="H3553" s="7">
        <f>ROUND(IF(Data[[#This Row],[deltaT]]&gt;0,(Data[[#This Row],[Tintern ]]-Data[[#This Row],[temperatuur]])*Uitgangspunten!$B$9,0),1)</f>
        <v>26.5</v>
      </c>
      <c r="I3553"/>
      <c r="J3553"/>
      <c r="K3553" s="6"/>
      <c r="O3553" s="5"/>
      <c r="P3553" s="8"/>
      <c r="U3553"/>
      <c r="V3553"/>
    </row>
    <row r="3554" spans="1:22" x14ac:dyDescent="0.25">
      <c r="A3554">
        <v>2004</v>
      </c>
      <c r="B3554">
        <v>3</v>
      </c>
      <c r="C3554">
        <v>13</v>
      </c>
      <c r="D3554">
        <v>11</v>
      </c>
      <c r="E3554" s="13">
        <v>8.7000000000000011</v>
      </c>
      <c r="F3554" s="7">
        <f>(((20-15)/(MIN($E$2:$E$8761)-15))*Data[[#This Row],[temperatuur]])+18.151</f>
        <v>16.323268907563026</v>
      </c>
      <c r="G3554" s="7">
        <f>Data[[#This Row],[Tintern ]]-Data[[#This Row],[temperatuur]]</f>
        <v>7.6232689075630251</v>
      </c>
      <c r="H3554" s="7">
        <f>ROUND(IF(Data[[#This Row],[deltaT]]&gt;0,(Data[[#This Row],[Tintern ]]-Data[[#This Row],[temperatuur]])*Uitgangspunten!$B$9,0),1)</f>
        <v>26.5</v>
      </c>
      <c r="I3554">
        <f>(MAX(E3530:E3553)+MIN(E3530:E3553))/20</f>
        <v>0.86499999999999999</v>
      </c>
      <c r="J3554"/>
      <c r="K3554" s="6"/>
      <c r="O3554" s="5"/>
      <c r="P3554" s="8"/>
      <c r="U3554"/>
      <c r="V3554"/>
    </row>
    <row r="3555" spans="1:22" x14ac:dyDescent="0.25">
      <c r="A3555">
        <v>2004</v>
      </c>
      <c r="B3555">
        <v>3</v>
      </c>
      <c r="C3555">
        <v>18</v>
      </c>
      <c r="D3555">
        <v>23</v>
      </c>
      <c r="E3555" s="13">
        <v>8.7000000000000011</v>
      </c>
      <c r="F3555" s="7">
        <f>(((20-15)/(MIN($E$2:$E$8761)-15))*Data[[#This Row],[temperatuur]])+18.151</f>
        <v>16.323268907563026</v>
      </c>
      <c r="G3555" s="7">
        <f>Data[[#This Row],[Tintern ]]-Data[[#This Row],[temperatuur]]</f>
        <v>7.6232689075630251</v>
      </c>
      <c r="H3555" s="7">
        <f>ROUND(IF(Data[[#This Row],[deltaT]]&gt;0,(Data[[#This Row],[Tintern ]]-Data[[#This Row],[temperatuur]])*Uitgangspunten!$B$9,0),1)</f>
        <v>26.5</v>
      </c>
      <c r="I3555"/>
      <c r="J3555"/>
      <c r="K3555" s="6"/>
      <c r="O3555" s="5"/>
      <c r="P3555" s="8"/>
      <c r="U3555"/>
      <c r="V3555"/>
    </row>
    <row r="3556" spans="1:22" x14ac:dyDescent="0.25">
      <c r="A3556">
        <v>2004</v>
      </c>
      <c r="B3556">
        <v>3</v>
      </c>
      <c r="C3556">
        <v>19</v>
      </c>
      <c r="D3556">
        <v>1</v>
      </c>
      <c r="E3556" s="13">
        <v>8.7000000000000011</v>
      </c>
      <c r="F3556" s="7">
        <f>(((20-15)/(MIN($E$2:$E$8761)-15))*Data[[#This Row],[temperatuur]])+18.151</f>
        <v>16.323268907563026</v>
      </c>
      <c r="G3556" s="7">
        <f>Data[[#This Row],[Tintern ]]-Data[[#This Row],[temperatuur]]</f>
        <v>7.6232689075630251</v>
      </c>
      <c r="H3556" s="7">
        <f>ROUND(IF(Data[[#This Row],[deltaT]]&gt;0,(Data[[#This Row],[Tintern ]]-Data[[#This Row],[temperatuur]])*Uitgangspunten!$B$9,0),1)</f>
        <v>26.5</v>
      </c>
      <c r="I3556"/>
      <c r="J3556"/>
      <c r="K3556" s="6"/>
      <c r="O3556" s="5"/>
      <c r="P3556" s="8"/>
      <c r="U3556"/>
      <c r="V3556"/>
    </row>
    <row r="3557" spans="1:22" x14ac:dyDescent="0.25">
      <c r="A3557">
        <v>2004</v>
      </c>
      <c r="B3557">
        <v>3</v>
      </c>
      <c r="C3557">
        <v>19</v>
      </c>
      <c r="D3557">
        <v>23</v>
      </c>
      <c r="E3557" s="13">
        <v>8.7000000000000011</v>
      </c>
      <c r="F3557" s="7">
        <f>(((20-15)/(MIN($E$2:$E$8761)-15))*Data[[#This Row],[temperatuur]])+18.151</f>
        <v>16.323268907563026</v>
      </c>
      <c r="G3557" s="7">
        <f>Data[[#This Row],[Tintern ]]-Data[[#This Row],[temperatuur]]</f>
        <v>7.6232689075630251</v>
      </c>
      <c r="H3557" s="7">
        <f>ROUND(IF(Data[[#This Row],[deltaT]]&gt;0,(Data[[#This Row],[Tintern ]]-Data[[#This Row],[temperatuur]])*Uitgangspunten!$B$9,0),1)</f>
        <v>26.5</v>
      </c>
      <c r="I3557"/>
      <c r="J3557"/>
      <c r="K3557" s="6"/>
      <c r="O3557" s="5"/>
      <c r="P3557" s="8"/>
      <c r="U3557"/>
      <c r="V3557"/>
    </row>
    <row r="3558" spans="1:22" x14ac:dyDescent="0.25">
      <c r="A3558">
        <v>2004</v>
      </c>
      <c r="B3558">
        <v>3</v>
      </c>
      <c r="C3558">
        <v>21</v>
      </c>
      <c r="D3558">
        <v>1</v>
      </c>
      <c r="E3558" s="13">
        <v>8.7000000000000011</v>
      </c>
      <c r="F3558" s="7">
        <f>(((20-15)/(MIN($E$2:$E$8761)-15))*Data[[#This Row],[temperatuur]])+18.151</f>
        <v>16.323268907563026</v>
      </c>
      <c r="G3558" s="7">
        <f>Data[[#This Row],[Tintern ]]-Data[[#This Row],[temperatuur]]</f>
        <v>7.6232689075630251</v>
      </c>
      <c r="H3558" s="7">
        <f>ROUND(IF(Data[[#This Row],[deltaT]]&gt;0,(Data[[#This Row],[Tintern ]]-Data[[#This Row],[temperatuur]])*Uitgangspunten!$B$9,0),1)</f>
        <v>26.5</v>
      </c>
      <c r="I3558"/>
      <c r="J3558"/>
      <c r="K3558" s="6"/>
      <c r="O3558" s="5"/>
      <c r="P3558" s="8"/>
      <c r="U3558"/>
      <c r="V3558"/>
    </row>
    <row r="3559" spans="1:22" x14ac:dyDescent="0.25">
      <c r="A3559">
        <v>2004</v>
      </c>
      <c r="B3559">
        <v>3</v>
      </c>
      <c r="C3559">
        <v>24</v>
      </c>
      <c r="D3559">
        <v>15</v>
      </c>
      <c r="E3559" s="13">
        <v>8.7000000000000011</v>
      </c>
      <c r="F3559" s="7">
        <f>(((20-15)/(MIN($E$2:$E$8761)-15))*Data[[#This Row],[temperatuur]])+18.151</f>
        <v>16.323268907563026</v>
      </c>
      <c r="G3559" s="7">
        <f>Data[[#This Row],[Tintern ]]-Data[[#This Row],[temperatuur]]</f>
        <v>7.6232689075630251</v>
      </c>
      <c r="H3559" s="7">
        <f>ROUND(IF(Data[[#This Row],[deltaT]]&gt;0,(Data[[#This Row],[Tintern ]]-Data[[#This Row],[temperatuur]])*Uitgangspunten!$B$9,0),1)</f>
        <v>26.5</v>
      </c>
      <c r="I3559"/>
      <c r="J3559"/>
      <c r="K3559" s="6"/>
      <c r="O3559" s="5"/>
      <c r="P3559" s="8"/>
      <c r="U3559"/>
      <c r="V3559"/>
    </row>
    <row r="3560" spans="1:22" x14ac:dyDescent="0.25">
      <c r="A3560">
        <v>2002</v>
      </c>
      <c r="B3560">
        <v>4</v>
      </c>
      <c r="C3560">
        <v>16</v>
      </c>
      <c r="D3560">
        <v>18</v>
      </c>
      <c r="E3560" s="13">
        <v>8.7000000000000011</v>
      </c>
      <c r="F3560" s="7">
        <f>(((20-15)/(MIN($E$2:$E$8761)-15))*Data[[#This Row],[temperatuur]])+18.151</f>
        <v>16.323268907563026</v>
      </c>
      <c r="G3560" s="7">
        <f>Data[[#This Row],[Tintern ]]-Data[[#This Row],[temperatuur]]</f>
        <v>7.6232689075630251</v>
      </c>
      <c r="H3560" s="7">
        <f>ROUND(IF(Data[[#This Row],[deltaT]]&gt;0,(Data[[#This Row],[Tintern ]]-Data[[#This Row],[temperatuur]])*Uitgangspunten!$B$9,0),1)</f>
        <v>26.5</v>
      </c>
      <c r="I3560"/>
      <c r="J3560"/>
      <c r="K3560" s="6"/>
      <c r="O3560" s="5"/>
      <c r="P3560" s="8"/>
      <c r="U3560"/>
      <c r="V3560"/>
    </row>
    <row r="3561" spans="1:22" x14ac:dyDescent="0.25">
      <c r="A3561">
        <v>2002</v>
      </c>
      <c r="B3561">
        <v>4</v>
      </c>
      <c r="C3561">
        <v>27</v>
      </c>
      <c r="D3561">
        <v>21</v>
      </c>
      <c r="E3561" s="13">
        <v>8.7000000000000011</v>
      </c>
      <c r="F3561" s="7">
        <f>(((20-15)/(MIN($E$2:$E$8761)-15))*Data[[#This Row],[temperatuur]])+18.151</f>
        <v>16.323268907563026</v>
      </c>
      <c r="G3561" s="7">
        <f>Data[[#This Row],[Tintern ]]-Data[[#This Row],[temperatuur]]</f>
        <v>7.6232689075630251</v>
      </c>
      <c r="H3561" s="7">
        <f>ROUND(IF(Data[[#This Row],[deltaT]]&gt;0,(Data[[#This Row],[Tintern ]]-Data[[#This Row],[temperatuur]])*Uitgangspunten!$B$9,0),1)</f>
        <v>26.5</v>
      </c>
      <c r="I3561"/>
      <c r="J3561"/>
      <c r="K3561" s="6"/>
      <c r="O3561" s="5"/>
      <c r="P3561" s="8"/>
      <c r="U3561"/>
      <c r="V3561"/>
    </row>
    <row r="3562" spans="1:22" x14ac:dyDescent="0.25">
      <c r="A3562">
        <v>2002</v>
      </c>
      <c r="B3562">
        <v>4</v>
      </c>
      <c r="C3562">
        <v>29</v>
      </c>
      <c r="D3562">
        <v>7</v>
      </c>
      <c r="E3562" s="13">
        <v>8.7000000000000011</v>
      </c>
      <c r="F3562" s="7">
        <f>(((20-15)/(MIN($E$2:$E$8761)-15))*Data[[#This Row],[temperatuur]])+18.151</f>
        <v>16.323268907563026</v>
      </c>
      <c r="G3562" s="7">
        <f>Data[[#This Row],[Tintern ]]-Data[[#This Row],[temperatuur]]</f>
        <v>7.6232689075630251</v>
      </c>
      <c r="H3562" s="7">
        <f>ROUND(IF(Data[[#This Row],[deltaT]]&gt;0,(Data[[#This Row],[Tintern ]]-Data[[#This Row],[temperatuur]])*Uitgangspunten!$B$9,0),1)</f>
        <v>26.5</v>
      </c>
      <c r="I3562"/>
      <c r="J3562"/>
      <c r="K3562" s="6"/>
      <c r="O3562" s="5"/>
      <c r="P3562" s="8"/>
      <c r="U3562"/>
      <c r="V3562"/>
    </row>
    <row r="3563" spans="1:22" x14ac:dyDescent="0.25">
      <c r="A3563">
        <v>2000</v>
      </c>
      <c r="B3563">
        <v>5</v>
      </c>
      <c r="C3563">
        <v>20</v>
      </c>
      <c r="D3563">
        <v>3</v>
      </c>
      <c r="E3563" s="13">
        <v>8.7000000000000011</v>
      </c>
      <c r="F3563" s="7">
        <f>(((20-15)/(MIN($E$2:$E$8761)-15))*Data[[#This Row],[temperatuur]])+18.151</f>
        <v>16.323268907563026</v>
      </c>
      <c r="G3563" s="7">
        <f>Data[[#This Row],[Tintern ]]-Data[[#This Row],[temperatuur]]</f>
        <v>7.6232689075630251</v>
      </c>
      <c r="H3563" s="7">
        <f>ROUND(IF(Data[[#This Row],[deltaT]]&gt;0,(Data[[#This Row],[Tintern ]]-Data[[#This Row],[temperatuur]])*Uitgangspunten!$B$9,0),1)</f>
        <v>26.5</v>
      </c>
      <c r="I3563"/>
      <c r="J3563"/>
      <c r="K3563" s="6"/>
      <c r="O3563" s="5"/>
      <c r="P3563" s="8"/>
      <c r="U3563"/>
      <c r="V3563"/>
    </row>
    <row r="3564" spans="1:22" x14ac:dyDescent="0.25">
      <c r="A3564">
        <v>2011</v>
      </c>
      <c r="B3564">
        <v>6</v>
      </c>
      <c r="C3564">
        <v>11</v>
      </c>
      <c r="D3564">
        <v>4</v>
      </c>
      <c r="E3564" s="13">
        <v>8.7000000000000011</v>
      </c>
      <c r="F3564" s="7">
        <f>(((20-15)/(MIN($E$2:$E$8761)-15))*Data[[#This Row],[temperatuur]])+18.151</f>
        <v>16.323268907563026</v>
      </c>
      <c r="G3564" s="7">
        <f>Data[[#This Row],[Tintern ]]-Data[[#This Row],[temperatuur]]</f>
        <v>7.6232689075630251</v>
      </c>
      <c r="H3564" s="7">
        <f>ROUND(IF(Data[[#This Row],[deltaT]]&gt;0,(Data[[#This Row],[Tintern ]]-Data[[#This Row],[temperatuur]])*Uitgangspunten!$B$9,0),1)</f>
        <v>26.5</v>
      </c>
      <c r="I3564"/>
      <c r="J3564"/>
      <c r="K3564" s="6"/>
      <c r="O3564" s="5"/>
      <c r="P3564" s="8"/>
      <c r="U3564"/>
      <c r="V3564"/>
    </row>
    <row r="3565" spans="1:22" x14ac:dyDescent="0.25">
      <c r="A3565">
        <v>2001</v>
      </c>
      <c r="B3565">
        <v>8</v>
      </c>
      <c r="C3565">
        <v>29</v>
      </c>
      <c r="D3565">
        <v>2</v>
      </c>
      <c r="E3565" s="13">
        <v>8.7000000000000011</v>
      </c>
      <c r="F3565" s="7">
        <f>(((20-15)/(MIN($E$2:$E$8761)-15))*Data[[#This Row],[temperatuur]])+18.151</f>
        <v>16.323268907563026</v>
      </c>
      <c r="G3565" s="7">
        <f>Data[[#This Row],[Tintern ]]-Data[[#This Row],[temperatuur]]</f>
        <v>7.6232689075630251</v>
      </c>
      <c r="H3565" s="7">
        <f>ROUND(IF(Data[[#This Row],[deltaT]]&gt;0,(Data[[#This Row],[Tintern ]]-Data[[#This Row],[temperatuur]])*Uitgangspunten!$B$9,0),1)</f>
        <v>26.5</v>
      </c>
      <c r="I3565"/>
      <c r="J3565"/>
      <c r="K3565" s="6"/>
      <c r="O3565" s="5"/>
      <c r="P3565" s="8"/>
      <c r="U3565"/>
      <c r="V3565"/>
    </row>
    <row r="3566" spans="1:22" x14ac:dyDescent="0.25">
      <c r="A3566">
        <v>2001</v>
      </c>
      <c r="B3566">
        <v>8</v>
      </c>
      <c r="C3566">
        <v>29</v>
      </c>
      <c r="D3566">
        <v>3</v>
      </c>
      <c r="E3566" s="13">
        <v>8.7000000000000011</v>
      </c>
      <c r="F3566" s="7">
        <f>(((20-15)/(MIN($E$2:$E$8761)-15))*Data[[#This Row],[temperatuur]])+18.151</f>
        <v>16.323268907563026</v>
      </c>
      <c r="G3566" s="7">
        <f>Data[[#This Row],[Tintern ]]-Data[[#This Row],[temperatuur]]</f>
        <v>7.6232689075630251</v>
      </c>
      <c r="H3566" s="7">
        <f>ROUND(IF(Data[[#This Row],[deltaT]]&gt;0,(Data[[#This Row],[Tintern ]]-Data[[#This Row],[temperatuur]])*Uitgangspunten!$B$9,0),1)</f>
        <v>26.5</v>
      </c>
      <c r="I3566"/>
      <c r="J3566"/>
      <c r="K3566" s="6"/>
      <c r="O3566" s="5"/>
      <c r="P3566" s="8"/>
      <c r="U3566"/>
      <c r="V3566"/>
    </row>
    <row r="3567" spans="1:22" x14ac:dyDescent="0.25">
      <c r="A3567">
        <v>2011</v>
      </c>
      <c r="B3567">
        <v>9</v>
      </c>
      <c r="C3567">
        <v>18</v>
      </c>
      <c r="D3567">
        <v>21</v>
      </c>
      <c r="E3567" s="13">
        <v>8.7000000000000011</v>
      </c>
      <c r="F3567" s="7">
        <f>(((20-15)/(MIN($E$2:$E$8761)-15))*Data[[#This Row],[temperatuur]])+18.151</f>
        <v>16.323268907563026</v>
      </c>
      <c r="G3567" s="7">
        <f>Data[[#This Row],[Tintern ]]-Data[[#This Row],[temperatuur]]</f>
        <v>7.6232689075630251</v>
      </c>
      <c r="H3567" s="7">
        <f>ROUND(IF(Data[[#This Row],[deltaT]]&gt;0,(Data[[#This Row],[Tintern ]]-Data[[#This Row],[temperatuur]])*Uitgangspunten!$B$9,0),1)</f>
        <v>26.5</v>
      </c>
      <c r="I3567"/>
      <c r="J3567"/>
      <c r="K3567" s="6"/>
      <c r="O3567" s="5"/>
      <c r="P3567" s="8"/>
      <c r="U3567"/>
      <c r="V3567"/>
    </row>
    <row r="3568" spans="1:22" x14ac:dyDescent="0.25">
      <c r="A3568">
        <v>2011</v>
      </c>
      <c r="B3568">
        <v>9</v>
      </c>
      <c r="C3568">
        <v>23</v>
      </c>
      <c r="D3568">
        <v>22</v>
      </c>
      <c r="E3568" s="13">
        <v>8.7000000000000011</v>
      </c>
      <c r="F3568" s="7">
        <f>(((20-15)/(MIN($E$2:$E$8761)-15))*Data[[#This Row],[temperatuur]])+18.151</f>
        <v>16.323268907563026</v>
      </c>
      <c r="G3568" s="7">
        <f>Data[[#This Row],[Tintern ]]-Data[[#This Row],[temperatuur]]</f>
        <v>7.6232689075630251</v>
      </c>
      <c r="H3568" s="7">
        <f>ROUND(IF(Data[[#This Row],[deltaT]]&gt;0,(Data[[#This Row],[Tintern ]]-Data[[#This Row],[temperatuur]])*Uitgangspunten!$B$9,0),1)</f>
        <v>26.5</v>
      </c>
      <c r="I3568"/>
      <c r="J3568"/>
      <c r="K3568" s="6"/>
      <c r="O3568" s="5"/>
      <c r="P3568" s="8"/>
      <c r="U3568"/>
      <c r="V3568"/>
    </row>
    <row r="3569" spans="1:22" x14ac:dyDescent="0.25">
      <c r="A3569">
        <v>2011</v>
      </c>
      <c r="B3569">
        <v>9</v>
      </c>
      <c r="C3569">
        <v>24</v>
      </c>
      <c r="D3569">
        <v>23</v>
      </c>
      <c r="E3569" s="13">
        <v>8.7000000000000011</v>
      </c>
      <c r="F3569" s="7">
        <f>(((20-15)/(MIN($E$2:$E$8761)-15))*Data[[#This Row],[temperatuur]])+18.151</f>
        <v>16.323268907563026</v>
      </c>
      <c r="G3569" s="7">
        <f>Data[[#This Row],[Tintern ]]-Data[[#This Row],[temperatuur]]</f>
        <v>7.6232689075630251</v>
      </c>
      <c r="H3569" s="7">
        <f>ROUND(IF(Data[[#This Row],[deltaT]]&gt;0,(Data[[#This Row],[Tintern ]]-Data[[#This Row],[temperatuur]])*Uitgangspunten!$B$9,0),1)</f>
        <v>26.5</v>
      </c>
      <c r="I3569"/>
      <c r="J3569"/>
      <c r="K3569" s="6"/>
      <c r="O3569" s="5"/>
      <c r="P3569" s="8"/>
      <c r="U3569"/>
      <c r="V3569"/>
    </row>
    <row r="3570" spans="1:22" x14ac:dyDescent="0.25">
      <c r="A3570">
        <v>2011</v>
      </c>
      <c r="B3570" s="3">
        <v>9</v>
      </c>
      <c r="C3570" s="3">
        <v>30</v>
      </c>
      <c r="D3570" s="3">
        <v>24</v>
      </c>
      <c r="E3570" s="13">
        <v>8.7000000000000011</v>
      </c>
      <c r="F3570" s="7">
        <f>(((20-15)/(MIN($E$2:$E$8761)-15))*Data[[#This Row],[temperatuur]])+18.151</f>
        <v>16.323268907563026</v>
      </c>
      <c r="G3570" s="7">
        <f>Data[[#This Row],[Tintern ]]-Data[[#This Row],[temperatuur]]</f>
        <v>7.6232689075630251</v>
      </c>
      <c r="H3570" s="7">
        <f>ROUND(IF(Data[[#This Row],[deltaT]]&gt;0,(Data[[#This Row],[Tintern ]]-Data[[#This Row],[temperatuur]])*Uitgangspunten!$B$9,0),1)</f>
        <v>26.5</v>
      </c>
      <c r="I3570"/>
      <c r="J3570"/>
      <c r="K3570" s="6"/>
      <c r="O3570" s="5"/>
      <c r="P3570" s="8"/>
      <c r="U3570"/>
      <c r="V3570"/>
    </row>
    <row r="3571" spans="1:22" x14ac:dyDescent="0.25">
      <c r="A3571">
        <v>2010</v>
      </c>
      <c r="B3571">
        <v>10</v>
      </c>
      <c r="C3571">
        <v>10</v>
      </c>
      <c r="D3571">
        <v>21</v>
      </c>
      <c r="E3571" s="13">
        <v>8.7000000000000011</v>
      </c>
      <c r="F3571" s="7">
        <f>(((20-15)/(MIN($E$2:$E$8761)-15))*Data[[#This Row],[temperatuur]])+18.151</f>
        <v>16.323268907563026</v>
      </c>
      <c r="G3571" s="7">
        <f>Data[[#This Row],[Tintern ]]-Data[[#This Row],[temperatuur]]</f>
        <v>7.6232689075630251</v>
      </c>
      <c r="H3571" s="7">
        <f>ROUND(IF(Data[[#This Row],[deltaT]]&gt;0,(Data[[#This Row],[Tintern ]]-Data[[#This Row],[temperatuur]])*Uitgangspunten!$B$9,0),1)</f>
        <v>26.5</v>
      </c>
      <c r="I3571"/>
      <c r="J3571"/>
      <c r="K3571" s="6"/>
      <c r="O3571" s="5"/>
      <c r="P3571" s="8"/>
      <c r="U3571"/>
      <c r="V3571"/>
    </row>
    <row r="3572" spans="1:22" x14ac:dyDescent="0.25">
      <c r="A3572">
        <v>2010</v>
      </c>
      <c r="B3572">
        <v>10</v>
      </c>
      <c r="C3572">
        <v>11</v>
      </c>
      <c r="D3572">
        <v>21</v>
      </c>
      <c r="E3572" s="13">
        <v>8.7000000000000011</v>
      </c>
      <c r="F3572" s="7">
        <f>(((20-15)/(MIN($E$2:$E$8761)-15))*Data[[#This Row],[temperatuur]])+18.151</f>
        <v>16.323268907563026</v>
      </c>
      <c r="G3572" s="7">
        <f>Data[[#This Row],[Tintern ]]-Data[[#This Row],[temperatuur]]</f>
        <v>7.6232689075630251</v>
      </c>
      <c r="H3572" s="7">
        <f>ROUND(IF(Data[[#This Row],[deltaT]]&gt;0,(Data[[#This Row],[Tintern ]]-Data[[#This Row],[temperatuur]])*Uitgangspunten!$B$9,0),1)</f>
        <v>26.5</v>
      </c>
      <c r="I3572"/>
      <c r="J3572"/>
      <c r="K3572" s="6"/>
      <c r="O3572" s="5"/>
      <c r="P3572" s="8"/>
      <c r="U3572"/>
      <c r="V3572"/>
    </row>
    <row r="3573" spans="1:22" x14ac:dyDescent="0.25">
      <c r="A3573">
        <v>2010</v>
      </c>
      <c r="B3573">
        <v>10</v>
      </c>
      <c r="C3573">
        <v>19</v>
      </c>
      <c r="D3573">
        <v>15</v>
      </c>
      <c r="E3573" s="13">
        <v>8.7000000000000011</v>
      </c>
      <c r="F3573" s="7">
        <f>(((20-15)/(MIN($E$2:$E$8761)-15))*Data[[#This Row],[temperatuur]])+18.151</f>
        <v>16.323268907563026</v>
      </c>
      <c r="G3573" s="7">
        <f>Data[[#This Row],[Tintern ]]-Data[[#This Row],[temperatuur]]</f>
        <v>7.6232689075630251</v>
      </c>
      <c r="H3573" s="7">
        <f>ROUND(IF(Data[[#This Row],[deltaT]]&gt;0,(Data[[#This Row],[Tintern ]]-Data[[#This Row],[temperatuur]])*Uitgangspunten!$B$9,0),1)</f>
        <v>26.5</v>
      </c>
      <c r="I3573"/>
      <c r="J3573"/>
      <c r="K3573" s="6"/>
      <c r="O3573" s="5"/>
      <c r="P3573" s="8"/>
      <c r="U3573"/>
      <c r="V3573"/>
    </row>
    <row r="3574" spans="1:22" x14ac:dyDescent="0.25">
      <c r="A3574">
        <v>2010</v>
      </c>
      <c r="B3574">
        <v>10</v>
      </c>
      <c r="C3574">
        <v>19</v>
      </c>
      <c r="D3574">
        <v>16</v>
      </c>
      <c r="E3574" s="13">
        <v>8.7000000000000011</v>
      </c>
      <c r="F3574" s="7">
        <f>(((20-15)/(MIN($E$2:$E$8761)-15))*Data[[#This Row],[temperatuur]])+18.151</f>
        <v>16.323268907563026</v>
      </c>
      <c r="G3574" s="7">
        <f>Data[[#This Row],[Tintern ]]-Data[[#This Row],[temperatuur]]</f>
        <v>7.6232689075630251</v>
      </c>
      <c r="H3574" s="7">
        <f>ROUND(IF(Data[[#This Row],[deltaT]]&gt;0,(Data[[#This Row],[Tintern ]]-Data[[#This Row],[temperatuur]])*Uitgangspunten!$B$9,0),1)</f>
        <v>26.5</v>
      </c>
      <c r="I3574"/>
      <c r="J3574"/>
      <c r="K3574" s="6"/>
      <c r="O3574" s="5"/>
      <c r="P3574" s="8"/>
      <c r="U3574"/>
      <c r="V3574"/>
    </row>
    <row r="3575" spans="1:22" x14ac:dyDescent="0.25">
      <c r="A3575">
        <v>2010</v>
      </c>
      <c r="B3575">
        <v>10</v>
      </c>
      <c r="C3575">
        <v>19</v>
      </c>
      <c r="D3575">
        <v>17</v>
      </c>
      <c r="E3575" s="13">
        <v>8.7000000000000011</v>
      </c>
      <c r="F3575" s="7">
        <f>(((20-15)/(MIN($E$2:$E$8761)-15))*Data[[#This Row],[temperatuur]])+18.151</f>
        <v>16.323268907563026</v>
      </c>
      <c r="G3575" s="7">
        <f>Data[[#This Row],[Tintern ]]-Data[[#This Row],[temperatuur]]</f>
        <v>7.6232689075630251</v>
      </c>
      <c r="H3575" s="7">
        <f>ROUND(IF(Data[[#This Row],[deltaT]]&gt;0,(Data[[#This Row],[Tintern ]]-Data[[#This Row],[temperatuur]])*Uitgangspunten!$B$9,0),1)</f>
        <v>26.5</v>
      </c>
      <c r="I3575"/>
      <c r="J3575"/>
      <c r="K3575" s="6"/>
      <c r="O3575" s="5"/>
      <c r="P3575" s="8"/>
      <c r="U3575"/>
      <c r="V3575"/>
    </row>
    <row r="3576" spans="1:22" x14ac:dyDescent="0.25">
      <c r="A3576">
        <v>2010</v>
      </c>
      <c r="B3576">
        <v>10</v>
      </c>
      <c r="C3576">
        <v>21</v>
      </c>
      <c r="D3576">
        <v>17</v>
      </c>
      <c r="E3576" s="13">
        <v>8.7000000000000011</v>
      </c>
      <c r="F3576" s="7">
        <f>(((20-15)/(MIN($E$2:$E$8761)-15))*Data[[#This Row],[temperatuur]])+18.151</f>
        <v>16.323268907563026</v>
      </c>
      <c r="G3576" s="7">
        <f>Data[[#This Row],[Tintern ]]-Data[[#This Row],[temperatuur]]</f>
        <v>7.6232689075630251</v>
      </c>
      <c r="H3576" s="7">
        <f>ROUND(IF(Data[[#This Row],[deltaT]]&gt;0,(Data[[#This Row],[Tintern ]]-Data[[#This Row],[temperatuur]])*Uitgangspunten!$B$9,0),1)</f>
        <v>26.5</v>
      </c>
      <c r="I3576"/>
      <c r="J3576"/>
      <c r="K3576" s="6"/>
      <c r="O3576" s="5"/>
      <c r="P3576" s="8"/>
      <c r="U3576"/>
      <c r="V3576"/>
    </row>
    <row r="3577" spans="1:22" x14ac:dyDescent="0.25">
      <c r="A3577">
        <v>2010</v>
      </c>
      <c r="B3577">
        <v>10</v>
      </c>
      <c r="C3577">
        <v>26</v>
      </c>
      <c r="D3577">
        <v>15</v>
      </c>
      <c r="E3577" s="13">
        <v>8.7000000000000011</v>
      </c>
      <c r="F3577" s="7">
        <f>(((20-15)/(MIN($E$2:$E$8761)-15))*Data[[#This Row],[temperatuur]])+18.151</f>
        <v>16.323268907563026</v>
      </c>
      <c r="G3577" s="7">
        <f>Data[[#This Row],[Tintern ]]-Data[[#This Row],[temperatuur]]</f>
        <v>7.6232689075630251</v>
      </c>
      <c r="H3577" s="7">
        <f>ROUND(IF(Data[[#This Row],[deltaT]]&gt;0,(Data[[#This Row],[Tintern ]]-Data[[#This Row],[temperatuur]])*Uitgangspunten!$B$9,0),1)</f>
        <v>26.5</v>
      </c>
      <c r="I3577"/>
      <c r="J3577"/>
      <c r="K3577" s="6"/>
      <c r="O3577" s="5"/>
      <c r="P3577" s="8"/>
      <c r="U3577"/>
      <c r="V3577"/>
    </row>
    <row r="3578" spans="1:22" x14ac:dyDescent="0.25">
      <c r="A3578">
        <v>2003</v>
      </c>
      <c r="B3578">
        <v>11</v>
      </c>
      <c r="C3578">
        <v>5</v>
      </c>
      <c r="D3578">
        <v>3</v>
      </c>
      <c r="E3578" s="13">
        <v>8.7000000000000011</v>
      </c>
      <c r="F3578" s="7">
        <f>(((20-15)/(MIN($E$2:$E$8761)-15))*Data[[#This Row],[temperatuur]])+18.151</f>
        <v>16.323268907563026</v>
      </c>
      <c r="G3578" s="7">
        <f>Data[[#This Row],[Tintern ]]-Data[[#This Row],[temperatuur]]</f>
        <v>7.6232689075630251</v>
      </c>
      <c r="H3578" s="7">
        <f>ROUND(IF(Data[[#This Row],[deltaT]]&gt;0,(Data[[#This Row],[Tintern ]]-Data[[#This Row],[temperatuur]])*Uitgangspunten!$B$9,0),1)</f>
        <v>26.5</v>
      </c>
      <c r="I3578">
        <f>(MAX(E3554:E3577)+MIN(E3554:E3577))/20</f>
        <v>0.87000000000000011</v>
      </c>
      <c r="J3578"/>
      <c r="K3578" s="6"/>
      <c r="O3578" s="5"/>
      <c r="P3578" s="8"/>
      <c r="U3578"/>
      <c r="V3578"/>
    </row>
    <row r="3579" spans="1:22" x14ac:dyDescent="0.25">
      <c r="A3579">
        <v>2003</v>
      </c>
      <c r="B3579">
        <v>11</v>
      </c>
      <c r="C3579">
        <v>5</v>
      </c>
      <c r="D3579">
        <v>10</v>
      </c>
      <c r="E3579" s="13">
        <v>8.7000000000000011</v>
      </c>
      <c r="F3579" s="7">
        <f>(((20-15)/(MIN($E$2:$E$8761)-15))*Data[[#This Row],[temperatuur]])+18.151</f>
        <v>16.323268907563026</v>
      </c>
      <c r="G3579" s="7">
        <f>Data[[#This Row],[Tintern ]]-Data[[#This Row],[temperatuur]]</f>
        <v>7.6232689075630251</v>
      </c>
      <c r="H3579" s="7">
        <f>ROUND(IF(Data[[#This Row],[deltaT]]&gt;0,(Data[[#This Row],[Tintern ]]-Data[[#This Row],[temperatuur]])*Uitgangspunten!$B$9,0),1)</f>
        <v>26.5</v>
      </c>
      <c r="I3579"/>
      <c r="J3579"/>
      <c r="K3579" s="6"/>
      <c r="O3579" s="5"/>
      <c r="P3579" s="8"/>
      <c r="U3579"/>
      <c r="V3579"/>
    </row>
    <row r="3580" spans="1:22" x14ac:dyDescent="0.25">
      <c r="A3580">
        <v>2003</v>
      </c>
      <c r="B3580">
        <v>11</v>
      </c>
      <c r="C3580">
        <v>9</v>
      </c>
      <c r="D3580">
        <v>10</v>
      </c>
      <c r="E3580" s="13">
        <v>8.7000000000000011</v>
      </c>
      <c r="F3580" s="7">
        <f>(((20-15)/(MIN($E$2:$E$8761)-15))*Data[[#This Row],[temperatuur]])+18.151</f>
        <v>16.323268907563026</v>
      </c>
      <c r="G3580" s="7">
        <f>Data[[#This Row],[Tintern ]]-Data[[#This Row],[temperatuur]]</f>
        <v>7.6232689075630251</v>
      </c>
      <c r="H3580" s="7">
        <f>ROUND(IF(Data[[#This Row],[deltaT]]&gt;0,(Data[[#This Row],[Tintern ]]-Data[[#This Row],[temperatuur]])*Uitgangspunten!$B$9,0),1)</f>
        <v>26.5</v>
      </c>
      <c r="I3580"/>
      <c r="J3580"/>
      <c r="K3580" s="6"/>
      <c r="O3580" s="5"/>
      <c r="P3580" s="8"/>
      <c r="U3580"/>
      <c r="V3580"/>
    </row>
    <row r="3581" spans="1:22" x14ac:dyDescent="0.25">
      <c r="A3581">
        <v>2003</v>
      </c>
      <c r="B3581">
        <v>11</v>
      </c>
      <c r="C3581">
        <v>17</v>
      </c>
      <c r="D3581">
        <v>10</v>
      </c>
      <c r="E3581" s="13">
        <v>8.7000000000000011</v>
      </c>
      <c r="F3581" s="7">
        <f>(((20-15)/(MIN($E$2:$E$8761)-15))*Data[[#This Row],[temperatuur]])+18.151</f>
        <v>16.323268907563026</v>
      </c>
      <c r="G3581" s="7">
        <f>Data[[#This Row],[Tintern ]]-Data[[#This Row],[temperatuur]]</f>
        <v>7.6232689075630251</v>
      </c>
      <c r="H3581" s="7">
        <f>ROUND(IF(Data[[#This Row],[deltaT]]&gt;0,(Data[[#This Row],[Tintern ]]-Data[[#This Row],[temperatuur]])*Uitgangspunten!$B$9,0),1)</f>
        <v>26.5</v>
      </c>
      <c r="I3581"/>
      <c r="J3581"/>
      <c r="K3581" s="6"/>
      <c r="O3581" s="5"/>
      <c r="P3581" s="8"/>
      <c r="U3581"/>
      <c r="V3581"/>
    </row>
    <row r="3582" spans="1:22" x14ac:dyDescent="0.25">
      <c r="A3582">
        <v>2003</v>
      </c>
      <c r="B3582">
        <v>11</v>
      </c>
      <c r="C3582">
        <v>17</v>
      </c>
      <c r="D3582">
        <v>18</v>
      </c>
      <c r="E3582" s="13">
        <v>8.7000000000000011</v>
      </c>
      <c r="F3582" s="7">
        <f>(((20-15)/(MIN($E$2:$E$8761)-15))*Data[[#This Row],[temperatuur]])+18.151</f>
        <v>16.323268907563026</v>
      </c>
      <c r="G3582" s="7">
        <f>Data[[#This Row],[Tintern ]]-Data[[#This Row],[temperatuur]]</f>
        <v>7.6232689075630251</v>
      </c>
      <c r="H3582" s="7">
        <f>ROUND(IF(Data[[#This Row],[deltaT]]&gt;0,(Data[[#This Row],[Tintern ]]-Data[[#This Row],[temperatuur]])*Uitgangspunten!$B$9,0),1)</f>
        <v>26.5</v>
      </c>
      <c r="I3582"/>
      <c r="J3582"/>
      <c r="K3582" s="6"/>
      <c r="O3582" s="5"/>
      <c r="P3582" s="8"/>
      <c r="U3582"/>
      <c r="V3582"/>
    </row>
    <row r="3583" spans="1:22" x14ac:dyDescent="0.25">
      <c r="A3583">
        <v>2003</v>
      </c>
      <c r="B3583">
        <v>11</v>
      </c>
      <c r="C3583">
        <v>17</v>
      </c>
      <c r="D3583">
        <v>19</v>
      </c>
      <c r="E3583" s="13">
        <v>8.7000000000000011</v>
      </c>
      <c r="F3583" s="7">
        <f>(((20-15)/(MIN($E$2:$E$8761)-15))*Data[[#This Row],[temperatuur]])+18.151</f>
        <v>16.323268907563026</v>
      </c>
      <c r="G3583" s="7">
        <f>Data[[#This Row],[Tintern ]]-Data[[#This Row],[temperatuur]]</f>
        <v>7.6232689075630251</v>
      </c>
      <c r="H3583" s="7">
        <f>ROUND(IF(Data[[#This Row],[deltaT]]&gt;0,(Data[[#This Row],[Tintern ]]-Data[[#This Row],[temperatuur]])*Uitgangspunten!$B$9,0),1)</f>
        <v>26.5</v>
      </c>
      <c r="I3583"/>
      <c r="J3583"/>
      <c r="K3583" s="6"/>
      <c r="O3583" s="5"/>
      <c r="P3583" s="8"/>
      <c r="U3583"/>
      <c r="V3583"/>
    </row>
    <row r="3584" spans="1:22" x14ac:dyDescent="0.25">
      <c r="A3584">
        <v>2003</v>
      </c>
      <c r="B3584">
        <v>11</v>
      </c>
      <c r="C3584">
        <v>20</v>
      </c>
      <c r="D3584">
        <v>22</v>
      </c>
      <c r="E3584" s="13">
        <v>8.7000000000000011</v>
      </c>
      <c r="F3584" s="7">
        <f>(((20-15)/(MIN($E$2:$E$8761)-15))*Data[[#This Row],[temperatuur]])+18.151</f>
        <v>16.323268907563026</v>
      </c>
      <c r="G3584" s="7">
        <f>Data[[#This Row],[Tintern ]]-Data[[#This Row],[temperatuur]]</f>
        <v>7.6232689075630251</v>
      </c>
      <c r="H3584" s="7">
        <f>ROUND(IF(Data[[#This Row],[deltaT]]&gt;0,(Data[[#This Row],[Tintern ]]-Data[[#This Row],[temperatuur]])*Uitgangspunten!$B$9,0),1)</f>
        <v>26.5</v>
      </c>
      <c r="I3584"/>
      <c r="J3584"/>
      <c r="K3584" s="6"/>
      <c r="O3584" s="5"/>
      <c r="P3584" s="8"/>
      <c r="U3584"/>
      <c r="V3584"/>
    </row>
    <row r="3585" spans="1:22" x14ac:dyDescent="0.25">
      <c r="A3585">
        <v>2003</v>
      </c>
      <c r="B3585">
        <v>11</v>
      </c>
      <c r="C3585">
        <v>21</v>
      </c>
      <c r="D3585">
        <v>4</v>
      </c>
      <c r="E3585" s="13">
        <v>8.7000000000000011</v>
      </c>
      <c r="F3585" s="7">
        <f>(((20-15)/(MIN($E$2:$E$8761)-15))*Data[[#This Row],[temperatuur]])+18.151</f>
        <v>16.323268907563026</v>
      </c>
      <c r="G3585" s="7">
        <f>Data[[#This Row],[Tintern ]]-Data[[#This Row],[temperatuur]]</f>
        <v>7.6232689075630251</v>
      </c>
      <c r="H3585" s="7">
        <f>ROUND(IF(Data[[#This Row],[deltaT]]&gt;0,(Data[[#This Row],[Tintern ]]-Data[[#This Row],[temperatuur]])*Uitgangspunten!$B$9,0),1)</f>
        <v>26.5</v>
      </c>
      <c r="I3585"/>
      <c r="J3585"/>
      <c r="K3585" s="6"/>
      <c r="O3585" s="5"/>
      <c r="P3585" s="8"/>
      <c r="U3585"/>
      <c r="V3585"/>
    </row>
    <row r="3586" spans="1:22" x14ac:dyDescent="0.25">
      <c r="A3586">
        <v>2003</v>
      </c>
      <c r="B3586">
        <v>11</v>
      </c>
      <c r="C3586">
        <v>21</v>
      </c>
      <c r="D3586">
        <v>10</v>
      </c>
      <c r="E3586" s="13">
        <v>8.7000000000000011</v>
      </c>
      <c r="F3586" s="7">
        <f>(((20-15)/(MIN($E$2:$E$8761)-15))*Data[[#This Row],[temperatuur]])+18.151</f>
        <v>16.323268907563026</v>
      </c>
      <c r="G3586" s="7">
        <f>Data[[#This Row],[Tintern ]]-Data[[#This Row],[temperatuur]]</f>
        <v>7.6232689075630251</v>
      </c>
      <c r="H3586" s="7">
        <f>ROUND(IF(Data[[#This Row],[deltaT]]&gt;0,(Data[[#This Row],[Tintern ]]-Data[[#This Row],[temperatuur]])*Uitgangspunten!$B$9,0),1)</f>
        <v>26.5</v>
      </c>
      <c r="I3586"/>
      <c r="J3586"/>
      <c r="K3586" s="6"/>
      <c r="O3586" s="5"/>
      <c r="P3586" s="8"/>
      <c r="U3586"/>
      <c r="V3586"/>
    </row>
    <row r="3587" spans="1:22" x14ac:dyDescent="0.25">
      <c r="A3587">
        <v>2003</v>
      </c>
      <c r="B3587">
        <v>11</v>
      </c>
      <c r="C3587">
        <v>25</v>
      </c>
      <c r="D3587">
        <v>14</v>
      </c>
      <c r="E3587" s="13">
        <v>8.7000000000000011</v>
      </c>
      <c r="F3587" s="7">
        <f>(((20-15)/(MIN($E$2:$E$8761)-15))*Data[[#This Row],[temperatuur]])+18.151</f>
        <v>16.323268907563026</v>
      </c>
      <c r="G3587" s="7">
        <f>Data[[#This Row],[Tintern ]]-Data[[#This Row],[temperatuur]]</f>
        <v>7.6232689075630251</v>
      </c>
      <c r="H3587" s="7">
        <f>ROUND(IF(Data[[#This Row],[deltaT]]&gt;0,(Data[[#This Row],[Tintern ]]-Data[[#This Row],[temperatuur]])*Uitgangspunten!$B$9,0),1)</f>
        <v>26.5</v>
      </c>
      <c r="I3587"/>
      <c r="J3587"/>
      <c r="K3587" s="6"/>
      <c r="O3587" s="5"/>
      <c r="P3587" s="8"/>
      <c r="U3587"/>
      <c r="V3587"/>
    </row>
    <row r="3588" spans="1:22" x14ac:dyDescent="0.25">
      <c r="A3588">
        <v>2003</v>
      </c>
      <c r="B3588">
        <v>11</v>
      </c>
      <c r="C3588">
        <v>26</v>
      </c>
      <c r="D3588">
        <v>20</v>
      </c>
      <c r="E3588" s="13">
        <v>8.7000000000000011</v>
      </c>
      <c r="F3588" s="7">
        <f>(((20-15)/(MIN($E$2:$E$8761)-15))*Data[[#This Row],[temperatuur]])+18.151</f>
        <v>16.323268907563026</v>
      </c>
      <c r="G3588" s="7">
        <f>Data[[#This Row],[Tintern ]]-Data[[#This Row],[temperatuur]]</f>
        <v>7.6232689075630251</v>
      </c>
      <c r="H3588" s="7">
        <f>ROUND(IF(Data[[#This Row],[deltaT]]&gt;0,(Data[[#This Row],[Tintern ]]-Data[[#This Row],[temperatuur]])*Uitgangspunten!$B$9,0),1)</f>
        <v>26.5</v>
      </c>
      <c r="I3588"/>
      <c r="J3588"/>
      <c r="K3588" s="6"/>
      <c r="O3588" s="5"/>
      <c r="P3588" s="8"/>
      <c r="U3588"/>
      <c r="V3588"/>
    </row>
    <row r="3589" spans="1:22" x14ac:dyDescent="0.25">
      <c r="A3589">
        <v>2003</v>
      </c>
      <c r="B3589">
        <v>11</v>
      </c>
      <c r="C3589">
        <v>30</v>
      </c>
      <c r="D3589">
        <v>14</v>
      </c>
      <c r="E3589" s="13">
        <v>8.7000000000000011</v>
      </c>
      <c r="F3589" s="7">
        <f>(((20-15)/(MIN($E$2:$E$8761)-15))*Data[[#This Row],[temperatuur]])+18.151</f>
        <v>16.323268907563026</v>
      </c>
      <c r="G3589" s="7">
        <f>Data[[#This Row],[Tintern ]]-Data[[#This Row],[temperatuur]]</f>
        <v>7.6232689075630251</v>
      </c>
      <c r="H3589" s="7">
        <f>ROUND(IF(Data[[#This Row],[deltaT]]&gt;0,(Data[[#This Row],[Tintern ]]-Data[[#This Row],[temperatuur]])*Uitgangspunten!$B$9,0),1)</f>
        <v>26.5</v>
      </c>
      <c r="I3589"/>
      <c r="J3589"/>
      <c r="K3589" s="6"/>
      <c r="O3589" s="5"/>
      <c r="P3589" s="8"/>
      <c r="U3589"/>
      <c r="V3589"/>
    </row>
    <row r="3590" spans="1:22" x14ac:dyDescent="0.25">
      <c r="A3590">
        <v>2003</v>
      </c>
      <c r="B3590">
        <v>12</v>
      </c>
      <c r="C3590">
        <v>14</v>
      </c>
      <c r="D3590">
        <v>11</v>
      </c>
      <c r="E3590" s="13">
        <v>8.7000000000000011</v>
      </c>
      <c r="F3590" s="7">
        <f>(((20-15)/(MIN($E$2:$E$8761)-15))*Data[[#This Row],[temperatuur]])+18.151</f>
        <v>16.323268907563026</v>
      </c>
      <c r="G3590" s="7">
        <f>Data[[#This Row],[Tintern ]]-Data[[#This Row],[temperatuur]]</f>
        <v>7.6232689075630251</v>
      </c>
      <c r="H3590" s="7">
        <f>ROUND(IF(Data[[#This Row],[deltaT]]&gt;0,(Data[[#This Row],[Tintern ]]-Data[[#This Row],[temperatuur]])*Uitgangspunten!$B$9,0),1)</f>
        <v>26.5</v>
      </c>
      <c r="I3590"/>
      <c r="J3590"/>
      <c r="K3590" s="6"/>
      <c r="O3590" s="5"/>
      <c r="P3590" s="8"/>
      <c r="U3590"/>
      <c r="V3590"/>
    </row>
    <row r="3591" spans="1:22" x14ac:dyDescent="0.25">
      <c r="A3591">
        <v>2003</v>
      </c>
      <c r="B3591">
        <v>12</v>
      </c>
      <c r="C3591">
        <v>26</v>
      </c>
      <c r="D3591">
        <v>23</v>
      </c>
      <c r="E3591" s="13">
        <v>8.7000000000000011</v>
      </c>
      <c r="F3591" s="7">
        <f>(((20-15)/(MIN($E$2:$E$8761)-15))*Data[[#This Row],[temperatuur]])+18.151</f>
        <v>16.323268907563026</v>
      </c>
      <c r="G3591" s="7">
        <f>Data[[#This Row],[Tintern ]]-Data[[#This Row],[temperatuur]]</f>
        <v>7.6232689075630251</v>
      </c>
      <c r="H3591" s="7">
        <f>ROUND(IF(Data[[#This Row],[deltaT]]&gt;0,(Data[[#This Row],[Tintern ]]-Data[[#This Row],[temperatuur]])*Uitgangspunten!$B$9,0),1)</f>
        <v>26.5</v>
      </c>
      <c r="I3591"/>
      <c r="J3591"/>
      <c r="K3591" s="6"/>
      <c r="O3591" s="5"/>
      <c r="P3591" s="8"/>
      <c r="U3591"/>
      <c r="V3591"/>
    </row>
    <row r="3592" spans="1:22" x14ac:dyDescent="0.25">
      <c r="A3592">
        <v>2003</v>
      </c>
      <c r="B3592">
        <v>12</v>
      </c>
      <c r="C3592">
        <v>27</v>
      </c>
      <c r="D3592">
        <v>1</v>
      </c>
      <c r="E3592" s="13">
        <v>8.7000000000000011</v>
      </c>
      <c r="F3592" s="7">
        <f>(((20-15)/(MIN($E$2:$E$8761)-15))*Data[[#This Row],[temperatuur]])+18.151</f>
        <v>16.323268907563026</v>
      </c>
      <c r="G3592" s="7">
        <f>Data[[#This Row],[Tintern ]]-Data[[#This Row],[temperatuur]]</f>
        <v>7.6232689075630251</v>
      </c>
      <c r="H3592" s="7">
        <f>ROUND(IF(Data[[#This Row],[deltaT]]&gt;0,(Data[[#This Row],[Tintern ]]-Data[[#This Row],[temperatuur]])*Uitgangspunten!$B$9,0),1)</f>
        <v>26.5</v>
      </c>
      <c r="I3592"/>
      <c r="J3592"/>
      <c r="K3592" s="6"/>
      <c r="O3592" s="5"/>
      <c r="P3592" s="8"/>
      <c r="U3592"/>
      <c r="V3592"/>
    </row>
    <row r="3593" spans="1:22" x14ac:dyDescent="0.25">
      <c r="A3593">
        <v>2003</v>
      </c>
      <c r="B3593">
        <v>12</v>
      </c>
      <c r="C3593">
        <v>28</v>
      </c>
      <c r="D3593">
        <v>9</v>
      </c>
      <c r="E3593" s="13">
        <v>8.7000000000000011</v>
      </c>
      <c r="F3593" s="7">
        <f>(((20-15)/(MIN($E$2:$E$8761)-15))*Data[[#This Row],[temperatuur]])+18.151</f>
        <v>16.323268907563026</v>
      </c>
      <c r="G3593" s="7">
        <f>Data[[#This Row],[Tintern ]]-Data[[#This Row],[temperatuur]]</f>
        <v>7.6232689075630251</v>
      </c>
      <c r="H3593" s="7">
        <f>ROUND(IF(Data[[#This Row],[deltaT]]&gt;0,(Data[[#This Row],[Tintern ]]-Data[[#This Row],[temperatuur]])*Uitgangspunten!$B$9,0),1)</f>
        <v>26.5</v>
      </c>
      <c r="I3593"/>
      <c r="J3593"/>
      <c r="K3593" s="6"/>
      <c r="O3593" s="5"/>
      <c r="P3593" s="8"/>
      <c r="U3593"/>
      <c r="V3593"/>
    </row>
    <row r="3594" spans="1:22" x14ac:dyDescent="0.25">
      <c r="A3594">
        <v>2001</v>
      </c>
      <c r="B3594">
        <v>1</v>
      </c>
      <c r="C3594">
        <v>3</v>
      </c>
      <c r="D3594">
        <v>2</v>
      </c>
      <c r="E3594" s="13">
        <v>8.8000000000000007</v>
      </c>
      <c r="F3594" s="7">
        <f>(((20-15)/(MIN($E$2:$E$8761)-15))*Data[[#This Row],[temperatuur]])+18.151</f>
        <v>16.30226050420168</v>
      </c>
      <c r="G3594" s="7">
        <f>Data[[#This Row],[Tintern ]]-Data[[#This Row],[temperatuur]]</f>
        <v>7.5022605042016792</v>
      </c>
      <c r="H3594" s="7">
        <f>ROUND(IF(Data[[#This Row],[deltaT]]&gt;0,(Data[[#This Row],[Tintern ]]-Data[[#This Row],[temperatuur]])*Uitgangspunten!$B$9,0),1)</f>
        <v>26</v>
      </c>
      <c r="I3594"/>
      <c r="J3594"/>
      <c r="K3594" s="6"/>
      <c r="O3594" s="5"/>
      <c r="P3594" s="8"/>
      <c r="U3594"/>
      <c r="V3594"/>
    </row>
    <row r="3595" spans="1:22" x14ac:dyDescent="0.25">
      <c r="A3595">
        <v>2001</v>
      </c>
      <c r="B3595">
        <v>1</v>
      </c>
      <c r="C3595">
        <v>4</v>
      </c>
      <c r="D3595">
        <v>12</v>
      </c>
      <c r="E3595" s="13">
        <v>8.8000000000000007</v>
      </c>
      <c r="F3595" s="7">
        <f>(((20-15)/(MIN($E$2:$E$8761)-15))*Data[[#This Row],[temperatuur]])+18.151</f>
        <v>16.30226050420168</v>
      </c>
      <c r="G3595" s="7">
        <f>Data[[#This Row],[Tintern ]]-Data[[#This Row],[temperatuur]]</f>
        <v>7.5022605042016792</v>
      </c>
      <c r="H3595" s="7">
        <f>ROUND(IF(Data[[#This Row],[deltaT]]&gt;0,(Data[[#This Row],[Tintern ]]-Data[[#This Row],[temperatuur]])*Uitgangspunten!$B$9,0),1)</f>
        <v>26</v>
      </c>
      <c r="I3595"/>
      <c r="J3595"/>
      <c r="K3595" s="6"/>
      <c r="O3595" s="5"/>
      <c r="P3595" s="8"/>
      <c r="U3595"/>
      <c r="V3595"/>
    </row>
    <row r="3596" spans="1:22" x14ac:dyDescent="0.25">
      <c r="A3596">
        <v>2001</v>
      </c>
      <c r="B3596">
        <v>1</v>
      </c>
      <c r="C3596">
        <v>4</v>
      </c>
      <c r="D3596">
        <v>14</v>
      </c>
      <c r="E3596" s="13">
        <v>8.8000000000000007</v>
      </c>
      <c r="F3596" s="7">
        <f>(((20-15)/(MIN($E$2:$E$8761)-15))*Data[[#This Row],[temperatuur]])+18.151</f>
        <v>16.30226050420168</v>
      </c>
      <c r="G3596" s="7">
        <f>Data[[#This Row],[Tintern ]]-Data[[#This Row],[temperatuur]]</f>
        <v>7.5022605042016792</v>
      </c>
      <c r="H3596" s="7">
        <f>ROUND(IF(Data[[#This Row],[deltaT]]&gt;0,(Data[[#This Row],[Tintern ]]-Data[[#This Row],[temperatuur]])*Uitgangspunten!$B$9,0),1)</f>
        <v>26</v>
      </c>
      <c r="I3596"/>
      <c r="J3596"/>
      <c r="K3596" s="6"/>
      <c r="O3596" s="5"/>
      <c r="P3596" s="8"/>
      <c r="U3596"/>
      <c r="V3596"/>
    </row>
    <row r="3597" spans="1:22" x14ac:dyDescent="0.25">
      <c r="A3597">
        <v>2001</v>
      </c>
      <c r="B3597">
        <v>1</v>
      </c>
      <c r="C3597">
        <v>4</v>
      </c>
      <c r="D3597">
        <v>15</v>
      </c>
      <c r="E3597" s="13">
        <v>8.8000000000000007</v>
      </c>
      <c r="F3597" s="7">
        <f>(((20-15)/(MIN($E$2:$E$8761)-15))*Data[[#This Row],[temperatuur]])+18.151</f>
        <v>16.30226050420168</v>
      </c>
      <c r="G3597" s="7">
        <f>Data[[#This Row],[Tintern ]]-Data[[#This Row],[temperatuur]]</f>
        <v>7.5022605042016792</v>
      </c>
      <c r="H3597" s="7">
        <f>ROUND(IF(Data[[#This Row],[deltaT]]&gt;0,(Data[[#This Row],[Tintern ]]-Data[[#This Row],[temperatuur]])*Uitgangspunten!$B$9,0),1)</f>
        <v>26</v>
      </c>
      <c r="I3597"/>
      <c r="J3597"/>
      <c r="K3597" s="6"/>
      <c r="O3597" s="5"/>
      <c r="P3597" s="8"/>
      <c r="U3597"/>
      <c r="V3597"/>
    </row>
    <row r="3598" spans="1:22" x14ac:dyDescent="0.25">
      <c r="A3598">
        <v>2001</v>
      </c>
      <c r="B3598">
        <v>1</v>
      </c>
      <c r="C3598">
        <v>4</v>
      </c>
      <c r="D3598">
        <v>16</v>
      </c>
      <c r="E3598" s="13">
        <v>8.8000000000000007</v>
      </c>
      <c r="F3598" s="7">
        <f>(((20-15)/(MIN($E$2:$E$8761)-15))*Data[[#This Row],[temperatuur]])+18.151</f>
        <v>16.30226050420168</v>
      </c>
      <c r="G3598" s="7">
        <f>Data[[#This Row],[Tintern ]]-Data[[#This Row],[temperatuur]]</f>
        <v>7.5022605042016792</v>
      </c>
      <c r="H3598" s="7">
        <f>ROUND(IF(Data[[#This Row],[deltaT]]&gt;0,(Data[[#This Row],[Tintern ]]-Data[[#This Row],[temperatuur]])*Uitgangspunten!$B$9,0),1)</f>
        <v>26</v>
      </c>
      <c r="I3598"/>
      <c r="J3598"/>
      <c r="K3598" s="6"/>
      <c r="O3598" s="5"/>
      <c r="P3598" s="8"/>
      <c r="U3598"/>
      <c r="V3598"/>
    </row>
    <row r="3599" spans="1:22" x14ac:dyDescent="0.25">
      <c r="A3599">
        <v>2001</v>
      </c>
      <c r="B3599">
        <v>1</v>
      </c>
      <c r="C3599">
        <v>23</v>
      </c>
      <c r="D3599">
        <v>21</v>
      </c>
      <c r="E3599" s="13">
        <v>8.8000000000000007</v>
      </c>
      <c r="F3599" s="7">
        <f>(((20-15)/(MIN($E$2:$E$8761)-15))*Data[[#This Row],[temperatuur]])+18.151</f>
        <v>16.30226050420168</v>
      </c>
      <c r="G3599" s="7">
        <f>Data[[#This Row],[Tintern ]]-Data[[#This Row],[temperatuur]]</f>
        <v>7.5022605042016792</v>
      </c>
      <c r="H3599" s="7">
        <f>ROUND(IF(Data[[#This Row],[deltaT]]&gt;0,(Data[[#This Row],[Tintern ]]-Data[[#This Row],[temperatuur]])*Uitgangspunten!$B$9,0),1)</f>
        <v>26</v>
      </c>
      <c r="I3599"/>
      <c r="J3599"/>
      <c r="K3599" s="6"/>
      <c r="O3599" s="5"/>
      <c r="P3599" s="8"/>
      <c r="U3599"/>
      <c r="V3599"/>
    </row>
    <row r="3600" spans="1:22" x14ac:dyDescent="0.25">
      <c r="A3600">
        <v>2001</v>
      </c>
      <c r="B3600">
        <v>1</v>
      </c>
      <c r="C3600">
        <v>24</v>
      </c>
      <c r="D3600">
        <v>7</v>
      </c>
      <c r="E3600" s="13">
        <v>8.8000000000000007</v>
      </c>
      <c r="F3600" s="7">
        <f>(((20-15)/(MIN($E$2:$E$8761)-15))*Data[[#This Row],[temperatuur]])+18.151</f>
        <v>16.30226050420168</v>
      </c>
      <c r="G3600" s="7">
        <f>Data[[#This Row],[Tintern ]]-Data[[#This Row],[temperatuur]]</f>
        <v>7.5022605042016792</v>
      </c>
      <c r="H3600" s="7">
        <f>ROUND(IF(Data[[#This Row],[deltaT]]&gt;0,(Data[[#This Row],[Tintern ]]-Data[[#This Row],[temperatuur]])*Uitgangspunten!$B$9,0),1)</f>
        <v>26</v>
      </c>
      <c r="I3600"/>
      <c r="J3600"/>
      <c r="K3600" s="6"/>
      <c r="O3600" s="5"/>
      <c r="P3600" s="8"/>
      <c r="U3600"/>
      <c r="V3600"/>
    </row>
    <row r="3601" spans="1:22" x14ac:dyDescent="0.25">
      <c r="A3601">
        <v>2001</v>
      </c>
      <c r="B3601">
        <v>1</v>
      </c>
      <c r="C3601">
        <v>24</v>
      </c>
      <c r="D3601">
        <v>16</v>
      </c>
      <c r="E3601" s="13">
        <v>8.8000000000000007</v>
      </c>
      <c r="F3601" s="7">
        <f>(((20-15)/(MIN($E$2:$E$8761)-15))*Data[[#This Row],[temperatuur]])+18.151</f>
        <v>16.30226050420168</v>
      </c>
      <c r="G3601" s="7">
        <f>Data[[#This Row],[Tintern ]]-Data[[#This Row],[temperatuur]]</f>
        <v>7.5022605042016792</v>
      </c>
      <c r="H3601" s="7">
        <f>ROUND(IF(Data[[#This Row],[deltaT]]&gt;0,(Data[[#This Row],[Tintern ]]-Data[[#This Row],[temperatuur]])*Uitgangspunten!$B$9,0),1)</f>
        <v>26</v>
      </c>
      <c r="I3601"/>
      <c r="J3601"/>
      <c r="K3601" s="6"/>
      <c r="O3601" s="5"/>
      <c r="P3601" s="8"/>
      <c r="U3601"/>
      <c r="V3601"/>
    </row>
    <row r="3602" spans="1:22" x14ac:dyDescent="0.25">
      <c r="A3602">
        <v>2004</v>
      </c>
      <c r="B3602">
        <v>2</v>
      </c>
      <c r="C3602">
        <v>14</v>
      </c>
      <c r="D3602">
        <v>11</v>
      </c>
      <c r="E3602" s="13">
        <v>8.8000000000000007</v>
      </c>
      <c r="F3602" s="7">
        <f>(((20-15)/(MIN($E$2:$E$8761)-15))*Data[[#This Row],[temperatuur]])+18.151</f>
        <v>16.30226050420168</v>
      </c>
      <c r="G3602" s="7">
        <f>Data[[#This Row],[Tintern ]]-Data[[#This Row],[temperatuur]]</f>
        <v>7.5022605042016792</v>
      </c>
      <c r="H3602" s="7">
        <f>ROUND(IF(Data[[#This Row],[deltaT]]&gt;0,(Data[[#This Row],[Tintern ]]-Data[[#This Row],[temperatuur]])*Uitgangspunten!$B$9,0),1)</f>
        <v>26</v>
      </c>
      <c r="I3602">
        <f>(MAX(E3578:E3601)+MIN(E3578:E3601))/20</f>
        <v>0.875</v>
      </c>
      <c r="J3602"/>
      <c r="K3602" s="6"/>
      <c r="O3602" s="5"/>
      <c r="P3602" s="8"/>
      <c r="U3602"/>
      <c r="V3602"/>
    </row>
    <row r="3603" spans="1:22" x14ac:dyDescent="0.25">
      <c r="A3603">
        <v>2004</v>
      </c>
      <c r="B3603">
        <v>2</v>
      </c>
      <c r="C3603">
        <v>14</v>
      </c>
      <c r="D3603">
        <v>12</v>
      </c>
      <c r="E3603" s="13">
        <v>8.8000000000000007</v>
      </c>
      <c r="F3603" s="7">
        <f>(((20-15)/(MIN($E$2:$E$8761)-15))*Data[[#This Row],[temperatuur]])+18.151</f>
        <v>16.30226050420168</v>
      </c>
      <c r="G3603" s="7">
        <f>Data[[#This Row],[Tintern ]]-Data[[#This Row],[temperatuur]]</f>
        <v>7.5022605042016792</v>
      </c>
      <c r="H3603" s="7">
        <f>ROUND(IF(Data[[#This Row],[deltaT]]&gt;0,(Data[[#This Row],[Tintern ]]-Data[[#This Row],[temperatuur]])*Uitgangspunten!$B$9,0),1)</f>
        <v>26</v>
      </c>
      <c r="I3603"/>
      <c r="J3603"/>
      <c r="K3603" s="6"/>
      <c r="O3603" s="5"/>
      <c r="P3603" s="8"/>
      <c r="U3603"/>
      <c r="V3603"/>
    </row>
    <row r="3604" spans="1:22" x14ac:dyDescent="0.25">
      <c r="A3604">
        <v>2004</v>
      </c>
      <c r="B3604">
        <v>3</v>
      </c>
      <c r="C3604">
        <v>29</v>
      </c>
      <c r="D3604">
        <v>9</v>
      </c>
      <c r="E3604" s="13">
        <v>8.8000000000000007</v>
      </c>
      <c r="F3604" s="7">
        <f>(((20-15)/(MIN($E$2:$E$8761)-15))*Data[[#This Row],[temperatuur]])+18.151</f>
        <v>16.30226050420168</v>
      </c>
      <c r="G3604" s="7">
        <f>Data[[#This Row],[Tintern ]]-Data[[#This Row],[temperatuur]]</f>
        <v>7.5022605042016792</v>
      </c>
      <c r="H3604" s="7">
        <f>ROUND(IF(Data[[#This Row],[deltaT]]&gt;0,(Data[[#This Row],[Tintern ]]-Data[[#This Row],[temperatuur]])*Uitgangspunten!$B$9,0),1)</f>
        <v>26</v>
      </c>
      <c r="I3604"/>
      <c r="J3604"/>
      <c r="K3604" s="6"/>
      <c r="O3604" s="5"/>
      <c r="P3604" s="8"/>
      <c r="U3604"/>
      <c r="V3604"/>
    </row>
    <row r="3605" spans="1:22" x14ac:dyDescent="0.25">
      <c r="A3605">
        <v>2002</v>
      </c>
      <c r="B3605">
        <v>4</v>
      </c>
      <c r="C3605">
        <v>2</v>
      </c>
      <c r="D3605">
        <v>4</v>
      </c>
      <c r="E3605" s="13">
        <v>8.8000000000000007</v>
      </c>
      <c r="F3605" s="7">
        <f>(((20-15)/(MIN($E$2:$E$8761)-15))*Data[[#This Row],[temperatuur]])+18.151</f>
        <v>16.30226050420168</v>
      </c>
      <c r="G3605" s="7">
        <f>Data[[#This Row],[Tintern ]]-Data[[#This Row],[temperatuur]]</f>
        <v>7.5022605042016792</v>
      </c>
      <c r="H3605" s="7">
        <f>ROUND(IF(Data[[#This Row],[deltaT]]&gt;0,(Data[[#This Row],[Tintern ]]-Data[[#This Row],[temperatuur]])*Uitgangspunten!$B$9,0),1)</f>
        <v>26</v>
      </c>
      <c r="I3605"/>
      <c r="J3605"/>
      <c r="K3605" s="6"/>
      <c r="O3605" s="5"/>
      <c r="P3605" s="8"/>
      <c r="U3605"/>
      <c r="V3605"/>
    </row>
    <row r="3606" spans="1:22" x14ac:dyDescent="0.25">
      <c r="A3606">
        <v>2002</v>
      </c>
      <c r="B3606">
        <v>4</v>
      </c>
      <c r="C3606">
        <v>6</v>
      </c>
      <c r="D3606">
        <v>12</v>
      </c>
      <c r="E3606" s="13">
        <v>8.8000000000000007</v>
      </c>
      <c r="F3606" s="7">
        <f>(((20-15)/(MIN($E$2:$E$8761)-15))*Data[[#This Row],[temperatuur]])+18.151</f>
        <v>16.30226050420168</v>
      </c>
      <c r="G3606" s="7">
        <f>Data[[#This Row],[Tintern ]]-Data[[#This Row],[temperatuur]]</f>
        <v>7.5022605042016792</v>
      </c>
      <c r="H3606" s="7">
        <f>ROUND(IF(Data[[#This Row],[deltaT]]&gt;0,(Data[[#This Row],[Tintern ]]-Data[[#This Row],[temperatuur]])*Uitgangspunten!$B$9,0),1)</f>
        <v>26</v>
      </c>
      <c r="I3606"/>
      <c r="J3606"/>
      <c r="K3606" s="6"/>
      <c r="O3606" s="5"/>
      <c r="P3606" s="8"/>
      <c r="U3606"/>
      <c r="V3606"/>
    </row>
    <row r="3607" spans="1:22" x14ac:dyDescent="0.25">
      <c r="A3607">
        <v>2002</v>
      </c>
      <c r="B3607">
        <v>4</v>
      </c>
      <c r="C3607">
        <v>11</v>
      </c>
      <c r="D3607">
        <v>19</v>
      </c>
      <c r="E3607" s="13">
        <v>8.8000000000000007</v>
      </c>
      <c r="F3607" s="7">
        <f>(((20-15)/(MIN($E$2:$E$8761)-15))*Data[[#This Row],[temperatuur]])+18.151</f>
        <v>16.30226050420168</v>
      </c>
      <c r="G3607" s="7">
        <f>Data[[#This Row],[Tintern ]]-Data[[#This Row],[temperatuur]]</f>
        <v>7.5022605042016792</v>
      </c>
      <c r="H3607" s="7">
        <f>ROUND(IF(Data[[#This Row],[deltaT]]&gt;0,(Data[[#This Row],[Tintern ]]-Data[[#This Row],[temperatuur]])*Uitgangspunten!$B$9,0),1)</f>
        <v>26</v>
      </c>
      <c r="I3607"/>
      <c r="J3607"/>
      <c r="K3607" s="6"/>
      <c r="O3607" s="5"/>
      <c r="P3607" s="8"/>
      <c r="U3607"/>
      <c r="V3607"/>
    </row>
    <row r="3608" spans="1:22" x14ac:dyDescent="0.25">
      <c r="A3608">
        <v>2002</v>
      </c>
      <c r="B3608">
        <v>4</v>
      </c>
      <c r="C3608">
        <v>16</v>
      </c>
      <c r="D3608">
        <v>10</v>
      </c>
      <c r="E3608" s="13">
        <v>8.8000000000000007</v>
      </c>
      <c r="F3608" s="7">
        <f>(((20-15)/(MIN($E$2:$E$8761)-15))*Data[[#This Row],[temperatuur]])+18.151</f>
        <v>16.30226050420168</v>
      </c>
      <c r="G3608" s="7">
        <f>Data[[#This Row],[Tintern ]]-Data[[#This Row],[temperatuur]]</f>
        <v>7.5022605042016792</v>
      </c>
      <c r="H3608" s="7">
        <f>ROUND(IF(Data[[#This Row],[deltaT]]&gt;0,(Data[[#This Row],[Tintern ]]-Data[[#This Row],[temperatuur]])*Uitgangspunten!$B$9,0),1)</f>
        <v>26</v>
      </c>
      <c r="I3608"/>
      <c r="J3608"/>
      <c r="K3608" s="6"/>
      <c r="O3608" s="5"/>
      <c r="P3608" s="8"/>
      <c r="U3608"/>
      <c r="V3608"/>
    </row>
    <row r="3609" spans="1:22" x14ac:dyDescent="0.25">
      <c r="A3609">
        <v>2002</v>
      </c>
      <c r="B3609">
        <v>4</v>
      </c>
      <c r="C3609">
        <v>25</v>
      </c>
      <c r="D3609">
        <v>6</v>
      </c>
      <c r="E3609" s="13">
        <v>8.8000000000000007</v>
      </c>
      <c r="F3609" s="7">
        <f>(((20-15)/(MIN($E$2:$E$8761)-15))*Data[[#This Row],[temperatuur]])+18.151</f>
        <v>16.30226050420168</v>
      </c>
      <c r="G3609" s="7">
        <f>Data[[#This Row],[Tintern ]]-Data[[#This Row],[temperatuur]]</f>
        <v>7.5022605042016792</v>
      </c>
      <c r="H3609" s="7">
        <f>ROUND(IF(Data[[#This Row],[deltaT]]&gt;0,(Data[[#This Row],[Tintern ]]-Data[[#This Row],[temperatuur]])*Uitgangspunten!$B$9,0),1)</f>
        <v>26</v>
      </c>
      <c r="I3609"/>
      <c r="J3609"/>
      <c r="K3609" s="6"/>
      <c r="O3609" s="5"/>
      <c r="P3609" s="8"/>
      <c r="U3609"/>
      <c r="V3609"/>
    </row>
    <row r="3610" spans="1:22" x14ac:dyDescent="0.25">
      <c r="A3610">
        <v>2002</v>
      </c>
      <c r="B3610">
        <v>4</v>
      </c>
      <c r="C3610">
        <v>30</v>
      </c>
      <c r="D3610">
        <v>2</v>
      </c>
      <c r="E3610" s="13">
        <v>8.8000000000000007</v>
      </c>
      <c r="F3610" s="7">
        <f>(((20-15)/(MIN($E$2:$E$8761)-15))*Data[[#This Row],[temperatuur]])+18.151</f>
        <v>16.30226050420168</v>
      </c>
      <c r="G3610" s="7">
        <f>Data[[#This Row],[Tintern ]]-Data[[#This Row],[temperatuur]]</f>
        <v>7.5022605042016792</v>
      </c>
      <c r="H3610" s="7">
        <f>ROUND(IF(Data[[#This Row],[deltaT]]&gt;0,(Data[[#This Row],[Tintern ]]-Data[[#This Row],[temperatuur]])*Uitgangspunten!$B$9,0),1)</f>
        <v>26</v>
      </c>
      <c r="I3610"/>
      <c r="J3610"/>
      <c r="K3610" s="6"/>
      <c r="O3610" s="5"/>
      <c r="P3610" s="8"/>
      <c r="U3610"/>
      <c r="V3610"/>
    </row>
    <row r="3611" spans="1:22" x14ac:dyDescent="0.25">
      <c r="A3611">
        <v>2000</v>
      </c>
      <c r="B3611">
        <v>5</v>
      </c>
      <c r="C3611">
        <v>20</v>
      </c>
      <c r="D3611">
        <v>2</v>
      </c>
      <c r="E3611" s="13">
        <v>8.8000000000000007</v>
      </c>
      <c r="F3611" s="7">
        <f>(((20-15)/(MIN($E$2:$E$8761)-15))*Data[[#This Row],[temperatuur]])+18.151</f>
        <v>16.30226050420168</v>
      </c>
      <c r="G3611" s="7">
        <f>Data[[#This Row],[Tintern ]]-Data[[#This Row],[temperatuur]]</f>
        <v>7.5022605042016792</v>
      </c>
      <c r="H3611" s="7">
        <f>ROUND(IF(Data[[#This Row],[deltaT]]&gt;0,(Data[[#This Row],[Tintern ]]-Data[[#This Row],[temperatuur]])*Uitgangspunten!$B$9,0),1)</f>
        <v>26</v>
      </c>
      <c r="I3611"/>
      <c r="J3611"/>
      <c r="K3611" s="6"/>
      <c r="O3611" s="5"/>
      <c r="P3611" s="8"/>
      <c r="U3611"/>
      <c r="V3611"/>
    </row>
    <row r="3612" spans="1:22" x14ac:dyDescent="0.25">
      <c r="A3612">
        <v>2000</v>
      </c>
      <c r="B3612">
        <v>5</v>
      </c>
      <c r="C3612">
        <v>22</v>
      </c>
      <c r="D3612">
        <v>4</v>
      </c>
      <c r="E3612" s="13">
        <v>8.8000000000000007</v>
      </c>
      <c r="F3612" s="7">
        <f>(((20-15)/(MIN($E$2:$E$8761)-15))*Data[[#This Row],[temperatuur]])+18.151</f>
        <v>16.30226050420168</v>
      </c>
      <c r="G3612" s="7">
        <f>Data[[#This Row],[Tintern ]]-Data[[#This Row],[temperatuur]]</f>
        <v>7.5022605042016792</v>
      </c>
      <c r="H3612" s="7">
        <f>ROUND(IF(Data[[#This Row],[deltaT]]&gt;0,(Data[[#This Row],[Tintern ]]-Data[[#This Row],[temperatuur]])*Uitgangspunten!$B$9,0),1)</f>
        <v>26</v>
      </c>
      <c r="I3612"/>
      <c r="J3612"/>
      <c r="K3612" s="6"/>
      <c r="O3612" s="5"/>
      <c r="P3612" s="8"/>
      <c r="U3612"/>
      <c r="V3612"/>
    </row>
    <row r="3613" spans="1:22" x14ac:dyDescent="0.25">
      <c r="A3613">
        <v>2000</v>
      </c>
      <c r="B3613">
        <v>5</v>
      </c>
      <c r="C3613">
        <v>28</v>
      </c>
      <c r="D3613">
        <v>16</v>
      </c>
      <c r="E3613" s="13">
        <v>8.8000000000000007</v>
      </c>
      <c r="F3613" s="7">
        <f>(((20-15)/(MIN($E$2:$E$8761)-15))*Data[[#This Row],[temperatuur]])+18.151</f>
        <v>16.30226050420168</v>
      </c>
      <c r="G3613" s="7">
        <f>Data[[#This Row],[Tintern ]]-Data[[#This Row],[temperatuur]]</f>
        <v>7.5022605042016792</v>
      </c>
      <c r="H3613" s="7">
        <f>ROUND(IF(Data[[#This Row],[deltaT]]&gt;0,(Data[[#This Row],[Tintern ]]-Data[[#This Row],[temperatuur]])*Uitgangspunten!$B$9,0),1)</f>
        <v>26</v>
      </c>
      <c r="I3613"/>
      <c r="J3613"/>
      <c r="K3613" s="6"/>
      <c r="O3613" s="5"/>
      <c r="P3613" s="8"/>
      <c r="U3613"/>
      <c r="V3613"/>
    </row>
    <row r="3614" spans="1:22" x14ac:dyDescent="0.25">
      <c r="A3614">
        <v>2000</v>
      </c>
      <c r="B3614">
        <v>5</v>
      </c>
      <c r="C3614">
        <v>28</v>
      </c>
      <c r="D3614">
        <v>17</v>
      </c>
      <c r="E3614" s="13">
        <v>8.8000000000000007</v>
      </c>
      <c r="F3614" s="7">
        <f>(((20-15)/(MIN($E$2:$E$8761)-15))*Data[[#This Row],[temperatuur]])+18.151</f>
        <v>16.30226050420168</v>
      </c>
      <c r="G3614" s="7">
        <f>Data[[#This Row],[Tintern ]]-Data[[#This Row],[temperatuur]]</f>
        <v>7.5022605042016792</v>
      </c>
      <c r="H3614" s="7">
        <f>ROUND(IF(Data[[#This Row],[deltaT]]&gt;0,(Data[[#This Row],[Tintern ]]-Data[[#This Row],[temperatuur]])*Uitgangspunten!$B$9,0),1)</f>
        <v>26</v>
      </c>
      <c r="I3614"/>
      <c r="J3614"/>
      <c r="K3614" s="6"/>
      <c r="O3614" s="5"/>
      <c r="P3614" s="8"/>
      <c r="U3614"/>
      <c r="V3614"/>
    </row>
    <row r="3615" spans="1:22" x14ac:dyDescent="0.25">
      <c r="A3615">
        <v>2000</v>
      </c>
      <c r="B3615">
        <v>5</v>
      </c>
      <c r="C3615">
        <v>30</v>
      </c>
      <c r="D3615">
        <v>22</v>
      </c>
      <c r="E3615" s="13">
        <v>8.8000000000000007</v>
      </c>
      <c r="F3615" s="7">
        <f>(((20-15)/(MIN($E$2:$E$8761)-15))*Data[[#This Row],[temperatuur]])+18.151</f>
        <v>16.30226050420168</v>
      </c>
      <c r="G3615" s="7">
        <f>Data[[#This Row],[Tintern ]]-Data[[#This Row],[temperatuur]]</f>
        <v>7.5022605042016792</v>
      </c>
      <c r="H3615" s="7">
        <f>ROUND(IF(Data[[#This Row],[deltaT]]&gt;0,(Data[[#This Row],[Tintern ]]-Data[[#This Row],[temperatuur]])*Uitgangspunten!$B$9,0),1)</f>
        <v>26</v>
      </c>
      <c r="I3615"/>
      <c r="J3615"/>
      <c r="K3615" s="6"/>
      <c r="O3615" s="5"/>
      <c r="P3615" s="8"/>
      <c r="U3615"/>
      <c r="V3615"/>
    </row>
    <row r="3616" spans="1:22" x14ac:dyDescent="0.25">
      <c r="A3616">
        <v>2011</v>
      </c>
      <c r="B3616">
        <v>6</v>
      </c>
      <c r="C3616">
        <v>11</v>
      </c>
      <c r="D3616">
        <v>3</v>
      </c>
      <c r="E3616" s="13">
        <v>8.8000000000000007</v>
      </c>
      <c r="F3616" s="7">
        <f>(((20-15)/(MIN($E$2:$E$8761)-15))*Data[[#This Row],[temperatuur]])+18.151</f>
        <v>16.30226050420168</v>
      </c>
      <c r="G3616" s="7">
        <f>Data[[#This Row],[Tintern ]]-Data[[#This Row],[temperatuur]]</f>
        <v>7.5022605042016792</v>
      </c>
      <c r="H3616" s="7">
        <f>ROUND(IF(Data[[#This Row],[deltaT]]&gt;0,(Data[[#This Row],[Tintern ]]-Data[[#This Row],[temperatuur]])*Uitgangspunten!$B$9,0),1)</f>
        <v>26</v>
      </c>
      <c r="I3616"/>
      <c r="J3616"/>
      <c r="K3616" s="6"/>
      <c r="O3616" s="5"/>
      <c r="P3616" s="8"/>
      <c r="U3616"/>
      <c r="V3616"/>
    </row>
    <row r="3617" spans="1:22" x14ac:dyDescent="0.25">
      <c r="A3617">
        <v>2008</v>
      </c>
      <c r="B3617">
        <v>7</v>
      </c>
      <c r="C3617">
        <v>14</v>
      </c>
      <c r="D3617">
        <v>2</v>
      </c>
      <c r="E3617" s="13">
        <v>8.8000000000000007</v>
      </c>
      <c r="F3617" s="7">
        <f>(((20-15)/(MIN($E$2:$E$8761)-15))*Data[[#This Row],[temperatuur]])+18.151</f>
        <v>16.30226050420168</v>
      </c>
      <c r="G3617" s="7">
        <f>Data[[#This Row],[Tintern ]]-Data[[#This Row],[temperatuur]]</f>
        <v>7.5022605042016792</v>
      </c>
      <c r="H3617" s="7">
        <f>ROUND(IF(Data[[#This Row],[deltaT]]&gt;0,(Data[[#This Row],[Tintern ]]-Data[[#This Row],[temperatuur]])*Uitgangspunten!$B$9,0),1)</f>
        <v>26</v>
      </c>
      <c r="I3617"/>
      <c r="J3617"/>
      <c r="K3617" s="6"/>
      <c r="O3617" s="5"/>
      <c r="P3617" s="8"/>
      <c r="U3617"/>
      <c r="V3617"/>
    </row>
    <row r="3618" spans="1:22" x14ac:dyDescent="0.25">
      <c r="A3618">
        <v>2010</v>
      </c>
      <c r="B3618" s="3">
        <v>10</v>
      </c>
      <c r="C3618">
        <v>1</v>
      </c>
      <c r="D3618">
        <v>3</v>
      </c>
      <c r="E3618" s="13">
        <v>8.8000000000000007</v>
      </c>
      <c r="F3618" s="7">
        <f>(((20-15)/(MIN($E$2:$E$8761)-15))*Data[[#This Row],[temperatuur]])+18.151</f>
        <v>16.30226050420168</v>
      </c>
      <c r="G3618" s="7">
        <f>Data[[#This Row],[Tintern ]]-Data[[#This Row],[temperatuur]]</f>
        <v>7.5022605042016792</v>
      </c>
      <c r="H3618" s="7">
        <f>ROUND(IF(Data[[#This Row],[deltaT]]&gt;0,(Data[[#This Row],[Tintern ]]-Data[[#This Row],[temperatuur]])*Uitgangspunten!$B$9,0),1)</f>
        <v>26</v>
      </c>
      <c r="I3618"/>
      <c r="J3618"/>
      <c r="K3618" s="6"/>
      <c r="O3618" s="5"/>
      <c r="P3618" s="8"/>
      <c r="U3618"/>
      <c r="V3618"/>
    </row>
    <row r="3619" spans="1:22" x14ac:dyDescent="0.25">
      <c r="A3619">
        <v>2010</v>
      </c>
      <c r="B3619">
        <v>10</v>
      </c>
      <c r="C3619">
        <v>12</v>
      </c>
      <c r="D3619">
        <v>19</v>
      </c>
      <c r="E3619" s="13">
        <v>8.8000000000000007</v>
      </c>
      <c r="F3619" s="7">
        <f>(((20-15)/(MIN($E$2:$E$8761)-15))*Data[[#This Row],[temperatuur]])+18.151</f>
        <v>16.30226050420168</v>
      </c>
      <c r="G3619" s="7">
        <f>Data[[#This Row],[Tintern ]]-Data[[#This Row],[temperatuur]]</f>
        <v>7.5022605042016792</v>
      </c>
      <c r="H3619" s="7">
        <f>ROUND(IF(Data[[#This Row],[deltaT]]&gt;0,(Data[[#This Row],[Tintern ]]-Data[[#This Row],[temperatuur]])*Uitgangspunten!$B$9,0),1)</f>
        <v>26</v>
      </c>
      <c r="I3619"/>
      <c r="J3619"/>
      <c r="K3619" s="6"/>
      <c r="O3619" s="5"/>
      <c r="P3619" s="8"/>
      <c r="U3619"/>
      <c r="V3619"/>
    </row>
    <row r="3620" spans="1:22" x14ac:dyDescent="0.25">
      <c r="A3620">
        <v>2010</v>
      </c>
      <c r="B3620">
        <v>10</v>
      </c>
      <c r="C3620">
        <v>14</v>
      </c>
      <c r="D3620">
        <v>7</v>
      </c>
      <c r="E3620" s="13">
        <v>8.8000000000000007</v>
      </c>
      <c r="F3620" s="7">
        <f>(((20-15)/(MIN($E$2:$E$8761)-15))*Data[[#This Row],[temperatuur]])+18.151</f>
        <v>16.30226050420168</v>
      </c>
      <c r="G3620" s="7">
        <f>Data[[#This Row],[Tintern ]]-Data[[#This Row],[temperatuur]]</f>
        <v>7.5022605042016792</v>
      </c>
      <c r="H3620" s="7">
        <f>ROUND(IF(Data[[#This Row],[deltaT]]&gt;0,(Data[[#This Row],[Tintern ]]-Data[[#This Row],[temperatuur]])*Uitgangspunten!$B$9,0),1)</f>
        <v>26</v>
      </c>
      <c r="I3620"/>
      <c r="J3620"/>
      <c r="K3620" s="6"/>
      <c r="O3620" s="5"/>
      <c r="P3620" s="8"/>
      <c r="U3620"/>
      <c r="V3620"/>
    </row>
    <row r="3621" spans="1:22" x14ac:dyDescent="0.25">
      <c r="A3621">
        <v>2010</v>
      </c>
      <c r="B3621">
        <v>10</v>
      </c>
      <c r="C3621">
        <v>15</v>
      </c>
      <c r="D3621">
        <v>23</v>
      </c>
      <c r="E3621" s="13">
        <v>8.8000000000000007</v>
      </c>
      <c r="F3621" s="7">
        <f>(((20-15)/(MIN($E$2:$E$8761)-15))*Data[[#This Row],[temperatuur]])+18.151</f>
        <v>16.30226050420168</v>
      </c>
      <c r="G3621" s="7">
        <f>Data[[#This Row],[Tintern ]]-Data[[#This Row],[temperatuur]]</f>
        <v>7.5022605042016792</v>
      </c>
      <c r="H3621" s="7">
        <f>ROUND(IF(Data[[#This Row],[deltaT]]&gt;0,(Data[[#This Row],[Tintern ]]-Data[[#This Row],[temperatuur]])*Uitgangspunten!$B$9,0),1)</f>
        <v>26</v>
      </c>
      <c r="I3621"/>
      <c r="J3621"/>
      <c r="K3621" s="6"/>
      <c r="O3621" s="5"/>
      <c r="P3621" s="8"/>
      <c r="U3621"/>
      <c r="V3621"/>
    </row>
    <row r="3622" spans="1:22" x14ac:dyDescent="0.25">
      <c r="A3622">
        <v>2010</v>
      </c>
      <c r="B3622">
        <v>10</v>
      </c>
      <c r="C3622">
        <v>16</v>
      </c>
      <c r="D3622">
        <v>12</v>
      </c>
      <c r="E3622" s="13">
        <v>8.8000000000000007</v>
      </c>
      <c r="F3622" s="7">
        <f>(((20-15)/(MIN($E$2:$E$8761)-15))*Data[[#This Row],[temperatuur]])+18.151</f>
        <v>16.30226050420168</v>
      </c>
      <c r="G3622" s="7">
        <f>Data[[#This Row],[Tintern ]]-Data[[#This Row],[temperatuur]]</f>
        <v>7.5022605042016792</v>
      </c>
      <c r="H3622" s="7">
        <f>ROUND(IF(Data[[#This Row],[deltaT]]&gt;0,(Data[[#This Row],[Tintern ]]-Data[[#This Row],[temperatuur]])*Uitgangspunten!$B$9,0),1)</f>
        <v>26</v>
      </c>
      <c r="I3622"/>
      <c r="J3622"/>
      <c r="K3622" s="6"/>
      <c r="O3622" s="5"/>
      <c r="P3622" s="8"/>
      <c r="U3622"/>
      <c r="V3622"/>
    </row>
    <row r="3623" spans="1:22" x14ac:dyDescent="0.25">
      <c r="A3623">
        <v>2010</v>
      </c>
      <c r="B3623">
        <v>10</v>
      </c>
      <c r="C3623">
        <v>22</v>
      </c>
      <c r="D3623">
        <v>18</v>
      </c>
      <c r="E3623" s="13">
        <v>8.8000000000000007</v>
      </c>
      <c r="F3623" s="7">
        <f>(((20-15)/(MIN($E$2:$E$8761)-15))*Data[[#This Row],[temperatuur]])+18.151</f>
        <v>16.30226050420168</v>
      </c>
      <c r="G3623" s="7">
        <f>Data[[#This Row],[Tintern ]]-Data[[#This Row],[temperatuur]]</f>
        <v>7.5022605042016792</v>
      </c>
      <c r="H3623" s="7">
        <f>ROUND(IF(Data[[#This Row],[deltaT]]&gt;0,(Data[[#This Row],[Tintern ]]-Data[[#This Row],[temperatuur]])*Uitgangspunten!$B$9,0),1)</f>
        <v>26</v>
      </c>
      <c r="I3623"/>
      <c r="J3623"/>
      <c r="K3623" s="6"/>
      <c r="O3623" s="5"/>
      <c r="P3623" s="8"/>
      <c r="U3623"/>
      <c r="V3623"/>
    </row>
    <row r="3624" spans="1:22" x14ac:dyDescent="0.25">
      <c r="A3624">
        <v>2010</v>
      </c>
      <c r="B3624">
        <v>10</v>
      </c>
      <c r="C3624">
        <v>24</v>
      </c>
      <c r="D3624">
        <v>1</v>
      </c>
      <c r="E3624" s="13">
        <v>8.8000000000000007</v>
      </c>
      <c r="F3624" s="7">
        <f>(((20-15)/(MIN($E$2:$E$8761)-15))*Data[[#This Row],[temperatuur]])+18.151</f>
        <v>16.30226050420168</v>
      </c>
      <c r="G3624" s="7">
        <f>Data[[#This Row],[Tintern ]]-Data[[#This Row],[temperatuur]]</f>
        <v>7.5022605042016792</v>
      </c>
      <c r="H3624" s="7">
        <f>ROUND(IF(Data[[#This Row],[deltaT]]&gt;0,(Data[[#This Row],[Tintern ]]-Data[[#This Row],[temperatuur]])*Uitgangspunten!$B$9,0),1)</f>
        <v>26</v>
      </c>
      <c r="I3624"/>
      <c r="J3624"/>
      <c r="K3624" s="6"/>
      <c r="O3624" s="5"/>
      <c r="P3624" s="8"/>
      <c r="U3624"/>
      <c r="V3624"/>
    </row>
    <row r="3625" spans="1:22" x14ac:dyDescent="0.25">
      <c r="A3625">
        <v>2010</v>
      </c>
      <c r="B3625">
        <v>10</v>
      </c>
      <c r="C3625">
        <v>24</v>
      </c>
      <c r="D3625">
        <v>2</v>
      </c>
      <c r="E3625" s="13">
        <v>8.8000000000000007</v>
      </c>
      <c r="F3625" s="7">
        <f>(((20-15)/(MIN($E$2:$E$8761)-15))*Data[[#This Row],[temperatuur]])+18.151</f>
        <v>16.30226050420168</v>
      </c>
      <c r="G3625" s="7">
        <f>Data[[#This Row],[Tintern ]]-Data[[#This Row],[temperatuur]]</f>
        <v>7.5022605042016792</v>
      </c>
      <c r="H3625" s="7">
        <f>ROUND(IF(Data[[#This Row],[deltaT]]&gt;0,(Data[[#This Row],[Tintern ]]-Data[[#This Row],[temperatuur]])*Uitgangspunten!$B$9,0),1)</f>
        <v>26</v>
      </c>
      <c r="I3625"/>
      <c r="J3625"/>
      <c r="K3625" s="6"/>
      <c r="O3625" s="5"/>
      <c r="P3625" s="8"/>
      <c r="U3625"/>
      <c r="V3625"/>
    </row>
    <row r="3626" spans="1:22" x14ac:dyDescent="0.25">
      <c r="A3626">
        <v>2010</v>
      </c>
      <c r="B3626">
        <v>10</v>
      </c>
      <c r="C3626">
        <v>24</v>
      </c>
      <c r="D3626">
        <v>12</v>
      </c>
      <c r="E3626" s="13">
        <v>8.8000000000000007</v>
      </c>
      <c r="F3626" s="7">
        <f>(((20-15)/(MIN($E$2:$E$8761)-15))*Data[[#This Row],[temperatuur]])+18.151</f>
        <v>16.30226050420168</v>
      </c>
      <c r="G3626" s="7">
        <f>Data[[#This Row],[Tintern ]]-Data[[#This Row],[temperatuur]]</f>
        <v>7.5022605042016792</v>
      </c>
      <c r="H3626" s="7">
        <f>ROUND(IF(Data[[#This Row],[deltaT]]&gt;0,(Data[[#This Row],[Tintern ]]-Data[[#This Row],[temperatuur]])*Uitgangspunten!$B$9,0),1)</f>
        <v>26</v>
      </c>
      <c r="I3626">
        <f>(MAX(E3602:E3625)+MIN(E3602:E3625))/20</f>
        <v>0.88000000000000012</v>
      </c>
      <c r="J3626"/>
      <c r="K3626" s="6">
        <f>MIN(I2883:I3626)</f>
        <v>0.72499999999999998</v>
      </c>
      <c r="L3626" s="6">
        <f>MAX(I2883:I3626)</f>
        <v>0.88000000000000012</v>
      </c>
      <c r="O3626" s="5"/>
      <c r="P3626" s="8"/>
      <c r="U3626"/>
      <c r="V3626"/>
    </row>
    <row r="3627" spans="1:22" x14ac:dyDescent="0.25">
      <c r="A3627">
        <v>2010</v>
      </c>
      <c r="B3627">
        <v>10</v>
      </c>
      <c r="C3627">
        <v>27</v>
      </c>
      <c r="D3627">
        <v>9</v>
      </c>
      <c r="E3627" s="13">
        <v>8.8000000000000007</v>
      </c>
      <c r="F3627" s="7">
        <f>(((20-15)/(MIN($E$2:$E$8761)-15))*Data[[#This Row],[temperatuur]])+18.151</f>
        <v>16.30226050420168</v>
      </c>
      <c r="G3627" s="7">
        <f>Data[[#This Row],[Tintern ]]-Data[[#This Row],[temperatuur]]</f>
        <v>7.5022605042016792</v>
      </c>
      <c r="H3627" s="7">
        <f>ROUND(IF(Data[[#This Row],[deltaT]]&gt;0,(Data[[#This Row],[Tintern ]]-Data[[#This Row],[temperatuur]])*Uitgangspunten!$B$9,0),1)</f>
        <v>26</v>
      </c>
      <c r="I3627"/>
      <c r="J3627"/>
      <c r="O3627" s="5"/>
      <c r="P3627" s="8"/>
      <c r="U3627"/>
      <c r="V3627"/>
    </row>
    <row r="3628" spans="1:22" x14ac:dyDescent="0.25">
      <c r="A3628">
        <v>2010</v>
      </c>
      <c r="B3628">
        <v>10</v>
      </c>
      <c r="C3628">
        <v>30</v>
      </c>
      <c r="D3628">
        <v>20</v>
      </c>
      <c r="E3628" s="13">
        <v>8.8000000000000007</v>
      </c>
      <c r="F3628" s="7">
        <f>(((20-15)/(MIN($E$2:$E$8761)-15))*Data[[#This Row],[temperatuur]])+18.151</f>
        <v>16.30226050420168</v>
      </c>
      <c r="G3628" s="7">
        <f>Data[[#This Row],[Tintern ]]-Data[[#This Row],[temperatuur]]</f>
        <v>7.5022605042016792</v>
      </c>
      <c r="H3628" s="7">
        <f>ROUND(IF(Data[[#This Row],[deltaT]]&gt;0,(Data[[#This Row],[Tintern ]]-Data[[#This Row],[temperatuur]])*Uitgangspunten!$B$9,0),1)</f>
        <v>26</v>
      </c>
      <c r="I3628"/>
      <c r="J3628"/>
      <c r="K3628" s="6"/>
      <c r="O3628" s="5"/>
      <c r="P3628" s="8"/>
      <c r="U3628"/>
      <c r="V3628"/>
    </row>
    <row r="3629" spans="1:22" x14ac:dyDescent="0.25">
      <c r="A3629">
        <v>2003</v>
      </c>
      <c r="B3629">
        <v>11</v>
      </c>
      <c r="C3629">
        <v>10</v>
      </c>
      <c r="D3629">
        <v>3</v>
      </c>
      <c r="E3629" s="13">
        <v>8.8000000000000007</v>
      </c>
      <c r="F3629" s="7">
        <f>(((20-15)/(MIN($E$2:$E$8761)-15))*Data[[#This Row],[temperatuur]])+18.151</f>
        <v>16.30226050420168</v>
      </c>
      <c r="G3629" s="7">
        <f>Data[[#This Row],[Tintern ]]-Data[[#This Row],[temperatuur]]</f>
        <v>7.5022605042016792</v>
      </c>
      <c r="H3629" s="7">
        <f>ROUND(IF(Data[[#This Row],[deltaT]]&gt;0,(Data[[#This Row],[Tintern ]]-Data[[#This Row],[temperatuur]])*Uitgangspunten!$B$9,0),1)</f>
        <v>26</v>
      </c>
      <c r="I3629"/>
      <c r="J3629"/>
      <c r="K3629" s="6"/>
      <c r="O3629" s="5"/>
      <c r="P3629" s="8"/>
      <c r="U3629"/>
      <c r="V3629"/>
    </row>
    <row r="3630" spans="1:22" x14ac:dyDescent="0.25">
      <c r="A3630">
        <v>2003</v>
      </c>
      <c r="B3630">
        <v>11</v>
      </c>
      <c r="C3630">
        <v>13</v>
      </c>
      <c r="D3630">
        <v>5</v>
      </c>
      <c r="E3630" s="13">
        <v>8.8000000000000007</v>
      </c>
      <c r="F3630" s="7">
        <f>(((20-15)/(MIN($E$2:$E$8761)-15))*Data[[#This Row],[temperatuur]])+18.151</f>
        <v>16.30226050420168</v>
      </c>
      <c r="G3630" s="7">
        <f>Data[[#This Row],[Tintern ]]-Data[[#This Row],[temperatuur]]</f>
        <v>7.5022605042016792</v>
      </c>
      <c r="H3630" s="7">
        <f>ROUND(IF(Data[[#This Row],[deltaT]]&gt;0,(Data[[#This Row],[Tintern ]]-Data[[#This Row],[temperatuur]])*Uitgangspunten!$B$9,0),1)</f>
        <v>26</v>
      </c>
      <c r="I3630"/>
      <c r="J3630"/>
      <c r="K3630" s="6"/>
      <c r="O3630" s="5"/>
      <c r="P3630" s="8"/>
      <c r="U3630"/>
      <c r="V3630"/>
    </row>
    <row r="3631" spans="1:22" x14ac:dyDescent="0.25">
      <c r="A3631">
        <v>2003</v>
      </c>
      <c r="B3631">
        <v>11</v>
      </c>
      <c r="C3631">
        <v>13</v>
      </c>
      <c r="D3631">
        <v>20</v>
      </c>
      <c r="E3631" s="13">
        <v>8.8000000000000007</v>
      </c>
      <c r="F3631" s="7">
        <f>(((20-15)/(MIN($E$2:$E$8761)-15))*Data[[#This Row],[temperatuur]])+18.151</f>
        <v>16.30226050420168</v>
      </c>
      <c r="G3631" s="7">
        <f>Data[[#This Row],[Tintern ]]-Data[[#This Row],[temperatuur]]</f>
        <v>7.5022605042016792</v>
      </c>
      <c r="H3631" s="7">
        <f>ROUND(IF(Data[[#This Row],[deltaT]]&gt;0,(Data[[#This Row],[Tintern ]]-Data[[#This Row],[temperatuur]])*Uitgangspunten!$B$9,0),1)</f>
        <v>26</v>
      </c>
      <c r="I3631"/>
      <c r="J3631"/>
      <c r="K3631" s="6"/>
      <c r="O3631" s="5"/>
      <c r="P3631" s="8"/>
      <c r="U3631"/>
      <c r="V3631"/>
    </row>
    <row r="3632" spans="1:22" x14ac:dyDescent="0.25">
      <c r="A3632">
        <v>2003</v>
      </c>
      <c r="B3632">
        <v>11</v>
      </c>
      <c r="C3632">
        <v>17</v>
      </c>
      <c r="D3632">
        <v>13</v>
      </c>
      <c r="E3632" s="13">
        <v>8.8000000000000007</v>
      </c>
      <c r="F3632" s="7">
        <f>(((20-15)/(MIN($E$2:$E$8761)-15))*Data[[#This Row],[temperatuur]])+18.151</f>
        <v>16.30226050420168</v>
      </c>
      <c r="G3632" s="7">
        <f>Data[[#This Row],[Tintern ]]-Data[[#This Row],[temperatuur]]</f>
        <v>7.5022605042016792</v>
      </c>
      <c r="H3632" s="7">
        <f>ROUND(IF(Data[[#This Row],[deltaT]]&gt;0,(Data[[#This Row],[Tintern ]]-Data[[#This Row],[temperatuur]])*Uitgangspunten!$B$9,0),1)</f>
        <v>26</v>
      </c>
      <c r="I3632"/>
      <c r="J3632"/>
      <c r="K3632" s="6"/>
      <c r="O3632" s="5"/>
      <c r="P3632" s="8"/>
      <c r="U3632"/>
      <c r="V3632"/>
    </row>
    <row r="3633" spans="1:22" x14ac:dyDescent="0.25">
      <c r="A3633">
        <v>2003</v>
      </c>
      <c r="B3633">
        <v>11</v>
      </c>
      <c r="C3633">
        <v>17</v>
      </c>
      <c r="D3633">
        <v>24</v>
      </c>
      <c r="E3633" s="13">
        <v>8.8000000000000007</v>
      </c>
      <c r="F3633" s="7">
        <f>(((20-15)/(MIN($E$2:$E$8761)-15))*Data[[#This Row],[temperatuur]])+18.151</f>
        <v>16.30226050420168</v>
      </c>
      <c r="G3633" s="7">
        <f>Data[[#This Row],[Tintern ]]-Data[[#This Row],[temperatuur]]</f>
        <v>7.5022605042016792</v>
      </c>
      <c r="H3633" s="7">
        <f>ROUND(IF(Data[[#This Row],[deltaT]]&gt;0,(Data[[#This Row],[Tintern ]]-Data[[#This Row],[temperatuur]])*Uitgangspunten!$B$9,0),1)</f>
        <v>26</v>
      </c>
      <c r="I3633"/>
      <c r="J3633"/>
      <c r="K3633" s="6"/>
      <c r="O3633" s="5"/>
      <c r="P3633" s="8"/>
      <c r="U3633"/>
      <c r="V3633"/>
    </row>
    <row r="3634" spans="1:22" x14ac:dyDescent="0.25">
      <c r="A3634">
        <v>2003</v>
      </c>
      <c r="B3634">
        <v>11</v>
      </c>
      <c r="C3634">
        <v>28</v>
      </c>
      <c r="D3634">
        <v>13</v>
      </c>
      <c r="E3634" s="13">
        <v>8.8000000000000007</v>
      </c>
      <c r="F3634" s="7">
        <f>(((20-15)/(MIN($E$2:$E$8761)-15))*Data[[#This Row],[temperatuur]])+18.151</f>
        <v>16.30226050420168</v>
      </c>
      <c r="G3634" s="7">
        <f>Data[[#This Row],[Tintern ]]-Data[[#This Row],[temperatuur]]</f>
        <v>7.5022605042016792</v>
      </c>
      <c r="H3634" s="7">
        <f>ROUND(IF(Data[[#This Row],[deltaT]]&gt;0,(Data[[#This Row],[Tintern ]]-Data[[#This Row],[temperatuur]])*Uitgangspunten!$B$9,0),1)</f>
        <v>26</v>
      </c>
      <c r="I3634"/>
      <c r="J3634"/>
      <c r="K3634" s="6"/>
      <c r="O3634" s="5"/>
      <c r="P3634" s="8"/>
      <c r="U3634"/>
      <c r="V3634"/>
    </row>
    <row r="3635" spans="1:22" x14ac:dyDescent="0.25">
      <c r="A3635">
        <v>2003</v>
      </c>
      <c r="B3635">
        <v>12</v>
      </c>
      <c r="C3635">
        <v>2</v>
      </c>
      <c r="D3635">
        <v>13</v>
      </c>
      <c r="E3635" s="13">
        <v>8.8000000000000007</v>
      </c>
      <c r="F3635" s="7">
        <f>(((20-15)/(MIN($E$2:$E$8761)-15))*Data[[#This Row],[temperatuur]])+18.151</f>
        <v>16.30226050420168</v>
      </c>
      <c r="G3635" s="7">
        <f>Data[[#This Row],[Tintern ]]-Data[[#This Row],[temperatuur]]</f>
        <v>7.5022605042016792</v>
      </c>
      <c r="H3635" s="7">
        <f>ROUND(IF(Data[[#This Row],[deltaT]]&gt;0,(Data[[#This Row],[Tintern ]]-Data[[#This Row],[temperatuur]])*Uitgangspunten!$B$9,0),1)</f>
        <v>26</v>
      </c>
      <c r="I3635"/>
      <c r="J3635"/>
      <c r="K3635" s="6"/>
      <c r="O3635" s="5"/>
      <c r="P3635" s="8"/>
      <c r="U3635"/>
      <c r="V3635"/>
    </row>
    <row r="3636" spans="1:22" x14ac:dyDescent="0.25">
      <c r="A3636">
        <v>2003</v>
      </c>
      <c r="B3636">
        <v>12</v>
      </c>
      <c r="C3636">
        <v>20</v>
      </c>
      <c r="D3636">
        <v>13</v>
      </c>
      <c r="E3636" s="13">
        <v>8.8000000000000007</v>
      </c>
      <c r="F3636" s="7">
        <f>(((20-15)/(MIN($E$2:$E$8761)-15))*Data[[#This Row],[temperatuur]])+18.151</f>
        <v>16.30226050420168</v>
      </c>
      <c r="G3636" s="7">
        <f>Data[[#This Row],[Tintern ]]-Data[[#This Row],[temperatuur]]</f>
        <v>7.5022605042016792</v>
      </c>
      <c r="H3636" s="7">
        <f>ROUND(IF(Data[[#This Row],[deltaT]]&gt;0,(Data[[#This Row],[Tintern ]]-Data[[#This Row],[temperatuur]])*Uitgangspunten!$B$9,0),1)</f>
        <v>26</v>
      </c>
      <c r="I3636"/>
      <c r="J3636"/>
      <c r="K3636" s="6"/>
      <c r="O3636" s="5"/>
      <c r="P3636" s="8"/>
      <c r="U3636"/>
      <c r="V3636"/>
    </row>
    <row r="3637" spans="1:22" x14ac:dyDescent="0.25">
      <c r="A3637">
        <v>2003</v>
      </c>
      <c r="B3637">
        <v>12</v>
      </c>
      <c r="C3637">
        <v>20</v>
      </c>
      <c r="D3637">
        <v>14</v>
      </c>
      <c r="E3637" s="13">
        <v>8.8000000000000007</v>
      </c>
      <c r="F3637" s="7">
        <f>(((20-15)/(MIN($E$2:$E$8761)-15))*Data[[#This Row],[temperatuur]])+18.151</f>
        <v>16.30226050420168</v>
      </c>
      <c r="G3637" s="7">
        <f>Data[[#This Row],[Tintern ]]-Data[[#This Row],[temperatuur]]</f>
        <v>7.5022605042016792</v>
      </c>
      <c r="H3637" s="7">
        <f>ROUND(IF(Data[[#This Row],[deltaT]]&gt;0,(Data[[#This Row],[Tintern ]]-Data[[#This Row],[temperatuur]])*Uitgangspunten!$B$9,0),1)</f>
        <v>26</v>
      </c>
      <c r="I3637"/>
      <c r="J3637"/>
      <c r="K3637" s="6"/>
      <c r="O3637" s="5"/>
      <c r="P3637" s="8"/>
      <c r="U3637"/>
      <c r="V3637"/>
    </row>
    <row r="3638" spans="1:22" x14ac:dyDescent="0.25">
      <c r="A3638">
        <v>2003</v>
      </c>
      <c r="B3638">
        <v>12</v>
      </c>
      <c r="C3638">
        <v>25</v>
      </c>
      <c r="D3638">
        <v>12</v>
      </c>
      <c r="E3638" s="13">
        <v>8.8000000000000007</v>
      </c>
      <c r="F3638" s="7">
        <f>(((20-15)/(MIN($E$2:$E$8761)-15))*Data[[#This Row],[temperatuur]])+18.151</f>
        <v>16.30226050420168</v>
      </c>
      <c r="G3638" s="7">
        <f>Data[[#This Row],[Tintern ]]-Data[[#This Row],[temperatuur]]</f>
        <v>7.5022605042016792</v>
      </c>
      <c r="H3638" s="7">
        <f>ROUND(IF(Data[[#This Row],[deltaT]]&gt;0,(Data[[#This Row],[Tintern ]]-Data[[#This Row],[temperatuur]])*Uitgangspunten!$B$9,0),1)</f>
        <v>26</v>
      </c>
      <c r="I3638"/>
      <c r="J3638"/>
      <c r="K3638" s="6"/>
      <c r="O3638" s="5"/>
      <c r="P3638" s="8"/>
      <c r="U3638"/>
      <c r="V3638"/>
    </row>
    <row r="3639" spans="1:22" x14ac:dyDescent="0.25">
      <c r="A3639">
        <v>2003</v>
      </c>
      <c r="B3639">
        <v>12</v>
      </c>
      <c r="C3639">
        <v>25</v>
      </c>
      <c r="D3639">
        <v>17</v>
      </c>
      <c r="E3639" s="13">
        <v>8.8000000000000007</v>
      </c>
      <c r="F3639" s="7">
        <f>(((20-15)/(MIN($E$2:$E$8761)-15))*Data[[#This Row],[temperatuur]])+18.151</f>
        <v>16.30226050420168</v>
      </c>
      <c r="G3639" s="7">
        <f>Data[[#This Row],[Tintern ]]-Data[[#This Row],[temperatuur]]</f>
        <v>7.5022605042016792</v>
      </c>
      <c r="H3639" s="7">
        <f>ROUND(IF(Data[[#This Row],[deltaT]]&gt;0,(Data[[#This Row],[Tintern ]]-Data[[#This Row],[temperatuur]])*Uitgangspunten!$B$9,0),1)</f>
        <v>26</v>
      </c>
      <c r="I3639"/>
      <c r="J3639"/>
      <c r="K3639" s="6"/>
      <c r="O3639" s="5"/>
      <c r="P3639" s="8"/>
      <c r="U3639"/>
      <c r="V3639"/>
    </row>
    <row r="3640" spans="1:22" x14ac:dyDescent="0.25">
      <c r="A3640">
        <v>2003</v>
      </c>
      <c r="B3640">
        <v>12</v>
      </c>
      <c r="C3640">
        <v>25</v>
      </c>
      <c r="D3640">
        <v>24</v>
      </c>
      <c r="E3640" s="13">
        <v>8.8000000000000007</v>
      </c>
      <c r="F3640" s="7">
        <f>(((20-15)/(MIN($E$2:$E$8761)-15))*Data[[#This Row],[temperatuur]])+18.151</f>
        <v>16.30226050420168</v>
      </c>
      <c r="G3640" s="7">
        <f>Data[[#This Row],[Tintern ]]-Data[[#This Row],[temperatuur]]</f>
        <v>7.5022605042016792</v>
      </c>
      <c r="H3640" s="7">
        <f>ROUND(IF(Data[[#This Row],[deltaT]]&gt;0,(Data[[#This Row],[Tintern ]]-Data[[#This Row],[temperatuur]])*Uitgangspunten!$B$9,0),1)</f>
        <v>26</v>
      </c>
      <c r="I3640"/>
      <c r="J3640"/>
      <c r="K3640" s="6"/>
      <c r="O3640" s="5"/>
      <c r="P3640" s="8"/>
      <c r="U3640"/>
      <c r="V3640"/>
    </row>
    <row r="3641" spans="1:22" x14ac:dyDescent="0.25">
      <c r="A3641">
        <v>2003</v>
      </c>
      <c r="B3641">
        <v>12</v>
      </c>
      <c r="C3641">
        <v>26</v>
      </c>
      <c r="D3641">
        <v>2</v>
      </c>
      <c r="E3641" s="13">
        <v>8.8000000000000007</v>
      </c>
      <c r="F3641" s="7">
        <f>(((20-15)/(MIN($E$2:$E$8761)-15))*Data[[#This Row],[temperatuur]])+18.151</f>
        <v>16.30226050420168</v>
      </c>
      <c r="G3641" s="7">
        <f>Data[[#This Row],[Tintern ]]-Data[[#This Row],[temperatuur]]</f>
        <v>7.5022605042016792</v>
      </c>
      <c r="H3641" s="7">
        <f>ROUND(IF(Data[[#This Row],[deltaT]]&gt;0,(Data[[#This Row],[Tintern ]]-Data[[#This Row],[temperatuur]])*Uitgangspunten!$B$9,0),1)</f>
        <v>26</v>
      </c>
      <c r="I3641"/>
      <c r="J3641"/>
      <c r="K3641" s="6"/>
      <c r="O3641" s="5"/>
      <c r="P3641" s="8"/>
      <c r="U3641"/>
      <c r="V3641"/>
    </row>
    <row r="3642" spans="1:22" x14ac:dyDescent="0.25">
      <c r="A3642">
        <v>2004</v>
      </c>
      <c r="B3642">
        <v>3</v>
      </c>
      <c r="C3642">
        <v>4</v>
      </c>
      <c r="D3642">
        <v>16</v>
      </c>
      <c r="E3642" s="13">
        <v>8.9</v>
      </c>
      <c r="F3642" s="7">
        <f>(((20-15)/(MIN($E$2:$E$8761)-15))*Data[[#This Row],[temperatuur]])+18.151</f>
        <v>16.281252100840337</v>
      </c>
      <c r="G3642" s="7">
        <f>Data[[#This Row],[Tintern ]]-Data[[#This Row],[temperatuur]]</f>
        <v>7.3812521008403369</v>
      </c>
      <c r="H3642" s="7">
        <f>ROUND(IF(Data[[#This Row],[deltaT]]&gt;0,(Data[[#This Row],[Tintern ]]-Data[[#This Row],[temperatuur]])*Uitgangspunten!$B$9,0),1)</f>
        <v>25.6</v>
      </c>
      <c r="I3642"/>
      <c r="J3642"/>
      <c r="K3642" s="6"/>
      <c r="O3642" s="5"/>
      <c r="P3642" s="8"/>
      <c r="U3642"/>
      <c r="V3642"/>
    </row>
    <row r="3643" spans="1:22" x14ac:dyDescent="0.25">
      <c r="A3643">
        <v>2004</v>
      </c>
      <c r="B3643">
        <v>3</v>
      </c>
      <c r="C3643">
        <v>17</v>
      </c>
      <c r="D3643">
        <v>2</v>
      </c>
      <c r="E3643" s="13">
        <v>8.9</v>
      </c>
      <c r="F3643" s="7">
        <f>(((20-15)/(MIN($E$2:$E$8761)-15))*Data[[#This Row],[temperatuur]])+18.151</f>
        <v>16.281252100840337</v>
      </c>
      <c r="G3643" s="7">
        <f>Data[[#This Row],[Tintern ]]-Data[[#This Row],[temperatuur]]</f>
        <v>7.3812521008403369</v>
      </c>
      <c r="H3643" s="7">
        <f>ROUND(IF(Data[[#This Row],[deltaT]]&gt;0,(Data[[#This Row],[Tintern ]]-Data[[#This Row],[temperatuur]])*Uitgangspunten!$B$9,0),1)</f>
        <v>25.6</v>
      </c>
      <c r="I3643"/>
      <c r="J3643"/>
      <c r="K3643" s="6"/>
      <c r="O3643" s="5"/>
      <c r="P3643" s="8"/>
      <c r="U3643"/>
      <c r="V3643"/>
    </row>
    <row r="3644" spans="1:22" x14ac:dyDescent="0.25">
      <c r="A3644">
        <v>2004</v>
      </c>
      <c r="B3644">
        <v>3</v>
      </c>
      <c r="C3644">
        <v>18</v>
      </c>
      <c r="D3644">
        <v>24</v>
      </c>
      <c r="E3644" s="13">
        <v>8.9</v>
      </c>
      <c r="F3644" s="7">
        <f>(((20-15)/(MIN($E$2:$E$8761)-15))*Data[[#This Row],[temperatuur]])+18.151</f>
        <v>16.281252100840337</v>
      </c>
      <c r="G3644" s="7">
        <f>Data[[#This Row],[Tintern ]]-Data[[#This Row],[temperatuur]]</f>
        <v>7.3812521008403369</v>
      </c>
      <c r="H3644" s="7">
        <f>ROUND(IF(Data[[#This Row],[deltaT]]&gt;0,(Data[[#This Row],[Tintern ]]-Data[[#This Row],[temperatuur]])*Uitgangspunten!$B$9,0),1)</f>
        <v>25.6</v>
      </c>
      <c r="I3644"/>
      <c r="J3644"/>
      <c r="K3644" s="6"/>
      <c r="O3644" s="5"/>
      <c r="P3644" s="8"/>
      <c r="U3644"/>
      <c r="V3644"/>
    </row>
    <row r="3645" spans="1:22" x14ac:dyDescent="0.25">
      <c r="A3645">
        <v>2004</v>
      </c>
      <c r="B3645">
        <v>3</v>
      </c>
      <c r="C3645">
        <v>20</v>
      </c>
      <c r="D3645">
        <v>8</v>
      </c>
      <c r="E3645" s="13">
        <v>8.9</v>
      </c>
      <c r="F3645" s="7">
        <f>(((20-15)/(MIN($E$2:$E$8761)-15))*Data[[#This Row],[temperatuur]])+18.151</f>
        <v>16.281252100840337</v>
      </c>
      <c r="G3645" s="7">
        <f>Data[[#This Row],[Tintern ]]-Data[[#This Row],[temperatuur]]</f>
        <v>7.3812521008403369</v>
      </c>
      <c r="H3645" s="7">
        <f>ROUND(IF(Data[[#This Row],[deltaT]]&gt;0,(Data[[#This Row],[Tintern ]]-Data[[#This Row],[temperatuur]])*Uitgangspunten!$B$9,0),1)</f>
        <v>25.6</v>
      </c>
      <c r="I3645"/>
      <c r="J3645"/>
      <c r="K3645" s="6"/>
      <c r="O3645" s="5"/>
      <c r="P3645" s="8"/>
      <c r="U3645"/>
      <c r="V3645"/>
    </row>
    <row r="3646" spans="1:22" x14ac:dyDescent="0.25">
      <c r="A3646">
        <v>2004</v>
      </c>
      <c r="B3646">
        <v>3</v>
      </c>
      <c r="C3646">
        <v>21</v>
      </c>
      <c r="D3646">
        <v>9</v>
      </c>
      <c r="E3646" s="13">
        <v>8.9</v>
      </c>
      <c r="F3646" s="7">
        <f>(((20-15)/(MIN($E$2:$E$8761)-15))*Data[[#This Row],[temperatuur]])+18.151</f>
        <v>16.281252100840337</v>
      </c>
      <c r="G3646" s="7">
        <f>Data[[#This Row],[Tintern ]]-Data[[#This Row],[temperatuur]]</f>
        <v>7.3812521008403369</v>
      </c>
      <c r="H3646" s="7">
        <f>ROUND(IF(Data[[#This Row],[deltaT]]&gt;0,(Data[[#This Row],[Tintern ]]-Data[[#This Row],[temperatuur]])*Uitgangspunten!$B$9,0),1)</f>
        <v>25.6</v>
      </c>
      <c r="I3646"/>
      <c r="J3646"/>
      <c r="K3646" s="6"/>
      <c r="O3646" s="5"/>
      <c r="P3646" s="8"/>
      <c r="U3646"/>
      <c r="V3646"/>
    </row>
    <row r="3647" spans="1:22" x14ac:dyDescent="0.25">
      <c r="A3647">
        <v>2004</v>
      </c>
      <c r="B3647" s="3">
        <v>3</v>
      </c>
      <c r="C3647" s="3">
        <v>31</v>
      </c>
      <c r="D3647" s="3">
        <v>24</v>
      </c>
      <c r="E3647" s="13">
        <v>8.9</v>
      </c>
      <c r="F3647" s="7">
        <f>(((20-15)/(MIN($E$2:$E$8761)-15))*Data[[#This Row],[temperatuur]])+18.151</f>
        <v>16.281252100840337</v>
      </c>
      <c r="G3647" s="7">
        <f>Data[[#This Row],[Tintern ]]-Data[[#This Row],[temperatuur]]</f>
        <v>7.3812521008403369</v>
      </c>
      <c r="H3647" s="7">
        <f>ROUND(IF(Data[[#This Row],[deltaT]]&gt;0,(Data[[#This Row],[Tintern ]]-Data[[#This Row],[temperatuur]])*Uitgangspunten!$B$9,0),1)</f>
        <v>25.6</v>
      </c>
      <c r="I3647"/>
      <c r="J3647"/>
      <c r="K3647" s="6"/>
      <c r="O3647" s="5"/>
      <c r="P3647" s="8"/>
      <c r="U3647"/>
      <c r="V3647"/>
    </row>
    <row r="3648" spans="1:22" x14ac:dyDescent="0.25">
      <c r="A3648">
        <v>2002</v>
      </c>
      <c r="B3648">
        <v>4</v>
      </c>
      <c r="C3648">
        <v>5</v>
      </c>
      <c r="D3648">
        <v>20</v>
      </c>
      <c r="E3648" s="13">
        <v>8.9</v>
      </c>
      <c r="F3648" s="7">
        <f>(((20-15)/(MIN($E$2:$E$8761)-15))*Data[[#This Row],[temperatuur]])+18.151</f>
        <v>16.281252100840337</v>
      </c>
      <c r="G3648" s="7">
        <f>Data[[#This Row],[Tintern ]]-Data[[#This Row],[temperatuur]]</f>
        <v>7.3812521008403369</v>
      </c>
      <c r="H3648" s="7">
        <f>ROUND(IF(Data[[#This Row],[deltaT]]&gt;0,(Data[[#This Row],[Tintern ]]-Data[[#This Row],[temperatuur]])*Uitgangspunten!$B$9,0),1)</f>
        <v>25.6</v>
      </c>
      <c r="I3648"/>
      <c r="J3648"/>
      <c r="K3648" s="6"/>
      <c r="O3648" s="5"/>
      <c r="P3648" s="8"/>
      <c r="U3648"/>
      <c r="V3648"/>
    </row>
    <row r="3649" spans="1:22" x14ac:dyDescent="0.25">
      <c r="A3649">
        <v>2002</v>
      </c>
      <c r="B3649">
        <v>4</v>
      </c>
      <c r="C3649">
        <v>9</v>
      </c>
      <c r="D3649">
        <v>13</v>
      </c>
      <c r="E3649" s="13">
        <v>8.9</v>
      </c>
      <c r="F3649" s="7">
        <f>(((20-15)/(MIN($E$2:$E$8761)-15))*Data[[#This Row],[temperatuur]])+18.151</f>
        <v>16.281252100840337</v>
      </c>
      <c r="G3649" s="7">
        <f>Data[[#This Row],[Tintern ]]-Data[[#This Row],[temperatuur]]</f>
        <v>7.3812521008403369</v>
      </c>
      <c r="H3649" s="7">
        <f>ROUND(IF(Data[[#This Row],[deltaT]]&gt;0,(Data[[#This Row],[Tintern ]]-Data[[#This Row],[temperatuur]])*Uitgangspunten!$B$9,0),1)</f>
        <v>25.6</v>
      </c>
      <c r="I3649"/>
      <c r="J3649"/>
      <c r="K3649" s="6"/>
      <c r="O3649" s="5"/>
      <c r="P3649" s="8"/>
      <c r="U3649"/>
      <c r="V3649"/>
    </row>
    <row r="3650" spans="1:22" x14ac:dyDescent="0.25">
      <c r="A3650">
        <v>2002</v>
      </c>
      <c r="B3650">
        <v>4</v>
      </c>
      <c r="C3650">
        <v>20</v>
      </c>
      <c r="D3650">
        <v>7</v>
      </c>
      <c r="E3650" s="13">
        <v>8.9</v>
      </c>
      <c r="F3650" s="7">
        <f>(((20-15)/(MIN($E$2:$E$8761)-15))*Data[[#This Row],[temperatuur]])+18.151</f>
        <v>16.281252100840337</v>
      </c>
      <c r="G3650" s="7">
        <f>Data[[#This Row],[Tintern ]]-Data[[#This Row],[temperatuur]]</f>
        <v>7.3812521008403369</v>
      </c>
      <c r="H3650" s="7">
        <f>ROUND(IF(Data[[#This Row],[deltaT]]&gt;0,(Data[[#This Row],[Tintern ]]-Data[[#This Row],[temperatuur]])*Uitgangspunten!$B$9,0),1)</f>
        <v>25.6</v>
      </c>
      <c r="I3650">
        <f>(MAX(E3626:E3649)+MIN(E3626:E3649))/20</f>
        <v>0.88500000000000012</v>
      </c>
      <c r="J3650"/>
      <c r="K3650" s="6"/>
      <c r="O3650" s="5"/>
      <c r="P3650" s="8"/>
      <c r="U3650"/>
      <c r="V3650"/>
    </row>
    <row r="3651" spans="1:22" x14ac:dyDescent="0.25">
      <c r="A3651">
        <v>2002</v>
      </c>
      <c r="B3651">
        <v>4</v>
      </c>
      <c r="C3651">
        <v>21</v>
      </c>
      <c r="D3651">
        <v>8</v>
      </c>
      <c r="E3651" s="13">
        <v>8.9</v>
      </c>
      <c r="F3651" s="7">
        <f>(((20-15)/(MIN($E$2:$E$8761)-15))*Data[[#This Row],[temperatuur]])+18.151</f>
        <v>16.281252100840337</v>
      </c>
      <c r="G3651" s="7">
        <f>Data[[#This Row],[Tintern ]]-Data[[#This Row],[temperatuur]]</f>
        <v>7.3812521008403369</v>
      </c>
      <c r="H3651" s="7">
        <f>ROUND(IF(Data[[#This Row],[deltaT]]&gt;0,(Data[[#This Row],[Tintern ]]-Data[[#This Row],[temperatuur]])*Uitgangspunten!$B$9,0),1)</f>
        <v>25.6</v>
      </c>
      <c r="I3651"/>
      <c r="J3651"/>
      <c r="K3651" s="6"/>
      <c r="O3651" s="5"/>
      <c r="P3651" s="8"/>
      <c r="U3651"/>
      <c r="V3651"/>
    </row>
    <row r="3652" spans="1:22" x14ac:dyDescent="0.25">
      <c r="A3652">
        <v>2002</v>
      </c>
      <c r="B3652">
        <v>4</v>
      </c>
      <c r="C3652">
        <v>27</v>
      </c>
      <c r="D3652">
        <v>7</v>
      </c>
      <c r="E3652" s="13">
        <v>8.9</v>
      </c>
      <c r="F3652" s="7">
        <f>(((20-15)/(MIN($E$2:$E$8761)-15))*Data[[#This Row],[temperatuur]])+18.151</f>
        <v>16.281252100840337</v>
      </c>
      <c r="G3652" s="7">
        <f>Data[[#This Row],[Tintern ]]-Data[[#This Row],[temperatuur]]</f>
        <v>7.3812521008403369</v>
      </c>
      <c r="H3652" s="7">
        <f>ROUND(IF(Data[[#This Row],[deltaT]]&gt;0,(Data[[#This Row],[Tintern ]]-Data[[#This Row],[temperatuur]])*Uitgangspunten!$B$9,0),1)</f>
        <v>25.6</v>
      </c>
      <c r="I3652"/>
      <c r="J3652"/>
      <c r="K3652" s="6"/>
      <c r="O3652" s="5"/>
      <c r="P3652" s="8"/>
      <c r="U3652"/>
      <c r="V3652"/>
    </row>
    <row r="3653" spans="1:22" x14ac:dyDescent="0.25">
      <c r="A3653">
        <v>2002</v>
      </c>
      <c r="B3653">
        <v>4</v>
      </c>
      <c r="C3653">
        <v>27</v>
      </c>
      <c r="D3653">
        <v>24</v>
      </c>
      <c r="E3653" s="13">
        <v>8.9</v>
      </c>
      <c r="F3653" s="7">
        <f>(((20-15)/(MIN($E$2:$E$8761)-15))*Data[[#This Row],[temperatuur]])+18.151</f>
        <v>16.281252100840337</v>
      </c>
      <c r="G3653" s="7">
        <f>Data[[#This Row],[Tintern ]]-Data[[#This Row],[temperatuur]]</f>
        <v>7.3812521008403369</v>
      </c>
      <c r="H3653" s="7">
        <f>ROUND(IF(Data[[#This Row],[deltaT]]&gt;0,(Data[[#This Row],[Tintern ]]-Data[[#This Row],[temperatuur]])*Uitgangspunten!$B$9,0),1)</f>
        <v>25.6</v>
      </c>
      <c r="I3653"/>
      <c r="J3653"/>
      <c r="K3653" s="6"/>
      <c r="O3653" s="5"/>
      <c r="P3653" s="8"/>
      <c r="U3653"/>
      <c r="V3653"/>
    </row>
    <row r="3654" spans="1:22" x14ac:dyDescent="0.25">
      <c r="A3654">
        <v>2000</v>
      </c>
      <c r="B3654">
        <v>5</v>
      </c>
      <c r="C3654">
        <v>30</v>
      </c>
      <c r="D3654">
        <v>6</v>
      </c>
      <c r="E3654" s="13">
        <v>8.9</v>
      </c>
      <c r="F3654" s="7">
        <f>(((20-15)/(MIN($E$2:$E$8761)-15))*Data[[#This Row],[temperatuur]])+18.151</f>
        <v>16.281252100840337</v>
      </c>
      <c r="G3654" s="7">
        <f>Data[[#This Row],[Tintern ]]-Data[[#This Row],[temperatuur]]</f>
        <v>7.3812521008403369</v>
      </c>
      <c r="H3654" s="7">
        <f>ROUND(IF(Data[[#This Row],[deltaT]]&gt;0,(Data[[#This Row],[Tintern ]]-Data[[#This Row],[temperatuur]])*Uitgangspunten!$B$9,0),1)</f>
        <v>25.6</v>
      </c>
      <c r="I3654"/>
      <c r="J3654"/>
      <c r="K3654" s="6"/>
      <c r="O3654" s="5"/>
      <c r="P3654" s="8"/>
      <c r="U3654"/>
      <c r="V3654"/>
    </row>
    <row r="3655" spans="1:22" x14ac:dyDescent="0.25">
      <c r="A3655">
        <v>2011</v>
      </c>
      <c r="B3655">
        <v>6</v>
      </c>
      <c r="C3655">
        <v>30</v>
      </c>
      <c r="D3655">
        <v>3</v>
      </c>
      <c r="E3655" s="13">
        <v>8.9</v>
      </c>
      <c r="F3655" s="7">
        <f>(((20-15)/(MIN($E$2:$E$8761)-15))*Data[[#This Row],[temperatuur]])+18.151</f>
        <v>16.281252100840337</v>
      </c>
      <c r="G3655" s="7">
        <f>Data[[#This Row],[Tintern ]]-Data[[#This Row],[temperatuur]]</f>
        <v>7.3812521008403369</v>
      </c>
      <c r="H3655" s="7">
        <f>ROUND(IF(Data[[#This Row],[deltaT]]&gt;0,(Data[[#This Row],[Tintern ]]-Data[[#This Row],[temperatuur]])*Uitgangspunten!$B$9,0),1)</f>
        <v>25.6</v>
      </c>
      <c r="I3655"/>
      <c r="J3655"/>
      <c r="K3655" s="6"/>
      <c r="O3655" s="5"/>
      <c r="P3655" s="8"/>
      <c r="U3655"/>
      <c r="V3655"/>
    </row>
    <row r="3656" spans="1:22" x14ac:dyDescent="0.25">
      <c r="A3656">
        <v>2001</v>
      </c>
      <c r="B3656">
        <v>8</v>
      </c>
      <c r="C3656">
        <v>11</v>
      </c>
      <c r="D3656">
        <v>5</v>
      </c>
      <c r="E3656" s="13">
        <v>8.9</v>
      </c>
      <c r="F3656" s="7">
        <f>(((20-15)/(MIN($E$2:$E$8761)-15))*Data[[#This Row],[temperatuur]])+18.151</f>
        <v>16.281252100840337</v>
      </c>
      <c r="G3656" s="7">
        <f>Data[[#This Row],[Tintern ]]-Data[[#This Row],[temperatuur]]</f>
        <v>7.3812521008403369</v>
      </c>
      <c r="H3656" s="7">
        <f>ROUND(IF(Data[[#This Row],[deltaT]]&gt;0,(Data[[#This Row],[Tintern ]]-Data[[#This Row],[temperatuur]])*Uitgangspunten!$B$9,0),1)</f>
        <v>25.6</v>
      </c>
      <c r="I3656"/>
      <c r="J3656"/>
      <c r="K3656" s="6"/>
      <c r="O3656" s="5"/>
      <c r="P3656" s="8"/>
      <c r="U3656"/>
      <c r="V3656"/>
    </row>
    <row r="3657" spans="1:22" x14ac:dyDescent="0.25">
      <c r="A3657">
        <v>2011</v>
      </c>
      <c r="B3657" s="3">
        <v>9</v>
      </c>
      <c r="C3657" s="3">
        <v>1</v>
      </c>
      <c r="D3657" s="3">
        <v>3</v>
      </c>
      <c r="E3657" s="13">
        <v>8.9</v>
      </c>
      <c r="F3657" s="7">
        <f>(((20-15)/(MIN($E$2:$E$8761)-15))*Data[[#This Row],[temperatuur]])+18.151</f>
        <v>16.281252100840337</v>
      </c>
      <c r="G3657" s="7">
        <f>Data[[#This Row],[Tintern ]]-Data[[#This Row],[temperatuur]]</f>
        <v>7.3812521008403369</v>
      </c>
      <c r="H3657" s="7">
        <f>ROUND(IF(Data[[#This Row],[deltaT]]&gt;0,(Data[[#This Row],[Tintern ]]-Data[[#This Row],[temperatuur]])*Uitgangspunten!$B$9,0),1)</f>
        <v>25.6</v>
      </c>
      <c r="I3657"/>
      <c r="J3657"/>
      <c r="K3657" s="6"/>
      <c r="O3657" s="5"/>
      <c r="P3657" s="8"/>
      <c r="U3657"/>
      <c r="V3657"/>
    </row>
    <row r="3658" spans="1:22" x14ac:dyDescent="0.25">
      <c r="A3658">
        <v>2011</v>
      </c>
      <c r="B3658">
        <v>9</v>
      </c>
      <c r="C3658">
        <v>18</v>
      </c>
      <c r="D3658">
        <v>22</v>
      </c>
      <c r="E3658" s="13">
        <v>8.9</v>
      </c>
      <c r="F3658" s="7">
        <f>(((20-15)/(MIN($E$2:$E$8761)-15))*Data[[#This Row],[temperatuur]])+18.151</f>
        <v>16.281252100840337</v>
      </c>
      <c r="G3658" s="7">
        <f>Data[[#This Row],[Tintern ]]-Data[[#This Row],[temperatuur]]</f>
        <v>7.3812521008403369</v>
      </c>
      <c r="H3658" s="7">
        <f>ROUND(IF(Data[[#This Row],[deltaT]]&gt;0,(Data[[#This Row],[Tintern ]]-Data[[#This Row],[temperatuur]])*Uitgangspunten!$B$9,0),1)</f>
        <v>25.6</v>
      </c>
      <c r="I3658"/>
      <c r="J3658"/>
      <c r="K3658" s="6"/>
      <c r="O3658" s="5"/>
      <c r="P3658" s="8"/>
      <c r="U3658"/>
      <c r="V3658"/>
    </row>
    <row r="3659" spans="1:22" x14ac:dyDescent="0.25">
      <c r="A3659">
        <v>2011</v>
      </c>
      <c r="B3659" s="3">
        <v>9</v>
      </c>
      <c r="C3659" s="3">
        <v>30</v>
      </c>
      <c r="D3659" s="3">
        <v>23</v>
      </c>
      <c r="E3659" s="13">
        <v>8.9</v>
      </c>
      <c r="F3659" s="7">
        <f>(((20-15)/(MIN($E$2:$E$8761)-15))*Data[[#This Row],[temperatuur]])+18.151</f>
        <v>16.281252100840337</v>
      </c>
      <c r="G3659" s="7">
        <f>Data[[#This Row],[Tintern ]]-Data[[#This Row],[temperatuur]]</f>
        <v>7.3812521008403369</v>
      </c>
      <c r="H3659" s="7">
        <f>ROUND(IF(Data[[#This Row],[deltaT]]&gt;0,(Data[[#This Row],[Tintern ]]-Data[[#This Row],[temperatuur]])*Uitgangspunten!$B$9,0),1)</f>
        <v>25.6</v>
      </c>
      <c r="I3659"/>
      <c r="J3659"/>
      <c r="K3659" s="6"/>
      <c r="O3659" s="5"/>
      <c r="P3659" s="8"/>
      <c r="U3659"/>
      <c r="V3659"/>
    </row>
    <row r="3660" spans="1:22" x14ac:dyDescent="0.25">
      <c r="A3660">
        <v>2010</v>
      </c>
      <c r="B3660">
        <v>10</v>
      </c>
      <c r="C3660">
        <v>13</v>
      </c>
      <c r="D3660">
        <v>7</v>
      </c>
      <c r="E3660" s="13">
        <v>8.9</v>
      </c>
      <c r="F3660" s="7">
        <f>(((20-15)/(MIN($E$2:$E$8761)-15))*Data[[#This Row],[temperatuur]])+18.151</f>
        <v>16.281252100840337</v>
      </c>
      <c r="G3660" s="7">
        <f>Data[[#This Row],[Tintern ]]-Data[[#This Row],[temperatuur]]</f>
        <v>7.3812521008403369</v>
      </c>
      <c r="H3660" s="7">
        <f>ROUND(IF(Data[[#This Row],[deltaT]]&gt;0,(Data[[#This Row],[Tintern ]]-Data[[#This Row],[temperatuur]])*Uitgangspunten!$B$9,0),1)</f>
        <v>25.6</v>
      </c>
      <c r="I3660"/>
      <c r="J3660"/>
      <c r="K3660" s="6"/>
      <c r="O3660" s="5"/>
      <c r="P3660" s="8"/>
      <c r="U3660"/>
      <c r="V3660"/>
    </row>
    <row r="3661" spans="1:22" x14ac:dyDescent="0.25">
      <c r="A3661">
        <v>2010</v>
      </c>
      <c r="B3661">
        <v>10</v>
      </c>
      <c r="C3661">
        <v>15</v>
      </c>
      <c r="D3661">
        <v>22</v>
      </c>
      <c r="E3661" s="13">
        <v>8.9</v>
      </c>
      <c r="F3661" s="7">
        <f>(((20-15)/(MIN($E$2:$E$8761)-15))*Data[[#This Row],[temperatuur]])+18.151</f>
        <v>16.281252100840337</v>
      </c>
      <c r="G3661" s="7">
        <f>Data[[#This Row],[Tintern ]]-Data[[#This Row],[temperatuur]]</f>
        <v>7.3812521008403369</v>
      </c>
      <c r="H3661" s="7">
        <f>ROUND(IF(Data[[#This Row],[deltaT]]&gt;0,(Data[[#This Row],[Tintern ]]-Data[[#This Row],[temperatuur]])*Uitgangspunten!$B$9,0),1)</f>
        <v>25.6</v>
      </c>
      <c r="I3661"/>
      <c r="J3661"/>
      <c r="K3661" s="6"/>
      <c r="O3661" s="5"/>
      <c r="P3661" s="8"/>
      <c r="U3661"/>
      <c r="V3661"/>
    </row>
    <row r="3662" spans="1:22" x14ac:dyDescent="0.25">
      <c r="A3662">
        <v>2010</v>
      </c>
      <c r="B3662">
        <v>10</v>
      </c>
      <c r="C3662">
        <v>16</v>
      </c>
      <c r="D3662">
        <v>16</v>
      </c>
      <c r="E3662" s="13">
        <v>8.9</v>
      </c>
      <c r="F3662" s="7">
        <f>(((20-15)/(MIN($E$2:$E$8761)-15))*Data[[#This Row],[temperatuur]])+18.151</f>
        <v>16.281252100840337</v>
      </c>
      <c r="G3662" s="7">
        <f>Data[[#This Row],[Tintern ]]-Data[[#This Row],[temperatuur]]</f>
        <v>7.3812521008403369</v>
      </c>
      <c r="H3662" s="7">
        <f>ROUND(IF(Data[[#This Row],[deltaT]]&gt;0,(Data[[#This Row],[Tintern ]]-Data[[#This Row],[temperatuur]])*Uitgangspunten!$B$9,0),1)</f>
        <v>25.6</v>
      </c>
      <c r="I3662"/>
      <c r="J3662"/>
      <c r="K3662" s="6"/>
      <c r="O3662" s="5"/>
      <c r="P3662" s="8"/>
      <c r="U3662"/>
      <c r="V3662"/>
    </row>
    <row r="3663" spans="1:22" x14ac:dyDescent="0.25">
      <c r="A3663">
        <v>2010</v>
      </c>
      <c r="B3663">
        <v>10</v>
      </c>
      <c r="C3663">
        <v>17</v>
      </c>
      <c r="D3663">
        <v>10</v>
      </c>
      <c r="E3663" s="13">
        <v>8.9</v>
      </c>
      <c r="F3663" s="7">
        <f>(((20-15)/(MIN($E$2:$E$8761)-15))*Data[[#This Row],[temperatuur]])+18.151</f>
        <v>16.281252100840337</v>
      </c>
      <c r="G3663" s="7">
        <f>Data[[#This Row],[Tintern ]]-Data[[#This Row],[temperatuur]]</f>
        <v>7.3812521008403369</v>
      </c>
      <c r="H3663" s="7">
        <f>ROUND(IF(Data[[#This Row],[deltaT]]&gt;0,(Data[[#This Row],[Tintern ]]-Data[[#This Row],[temperatuur]])*Uitgangspunten!$B$9,0),1)</f>
        <v>25.6</v>
      </c>
      <c r="I3663"/>
      <c r="J3663"/>
      <c r="K3663" s="6"/>
      <c r="O3663" s="5"/>
      <c r="P3663" s="8"/>
      <c r="U3663"/>
      <c r="V3663"/>
    </row>
    <row r="3664" spans="1:22" x14ac:dyDescent="0.25">
      <c r="A3664">
        <v>2010</v>
      </c>
      <c r="B3664">
        <v>10</v>
      </c>
      <c r="C3664">
        <v>18</v>
      </c>
      <c r="D3664">
        <v>10</v>
      </c>
      <c r="E3664" s="13">
        <v>8.9</v>
      </c>
      <c r="F3664" s="7">
        <f>(((20-15)/(MIN($E$2:$E$8761)-15))*Data[[#This Row],[temperatuur]])+18.151</f>
        <v>16.281252100840337</v>
      </c>
      <c r="G3664" s="7">
        <f>Data[[#This Row],[Tintern ]]-Data[[#This Row],[temperatuur]]</f>
        <v>7.3812521008403369</v>
      </c>
      <c r="H3664" s="7">
        <f>ROUND(IF(Data[[#This Row],[deltaT]]&gt;0,(Data[[#This Row],[Tintern ]]-Data[[#This Row],[temperatuur]])*Uitgangspunten!$B$9,0),1)</f>
        <v>25.6</v>
      </c>
      <c r="I3664"/>
      <c r="J3664"/>
      <c r="K3664" s="6"/>
      <c r="O3664" s="5"/>
      <c r="P3664" s="8"/>
      <c r="U3664"/>
      <c r="V3664"/>
    </row>
    <row r="3665" spans="1:22" x14ac:dyDescent="0.25">
      <c r="A3665">
        <v>2010</v>
      </c>
      <c r="B3665">
        <v>10</v>
      </c>
      <c r="C3665">
        <v>19</v>
      </c>
      <c r="D3665">
        <v>8</v>
      </c>
      <c r="E3665" s="13">
        <v>8.9</v>
      </c>
      <c r="F3665" s="7">
        <f>(((20-15)/(MIN($E$2:$E$8761)-15))*Data[[#This Row],[temperatuur]])+18.151</f>
        <v>16.281252100840337</v>
      </c>
      <c r="G3665" s="7">
        <f>Data[[#This Row],[Tintern ]]-Data[[#This Row],[temperatuur]]</f>
        <v>7.3812521008403369</v>
      </c>
      <c r="H3665" s="7">
        <f>ROUND(IF(Data[[#This Row],[deltaT]]&gt;0,(Data[[#This Row],[Tintern ]]-Data[[#This Row],[temperatuur]])*Uitgangspunten!$B$9,0),1)</f>
        <v>25.6</v>
      </c>
      <c r="I3665"/>
      <c r="J3665"/>
      <c r="K3665" s="6"/>
      <c r="O3665" s="5"/>
      <c r="P3665" s="8"/>
      <c r="U3665"/>
      <c r="V3665"/>
    </row>
    <row r="3666" spans="1:22" x14ac:dyDescent="0.25">
      <c r="A3666">
        <v>2010</v>
      </c>
      <c r="B3666">
        <v>10</v>
      </c>
      <c r="C3666">
        <v>28</v>
      </c>
      <c r="D3666">
        <v>1</v>
      </c>
      <c r="E3666" s="13">
        <v>8.9</v>
      </c>
      <c r="F3666" s="7">
        <f>(((20-15)/(MIN($E$2:$E$8761)-15))*Data[[#This Row],[temperatuur]])+18.151</f>
        <v>16.281252100840337</v>
      </c>
      <c r="G3666" s="7">
        <f>Data[[#This Row],[Tintern ]]-Data[[#This Row],[temperatuur]]</f>
        <v>7.3812521008403369</v>
      </c>
      <c r="H3666" s="7">
        <f>ROUND(IF(Data[[#This Row],[deltaT]]&gt;0,(Data[[#This Row],[Tintern ]]-Data[[#This Row],[temperatuur]])*Uitgangspunten!$B$9,0),1)</f>
        <v>25.6</v>
      </c>
      <c r="I3666"/>
      <c r="J3666"/>
      <c r="K3666" s="6"/>
      <c r="O3666" s="5"/>
      <c r="P3666" s="8"/>
      <c r="U3666"/>
      <c r="V3666"/>
    </row>
    <row r="3667" spans="1:22" x14ac:dyDescent="0.25">
      <c r="A3667">
        <v>2010</v>
      </c>
      <c r="B3667">
        <v>10</v>
      </c>
      <c r="C3667">
        <v>28</v>
      </c>
      <c r="D3667">
        <v>2</v>
      </c>
      <c r="E3667" s="13">
        <v>8.9</v>
      </c>
      <c r="F3667" s="7">
        <f>(((20-15)/(MIN($E$2:$E$8761)-15))*Data[[#This Row],[temperatuur]])+18.151</f>
        <v>16.281252100840337</v>
      </c>
      <c r="G3667" s="7">
        <f>Data[[#This Row],[Tintern ]]-Data[[#This Row],[temperatuur]]</f>
        <v>7.3812521008403369</v>
      </c>
      <c r="H3667" s="7">
        <f>ROUND(IF(Data[[#This Row],[deltaT]]&gt;0,(Data[[#This Row],[Tintern ]]-Data[[#This Row],[temperatuur]])*Uitgangspunten!$B$9,0),1)</f>
        <v>25.6</v>
      </c>
      <c r="I3667"/>
      <c r="J3667"/>
      <c r="K3667" s="6"/>
      <c r="O3667" s="5"/>
      <c r="P3667" s="8"/>
      <c r="U3667"/>
      <c r="V3667"/>
    </row>
    <row r="3668" spans="1:22" x14ac:dyDescent="0.25">
      <c r="A3668">
        <v>2003</v>
      </c>
      <c r="B3668">
        <v>11</v>
      </c>
      <c r="C3668">
        <v>8</v>
      </c>
      <c r="D3668">
        <v>11</v>
      </c>
      <c r="E3668" s="13">
        <v>8.9</v>
      </c>
      <c r="F3668" s="7">
        <f>(((20-15)/(MIN($E$2:$E$8761)-15))*Data[[#This Row],[temperatuur]])+18.151</f>
        <v>16.281252100840337</v>
      </c>
      <c r="G3668" s="7">
        <f>Data[[#This Row],[Tintern ]]-Data[[#This Row],[temperatuur]]</f>
        <v>7.3812521008403369</v>
      </c>
      <c r="H3668" s="7">
        <f>ROUND(IF(Data[[#This Row],[deltaT]]&gt;0,(Data[[#This Row],[Tintern ]]-Data[[#This Row],[temperatuur]])*Uitgangspunten!$B$9,0),1)</f>
        <v>25.6</v>
      </c>
      <c r="I3668"/>
      <c r="J3668"/>
      <c r="K3668" s="6"/>
      <c r="O3668" s="5"/>
      <c r="P3668" s="8"/>
      <c r="U3668"/>
      <c r="V3668"/>
    </row>
    <row r="3669" spans="1:22" x14ac:dyDescent="0.25">
      <c r="A3669">
        <v>2003</v>
      </c>
      <c r="B3669">
        <v>11</v>
      </c>
      <c r="C3669">
        <v>10</v>
      </c>
      <c r="D3669">
        <v>9</v>
      </c>
      <c r="E3669" s="13">
        <v>8.9</v>
      </c>
      <c r="F3669" s="7">
        <f>(((20-15)/(MIN($E$2:$E$8761)-15))*Data[[#This Row],[temperatuur]])+18.151</f>
        <v>16.281252100840337</v>
      </c>
      <c r="G3669" s="7">
        <f>Data[[#This Row],[Tintern ]]-Data[[#This Row],[temperatuur]]</f>
        <v>7.3812521008403369</v>
      </c>
      <c r="H3669" s="7">
        <f>ROUND(IF(Data[[#This Row],[deltaT]]&gt;0,(Data[[#This Row],[Tintern ]]-Data[[#This Row],[temperatuur]])*Uitgangspunten!$B$9,0),1)</f>
        <v>25.6</v>
      </c>
      <c r="I3669"/>
      <c r="J3669"/>
      <c r="K3669" s="6"/>
      <c r="O3669" s="5"/>
      <c r="P3669" s="8"/>
      <c r="U3669"/>
      <c r="V3669"/>
    </row>
    <row r="3670" spans="1:22" x14ac:dyDescent="0.25">
      <c r="A3670">
        <v>2003</v>
      </c>
      <c r="B3670">
        <v>11</v>
      </c>
      <c r="C3670">
        <v>15</v>
      </c>
      <c r="D3670">
        <v>4</v>
      </c>
      <c r="E3670" s="13">
        <v>8.9</v>
      </c>
      <c r="F3670" s="7">
        <f>(((20-15)/(MIN($E$2:$E$8761)-15))*Data[[#This Row],[temperatuur]])+18.151</f>
        <v>16.281252100840337</v>
      </c>
      <c r="G3670" s="7">
        <f>Data[[#This Row],[Tintern ]]-Data[[#This Row],[temperatuur]]</f>
        <v>7.3812521008403369</v>
      </c>
      <c r="H3670" s="7">
        <f>ROUND(IF(Data[[#This Row],[deltaT]]&gt;0,(Data[[#This Row],[Tintern ]]-Data[[#This Row],[temperatuur]])*Uitgangspunten!$B$9,0),1)</f>
        <v>25.6</v>
      </c>
      <c r="I3670"/>
      <c r="J3670"/>
      <c r="K3670" s="6"/>
      <c r="O3670" s="5"/>
      <c r="P3670" s="8"/>
      <c r="U3670"/>
      <c r="V3670"/>
    </row>
    <row r="3671" spans="1:22" x14ac:dyDescent="0.25">
      <c r="A3671">
        <v>2003</v>
      </c>
      <c r="B3671">
        <v>11</v>
      </c>
      <c r="C3671">
        <v>15</v>
      </c>
      <c r="D3671">
        <v>8</v>
      </c>
      <c r="E3671" s="13">
        <v>8.9</v>
      </c>
      <c r="F3671" s="7">
        <f>(((20-15)/(MIN($E$2:$E$8761)-15))*Data[[#This Row],[temperatuur]])+18.151</f>
        <v>16.281252100840337</v>
      </c>
      <c r="G3671" s="7">
        <f>Data[[#This Row],[Tintern ]]-Data[[#This Row],[temperatuur]]</f>
        <v>7.3812521008403369</v>
      </c>
      <c r="H3671" s="7">
        <f>ROUND(IF(Data[[#This Row],[deltaT]]&gt;0,(Data[[#This Row],[Tintern ]]-Data[[#This Row],[temperatuur]])*Uitgangspunten!$B$9,0),1)</f>
        <v>25.6</v>
      </c>
      <c r="I3671"/>
      <c r="J3671"/>
      <c r="K3671" s="6"/>
      <c r="O3671" s="5"/>
      <c r="P3671" s="8"/>
      <c r="U3671"/>
      <c r="V3671"/>
    </row>
    <row r="3672" spans="1:22" x14ac:dyDescent="0.25">
      <c r="A3672">
        <v>2003</v>
      </c>
      <c r="B3672">
        <v>11</v>
      </c>
      <c r="C3672">
        <v>17</v>
      </c>
      <c r="D3672">
        <v>15</v>
      </c>
      <c r="E3672" s="13">
        <v>8.9</v>
      </c>
      <c r="F3672" s="7">
        <f>(((20-15)/(MIN($E$2:$E$8761)-15))*Data[[#This Row],[temperatuur]])+18.151</f>
        <v>16.281252100840337</v>
      </c>
      <c r="G3672" s="7">
        <f>Data[[#This Row],[Tintern ]]-Data[[#This Row],[temperatuur]]</f>
        <v>7.3812521008403369</v>
      </c>
      <c r="H3672" s="7">
        <f>ROUND(IF(Data[[#This Row],[deltaT]]&gt;0,(Data[[#This Row],[Tintern ]]-Data[[#This Row],[temperatuur]])*Uitgangspunten!$B$9,0),1)</f>
        <v>25.6</v>
      </c>
      <c r="I3672"/>
      <c r="J3672"/>
      <c r="K3672" s="6"/>
      <c r="O3672" s="5"/>
      <c r="P3672" s="8"/>
      <c r="U3672"/>
      <c r="V3672"/>
    </row>
    <row r="3673" spans="1:22" x14ac:dyDescent="0.25">
      <c r="A3673">
        <v>2003</v>
      </c>
      <c r="B3673">
        <v>11</v>
      </c>
      <c r="C3673">
        <v>17</v>
      </c>
      <c r="D3673">
        <v>20</v>
      </c>
      <c r="E3673" s="13">
        <v>8.9</v>
      </c>
      <c r="F3673" s="7">
        <f>(((20-15)/(MIN($E$2:$E$8761)-15))*Data[[#This Row],[temperatuur]])+18.151</f>
        <v>16.281252100840337</v>
      </c>
      <c r="G3673" s="7">
        <f>Data[[#This Row],[Tintern ]]-Data[[#This Row],[temperatuur]]</f>
        <v>7.3812521008403369</v>
      </c>
      <c r="H3673" s="7">
        <f>ROUND(IF(Data[[#This Row],[deltaT]]&gt;0,(Data[[#This Row],[Tintern ]]-Data[[#This Row],[temperatuur]])*Uitgangspunten!$B$9,0),1)</f>
        <v>25.6</v>
      </c>
      <c r="I3673"/>
      <c r="J3673"/>
      <c r="K3673" s="6"/>
      <c r="O3673" s="5"/>
      <c r="P3673" s="8"/>
      <c r="U3673"/>
      <c r="V3673"/>
    </row>
    <row r="3674" spans="1:22" x14ac:dyDescent="0.25">
      <c r="A3674">
        <v>2003</v>
      </c>
      <c r="B3674">
        <v>11</v>
      </c>
      <c r="C3674">
        <v>20</v>
      </c>
      <c r="D3674">
        <v>21</v>
      </c>
      <c r="E3674" s="13">
        <v>8.9</v>
      </c>
      <c r="F3674" s="7">
        <f>(((20-15)/(MIN($E$2:$E$8761)-15))*Data[[#This Row],[temperatuur]])+18.151</f>
        <v>16.281252100840337</v>
      </c>
      <c r="G3674" s="7">
        <f>Data[[#This Row],[Tintern ]]-Data[[#This Row],[temperatuur]]</f>
        <v>7.3812521008403369</v>
      </c>
      <c r="H3674" s="7">
        <f>ROUND(IF(Data[[#This Row],[deltaT]]&gt;0,(Data[[#This Row],[Tintern ]]-Data[[#This Row],[temperatuur]])*Uitgangspunten!$B$9,0),1)</f>
        <v>25.6</v>
      </c>
      <c r="I3674">
        <f>(MAX(E3650:E3673)+MIN(E3650:E3673))/20</f>
        <v>0.89</v>
      </c>
      <c r="J3674"/>
      <c r="K3674" s="6"/>
      <c r="O3674" s="5"/>
      <c r="P3674" s="8"/>
      <c r="U3674"/>
      <c r="V3674"/>
    </row>
    <row r="3675" spans="1:22" x14ac:dyDescent="0.25">
      <c r="A3675">
        <v>2003</v>
      </c>
      <c r="B3675">
        <v>11</v>
      </c>
      <c r="C3675">
        <v>26</v>
      </c>
      <c r="D3675">
        <v>19</v>
      </c>
      <c r="E3675" s="13">
        <v>8.9</v>
      </c>
      <c r="F3675" s="7">
        <f>(((20-15)/(MIN($E$2:$E$8761)-15))*Data[[#This Row],[temperatuur]])+18.151</f>
        <v>16.281252100840337</v>
      </c>
      <c r="G3675" s="7">
        <f>Data[[#This Row],[Tintern ]]-Data[[#This Row],[temperatuur]]</f>
        <v>7.3812521008403369</v>
      </c>
      <c r="H3675" s="7">
        <f>ROUND(IF(Data[[#This Row],[deltaT]]&gt;0,(Data[[#This Row],[Tintern ]]-Data[[#This Row],[temperatuur]])*Uitgangspunten!$B$9,0),1)</f>
        <v>25.6</v>
      </c>
      <c r="I3675"/>
      <c r="J3675"/>
      <c r="K3675" s="6"/>
      <c r="O3675" s="5"/>
      <c r="P3675" s="8"/>
      <c r="U3675"/>
      <c r="V3675"/>
    </row>
    <row r="3676" spans="1:22" x14ac:dyDescent="0.25">
      <c r="A3676">
        <v>2003</v>
      </c>
      <c r="B3676">
        <v>12</v>
      </c>
      <c r="C3676">
        <v>1</v>
      </c>
      <c r="D3676">
        <v>23</v>
      </c>
      <c r="E3676" s="13">
        <v>8.9</v>
      </c>
      <c r="F3676" s="7">
        <f>(((20-15)/(MIN($E$2:$E$8761)-15))*Data[[#This Row],[temperatuur]])+18.151</f>
        <v>16.281252100840337</v>
      </c>
      <c r="G3676" s="7">
        <f>Data[[#This Row],[Tintern ]]-Data[[#This Row],[temperatuur]]</f>
        <v>7.3812521008403369</v>
      </c>
      <c r="H3676" s="7">
        <f>ROUND(IF(Data[[#This Row],[deltaT]]&gt;0,(Data[[#This Row],[Tintern ]]-Data[[#This Row],[temperatuur]])*Uitgangspunten!$B$9,0),1)</f>
        <v>25.6</v>
      </c>
      <c r="I3676"/>
      <c r="J3676"/>
      <c r="K3676" s="6"/>
      <c r="O3676" s="5"/>
      <c r="P3676" s="8"/>
      <c r="U3676"/>
      <c r="V3676"/>
    </row>
    <row r="3677" spans="1:22" x14ac:dyDescent="0.25">
      <c r="A3677">
        <v>2003</v>
      </c>
      <c r="B3677">
        <v>12</v>
      </c>
      <c r="C3677">
        <v>25</v>
      </c>
      <c r="D3677">
        <v>18</v>
      </c>
      <c r="E3677" s="13">
        <v>8.9</v>
      </c>
      <c r="F3677" s="7">
        <f>(((20-15)/(MIN($E$2:$E$8761)-15))*Data[[#This Row],[temperatuur]])+18.151</f>
        <v>16.281252100840337</v>
      </c>
      <c r="G3677" s="7">
        <f>Data[[#This Row],[Tintern ]]-Data[[#This Row],[temperatuur]]</f>
        <v>7.3812521008403369</v>
      </c>
      <c r="H3677" s="7">
        <f>ROUND(IF(Data[[#This Row],[deltaT]]&gt;0,(Data[[#This Row],[Tintern ]]-Data[[#This Row],[temperatuur]])*Uitgangspunten!$B$9,0),1)</f>
        <v>25.6</v>
      </c>
      <c r="I3677"/>
      <c r="J3677"/>
      <c r="K3677" s="6"/>
      <c r="O3677" s="5"/>
      <c r="P3677" s="8"/>
      <c r="U3677"/>
      <c r="V3677"/>
    </row>
    <row r="3678" spans="1:22" x14ac:dyDescent="0.25">
      <c r="A3678">
        <v>2003</v>
      </c>
      <c r="B3678">
        <v>12</v>
      </c>
      <c r="C3678">
        <v>25</v>
      </c>
      <c r="D3678">
        <v>21</v>
      </c>
      <c r="E3678" s="13">
        <v>8.9</v>
      </c>
      <c r="F3678" s="7">
        <f>(((20-15)/(MIN($E$2:$E$8761)-15))*Data[[#This Row],[temperatuur]])+18.151</f>
        <v>16.281252100840337</v>
      </c>
      <c r="G3678" s="7">
        <f>Data[[#This Row],[Tintern ]]-Data[[#This Row],[temperatuur]]</f>
        <v>7.3812521008403369</v>
      </c>
      <c r="H3678" s="7">
        <f>ROUND(IF(Data[[#This Row],[deltaT]]&gt;0,(Data[[#This Row],[Tintern ]]-Data[[#This Row],[temperatuur]])*Uitgangspunten!$B$9,0),1)</f>
        <v>25.6</v>
      </c>
      <c r="I3678"/>
      <c r="J3678"/>
      <c r="K3678" s="6"/>
      <c r="O3678" s="5"/>
      <c r="P3678" s="8"/>
      <c r="U3678"/>
      <c r="V3678"/>
    </row>
    <row r="3679" spans="1:22" x14ac:dyDescent="0.25">
      <c r="A3679">
        <v>2003</v>
      </c>
      <c r="B3679">
        <v>12</v>
      </c>
      <c r="C3679">
        <v>25</v>
      </c>
      <c r="D3679">
        <v>22</v>
      </c>
      <c r="E3679" s="13">
        <v>8.9</v>
      </c>
      <c r="F3679" s="7">
        <f>(((20-15)/(MIN($E$2:$E$8761)-15))*Data[[#This Row],[temperatuur]])+18.151</f>
        <v>16.281252100840337</v>
      </c>
      <c r="G3679" s="7">
        <f>Data[[#This Row],[Tintern ]]-Data[[#This Row],[temperatuur]]</f>
        <v>7.3812521008403369</v>
      </c>
      <c r="H3679" s="7">
        <f>ROUND(IF(Data[[#This Row],[deltaT]]&gt;0,(Data[[#This Row],[Tintern ]]-Data[[#This Row],[temperatuur]])*Uitgangspunten!$B$9,0),1)</f>
        <v>25.6</v>
      </c>
      <c r="I3679"/>
      <c r="J3679"/>
      <c r="K3679" s="6"/>
      <c r="O3679" s="5"/>
      <c r="P3679" s="8"/>
      <c r="U3679"/>
      <c r="V3679"/>
    </row>
    <row r="3680" spans="1:22" x14ac:dyDescent="0.25">
      <c r="A3680">
        <v>2003</v>
      </c>
      <c r="B3680">
        <v>12</v>
      </c>
      <c r="C3680">
        <v>25</v>
      </c>
      <c r="D3680">
        <v>23</v>
      </c>
      <c r="E3680" s="13">
        <v>8.9</v>
      </c>
      <c r="F3680" s="7">
        <f>(((20-15)/(MIN($E$2:$E$8761)-15))*Data[[#This Row],[temperatuur]])+18.151</f>
        <v>16.281252100840337</v>
      </c>
      <c r="G3680" s="7">
        <f>Data[[#This Row],[Tintern ]]-Data[[#This Row],[temperatuur]]</f>
        <v>7.3812521008403369</v>
      </c>
      <c r="H3680" s="7">
        <f>ROUND(IF(Data[[#This Row],[deltaT]]&gt;0,(Data[[#This Row],[Tintern ]]-Data[[#This Row],[temperatuur]])*Uitgangspunten!$B$9,0),1)</f>
        <v>25.6</v>
      </c>
      <c r="I3680"/>
      <c r="J3680"/>
      <c r="K3680" s="6"/>
      <c r="O3680" s="5"/>
      <c r="P3680" s="8"/>
      <c r="U3680"/>
      <c r="V3680"/>
    </row>
    <row r="3681" spans="1:22" x14ac:dyDescent="0.25">
      <c r="A3681">
        <v>2003</v>
      </c>
      <c r="B3681">
        <v>12</v>
      </c>
      <c r="C3681">
        <v>26</v>
      </c>
      <c r="D3681">
        <v>1</v>
      </c>
      <c r="E3681" s="13">
        <v>8.9</v>
      </c>
      <c r="F3681" s="7">
        <f>(((20-15)/(MIN($E$2:$E$8761)-15))*Data[[#This Row],[temperatuur]])+18.151</f>
        <v>16.281252100840337</v>
      </c>
      <c r="G3681" s="7">
        <f>Data[[#This Row],[Tintern ]]-Data[[#This Row],[temperatuur]]</f>
        <v>7.3812521008403369</v>
      </c>
      <c r="H3681" s="7">
        <f>ROUND(IF(Data[[#This Row],[deltaT]]&gt;0,(Data[[#This Row],[Tintern ]]-Data[[#This Row],[temperatuur]])*Uitgangspunten!$B$9,0),1)</f>
        <v>25.6</v>
      </c>
      <c r="I3681"/>
      <c r="J3681"/>
      <c r="K3681" s="6"/>
      <c r="O3681" s="5"/>
      <c r="P3681" s="8"/>
      <c r="U3681"/>
      <c r="V3681"/>
    </row>
    <row r="3682" spans="1:22" x14ac:dyDescent="0.25">
      <c r="A3682">
        <v>2003</v>
      </c>
      <c r="B3682">
        <v>12</v>
      </c>
      <c r="C3682">
        <v>27</v>
      </c>
      <c r="D3682">
        <v>2</v>
      </c>
      <c r="E3682" s="13">
        <v>8.9</v>
      </c>
      <c r="F3682" s="7">
        <f>(((20-15)/(MIN($E$2:$E$8761)-15))*Data[[#This Row],[temperatuur]])+18.151</f>
        <v>16.281252100840337</v>
      </c>
      <c r="G3682" s="7">
        <f>Data[[#This Row],[Tintern ]]-Data[[#This Row],[temperatuur]]</f>
        <v>7.3812521008403369</v>
      </c>
      <c r="H3682" s="7">
        <f>ROUND(IF(Data[[#This Row],[deltaT]]&gt;0,(Data[[#This Row],[Tintern ]]-Data[[#This Row],[temperatuur]])*Uitgangspunten!$B$9,0),1)</f>
        <v>25.6</v>
      </c>
      <c r="I3682"/>
      <c r="J3682"/>
      <c r="K3682" s="6"/>
      <c r="O3682" s="5"/>
      <c r="P3682" s="8"/>
      <c r="U3682"/>
      <c r="V3682"/>
    </row>
    <row r="3683" spans="1:22" x14ac:dyDescent="0.25">
      <c r="A3683">
        <v>2001</v>
      </c>
      <c r="B3683">
        <v>1</v>
      </c>
      <c r="C3683">
        <v>4</v>
      </c>
      <c r="D3683">
        <v>13</v>
      </c>
      <c r="E3683" s="13">
        <v>9</v>
      </c>
      <c r="F3683" s="7">
        <f>(((20-15)/(MIN($E$2:$E$8761)-15))*Data[[#This Row],[temperatuur]])+18.151</f>
        <v>16.260243697478991</v>
      </c>
      <c r="G3683" s="7">
        <f>Data[[#This Row],[Tintern ]]-Data[[#This Row],[temperatuur]]</f>
        <v>7.260243697478991</v>
      </c>
      <c r="H3683" s="7">
        <f>ROUND(IF(Data[[#This Row],[deltaT]]&gt;0,(Data[[#This Row],[Tintern ]]-Data[[#This Row],[temperatuur]])*Uitgangspunten!$B$9,0),1)</f>
        <v>25.2</v>
      </c>
      <c r="I3683"/>
      <c r="J3683"/>
      <c r="K3683" s="6"/>
      <c r="O3683" s="5"/>
      <c r="P3683" s="8"/>
      <c r="U3683"/>
      <c r="V3683"/>
    </row>
    <row r="3684" spans="1:22" x14ac:dyDescent="0.25">
      <c r="A3684">
        <v>2004</v>
      </c>
      <c r="B3684">
        <v>2</v>
      </c>
      <c r="C3684">
        <v>13</v>
      </c>
      <c r="D3684">
        <v>16</v>
      </c>
      <c r="E3684" s="13">
        <v>9</v>
      </c>
      <c r="F3684" s="7">
        <f>(((20-15)/(MIN($E$2:$E$8761)-15))*Data[[#This Row],[temperatuur]])+18.151</f>
        <v>16.260243697478991</v>
      </c>
      <c r="G3684" s="7">
        <f>Data[[#This Row],[Tintern ]]-Data[[#This Row],[temperatuur]]</f>
        <v>7.260243697478991</v>
      </c>
      <c r="H3684" s="7">
        <f>ROUND(IF(Data[[#This Row],[deltaT]]&gt;0,(Data[[#This Row],[Tintern ]]-Data[[#This Row],[temperatuur]])*Uitgangspunten!$B$9,0),1)</f>
        <v>25.2</v>
      </c>
      <c r="I3684"/>
      <c r="J3684"/>
      <c r="K3684" s="6"/>
      <c r="O3684" s="5"/>
      <c r="P3684" s="8"/>
      <c r="U3684"/>
      <c r="V3684"/>
    </row>
    <row r="3685" spans="1:22" x14ac:dyDescent="0.25">
      <c r="A3685">
        <v>2004</v>
      </c>
      <c r="B3685">
        <v>3</v>
      </c>
      <c r="C3685">
        <v>16</v>
      </c>
      <c r="D3685">
        <v>24</v>
      </c>
      <c r="E3685" s="13">
        <v>9</v>
      </c>
      <c r="F3685" s="7">
        <f>(((20-15)/(MIN($E$2:$E$8761)-15))*Data[[#This Row],[temperatuur]])+18.151</f>
        <v>16.260243697478991</v>
      </c>
      <c r="G3685" s="7">
        <f>Data[[#This Row],[Tintern ]]-Data[[#This Row],[temperatuur]]</f>
        <v>7.260243697478991</v>
      </c>
      <c r="H3685" s="7">
        <f>ROUND(IF(Data[[#This Row],[deltaT]]&gt;0,(Data[[#This Row],[Tintern ]]-Data[[#This Row],[temperatuur]])*Uitgangspunten!$B$9,0),1)</f>
        <v>25.2</v>
      </c>
      <c r="I3685"/>
      <c r="J3685"/>
      <c r="K3685" s="6"/>
      <c r="O3685" s="5"/>
      <c r="P3685" s="8"/>
      <c r="U3685"/>
      <c r="V3685"/>
    </row>
    <row r="3686" spans="1:22" x14ac:dyDescent="0.25">
      <c r="A3686">
        <v>2004</v>
      </c>
      <c r="B3686">
        <v>3</v>
      </c>
      <c r="C3686">
        <v>19</v>
      </c>
      <c r="D3686">
        <v>21</v>
      </c>
      <c r="E3686" s="13">
        <v>9</v>
      </c>
      <c r="F3686" s="7">
        <f>(((20-15)/(MIN($E$2:$E$8761)-15))*Data[[#This Row],[temperatuur]])+18.151</f>
        <v>16.260243697478991</v>
      </c>
      <c r="G3686" s="7">
        <f>Data[[#This Row],[Tintern ]]-Data[[#This Row],[temperatuur]]</f>
        <v>7.260243697478991</v>
      </c>
      <c r="H3686" s="7">
        <f>ROUND(IF(Data[[#This Row],[deltaT]]&gt;0,(Data[[#This Row],[Tintern ]]-Data[[#This Row],[temperatuur]])*Uitgangspunten!$B$9,0),1)</f>
        <v>25.2</v>
      </c>
      <c r="I3686"/>
      <c r="J3686"/>
      <c r="K3686" s="6"/>
      <c r="O3686" s="5"/>
      <c r="P3686" s="8"/>
      <c r="U3686"/>
      <c r="V3686"/>
    </row>
    <row r="3687" spans="1:22" x14ac:dyDescent="0.25">
      <c r="A3687">
        <v>2002</v>
      </c>
      <c r="B3687">
        <v>4</v>
      </c>
      <c r="C3687">
        <v>7</v>
      </c>
      <c r="D3687">
        <v>10</v>
      </c>
      <c r="E3687" s="13">
        <v>9</v>
      </c>
      <c r="F3687" s="7">
        <f>(((20-15)/(MIN($E$2:$E$8761)-15))*Data[[#This Row],[temperatuur]])+18.151</f>
        <v>16.260243697478991</v>
      </c>
      <c r="G3687" s="7">
        <f>Data[[#This Row],[Tintern ]]-Data[[#This Row],[temperatuur]]</f>
        <v>7.260243697478991</v>
      </c>
      <c r="H3687" s="7">
        <f>ROUND(IF(Data[[#This Row],[deltaT]]&gt;0,(Data[[#This Row],[Tintern ]]-Data[[#This Row],[temperatuur]])*Uitgangspunten!$B$9,0),1)</f>
        <v>25.2</v>
      </c>
      <c r="I3687"/>
      <c r="J3687"/>
      <c r="K3687" s="6"/>
      <c r="O3687" s="5"/>
      <c r="P3687" s="8"/>
      <c r="U3687"/>
      <c r="V3687"/>
    </row>
    <row r="3688" spans="1:22" x14ac:dyDescent="0.25">
      <c r="A3688">
        <v>2002</v>
      </c>
      <c r="B3688">
        <v>4</v>
      </c>
      <c r="C3688">
        <v>12</v>
      </c>
      <c r="D3688">
        <v>18</v>
      </c>
      <c r="E3688" s="13">
        <v>9</v>
      </c>
      <c r="F3688" s="7">
        <f>(((20-15)/(MIN($E$2:$E$8761)-15))*Data[[#This Row],[temperatuur]])+18.151</f>
        <v>16.260243697478991</v>
      </c>
      <c r="G3688" s="7">
        <f>Data[[#This Row],[Tintern ]]-Data[[#This Row],[temperatuur]]</f>
        <v>7.260243697478991</v>
      </c>
      <c r="H3688" s="7">
        <f>ROUND(IF(Data[[#This Row],[deltaT]]&gt;0,(Data[[#This Row],[Tintern ]]-Data[[#This Row],[temperatuur]])*Uitgangspunten!$B$9,0),1)</f>
        <v>25.2</v>
      </c>
      <c r="I3688"/>
      <c r="J3688"/>
      <c r="K3688" s="6"/>
      <c r="O3688" s="5"/>
      <c r="P3688" s="8"/>
      <c r="U3688"/>
      <c r="V3688"/>
    </row>
    <row r="3689" spans="1:22" x14ac:dyDescent="0.25">
      <c r="A3689">
        <v>2002</v>
      </c>
      <c r="B3689">
        <v>4</v>
      </c>
      <c r="C3689">
        <v>13</v>
      </c>
      <c r="D3689">
        <v>10</v>
      </c>
      <c r="E3689" s="13">
        <v>9</v>
      </c>
      <c r="F3689" s="7">
        <f>(((20-15)/(MIN($E$2:$E$8761)-15))*Data[[#This Row],[temperatuur]])+18.151</f>
        <v>16.260243697478991</v>
      </c>
      <c r="G3689" s="7">
        <f>Data[[#This Row],[Tintern ]]-Data[[#This Row],[temperatuur]]</f>
        <v>7.260243697478991</v>
      </c>
      <c r="H3689" s="7">
        <f>ROUND(IF(Data[[#This Row],[deltaT]]&gt;0,(Data[[#This Row],[Tintern ]]-Data[[#This Row],[temperatuur]])*Uitgangspunten!$B$9,0),1)</f>
        <v>25.2</v>
      </c>
      <c r="I3689"/>
      <c r="J3689"/>
      <c r="K3689" s="6"/>
      <c r="O3689" s="5"/>
      <c r="P3689" s="8"/>
      <c r="U3689"/>
      <c r="V3689"/>
    </row>
    <row r="3690" spans="1:22" x14ac:dyDescent="0.25">
      <c r="A3690">
        <v>2002</v>
      </c>
      <c r="B3690">
        <v>4</v>
      </c>
      <c r="C3690">
        <v>17</v>
      </c>
      <c r="D3690">
        <v>10</v>
      </c>
      <c r="E3690" s="13">
        <v>9</v>
      </c>
      <c r="F3690" s="7">
        <f>(((20-15)/(MIN($E$2:$E$8761)-15))*Data[[#This Row],[temperatuur]])+18.151</f>
        <v>16.260243697478991</v>
      </c>
      <c r="G3690" s="7">
        <f>Data[[#This Row],[Tintern ]]-Data[[#This Row],[temperatuur]]</f>
        <v>7.260243697478991</v>
      </c>
      <c r="H3690" s="7">
        <f>ROUND(IF(Data[[#This Row],[deltaT]]&gt;0,(Data[[#This Row],[Tintern ]]-Data[[#This Row],[temperatuur]])*Uitgangspunten!$B$9,0),1)</f>
        <v>25.2</v>
      </c>
      <c r="I3690"/>
      <c r="J3690"/>
      <c r="K3690" s="6"/>
      <c r="O3690" s="5"/>
      <c r="P3690" s="8"/>
      <c r="U3690"/>
      <c r="V3690"/>
    </row>
    <row r="3691" spans="1:22" x14ac:dyDescent="0.25">
      <c r="A3691">
        <v>2002</v>
      </c>
      <c r="B3691">
        <v>4</v>
      </c>
      <c r="C3691">
        <v>27</v>
      </c>
      <c r="D3691">
        <v>8</v>
      </c>
      <c r="E3691" s="13">
        <v>9</v>
      </c>
      <c r="F3691" s="7">
        <f>(((20-15)/(MIN($E$2:$E$8761)-15))*Data[[#This Row],[temperatuur]])+18.151</f>
        <v>16.260243697478991</v>
      </c>
      <c r="G3691" s="7">
        <f>Data[[#This Row],[Tintern ]]-Data[[#This Row],[temperatuur]]</f>
        <v>7.260243697478991</v>
      </c>
      <c r="H3691" s="7">
        <f>ROUND(IF(Data[[#This Row],[deltaT]]&gt;0,(Data[[#This Row],[Tintern ]]-Data[[#This Row],[temperatuur]])*Uitgangspunten!$B$9,0),1)</f>
        <v>25.2</v>
      </c>
      <c r="I3691"/>
      <c r="J3691"/>
      <c r="K3691" s="6"/>
      <c r="O3691" s="5"/>
      <c r="P3691" s="8"/>
      <c r="U3691"/>
      <c r="V3691"/>
    </row>
    <row r="3692" spans="1:22" x14ac:dyDescent="0.25">
      <c r="A3692">
        <v>2002</v>
      </c>
      <c r="B3692">
        <v>4</v>
      </c>
      <c r="C3692">
        <v>28</v>
      </c>
      <c r="D3692">
        <v>1</v>
      </c>
      <c r="E3692" s="13">
        <v>9</v>
      </c>
      <c r="F3692" s="7">
        <f>(((20-15)/(MIN($E$2:$E$8761)-15))*Data[[#This Row],[temperatuur]])+18.151</f>
        <v>16.260243697478991</v>
      </c>
      <c r="G3692" s="7">
        <f>Data[[#This Row],[Tintern ]]-Data[[#This Row],[temperatuur]]</f>
        <v>7.260243697478991</v>
      </c>
      <c r="H3692" s="7">
        <f>ROUND(IF(Data[[#This Row],[deltaT]]&gt;0,(Data[[#This Row],[Tintern ]]-Data[[#This Row],[temperatuur]])*Uitgangspunten!$B$9,0),1)</f>
        <v>25.2</v>
      </c>
      <c r="I3692"/>
      <c r="J3692"/>
      <c r="K3692" s="6"/>
      <c r="O3692" s="5"/>
      <c r="P3692" s="8"/>
      <c r="U3692"/>
      <c r="V3692"/>
    </row>
    <row r="3693" spans="1:22" x14ac:dyDescent="0.25">
      <c r="A3693">
        <v>2011</v>
      </c>
      <c r="B3693" s="3">
        <v>6</v>
      </c>
      <c r="C3693" s="3">
        <v>1</v>
      </c>
      <c r="D3693" s="3">
        <v>1</v>
      </c>
      <c r="E3693" s="13">
        <v>9</v>
      </c>
      <c r="F3693" s="7">
        <f>(((20-15)/(MIN($E$2:$E$8761)-15))*Data[[#This Row],[temperatuur]])+18.151</f>
        <v>16.260243697478991</v>
      </c>
      <c r="G3693" s="7">
        <f>Data[[#This Row],[Tintern ]]-Data[[#This Row],[temperatuur]]</f>
        <v>7.260243697478991</v>
      </c>
      <c r="H3693" s="7">
        <f>ROUND(IF(Data[[#This Row],[deltaT]]&gt;0,(Data[[#This Row],[Tintern ]]-Data[[#This Row],[temperatuur]])*Uitgangspunten!$B$9,0),1)</f>
        <v>25.2</v>
      </c>
      <c r="I3693"/>
      <c r="J3693"/>
      <c r="K3693" s="6"/>
      <c r="O3693" s="5"/>
      <c r="P3693" s="8"/>
      <c r="U3693"/>
      <c r="V3693"/>
    </row>
    <row r="3694" spans="1:22" x14ac:dyDescent="0.25">
      <c r="A3694">
        <v>2011</v>
      </c>
      <c r="B3694">
        <v>6</v>
      </c>
      <c r="C3694">
        <v>9</v>
      </c>
      <c r="D3694">
        <v>22</v>
      </c>
      <c r="E3694" s="13">
        <v>9</v>
      </c>
      <c r="F3694" s="7">
        <f>(((20-15)/(MIN($E$2:$E$8761)-15))*Data[[#This Row],[temperatuur]])+18.151</f>
        <v>16.260243697478991</v>
      </c>
      <c r="G3694" s="7">
        <f>Data[[#This Row],[Tintern ]]-Data[[#This Row],[temperatuur]]</f>
        <v>7.260243697478991</v>
      </c>
      <c r="H3694" s="7">
        <f>ROUND(IF(Data[[#This Row],[deltaT]]&gt;0,(Data[[#This Row],[Tintern ]]-Data[[#This Row],[temperatuur]])*Uitgangspunten!$B$9,0),1)</f>
        <v>25.2</v>
      </c>
      <c r="I3694"/>
      <c r="J3694"/>
      <c r="K3694" s="6"/>
      <c r="O3694" s="5"/>
      <c r="P3694" s="8"/>
      <c r="U3694"/>
      <c r="V3694"/>
    </row>
    <row r="3695" spans="1:22" x14ac:dyDescent="0.25">
      <c r="A3695">
        <v>2011</v>
      </c>
      <c r="B3695">
        <v>6</v>
      </c>
      <c r="C3695">
        <v>11</v>
      </c>
      <c r="D3695">
        <v>2</v>
      </c>
      <c r="E3695" s="13">
        <v>9</v>
      </c>
      <c r="F3695" s="7">
        <f>(((20-15)/(MIN($E$2:$E$8761)-15))*Data[[#This Row],[temperatuur]])+18.151</f>
        <v>16.260243697478991</v>
      </c>
      <c r="G3695" s="7">
        <f>Data[[#This Row],[Tintern ]]-Data[[#This Row],[temperatuur]]</f>
        <v>7.260243697478991</v>
      </c>
      <c r="H3695" s="7">
        <f>ROUND(IF(Data[[#This Row],[deltaT]]&gt;0,(Data[[#This Row],[Tintern ]]-Data[[#This Row],[temperatuur]])*Uitgangspunten!$B$9,0),1)</f>
        <v>25.2</v>
      </c>
      <c r="I3695"/>
      <c r="J3695"/>
      <c r="K3695" s="6"/>
      <c r="O3695" s="5"/>
      <c r="P3695" s="8"/>
      <c r="U3695"/>
      <c r="V3695"/>
    </row>
    <row r="3696" spans="1:22" x14ac:dyDescent="0.25">
      <c r="A3696">
        <v>2011</v>
      </c>
      <c r="B3696">
        <v>6</v>
      </c>
      <c r="C3696">
        <v>30</v>
      </c>
      <c r="D3696">
        <v>4</v>
      </c>
      <c r="E3696" s="13">
        <v>9</v>
      </c>
      <c r="F3696" s="7">
        <f>(((20-15)/(MIN($E$2:$E$8761)-15))*Data[[#This Row],[temperatuur]])+18.151</f>
        <v>16.260243697478991</v>
      </c>
      <c r="G3696" s="7">
        <f>Data[[#This Row],[Tintern ]]-Data[[#This Row],[temperatuur]]</f>
        <v>7.260243697478991</v>
      </c>
      <c r="H3696" s="7">
        <f>ROUND(IF(Data[[#This Row],[deltaT]]&gt;0,(Data[[#This Row],[Tintern ]]-Data[[#This Row],[temperatuur]])*Uitgangspunten!$B$9,0),1)</f>
        <v>25.2</v>
      </c>
      <c r="I3696"/>
      <c r="J3696"/>
      <c r="K3696" s="6"/>
      <c r="O3696" s="5"/>
      <c r="P3696" s="8"/>
      <c r="U3696"/>
      <c r="V3696"/>
    </row>
    <row r="3697" spans="1:22" x14ac:dyDescent="0.25">
      <c r="A3697">
        <v>2001</v>
      </c>
      <c r="B3697">
        <v>8</v>
      </c>
      <c r="C3697">
        <v>28</v>
      </c>
      <c r="D3697">
        <v>3</v>
      </c>
      <c r="E3697" s="13">
        <v>9</v>
      </c>
      <c r="F3697" s="7">
        <f>(((20-15)/(MIN($E$2:$E$8761)-15))*Data[[#This Row],[temperatuur]])+18.151</f>
        <v>16.260243697478991</v>
      </c>
      <c r="G3697" s="7">
        <f>Data[[#This Row],[Tintern ]]-Data[[#This Row],[temperatuur]]</f>
        <v>7.260243697478991</v>
      </c>
      <c r="H3697" s="7">
        <f>ROUND(IF(Data[[#This Row],[deltaT]]&gt;0,(Data[[#This Row],[Tintern ]]-Data[[#This Row],[temperatuur]])*Uitgangspunten!$B$9,0),1)</f>
        <v>25.2</v>
      </c>
      <c r="I3697"/>
      <c r="J3697"/>
      <c r="K3697" s="6"/>
      <c r="O3697" s="5"/>
      <c r="P3697" s="8"/>
      <c r="U3697"/>
      <c r="V3697"/>
    </row>
    <row r="3698" spans="1:22" x14ac:dyDescent="0.25">
      <c r="A3698">
        <v>2011</v>
      </c>
      <c r="B3698">
        <v>9</v>
      </c>
      <c r="C3698">
        <v>15</v>
      </c>
      <c r="D3698">
        <v>24</v>
      </c>
      <c r="E3698" s="13">
        <v>9</v>
      </c>
      <c r="F3698" s="7">
        <f>(((20-15)/(MIN($E$2:$E$8761)-15))*Data[[#This Row],[temperatuur]])+18.151</f>
        <v>16.260243697478991</v>
      </c>
      <c r="G3698" s="7">
        <f>Data[[#This Row],[Tintern ]]-Data[[#This Row],[temperatuur]]</f>
        <v>7.260243697478991</v>
      </c>
      <c r="H3698" s="7">
        <f>ROUND(IF(Data[[#This Row],[deltaT]]&gt;0,(Data[[#This Row],[Tintern ]]-Data[[#This Row],[temperatuur]])*Uitgangspunten!$B$9,0),1)</f>
        <v>25.2</v>
      </c>
      <c r="I3698">
        <f>(MAX(E3674:E3697)+MIN(E3674:E3697))/20</f>
        <v>0.89499999999999991</v>
      </c>
      <c r="J3698"/>
      <c r="K3698" s="6"/>
      <c r="O3698" s="5"/>
      <c r="P3698" s="8"/>
      <c r="U3698"/>
      <c r="V3698"/>
    </row>
    <row r="3699" spans="1:22" x14ac:dyDescent="0.25">
      <c r="A3699">
        <v>2011</v>
      </c>
      <c r="B3699">
        <v>9</v>
      </c>
      <c r="C3699">
        <v>28</v>
      </c>
      <c r="D3699">
        <v>6</v>
      </c>
      <c r="E3699" s="13">
        <v>9</v>
      </c>
      <c r="F3699" s="7">
        <f>(((20-15)/(MIN($E$2:$E$8761)-15))*Data[[#This Row],[temperatuur]])+18.151</f>
        <v>16.260243697478991</v>
      </c>
      <c r="G3699" s="7">
        <f>Data[[#This Row],[Tintern ]]-Data[[#This Row],[temperatuur]]</f>
        <v>7.260243697478991</v>
      </c>
      <c r="H3699" s="7">
        <f>ROUND(IF(Data[[#This Row],[deltaT]]&gt;0,(Data[[#This Row],[Tintern ]]-Data[[#This Row],[temperatuur]])*Uitgangspunten!$B$9,0),1)</f>
        <v>25.2</v>
      </c>
      <c r="I3699"/>
      <c r="J3699"/>
      <c r="K3699" s="6"/>
      <c r="O3699" s="5"/>
      <c r="P3699" s="8"/>
      <c r="U3699"/>
      <c r="V3699"/>
    </row>
    <row r="3700" spans="1:22" x14ac:dyDescent="0.25">
      <c r="A3700">
        <v>2010</v>
      </c>
      <c r="B3700">
        <v>10</v>
      </c>
      <c r="C3700">
        <v>20</v>
      </c>
      <c r="D3700">
        <v>11</v>
      </c>
      <c r="E3700" s="13">
        <v>9</v>
      </c>
      <c r="F3700" s="7">
        <f>(((20-15)/(MIN($E$2:$E$8761)-15))*Data[[#This Row],[temperatuur]])+18.151</f>
        <v>16.260243697478991</v>
      </c>
      <c r="G3700" s="7">
        <f>Data[[#This Row],[Tintern ]]-Data[[#This Row],[temperatuur]]</f>
        <v>7.260243697478991</v>
      </c>
      <c r="H3700" s="7">
        <f>ROUND(IF(Data[[#This Row],[deltaT]]&gt;0,(Data[[#This Row],[Tintern ]]-Data[[#This Row],[temperatuur]])*Uitgangspunten!$B$9,0),1)</f>
        <v>25.2</v>
      </c>
      <c r="I3700"/>
      <c r="J3700"/>
      <c r="K3700" s="6"/>
      <c r="O3700" s="5"/>
      <c r="P3700" s="8"/>
      <c r="U3700"/>
      <c r="V3700"/>
    </row>
    <row r="3701" spans="1:22" x14ac:dyDescent="0.25">
      <c r="A3701">
        <v>2003</v>
      </c>
      <c r="B3701">
        <v>11</v>
      </c>
      <c r="C3701">
        <v>1</v>
      </c>
      <c r="D3701">
        <v>16</v>
      </c>
      <c r="E3701" s="13">
        <v>9</v>
      </c>
      <c r="F3701" s="7">
        <f>(((20-15)/(MIN($E$2:$E$8761)-15))*Data[[#This Row],[temperatuur]])+18.151</f>
        <v>16.260243697478991</v>
      </c>
      <c r="G3701" s="7">
        <f>Data[[#This Row],[Tintern ]]-Data[[#This Row],[temperatuur]]</f>
        <v>7.260243697478991</v>
      </c>
      <c r="H3701" s="7">
        <f>ROUND(IF(Data[[#This Row],[deltaT]]&gt;0,(Data[[#This Row],[Tintern ]]-Data[[#This Row],[temperatuur]])*Uitgangspunten!$B$9,0),1)</f>
        <v>25.2</v>
      </c>
      <c r="I3701"/>
      <c r="J3701"/>
      <c r="K3701" s="6"/>
      <c r="O3701" s="5"/>
      <c r="P3701" s="8"/>
      <c r="U3701"/>
      <c r="V3701"/>
    </row>
    <row r="3702" spans="1:22" x14ac:dyDescent="0.25">
      <c r="A3702">
        <v>2003</v>
      </c>
      <c r="B3702">
        <v>11</v>
      </c>
      <c r="C3702">
        <v>3</v>
      </c>
      <c r="D3702">
        <v>24</v>
      </c>
      <c r="E3702" s="13">
        <v>9</v>
      </c>
      <c r="F3702" s="7">
        <f>(((20-15)/(MIN($E$2:$E$8761)-15))*Data[[#This Row],[temperatuur]])+18.151</f>
        <v>16.260243697478991</v>
      </c>
      <c r="G3702" s="7">
        <f>Data[[#This Row],[Tintern ]]-Data[[#This Row],[temperatuur]]</f>
        <v>7.260243697478991</v>
      </c>
      <c r="H3702" s="7">
        <f>ROUND(IF(Data[[#This Row],[deltaT]]&gt;0,(Data[[#This Row],[Tintern ]]-Data[[#This Row],[temperatuur]])*Uitgangspunten!$B$9,0),1)</f>
        <v>25.2</v>
      </c>
      <c r="I3702"/>
      <c r="J3702"/>
      <c r="K3702" s="6"/>
      <c r="O3702" s="5"/>
      <c r="P3702" s="8"/>
      <c r="U3702"/>
      <c r="V3702"/>
    </row>
    <row r="3703" spans="1:22" x14ac:dyDescent="0.25">
      <c r="A3703">
        <v>2003</v>
      </c>
      <c r="B3703">
        <v>11</v>
      </c>
      <c r="C3703">
        <v>9</v>
      </c>
      <c r="D3703">
        <v>23</v>
      </c>
      <c r="E3703" s="13">
        <v>9</v>
      </c>
      <c r="F3703" s="7">
        <f>(((20-15)/(MIN($E$2:$E$8761)-15))*Data[[#This Row],[temperatuur]])+18.151</f>
        <v>16.260243697478991</v>
      </c>
      <c r="G3703" s="7">
        <f>Data[[#This Row],[Tintern ]]-Data[[#This Row],[temperatuur]]</f>
        <v>7.260243697478991</v>
      </c>
      <c r="H3703" s="7">
        <f>ROUND(IF(Data[[#This Row],[deltaT]]&gt;0,(Data[[#This Row],[Tintern ]]-Data[[#This Row],[temperatuur]])*Uitgangspunten!$B$9,0),1)</f>
        <v>25.2</v>
      </c>
      <c r="I3703"/>
      <c r="J3703"/>
      <c r="K3703" s="6"/>
      <c r="O3703" s="5"/>
      <c r="P3703" s="8"/>
      <c r="U3703"/>
      <c r="V3703"/>
    </row>
    <row r="3704" spans="1:22" x14ac:dyDescent="0.25">
      <c r="A3704">
        <v>2003</v>
      </c>
      <c r="B3704">
        <v>11</v>
      </c>
      <c r="C3704">
        <v>10</v>
      </c>
      <c r="D3704">
        <v>1</v>
      </c>
      <c r="E3704" s="13">
        <v>9</v>
      </c>
      <c r="F3704" s="7">
        <f>(((20-15)/(MIN($E$2:$E$8761)-15))*Data[[#This Row],[temperatuur]])+18.151</f>
        <v>16.260243697478991</v>
      </c>
      <c r="G3704" s="7">
        <f>Data[[#This Row],[Tintern ]]-Data[[#This Row],[temperatuur]]</f>
        <v>7.260243697478991</v>
      </c>
      <c r="H3704" s="7">
        <f>ROUND(IF(Data[[#This Row],[deltaT]]&gt;0,(Data[[#This Row],[Tintern ]]-Data[[#This Row],[temperatuur]])*Uitgangspunten!$B$9,0),1)</f>
        <v>25.2</v>
      </c>
      <c r="I3704"/>
      <c r="J3704"/>
      <c r="K3704" s="6"/>
      <c r="O3704" s="5"/>
      <c r="P3704" s="8"/>
      <c r="U3704"/>
      <c r="V3704"/>
    </row>
    <row r="3705" spans="1:22" x14ac:dyDescent="0.25">
      <c r="A3705">
        <v>2003</v>
      </c>
      <c r="B3705">
        <v>11</v>
      </c>
      <c r="C3705">
        <v>13</v>
      </c>
      <c r="D3705">
        <v>9</v>
      </c>
      <c r="E3705" s="13">
        <v>9</v>
      </c>
      <c r="F3705" s="7">
        <f>(((20-15)/(MIN($E$2:$E$8761)-15))*Data[[#This Row],[temperatuur]])+18.151</f>
        <v>16.260243697478991</v>
      </c>
      <c r="G3705" s="7">
        <f>Data[[#This Row],[Tintern ]]-Data[[#This Row],[temperatuur]]</f>
        <v>7.260243697478991</v>
      </c>
      <c r="H3705" s="7">
        <f>ROUND(IF(Data[[#This Row],[deltaT]]&gt;0,(Data[[#This Row],[Tintern ]]-Data[[#This Row],[temperatuur]])*Uitgangspunten!$B$9,0),1)</f>
        <v>25.2</v>
      </c>
      <c r="I3705"/>
      <c r="J3705"/>
      <c r="K3705" s="6"/>
      <c r="O3705" s="5"/>
      <c r="P3705" s="8"/>
      <c r="U3705"/>
      <c r="V3705"/>
    </row>
    <row r="3706" spans="1:22" x14ac:dyDescent="0.25">
      <c r="A3706">
        <v>2003</v>
      </c>
      <c r="B3706">
        <v>11</v>
      </c>
      <c r="C3706">
        <v>15</v>
      </c>
      <c r="D3706">
        <v>9</v>
      </c>
      <c r="E3706" s="13">
        <v>9</v>
      </c>
      <c r="F3706" s="7">
        <f>(((20-15)/(MIN($E$2:$E$8761)-15))*Data[[#This Row],[temperatuur]])+18.151</f>
        <v>16.260243697478991</v>
      </c>
      <c r="G3706" s="7">
        <f>Data[[#This Row],[Tintern ]]-Data[[#This Row],[temperatuur]]</f>
        <v>7.260243697478991</v>
      </c>
      <c r="H3706" s="7">
        <f>ROUND(IF(Data[[#This Row],[deltaT]]&gt;0,(Data[[#This Row],[Tintern ]]-Data[[#This Row],[temperatuur]])*Uitgangspunten!$B$9,0),1)</f>
        <v>25.2</v>
      </c>
      <c r="I3706"/>
      <c r="J3706"/>
      <c r="K3706" s="6"/>
      <c r="O3706" s="5"/>
      <c r="P3706" s="8"/>
      <c r="U3706"/>
      <c r="V3706"/>
    </row>
    <row r="3707" spans="1:22" x14ac:dyDescent="0.25">
      <c r="A3707">
        <v>2003</v>
      </c>
      <c r="B3707">
        <v>11</v>
      </c>
      <c r="C3707">
        <v>17</v>
      </c>
      <c r="D3707">
        <v>21</v>
      </c>
      <c r="E3707" s="13">
        <v>9</v>
      </c>
      <c r="F3707" s="7">
        <f>(((20-15)/(MIN($E$2:$E$8761)-15))*Data[[#This Row],[temperatuur]])+18.151</f>
        <v>16.260243697478991</v>
      </c>
      <c r="G3707" s="7">
        <f>Data[[#This Row],[Tintern ]]-Data[[#This Row],[temperatuur]]</f>
        <v>7.260243697478991</v>
      </c>
      <c r="H3707" s="7">
        <f>ROUND(IF(Data[[#This Row],[deltaT]]&gt;0,(Data[[#This Row],[Tintern ]]-Data[[#This Row],[temperatuur]])*Uitgangspunten!$B$9,0),1)</f>
        <v>25.2</v>
      </c>
      <c r="I3707"/>
      <c r="J3707"/>
      <c r="K3707" s="6"/>
      <c r="O3707" s="5"/>
      <c r="P3707" s="8"/>
      <c r="U3707"/>
      <c r="V3707"/>
    </row>
    <row r="3708" spans="1:22" x14ac:dyDescent="0.25">
      <c r="A3708">
        <v>2003</v>
      </c>
      <c r="B3708">
        <v>11</v>
      </c>
      <c r="C3708">
        <v>17</v>
      </c>
      <c r="D3708">
        <v>22</v>
      </c>
      <c r="E3708" s="13">
        <v>9</v>
      </c>
      <c r="F3708" s="7">
        <f>(((20-15)/(MIN($E$2:$E$8761)-15))*Data[[#This Row],[temperatuur]])+18.151</f>
        <v>16.260243697478991</v>
      </c>
      <c r="G3708" s="7">
        <f>Data[[#This Row],[Tintern ]]-Data[[#This Row],[temperatuur]]</f>
        <v>7.260243697478991</v>
      </c>
      <c r="H3708" s="7">
        <f>ROUND(IF(Data[[#This Row],[deltaT]]&gt;0,(Data[[#This Row],[Tintern ]]-Data[[#This Row],[temperatuur]])*Uitgangspunten!$B$9,0),1)</f>
        <v>25.2</v>
      </c>
      <c r="I3708"/>
      <c r="J3708"/>
      <c r="K3708" s="6"/>
      <c r="O3708" s="5"/>
      <c r="P3708" s="8"/>
      <c r="U3708"/>
      <c r="V3708"/>
    </row>
    <row r="3709" spans="1:22" x14ac:dyDescent="0.25">
      <c r="A3709">
        <v>2003</v>
      </c>
      <c r="B3709">
        <v>11</v>
      </c>
      <c r="C3709">
        <v>18</v>
      </c>
      <c r="D3709">
        <v>1</v>
      </c>
      <c r="E3709" s="13">
        <v>9</v>
      </c>
      <c r="F3709" s="7">
        <f>(((20-15)/(MIN($E$2:$E$8761)-15))*Data[[#This Row],[temperatuur]])+18.151</f>
        <v>16.260243697478991</v>
      </c>
      <c r="G3709" s="7">
        <f>Data[[#This Row],[Tintern ]]-Data[[#This Row],[temperatuur]]</f>
        <v>7.260243697478991</v>
      </c>
      <c r="H3709" s="7">
        <f>ROUND(IF(Data[[#This Row],[deltaT]]&gt;0,(Data[[#This Row],[Tintern ]]-Data[[#This Row],[temperatuur]])*Uitgangspunten!$B$9,0),1)</f>
        <v>25.2</v>
      </c>
      <c r="I3709"/>
      <c r="J3709"/>
      <c r="K3709" s="6"/>
      <c r="O3709" s="5"/>
      <c r="P3709" s="8"/>
      <c r="U3709"/>
      <c r="V3709"/>
    </row>
    <row r="3710" spans="1:22" x14ac:dyDescent="0.25">
      <c r="A3710">
        <v>2003</v>
      </c>
      <c r="B3710">
        <v>11</v>
      </c>
      <c r="C3710">
        <v>20</v>
      </c>
      <c r="D3710">
        <v>20</v>
      </c>
      <c r="E3710" s="13">
        <v>9</v>
      </c>
      <c r="F3710" s="7">
        <f>(((20-15)/(MIN($E$2:$E$8761)-15))*Data[[#This Row],[temperatuur]])+18.151</f>
        <v>16.260243697478991</v>
      </c>
      <c r="G3710" s="7">
        <f>Data[[#This Row],[Tintern ]]-Data[[#This Row],[temperatuur]]</f>
        <v>7.260243697478991</v>
      </c>
      <c r="H3710" s="7">
        <f>ROUND(IF(Data[[#This Row],[deltaT]]&gt;0,(Data[[#This Row],[Tintern ]]-Data[[#This Row],[temperatuur]])*Uitgangspunten!$B$9,0),1)</f>
        <v>25.2</v>
      </c>
      <c r="I3710"/>
      <c r="J3710"/>
      <c r="K3710" s="6"/>
      <c r="O3710" s="5"/>
      <c r="P3710" s="8"/>
      <c r="U3710"/>
      <c r="V3710"/>
    </row>
    <row r="3711" spans="1:22" x14ac:dyDescent="0.25">
      <c r="A3711">
        <v>2003</v>
      </c>
      <c r="B3711">
        <v>11</v>
      </c>
      <c r="C3711">
        <v>28</v>
      </c>
      <c r="D3711">
        <v>12</v>
      </c>
      <c r="E3711" s="13">
        <v>9</v>
      </c>
      <c r="F3711" s="7">
        <f>(((20-15)/(MIN($E$2:$E$8761)-15))*Data[[#This Row],[temperatuur]])+18.151</f>
        <v>16.260243697478991</v>
      </c>
      <c r="G3711" s="7">
        <f>Data[[#This Row],[Tintern ]]-Data[[#This Row],[temperatuur]]</f>
        <v>7.260243697478991</v>
      </c>
      <c r="H3711" s="7">
        <f>ROUND(IF(Data[[#This Row],[deltaT]]&gt;0,(Data[[#This Row],[Tintern ]]-Data[[#This Row],[temperatuur]])*Uitgangspunten!$B$9,0),1)</f>
        <v>25.2</v>
      </c>
      <c r="I3711"/>
      <c r="J3711"/>
      <c r="K3711" s="6"/>
      <c r="O3711" s="5"/>
      <c r="P3711" s="8"/>
      <c r="U3711"/>
      <c r="V3711"/>
    </row>
    <row r="3712" spans="1:22" x14ac:dyDescent="0.25">
      <c r="A3712">
        <v>2003</v>
      </c>
      <c r="B3712">
        <v>12</v>
      </c>
      <c r="C3712">
        <v>20</v>
      </c>
      <c r="D3712">
        <v>22</v>
      </c>
      <c r="E3712" s="13">
        <v>9</v>
      </c>
      <c r="F3712" s="7">
        <f>(((20-15)/(MIN($E$2:$E$8761)-15))*Data[[#This Row],[temperatuur]])+18.151</f>
        <v>16.260243697478991</v>
      </c>
      <c r="G3712" s="7">
        <f>Data[[#This Row],[Tintern ]]-Data[[#This Row],[temperatuur]]</f>
        <v>7.260243697478991</v>
      </c>
      <c r="H3712" s="7">
        <f>ROUND(IF(Data[[#This Row],[deltaT]]&gt;0,(Data[[#This Row],[Tintern ]]-Data[[#This Row],[temperatuur]])*Uitgangspunten!$B$9,0),1)</f>
        <v>25.2</v>
      </c>
      <c r="I3712"/>
      <c r="J3712"/>
      <c r="K3712" s="6"/>
      <c r="O3712" s="5"/>
      <c r="P3712" s="8"/>
      <c r="U3712"/>
      <c r="V3712"/>
    </row>
    <row r="3713" spans="1:22" x14ac:dyDescent="0.25">
      <c r="A3713">
        <v>2003</v>
      </c>
      <c r="B3713">
        <v>12</v>
      </c>
      <c r="C3713">
        <v>25</v>
      </c>
      <c r="D3713">
        <v>16</v>
      </c>
      <c r="E3713" s="13">
        <v>9</v>
      </c>
      <c r="F3713" s="7">
        <f>(((20-15)/(MIN($E$2:$E$8761)-15))*Data[[#This Row],[temperatuur]])+18.151</f>
        <v>16.260243697478991</v>
      </c>
      <c r="G3713" s="7">
        <f>Data[[#This Row],[Tintern ]]-Data[[#This Row],[temperatuur]]</f>
        <v>7.260243697478991</v>
      </c>
      <c r="H3713" s="7">
        <f>ROUND(IF(Data[[#This Row],[deltaT]]&gt;0,(Data[[#This Row],[Tintern ]]-Data[[#This Row],[temperatuur]])*Uitgangspunten!$B$9,0),1)</f>
        <v>25.2</v>
      </c>
      <c r="I3713"/>
      <c r="J3713"/>
      <c r="K3713" s="6"/>
      <c r="O3713" s="5"/>
      <c r="P3713" s="8"/>
      <c r="U3713"/>
      <c r="V3713"/>
    </row>
    <row r="3714" spans="1:22" x14ac:dyDescent="0.25">
      <c r="A3714">
        <v>2003</v>
      </c>
      <c r="B3714">
        <v>12</v>
      </c>
      <c r="C3714">
        <v>25</v>
      </c>
      <c r="D3714">
        <v>19</v>
      </c>
      <c r="E3714" s="13">
        <v>9</v>
      </c>
      <c r="F3714" s="7">
        <f>(((20-15)/(MIN($E$2:$E$8761)-15))*Data[[#This Row],[temperatuur]])+18.151</f>
        <v>16.260243697478991</v>
      </c>
      <c r="G3714" s="7">
        <f>Data[[#This Row],[Tintern ]]-Data[[#This Row],[temperatuur]]</f>
        <v>7.260243697478991</v>
      </c>
      <c r="H3714" s="7">
        <f>ROUND(IF(Data[[#This Row],[deltaT]]&gt;0,(Data[[#This Row],[Tintern ]]-Data[[#This Row],[temperatuur]])*Uitgangspunten!$B$9,0),1)</f>
        <v>25.2</v>
      </c>
      <c r="I3714"/>
      <c r="J3714"/>
      <c r="K3714" s="6"/>
      <c r="O3714" s="5"/>
      <c r="P3714" s="8"/>
      <c r="U3714"/>
      <c r="V3714"/>
    </row>
    <row r="3715" spans="1:22" x14ac:dyDescent="0.25">
      <c r="A3715">
        <v>2003</v>
      </c>
      <c r="B3715">
        <v>12</v>
      </c>
      <c r="C3715">
        <v>25</v>
      </c>
      <c r="D3715">
        <v>20</v>
      </c>
      <c r="E3715" s="13">
        <v>9</v>
      </c>
      <c r="F3715" s="7">
        <f>(((20-15)/(MIN($E$2:$E$8761)-15))*Data[[#This Row],[temperatuur]])+18.151</f>
        <v>16.260243697478991</v>
      </c>
      <c r="G3715" s="7">
        <f>Data[[#This Row],[Tintern ]]-Data[[#This Row],[temperatuur]]</f>
        <v>7.260243697478991</v>
      </c>
      <c r="H3715" s="7">
        <f>ROUND(IF(Data[[#This Row],[deltaT]]&gt;0,(Data[[#This Row],[Tintern ]]-Data[[#This Row],[temperatuur]])*Uitgangspunten!$B$9,0),1)</f>
        <v>25.2</v>
      </c>
      <c r="I3715"/>
      <c r="J3715"/>
      <c r="K3715" s="6"/>
      <c r="O3715" s="5"/>
      <c r="P3715" s="8"/>
      <c r="U3715"/>
      <c r="V3715"/>
    </row>
    <row r="3716" spans="1:22" x14ac:dyDescent="0.25">
      <c r="A3716">
        <v>2003</v>
      </c>
      <c r="B3716">
        <v>12</v>
      </c>
      <c r="C3716">
        <v>26</v>
      </c>
      <c r="D3716">
        <v>24</v>
      </c>
      <c r="E3716" s="13">
        <v>9</v>
      </c>
      <c r="F3716" s="7">
        <f>(((20-15)/(MIN($E$2:$E$8761)-15))*Data[[#This Row],[temperatuur]])+18.151</f>
        <v>16.260243697478991</v>
      </c>
      <c r="G3716" s="7">
        <f>Data[[#This Row],[Tintern ]]-Data[[#This Row],[temperatuur]]</f>
        <v>7.260243697478991</v>
      </c>
      <c r="H3716" s="7">
        <f>ROUND(IF(Data[[#This Row],[deltaT]]&gt;0,(Data[[#This Row],[Tintern ]]-Data[[#This Row],[temperatuur]])*Uitgangspunten!$B$9,0),1)</f>
        <v>25.2</v>
      </c>
      <c r="I3716"/>
      <c r="J3716"/>
      <c r="K3716" s="6"/>
      <c r="O3716" s="5"/>
      <c r="P3716" s="8"/>
      <c r="U3716"/>
      <c r="V3716"/>
    </row>
    <row r="3717" spans="1:22" x14ac:dyDescent="0.25">
      <c r="A3717">
        <v>2004</v>
      </c>
      <c r="B3717">
        <v>3</v>
      </c>
      <c r="C3717">
        <v>21</v>
      </c>
      <c r="D3717">
        <v>8</v>
      </c>
      <c r="E3717" s="13">
        <v>9.1</v>
      </c>
      <c r="F3717" s="7">
        <f>(((20-15)/(MIN($E$2:$E$8761)-15))*Data[[#This Row],[temperatuur]])+18.151</f>
        <v>16.239235294117648</v>
      </c>
      <c r="G3717" s="7">
        <f>Data[[#This Row],[Tintern ]]-Data[[#This Row],[temperatuur]]</f>
        <v>7.1392352941176487</v>
      </c>
      <c r="H3717" s="7">
        <f>ROUND(IF(Data[[#This Row],[deltaT]]&gt;0,(Data[[#This Row],[Tintern ]]-Data[[#This Row],[temperatuur]])*Uitgangspunten!$B$9,0),1)</f>
        <v>24.8</v>
      </c>
      <c r="I3717"/>
      <c r="J3717"/>
      <c r="K3717" s="6"/>
      <c r="O3717" s="5"/>
      <c r="P3717" s="8"/>
      <c r="U3717"/>
      <c r="V3717"/>
    </row>
    <row r="3718" spans="1:22" x14ac:dyDescent="0.25">
      <c r="A3718">
        <v>2004</v>
      </c>
      <c r="B3718">
        <v>3</v>
      </c>
      <c r="C3718">
        <v>22</v>
      </c>
      <c r="D3718">
        <v>13</v>
      </c>
      <c r="E3718" s="13">
        <v>9.1</v>
      </c>
      <c r="F3718" s="7">
        <f>(((20-15)/(MIN($E$2:$E$8761)-15))*Data[[#This Row],[temperatuur]])+18.151</f>
        <v>16.239235294117648</v>
      </c>
      <c r="G3718" s="7">
        <f>Data[[#This Row],[Tintern ]]-Data[[#This Row],[temperatuur]]</f>
        <v>7.1392352941176487</v>
      </c>
      <c r="H3718" s="7">
        <f>ROUND(IF(Data[[#This Row],[deltaT]]&gt;0,(Data[[#This Row],[Tintern ]]-Data[[#This Row],[temperatuur]])*Uitgangspunten!$B$9,0),1)</f>
        <v>24.8</v>
      </c>
      <c r="I3718"/>
      <c r="J3718"/>
      <c r="K3718" s="6"/>
      <c r="O3718" s="5"/>
      <c r="P3718" s="8"/>
      <c r="U3718"/>
      <c r="V3718"/>
    </row>
    <row r="3719" spans="1:22" x14ac:dyDescent="0.25">
      <c r="A3719">
        <v>2004</v>
      </c>
      <c r="B3719">
        <v>3</v>
      </c>
      <c r="C3719">
        <v>28</v>
      </c>
      <c r="D3719">
        <v>10</v>
      </c>
      <c r="E3719" s="13">
        <v>9.1</v>
      </c>
      <c r="F3719" s="7">
        <f>(((20-15)/(MIN($E$2:$E$8761)-15))*Data[[#This Row],[temperatuur]])+18.151</f>
        <v>16.239235294117648</v>
      </c>
      <c r="G3719" s="7">
        <f>Data[[#This Row],[Tintern ]]-Data[[#This Row],[temperatuur]]</f>
        <v>7.1392352941176487</v>
      </c>
      <c r="H3719" s="7">
        <f>ROUND(IF(Data[[#This Row],[deltaT]]&gt;0,(Data[[#This Row],[Tintern ]]-Data[[#This Row],[temperatuur]])*Uitgangspunten!$B$9,0),1)</f>
        <v>24.8</v>
      </c>
      <c r="I3719"/>
      <c r="J3719"/>
      <c r="K3719" s="6"/>
      <c r="O3719" s="5"/>
      <c r="P3719" s="8"/>
      <c r="U3719"/>
      <c r="V3719"/>
    </row>
    <row r="3720" spans="1:22" x14ac:dyDescent="0.25">
      <c r="A3720">
        <v>2004</v>
      </c>
      <c r="B3720" s="3">
        <v>3</v>
      </c>
      <c r="C3720" s="3">
        <v>31</v>
      </c>
      <c r="D3720" s="3">
        <v>23</v>
      </c>
      <c r="E3720" s="13">
        <v>9.1</v>
      </c>
      <c r="F3720" s="7">
        <f>(((20-15)/(MIN($E$2:$E$8761)-15))*Data[[#This Row],[temperatuur]])+18.151</f>
        <v>16.239235294117648</v>
      </c>
      <c r="G3720" s="7">
        <f>Data[[#This Row],[Tintern ]]-Data[[#This Row],[temperatuur]]</f>
        <v>7.1392352941176487</v>
      </c>
      <c r="H3720" s="7">
        <f>ROUND(IF(Data[[#This Row],[deltaT]]&gt;0,(Data[[#This Row],[Tintern ]]-Data[[#This Row],[temperatuur]])*Uitgangspunten!$B$9,0),1)</f>
        <v>24.8</v>
      </c>
      <c r="I3720"/>
      <c r="J3720"/>
      <c r="K3720" s="6"/>
      <c r="O3720" s="5"/>
      <c r="P3720" s="8"/>
      <c r="U3720"/>
      <c r="V3720"/>
    </row>
    <row r="3721" spans="1:22" x14ac:dyDescent="0.25">
      <c r="A3721">
        <v>2002</v>
      </c>
      <c r="B3721">
        <v>4</v>
      </c>
      <c r="C3721">
        <v>1</v>
      </c>
      <c r="D3721">
        <v>22</v>
      </c>
      <c r="E3721" s="13">
        <v>9.1</v>
      </c>
      <c r="F3721" s="7">
        <f>(((20-15)/(MIN($E$2:$E$8761)-15))*Data[[#This Row],[temperatuur]])+18.151</f>
        <v>16.239235294117648</v>
      </c>
      <c r="G3721" s="7">
        <f>Data[[#This Row],[Tintern ]]-Data[[#This Row],[temperatuur]]</f>
        <v>7.1392352941176487</v>
      </c>
      <c r="H3721" s="7">
        <f>ROUND(IF(Data[[#This Row],[deltaT]]&gt;0,(Data[[#This Row],[Tintern ]]-Data[[#This Row],[temperatuur]])*Uitgangspunten!$B$9,0),1)</f>
        <v>24.8</v>
      </c>
      <c r="I3721"/>
      <c r="J3721"/>
      <c r="K3721" s="6"/>
      <c r="O3721" s="5"/>
      <c r="P3721" s="8"/>
      <c r="U3721"/>
      <c r="V3721"/>
    </row>
    <row r="3722" spans="1:22" x14ac:dyDescent="0.25">
      <c r="A3722">
        <v>2002</v>
      </c>
      <c r="B3722">
        <v>4</v>
      </c>
      <c r="C3722">
        <v>2</v>
      </c>
      <c r="D3722">
        <v>2</v>
      </c>
      <c r="E3722" s="13">
        <v>9.1</v>
      </c>
      <c r="F3722" s="7">
        <f>(((20-15)/(MIN($E$2:$E$8761)-15))*Data[[#This Row],[temperatuur]])+18.151</f>
        <v>16.239235294117648</v>
      </c>
      <c r="G3722" s="7">
        <f>Data[[#This Row],[Tintern ]]-Data[[#This Row],[temperatuur]]</f>
        <v>7.1392352941176487</v>
      </c>
      <c r="H3722" s="7">
        <f>ROUND(IF(Data[[#This Row],[deltaT]]&gt;0,(Data[[#This Row],[Tintern ]]-Data[[#This Row],[temperatuur]])*Uitgangspunten!$B$9,0),1)</f>
        <v>24.8</v>
      </c>
      <c r="I3722">
        <f>(MAX(E3698:E3721)+MIN(E3698:E3721))/20</f>
        <v>0.90500000000000003</v>
      </c>
      <c r="J3722"/>
      <c r="K3722" s="6"/>
      <c r="O3722" s="5"/>
      <c r="P3722" s="8"/>
      <c r="U3722"/>
      <c r="V3722"/>
    </row>
    <row r="3723" spans="1:22" x14ac:dyDescent="0.25">
      <c r="A3723">
        <v>2002</v>
      </c>
      <c r="B3723">
        <v>4</v>
      </c>
      <c r="C3723">
        <v>8</v>
      </c>
      <c r="D3723">
        <v>20</v>
      </c>
      <c r="E3723" s="13">
        <v>9.1</v>
      </c>
      <c r="F3723" s="7">
        <f>(((20-15)/(MIN($E$2:$E$8761)-15))*Data[[#This Row],[temperatuur]])+18.151</f>
        <v>16.239235294117648</v>
      </c>
      <c r="G3723" s="7">
        <f>Data[[#This Row],[Tintern ]]-Data[[#This Row],[temperatuur]]</f>
        <v>7.1392352941176487</v>
      </c>
      <c r="H3723" s="7">
        <f>ROUND(IF(Data[[#This Row],[deltaT]]&gt;0,(Data[[#This Row],[Tintern ]]-Data[[#This Row],[temperatuur]])*Uitgangspunten!$B$9,0),1)</f>
        <v>24.8</v>
      </c>
      <c r="I3723"/>
      <c r="J3723"/>
      <c r="K3723" s="6"/>
      <c r="O3723" s="5"/>
      <c r="P3723" s="8"/>
      <c r="U3723"/>
      <c r="V3723"/>
    </row>
    <row r="3724" spans="1:22" x14ac:dyDescent="0.25">
      <c r="A3724">
        <v>2002</v>
      </c>
      <c r="B3724">
        <v>4</v>
      </c>
      <c r="C3724">
        <v>10</v>
      </c>
      <c r="D3724">
        <v>10</v>
      </c>
      <c r="E3724" s="13">
        <v>9.1</v>
      </c>
      <c r="F3724" s="7">
        <f>(((20-15)/(MIN($E$2:$E$8761)-15))*Data[[#This Row],[temperatuur]])+18.151</f>
        <v>16.239235294117648</v>
      </c>
      <c r="G3724" s="7">
        <f>Data[[#This Row],[Tintern ]]-Data[[#This Row],[temperatuur]]</f>
        <v>7.1392352941176487</v>
      </c>
      <c r="H3724" s="7">
        <f>ROUND(IF(Data[[#This Row],[deltaT]]&gt;0,(Data[[#This Row],[Tintern ]]-Data[[#This Row],[temperatuur]])*Uitgangspunten!$B$9,0),1)</f>
        <v>24.8</v>
      </c>
      <c r="I3724"/>
      <c r="J3724"/>
      <c r="K3724" s="6"/>
      <c r="O3724" s="5"/>
      <c r="P3724" s="8"/>
      <c r="U3724"/>
      <c r="V3724"/>
    </row>
    <row r="3725" spans="1:22" x14ac:dyDescent="0.25">
      <c r="A3725">
        <v>2002</v>
      </c>
      <c r="B3725">
        <v>4</v>
      </c>
      <c r="C3725">
        <v>16</v>
      </c>
      <c r="D3725">
        <v>17</v>
      </c>
      <c r="E3725" s="13">
        <v>9.1</v>
      </c>
      <c r="F3725" s="7">
        <f>(((20-15)/(MIN($E$2:$E$8761)-15))*Data[[#This Row],[temperatuur]])+18.151</f>
        <v>16.239235294117648</v>
      </c>
      <c r="G3725" s="7">
        <f>Data[[#This Row],[Tintern ]]-Data[[#This Row],[temperatuur]]</f>
        <v>7.1392352941176487</v>
      </c>
      <c r="H3725" s="7">
        <f>ROUND(IF(Data[[#This Row],[deltaT]]&gt;0,(Data[[#This Row],[Tintern ]]-Data[[#This Row],[temperatuur]])*Uitgangspunten!$B$9,0),1)</f>
        <v>24.8</v>
      </c>
      <c r="I3725"/>
      <c r="J3725"/>
      <c r="K3725" s="6"/>
      <c r="O3725" s="5"/>
      <c r="P3725" s="8"/>
      <c r="U3725"/>
      <c r="V3725"/>
    </row>
    <row r="3726" spans="1:22" x14ac:dyDescent="0.25">
      <c r="A3726">
        <v>2002</v>
      </c>
      <c r="B3726">
        <v>4</v>
      </c>
      <c r="C3726">
        <v>23</v>
      </c>
      <c r="D3726">
        <v>23</v>
      </c>
      <c r="E3726" s="13">
        <v>9.1</v>
      </c>
      <c r="F3726" s="7">
        <f>(((20-15)/(MIN($E$2:$E$8761)-15))*Data[[#This Row],[temperatuur]])+18.151</f>
        <v>16.239235294117648</v>
      </c>
      <c r="G3726" s="7">
        <f>Data[[#This Row],[Tintern ]]-Data[[#This Row],[temperatuur]]</f>
        <v>7.1392352941176487</v>
      </c>
      <c r="H3726" s="7">
        <f>ROUND(IF(Data[[#This Row],[deltaT]]&gt;0,(Data[[#This Row],[Tintern ]]-Data[[#This Row],[temperatuur]])*Uitgangspunten!$B$9,0),1)</f>
        <v>24.8</v>
      </c>
      <c r="I3726"/>
      <c r="J3726"/>
      <c r="K3726" s="6"/>
      <c r="O3726" s="5"/>
      <c r="P3726" s="8"/>
      <c r="U3726"/>
      <c r="V3726"/>
    </row>
    <row r="3727" spans="1:22" x14ac:dyDescent="0.25">
      <c r="A3727">
        <v>2002</v>
      </c>
      <c r="B3727">
        <v>4</v>
      </c>
      <c r="C3727">
        <v>27</v>
      </c>
      <c r="D3727">
        <v>18</v>
      </c>
      <c r="E3727" s="13">
        <v>9.1</v>
      </c>
      <c r="F3727" s="7">
        <f>(((20-15)/(MIN($E$2:$E$8761)-15))*Data[[#This Row],[temperatuur]])+18.151</f>
        <v>16.239235294117648</v>
      </c>
      <c r="G3727" s="7">
        <f>Data[[#This Row],[Tintern ]]-Data[[#This Row],[temperatuur]]</f>
        <v>7.1392352941176487</v>
      </c>
      <c r="H3727" s="7">
        <f>ROUND(IF(Data[[#This Row],[deltaT]]&gt;0,(Data[[#This Row],[Tintern ]]-Data[[#This Row],[temperatuur]])*Uitgangspunten!$B$9,0),1)</f>
        <v>24.8</v>
      </c>
      <c r="I3727"/>
      <c r="J3727"/>
      <c r="K3727" s="6"/>
      <c r="O3727" s="5"/>
      <c r="P3727" s="8"/>
      <c r="U3727"/>
      <c r="V3727"/>
    </row>
    <row r="3728" spans="1:22" x14ac:dyDescent="0.25">
      <c r="A3728">
        <v>2002</v>
      </c>
      <c r="B3728">
        <v>4</v>
      </c>
      <c r="C3728">
        <v>27</v>
      </c>
      <c r="D3728">
        <v>22</v>
      </c>
      <c r="E3728" s="13">
        <v>9.1</v>
      </c>
      <c r="F3728" s="7">
        <f>(((20-15)/(MIN($E$2:$E$8761)-15))*Data[[#This Row],[temperatuur]])+18.151</f>
        <v>16.239235294117648</v>
      </c>
      <c r="G3728" s="7">
        <f>Data[[#This Row],[Tintern ]]-Data[[#This Row],[temperatuur]]</f>
        <v>7.1392352941176487</v>
      </c>
      <c r="H3728" s="7">
        <f>ROUND(IF(Data[[#This Row],[deltaT]]&gt;0,(Data[[#This Row],[Tintern ]]-Data[[#This Row],[temperatuur]])*Uitgangspunten!$B$9,0),1)</f>
        <v>24.8</v>
      </c>
      <c r="I3728"/>
      <c r="J3728"/>
      <c r="K3728" s="6"/>
      <c r="O3728" s="5"/>
      <c r="P3728" s="8"/>
      <c r="U3728"/>
      <c r="V3728"/>
    </row>
    <row r="3729" spans="1:22" x14ac:dyDescent="0.25">
      <c r="A3729">
        <v>2002</v>
      </c>
      <c r="B3729">
        <v>4</v>
      </c>
      <c r="C3729">
        <v>27</v>
      </c>
      <c r="D3729">
        <v>23</v>
      </c>
      <c r="E3729" s="13">
        <v>9.1</v>
      </c>
      <c r="F3729" s="7">
        <f>(((20-15)/(MIN($E$2:$E$8761)-15))*Data[[#This Row],[temperatuur]])+18.151</f>
        <v>16.239235294117648</v>
      </c>
      <c r="G3729" s="7">
        <f>Data[[#This Row],[Tintern ]]-Data[[#This Row],[temperatuur]]</f>
        <v>7.1392352941176487</v>
      </c>
      <c r="H3729" s="7">
        <f>ROUND(IF(Data[[#This Row],[deltaT]]&gt;0,(Data[[#This Row],[Tintern ]]-Data[[#This Row],[temperatuur]])*Uitgangspunten!$B$9,0),1)</f>
        <v>24.8</v>
      </c>
      <c r="I3729"/>
      <c r="J3729"/>
      <c r="K3729" s="6"/>
      <c r="O3729" s="5"/>
      <c r="P3729" s="8"/>
      <c r="U3729"/>
      <c r="V3729"/>
    </row>
    <row r="3730" spans="1:22" x14ac:dyDescent="0.25">
      <c r="A3730">
        <v>2002</v>
      </c>
      <c r="B3730">
        <v>4</v>
      </c>
      <c r="C3730">
        <v>30</v>
      </c>
      <c r="D3730">
        <v>7</v>
      </c>
      <c r="E3730" s="13">
        <v>9.1</v>
      </c>
      <c r="F3730" s="7">
        <f>(((20-15)/(MIN($E$2:$E$8761)-15))*Data[[#This Row],[temperatuur]])+18.151</f>
        <v>16.239235294117648</v>
      </c>
      <c r="G3730" s="7">
        <f>Data[[#This Row],[Tintern ]]-Data[[#This Row],[temperatuur]]</f>
        <v>7.1392352941176487</v>
      </c>
      <c r="H3730" s="7">
        <f>ROUND(IF(Data[[#This Row],[deltaT]]&gt;0,(Data[[#This Row],[Tintern ]]-Data[[#This Row],[temperatuur]])*Uitgangspunten!$B$9,0),1)</f>
        <v>24.8</v>
      </c>
      <c r="I3730"/>
      <c r="J3730"/>
      <c r="K3730" s="6"/>
      <c r="O3730" s="5"/>
      <c r="P3730" s="8"/>
      <c r="U3730"/>
      <c r="V3730"/>
    </row>
    <row r="3731" spans="1:22" x14ac:dyDescent="0.25">
      <c r="A3731">
        <v>2000</v>
      </c>
      <c r="B3731">
        <v>5</v>
      </c>
      <c r="C3731">
        <v>2</v>
      </c>
      <c r="D3731">
        <v>7</v>
      </c>
      <c r="E3731" s="13">
        <v>9.1</v>
      </c>
      <c r="F3731" s="7">
        <f>(((20-15)/(MIN($E$2:$E$8761)-15))*Data[[#This Row],[temperatuur]])+18.151</f>
        <v>16.239235294117648</v>
      </c>
      <c r="G3731" s="7">
        <f>Data[[#This Row],[Tintern ]]-Data[[#This Row],[temperatuur]]</f>
        <v>7.1392352941176487</v>
      </c>
      <c r="H3731" s="7">
        <f>ROUND(IF(Data[[#This Row],[deltaT]]&gt;0,(Data[[#This Row],[Tintern ]]-Data[[#This Row],[temperatuur]])*Uitgangspunten!$B$9,0),1)</f>
        <v>24.8</v>
      </c>
      <c r="I3731"/>
      <c r="J3731"/>
      <c r="K3731" s="6"/>
      <c r="O3731" s="5"/>
      <c r="P3731" s="8"/>
      <c r="U3731"/>
      <c r="V3731"/>
    </row>
    <row r="3732" spans="1:22" x14ac:dyDescent="0.25">
      <c r="A3732">
        <v>2000</v>
      </c>
      <c r="B3732">
        <v>5</v>
      </c>
      <c r="C3732">
        <v>18</v>
      </c>
      <c r="D3732">
        <v>9</v>
      </c>
      <c r="E3732" s="13">
        <v>9.1</v>
      </c>
      <c r="F3732" s="7">
        <f>(((20-15)/(MIN($E$2:$E$8761)-15))*Data[[#This Row],[temperatuur]])+18.151</f>
        <v>16.239235294117648</v>
      </c>
      <c r="G3732" s="7">
        <f>Data[[#This Row],[Tintern ]]-Data[[#This Row],[temperatuur]]</f>
        <v>7.1392352941176487</v>
      </c>
      <c r="H3732" s="7">
        <f>ROUND(IF(Data[[#This Row],[deltaT]]&gt;0,(Data[[#This Row],[Tintern ]]-Data[[#This Row],[temperatuur]])*Uitgangspunten!$B$9,0),1)</f>
        <v>24.8</v>
      </c>
      <c r="I3732"/>
      <c r="J3732"/>
      <c r="K3732" s="6"/>
      <c r="O3732" s="5"/>
      <c r="P3732" s="8"/>
      <c r="U3732"/>
      <c r="V3732"/>
    </row>
    <row r="3733" spans="1:22" x14ac:dyDescent="0.25">
      <c r="A3733">
        <v>2000</v>
      </c>
      <c r="B3733">
        <v>5</v>
      </c>
      <c r="C3733">
        <v>21</v>
      </c>
      <c r="D3733">
        <v>6</v>
      </c>
      <c r="E3733" s="13">
        <v>9.1</v>
      </c>
      <c r="F3733" s="7">
        <f>(((20-15)/(MIN($E$2:$E$8761)-15))*Data[[#This Row],[temperatuur]])+18.151</f>
        <v>16.239235294117648</v>
      </c>
      <c r="G3733" s="7">
        <f>Data[[#This Row],[Tintern ]]-Data[[#This Row],[temperatuur]]</f>
        <v>7.1392352941176487</v>
      </c>
      <c r="H3733" s="7">
        <f>ROUND(IF(Data[[#This Row],[deltaT]]&gt;0,(Data[[#This Row],[Tintern ]]-Data[[#This Row],[temperatuur]])*Uitgangspunten!$B$9,0),1)</f>
        <v>24.8</v>
      </c>
      <c r="I3733"/>
      <c r="J3733"/>
      <c r="K3733" s="6"/>
      <c r="O3733" s="5"/>
      <c r="P3733" s="8"/>
      <c r="U3733"/>
      <c r="V3733"/>
    </row>
    <row r="3734" spans="1:22" x14ac:dyDescent="0.25">
      <c r="A3734">
        <v>2000</v>
      </c>
      <c r="B3734">
        <v>5</v>
      </c>
      <c r="C3734">
        <v>22</v>
      </c>
      <c r="D3734">
        <v>5</v>
      </c>
      <c r="E3734" s="13">
        <v>9.1</v>
      </c>
      <c r="F3734" s="7">
        <f>(((20-15)/(MIN($E$2:$E$8761)-15))*Data[[#This Row],[temperatuur]])+18.151</f>
        <v>16.239235294117648</v>
      </c>
      <c r="G3734" s="7">
        <f>Data[[#This Row],[Tintern ]]-Data[[#This Row],[temperatuur]]</f>
        <v>7.1392352941176487</v>
      </c>
      <c r="H3734" s="7">
        <f>ROUND(IF(Data[[#This Row],[deltaT]]&gt;0,(Data[[#This Row],[Tintern ]]-Data[[#This Row],[temperatuur]])*Uitgangspunten!$B$9,0),1)</f>
        <v>24.8</v>
      </c>
      <c r="I3734"/>
      <c r="J3734"/>
      <c r="K3734" s="6"/>
      <c r="O3734" s="5"/>
      <c r="P3734" s="8"/>
      <c r="U3734"/>
      <c r="V3734"/>
    </row>
    <row r="3735" spans="1:22" x14ac:dyDescent="0.25">
      <c r="A3735">
        <v>2000</v>
      </c>
      <c r="B3735">
        <v>5</v>
      </c>
      <c r="C3735">
        <v>26</v>
      </c>
      <c r="D3735">
        <v>2</v>
      </c>
      <c r="E3735" s="13">
        <v>9.1</v>
      </c>
      <c r="F3735" s="7">
        <f>(((20-15)/(MIN($E$2:$E$8761)-15))*Data[[#This Row],[temperatuur]])+18.151</f>
        <v>16.239235294117648</v>
      </c>
      <c r="G3735" s="7">
        <f>Data[[#This Row],[Tintern ]]-Data[[#This Row],[temperatuur]]</f>
        <v>7.1392352941176487</v>
      </c>
      <c r="H3735" s="7">
        <f>ROUND(IF(Data[[#This Row],[deltaT]]&gt;0,(Data[[#This Row],[Tintern ]]-Data[[#This Row],[temperatuur]])*Uitgangspunten!$B$9,0),1)</f>
        <v>24.8</v>
      </c>
      <c r="I3735"/>
      <c r="J3735"/>
      <c r="K3735" s="6"/>
      <c r="O3735" s="5"/>
      <c r="P3735" s="8"/>
      <c r="U3735"/>
      <c r="V3735"/>
    </row>
    <row r="3736" spans="1:22" x14ac:dyDescent="0.25">
      <c r="A3736">
        <v>2000</v>
      </c>
      <c r="B3736">
        <v>5</v>
      </c>
      <c r="C3736">
        <v>28</v>
      </c>
      <c r="D3736">
        <v>13</v>
      </c>
      <c r="E3736" s="13">
        <v>9.1</v>
      </c>
      <c r="F3736" s="7">
        <f>(((20-15)/(MIN($E$2:$E$8761)-15))*Data[[#This Row],[temperatuur]])+18.151</f>
        <v>16.239235294117648</v>
      </c>
      <c r="G3736" s="7">
        <f>Data[[#This Row],[Tintern ]]-Data[[#This Row],[temperatuur]]</f>
        <v>7.1392352941176487</v>
      </c>
      <c r="H3736" s="7">
        <f>ROUND(IF(Data[[#This Row],[deltaT]]&gt;0,(Data[[#This Row],[Tintern ]]-Data[[#This Row],[temperatuur]])*Uitgangspunten!$B$9,0),1)</f>
        <v>24.8</v>
      </c>
      <c r="I3736"/>
      <c r="J3736"/>
      <c r="K3736" s="6"/>
      <c r="O3736" s="5"/>
      <c r="P3736" s="8"/>
      <c r="U3736"/>
      <c r="V3736"/>
    </row>
    <row r="3737" spans="1:22" x14ac:dyDescent="0.25">
      <c r="A3737">
        <v>2011</v>
      </c>
      <c r="B3737">
        <v>6</v>
      </c>
      <c r="C3737">
        <v>11</v>
      </c>
      <c r="D3737">
        <v>1</v>
      </c>
      <c r="E3737" s="13">
        <v>9.1</v>
      </c>
      <c r="F3737" s="7">
        <f>(((20-15)/(MIN($E$2:$E$8761)-15))*Data[[#This Row],[temperatuur]])+18.151</f>
        <v>16.239235294117648</v>
      </c>
      <c r="G3737" s="7">
        <f>Data[[#This Row],[Tintern ]]-Data[[#This Row],[temperatuur]]</f>
        <v>7.1392352941176487</v>
      </c>
      <c r="H3737" s="7">
        <f>ROUND(IF(Data[[#This Row],[deltaT]]&gt;0,(Data[[#This Row],[Tintern ]]-Data[[#This Row],[temperatuur]])*Uitgangspunten!$B$9,0),1)</f>
        <v>24.8</v>
      </c>
      <c r="I3737"/>
      <c r="J3737"/>
      <c r="K3737" s="6"/>
      <c r="O3737" s="5"/>
      <c r="P3737" s="8"/>
      <c r="U3737"/>
      <c r="V3737"/>
    </row>
    <row r="3738" spans="1:22" x14ac:dyDescent="0.25">
      <c r="A3738">
        <v>2008</v>
      </c>
      <c r="B3738">
        <v>7</v>
      </c>
      <c r="C3738">
        <v>5</v>
      </c>
      <c r="D3738">
        <v>3</v>
      </c>
      <c r="E3738" s="13">
        <v>9.1</v>
      </c>
      <c r="F3738" s="7">
        <f>(((20-15)/(MIN($E$2:$E$8761)-15))*Data[[#This Row],[temperatuur]])+18.151</f>
        <v>16.239235294117648</v>
      </c>
      <c r="G3738" s="7">
        <f>Data[[#This Row],[Tintern ]]-Data[[#This Row],[temperatuur]]</f>
        <v>7.1392352941176487</v>
      </c>
      <c r="H3738" s="7">
        <f>ROUND(IF(Data[[#This Row],[deltaT]]&gt;0,(Data[[#This Row],[Tintern ]]-Data[[#This Row],[temperatuur]])*Uitgangspunten!$B$9,0),1)</f>
        <v>24.8</v>
      </c>
      <c r="I3738"/>
      <c r="J3738"/>
      <c r="K3738" s="6"/>
      <c r="O3738" s="5"/>
      <c r="P3738" s="8"/>
      <c r="U3738"/>
      <c r="V3738"/>
    </row>
    <row r="3739" spans="1:22" x14ac:dyDescent="0.25">
      <c r="A3739">
        <v>2008</v>
      </c>
      <c r="B3739">
        <v>7</v>
      </c>
      <c r="C3739">
        <v>14</v>
      </c>
      <c r="D3739">
        <v>4</v>
      </c>
      <c r="E3739" s="13">
        <v>9.1</v>
      </c>
      <c r="F3739" s="7">
        <f>(((20-15)/(MIN($E$2:$E$8761)-15))*Data[[#This Row],[temperatuur]])+18.151</f>
        <v>16.239235294117648</v>
      </c>
      <c r="G3739" s="7">
        <f>Data[[#This Row],[Tintern ]]-Data[[#This Row],[temperatuur]]</f>
        <v>7.1392352941176487</v>
      </c>
      <c r="H3739" s="7">
        <f>ROUND(IF(Data[[#This Row],[deltaT]]&gt;0,(Data[[#This Row],[Tintern ]]-Data[[#This Row],[temperatuur]])*Uitgangspunten!$B$9,0),1)</f>
        <v>24.8</v>
      </c>
      <c r="I3739"/>
      <c r="J3739"/>
      <c r="K3739" s="6"/>
      <c r="O3739" s="5"/>
      <c r="P3739" s="8"/>
      <c r="U3739"/>
      <c r="V3739"/>
    </row>
    <row r="3740" spans="1:22" x14ac:dyDescent="0.25">
      <c r="A3740">
        <v>2011</v>
      </c>
      <c r="B3740">
        <v>9</v>
      </c>
      <c r="C3740">
        <v>16</v>
      </c>
      <c r="D3740">
        <v>1</v>
      </c>
      <c r="E3740" s="13">
        <v>9.1</v>
      </c>
      <c r="F3740" s="7">
        <f>(((20-15)/(MIN($E$2:$E$8761)-15))*Data[[#This Row],[temperatuur]])+18.151</f>
        <v>16.239235294117648</v>
      </c>
      <c r="G3740" s="7">
        <f>Data[[#This Row],[Tintern ]]-Data[[#This Row],[temperatuur]]</f>
        <v>7.1392352941176487</v>
      </c>
      <c r="H3740" s="7">
        <f>ROUND(IF(Data[[#This Row],[deltaT]]&gt;0,(Data[[#This Row],[Tintern ]]-Data[[#This Row],[temperatuur]])*Uitgangspunten!$B$9,0),1)</f>
        <v>24.8</v>
      </c>
      <c r="I3740"/>
      <c r="J3740"/>
      <c r="K3740" s="6"/>
      <c r="O3740" s="5"/>
      <c r="P3740" s="8"/>
      <c r="U3740"/>
      <c r="V3740"/>
    </row>
    <row r="3741" spans="1:22" x14ac:dyDescent="0.25">
      <c r="A3741">
        <v>2011</v>
      </c>
      <c r="B3741">
        <v>9</v>
      </c>
      <c r="C3741">
        <v>16</v>
      </c>
      <c r="D3741">
        <v>6</v>
      </c>
      <c r="E3741" s="13">
        <v>9.1</v>
      </c>
      <c r="F3741" s="7">
        <f>(((20-15)/(MIN($E$2:$E$8761)-15))*Data[[#This Row],[temperatuur]])+18.151</f>
        <v>16.239235294117648</v>
      </c>
      <c r="G3741" s="7">
        <f>Data[[#This Row],[Tintern ]]-Data[[#This Row],[temperatuur]]</f>
        <v>7.1392352941176487</v>
      </c>
      <c r="H3741" s="7">
        <f>ROUND(IF(Data[[#This Row],[deltaT]]&gt;0,(Data[[#This Row],[Tintern ]]-Data[[#This Row],[temperatuur]])*Uitgangspunten!$B$9,0),1)</f>
        <v>24.8</v>
      </c>
      <c r="I3741"/>
      <c r="J3741"/>
      <c r="K3741" s="6"/>
      <c r="O3741" s="5"/>
      <c r="P3741" s="8"/>
      <c r="U3741"/>
      <c r="V3741"/>
    </row>
    <row r="3742" spans="1:22" x14ac:dyDescent="0.25">
      <c r="A3742">
        <v>2011</v>
      </c>
      <c r="B3742">
        <v>9</v>
      </c>
      <c r="C3742">
        <v>25</v>
      </c>
      <c r="D3742">
        <v>6</v>
      </c>
      <c r="E3742" s="13">
        <v>9.1</v>
      </c>
      <c r="F3742" s="7">
        <f>(((20-15)/(MIN($E$2:$E$8761)-15))*Data[[#This Row],[temperatuur]])+18.151</f>
        <v>16.239235294117648</v>
      </c>
      <c r="G3742" s="7">
        <f>Data[[#This Row],[Tintern ]]-Data[[#This Row],[temperatuur]]</f>
        <v>7.1392352941176487</v>
      </c>
      <c r="H3742" s="7">
        <f>ROUND(IF(Data[[#This Row],[deltaT]]&gt;0,(Data[[#This Row],[Tintern ]]-Data[[#This Row],[temperatuur]])*Uitgangspunten!$B$9,0),1)</f>
        <v>24.8</v>
      </c>
      <c r="I3742"/>
      <c r="J3742"/>
      <c r="K3742" s="6"/>
      <c r="O3742" s="5"/>
      <c r="P3742" s="8"/>
      <c r="U3742"/>
      <c r="V3742"/>
    </row>
    <row r="3743" spans="1:22" x14ac:dyDescent="0.25">
      <c r="A3743">
        <v>2011</v>
      </c>
      <c r="B3743">
        <v>9</v>
      </c>
      <c r="C3743">
        <v>28</v>
      </c>
      <c r="D3743">
        <v>4</v>
      </c>
      <c r="E3743" s="13">
        <v>9.1</v>
      </c>
      <c r="F3743" s="7">
        <f>(((20-15)/(MIN($E$2:$E$8761)-15))*Data[[#This Row],[temperatuur]])+18.151</f>
        <v>16.239235294117648</v>
      </c>
      <c r="G3743" s="7">
        <f>Data[[#This Row],[Tintern ]]-Data[[#This Row],[temperatuur]]</f>
        <v>7.1392352941176487</v>
      </c>
      <c r="H3743" s="7">
        <f>ROUND(IF(Data[[#This Row],[deltaT]]&gt;0,(Data[[#This Row],[Tintern ]]-Data[[#This Row],[temperatuur]])*Uitgangspunten!$B$9,0),1)</f>
        <v>24.8</v>
      </c>
      <c r="I3743"/>
      <c r="J3743"/>
      <c r="K3743" s="6"/>
      <c r="O3743" s="5"/>
      <c r="P3743" s="8"/>
      <c r="U3743"/>
      <c r="V3743"/>
    </row>
    <row r="3744" spans="1:22" x14ac:dyDescent="0.25">
      <c r="A3744">
        <v>2010</v>
      </c>
      <c r="B3744">
        <v>10</v>
      </c>
      <c r="C3744">
        <v>16</v>
      </c>
      <c r="D3744">
        <v>9</v>
      </c>
      <c r="E3744" s="13">
        <v>9.1</v>
      </c>
      <c r="F3744" s="7">
        <f>(((20-15)/(MIN($E$2:$E$8761)-15))*Data[[#This Row],[temperatuur]])+18.151</f>
        <v>16.239235294117648</v>
      </c>
      <c r="G3744" s="7">
        <f>Data[[#This Row],[Tintern ]]-Data[[#This Row],[temperatuur]]</f>
        <v>7.1392352941176487</v>
      </c>
      <c r="H3744" s="7">
        <f>ROUND(IF(Data[[#This Row],[deltaT]]&gt;0,(Data[[#This Row],[Tintern ]]-Data[[#This Row],[temperatuur]])*Uitgangspunten!$B$9,0),1)</f>
        <v>24.8</v>
      </c>
      <c r="I3744"/>
      <c r="J3744"/>
      <c r="K3744" s="6"/>
      <c r="O3744" s="5"/>
      <c r="P3744" s="8"/>
      <c r="U3744"/>
      <c r="V3744"/>
    </row>
    <row r="3745" spans="1:22" x14ac:dyDescent="0.25">
      <c r="A3745">
        <v>2010</v>
      </c>
      <c r="B3745">
        <v>10</v>
      </c>
      <c r="C3745">
        <v>17</v>
      </c>
      <c r="D3745">
        <v>16</v>
      </c>
      <c r="E3745" s="13">
        <v>9.1</v>
      </c>
      <c r="F3745" s="7">
        <f>(((20-15)/(MIN($E$2:$E$8761)-15))*Data[[#This Row],[temperatuur]])+18.151</f>
        <v>16.239235294117648</v>
      </c>
      <c r="G3745" s="7">
        <f>Data[[#This Row],[Tintern ]]-Data[[#This Row],[temperatuur]]</f>
        <v>7.1392352941176487</v>
      </c>
      <c r="H3745" s="7">
        <f>ROUND(IF(Data[[#This Row],[deltaT]]&gt;0,(Data[[#This Row],[Tintern ]]-Data[[#This Row],[temperatuur]])*Uitgangspunten!$B$9,0),1)</f>
        <v>24.8</v>
      </c>
      <c r="I3745"/>
      <c r="J3745"/>
      <c r="K3745" s="6"/>
      <c r="O3745" s="5"/>
      <c r="P3745" s="8"/>
      <c r="U3745"/>
      <c r="V3745"/>
    </row>
    <row r="3746" spans="1:22" x14ac:dyDescent="0.25">
      <c r="A3746">
        <v>2010</v>
      </c>
      <c r="B3746">
        <v>10</v>
      </c>
      <c r="C3746">
        <v>27</v>
      </c>
      <c r="D3746">
        <v>21</v>
      </c>
      <c r="E3746" s="13">
        <v>9.1</v>
      </c>
      <c r="F3746" s="7">
        <f>(((20-15)/(MIN($E$2:$E$8761)-15))*Data[[#This Row],[temperatuur]])+18.151</f>
        <v>16.239235294117648</v>
      </c>
      <c r="G3746" s="7">
        <f>Data[[#This Row],[Tintern ]]-Data[[#This Row],[temperatuur]]</f>
        <v>7.1392352941176487</v>
      </c>
      <c r="H3746" s="7">
        <f>ROUND(IF(Data[[#This Row],[deltaT]]&gt;0,(Data[[#This Row],[Tintern ]]-Data[[#This Row],[temperatuur]])*Uitgangspunten!$B$9,0),1)</f>
        <v>24.8</v>
      </c>
      <c r="I3746">
        <f>(MAX(E3722:E3745)+MIN(E3722:E3745))/20</f>
        <v>0.90999999999999992</v>
      </c>
      <c r="J3746"/>
      <c r="K3746" s="6"/>
      <c r="O3746" s="5"/>
      <c r="P3746" s="8"/>
      <c r="U3746"/>
      <c r="V3746"/>
    </row>
    <row r="3747" spans="1:22" x14ac:dyDescent="0.25">
      <c r="A3747">
        <v>2010</v>
      </c>
      <c r="B3747">
        <v>10</v>
      </c>
      <c r="C3747">
        <v>27</v>
      </c>
      <c r="D3747">
        <v>24</v>
      </c>
      <c r="E3747" s="13">
        <v>9.1</v>
      </c>
      <c r="F3747" s="7">
        <f>(((20-15)/(MIN($E$2:$E$8761)-15))*Data[[#This Row],[temperatuur]])+18.151</f>
        <v>16.239235294117648</v>
      </c>
      <c r="G3747" s="7">
        <f>Data[[#This Row],[Tintern ]]-Data[[#This Row],[temperatuur]]</f>
        <v>7.1392352941176487</v>
      </c>
      <c r="H3747" s="7">
        <f>ROUND(IF(Data[[#This Row],[deltaT]]&gt;0,(Data[[#This Row],[Tintern ]]-Data[[#This Row],[temperatuur]])*Uitgangspunten!$B$9,0),1)</f>
        <v>24.8</v>
      </c>
      <c r="I3747"/>
      <c r="J3747"/>
      <c r="K3747" s="6"/>
      <c r="O3747" s="5"/>
      <c r="P3747" s="8"/>
      <c r="U3747"/>
      <c r="V3747"/>
    </row>
    <row r="3748" spans="1:22" x14ac:dyDescent="0.25">
      <c r="A3748">
        <v>2010</v>
      </c>
      <c r="B3748">
        <v>10</v>
      </c>
      <c r="C3748">
        <v>28</v>
      </c>
      <c r="D3748">
        <v>24</v>
      </c>
      <c r="E3748" s="13">
        <v>9.1</v>
      </c>
      <c r="F3748" s="7">
        <f>(((20-15)/(MIN($E$2:$E$8761)-15))*Data[[#This Row],[temperatuur]])+18.151</f>
        <v>16.239235294117648</v>
      </c>
      <c r="G3748" s="7">
        <f>Data[[#This Row],[Tintern ]]-Data[[#This Row],[temperatuur]]</f>
        <v>7.1392352941176487</v>
      </c>
      <c r="H3748" s="7">
        <f>ROUND(IF(Data[[#This Row],[deltaT]]&gt;0,(Data[[#This Row],[Tintern ]]-Data[[#This Row],[temperatuur]])*Uitgangspunten!$B$9,0),1)</f>
        <v>24.8</v>
      </c>
      <c r="I3748"/>
      <c r="J3748"/>
      <c r="K3748" s="6"/>
      <c r="O3748" s="5"/>
      <c r="P3748" s="8"/>
      <c r="U3748"/>
      <c r="V3748"/>
    </row>
    <row r="3749" spans="1:22" x14ac:dyDescent="0.25">
      <c r="A3749">
        <v>2003</v>
      </c>
      <c r="B3749" s="3">
        <v>11</v>
      </c>
      <c r="C3749" s="3">
        <v>1</v>
      </c>
      <c r="D3749" s="3">
        <v>8</v>
      </c>
      <c r="E3749" s="13">
        <v>9.1</v>
      </c>
      <c r="F3749" s="7">
        <f>(((20-15)/(MIN($E$2:$E$8761)-15))*Data[[#This Row],[temperatuur]])+18.151</f>
        <v>16.239235294117648</v>
      </c>
      <c r="G3749" s="7">
        <f>Data[[#This Row],[Tintern ]]-Data[[#This Row],[temperatuur]]</f>
        <v>7.1392352941176487</v>
      </c>
      <c r="H3749" s="7">
        <f>ROUND(IF(Data[[#This Row],[deltaT]]&gt;0,(Data[[#This Row],[Tintern ]]-Data[[#This Row],[temperatuur]])*Uitgangspunten!$B$9,0),1)</f>
        <v>24.8</v>
      </c>
      <c r="I3749"/>
      <c r="J3749"/>
      <c r="K3749" s="6"/>
      <c r="O3749" s="5"/>
      <c r="P3749" s="8"/>
      <c r="U3749"/>
      <c r="V3749"/>
    </row>
    <row r="3750" spans="1:22" x14ac:dyDescent="0.25">
      <c r="A3750">
        <v>2003</v>
      </c>
      <c r="B3750">
        <v>11</v>
      </c>
      <c r="C3750">
        <v>1</v>
      </c>
      <c r="D3750">
        <v>17</v>
      </c>
      <c r="E3750" s="13">
        <v>9.1</v>
      </c>
      <c r="F3750" s="7">
        <f>(((20-15)/(MIN($E$2:$E$8761)-15))*Data[[#This Row],[temperatuur]])+18.151</f>
        <v>16.239235294117648</v>
      </c>
      <c r="G3750" s="7">
        <f>Data[[#This Row],[Tintern ]]-Data[[#This Row],[temperatuur]]</f>
        <v>7.1392352941176487</v>
      </c>
      <c r="H3750" s="7">
        <f>ROUND(IF(Data[[#This Row],[deltaT]]&gt;0,(Data[[#This Row],[Tintern ]]-Data[[#This Row],[temperatuur]])*Uitgangspunten!$B$9,0),1)</f>
        <v>24.8</v>
      </c>
      <c r="I3750"/>
      <c r="J3750"/>
      <c r="K3750" s="6"/>
      <c r="O3750" s="5"/>
      <c r="P3750" s="8"/>
      <c r="U3750"/>
      <c r="V3750"/>
    </row>
    <row r="3751" spans="1:22" x14ac:dyDescent="0.25">
      <c r="A3751">
        <v>2003</v>
      </c>
      <c r="B3751">
        <v>11</v>
      </c>
      <c r="C3751">
        <v>13</v>
      </c>
      <c r="D3751">
        <v>19</v>
      </c>
      <c r="E3751" s="13">
        <v>9.1</v>
      </c>
      <c r="F3751" s="7">
        <f>(((20-15)/(MIN($E$2:$E$8761)-15))*Data[[#This Row],[temperatuur]])+18.151</f>
        <v>16.239235294117648</v>
      </c>
      <c r="G3751" s="7">
        <f>Data[[#This Row],[Tintern ]]-Data[[#This Row],[temperatuur]]</f>
        <v>7.1392352941176487</v>
      </c>
      <c r="H3751" s="7">
        <f>ROUND(IF(Data[[#This Row],[deltaT]]&gt;0,(Data[[#This Row],[Tintern ]]-Data[[#This Row],[temperatuur]])*Uitgangspunten!$B$9,0),1)</f>
        <v>24.8</v>
      </c>
      <c r="I3751"/>
      <c r="J3751"/>
      <c r="K3751" s="6"/>
      <c r="O3751" s="5"/>
      <c r="P3751" s="8"/>
      <c r="U3751"/>
      <c r="V3751"/>
    </row>
    <row r="3752" spans="1:22" x14ac:dyDescent="0.25">
      <c r="A3752">
        <v>2003</v>
      </c>
      <c r="B3752">
        <v>11</v>
      </c>
      <c r="C3752">
        <v>17</v>
      </c>
      <c r="D3752">
        <v>14</v>
      </c>
      <c r="E3752" s="13">
        <v>9.1</v>
      </c>
      <c r="F3752" s="7">
        <f>(((20-15)/(MIN($E$2:$E$8761)-15))*Data[[#This Row],[temperatuur]])+18.151</f>
        <v>16.239235294117648</v>
      </c>
      <c r="G3752" s="7">
        <f>Data[[#This Row],[Tintern ]]-Data[[#This Row],[temperatuur]]</f>
        <v>7.1392352941176487</v>
      </c>
      <c r="H3752" s="7">
        <f>ROUND(IF(Data[[#This Row],[deltaT]]&gt;0,(Data[[#This Row],[Tintern ]]-Data[[#This Row],[temperatuur]])*Uitgangspunten!$B$9,0),1)</f>
        <v>24.8</v>
      </c>
      <c r="I3752"/>
      <c r="J3752"/>
      <c r="K3752" s="6"/>
      <c r="O3752" s="5"/>
      <c r="P3752" s="8"/>
      <c r="U3752"/>
      <c r="V3752"/>
    </row>
    <row r="3753" spans="1:22" x14ac:dyDescent="0.25">
      <c r="A3753">
        <v>2003</v>
      </c>
      <c r="B3753">
        <v>11</v>
      </c>
      <c r="C3753">
        <v>17</v>
      </c>
      <c r="D3753">
        <v>23</v>
      </c>
      <c r="E3753" s="13">
        <v>9.1</v>
      </c>
      <c r="F3753" s="7">
        <f>(((20-15)/(MIN($E$2:$E$8761)-15))*Data[[#This Row],[temperatuur]])+18.151</f>
        <v>16.239235294117648</v>
      </c>
      <c r="G3753" s="7">
        <f>Data[[#This Row],[Tintern ]]-Data[[#This Row],[temperatuur]]</f>
        <v>7.1392352941176487</v>
      </c>
      <c r="H3753" s="7">
        <f>ROUND(IF(Data[[#This Row],[deltaT]]&gt;0,(Data[[#This Row],[Tintern ]]-Data[[#This Row],[temperatuur]])*Uitgangspunten!$B$9,0),1)</f>
        <v>24.8</v>
      </c>
      <c r="I3753"/>
      <c r="J3753"/>
      <c r="K3753" s="6"/>
      <c r="O3753" s="5"/>
      <c r="P3753" s="8"/>
      <c r="U3753"/>
      <c r="V3753"/>
    </row>
    <row r="3754" spans="1:22" x14ac:dyDescent="0.25">
      <c r="A3754">
        <v>2003</v>
      </c>
      <c r="B3754">
        <v>11</v>
      </c>
      <c r="C3754">
        <v>21</v>
      </c>
      <c r="D3754">
        <v>23</v>
      </c>
      <c r="E3754" s="13">
        <v>9.1</v>
      </c>
      <c r="F3754" s="7">
        <f>(((20-15)/(MIN($E$2:$E$8761)-15))*Data[[#This Row],[temperatuur]])+18.151</f>
        <v>16.239235294117648</v>
      </c>
      <c r="G3754" s="7">
        <f>Data[[#This Row],[Tintern ]]-Data[[#This Row],[temperatuur]]</f>
        <v>7.1392352941176487</v>
      </c>
      <c r="H3754" s="7">
        <f>ROUND(IF(Data[[#This Row],[deltaT]]&gt;0,(Data[[#This Row],[Tintern ]]-Data[[#This Row],[temperatuur]])*Uitgangspunten!$B$9,0),1)</f>
        <v>24.8</v>
      </c>
      <c r="I3754"/>
      <c r="J3754"/>
      <c r="K3754" s="6"/>
      <c r="O3754" s="5"/>
      <c r="P3754" s="8"/>
      <c r="U3754"/>
      <c r="V3754"/>
    </row>
    <row r="3755" spans="1:22" x14ac:dyDescent="0.25">
      <c r="A3755">
        <v>2003</v>
      </c>
      <c r="B3755">
        <v>11</v>
      </c>
      <c r="C3755">
        <v>21</v>
      </c>
      <c r="D3755">
        <v>24</v>
      </c>
      <c r="E3755" s="13">
        <v>9.1</v>
      </c>
      <c r="F3755" s="7">
        <f>(((20-15)/(MIN($E$2:$E$8761)-15))*Data[[#This Row],[temperatuur]])+18.151</f>
        <v>16.239235294117648</v>
      </c>
      <c r="G3755" s="7">
        <f>Data[[#This Row],[Tintern ]]-Data[[#This Row],[temperatuur]]</f>
        <v>7.1392352941176487</v>
      </c>
      <c r="H3755" s="7">
        <f>ROUND(IF(Data[[#This Row],[deltaT]]&gt;0,(Data[[#This Row],[Tintern ]]-Data[[#This Row],[temperatuur]])*Uitgangspunten!$B$9,0),1)</f>
        <v>24.8</v>
      </c>
      <c r="I3755"/>
      <c r="J3755"/>
      <c r="K3755" s="6"/>
      <c r="O3755" s="5"/>
      <c r="P3755" s="8"/>
      <c r="U3755"/>
      <c r="V3755"/>
    </row>
    <row r="3756" spans="1:22" x14ac:dyDescent="0.25">
      <c r="A3756">
        <v>2003</v>
      </c>
      <c r="B3756">
        <v>12</v>
      </c>
      <c r="C3756">
        <v>1</v>
      </c>
      <c r="D3756">
        <v>7</v>
      </c>
      <c r="E3756" s="13">
        <v>9.1</v>
      </c>
      <c r="F3756" s="7">
        <f>(((20-15)/(MIN($E$2:$E$8761)-15))*Data[[#This Row],[temperatuur]])+18.151</f>
        <v>16.239235294117648</v>
      </c>
      <c r="G3756" s="7">
        <f>Data[[#This Row],[Tintern ]]-Data[[#This Row],[temperatuur]]</f>
        <v>7.1392352941176487</v>
      </c>
      <c r="H3756" s="7">
        <f>ROUND(IF(Data[[#This Row],[deltaT]]&gt;0,(Data[[#This Row],[Tintern ]]-Data[[#This Row],[temperatuur]])*Uitgangspunten!$B$9,0),1)</f>
        <v>24.8</v>
      </c>
      <c r="I3756"/>
      <c r="J3756"/>
      <c r="K3756" s="6"/>
      <c r="O3756" s="5"/>
      <c r="P3756" s="8"/>
      <c r="U3756"/>
      <c r="V3756"/>
    </row>
    <row r="3757" spans="1:22" x14ac:dyDescent="0.25">
      <c r="A3757">
        <v>2003</v>
      </c>
      <c r="B3757">
        <v>12</v>
      </c>
      <c r="C3757">
        <v>14</v>
      </c>
      <c r="D3757">
        <v>2</v>
      </c>
      <c r="E3757" s="13">
        <v>9.1</v>
      </c>
      <c r="F3757" s="7">
        <f>(((20-15)/(MIN($E$2:$E$8761)-15))*Data[[#This Row],[temperatuur]])+18.151</f>
        <v>16.239235294117648</v>
      </c>
      <c r="G3757" s="7">
        <f>Data[[#This Row],[Tintern ]]-Data[[#This Row],[temperatuur]]</f>
        <v>7.1392352941176487</v>
      </c>
      <c r="H3757" s="7">
        <f>ROUND(IF(Data[[#This Row],[deltaT]]&gt;0,(Data[[#This Row],[Tintern ]]-Data[[#This Row],[temperatuur]])*Uitgangspunten!$B$9,0),1)</f>
        <v>24.8</v>
      </c>
      <c r="I3757"/>
      <c r="J3757"/>
      <c r="K3757" s="6"/>
      <c r="O3757" s="5"/>
      <c r="P3757" s="8"/>
      <c r="U3757"/>
      <c r="V3757"/>
    </row>
    <row r="3758" spans="1:22" x14ac:dyDescent="0.25">
      <c r="A3758">
        <v>2003</v>
      </c>
      <c r="B3758">
        <v>12</v>
      </c>
      <c r="C3758">
        <v>20</v>
      </c>
      <c r="D3758">
        <v>20</v>
      </c>
      <c r="E3758" s="13">
        <v>9.1</v>
      </c>
      <c r="F3758" s="7">
        <f>(((20-15)/(MIN($E$2:$E$8761)-15))*Data[[#This Row],[temperatuur]])+18.151</f>
        <v>16.239235294117648</v>
      </c>
      <c r="G3758" s="7">
        <f>Data[[#This Row],[Tintern ]]-Data[[#This Row],[temperatuur]]</f>
        <v>7.1392352941176487</v>
      </c>
      <c r="H3758" s="7">
        <f>ROUND(IF(Data[[#This Row],[deltaT]]&gt;0,(Data[[#This Row],[Tintern ]]-Data[[#This Row],[temperatuur]])*Uitgangspunten!$B$9,0),1)</f>
        <v>24.8</v>
      </c>
      <c r="I3758"/>
      <c r="J3758"/>
      <c r="K3758" s="6"/>
      <c r="O3758" s="5"/>
      <c r="P3758" s="8"/>
      <c r="U3758"/>
      <c r="V3758"/>
    </row>
    <row r="3759" spans="1:22" x14ac:dyDescent="0.25">
      <c r="A3759">
        <v>2003</v>
      </c>
      <c r="B3759">
        <v>12</v>
      </c>
      <c r="C3759">
        <v>25</v>
      </c>
      <c r="D3759">
        <v>13</v>
      </c>
      <c r="E3759" s="13">
        <v>9.1</v>
      </c>
      <c r="F3759" s="7">
        <f>(((20-15)/(MIN($E$2:$E$8761)-15))*Data[[#This Row],[temperatuur]])+18.151</f>
        <v>16.239235294117648</v>
      </c>
      <c r="G3759" s="7">
        <f>Data[[#This Row],[Tintern ]]-Data[[#This Row],[temperatuur]]</f>
        <v>7.1392352941176487</v>
      </c>
      <c r="H3759" s="7">
        <f>ROUND(IF(Data[[#This Row],[deltaT]]&gt;0,(Data[[#This Row],[Tintern ]]-Data[[#This Row],[temperatuur]])*Uitgangspunten!$B$9,0),1)</f>
        <v>24.8</v>
      </c>
      <c r="I3759"/>
      <c r="J3759"/>
      <c r="K3759" s="6"/>
      <c r="O3759" s="5"/>
      <c r="P3759" s="8"/>
      <c r="U3759"/>
      <c r="V3759"/>
    </row>
    <row r="3760" spans="1:22" x14ac:dyDescent="0.25">
      <c r="A3760">
        <v>2003</v>
      </c>
      <c r="B3760">
        <v>12</v>
      </c>
      <c r="C3760">
        <v>25</v>
      </c>
      <c r="D3760">
        <v>14</v>
      </c>
      <c r="E3760" s="13">
        <v>9.1</v>
      </c>
      <c r="F3760" s="7">
        <f>(((20-15)/(MIN($E$2:$E$8761)-15))*Data[[#This Row],[temperatuur]])+18.151</f>
        <v>16.239235294117648</v>
      </c>
      <c r="G3760" s="7">
        <f>Data[[#This Row],[Tintern ]]-Data[[#This Row],[temperatuur]]</f>
        <v>7.1392352941176487</v>
      </c>
      <c r="H3760" s="7">
        <f>ROUND(IF(Data[[#This Row],[deltaT]]&gt;0,(Data[[#This Row],[Tintern ]]-Data[[#This Row],[temperatuur]])*Uitgangspunten!$B$9,0),1)</f>
        <v>24.8</v>
      </c>
      <c r="I3760"/>
      <c r="J3760"/>
      <c r="K3760" s="6"/>
      <c r="O3760" s="5"/>
      <c r="P3760" s="8"/>
      <c r="U3760"/>
      <c r="V3760"/>
    </row>
    <row r="3761" spans="1:22" x14ac:dyDescent="0.25">
      <c r="A3761">
        <v>2003</v>
      </c>
      <c r="B3761">
        <v>12</v>
      </c>
      <c r="C3761">
        <v>25</v>
      </c>
      <c r="D3761">
        <v>15</v>
      </c>
      <c r="E3761" s="13">
        <v>9.1</v>
      </c>
      <c r="F3761" s="7">
        <f>(((20-15)/(MIN($E$2:$E$8761)-15))*Data[[#This Row],[temperatuur]])+18.151</f>
        <v>16.239235294117648</v>
      </c>
      <c r="G3761" s="7">
        <f>Data[[#This Row],[Tintern ]]-Data[[#This Row],[temperatuur]]</f>
        <v>7.1392352941176487</v>
      </c>
      <c r="H3761" s="7">
        <f>ROUND(IF(Data[[#This Row],[deltaT]]&gt;0,(Data[[#This Row],[Tintern ]]-Data[[#This Row],[temperatuur]])*Uitgangspunten!$B$9,0),1)</f>
        <v>24.8</v>
      </c>
      <c r="I3761"/>
      <c r="J3761"/>
      <c r="K3761" s="6"/>
      <c r="O3761" s="5"/>
      <c r="P3761" s="8"/>
      <c r="U3761"/>
      <c r="V3761"/>
    </row>
    <row r="3762" spans="1:22" x14ac:dyDescent="0.25">
      <c r="A3762">
        <v>2001</v>
      </c>
      <c r="B3762">
        <v>1</v>
      </c>
      <c r="C3762">
        <v>24</v>
      </c>
      <c r="D3762">
        <v>9</v>
      </c>
      <c r="E3762" s="13">
        <v>9.2000000000000011</v>
      </c>
      <c r="F3762" s="7">
        <f>(((20-15)/(MIN($E$2:$E$8761)-15))*Data[[#This Row],[temperatuur]])+18.151</f>
        <v>16.218226890756302</v>
      </c>
      <c r="G3762" s="7">
        <f>Data[[#This Row],[Tintern ]]-Data[[#This Row],[temperatuur]]</f>
        <v>7.018226890756301</v>
      </c>
      <c r="H3762" s="7">
        <f>ROUND(IF(Data[[#This Row],[deltaT]]&gt;0,(Data[[#This Row],[Tintern ]]-Data[[#This Row],[temperatuur]])*Uitgangspunten!$B$9,0),1)</f>
        <v>24.4</v>
      </c>
      <c r="I3762"/>
      <c r="J3762"/>
      <c r="K3762" s="6"/>
      <c r="O3762" s="5"/>
      <c r="P3762" s="8"/>
      <c r="U3762"/>
      <c r="V3762"/>
    </row>
    <row r="3763" spans="1:22" x14ac:dyDescent="0.25">
      <c r="A3763">
        <v>2001</v>
      </c>
      <c r="B3763">
        <v>1</v>
      </c>
      <c r="C3763">
        <v>24</v>
      </c>
      <c r="D3763">
        <v>10</v>
      </c>
      <c r="E3763" s="13">
        <v>9.2000000000000011</v>
      </c>
      <c r="F3763" s="7">
        <f>(((20-15)/(MIN($E$2:$E$8761)-15))*Data[[#This Row],[temperatuur]])+18.151</f>
        <v>16.218226890756302</v>
      </c>
      <c r="G3763" s="7">
        <f>Data[[#This Row],[Tintern ]]-Data[[#This Row],[temperatuur]]</f>
        <v>7.018226890756301</v>
      </c>
      <c r="H3763" s="7">
        <f>ROUND(IF(Data[[#This Row],[deltaT]]&gt;0,(Data[[#This Row],[Tintern ]]-Data[[#This Row],[temperatuur]])*Uitgangspunten!$B$9,0),1)</f>
        <v>24.4</v>
      </c>
      <c r="I3763"/>
      <c r="J3763"/>
      <c r="K3763" s="6"/>
      <c r="O3763" s="5"/>
      <c r="P3763" s="8"/>
      <c r="U3763"/>
      <c r="V3763"/>
    </row>
    <row r="3764" spans="1:22" x14ac:dyDescent="0.25">
      <c r="A3764">
        <v>2004</v>
      </c>
      <c r="B3764">
        <v>2</v>
      </c>
      <c r="C3764" s="3">
        <v>1</v>
      </c>
      <c r="D3764" s="3">
        <v>17</v>
      </c>
      <c r="E3764" s="13">
        <v>9.2000000000000011</v>
      </c>
      <c r="F3764" s="7">
        <f>(((20-15)/(MIN($E$2:$E$8761)-15))*Data[[#This Row],[temperatuur]])+18.151</f>
        <v>16.218226890756302</v>
      </c>
      <c r="G3764" s="7">
        <f>Data[[#This Row],[Tintern ]]-Data[[#This Row],[temperatuur]]</f>
        <v>7.018226890756301</v>
      </c>
      <c r="H3764" s="7">
        <f>ROUND(IF(Data[[#This Row],[deltaT]]&gt;0,(Data[[#This Row],[Tintern ]]-Data[[#This Row],[temperatuur]])*Uitgangspunten!$B$9,0),1)</f>
        <v>24.4</v>
      </c>
      <c r="I3764"/>
      <c r="J3764"/>
      <c r="K3764" s="6"/>
      <c r="O3764" s="5"/>
      <c r="P3764" s="8"/>
      <c r="U3764"/>
      <c r="V3764"/>
    </row>
    <row r="3765" spans="1:22" x14ac:dyDescent="0.25">
      <c r="A3765">
        <v>2004</v>
      </c>
      <c r="B3765">
        <v>2</v>
      </c>
      <c r="C3765">
        <v>7</v>
      </c>
      <c r="D3765">
        <v>1</v>
      </c>
      <c r="E3765" s="13">
        <v>9.2000000000000011</v>
      </c>
      <c r="F3765" s="7">
        <f>(((20-15)/(MIN($E$2:$E$8761)-15))*Data[[#This Row],[temperatuur]])+18.151</f>
        <v>16.218226890756302</v>
      </c>
      <c r="G3765" s="7">
        <f>Data[[#This Row],[Tintern ]]-Data[[#This Row],[temperatuur]]</f>
        <v>7.018226890756301</v>
      </c>
      <c r="H3765" s="7">
        <f>ROUND(IF(Data[[#This Row],[deltaT]]&gt;0,(Data[[#This Row],[Tintern ]]-Data[[#This Row],[temperatuur]])*Uitgangspunten!$B$9,0),1)</f>
        <v>24.4</v>
      </c>
      <c r="I3765"/>
      <c r="J3765"/>
      <c r="K3765" s="6"/>
      <c r="O3765" s="5"/>
      <c r="P3765" s="8"/>
      <c r="U3765"/>
      <c r="V3765"/>
    </row>
    <row r="3766" spans="1:22" x14ac:dyDescent="0.25">
      <c r="A3766">
        <v>2004</v>
      </c>
      <c r="B3766">
        <v>2</v>
      </c>
      <c r="C3766">
        <v>13</v>
      </c>
      <c r="D3766">
        <v>11</v>
      </c>
      <c r="E3766" s="13">
        <v>9.2000000000000011</v>
      </c>
      <c r="F3766" s="7">
        <f>(((20-15)/(MIN($E$2:$E$8761)-15))*Data[[#This Row],[temperatuur]])+18.151</f>
        <v>16.218226890756302</v>
      </c>
      <c r="G3766" s="7">
        <f>Data[[#This Row],[Tintern ]]-Data[[#This Row],[temperatuur]]</f>
        <v>7.018226890756301</v>
      </c>
      <c r="H3766" s="7">
        <f>ROUND(IF(Data[[#This Row],[deltaT]]&gt;0,(Data[[#This Row],[Tintern ]]-Data[[#This Row],[temperatuur]])*Uitgangspunten!$B$9,0),1)</f>
        <v>24.4</v>
      </c>
      <c r="I3766"/>
      <c r="J3766"/>
      <c r="K3766" s="6"/>
      <c r="O3766" s="5"/>
      <c r="P3766" s="8"/>
      <c r="U3766"/>
      <c r="V3766"/>
    </row>
    <row r="3767" spans="1:22" x14ac:dyDescent="0.25">
      <c r="A3767">
        <v>2004</v>
      </c>
      <c r="B3767">
        <v>3</v>
      </c>
      <c r="C3767">
        <v>19</v>
      </c>
      <c r="D3767">
        <v>8</v>
      </c>
      <c r="E3767" s="13">
        <v>9.2000000000000011</v>
      </c>
      <c r="F3767" s="7">
        <f>(((20-15)/(MIN($E$2:$E$8761)-15))*Data[[#This Row],[temperatuur]])+18.151</f>
        <v>16.218226890756302</v>
      </c>
      <c r="G3767" s="7">
        <f>Data[[#This Row],[Tintern ]]-Data[[#This Row],[temperatuur]]</f>
        <v>7.018226890756301</v>
      </c>
      <c r="H3767" s="7">
        <f>ROUND(IF(Data[[#This Row],[deltaT]]&gt;0,(Data[[#This Row],[Tintern ]]-Data[[#This Row],[temperatuur]])*Uitgangspunten!$B$9,0),1)</f>
        <v>24.4</v>
      </c>
      <c r="I3767"/>
      <c r="J3767"/>
      <c r="K3767" s="6"/>
      <c r="O3767" s="5"/>
      <c r="P3767" s="8"/>
      <c r="U3767"/>
      <c r="V3767"/>
    </row>
    <row r="3768" spans="1:22" x14ac:dyDescent="0.25">
      <c r="A3768">
        <v>2004</v>
      </c>
      <c r="B3768">
        <v>3</v>
      </c>
      <c r="C3768">
        <v>31</v>
      </c>
      <c r="D3768">
        <v>7</v>
      </c>
      <c r="E3768" s="13">
        <v>9.2000000000000011</v>
      </c>
      <c r="F3768" s="7">
        <f>(((20-15)/(MIN($E$2:$E$8761)-15))*Data[[#This Row],[temperatuur]])+18.151</f>
        <v>16.218226890756302</v>
      </c>
      <c r="G3768" s="7">
        <f>Data[[#This Row],[Tintern ]]-Data[[#This Row],[temperatuur]]</f>
        <v>7.018226890756301</v>
      </c>
      <c r="H3768" s="7">
        <f>ROUND(IF(Data[[#This Row],[deltaT]]&gt;0,(Data[[#This Row],[Tintern ]]-Data[[#This Row],[temperatuur]])*Uitgangspunten!$B$9,0),1)</f>
        <v>24.4</v>
      </c>
      <c r="I3768"/>
      <c r="J3768"/>
      <c r="K3768" s="6"/>
      <c r="O3768" s="5"/>
      <c r="P3768" s="8"/>
      <c r="U3768"/>
      <c r="V3768"/>
    </row>
    <row r="3769" spans="1:22" x14ac:dyDescent="0.25">
      <c r="A3769">
        <v>2002</v>
      </c>
      <c r="B3769" s="3">
        <v>4</v>
      </c>
      <c r="C3769" s="3">
        <v>1</v>
      </c>
      <c r="D3769" s="3">
        <v>7</v>
      </c>
      <c r="E3769" s="13">
        <v>9.2000000000000011</v>
      </c>
      <c r="F3769" s="7">
        <f>(((20-15)/(MIN($E$2:$E$8761)-15))*Data[[#This Row],[temperatuur]])+18.151</f>
        <v>16.218226890756302</v>
      </c>
      <c r="G3769" s="7">
        <f>Data[[#This Row],[Tintern ]]-Data[[#This Row],[temperatuur]]</f>
        <v>7.018226890756301</v>
      </c>
      <c r="H3769" s="7">
        <f>ROUND(IF(Data[[#This Row],[deltaT]]&gt;0,(Data[[#This Row],[Tintern ]]-Data[[#This Row],[temperatuur]])*Uitgangspunten!$B$9,0),1)</f>
        <v>24.4</v>
      </c>
      <c r="I3769"/>
      <c r="J3769"/>
      <c r="K3769" s="6"/>
      <c r="O3769" s="5"/>
      <c r="P3769" s="8"/>
      <c r="U3769"/>
      <c r="V3769"/>
    </row>
    <row r="3770" spans="1:22" x14ac:dyDescent="0.25">
      <c r="A3770">
        <v>2002</v>
      </c>
      <c r="B3770">
        <v>4</v>
      </c>
      <c r="C3770">
        <v>13</v>
      </c>
      <c r="D3770">
        <v>12</v>
      </c>
      <c r="E3770" s="13">
        <v>9.2000000000000011</v>
      </c>
      <c r="F3770" s="7">
        <f>(((20-15)/(MIN($E$2:$E$8761)-15))*Data[[#This Row],[temperatuur]])+18.151</f>
        <v>16.218226890756302</v>
      </c>
      <c r="G3770" s="7">
        <f>Data[[#This Row],[Tintern ]]-Data[[#This Row],[temperatuur]]</f>
        <v>7.018226890756301</v>
      </c>
      <c r="H3770" s="7">
        <f>ROUND(IF(Data[[#This Row],[deltaT]]&gt;0,(Data[[#This Row],[Tintern ]]-Data[[#This Row],[temperatuur]])*Uitgangspunten!$B$9,0),1)</f>
        <v>24.4</v>
      </c>
      <c r="I3770">
        <f>(MAX(E3746:E3769)+MIN(E3746:E3769))/20</f>
        <v>0.91500000000000004</v>
      </c>
      <c r="J3770"/>
      <c r="K3770" s="6"/>
      <c r="O3770" s="5"/>
      <c r="P3770" s="8"/>
      <c r="U3770"/>
      <c r="V3770"/>
    </row>
    <row r="3771" spans="1:22" x14ac:dyDescent="0.25">
      <c r="A3771">
        <v>2002</v>
      </c>
      <c r="B3771">
        <v>4</v>
      </c>
      <c r="C3771">
        <v>17</v>
      </c>
      <c r="D3771">
        <v>9</v>
      </c>
      <c r="E3771" s="13">
        <v>9.2000000000000011</v>
      </c>
      <c r="F3771" s="7">
        <f>(((20-15)/(MIN($E$2:$E$8761)-15))*Data[[#This Row],[temperatuur]])+18.151</f>
        <v>16.218226890756302</v>
      </c>
      <c r="G3771" s="7">
        <f>Data[[#This Row],[Tintern ]]-Data[[#This Row],[temperatuur]]</f>
        <v>7.018226890756301</v>
      </c>
      <c r="H3771" s="7">
        <f>ROUND(IF(Data[[#This Row],[deltaT]]&gt;0,(Data[[#This Row],[Tintern ]]-Data[[#This Row],[temperatuur]])*Uitgangspunten!$B$9,0),1)</f>
        <v>24.4</v>
      </c>
      <c r="I3771"/>
      <c r="J3771"/>
      <c r="K3771" s="6"/>
      <c r="O3771" s="5"/>
      <c r="P3771" s="8"/>
      <c r="U3771"/>
      <c r="V3771"/>
    </row>
    <row r="3772" spans="1:22" x14ac:dyDescent="0.25">
      <c r="A3772">
        <v>2002</v>
      </c>
      <c r="B3772">
        <v>4</v>
      </c>
      <c r="C3772">
        <v>17</v>
      </c>
      <c r="D3772">
        <v>11</v>
      </c>
      <c r="E3772" s="13">
        <v>9.2000000000000011</v>
      </c>
      <c r="F3772" s="7">
        <f>(((20-15)/(MIN($E$2:$E$8761)-15))*Data[[#This Row],[temperatuur]])+18.151</f>
        <v>16.218226890756302</v>
      </c>
      <c r="G3772" s="7">
        <f>Data[[#This Row],[Tintern ]]-Data[[#This Row],[temperatuur]]</f>
        <v>7.018226890756301</v>
      </c>
      <c r="H3772" s="7">
        <f>ROUND(IF(Data[[#This Row],[deltaT]]&gt;0,(Data[[#This Row],[Tintern ]]-Data[[#This Row],[temperatuur]])*Uitgangspunten!$B$9,0),1)</f>
        <v>24.4</v>
      </c>
      <c r="I3772"/>
      <c r="J3772"/>
      <c r="K3772" s="6"/>
      <c r="O3772" s="5"/>
      <c r="P3772" s="8"/>
      <c r="U3772"/>
      <c r="V3772"/>
    </row>
    <row r="3773" spans="1:22" x14ac:dyDescent="0.25">
      <c r="A3773">
        <v>2002</v>
      </c>
      <c r="B3773">
        <v>4</v>
      </c>
      <c r="C3773">
        <v>28</v>
      </c>
      <c r="D3773">
        <v>10</v>
      </c>
      <c r="E3773" s="13">
        <v>9.2000000000000011</v>
      </c>
      <c r="F3773" s="7">
        <f>(((20-15)/(MIN($E$2:$E$8761)-15))*Data[[#This Row],[temperatuur]])+18.151</f>
        <v>16.218226890756302</v>
      </c>
      <c r="G3773" s="7">
        <f>Data[[#This Row],[Tintern ]]-Data[[#This Row],[temperatuur]]</f>
        <v>7.018226890756301</v>
      </c>
      <c r="H3773" s="7">
        <f>ROUND(IF(Data[[#This Row],[deltaT]]&gt;0,(Data[[#This Row],[Tintern ]]-Data[[#This Row],[temperatuur]])*Uitgangspunten!$B$9,0),1)</f>
        <v>24.4</v>
      </c>
      <c r="I3773"/>
      <c r="J3773"/>
      <c r="K3773" s="6"/>
      <c r="O3773" s="5"/>
      <c r="P3773" s="8"/>
      <c r="U3773"/>
      <c r="V3773"/>
    </row>
    <row r="3774" spans="1:22" x14ac:dyDescent="0.25">
      <c r="A3774">
        <v>2000</v>
      </c>
      <c r="B3774">
        <v>5</v>
      </c>
      <c r="C3774">
        <v>5</v>
      </c>
      <c r="D3774">
        <v>4</v>
      </c>
      <c r="E3774" s="13">
        <v>9.2000000000000011</v>
      </c>
      <c r="F3774" s="7">
        <f>(((20-15)/(MIN($E$2:$E$8761)-15))*Data[[#This Row],[temperatuur]])+18.151</f>
        <v>16.218226890756302</v>
      </c>
      <c r="G3774" s="7">
        <f>Data[[#This Row],[Tintern ]]-Data[[#This Row],[temperatuur]]</f>
        <v>7.018226890756301</v>
      </c>
      <c r="H3774" s="7">
        <f>ROUND(IF(Data[[#This Row],[deltaT]]&gt;0,(Data[[#This Row],[Tintern ]]-Data[[#This Row],[temperatuur]])*Uitgangspunten!$B$9,0),1)</f>
        <v>24.4</v>
      </c>
      <c r="I3774"/>
      <c r="J3774"/>
      <c r="K3774" s="6"/>
      <c r="O3774" s="5"/>
      <c r="P3774" s="8"/>
      <c r="U3774"/>
      <c r="V3774"/>
    </row>
    <row r="3775" spans="1:22" x14ac:dyDescent="0.25">
      <c r="A3775">
        <v>2000</v>
      </c>
      <c r="B3775">
        <v>5</v>
      </c>
      <c r="C3775">
        <v>19</v>
      </c>
      <c r="D3775">
        <v>24</v>
      </c>
      <c r="E3775" s="13">
        <v>9.2000000000000011</v>
      </c>
      <c r="F3775" s="7">
        <f>(((20-15)/(MIN($E$2:$E$8761)-15))*Data[[#This Row],[temperatuur]])+18.151</f>
        <v>16.218226890756302</v>
      </c>
      <c r="G3775" s="7">
        <f>Data[[#This Row],[Tintern ]]-Data[[#This Row],[temperatuur]]</f>
        <v>7.018226890756301</v>
      </c>
      <c r="H3775" s="7">
        <f>ROUND(IF(Data[[#This Row],[deltaT]]&gt;0,(Data[[#This Row],[Tintern ]]-Data[[#This Row],[temperatuur]])*Uitgangspunten!$B$9,0),1)</f>
        <v>24.4</v>
      </c>
      <c r="I3775"/>
      <c r="J3775"/>
      <c r="K3775" s="6"/>
      <c r="O3775" s="5"/>
      <c r="P3775" s="8"/>
      <c r="U3775"/>
      <c r="V3775"/>
    </row>
    <row r="3776" spans="1:22" x14ac:dyDescent="0.25">
      <c r="A3776">
        <v>2000</v>
      </c>
      <c r="B3776">
        <v>5</v>
      </c>
      <c r="C3776">
        <v>23</v>
      </c>
      <c r="D3776">
        <v>4</v>
      </c>
      <c r="E3776" s="13">
        <v>9.2000000000000011</v>
      </c>
      <c r="F3776" s="7">
        <f>(((20-15)/(MIN($E$2:$E$8761)-15))*Data[[#This Row],[temperatuur]])+18.151</f>
        <v>16.218226890756302</v>
      </c>
      <c r="G3776" s="7">
        <f>Data[[#This Row],[Tintern ]]-Data[[#This Row],[temperatuur]]</f>
        <v>7.018226890756301</v>
      </c>
      <c r="H3776" s="7">
        <f>ROUND(IF(Data[[#This Row],[deltaT]]&gt;0,(Data[[#This Row],[Tintern ]]-Data[[#This Row],[temperatuur]])*Uitgangspunten!$B$9,0),1)</f>
        <v>24.4</v>
      </c>
      <c r="I3776"/>
      <c r="J3776"/>
      <c r="K3776" s="6"/>
      <c r="O3776" s="5"/>
      <c r="P3776" s="8"/>
      <c r="U3776"/>
      <c r="V3776"/>
    </row>
    <row r="3777" spans="1:22" x14ac:dyDescent="0.25">
      <c r="A3777">
        <v>2000</v>
      </c>
      <c r="B3777">
        <v>5</v>
      </c>
      <c r="C3777">
        <v>26</v>
      </c>
      <c r="D3777">
        <v>5</v>
      </c>
      <c r="E3777" s="13">
        <v>9.2000000000000011</v>
      </c>
      <c r="F3777" s="7">
        <f>(((20-15)/(MIN($E$2:$E$8761)-15))*Data[[#This Row],[temperatuur]])+18.151</f>
        <v>16.218226890756302</v>
      </c>
      <c r="G3777" s="7">
        <f>Data[[#This Row],[Tintern ]]-Data[[#This Row],[temperatuur]]</f>
        <v>7.018226890756301</v>
      </c>
      <c r="H3777" s="7">
        <f>ROUND(IF(Data[[#This Row],[deltaT]]&gt;0,(Data[[#This Row],[Tintern ]]-Data[[#This Row],[temperatuur]])*Uitgangspunten!$B$9,0),1)</f>
        <v>24.4</v>
      </c>
      <c r="I3777"/>
      <c r="J3777"/>
      <c r="K3777" s="6"/>
      <c r="O3777" s="5"/>
      <c r="P3777" s="8"/>
      <c r="U3777"/>
      <c r="V3777"/>
    </row>
    <row r="3778" spans="1:22" x14ac:dyDescent="0.25">
      <c r="A3778">
        <v>2011</v>
      </c>
      <c r="B3778">
        <v>6</v>
      </c>
      <c r="C3778">
        <v>2</v>
      </c>
      <c r="D3778">
        <v>5</v>
      </c>
      <c r="E3778" s="13">
        <v>9.2000000000000011</v>
      </c>
      <c r="F3778" s="7">
        <f>(((20-15)/(MIN($E$2:$E$8761)-15))*Data[[#This Row],[temperatuur]])+18.151</f>
        <v>16.218226890756302</v>
      </c>
      <c r="G3778" s="7">
        <f>Data[[#This Row],[Tintern ]]-Data[[#This Row],[temperatuur]]</f>
        <v>7.018226890756301</v>
      </c>
      <c r="H3778" s="7">
        <f>ROUND(IF(Data[[#This Row],[deltaT]]&gt;0,(Data[[#This Row],[Tintern ]]-Data[[#This Row],[temperatuur]])*Uitgangspunten!$B$9,0),1)</f>
        <v>24.4</v>
      </c>
      <c r="I3778"/>
      <c r="J3778"/>
      <c r="K3778" s="6"/>
      <c r="O3778" s="5"/>
      <c r="P3778" s="8"/>
      <c r="U3778"/>
      <c r="V3778"/>
    </row>
    <row r="3779" spans="1:22" x14ac:dyDescent="0.25">
      <c r="A3779">
        <v>2008</v>
      </c>
      <c r="B3779">
        <v>7</v>
      </c>
      <c r="C3779">
        <v>5</v>
      </c>
      <c r="D3779">
        <v>2</v>
      </c>
      <c r="E3779" s="13">
        <v>9.2000000000000011</v>
      </c>
      <c r="F3779" s="7">
        <f>(((20-15)/(MIN($E$2:$E$8761)-15))*Data[[#This Row],[temperatuur]])+18.151</f>
        <v>16.218226890756302</v>
      </c>
      <c r="G3779" s="7">
        <f>Data[[#This Row],[Tintern ]]-Data[[#This Row],[temperatuur]]</f>
        <v>7.018226890756301</v>
      </c>
      <c r="H3779" s="7">
        <f>ROUND(IF(Data[[#This Row],[deltaT]]&gt;0,(Data[[#This Row],[Tintern ]]-Data[[#This Row],[temperatuur]])*Uitgangspunten!$B$9,0),1)</f>
        <v>24.4</v>
      </c>
      <c r="I3779"/>
      <c r="J3779"/>
      <c r="K3779" s="6"/>
      <c r="O3779" s="5"/>
      <c r="P3779" s="8"/>
      <c r="U3779"/>
      <c r="V3779"/>
    </row>
    <row r="3780" spans="1:22" x14ac:dyDescent="0.25">
      <c r="A3780">
        <v>2008</v>
      </c>
      <c r="B3780">
        <v>7</v>
      </c>
      <c r="C3780">
        <v>14</v>
      </c>
      <c r="D3780">
        <v>1</v>
      </c>
      <c r="E3780" s="13">
        <v>9.2000000000000011</v>
      </c>
      <c r="F3780" s="7">
        <f>(((20-15)/(MIN($E$2:$E$8761)-15))*Data[[#This Row],[temperatuur]])+18.151</f>
        <v>16.218226890756302</v>
      </c>
      <c r="G3780" s="7">
        <f>Data[[#This Row],[Tintern ]]-Data[[#This Row],[temperatuur]]</f>
        <v>7.018226890756301</v>
      </c>
      <c r="H3780" s="7">
        <f>ROUND(IF(Data[[#This Row],[deltaT]]&gt;0,(Data[[#This Row],[Tintern ]]-Data[[#This Row],[temperatuur]])*Uitgangspunten!$B$9,0),1)</f>
        <v>24.4</v>
      </c>
      <c r="I3780"/>
      <c r="J3780"/>
      <c r="K3780" s="6"/>
      <c r="O3780" s="5"/>
      <c r="P3780" s="8"/>
      <c r="U3780"/>
      <c r="V3780"/>
    </row>
    <row r="3781" spans="1:22" x14ac:dyDescent="0.25">
      <c r="A3781">
        <v>2011</v>
      </c>
      <c r="B3781">
        <v>9</v>
      </c>
      <c r="C3781">
        <v>18</v>
      </c>
      <c r="D3781">
        <v>23</v>
      </c>
      <c r="E3781" s="13">
        <v>9.2000000000000011</v>
      </c>
      <c r="F3781" s="7">
        <f>(((20-15)/(MIN($E$2:$E$8761)-15))*Data[[#This Row],[temperatuur]])+18.151</f>
        <v>16.218226890756302</v>
      </c>
      <c r="G3781" s="7">
        <f>Data[[#This Row],[Tintern ]]-Data[[#This Row],[temperatuur]]</f>
        <v>7.018226890756301</v>
      </c>
      <c r="H3781" s="7">
        <f>ROUND(IF(Data[[#This Row],[deltaT]]&gt;0,(Data[[#This Row],[Tintern ]]-Data[[#This Row],[temperatuur]])*Uitgangspunten!$B$9,0),1)</f>
        <v>24.4</v>
      </c>
      <c r="I3781"/>
      <c r="J3781"/>
      <c r="K3781" s="6"/>
      <c r="O3781" s="5"/>
      <c r="P3781" s="8"/>
      <c r="U3781"/>
      <c r="V3781"/>
    </row>
    <row r="3782" spans="1:22" x14ac:dyDescent="0.25">
      <c r="A3782">
        <v>2011</v>
      </c>
      <c r="B3782">
        <v>9</v>
      </c>
      <c r="C3782">
        <v>28</v>
      </c>
      <c r="D3782">
        <v>3</v>
      </c>
      <c r="E3782" s="13">
        <v>9.2000000000000011</v>
      </c>
      <c r="F3782" s="7">
        <f>(((20-15)/(MIN($E$2:$E$8761)-15))*Data[[#This Row],[temperatuur]])+18.151</f>
        <v>16.218226890756302</v>
      </c>
      <c r="G3782" s="7">
        <f>Data[[#This Row],[Tintern ]]-Data[[#This Row],[temperatuur]]</f>
        <v>7.018226890756301</v>
      </c>
      <c r="H3782" s="7">
        <f>ROUND(IF(Data[[#This Row],[deltaT]]&gt;0,(Data[[#This Row],[Tintern ]]-Data[[#This Row],[temperatuur]])*Uitgangspunten!$B$9,0),1)</f>
        <v>24.4</v>
      </c>
      <c r="I3782"/>
      <c r="J3782"/>
      <c r="K3782" s="6"/>
      <c r="O3782" s="5"/>
      <c r="P3782" s="8"/>
      <c r="U3782"/>
      <c r="V3782"/>
    </row>
    <row r="3783" spans="1:22" x14ac:dyDescent="0.25">
      <c r="A3783">
        <v>2011</v>
      </c>
      <c r="B3783">
        <v>9</v>
      </c>
      <c r="C3783">
        <v>28</v>
      </c>
      <c r="D3783">
        <v>5</v>
      </c>
      <c r="E3783" s="13">
        <v>9.2000000000000011</v>
      </c>
      <c r="F3783" s="7">
        <f>(((20-15)/(MIN($E$2:$E$8761)-15))*Data[[#This Row],[temperatuur]])+18.151</f>
        <v>16.218226890756302</v>
      </c>
      <c r="G3783" s="7">
        <f>Data[[#This Row],[Tintern ]]-Data[[#This Row],[temperatuur]]</f>
        <v>7.018226890756301</v>
      </c>
      <c r="H3783" s="7">
        <f>ROUND(IF(Data[[#This Row],[deltaT]]&gt;0,(Data[[#This Row],[Tintern ]]-Data[[#This Row],[temperatuur]])*Uitgangspunten!$B$9,0),1)</f>
        <v>24.4</v>
      </c>
      <c r="I3783"/>
      <c r="J3783"/>
      <c r="K3783" s="6"/>
      <c r="O3783" s="5"/>
      <c r="P3783" s="8"/>
      <c r="U3783"/>
      <c r="V3783"/>
    </row>
    <row r="3784" spans="1:22" x14ac:dyDescent="0.25">
      <c r="A3784">
        <v>2010</v>
      </c>
      <c r="B3784">
        <v>10</v>
      </c>
      <c r="C3784">
        <v>11</v>
      </c>
      <c r="D3784">
        <v>19</v>
      </c>
      <c r="E3784" s="13">
        <v>9.2000000000000011</v>
      </c>
      <c r="F3784" s="7">
        <f>(((20-15)/(MIN($E$2:$E$8761)-15))*Data[[#This Row],[temperatuur]])+18.151</f>
        <v>16.218226890756302</v>
      </c>
      <c r="G3784" s="7">
        <f>Data[[#This Row],[Tintern ]]-Data[[#This Row],[temperatuur]]</f>
        <v>7.018226890756301</v>
      </c>
      <c r="H3784" s="7">
        <f>ROUND(IF(Data[[#This Row],[deltaT]]&gt;0,(Data[[#This Row],[Tintern ]]-Data[[#This Row],[temperatuur]])*Uitgangspunten!$B$9,0),1)</f>
        <v>24.4</v>
      </c>
      <c r="I3784"/>
      <c r="J3784"/>
      <c r="K3784" s="6"/>
      <c r="O3784" s="5"/>
      <c r="P3784" s="8"/>
      <c r="U3784"/>
      <c r="V3784"/>
    </row>
    <row r="3785" spans="1:22" x14ac:dyDescent="0.25">
      <c r="A3785">
        <v>2010</v>
      </c>
      <c r="B3785">
        <v>10</v>
      </c>
      <c r="C3785">
        <v>22</v>
      </c>
      <c r="D3785">
        <v>9</v>
      </c>
      <c r="E3785" s="13">
        <v>9.2000000000000011</v>
      </c>
      <c r="F3785" s="7">
        <f>(((20-15)/(MIN($E$2:$E$8761)-15))*Data[[#This Row],[temperatuur]])+18.151</f>
        <v>16.218226890756302</v>
      </c>
      <c r="G3785" s="7">
        <f>Data[[#This Row],[Tintern ]]-Data[[#This Row],[temperatuur]]</f>
        <v>7.018226890756301</v>
      </c>
      <c r="H3785" s="7">
        <f>ROUND(IF(Data[[#This Row],[deltaT]]&gt;0,(Data[[#This Row],[Tintern ]]-Data[[#This Row],[temperatuur]])*Uitgangspunten!$B$9,0),1)</f>
        <v>24.4</v>
      </c>
      <c r="I3785"/>
      <c r="J3785"/>
      <c r="K3785" s="6"/>
      <c r="O3785" s="5"/>
      <c r="P3785" s="8"/>
      <c r="U3785"/>
      <c r="V3785"/>
    </row>
    <row r="3786" spans="1:22" x14ac:dyDescent="0.25">
      <c r="A3786">
        <v>2010</v>
      </c>
      <c r="B3786">
        <v>10</v>
      </c>
      <c r="C3786">
        <v>25</v>
      </c>
      <c r="D3786">
        <v>16</v>
      </c>
      <c r="E3786" s="13">
        <v>9.2000000000000011</v>
      </c>
      <c r="F3786" s="7">
        <f>(((20-15)/(MIN($E$2:$E$8761)-15))*Data[[#This Row],[temperatuur]])+18.151</f>
        <v>16.218226890756302</v>
      </c>
      <c r="G3786" s="7">
        <f>Data[[#This Row],[Tintern ]]-Data[[#This Row],[temperatuur]]</f>
        <v>7.018226890756301</v>
      </c>
      <c r="H3786" s="7">
        <f>ROUND(IF(Data[[#This Row],[deltaT]]&gt;0,(Data[[#This Row],[Tintern ]]-Data[[#This Row],[temperatuur]])*Uitgangspunten!$B$9,0),1)</f>
        <v>24.4</v>
      </c>
      <c r="I3786"/>
      <c r="J3786"/>
      <c r="K3786" s="6"/>
      <c r="O3786" s="5"/>
      <c r="P3786" s="8"/>
      <c r="U3786"/>
      <c r="V3786"/>
    </row>
    <row r="3787" spans="1:22" x14ac:dyDescent="0.25">
      <c r="A3787">
        <v>2010</v>
      </c>
      <c r="B3787">
        <v>10</v>
      </c>
      <c r="C3787">
        <v>26</v>
      </c>
      <c r="D3787">
        <v>10</v>
      </c>
      <c r="E3787" s="13">
        <v>9.2000000000000011</v>
      </c>
      <c r="F3787" s="7">
        <f>(((20-15)/(MIN($E$2:$E$8761)-15))*Data[[#This Row],[temperatuur]])+18.151</f>
        <v>16.218226890756302</v>
      </c>
      <c r="G3787" s="7">
        <f>Data[[#This Row],[Tintern ]]-Data[[#This Row],[temperatuur]]</f>
        <v>7.018226890756301</v>
      </c>
      <c r="H3787" s="7">
        <f>ROUND(IF(Data[[#This Row],[deltaT]]&gt;0,(Data[[#This Row],[Tintern ]]-Data[[#This Row],[temperatuur]])*Uitgangspunten!$B$9,0),1)</f>
        <v>24.4</v>
      </c>
      <c r="I3787"/>
      <c r="J3787"/>
      <c r="K3787" s="6"/>
      <c r="O3787" s="5"/>
      <c r="P3787" s="8"/>
      <c r="U3787"/>
      <c r="V3787"/>
    </row>
    <row r="3788" spans="1:22" x14ac:dyDescent="0.25">
      <c r="A3788">
        <v>2010</v>
      </c>
      <c r="B3788">
        <v>10</v>
      </c>
      <c r="C3788">
        <v>26</v>
      </c>
      <c r="D3788">
        <v>14</v>
      </c>
      <c r="E3788" s="13">
        <v>9.2000000000000011</v>
      </c>
      <c r="F3788" s="7">
        <f>(((20-15)/(MIN($E$2:$E$8761)-15))*Data[[#This Row],[temperatuur]])+18.151</f>
        <v>16.218226890756302</v>
      </c>
      <c r="G3788" s="7">
        <f>Data[[#This Row],[Tintern ]]-Data[[#This Row],[temperatuur]]</f>
        <v>7.018226890756301</v>
      </c>
      <c r="H3788" s="7">
        <f>ROUND(IF(Data[[#This Row],[deltaT]]&gt;0,(Data[[#This Row],[Tintern ]]-Data[[#This Row],[temperatuur]])*Uitgangspunten!$B$9,0),1)</f>
        <v>24.4</v>
      </c>
      <c r="I3788"/>
      <c r="J3788"/>
      <c r="K3788" s="6"/>
      <c r="O3788" s="5"/>
      <c r="P3788" s="8"/>
      <c r="U3788"/>
      <c r="V3788"/>
    </row>
    <row r="3789" spans="1:22" x14ac:dyDescent="0.25">
      <c r="A3789">
        <v>2010</v>
      </c>
      <c r="B3789">
        <v>10</v>
      </c>
      <c r="C3789">
        <v>27</v>
      </c>
      <c r="D3789">
        <v>10</v>
      </c>
      <c r="E3789" s="13">
        <v>9.2000000000000011</v>
      </c>
      <c r="F3789" s="7">
        <f>(((20-15)/(MIN($E$2:$E$8761)-15))*Data[[#This Row],[temperatuur]])+18.151</f>
        <v>16.218226890756302</v>
      </c>
      <c r="G3789" s="7">
        <f>Data[[#This Row],[Tintern ]]-Data[[#This Row],[temperatuur]]</f>
        <v>7.018226890756301</v>
      </c>
      <c r="H3789" s="7">
        <f>ROUND(IF(Data[[#This Row],[deltaT]]&gt;0,(Data[[#This Row],[Tintern ]]-Data[[#This Row],[temperatuur]])*Uitgangspunten!$B$9,0),1)</f>
        <v>24.4</v>
      </c>
      <c r="I3789"/>
      <c r="J3789"/>
      <c r="K3789" s="6"/>
      <c r="O3789" s="5"/>
      <c r="P3789" s="8"/>
      <c r="U3789"/>
      <c r="V3789"/>
    </row>
    <row r="3790" spans="1:22" x14ac:dyDescent="0.25">
      <c r="A3790">
        <v>2010</v>
      </c>
      <c r="B3790">
        <v>10</v>
      </c>
      <c r="C3790">
        <v>27</v>
      </c>
      <c r="D3790">
        <v>23</v>
      </c>
      <c r="E3790" s="13">
        <v>9.2000000000000011</v>
      </c>
      <c r="F3790" s="7">
        <f>(((20-15)/(MIN($E$2:$E$8761)-15))*Data[[#This Row],[temperatuur]])+18.151</f>
        <v>16.218226890756302</v>
      </c>
      <c r="G3790" s="7">
        <f>Data[[#This Row],[Tintern ]]-Data[[#This Row],[temperatuur]]</f>
        <v>7.018226890756301</v>
      </c>
      <c r="H3790" s="7">
        <f>ROUND(IF(Data[[#This Row],[deltaT]]&gt;0,(Data[[#This Row],[Tintern ]]-Data[[#This Row],[temperatuur]])*Uitgangspunten!$B$9,0),1)</f>
        <v>24.4</v>
      </c>
      <c r="I3790"/>
      <c r="J3790"/>
      <c r="K3790" s="6"/>
      <c r="O3790" s="5"/>
      <c r="P3790" s="8"/>
      <c r="U3790"/>
      <c r="V3790"/>
    </row>
    <row r="3791" spans="1:22" x14ac:dyDescent="0.25">
      <c r="A3791">
        <v>2010</v>
      </c>
      <c r="B3791">
        <v>10</v>
      </c>
      <c r="C3791">
        <v>28</v>
      </c>
      <c r="D3791">
        <v>3</v>
      </c>
      <c r="E3791" s="13">
        <v>9.2000000000000011</v>
      </c>
      <c r="F3791" s="7">
        <f>(((20-15)/(MIN($E$2:$E$8761)-15))*Data[[#This Row],[temperatuur]])+18.151</f>
        <v>16.218226890756302</v>
      </c>
      <c r="G3791" s="7">
        <f>Data[[#This Row],[Tintern ]]-Data[[#This Row],[temperatuur]]</f>
        <v>7.018226890756301</v>
      </c>
      <c r="H3791" s="7">
        <f>ROUND(IF(Data[[#This Row],[deltaT]]&gt;0,(Data[[#This Row],[Tintern ]]-Data[[#This Row],[temperatuur]])*Uitgangspunten!$B$9,0),1)</f>
        <v>24.4</v>
      </c>
      <c r="I3791"/>
      <c r="J3791"/>
      <c r="K3791" s="6"/>
      <c r="O3791" s="5"/>
      <c r="P3791" s="8"/>
      <c r="U3791"/>
      <c r="V3791"/>
    </row>
    <row r="3792" spans="1:22" x14ac:dyDescent="0.25">
      <c r="A3792">
        <v>2010</v>
      </c>
      <c r="B3792">
        <v>10</v>
      </c>
      <c r="C3792">
        <v>30</v>
      </c>
      <c r="D3792">
        <v>19</v>
      </c>
      <c r="E3792" s="13">
        <v>9.2000000000000011</v>
      </c>
      <c r="F3792" s="7">
        <f>(((20-15)/(MIN($E$2:$E$8761)-15))*Data[[#This Row],[temperatuur]])+18.151</f>
        <v>16.218226890756302</v>
      </c>
      <c r="G3792" s="7">
        <f>Data[[#This Row],[Tintern ]]-Data[[#This Row],[temperatuur]]</f>
        <v>7.018226890756301</v>
      </c>
      <c r="H3792" s="7">
        <f>ROUND(IF(Data[[#This Row],[deltaT]]&gt;0,(Data[[#This Row],[Tintern ]]-Data[[#This Row],[temperatuur]])*Uitgangspunten!$B$9,0),1)</f>
        <v>24.4</v>
      </c>
      <c r="I3792"/>
      <c r="J3792"/>
      <c r="K3792" s="6"/>
      <c r="O3792" s="5"/>
      <c r="P3792" s="8"/>
      <c r="U3792"/>
      <c r="V3792"/>
    </row>
    <row r="3793" spans="1:22" x14ac:dyDescent="0.25">
      <c r="A3793">
        <v>2003</v>
      </c>
      <c r="B3793">
        <v>11</v>
      </c>
      <c r="C3793">
        <v>1</v>
      </c>
      <c r="D3793">
        <v>18</v>
      </c>
      <c r="E3793" s="13">
        <v>9.2000000000000011</v>
      </c>
      <c r="F3793" s="7">
        <f>(((20-15)/(MIN($E$2:$E$8761)-15))*Data[[#This Row],[temperatuur]])+18.151</f>
        <v>16.218226890756302</v>
      </c>
      <c r="G3793" s="7">
        <f>Data[[#This Row],[Tintern ]]-Data[[#This Row],[temperatuur]]</f>
        <v>7.018226890756301</v>
      </c>
      <c r="H3793" s="7">
        <f>ROUND(IF(Data[[#This Row],[deltaT]]&gt;0,(Data[[#This Row],[Tintern ]]-Data[[#This Row],[temperatuur]])*Uitgangspunten!$B$9,0),1)</f>
        <v>24.4</v>
      </c>
      <c r="I3793"/>
      <c r="J3793"/>
      <c r="K3793" s="6"/>
      <c r="O3793" s="5"/>
      <c r="P3793" s="8"/>
      <c r="U3793"/>
      <c r="V3793"/>
    </row>
    <row r="3794" spans="1:22" x14ac:dyDescent="0.25">
      <c r="A3794">
        <v>2003</v>
      </c>
      <c r="B3794">
        <v>11</v>
      </c>
      <c r="C3794">
        <v>10</v>
      </c>
      <c r="D3794">
        <v>18</v>
      </c>
      <c r="E3794" s="13">
        <v>9.2000000000000011</v>
      </c>
      <c r="F3794" s="7">
        <f>(((20-15)/(MIN($E$2:$E$8761)-15))*Data[[#This Row],[temperatuur]])+18.151</f>
        <v>16.218226890756302</v>
      </c>
      <c r="G3794" s="7">
        <f>Data[[#This Row],[Tintern ]]-Data[[#This Row],[temperatuur]]</f>
        <v>7.018226890756301</v>
      </c>
      <c r="H3794" s="7">
        <f>ROUND(IF(Data[[#This Row],[deltaT]]&gt;0,(Data[[#This Row],[Tintern ]]-Data[[#This Row],[temperatuur]])*Uitgangspunten!$B$9,0),1)</f>
        <v>24.4</v>
      </c>
      <c r="I3794">
        <f>(MAX(E3770:E3793)+MIN(E3770:E3793))/20</f>
        <v>0.92000000000000015</v>
      </c>
      <c r="J3794"/>
      <c r="K3794" s="6"/>
      <c r="O3794" s="5"/>
      <c r="P3794" s="8"/>
      <c r="U3794"/>
      <c r="V3794"/>
    </row>
    <row r="3795" spans="1:22" x14ac:dyDescent="0.25">
      <c r="A3795">
        <v>2003</v>
      </c>
      <c r="B3795">
        <v>11</v>
      </c>
      <c r="C3795">
        <v>13</v>
      </c>
      <c r="D3795">
        <v>18</v>
      </c>
      <c r="E3795" s="13">
        <v>9.2000000000000011</v>
      </c>
      <c r="F3795" s="7">
        <f>(((20-15)/(MIN($E$2:$E$8761)-15))*Data[[#This Row],[temperatuur]])+18.151</f>
        <v>16.218226890756302</v>
      </c>
      <c r="G3795" s="7">
        <f>Data[[#This Row],[Tintern ]]-Data[[#This Row],[temperatuur]]</f>
        <v>7.018226890756301</v>
      </c>
      <c r="H3795" s="7">
        <f>ROUND(IF(Data[[#This Row],[deltaT]]&gt;0,(Data[[#This Row],[Tintern ]]-Data[[#This Row],[temperatuur]])*Uitgangspunten!$B$9,0),1)</f>
        <v>24.4</v>
      </c>
      <c r="I3795"/>
      <c r="J3795"/>
      <c r="K3795" s="6"/>
      <c r="O3795" s="5"/>
      <c r="P3795" s="8"/>
      <c r="U3795"/>
      <c r="V3795"/>
    </row>
    <row r="3796" spans="1:22" x14ac:dyDescent="0.25">
      <c r="A3796">
        <v>2003</v>
      </c>
      <c r="B3796">
        <v>11</v>
      </c>
      <c r="C3796">
        <v>18</v>
      </c>
      <c r="D3796">
        <v>2</v>
      </c>
      <c r="E3796" s="13">
        <v>9.2000000000000011</v>
      </c>
      <c r="F3796" s="7">
        <f>(((20-15)/(MIN($E$2:$E$8761)-15))*Data[[#This Row],[temperatuur]])+18.151</f>
        <v>16.218226890756302</v>
      </c>
      <c r="G3796" s="7">
        <f>Data[[#This Row],[Tintern ]]-Data[[#This Row],[temperatuur]]</f>
        <v>7.018226890756301</v>
      </c>
      <c r="H3796" s="7">
        <f>ROUND(IF(Data[[#This Row],[deltaT]]&gt;0,(Data[[#This Row],[Tintern ]]-Data[[#This Row],[temperatuur]])*Uitgangspunten!$B$9,0),1)</f>
        <v>24.4</v>
      </c>
      <c r="I3796"/>
      <c r="J3796"/>
      <c r="K3796" s="6"/>
      <c r="O3796" s="5"/>
      <c r="P3796" s="8"/>
      <c r="U3796"/>
      <c r="V3796"/>
    </row>
    <row r="3797" spans="1:22" x14ac:dyDescent="0.25">
      <c r="A3797">
        <v>2003</v>
      </c>
      <c r="B3797">
        <v>11</v>
      </c>
      <c r="C3797">
        <v>20</v>
      </c>
      <c r="D3797">
        <v>19</v>
      </c>
      <c r="E3797" s="13">
        <v>9.2000000000000011</v>
      </c>
      <c r="F3797" s="7">
        <f>(((20-15)/(MIN($E$2:$E$8761)-15))*Data[[#This Row],[temperatuur]])+18.151</f>
        <v>16.218226890756302</v>
      </c>
      <c r="G3797" s="7">
        <f>Data[[#This Row],[Tintern ]]-Data[[#This Row],[temperatuur]]</f>
        <v>7.018226890756301</v>
      </c>
      <c r="H3797" s="7">
        <f>ROUND(IF(Data[[#This Row],[deltaT]]&gt;0,(Data[[#This Row],[Tintern ]]-Data[[#This Row],[temperatuur]])*Uitgangspunten!$B$9,0),1)</f>
        <v>24.4</v>
      </c>
      <c r="I3797"/>
      <c r="J3797"/>
      <c r="K3797" s="6"/>
      <c r="O3797" s="5"/>
      <c r="P3797" s="8"/>
      <c r="U3797"/>
      <c r="V3797"/>
    </row>
    <row r="3798" spans="1:22" x14ac:dyDescent="0.25">
      <c r="A3798">
        <v>2003</v>
      </c>
      <c r="B3798">
        <v>11</v>
      </c>
      <c r="C3798">
        <v>22</v>
      </c>
      <c r="D3798">
        <v>7</v>
      </c>
      <c r="E3798" s="13">
        <v>9.2000000000000011</v>
      </c>
      <c r="F3798" s="7">
        <f>(((20-15)/(MIN($E$2:$E$8761)-15))*Data[[#This Row],[temperatuur]])+18.151</f>
        <v>16.218226890756302</v>
      </c>
      <c r="G3798" s="7">
        <f>Data[[#This Row],[Tintern ]]-Data[[#This Row],[temperatuur]]</f>
        <v>7.018226890756301</v>
      </c>
      <c r="H3798" s="7">
        <f>ROUND(IF(Data[[#This Row],[deltaT]]&gt;0,(Data[[#This Row],[Tintern ]]-Data[[#This Row],[temperatuur]])*Uitgangspunten!$B$9,0),1)</f>
        <v>24.4</v>
      </c>
      <c r="I3798"/>
      <c r="J3798"/>
      <c r="K3798" s="6"/>
      <c r="O3798" s="5"/>
      <c r="P3798" s="8"/>
      <c r="U3798"/>
      <c r="V3798"/>
    </row>
    <row r="3799" spans="1:22" x14ac:dyDescent="0.25">
      <c r="A3799">
        <v>2003</v>
      </c>
      <c r="B3799">
        <v>12</v>
      </c>
      <c r="C3799">
        <v>6</v>
      </c>
      <c r="D3799">
        <v>5</v>
      </c>
      <c r="E3799" s="13">
        <v>9.2000000000000011</v>
      </c>
      <c r="F3799" s="7">
        <f>(((20-15)/(MIN($E$2:$E$8761)-15))*Data[[#This Row],[temperatuur]])+18.151</f>
        <v>16.218226890756302</v>
      </c>
      <c r="G3799" s="7">
        <f>Data[[#This Row],[Tintern ]]-Data[[#This Row],[temperatuur]]</f>
        <v>7.018226890756301</v>
      </c>
      <c r="H3799" s="7">
        <f>ROUND(IF(Data[[#This Row],[deltaT]]&gt;0,(Data[[#This Row],[Tintern ]]-Data[[#This Row],[temperatuur]])*Uitgangspunten!$B$9,0),1)</f>
        <v>24.4</v>
      </c>
      <c r="I3799"/>
      <c r="J3799"/>
      <c r="K3799" s="6"/>
      <c r="O3799" s="5"/>
      <c r="P3799" s="8"/>
      <c r="U3799"/>
      <c r="V3799"/>
    </row>
    <row r="3800" spans="1:22" x14ac:dyDescent="0.25">
      <c r="A3800">
        <v>2003</v>
      </c>
      <c r="B3800">
        <v>12</v>
      </c>
      <c r="C3800">
        <v>20</v>
      </c>
      <c r="D3800">
        <v>15</v>
      </c>
      <c r="E3800" s="13">
        <v>9.2000000000000011</v>
      </c>
      <c r="F3800" s="7">
        <f>(((20-15)/(MIN($E$2:$E$8761)-15))*Data[[#This Row],[temperatuur]])+18.151</f>
        <v>16.218226890756302</v>
      </c>
      <c r="G3800" s="7">
        <f>Data[[#This Row],[Tintern ]]-Data[[#This Row],[temperatuur]]</f>
        <v>7.018226890756301</v>
      </c>
      <c r="H3800" s="7">
        <f>ROUND(IF(Data[[#This Row],[deltaT]]&gt;0,(Data[[#This Row],[Tintern ]]-Data[[#This Row],[temperatuur]])*Uitgangspunten!$B$9,0),1)</f>
        <v>24.4</v>
      </c>
      <c r="I3800"/>
      <c r="J3800"/>
      <c r="K3800" s="6"/>
      <c r="O3800" s="5"/>
      <c r="P3800" s="8"/>
      <c r="U3800"/>
      <c r="V3800"/>
    </row>
    <row r="3801" spans="1:22" x14ac:dyDescent="0.25">
      <c r="A3801">
        <v>2003</v>
      </c>
      <c r="B3801">
        <v>12</v>
      </c>
      <c r="C3801">
        <v>20</v>
      </c>
      <c r="D3801">
        <v>17</v>
      </c>
      <c r="E3801" s="13">
        <v>9.2000000000000011</v>
      </c>
      <c r="F3801" s="7">
        <f>(((20-15)/(MIN($E$2:$E$8761)-15))*Data[[#This Row],[temperatuur]])+18.151</f>
        <v>16.218226890756302</v>
      </c>
      <c r="G3801" s="7">
        <f>Data[[#This Row],[Tintern ]]-Data[[#This Row],[temperatuur]]</f>
        <v>7.018226890756301</v>
      </c>
      <c r="H3801" s="7">
        <f>ROUND(IF(Data[[#This Row],[deltaT]]&gt;0,(Data[[#This Row],[Tintern ]]-Data[[#This Row],[temperatuur]])*Uitgangspunten!$B$9,0),1)</f>
        <v>24.4</v>
      </c>
      <c r="I3801"/>
      <c r="J3801"/>
      <c r="K3801" s="6"/>
      <c r="O3801" s="5"/>
      <c r="P3801" s="8"/>
      <c r="U3801"/>
      <c r="V3801"/>
    </row>
    <row r="3802" spans="1:22" x14ac:dyDescent="0.25">
      <c r="A3802">
        <v>2001</v>
      </c>
      <c r="B3802">
        <v>1</v>
      </c>
      <c r="C3802">
        <v>5</v>
      </c>
      <c r="D3802">
        <v>15</v>
      </c>
      <c r="E3802" s="13">
        <v>9.3000000000000007</v>
      </c>
      <c r="F3802" s="7">
        <f>(((20-15)/(MIN($E$2:$E$8761)-15))*Data[[#This Row],[temperatuur]])+18.151</f>
        <v>16.197218487394956</v>
      </c>
      <c r="G3802" s="7">
        <f>Data[[#This Row],[Tintern ]]-Data[[#This Row],[temperatuur]]</f>
        <v>6.8972184873949551</v>
      </c>
      <c r="H3802" s="7">
        <f>ROUND(IF(Data[[#This Row],[deltaT]]&gt;0,(Data[[#This Row],[Tintern ]]-Data[[#This Row],[temperatuur]])*Uitgangspunten!$B$9,0),1)</f>
        <v>23.9</v>
      </c>
      <c r="I3802"/>
      <c r="J3802"/>
      <c r="K3802" s="6"/>
      <c r="O3802" s="5"/>
      <c r="P3802" s="8"/>
      <c r="U3802"/>
      <c r="V3802"/>
    </row>
    <row r="3803" spans="1:22" x14ac:dyDescent="0.25">
      <c r="A3803">
        <v>2004</v>
      </c>
      <c r="B3803">
        <v>3</v>
      </c>
      <c r="C3803">
        <v>13</v>
      </c>
      <c r="D3803">
        <v>15</v>
      </c>
      <c r="E3803" s="13">
        <v>9.3000000000000007</v>
      </c>
      <c r="F3803" s="7">
        <f>(((20-15)/(MIN($E$2:$E$8761)-15))*Data[[#This Row],[temperatuur]])+18.151</f>
        <v>16.197218487394956</v>
      </c>
      <c r="G3803" s="7">
        <f>Data[[#This Row],[Tintern ]]-Data[[#This Row],[temperatuur]]</f>
        <v>6.8972184873949551</v>
      </c>
      <c r="H3803" s="7">
        <f>ROUND(IF(Data[[#This Row],[deltaT]]&gt;0,(Data[[#This Row],[Tintern ]]-Data[[#This Row],[temperatuur]])*Uitgangspunten!$B$9,0),1)</f>
        <v>23.9</v>
      </c>
      <c r="I3803"/>
      <c r="J3803"/>
      <c r="K3803" s="6"/>
      <c r="O3803" s="5"/>
      <c r="P3803" s="8"/>
      <c r="U3803"/>
      <c r="V3803"/>
    </row>
    <row r="3804" spans="1:22" x14ac:dyDescent="0.25">
      <c r="A3804">
        <v>2004</v>
      </c>
      <c r="B3804">
        <v>3</v>
      </c>
      <c r="C3804">
        <v>18</v>
      </c>
      <c r="D3804">
        <v>21</v>
      </c>
      <c r="E3804" s="13">
        <v>9.3000000000000007</v>
      </c>
      <c r="F3804" s="7">
        <f>(((20-15)/(MIN($E$2:$E$8761)-15))*Data[[#This Row],[temperatuur]])+18.151</f>
        <v>16.197218487394956</v>
      </c>
      <c r="G3804" s="7">
        <f>Data[[#This Row],[Tintern ]]-Data[[#This Row],[temperatuur]]</f>
        <v>6.8972184873949551</v>
      </c>
      <c r="H3804" s="7">
        <f>ROUND(IF(Data[[#This Row],[deltaT]]&gt;0,(Data[[#This Row],[Tintern ]]-Data[[#This Row],[temperatuur]])*Uitgangspunten!$B$9,0),1)</f>
        <v>23.9</v>
      </c>
      <c r="I3804"/>
      <c r="J3804"/>
      <c r="K3804" s="6"/>
      <c r="O3804" s="5"/>
      <c r="P3804" s="8"/>
      <c r="U3804"/>
      <c r="V3804"/>
    </row>
    <row r="3805" spans="1:22" x14ac:dyDescent="0.25">
      <c r="A3805">
        <v>2004</v>
      </c>
      <c r="B3805">
        <v>3</v>
      </c>
      <c r="C3805">
        <v>22</v>
      </c>
      <c r="D3805">
        <v>12</v>
      </c>
      <c r="E3805" s="13">
        <v>9.3000000000000007</v>
      </c>
      <c r="F3805" s="7">
        <f>(((20-15)/(MIN($E$2:$E$8761)-15))*Data[[#This Row],[temperatuur]])+18.151</f>
        <v>16.197218487394956</v>
      </c>
      <c r="G3805" s="7">
        <f>Data[[#This Row],[Tintern ]]-Data[[#This Row],[temperatuur]]</f>
        <v>6.8972184873949551</v>
      </c>
      <c r="H3805" s="7">
        <f>ROUND(IF(Data[[#This Row],[deltaT]]&gt;0,(Data[[#This Row],[Tintern ]]-Data[[#This Row],[temperatuur]])*Uitgangspunten!$B$9,0),1)</f>
        <v>23.9</v>
      </c>
      <c r="I3805"/>
      <c r="J3805"/>
      <c r="K3805" s="6"/>
      <c r="O3805" s="5"/>
      <c r="P3805" s="8"/>
      <c r="U3805"/>
      <c r="V3805"/>
    </row>
    <row r="3806" spans="1:22" x14ac:dyDescent="0.25">
      <c r="A3806">
        <v>2004</v>
      </c>
      <c r="B3806">
        <v>3</v>
      </c>
      <c r="C3806">
        <v>30</v>
      </c>
      <c r="D3806">
        <v>23</v>
      </c>
      <c r="E3806" s="13">
        <v>9.3000000000000007</v>
      </c>
      <c r="F3806" s="7">
        <f>(((20-15)/(MIN($E$2:$E$8761)-15))*Data[[#This Row],[temperatuur]])+18.151</f>
        <v>16.197218487394956</v>
      </c>
      <c r="G3806" s="7">
        <f>Data[[#This Row],[Tintern ]]-Data[[#This Row],[temperatuur]]</f>
        <v>6.8972184873949551</v>
      </c>
      <c r="H3806" s="7">
        <f>ROUND(IF(Data[[#This Row],[deltaT]]&gt;0,(Data[[#This Row],[Tintern ]]-Data[[#This Row],[temperatuur]])*Uitgangspunten!$B$9,0),1)</f>
        <v>23.9</v>
      </c>
      <c r="I3806"/>
      <c r="J3806"/>
      <c r="K3806" s="6"/>
      <c r="O3806" s="5"/>
      <c r="P3806" s="8"/>
      <c r="U3806"/>
      <c r="V3806"/>
    </row>
    <row r="3807" spans="1:22" x14ac:dyDescent="0.25">
      <c r="A3807">
        <v>2002</v>
      </c>
      <c r="B3807" s="3">
        <v>4</v>
      </c>
      <c r="C3807" s="3">
        <v>1</v>
      </c>
      <c r="D3807" s="3">
        <v>1</v>
      </c>
      <c r="E3807" s="13">
        <v>9.3000000000000007</v>
      </c>
      <c r="F3807" s="7">
        <f>(((20-15)/(MIN($E$2:$E$8761)-15))*Data[[#This Row],[temperatuur]])+18.151</f>
        <v>16.197218487394956</v>
      </c>
      <c r="G3807" s="7">
        <f>Data[[#This Row],[Tintern ]]-Data[[#This Row],[temperatuur]]</f>
        <v>6.8972184873949551</v>
      </c>
      <c r="H3807" s="7">
        <f>ROUND(IF(Data[[#This Row],[deltaT]]&gt;0,(Data[[#This Row],[Tintern ]]-Data[[#This Row],[temperatuur]])*Uitgangspunten!$B$9,0),1)</f>
        <v>23.9</v>
      </c>
      <c r="I3807"/>
      <c r="J3807"/>
      <c r="K3807" s="6"/>
      <c r="O3807" s="5"/>
      <c r="P3807" s="8"/>
      <c r="U3807"/>
      <c r="V3807"/>
    </row>
    <row r="3808" spans="1:22" x14ac:dyDescent="0.25">
      <c r="A3808">
        <v>2002</v>
      </c>
      <c r="B3808">
        <v>4</v>
      </c>
      <c r="C3808">
        <v>2</v>
      </c>
      <c r="D3808">
        <v>3</v>
      </c>
      <c r="E3808" s="13">
        <v>9.3000000000000007</v>
      </c>
      <c r="F3808" s="7">
        <f>(((20-15)/(MIN($E$2:$E$8761)-15))*Data[[#This Row],[temperatuur]])+18.151</f>
        <v>16.197218487394956</v>
      </c>
      <c r="G3808" s="7">
        <f>Data[[#This Row],[Tintern ]]-Data[[#This Row],[temperatuur]]</f>
        <v>6.8972184873949551</v>
      </c>
      <c r="H3808" s="7">
        <f>ROUND(IF(Data[[#This Row],[deltaT]]&gt;0,(Data[[#This Row],[Tintern ]]-Data[[#This Row],[temperatuur]])*Uitgangspunten!$B$9,0),1)</f>
        <v>23.9</v>
      </c>
      <c r="I3808"/>
      <c r="J3808"/>
      <c r="K3808" s="6"/>
      <c r="O3808" s="5"/>
      <c r="P3808" s="8"/>
      <c r="U3808"/>
      <c r="V3808"/>
    </row>
    <row r="3809" spans="1:22" x14ac:dyDescent="0.25">
      <c r="A3809">
        <v>2002</v>
      </c>
      <c r="B3809">
        <v>4</v>
      </c>
      <c r="C3809">
        <v>4</v>
      </c>
      <c r="D3809">
        <v>3</v>
      </c>
      <c r="E3809" s="13">
        <v>9.3000000000000007</v>
      </c>
      <c r="F3809" s="7">
        <f>(((20-15)/(MIN($E$2:$E$8761)-15))*Data[[#This Row],[temperatuur]])+18.151</f>
        <v>16.197218487394956</v>
      </c>
      <c r="G3809" s="7">
        <f>Data[[#This Row],[Tintern ]]-Data[[#This Row],[temperatuur]]</f>
        <v>6.8972184873949551</v>
      </c>
      <c r="H3809" s="7">
        <f>ROUND(IF(Data[[#This Row],[deltaT]]&gt;0,(Data[[#This Row],[Tintern ]]-Data[[#This Row],[temperatuur]])*Uitgangspunten!$B$9,0),1)</f>
        <v>23.9</v>
      </c>
      <c r="I3809"/>
      <c r="J3809"/>
      <c r="K3809" s="6"/>
      <c r="O3809" s="5"/>
      <c r="P3809" s="8"/>
      <c r="U3809"/>
      <c r="V3809"/>
    </row>
    <row r="3810" spans="1:22" x14ac:dyDescent="0.25">
      <c r="A3810">
        <v>2002</v>
      </c>
      <c r="B3810">
        <v>4</v>
      </c>
      <c r="C3810">
        <v>9</v>
      </c>
      <c r="D3810">
        <v>11</v>
      </c>
      <c r="E3810" s="13">
        <v>9.3000000000000007</v>
      </c>
      <c r="F3810" s="7">
        <f>(((20-15)/(MIN($E$2:$E$8761)-15))*Data[[#This Row],[temperatuur]])+18.151</f>
        <v>16.197218487394956</v>
      </c>
      <c r="G3810" s="7">
        <f>Data[[#This Row],[Tintern ]]-Data[[#This Row],[temperatuur]]</f>
        <v>6.8972184873949551</v>
      </c>
      <c r="H3810" s="7">
        <f>ROUND(IF(Data[[#This Row],[deltaT]]&gt;0,(Data[[#This Row],[Tintern ]]-Data[[#This Row],[temperatuur]])*Uitgangspunten!$B$9,0),1)</f>
        <v>23.9</v>
      </c>
      <c r="I3810"/>
      <c r="J3810"/>
      <c r="K3810" s="6"/>
      <c r="O3810" s="5"/>
      <c r="P3810" s="8"/>
      <c r="U3810"/>
      <c r="V3810"/>
    </row>
    <row r="3811" spans="1:22" x14ac:dyDescent="0.25">
      <c r="A3811">
        <v>2002</v>
      </c>
      <c r="B3811">
        <v>4</v>
      </c>
      <c r="C3811">
        <v>16</v>
      </c>
      <c r="D3811">
        <v>11</v>
      </c>
      <c r="E3811" s="13">
        <v>9.3000000000000007</v>
      </c>
      <c r="F3811" s="7">
        <f>(((20-15)/(MIN($E$2:$E$8761)-15))*Data[[#This Row],[temperatuur]])+18.151</f>
        <v>16.197218487394956</v>
      </c>
      <c r="G3811" s="7">
        <f>Data[[#This Row],[Tintern ]]-Data[[#This Row],[temperatuur]]</f>
        <v>6.8972184873949551</v>
      </c>
      <c r="H3811" s="7">
        <f>ROUND(IF(Data[[#This Row],[deltaT]]&gt;0,(Data[[#This Row],[Tintern ]]-Data[[#This Row],[temperatuur]])*Uitgangspunten!$B$9,0),1)</f>
        <v>23.9</v>
      </c>
      <c r="I3811"/>
      <c r="J3811"/>
      <c r="K3811" s="6"/>
      <c r="O3811" s="5"/>
      <c r="P3811" s="8"/>
      <c r="U3811"/>
      <c r="V3811"/>
    </row>
    <row r="3812" spans="1:22" x14ac:dyDescent="0.25">
      <c r="A3812">
        <v>2002</v>
      </c>
      <c r="B3812">
        <v>4</v>
      </c>
      <c r="C3812">
        <v>18</v>
      </c>
      <c r="D3812">
        <v>8</v>
      </c>
      <c r="E3812" s="13">
        <v>9.3000000000000007</v>
      </c>
      <c r="F3812" s="7">
        <f>(((20-15)/(MIN($E$2:$E$8761)-15))*Data[[#This Row],[temperatuur]])+18.151</f>
        <v>16.197218487394956</v>
      </c>
      <c r="G3812" s="7">
        <f>Data[[#This Row],[Tintern ]]-Data[[#This Row],[temperatuur]]</f>
        <v>6.8972184873949551</v>
      </c>
      <c r="H3812" s="7">
        <f>ROUND(IF(Data[[#This Row],[deltaT]]&gt;0,(Data[[#This Row],[Tintern ]]-Data[[#This Row],[temperatuur]])*Uitgangspunten!$B$9,0),1)</f>
        <v>23.9</v>
      </c>
      <c r="I3812"/>
      <c r="J3812"/>
      <c r="K3812" s="6"/>
      <c r="O3812" s="5"/>
      <c r="P3812" s="8"/>
      <c r="U3812"/>
      <c r="V3812"/>
    </row>
    <row r="3813" spans="1:22" x14ac:dyDescent="0.25">
      <c r="A3813">
        <v>2002</v>
      </c>
      <c r="B3813">
        <v>4</v>
      </c>
      <c r="C3813">
        <v>26</v>
      </c>
      <c r="D3813">
        <v>15</v>
      </c>
      <c r="E3813" s="13">
        <v>9.3000000000000007</v>
      </c>
      <c r="F3813" s="7">
        <f>(((20-15)/(MIN($E$2:$E$8761)-15))*Data[[#This Row],[temperatuur]])+18.151</f>
        <v>16.197218487394956</v>
      </c>
      <c r="G3813" s="7">
        <f>Data[[#This Row],[Tintern ]]-Data[[#This Row],[temperatuur]]</f>
        <v>6.8972184873949551</v>
      </c>
      <c r="H3813" s="7">
        <f>ROUND(IF(Data[[#This Row],[deltaT]]&gt;0,(Data[[#This Row],[Tintern ]]-Data[[#This Row],[temperatuur]])*Uitgangspunten!$B$9,0),1)</f>
        <v>23.9</v>
      </c>
      <c r="I3813"/>
      <c r="J3813"/>
      <c r="K3813" s="6"/>
      <c r="O3813" s="5"/>
      <c r="P3813" s="8"/>
      <c r="U3813"/>
      <c r="V3813"/>
    </row>
    <row r="3814" spans="1:22" x14ac:dyDescent="0.25">
      <c r="A3814">
        <v>2000</v>
      </c>
      <c r="B3814">
        <v>5</v>
      </c>
      <c r="C3814">
        <v>5</v>
      </c>
      <c r="D3814">
        <v>5</v>
      </c>
      <c r="E3814" s="13">
        <v>9.3000000000000007</v>
      </c>
      <c r="F3814" s="7">
        <f>(((20-15)/(MIN($E$2:$E$8761)-15))*Data[[#This Row],[temperatuur]])+18.151</f>
        <v>16.197218487394956</v>
      </c>
      <c r="G3814" s="7">
        <f>Data[[#This Row],[Tintern ]]-Data[[#This Row],[temperatuur]]</f>
        <v>6.8972184873949551</v>
      </c>
      <c r="H3814" s="7">
        <f>ROUND(IF(Data[[#This Row],[deltaT]]&gt;0,(Data[[#This Row],[Tintern ]]-Data[[#This Row],[temperatuur]])*Uitgangspunten!$B$9,0),1)</f>
        <v>23.9</v>
      </c>
      <c r="I3814"/>
      <c r="J3814"/>
      <c r="K3814" s="6"/>
      <c r="O3814" s="5"/>
      <c r="P3814" s="8"/>
      <c r="U3814"/>
      <c r="V3814"/>
    </row>
    <row r="3815" spans="1:22" x14ac:dyDescent="0.25">
      <c r="A3815">
        <v>2011</v>
      </c>
      <c r="B3815" s="3">
        <v>6</v>
      </c>
      <c r="C3815" s="3">
        <v>1</v>
      </c>
      <c r="D3815" s="3">
        <v>5</v>
      </c>
      <c r="E3815" s="13">
        <v>9.3000000000000007</v>
      </c>
      <c r="F3815" s="7">
        <f>(((20-15)/(MIN($E$2:$E$8761)-15))*Data[[#This Row],[temperatuur]])+18.151</f>
        <v>16.197218487394956</v>
      </c>
      <c r="G3815" s="7">
        <f>Data[[#This Row],[Tintern ]]-Data[[#This Row],[temperatuur]]</f>
        <v>6.8972184873949551</v>
      </c>
      <c r="H3815" s="7">
        <f>ROUND(IF(Data[[#This Row],[deltaT]]&gt;0,(Data[[#This Row],[Tintern ]]-Data[[#This Row],[temperatuur]])*Uitgangspunten!$B$9,0),1)</f>
        <v>23.9</v>
      </c>
      <c r="I3815"/>
      <c r="J3815"/>
      <c r="K3815" s="6"/>
      <c r="O3815" s="5"/>
      <c r="P3815" s="8"/>
      <c r="U3815"/>
      <c r="V3815"/>
    </row>
    <row r="3816" spans="1:22" x14ac:dyDescent="0.25">
      <c r="A3816">
        <v>2011</v>
      </c>
      <c r="B3816">
        <v>6</v>
      </c>
      <c r="C3816">
        <v>11</v>
      </c>
      <c r="D3816">
        <v>5</v>
      </c>
      <c r="E3816" s="13">
        <v>9.3000000000000007</v>
      </c>
      <c r="F3816" s="7">
        <f>(((20-15)/(MIN($E$2:$E$8761)-15))*Data[[#This Row],[temperatuur]])+18.151</f>
        <v>16.197218487394956</v>
      </c>
      <c r="G3816" s="7">
        <f>Data[[#This Row],[Tintern ]]-Data[[#This Row],[temperatuur]]</f>
        <v>6.8972184873949551</v>
      </c>
      <c r="H3816" s="7">
        <f>ROUND(IF(Data[[#This Row],[deltaT]]&gt;0,(Data[[#This Row],[Tintern ]]-Data[[#This Row],[temperatuur]])*Uitgangspunten!$B$9,0),1)</f>
        <v>23.9</v>
      </c>
      <c r="I3816"/>
      <c r="J3816"/>
      <c r="K3816" s="6"/>
      <c r="O3816" s="5"/>
      <c r="P3816" s="8"/>
      <c r="U3816"/>
      <c r="V3816"/>
    </row>
    <row r="3817" spans="1:22" x14ac:dyDescent="0.25">
      <c r="A3817">
        <v>2011</v>
      </c>
      <c r="B3817">
        <v>9</v>
      </c>
      <c r="C3817">
        <v>22</v>
      </c>
      <c r="D3817">
        <v>24</v>
      </c>
      <c r="E3817" s="13">
        <v>9.3000000000000007</v>
      </c>
      <c r="F3817" s="7">
        <f>(((20-15)/(MIN($E$2:$E$8761)-15))*Data[[#This Row],[temperatuur]])+18.151</f>
        <v>16.197218487394956</v>
      </c>
      <c r="G3817" s="7">
        <f>Data[[#This Row],[Tintern ]]-Data[[#This Row],[temperatuur]]</f>
        <v>6.8972184873949551</v>
      </c>
      <c r="H3817" s="7">
        <f>ROUND(IF(Data[[#This Row],[deltaT]]&gt;0,(Data[[#This Row],[Tintern ]]-Data[[#This Row],[temperatuur]])*Uitgangspunten!$B$9,0),1)</f>
        <v>23.9</v>
      </c>
      <c r="I3817"/>
      <c r="J3817"/>
      <c r="K3817" s="6"/>
      <c r="O3817" s="5"/>
      <c r="P3817" s="8"/>
      <c r="U3817"/>
      <c r="V3817"/>
    </row>
    <row r="3818" spans="1:22" x14ac:dyDescent="0.25">
      <c r="A3818">
        <v>2011</v>
      </c>
      <c r="B3818">
        <v>9</v>
      </c>
      <c r="C3818">
        <v>24</v>
      </c>
      <c r="D3818">
        <v>22</v>
      </c>
      <c r="E3818" s="13">
        <v>9.3000000000000007</v>
      </c>
      <c r="F3818" s="7">
        <f>(((20-15)/(MIN($E$2:$E$8761)-15))*Data[[#This Row],[temperatuur]])+18.151</f>
        <v>16.197218487394956</v>
      </c>
      <c r="G3818" s="7">
        <f>Data[[#This Row],[Tintern ]]-Data[[#This Row],[temperatuur]]</f>
        <v>6.8972184873949551</v>
      </c>
      <c r="H3818" s="7">
        <f>ROUND(IF(Data[[#This Row],[deltaT]]&gt;0,(Data[[#This Row],[Tintern ]]-Data[[#This Row],[temperatuur]])*Uitgangspunten!$B$9,0),1)</f>
        <v>23.9</v>
      </c>
      <c r="I3818">
        <f>(MAX(E3794:E3817)+MIN(E3794:E3817))/20</f>
        <v>0.92500000000000004</v>
      </c>
      <c r="J3818"/>
      <c r="K3818" s="6"/>
      <c r="O3818" s="5"/>
      <c r="P3818" s="8"/>
      <c r="U3818"/>
      <c r="V3818"/>
    </row>
    <row r="3819" spans="1:22" x14ac:dyDescent="0.25">
      <c r="A3819">
        <v>2010</v>
      </c>
      <c r="B3819" s="3">
        <v>10</v>
      </c>
      <c r="C3819">
        <v>1</v>
      </c>
      <c r="D3819">
        <v>7</v>
      </c>
      <c r="E3819" s="13">
        <v>9.3000000000000007</v>
      </c>
      <c r="F3819" s="7">
        <f>(((20-15)/(MIN($E$2:$E$8761)-15))*Data[[#This Row],[temperatuur]])+18.151</f>
        <v>16.197218487394956</v>
      </c>
      <c r="G3819" s="7">
        <f>Data[[#This Row],[Tintern ]]-Data[[#This Row],[temperatuur]]</f>
        <v>6.8972184873949551</v>
      </c>
      <c r="H3819" s="7">
        <f>ROUND(IF(Data[[#This Row],[deltaT]]&gt;0,(Data[[#This Row],[Tintern ]]-Data[[#This Row],[temperatuur]])*Uitgangspunten!$B$9,0),1)</f>
        <v>23.9</v>
      </c>
      <c r="I3819"/>
      <c r="J3819"/>
      <c r="K3819" s="6"/>
      <c r="O3819" s="5"/>
      <c r="P3819" s="8"/>
      <c r="U3819"/>
      <c r="V3819"/>
    </row>
    <row r="3820" spans="1:22" x14ac:dyDescent="0.25">
      <c r="A3820">
        <v>2010</v>
      </c>
      <c r="B3820">
        <v>10</v>
      </c>
      <c r="C3820">
        <v>10</v>
      </c>
      <c r="D3820">
        <v>2</v>
      </c>
      <c r="E3820" s="13">
        <v>9.3000000000000007</v>
      </c>
      <c r="F3820" s="7">
        <f>(((20-15)/(MIN($E$2:$E$8761)-15))*Data[[#This Row],[temperatuur]])+18.151</f>
        <v>16.197218487394956</v>
      </c>
      <c r="G3820" s="7">
        <f>Data[[#This Row],[Tintern ]]-Data[[#This Row],[temperatuur]]</f>
        <v>6.8972184873949551</v>
      </c>
      <c r="H3820" s="7">
        <f>ROUND(IF(Data[[#This Row],[deltaT]]&gt;0,(Data[[#This Row],[Tintern ]]-Data[[#This Row],[temperatuur]])*Uitgangspunten!$B$9,0),1)</f>
        <v>23.9</v>
      </c>
      <c r="I3820"/>
      <c r="J3820"/>
      <c r="K3820" s="6"/>
      <c r="O3820" s="5"/>
      <c r="P3820" s="8"/>
      <c r="U3820"/>
      <c r="V3820"/>
    </row>
    <row r="3821" spans="1:22" x14ac:dyDescent="0.25">
      <c r="A3821">
        <v>2010</v>
      </c>
      <c r="B3821">
        <v>10</v>
      </c>
      <c r="C3821">
        <v>15</v>
      </c>
      <c r="D3821">
        <v>2</v>
      </c>
      <c r="E3821" s="13">
        <v>9.3000000000000007</v>
      </c>
      <c r="F3821" s="7">
        <f>(((20-15)/(MIN($E$2:$E$8761)-15))*Data[[#This Row],[temperatuur]])+18.151</f>
        <v>16.197218487394956</v>
      </c>
      <c r="G3821" s="7">
        <f>Data[[#This Row],[Tintern ]]-Data[[#This Row],[temperatuur]]</f>
        <v>6.8972184873949551</v>
      </c>
      <c r="H3821" s="7">
        <f>ROUND(IF(Data[[#This Row],[deltaT]]&gt;0,(Data[[#This Row],[Tintern ]]-Data[[#This Row],[temperatuur]])*Uitgangspunten!$B$9,0),1)</f>
        <v>23.9</v>
      </c>
      <c r="I3821"/>
      <c r="J3821"/>
      <c r="K3821" s="6"/>
      <c r="O3821" s="5"/>
      <c r="P3821" s="8"/>
      <c r="U3821"/>
      <c r="V3821"/>
    </row>
    <row r="3822" spans="1:22" x14ac:dyDescent="0.25">
      <c r="A3822">
        <v>2010</v>
      </c>
      <c r="B3822">
        <v>10</v>
      </c>
      <c r="C3822">
        <v>27</v>
      </c>
      <c r="D3822">
        <v>22</v>
      </c>
      <c r="E3822" s="13">
        <v>9.3000000000000007</v>
      </c>
      <c r="F3822" s="7">
        <f>(((20-15)/(MIN($E$2:$E$8761)-15))*Data[[#This Row],[temperatuur]])+18.151</f>
        <v>16.197218487394956</v>
      </c>
      <c r="G3822" s="7">
        <f>Data[[#This Row],[Tintern ]]-Data[[#This Row],[temperatuur]]</f>
        <v>6.8972184873949551</v>
      </c>
      <c r="H3822" s="7">
        <f>ROUND(IF(Data[[#This Row],[deltaT]]&gt;0,(Data[[#This Row],[Tintern ]]-Data[[#This Row],[temperatuur]])*Uitgangspunten!$B$9,0),1)</f>
        <v>23.9</v>
      </c>
      <c r="I3822"/>
      <c r="J3822"/>
      <c r="K3822" s="6"/>
      <c r="O3822" s="5"/>
      <c r="P3822" s="8"/>
      <c r="U3822"/>
      <c r="V3822"/>
    </row>
    <row r="3823" spans="1:22" x14ac:dyDescent="0.25">
      <c r="A3823">
        <v>2003</v>
      </c>
      <c r="B3823">
        <v>11</v>
      </c>
      <c r="C3823">
        <v>10</v>
      </c>
      <c r="D3823">
        <v>2</v>
      </c>
      <c r="E3823" s="13">
        <v>9.3000000000000007</v>
      </c>
      <c r="F3823" s="7">
        <f>(((20-15)/(MIN($E$2:$E$8761)-15))*Data[[#This Row],[temperatuur]])+18.151</f>
        <v>16.197218487394956</v>
      </c>
      <c r="G3823" s="7">
        <f>Data[[#This Row],[Tintern ]]-Data[[#This Row],[temperatuur]]</f>
        <v>6.8972184873949551</v>
      </c>
      <c r="H3823" s="7">
        <f>ROUND(IF(Data[[#This Row],[deltaT]]&gt;0,(Data[[#This Row],[Tintern ]]-Data[[#This Row],[temperatuur]])*Uitgangspunten!$B$9,0),1)</f>
        <v>23.9</v>
      </c>
      <c r="I3823"/>
      <c r="J3823"/>
      <c r="K3823" s="6"/>
      <c r="O3823" s="5"/>
      <c r="P3823" s="8"/>
      <c r="U3823"/>
      <c r="V3823"/>
    </row>
    <row r="3824" spans="1:22" x14ac:dyDescent="0.25">
      <c r="A3824">
        <v>2003</v>
      </c>
      <c r="B3824">
        <v>11</v>
      </c>
      <c r="C3824">
        <v>22</v>
      </c>
      <c r="D3824">
        <v>3</v>
      </c>
      <c r="E3824" s="13">
        <v>9.3000000000000007</v>
      </c>
      <c r="F3824" s="7">
        <f>(((20-15)/(MIN($E$2:$E$8761)-15))*Data[[#This Row],[temperatuur]])+18.151</f>
        <v>16.197218487394956</v>
      </c>
      <c r="G3824" s="7">
        <f>Data[[#This Row],[Tintern ]]-Data[[#This Row],[temperatuur]]</f>
        <v>6.8972184873949551</v>
      </c>
      <c r="H3824" s="7">
        <f>ROUND(IF(Data[[#This Row],[deltaT]]&gt;0,(Data[[#This Row],[Tintern ]]-Data[[#This Row],[temperatuur]])*Uitgangspunten!$B$9,0),1)</f>
        <v>23.9</v>
      </c>
      <c r="I3824"/>
      <c r="J3824"/>
      <c r="K3824" s="6"/>
      <c r="O3824" s="5"/>
      <c r="P3824" s="8"/>
      <c r="U3824"/>
      <c r="V3824"/>
    </row>
    <row r="3825" spans="1:22" x14ac:dyDescent="0.25">
      <c r="A3825">
        <v>2003</v>
      </c>
      <c r="B3825">
        <v>11</v>
      </c>
      <c r="C3825">
        <v>24</v>
      </c>
      <c r="D3825">
        <v>6</v>
      </c>
      <c r="E3825" s="13">
        <v>9.3000000000000007</v>
      </c>
      <c r="F3825" s="7">
        <f>(((20-15)/(MIN($E$2:$E$8761)-15))*Data[[#This Row],[temperatuur]])+18.151</f>
        <v>16.197218487394956</v>
      </c>
      <c r="G3825" s="7">
        <f>Data[[#This Row],[Tintern ]]-Data[[#This Row],[temperatuur]]</f>
        <v>6.8972184873949551</v>
      </c>
      <c r="H3825" s="7">
        <f>ROUND(IF(Data[[#This Row],[deltaT]]&gt;0,(Data[[#This Row],[Tintern ]]-Data[[#This Row],[temperatuur]])*Uitgangspunten!$B$9,0),1)</f>
        <v>23.9</v>
      </c>
      <c r="I3825"/>
      <c r="J3825"/>
      <c r="K3825" s="6"/>
      <c r="O3825" s="5"/>
      <c r="P3825" s="8"/>
      <c r="U3825"/>
      <c r="V3825"/>
    </row>
    <row r="3826" spans="1:22" x14ac:dyDescent="0.25">
      <c r="A3826">
        <v>2003</v>
      </c>
      <c r="B3826">
        <v>12</v>
      </c>
      <c r="C3826">
        <v>12</v>
      </c>
      <c r="D3826">
        <v>24</v>
      </c>
      <c r="E3826" s="13">
        <v>9.3000000000000007</v>
      </c>
      <c r="F3826" s="7">
        <f>(((20-15)/(MIN($E$2:$E$8761)-15))*Data[[#This Row],[temperatuur]])+18.151</f>
        <v>16.197218487394956</v>
      </c>
      <c r="G3826" s="7">
        <f>Data[[#This Row],[Tintern ]]-Data[[#This Row],[temperatuur]]</f>
        <v>6.8972184873949551</v>
      </c>
      <c r="H3826" s="7">
        <f>ROUND(IF(Data[[#This Row],[deltaT]]&gt;0,(Data[[#This Row],[Tintern ]]-Data[[#This Row],[temperatuur]])*Uitgangspunten!$B$9,0),1)</f>
        <v>23.9</v>
      </c>
      <c r="I3826"/>
      <c r="J3826"/>
      <c r="K3826" s="6"/>
      <c r="O3826" s="5"/>
      <c r="P3826" s="8"/>
      <c r="U3826"/>
      <c r="V3826"/>
    </row>
    <row r="3827" spans="1:22" x14ac:dyDescent="0.25">
      <c r="A3827">
        <v>2003</v>
      </c>
      <c r="B3827">
        <v>12</v>
      </c>
      <c r="C3827">
        <v>20</v>
      </c>
      <c r="D3827">
        <v>16</v>
      </c>
      <c r="E3827" s="13">
        <v>9.3000000000000007</v>
      </c>
      <c r="F3827" s="7">
        <f>(((20-15)/(MIN($E$2:$E$8761)-15))*Data[[#This Row],[temperatuur]])+18.151</f>
        <v>16.197218487394956</v>
      </c>
      <c r="G3827" s="7">
        <f>Data[[#This Row],[Tintern ]]-Data[[#This Row],[temperatuur]]</f>
        <v>6.8972184873949551</v>
      </c>
      <c r="H3827" s="7">
        <f>ROUND(IF(Data[[#This Row],[deltaT]]&gt;0,(Data[[#This Row],[Tintern ]]-Data[[#This Row],[temperatuur]])*Uitgangspunten!$B$9,0),1)</f>
        <v>23.9</v>
      </c>
      <c r="I3827"/>
      <c r="J3827"/>
      <c r="K3827" s="6"/>
      <c r="O3827" s="5"/>
      <c r="P3827" s="8"/>
      <c r="U3827"/>
      <c r="V3827"/>
    </row>
    <row r="3828" spans="1:22" x14ac:dyDescent="0.25">
      <c r="A3828">
        <v>2001</v>
      </c>
      <c r="B3828">
        <v>1</v>
      </c>
      <c r="C3828">
        <v>3</v>
      </c>
      <c r="D3828">
        <v>1</v>
      </c>
      <c r="E3828" s="13">
        <v>9.4</v>
      </c>
      <c r="F3828" s="7">
        <f>(((20-15)/(MIN($E$2:$E$8761)-15))*Data[[#This Row],[temperatuur]])+18.151</f>
        <v>16.176210084033613</v>
      </c>
      <c r="G3828" s="7">
        <f>Data[[#This Row],[Tintern ]]-Data[[#This Row],[temperatuur]]</f>
        <v>6.7762100840336128</v>
      </c>
      <c r="H3828" s="7">
        <f>ROUND(IF(Data[[#This Row],[deltaT]]&gt;0,(Data[[#This Row],[Tintern ]]-Data[[#This Row],[temperatuur]])*Uitgangspunten!$B$9,0),1)</f>
        <v>23.5</v>
      </c>
      <c r="I3828"/>
      <c r="J3828"/>
      <c r="K3828" s="6"/>
      <c r="O3828" s="5"/>
      <c r="P3828" s="8"/>
      <c r="U3828"/>
      <c r="V3828"/>
    </row>
    <row r="3829" spans="1:22" x14ac:dyDescent="0.25">
      <c r="A3829">
        <v>2001</v>
      </c>
      <c r="B3829">
        <v>1</v>
      </c>
      <c r="C3829">
        <v>5</v>
      </c>
      <c r="D3829">
        <v>13</v>
      </c>
      <c r="E3829" s="13">
        <v>9.4</v>
      </c>
      <c r="F3829" s="7">
        <f>(((20-15)/(MIN($E$2:$E$8761)-15))*Data[[#This Row],[temperatuur]])+18.151</f>
        <v>16.176210084033613</v>
      </c>
      <c r="G3829" s="7">
        <f>Data[[#This Row],[Tintern ]]-Data[[#This Row],[temperatuur]]</f>
        <v>6.7762100840336128</v>
      </c>
      <c r="H3829" s="7">
        <f>ROUND(IF(Data[[#This Row],[deltaT]]&gt;0,(Data[[#This Row],[Tintern ]]-Data[[#This Row],[temperatuur]])*Uitgangspunten!$B$9,0),1)</f>
        <v>23.5</v>
      </c>
      <c r="I3829"/>
      <c r="J3829"/>
      <c r="K3829" s="6"/>
      <c r="O3829" s="5"/>
      <c r="P3829" s="8"/>
      <c r="U3829"/>
      <c r="V3829"/>
    </row>
    <row r="3830" spans="1:22" x14ac:dyDescent="0.25">
      <c r="A3830">
        <v>2001</v>
      </c>
      <c r="B3830">
        <v>1</v>
      </c>
      <c r="C3830">
        <v>24</v>
      </c>
      <c r="D3830">
        <v>15</v>
      </c>
      <c r="E3830" s="13">
        <v>9.4</v>
      </c>
      <c r="F3830" s="7">
        <f>(((20-15)/(MIN($E$2:$E$8761)-15))*Data[[#This Row],[temperatuur]])+18.151</f>
        <v>16.176210084033613</v>
      </c>
      <c r="G3830" s="7">
        <f>Data[[#This Row],[Tintern ]]-Data[[#This Row],[temperatuur]]</f>
        <v>6.7762100840336128</v>
      </c>
      <c r="H3830" s="7">
        <f>ROUND(IF(Data[[#This Row],[deltaT]]&gt;0,(Data[[#This Row],[Tintern ]]-Data[[#This Row],[temperatuur]])*Uitgangspunten!$B$9,0),1)</f>
        <v>23.5</v>
      </c>
      <c r="I3830"/>
      <c r="J3830"/>
      <c r="K3830" s="6"/>
      <c r="O3830" s="5"/>
      <c r="P3830" s="8"/>
      <c r="U3830"/>
      <c r="V3830"/>
    </row>
    <row r="3831" spans="1:22" x14ac:dyDescent="0.25">
      <c r="A3831">
        <v>2004</v>
      </c>
      <c r="B3831">
        <v>3</v>
      </c>
      <c r="C3831">
        <v>4</v>
      </c>
      <c r="D3831">
        <v>14</v>
      </c>
      <c r="E3831" s="13">
        <v>9.4</v>
      </c>
      <c r="F3831" s="7">
        <f>(((20-15)/(MIN($E$2:$E$8761)-15))*Data[[#This Row],[temperatuur]])+18.151</f>
        <v>16.176210084033613</v>
      </c>
      <c r="G3831" s="7">
        <f>Data[[#This Row],[Tintern ]]-Data[[#This Row],[temperatuur]]</f>
        <v>6.7762100840336128</v>
      </c>
      <c r="H3831" s="7">
        <f>ROUND(IF(Data[[#This Row],[deltaT]]&gt;0,(Data[[#This Row],[Tintern ]]-Data[[#This Row],[temperatuur]])*Uitgangspunten!$B$9,0),1)</f>
        <v>23.5</v>
      </c>
      <c r="I3831"/>
      <c r="J3831"/>
      <c r="K3831" s="6"/>
      <c r="O3831" s="5"/>
      <c r="P3831" s="8"/>
      <c r="U3831"/>
      <c r="V3831"/>
    </row>
    <row r="3832" spans="1:22" x14ac:dyDescent="0.25">
      <c r="A3832">
        <v>2004</v>
      </c>
      <c r="B3832">
        <v>3</v>
      </c>
      <c r="C3832">
        <v>4</v>
      </c>
      <c r="D3832">
        <v>15</v>
      </c>
      <c r="E3832" s="13">
        <v>9.4</v>
      </c>
      <c r="F3832" s="7">
        <f>(((20-15)/(MIN($E$2:$E$8761)-15))*Data[[#This Row],[temperatuur]])+18.151</f>
        <v>16.176210084033613</v>
      </c>
      <c r="G3832" s="7">
        <f>Data[[#This Row],[Tintern ]]-Data[[#This Row],[temperatuur]]</f>
        <v>6.7762100840336128</v>
      </c>
      <c r="H3832" s="7">
        <f>ROUND(IF(Data[[#This Row],[deltaT]]&gt;0,(Data[[#This Row],[Tintern ]]-Data[[#This Row],[temperatuur]])*Uitgangspunten!$B$9,0),1)</f>
        <v>23.5</v>
      </c>
      <c r="I3832"/>
      <c r="J3832"/>
      <c r="K3832" s="6"/>
      <c r="O3832" s="5"/>
      <c r="P3832" s="8"/>
      <c r="U3832"/>
      <c r="V3832"/>
    </row>
    <row r="3833" spans="1:22" x14ac:dyDescent="0.25">
      <c r="A3833">
        <v>2004</v>
      </c>
      <c r="B3833">
        <v>3</v>
      </c>
      <c r="C3833">
        <v>13</v>
      </c>
      <c r="D3833">
        <v>12</v>
      </c>
      <c r="E3833" s="13">
        <v>9.4</v>
      </c>
      <c r="F3833" s="7">
        <f>(((20-15)/(MIN($E$2:$E$8761)-15))*Data[[#This Row],[temperatuur]])+18.151</f>
        <v>16.176210084033613</v>
      </c>
      <c r="G3833" s="7">
        <f>Data[[#This Row],[Tintern ]]-Data[[#This Row],[temperatuur]]</f>
        <v>6.7762100840336128</v>
      </c>
      <c r="H3833" s="7">
        <f>ROUND(IF(Data[[#This Row],[deltaT]]&gt;0,(Data[[#This Row],[Tintern ]]-Data[[#This Row],[temperatuur]])*Uitgangspunten!$B$9,0),1)</f>
        <v>23.5</v>
      </c>
      <c r="I3833"/>
      <c r="J3833"/>
      <c r="K3833" s="6"/>
      <c r="O3833" s="5"/>
      <c r="P3833" s="8"/>
      <c r="U3833"/>
      <c r="V3833"/>
    </row>
    <row r="3834" spans="1:22" x14ac:dyDescent="0.25">
      <c r="A3834">
        <v>2004</v>
      </c>
      <c r="B3834">
        <v>3</v>
      </c>
      <c r="C3834">
        <v>19</v>
      </c>
      <c r="D3834">
        <v>20</v>
      </c>
      <c r="E3834" s="13">
        <v>9.4</v>
      </c>
      <c r="F3834" s="7">
        <f>(((20-15)/(MIN($E$2:$E$8761)-15))*Data[[#This Row],[temperatuur]])+18.151</f>
        <v>16.176210084033613</v>
      </c>
      <c r="G3834" s="7">
        <f>Data[[#This Row],[Tintern ]]-Data[[#This Row],[temperatuur]]</f>
        <v>6.7762100840336128</v>
      </c>
      <c r="H3834" s="7">
        <f>ROUND(IF(Data[[#This Row],[deltaT]]&gt;0,(Data[[#This Row],[Tintern ]]-Data[[#This Row],[temperatuur]])*Uitgangspunten!$B$9,0),1)</f>
        <v>23.5</v>
      </c>
      <c r="I3834"/>
      <c r="J3834"/>
      <c r="K3834" s="6"/>
      <c r="O3834" s="5"/>
      <c r="P3834" s="8"/>
      <c r="U3834"/>
      <c r="V3834"/>
    </row>
    <row r="3835" spans="1:22" x14ac:dyDescent="0.25">
      <c r="A3835">
        <v>2004</v>
      </c>
      <c r="B3835">
        <v>3</v>
      </c>
      <c r="C3835">
        <v>30</v>
      </c>
      <c r="D3835">
        <v>8</v>
      </c>
      <c r="E3835" s="13">
        <v>9.4</v>
      </c>
      <c r="F3835" s="7">
        <f>(((20-15)/(MIN($E$2:$E$8761)-15))*Data[[#This Row],[temperatuur]])+18.151</f>
        <v>16.176210084033613</v>
      </c>
      <c r="G3835" s="7">
        <f>Data[[#This Row],[Tintern ]]-Data[[#This Row],[temperatuur]]</f>
        <v>6.7762100840336128</v>
      </c>
      <c r="H3835" s="7">
        <f>ROUND(IF(Data[[#This Row],[deltaT]]&gt;0,(Data[[#This Row],[Tintern ]]-Data[[#This Row],[temperatuur]])*Uitgangspunten!$B$9,0),1)</f>
        <v>23.5</v>
      </c>
      <c r="I3835"/>
      <c r="J3835"/>
      <c r="K3835" s="6"/>
      <c r="O3835" s="5"/>
      <c r="P3835" s="8"/>
      <c r="U3835"/>
      <c r="V3835"/>
    </row>
    <row r="3836" spans="1:22" x14ac:dyDescent="0.25">
      <c r="A3836">
        <v>2002</v>
      </c>
      <c r="B3836">
        <v>4</v>
      </c>
      <c r="C3836">
        <v>1</v>
      </c>
      <c r="D3836">
        <v>20</v>
      </c>
      <c r="E3836" s="13">
        <v>9.4</v>
      </c>
      <c r="F3836" s="7">
        <f>(((20-15)/(MIN($E$2:$E$8761)-15))*Data[[#This Row],[temperatuur]])+18.151</f>
        <v>16.176210084033613</v>
      </c>
      <c r="G3836" s="7">
        <f>Data[[#This Row],[Tintern ]]-Data[[#This Row],[temperatuur]]</f>
        <v>6.7762100840336128</v>
      </c>
      <c r="H3836" s="7">
        <f>ROUND(IF(Data[[#This Row],[deltaT]]&gt;0,(Data[[#This Row],[Tintern ]]-Data[[#This Row],[temperatuur]])*Uitgangspunten!$B$9,0),1)</f>
        <v>23.5</v>
      </c>
      <c r="I3836"/>
      <c r="J3836"/>
      <c r="K3836" s="6"/>
      <c r="O3836" s="5"/>
      <c r="P3836" s="8"/>
      <c r="U3836"/>
      <c r="V3836"/>
    </row>
    <row r="3837" spans="1:22" x14ac:dyDescent="0.25">
      <c r="A3837">
        <v>2002</v>
      </c>
      <c r="B3837">
        <v>4</v>
      </c>
      <c r="C3837">
        <v>6</v>
      </c>
      <c r="D3837">
        <v>18</v>
      </c>
      <c r="E3837" s="13">
        <v>9.4</v>
      </c>
      <c r="F3837" s="7">
        <f>(((20-15)/(MIN($E$2:$E$8761)-15))*Data[[#This Row],[temperatuur]])+18.151</f>
        <v>16.176210084033613</v>
      </c>
      <c r="G3837" s="7">
        <f>Data[[#This Row],[Tintern ]]-Data[[#This Row],[temperatuur]]</f>
        <v>6.7762100840336128</v>
      </c>
      <c r="H3837" s="7">
        <f>ROUND(IF(Data[[#This Row],[deltaT]]&gt;0,(Data[[#This Row],[Tintern ]]-Data[[#This Row],[temperatuur]])*Uitgangspunten!$B$9,0),1)</f>
        <v>23.5</v>
      </c>
      <c r="I3837"/>
      <c r="J3837"/>
      <c r="K3837" s="6"/>
      <c r="O3837" s="5"/>
      <c r="P3837" s="8"/>
      <c r="U3837"/>
      <c r="V3837"/>
    </row>
    <row r="3838" spans="1:22" x14ac:dyDescent="0.25">
      <c r="A3838">
        <v>2002</v>
      </c>
      <c r="B3838">
        <v>4</v>
      </c>
      <c r="C3838">
        <v>9</v>
      </c>
      <c r="D3838">
        <v>12</v>
      </c>
      <c r="E3838" s="13">
        <v>9.4</v>
      </c>
      <c r="F3838" s="7">
        <f>(((20-15)/(MIN($E$2:$E$8761)-15))*Data[[#This Row],[temperatuur]])+18.151</f>
        <v>16.176210084033613</v>
      </c>
      <c r="G3838" s="7">
        <f>Data[[#This Row],[Tintern ]]-Data[[#This Row],[temperatuur]]</f>
        <v>6.7762100840336128</v>
      </c>
      <c r="H3838" s="7">
        <f>ROUND(IF(Data[[#This Row],[deltaT]]&gt;0,(Data[[#This Row],[Tintern ]]-Data[[#This Row],[temperatuur]])*Uitgangspunten!$B$9,0),1)</f>
        <v>23.5</v>
      </c>
      <c r="I3838"/>
      <c r="J3838"/>
      <c r="K3838" s="6"/>
      <c r="O3838" s="5"/>
      <c r="P3838" s="8"/>
      <c r="U3838"/>
      <c r="V3838"/>
    </row>
    <row r="3839" spans="1:22" x14ac:dyDescent="0.25">
      <c r="A3839">
        <v>2002</v>
      </c>
      <c r="B3839">
        <v>4</v>
      </c>
      <c r="C3839">
        <v>13</v>
      </c>
      <c r="D3839">
        <v>15</v>
      </c>
      <c r="E3839" s="13">
        <v>9.4</v>
      </c>
      <c r="F3839" s="7">
        <f>(((20-15)/(MIN($E$2:$E$8761)-15))*Data[[#This Row],[temperatuur]])+18.151</f>
        <v>16.176210084033613</v>
      </c>
      <c r="G3839" s="7">
        <f>Data[[#This Row],[Tintern ]]-Data[[#This Row],[temperatuur]]</f>
        <v>6.7762100840336128</v>
      </c>
      <c r="H3839" s="7">
        <f>ROUND(IF(Data[[#This Row],[deltaT]]&gt;0,(Data[[#This Row],[Tintern ]]-Data[[#This Row],[temperatuur]])*Uitgangspunten!$B$9,0),1)</f>
        <v>23.5</v>
      </c>
      <c r="I3839"/>
      <c r="J3839"/>
      <c r="K3839" s="6"/>
      <c r="O3839" s="5"/>
      <c r="P3839" s="8"/>
      <c r="U3839"/>
      <c r="V3839"/>
    </row>
    <row r="3840" spans="1:22" x14ac:dyDescent="0.25">
      <c r="A3840">
        <v>2002</v>
      </c>
      <c r="B3840">
        <v>4</v>
      </c>
      <c r="C3840">
        <v>13</v>
      </c>
      <c r="D3840">
        <v>16</v>
      </c>
      <c r="E3840" s="13">
        <v>9.4</v>
      </c>
      <c r="F3840" s="7">
        <f>(((20-15)/(MIN($E$2:$E$8761)-15))*Data[[#This Row],[temperatuur]])+18.151</f>
        <v>16.176210084033613</v>
      </c>
      <c r="G3840" s="7">
        <f>Data[[#This Row],[Tintern ]]-Data[[#This Row],[temperatuur]]</f>
        <v>6.7762100840336128</v>
      </c>
      <c r="H3840" s="7">
        <f>ROUND(IF(Data[[#This Row],[deltaT]]&gt;0,(Data[[#This Row],[Tintern ]]-Data[[#This Row],[temperatuur]])*Uitgangspunten!$B$9,0),1)</f>
        <v>23.5</v>
      </c>
      <c r="I3840"/>
      <c r="J3840"/>
      <c r="K3840" s="6"/>
      <c r="O3840" s="5"/>
      <c r="P3840" s="8"/>
      <c r="U3840"/>
      <c r="V3840"/>
    </row>
    <row r="3841" spans="1:22" x14ac:dyDescent="0.25">
      <c r="A3841">
        <v>2002</v>
      </c>
      <c r="B3841">
        <v>4</v>
      </c>
      <c r="C3841">
        <v>14</v>
      </c>
      <c r="D3841">
        <v>17</v>
      </c>
      <c r="E3841" s="13">
        <v>9.4</v>
      </c>
      <c r="F3841" s="7">
        <f>(((20-15)/(MIN($E$2:$E$8761)-15))*Data[[#This Row],[temperatuur]])+18.151</f>
        <v>16.176210084033613</v>
      </c>
      <c r="G3841" s="7">
        <f>Data[[#This Row],[Tintern ]]-Data[[#This Row],[temperatuur]]</f>
        <v>6.7762100840336128</v>
      </c>
      <c r="H3841" s="7">
        <f>ROUND(IF(Data[[#This Row],[deltaT]]&gt;0,(Data[[#This Row],[Tintern ]]-Data[[#This Row],[temperatuur]])*Uitgangspunten!$B$9,0),1)</f>
        <v>23.5</v>
      </c>
      <c r="I3841"/>
      <c r="J3841"/>
      <c r="K3841" s="6"/>
      <c r="O3841" s="5"/>
      <c r="P3841" s="8"/>
      <c r="U3841"/>
      <c r="V3841"/>
    </row>
    <row r="3842" spans="1:22" x14ac:dyDescent="0.25">
      <c r="A3842">
        <v>2002</v>
      </c>
      <c r="B3842">
        <v>4</v>
      </c>
      <c r="C3842">
        <v>16</v>
      </c>
      <c r="D3842">
        <v>12</v>
      </c>
      <c r="E3842" s="13">
        <v>9.4</v>
      </c>
      <c r="F3842" s="7">
        <f>(((20-15)/(MIN($E$2:$E$8761)-15))*Data[[#This Row],[temperatuur]])+18.151</f>
        <v>16.176210084033613</v>
      </c>
      <c r="G3842" s="7">
        <f>Data[[#This Row],[Tintern ]]-Data[[#This Row],[temperatuur]]</f>
        <v>6.7762100840336128</v>
      </c>
      <c r="H3842" s="7">
        <f>ROUND(IF(Data[[#This Row],[deltaT]]&gt;0,(Data[[#This Row],[Tintern ]]-Data[[#This Row],[temperatuur]])*Uitgangspunten!$B$9,0),1)</f>
        <v>23.5</v>
      </c>
      <c r="I3842">
        <f>(MAX(E3818:E3841)+MIN(E3818:E3841))/20</f>
        <v>0.93500000000000016</v>
      </c>
      <c r="J3842"/>
      <c r="K3842" s="6"/>
      <c r="O3842" s="5"/>
      <c r="P3842" s="8"/>
      <c r="U3842"/>
      <c r="V3842"/>
    </row>
    <row r="3843" spans="1:22" x14ac:dyDescent="0.25">
      <c r="A3843">
        <v>2002</v>
      </c>
      <c r="B3843">
        <v>4</v>
      </c>
      <c r="C3843">
        <v>16</v>
      </c>
      <c r="D3843">
        <v>14</v>
      </c>
      <c r="E3843" s="13">
        <v>9.4</v>
      </c>
      <c r="F3843" s="7">
        <f>(((20-15)/(MIN($E$2:$E$8761)-15))*Data[[#This Row],[temperatuur]])+18.151</f>
        <v>16.176210084033613</v>
      </c>
      <c r="G3843" s="7">
        <f>Data[[#This Row],[Tintern ]]-Data[[#This Row],[temperatuur]]</f>
        <v>6.7762100840336128</v>
      </c>
      <c r="H3843" s="7">
        <f>ROUND(IF(Data[[#This Row],[deltaT]]&gt;0,(Data[[#This Row],[Tintern ]]-Data[[#This Row],[temperatuur]])*Uitgangspunten!$B$9,0),1)</f>
        <v>23.5</v>
      </c>
      <c r="I3843"/>
      <c r="J3843"/>
      <c r="K3843" s="6"/>
      <c r="O3843" s="5"/>
      <c r="P3843" s="8"/>
      <c r="U3843"/>
      <c r="V3843"/>
    </row>
    <row r="3844" spans="1:22" x14ac:dyDescent="0.25">
      <c r="A3844">
        <v>2002</v>
      </c>
      <c r="B3844">
        <v>4</v>
      </c>
      <c r="C3844">
        <v>20</v>
      </c>
      <c r="D3844">
        <v>19</v>
      </c>
      <c r="E3844" s="13">
        <v>9.4</v>
      </c>
      <c r="F3844" s="7">
        <f>(((20-15)/(MIN($E$2:$E$8761)-15))*Data[[#This Row],[temperatuur]])+18.151</f>
        <v>16.176210084033613</v>
      </c>
      <c r="G3844" s="7">
        <f>Data[[#This Row],[Tintern ]]-Data[[#This Row],[temperatuur]]</f>
        <v>6.7762100840336128</v>
      </c>
      <c r="H3844" s="7">
        <f>ROUND(IF(Data[[#This Row],[deltaT]]&gt;0,(Data[[#This Row],[Tintern ]]-Data[[#This Row],[temperatuur]])*Uitgangspunten!$B$9,0),1)</f>
        <v>23.5</v>
      </c>
      <c r="I3844"/>
      <c r="J3844"/>
      <c r="K3844" s="6"/>
      <c r="O3844" s="5"/>
      <c r="P3844" s="8"/>
      <c r="U3844"/>
      <c r="V3844"/>
    </row>
    <row r="3845" spans="1:22" x14ac:dyDescent="0.25">
      <c r="A3845">
        <v>2002</v>
      </c>
      <c r="B3845">
        <v>4</v>
      </c>
      <c r="C3845">
        <v>24</v>
      </c>
      <c r="D3845">
        <v>24</v>
      </c>
      <c r="E3845" s="13">
        <v>9.4</v>
      </c>
      <c r="F3845" s="7">
        <f>(((20-15)/(MIN($E$2:$E$8761)-15))*Data[[#This Row],[temperatuur]])+18.151</f>
        <v>16.176210084033613</v>
      </c>
      <c r="G3845" s="7">
        <f>Data[[#This Row],[Tintern ]]-Data[[#This Row],[temperatuur]]</f>
        <v>6.7762100840336128</v>
      </c>
      <c r="H3845" s="7">
        <f>ROUND(IF(Data[[#This Row],[deltaT]]&gt;0,(Data[[#This Row],[Tintern ]]-Data[[#This Row],[temperatuur]])*Uitgangspunten!$B$9,0),1)</f>
        <v>23.5</v>
      </c>
      <c r="I3845"/>
      <c r="J3845"/>
      <c r="K3845" s="6"/>
      <c r="O3845" s="5"/>
      <c r="P3845" s="8"/>
      <c r="U3845"/>
      <c r="V3845"/>
    </row>
    <row r="3846" spans="1:22" x14ac:dyDescent="0.25">
      <c r="A3846">
        <v>2002</v>
      </c>
      <c r="B3846">
        <v>4</v>
      </c>
      <c r="C3846">
        <v>26</v>
      </c>
      <c r="D3846">
        <v>19</v>
      </c>
      <c r="E3846" s="13">
        <v>9.4</v>
      </c>
      <c r="F3846" s="7">
        <f>(((20-15)/(MIN($E$2:$E$8761)-15))*Data[[#This Row],[temperatuur]])+18.151</f>
        <v>16.176210084033613</v>
      </c>
      <c r="G3846" s="7">
        <f>Data[[#This Row],[Tintern ]]-Data[[#This Row],[temperatuur]]</f>
        <v>6.7762100840336128</v>
      </c>
      <c r="H3846" s="7">
        <f>ROUND(IF(Data[[#This Row],[deltaT]]&gt;0,(Data[[#This Row],[Tintern ]]-Data[[#This Row],[temperatuur]])*Uitgangspunten!$B$9,0),1)</f>
        <v>23.5</v>
      </c>
      <c r="I3846"/>
      <c r="J3846"/>
      <c r="K3846" s="6"/>
      <c r="O3846" s="5"/>
      <c r="P3846" s="8"/>
      <c r="U3846"/>
      <c r="V3846"/>
    </row>
    <row r="3847" spans="1:22" x14ac:dyDescent="0.25">
      <c r="A3847">
        <v>2002</v>
      </c>
      <c r="B3847">
        <v>4</v>
      </c>
      <c r="C3847">
        <v>30</v>
      </c>
      <c r="D3847">
        <v>8</v>
      </c>
      <c r="E3847" s="13">
        <v>9.4</v>
      </c>
      <c r="F3847" s="7">
        <f>(((20-15)/(MIN($E$2:$E$8761)-15))*Data[[#This Row],[temperatuur]])+18.151</f>
        <v>16.176210084033613</v>
      </c>
      <c r="G3847" s="7">
        <f>Data[[#This Row],[Tintern ]]-Data[[#This Row],[temperatuur]]</f>
        <v>6.7762100840336128</v>
      </c>
      <c r="H3847" s="7">
        <f>ROUND(IF(Data[[#This Row],[deltaT]]&gt;0,(Data[[#This Row],[Tintern ]]-Data[[#This Row],[temperatuur]])*Uitgangspunten!$B$9,0),1)</f>
        <v>23.5</v>
      </c>
      <c r="I3847"/>
      <c r="J3847"/>
      <c r="K3847" s="6"/>
      <c r="O3847" s="5"/>
      <c r="P3847" s="8"/>
      <c r="U3847"/>
      <c r="V3847"/>
    </row>
    <row r="3848" spans="1:22" x14ac:dyDescent="0.25">
      <c r="A3848">
        <v>2000</v>
      </c>
      <c r="B3848">
        <v>5</v>
      </c>
      <c r="C3848">
        <v>2</v>
      </c>
      <c r="D3848">
        <v>2</v>
      </c>
      <c r="E3848" s="13">
        <v>9.4</v>
      </c>
      <c r="F3848" s="7">
        <f>(((20-15)/(MIN($E$2:$E$8761)-15))*Data[[#This Row],[temperatuur]])+18.151</f>
        <v>16.176210084033613</v>
      </c>
      <c r="G3848" s="7">
        <f>Data[[#This Row],[Tintern ]]-Data[[#This Row],[temperatuur]]</f>
        <v>6.7762100840336128</v>
      </c>
      <c r="H3848" s="7">
        <f>ROUND(IF(Data[[#This Row],[deltaT]]&gt;0,(Data[[#This Row],[Tintern ]]-Data[[#This Row],[temperatuur]])*Uitgangspunten!$B$9,0),1)</f>
        <v>23.5</v>
      </c>
      <c r="I3848"/>
      <c r="J3848"/>
      <c r="K3848" s="6"/>
      <c r="O3848" s="5"/>
      <c r="P3848" s="8"/>
      <c r="U3848"/>
      <c r="V3848"/>
    </row>
    <row r="3849" spans="1:22" x14ac:dyDescent="0.25">
      <c r="A3849">
        <v>2000</v>
      </c>
      <c r="B3849">
        <v>5</v>
      </c>
      <c r="C3849">
        <v>2</v>
      </c>
      <c r="D3849">
        <v>3</v>
      </c>
      <c r="E3849" s="13">
        <v>9.4</v>
      </c>
      <c r="F3849" s="7">
        <f>(((20-15)/(MIN($E$2:$E$8761)-15))*Data[[#This Row],[temperatuur]])+18.151</f>
        <v>16.176210084033613</v>
      </c>
      <c r="G3849" s="7">
        <f>Data[[#This Row],[Tintern ]]-Data[[#This Row],[temperatuur]]</f>
        <v>6.7762100840336128</v>
      </c>
      <c r="H3849" s="7">
        <f>ROUND(IF(Data[[#This Row],[deltaT]]&gt;0,(Data[[#This Row],[Tintern ]]-Data[[#This Row],[temperatuur]])*Uitgangspunten!$B$9,0),1)</f>
        <v>23.5</v>
      </c>
      <c r="I3849"/>
      <c r="J3849"/>
      <c r="K3849" s="6"/>
      <c r="O3849" s="5"/>
      <c r="P3849" s="8"/>
      <c r="U3849"/>
      <c r="V3849"/>
    </row>
    <row r="3850" spans="1:22" x14ac:dyDescent="0.25">
      <c r="A3850">
        <v>2000</v>
      </c>
      <c r="B3850">
        <v>5</v>
      </c>
      <c r="C3850">
        <v>2</v>
      </c>
      <c r="D3850">
        <v>6</v>
      </c>
      <c r="E3850" s="13">
        <v>9.4</v>
      </c>
      <c r="F3850" s="7">
        <f>(((20-15)/(MIN($E$2:$E$8761)-15))*Data[[#This Row],[temperatuur]])+18.151</f>
        <v>16.176210084033613</v>
      </c>
      <c r="G3850" s="7">
        <f>Data[[#This Row],[Tintern ]]-Data[[#This Row],[temperatuur]]</f>
        <v>6.7762100840336128</v>
      </c>
      <c r="H3850" s="7">
        <f>ROUND(IF(Data[[#This Row],[deltaT]]&gt;0,(Data[[#This Row],[Tintern ]]-Data[[#This Row],[temperatuur]])*Uitgangspunten!$B$9,0),1)</f>
        <v>23.5</v>
      </c>
      <c r="I3850"/>
      <c r="J3850"/>
      <c r="K3850" s="6"/>
      <c r="O3850" s="5"/>
      <c r="P3850" s="8"/>
      <c r="U3850"/>
      <c r="V3850"/>
    </row>
    <row r="3851" spans="1:22" x14ac:dyDescent="0.25">
      <c r="A3851">
        <v>2000</v>
      </c>
      <c r="B3851">
        <v>5</v>
      </c>
      <c r="C3851">
        <v>2</v>
      </c>
      <c r="D3851">
        <v>8</v>
      </c>
      <c r="E3851" s="13">
        <v>9.4</v>
      </c>
      <c r="F3851" s="7">
        <f>(((20-15)/(MIN($E$2:$E$8761)-15))*Data[[#This Row],[temperatuur]])+18.151</f>
        <v>16.176210084033613</v>
      </c>
      <c r="G3851" s="7">
        <f>Data[[#This Row],[Tintern ]]-Data[[#This Row],[temperatuur]]</f>
        <v>6.7762100840336128</v>
      </c>
      <c r="H3851" s="7">
        <f>ROUND(IF(Data[[#This Row],[deltaT]]&gt;0,(Data[[#This Row],[Tintern ]]-Data[[#This Row],[temperatuur]])*Uitgangspunten!$B$9,0),1)</f>
        <v>23.5</v>
      </c>
      <c r="I3851"/>
      <c r="J3851"/>
      <c r="K3851" s="6"/>
      <c r="O3851" s="5"/>
      <c r="P3851" s="8"/>
      <c r="U3851"/>
      <c r="V3851"/>
    </row>
    <row r="3852" spans="1:22" x14ac:dyDescent="0.25">
      <c r="A3852">
        <v>2000</v>
      </c>
      <c r="B3852">
        <v>5</v>
      </c>
      <c r="C3852">
        <v>18</v>
      </c>
      <c r="D3852">
        <v>6</v>
      </c>
      <c r="E3852" s="13">
        <v>9.4</v>
      </c>
      <c r="F3852" s="7">
        <f>(((20-15)/(MIN($E$2:$E$8761)-15))*Data[[#This Row],[temperatuur]])+18.151</f>
        <v>16.176210084033613</v>
      </c>
      <c r="G3852" s="7">
        <f>Data[[#This Row],[Tintern ]]-Data[[#This Row],[temperatuur]]</f>
        <v>6.7762100840336128</v>
      </c>
      <c r="H3852" s="7">
        <f>ROUND(IF(Data[[#This Row],[deltaT]]&gt;0,(Data[[#This Row],[Tintern ]]-Data[[#This Row],[temperatuur]])*Uitgangspunten!$B$9,0),1)</f>
        <v>23.5</v>
      </c>
      <c r="I3852"/>
      <c r="J3852"/>
      <c r="K3852" s="6"/>
      <c r="O3852" s="5"/>
      <c r="P3852" s="8"/>
      <c r="U3852"/>
      <c r="V3852"/>
    </row>
    <row r="3853" spans="1:22" x14ac:dyDescent="0.25">
      <c r="A3853">
        <v>2000</v>
      </c>
      <c r="B3853">
        <v>5</v>
      </c>
      <c r="C3853">
        <v>18</v>
      </c>
      <c r="D3853">
        <v>21</v>
      </c>
      <c r="E3853" s="13">
        <v>9.4</v>
      </c>
      <c r="F3853" s="7">
        <f>(((20-15)/(MIN($E$2:$E$8761)-15))*Data[[#This Row],[temperatuur]])+18.151</f>
        <v>16.176210084033613</v>
      </c>
      <c r="G3853" s="7">
        <f>Data[[#This Row],[Tintern ]]-Data[[#This Row],[temperatuur]]</f>
        <v>6.7762100840336128</v>
      </c>
      <c r="H3853" s="7">
        <f>ROUND(IF(Data[[#This Row],[deltaT]]&gt;0,(Data[[#This Row],[Tintern ]]-Data[[#This Row],[temperatuur]])*Uitgangspunten!$B$9,0),1)</f>
        <v>23.5</v>
      </c>
      <c r="I3853"/>
      <c r="J3853"/>
      <c r="K3853" s="6"/>
      <c r="O3853" s="5"/>
      <c r="P3853" s="8"/>
      <c r="U3853"/>
      <c r="V3853"/>
    </row>
    <row r="3854" spans="1:22" x14ac:dyDescent="0.25">
      <c r="A3854">
        <v>2000</v>
      </c>
      <c r="B3854">
        <v>5</v>
      </c>
      <c r="C3854">
        <v>28</v>
      </c>
      <c r="D3854">
        <v>18</v>
      </c>
      <c r="E3854" s="13">
        <v>9.4</v>
      </c>
      <c r="F3854" s="7">
        <f>(((20-15)/(MIN($E$2:$E$8761)-15))*Data[[#This Row],[temperatuur]])+18.151</f>
        <v>16.176210084033613</v>
      </c>
      <c r="G3854" s="7">
        <f>Data[[#This Row],[Tintern ]]-Data[[#This Row],[temperatuur]]</f>
        <v>6.7762100840336128</v>
      </c>
      <c r="H3854" s="7">
        <f>ROUND(IF(Data[[#This Row],[deltaT]]&gt;0,(Data[[#This Row],[Tintern ]]-Data[[#This Row],[temperatuur]])*Uitgangspunten!$B$9,0),1)</f>
        <v>23.5</v>
      </c>
      <c r="I3854"/>
      <c r="J3854"/>
      <c r="K3854" s="6"/>
      <c r="O3854" s="5"/>
      <c r="P3854" s="8"/>
      <c r="U3854"/>
      <c r="V3854"/>
    </row>
    <row r="3855" spans="1:22" x14ac:dyDescent="0.25">
      <c r="A3855">
        <v>2011</v>
      </c>
      <c r="B3855">
        <v>9</v>
      </c>
      <c r="C3855">
        <v>1</v>
      </c>
      <c r="D3855">
        <v>23</v>
      </c>
      <c r="E3855" s="13">
        <v>9.4</v>
      </c>
      <c r="F3855" s="7">
        <f>(((20-15)/(MIN($E$2:$E$8761)-15))*Data[[#This Row],[temperatuur]])+18.151</f>
        <v>16.176210084033613</v>
      </c>
      <c r="G3855" s="7">
        <f>Data[[#This Row],[Tintern ]]-Data[[#This Row],[temperatuur]]</f>
        <v>6.7762100840336128</v>
      </c>
      <c r="H3855" s="7">
        <f>ROUND(IF(Data[[#This Row],[deltaT]]&gt;0,(Data[[#This Row],[Tintern ]]-Data[[#This Row],[temperatuur]])*Uitgangspunten!$B$9,0),1)</f>
        <v>23.5</v>
      </c>
      <c r="I3855"/>
      <c r="J3855"/>
      <c r="K3855" s="6"/>
      <c r="O3855" s="5"/>
      <c r="P3855" s="8"/>
      <c r="U3855"/>
      <c r="V3855"/>
    </row>
    <row r="3856" spans="1:22" x14ac:dyDescent="0.25">
      <c r="A3856">
        <v>2011</v>
      </c>
      <c r="B3856">
        <v>9</v>
      </c>
      <c r="C3856">
        <v>23</v>
      </c>
      <c r="D3856">
        <v>21</v>
      </c>
      <c r="E3856" s="13">
        <v>9.4</v>
      </c>
      <c r="F3856" s="7">
        <f>(((20-15)/(MIN($E$2:$E$8761)-15))*Data[[#This Row],[temperatuur]])+18.151</f>
        <v>16.176210084033613</v>
      </c>
      <c r="G3856" s="7">
        <f>Data[[#This Row],[Tintern ]]-Data[[#This Row],[temperatuur]]</f>
        <v>6.7762100840336128</v>
      </c>
      <c r="H3856" s="7">
        <f>ROUND(IF(Data[[#This Row],[deltaT]]&gt;0,(Data[[#This Row],[Tintern ]]-Data[[#This Row],[temperatuur]])*Uitgangspunten!$B$9,0),1)</f>
        <v>23.5</v>
      </c>
      <c r="I3856"/>
      <c r="J3856"/>
      <c r="K3856" s="6"/>
      <c r="O3856" s="5"/>
      <c r="P3856" s="8"/>
      <c r="U3856"/>
      <c r="V3856"/>
    </row>
    <row r="3857" spans="1:22" x14ac:dyDescent="0.25">
      <c r="A3857">
        <v>2010</v>
      </c>
      <c r="B3857">
        <v>10</v>
      </c>
      <c r="C3857">
        <v>16</v>
      </c>
      <c r="D3857">
        <v>14</v>
      </c>
      <c r="E3857" s="13">
        <v>9.4</v>
      </c>
      <c r="F3857" s="7">
        <f>(((20-15)/(MIN($E$2:$E$8761)-15))*Data[[#This Row],[temperatuur]])+18.151</f>
        <v>16.176210084033613</v>
      </c>
      <c r="G3857" s="7">
        <f>Data[[#This Row],[Tintern ]]-Data[[#This Row],[temperatuur]]</f>
        <v>6.7762100840336128</v>
      </c>
      <c r="H3857" s="7">
        <f>ROUND(IF(Data[[#This Row],[deltaT]]&gt;0,(Data[[#This Row],[Tintern ]]-Data[[#This Row],[temperatuur]])*Uitgangspunten!$B$9,0),1)</f>
        <v>23.5</v>
      </c>
      <c r="I3857"/>
      <c r="J3857"/>
      <c r="K3857" s="6"/>
      <c r="O3857" s="5"/>
      <c r="P3857" s="8"/>
      <c r="U3857"/>
      <c r="V3857"/>
    </row>
    <row r="3858" spans="1:22" x14ac:dyDescent="0.25">
      <c r="A3858">
        <v>2010</v>
      </c>
      <c r="B3858">
        <v>10</v>
      </c>
      <c r="C3858">
        <v>17</v>
      </c>
      <c r="D3858">
        <v>14</v>
      </c>
      <c r="E3858" s="13">
        <v>9.4</v>
      </c>
      <c r="F3858" s="7">
        <f>(((20-15)/(MIN($E$2:$E$8761)-15))*Data[[#This Row],[temperatuur]])+18.151</f>
        <v>16.176210084033613</v>
      </c>
      <c r="G3858" s="7">
        <f>Data[[#This Row],[Tintern ]]-Data[[#This Row],[temperatuur]]</f>
        <v>6.7762100840336128</v>
      </c>
      <c r="H3858" s="7">
        <f>ROUND(IF(Data[[#This Row],[deltaT]]&gt;0,(Data[[#This Row],[Tintern ]]-Data[[#This Row],[temperatuur]])*Uitgangspunten!$B$9,0),1)</f>
        <v>23.5</v>
      </c>
      <c r="I3858"/>
      <c r="J3858"/>
      <c r="K3858" s="6"/>
      <c r="O3858" s="5"/>
      <c r="P3858" s="8"/>
      <c r="U3858"/>
      <c r="V3858"/>
    </row>
    <row r="3859" spans="1:22" x14ac:dyDescent="0.25">
      <c r="A3859">
        <v>2010</v>
      </c>
      <c r="B3859">
        <v>10</v>
      </c>
      <c r="C3859">
        <v>27</v>
      </c>
      <c r="D3859">
        <v>20</v>
      </c>
      <c r="E3859" s="13">
        <v>9.4</v>
      </c>
      <c r="F3859" s="7">
        <f>(((20-15)/(MIN($E$2:$E$8761)-15))*Data[[#This Row],[temperatuur]])+18.151</f>
        <v>16.176210084033613</v>
      </c>
      <c r="G3859" s="7">
        <f>Data[[#This Row],[Tintern ]]-Data[[#This Row],[temperatuur]]</f>
        <v>6.7762100840336128</v>
      </c>
      <c r="H3859" s="7">
        <f>ROUND(IF(Data[[#This Row],[deltaT]]&gt;0,(Data[[#This Row],[Tintern ]]-Data[[#This Row],[temperatuur]])*Uitgangspunten!$B$9,0),1)</f>
        <v>23.5</v>
      </c>
      <c r="I3859"/>
      <c r="J3859"/>
      <c r="K3859" s="6"/>
      <c r="O3859" s="5"/>
      <c r="P3859" s="8"/>
      <c r="U3859"/>
      <c r="V3859"/>
    </row>
    <row r="3860" spans="1:22" x14ac:dyDescent="0.25">
      <c r="A3860">
        <v>2003</v>
      </c>
      <c r="B3860">
        <v>11</v>
      </c>
      <c r="C3860">
        <v>1</v>
      </c>
      <c r="D3860">
        <v>19</v>
      </c>
      <c r="E3860" s="13">
        <v>9.4</v>
      </c>
      <c r="F3860" s="7">
        <f>(((20-15)/(MIN($E$2:$E$8761)-15))*Data[[#This Row],[temperatuur]])+18.151</f>
        <v>16.176210084033613</v>
      </c>
      <c r="G3860" s="7">
        <f>Data[[#This Row],[Tintern ]]-Data[[#This Row],[temperatuur]]</f>
        <v>6.7762100840336128</v>
      </c>
      <c r="H3860" s="7">
        <f>ROUND(IF(Data[[#This Row],[deltaT]]&gt;0,(Data[[#This Row],[Tintern ]]-Data[[#This Row],[temperatuur]])*Uitgangspunten!$B$9,0),1)</f>
        <v>23.5</v>
      </c>
      <c r="I3860"/>
      <c r="J3860"/>
      <c r="K3860" s="6"/>
      <c r="O3860" s="5"/>
      <c r="P3860" s="8"/>
      <c r="U3860"/>
      <c r="V3860"/>
    </row>
    <row r="3861" spans="1:22" x14ac:dyDescent="0.25">
      <c r="A3861">
        <v>2003</v>
      </c>
      <c r="B3861">
        <v>11</v>
      </c>
      <c r="C3861">
        <v>5</v>
      </c>
      <c r="D3861">
        <v>2</v>
      </c>
      <c r="E3861" s="13">
        <v>9.4</v>
      </c>
      <c r="F3861" s="7">
        <f>(((20-15)/(MIN($E$2:$E$8761)-15))*Data[[#This Row],[temperatuur]])+18.151</f>
        <v>16.176210084033613</v>
      </c>
      <c r="G3861" s="7">
        <f>Data[[#This Row],[Tintern ]]-Data[[#This Row],[temperatuur]]</f>
        <v>6.7762100840336128</v>
      </c>
      <c r="H3861" s="7">
        <f>ROUND(IF(Data[[#This Row],[deltaT]]&gt;0,(Data[[#This Row],[Tintern ]]-Data[[#This Row],[temperatuur]])*Uitgangspunten!$B$9,0),1)</f>
        <v>23.5</v>
      </c>
      <c r="I3861"/>
      <c r="J3861"/>
      <c r="K3861" s="6"/>
      <c r="O3861" s="5"/>
      <c r="P3861" s="8"/>
      <c r="U3861"/>
      <c r="V3861"/>
    </row>
    <row r="3862" spans="1:22" x14ac:dyDescent="0.25">
      <c r="A3862">
        <v>2003</v>
      </c>
      <c r="B3862">
        <v>11</v>
      </c>
      <c r="C3862">
        <v>5</v>
      </c>
      <c r="D3862">
        <v>22</v>
      </c>
      <c r="E3862" s="13">
        <v>9.4</v>
      </c>
      <c r="F3862" s="7">
        <f>(((20-15)/(MIN($E$2:$E$8761)-15))*Data[[#This Row],[temperatuur]])+18.151</f>
        <v>16.176210084033613</v>
      </c>
      <c r="G3862" s="7">
        <f>Data[[#This Row],[Tintern ]]-Data[[#This Row],[temperatuur]]</f>
        <v>6.7762100840336128</v>
      </c>
      <c r="H3862" s="7">
        <f>ROUND(IF(Data[[#This Row],[deltaT]]&gt;0,(Data[[#This Row],[Tintern ]]-Data[[#This Row],[temperatuur]])*Uitgangspunten!$B$9,0),1)</f>
        <v>23.5</v>
      </c>
      <c r="I3862"/>
      <c r="J3862"/>
      <c r="K3862" s="6"/>
      <c r="O3862" s="5"/>
      <c r="P3862" s="8"/>
      <c r="U3862"/>
      <c r="V3862"/>
    </row>
    <row r="3863" spans="1:22" x14ac:dyDescent="0.25">
      <c r="A3863">
        <v>2003</v>
      </c>
      <c r="B3863">
        <v>11</v>
      </c>
      <c r="C3863">
        <v>22</v>
      </c>
      <c r="D3863">
        <v>1</v>
      </c>
      <c r="E3863" s="13">
        <v>9.4</v>
      </c>
      <c r="F3863" s="7">
        <f>(((20-15)/(MIN($E$2:$E$8761)-15))*Data[[#This Row],[temperatuur]])+18.151</f>
        <v>16.176210084033613</v>
      </c>
      <c r="G3863" s="7">
        <f>Data[[#This Row],[Tintern ]]-Data[[#This Row],[temperatuur]]</f>
        <v>6.7762100840336128</v>
      </c>
      <c r="H3863" s="7">
        <f>ROUND(IF(Data[[#This Row],[deltaT]]&gt;0,(Data[[#This Row],[Tintern ]]-Data[[#This Row],[temperatuur]])*Uitgangspunten!$B$9,0),1)</f>
        <v>23.5</v>
      </c>
      <c r="I3863"/>
      <c r="J3863"/>
      <c r="K3863" s="6"/>
      <c r="O3863" s="5"/>
      <c r="P3863" s="8"/>
      <c r="U3863"/>
      <c r="V3863"/>
    </row>
    <row r="3864" spans="1:22" x14ac:dyDescent="0.25">
      <c r="A3864">
        <v>2003</v>
      </c>
      <c r="B3864">
        <v>11</v>
      </c>
      <c r="C3864">
        <v>22</v>
      </c>
      <c r="D3864">
        <v>6</v>
      </c>
      <c r="E3864" s="13">
        <v>9.4</v>
      </c>
      <c r="F3864" s="7">
        <f>(((20-15)/(MIN($E$2:$E$8761)-15))*Data[[#This Row],[temperatuur]])+18.151</f>
        <v>16.176210084033613</v>
      </c>
      <c r="G3864" s="7">
        <f>Data[[#This Row],[Tintern ]]-Data[[#This Row],[temperatuur]]</f>
        <v>6.7762100840336128</v>
      </c>
      <c r="H3864" s="7">
        <f>ROUND(IF(Data[[#This Row],[deltaT]]&gt;0,(Data[[#This Row],[Tintern ]]-Data[[#This Row],[temperatuur]])*Uitgangspunten!$B$9,0),1)</f>
        <v>23.5</v>
      </c>
      <c r="I3864"/>
      <c r="J3864"/>
      <c r="K3864" s="6"/>
      <c r="O3864" s="5"/>
      <c r="P3864" s="8"/>
      <c r="U3864"/>
      <c r="V3864"/>
    </row>
    <row r="3865" spans="1:22" x14ac:dyDescent="0.25">
      <c r="A3865">
        <v>2003</v>
      </c>
      <c r="B3865">
        <v>11</v>
      </c>
      <c r="C3865">
        <v>22</v>
      </c>
      <c r="D3865">
        <v>8</v>
      </c>
      <c r="E3865" s="13">
        <v>9.4</v>
      </c>
      <c r="F3865" s="7">
        <f>(((20-15)/(MIN($E$2:$E$8761)-15))*Data[[#This Row],[temperatuur]])+18.151</f>
        <v>16.176210084033613</v>
      </c>
      <c r="G3865" s="7">
        <f>Data[[#This Row],[Tintern ]]-Data[[#This Row],[temperatuur]]</f>
        <v>6.7762100840336128</v>
      </c>
      <c r="H3865" s="7">
        <f>ROUND(IF(Data[[#This Row],[deltaT]]&gt;0,(Data[[#This Row],[Tintern ]]-Data[[#This Row],[temperatuur]])*Uitgangspunten!$B$9,0),1)</f>
        <v>23.5</v>
      </c>
      <c r="I3865"/>
      <c r="J3865"/>
      <c r="K3865" s="6"/>
      <c r="O3865" s="5"/>
      <c r="P3865" s="8"/>
      <c r="U3865"/>
      <c r="V3865"/>
    </row>
    <row r="3866" spans="1:22" x14ac:dyDescent="0.25">
      <c r="A3866">
        <v>2003</v>
      </c>
      <c r="B3866">
        <v>11</v>
      </c>
      <c r="C3866">
        <v>25</v>
      </c>
      <c r="D3866">
        <v>13</v>
      </c>
      <c r="E3866" s="13">
        <v>9.4</v>
      </c>
      <c r="F3866" s="7">
        <f>(((20-15)/(MIN($E$2:$E$8761)-15))*Data[[#This Row],[temperatuur]])+18.151</f>
        <v>16.176210084033613</v>
      </c>
      <c r="G3866" s="7">
        <f>Data[[#This Row],[Tintern ]]-Data[[#This Row],[temperatuur]]</f>
        <v>6.7762100840336128</v>
      </c>
      <c r="H3866" s="7">
        <f>ROUND(IF(Data[[#This Row],[deltaT]]&gt;0,(Data[[#This Row],[Tintern ]]-Data[[#This Row],[temperatuur]])*Uitgangspunten!$B$9,0),1)</f>
        <v>23.5</v>
      </c>
      <c r="I3866">
        <f>(MAX(E3842:E3865)+MIN(E3842:E3865))/20</f>
        <v>0.94000000000000006</v>
      </c>
      <c r="J3866"/>
      <c r="K3866" s="6"/>
      <c r="O3866" s="5"/>
      <c r="P3866" s="8"/>
      <c r="U3866"/>
      <c r="V3866"/>
    </row>
    <row r="3867" spans="1:22" x14ac:dyDescent="0.25">
      <c r="A3867">
        <v>2003</v>
      </c>
      <c r="B3867">
        <v>11</v>
      </c>
      <c r="C3867">
        <v>26</v>
      </c>
      <c r="D3867">
        <v>18</v>
      </c>
      <c r="E3867" s="13">
        <v>9.4</v>
      </c>
      <c r="F3867" s="7">
        <f>(((20-15)/(MIN($E$2:$E$8761)-15))*Data[[#This Row],[temperatuur]])+18.151</f>
        <v>16.176210084033613</v>
      </c>
      <c r="G3867" s="7">
        <f>Data[[#This Row],[Tintern ]]-Data[[#This Row],[temperatuur]]</f>
        <v>6.7762100840336128</v>
      </c>
      <c r="H3867" s="7">
        <f>ROUND(IF(Data[[#This Row],[deltaT]]&gt;0,(Data[[#This Row],[Tintern ]]-Data[[#This Row],[temperatuur]])*Uitgangspunten!$B$9,0),1)</f>
        <v>23.5</v>
      </c>
      <c r="I3867"/>
      <c r="J3867"/>
      <c r="K3867" s="6"/>
      <c r="O3867" s="5"/>
      <c r="P3867" s="8"/>
      <c r="U3867"/>
      <c r="V3867"/>
    </row>
    <row r="3868" spans="1:22" x14ac:dyDescent="0.25">
      <c r="A3868">
        <v>2001</v>
      </c>
      <c r="B3868">
        <v>1</v>
      </c>
      <c r="C3868">
        <v>2</v>
      </c>
      <c r="D3868">
        <v>19</v>
      </c>
      <c r="E3868" s="13">
        <v>9.5</v>
      </c>
      <c r="F3868" s="7">
        <f>(((20-15)/(MIN($E$2:$E$8761)-15))*Data[[#This Row],[temperatuur]])+18.151</f>
        <v>16.15520168067227</v>
      </c>
      <c r="G3868" s="7">
        <f>Data[[#This Row],[Tintern ]]-Data[[#This Row],[temperatuur]]</f>
        <v>6.6552016806722705</v>
      </c>
      <c r="H3868" s="7">
        <f>ROUND(IF(Data[[#This Row],[deltaT]]&gt;0,(Data[[#This Row],[Tintern ]]-Data[[#This Row],[temperatuur]])*Uitgangspunten!$B$9,0),1)</f>
        <v>23.1</v>
      </c>
      <c r="I3868"/>
      <c r="J3868"/>
      <c r="K3868" s="6"/>
      <c r="O3868" s="5"/>
      <c r="P3868" s="8"/>
      <c r="U3868"/>
      <c r="V3868"/>
    </row>
    <row r="3869" spans="1:22" x14ac:dyDescent="0.25">
      <c r="A3869">
        <v>2001</v>
      </c>
      <c r="B3869">
        <v>1</v>
      </c>
      <c r="C3869">
        <v>23</v>
      </c>
      <c r="D3869">
        <v>22</v>
      </c>
      <c r="E3869" s="13">
        <v>9.5</v>
      </c>
      <c r="F3869" s="7">
        <f>(((20-15)/(MIN($E$2:$E$8761)-15))*Data[[#This Row],[temperatuur]])+18.151</f>
        <v>16.15520168067227</v>
      </c>
      <c r="G3869" s="7">
        <f>Data[[#This Row],[Tintern ]]-Data[[#This Row],[temperatuur]]</f>
        <v>6.6552016806722705</v>
      </c>
      <c r="H3869" s="7">
        <f>ROUND(IF(Data[[#This Row],[deltaT]]&gt;0,(Data[[#This Row],[Tintern ]]-Data[[#This Row],[temperatuur]])*Uitgangspunten!$B$9,0),1)</f>
        <v>23.1</v>
      </c>
      <c r="I3869"/>
      <c r="J3869"/>
      <c r="K3869" s="6"/>
      <c r="O3869" s="5"/>
      <c r="P3869" s="8"/>
      <c r="U3869"/>
      <c r="V3869"/>
    </row>
    <row r="3870" spans="1:22" x14ac:dyDescent="0.25">
      <c r="A3870">
        <v>2004</v>
      </c>
      <c r="B3870">
        <v>2</v>
      </c>
      <c r="C3870" s="3">
        <v>1</v>
      </c>
      <c r="D3870" s="3">
        <v>16</v>
      </c>
      <c r="E3870" s="13">
        <v>9.5</v>
      </c>
      <c r="F3870" s="7">
        <f>(((20-15)/(MIN($E$2:$E$8761)-15))*Data[[#This Row],[temperatuur]])+18.151</f>
        <v>16.15520168067227</v>
      </c>
      <c r="G3870" s="7">
        <f>Data[[#This Row],[Tintern ]]-Data[[#This Row],[temperatuur]]</f>
        <v>6.6552016806722705</v>
      </c>
      <c r="H3870" s="7">
        <f>ROUND(IF(Data[[#This Row],[deltaT]]&gt;0,(Data[[#This Row],[Tintern ]]-Data[[#This Row],[temperatuur]])*Uitgangspunten!$B$9,0),1)</f>
        <v>23.1</v>
      </c>
      <c r="I3870"/>
      <c r="J3870"/>
      <c r="K3870" s="6"/>
      <c r="O3870" s="5"/>
      <c r="P3870" s="8"/>
      <c r="U3870"/>
      <c r="V3870"/>
    </row>
    <row r="3871" spans="1:22" x14ac:dyDescent="0.25">
      <c r="A3871">
        <v>2004</v>
      </c>
      <c r="B3871">
        <v>2</v>
      </c>
      <c r="C3871" s="3">
        <v>1</v>
      </c>
      <c r="D3871" s="3">
        <v>18</v>
      </c>
      <c r="E3871" s="13">
        <v>9.5</v>
      </c>
      <c r="F3871" s="7">
        <f>(((20-15)/(MIN($E$2:$E$8761)-15))*Data[[#This Row],[temperatuur]])+18.151</f>
        <v>16.15520168067227</v>
      </c>
      <c r="G3871" s="7">
        <f>Data[[#This Row],[Tintern ]]-Data[[#This Row],[temperatuur]]</f>
        <v>6.6552016806722705</v>
      </c>
      <c r="H3871" s="7">
        <f>ROUND(IF(Data[[#This Row],[deltaT]]&gt;0,(Data[[#This Row],[Tintern ]]-Data[[#This Row],[temperatuur]])*Uitgangspunten!$B$9,0),1)</f>
        <v>23.1</v>
      </c>
      <c r="I3871"/>
      <c r="J3871"/>
      <c r="K3871" s="6"/>
      <c r="O3871" s="5"/>
      <c r="P3871" s="8"/>
      <c r="U3871"/>
      <c r="V3871"/>
    </row>
    <row r="3872" spans="1:22" x14ac:dyDescent="0.25">
      <c r="A3872">
        <v>2004</v>
      </c>
      <c r="B3872">
        <v>2</v>
      </c>
      <c r="C3872">
        <v>13</v>
      </c>
      <c r="D3872">
        <v>12</v>
      </c>
      <c r="E3872" s="13">
        <v>9.5</v>
      </c>
      <c r="F3872" s="7">
        <f>(((20-15)/(MIN($E$2:$E$8761)-15))*Data[[#This Row],[temperatuur]])+18.151</f>
        <v>16.15520168067227</v>
      </c>
      <c r="G3872" s="7">
        <f>Data[[#This Row],[Tintern ]]-Data[[#This Row],[temperatuur]]</f>
        <v>6.6552016806722705</v>
      </c>
      <c r="H3872" s="7">
        <f>ROUND(IF(Data[[#This Row],[deltaT]]&gt;0,(Data[[#This Row],[Tintern ]]-Data[[#This Row],[temperatuur]])*Uitgangspunten!$B$9,0),1)</f>
        <v>23.1</v>
      </c>
      <c r="I3872"/>
      <c r="J3872"/>
      <c r="K3872" s="6"/>
      <c r="O3872" s="5"/>
      <c r="P3872" s="8"/>
      <c r="U3872"/>
      <c r="V3872"/>
    </row>
    <row r="3873" spans="1:22" x14ac:dyDescent="0.25">
      <c r="A3873">
        <v>2004</v>
      </c>
      <c r="B3873">
        <v>3</v>
      </c>
      <c r="C3873">
        <v>13</v>
      </c>
      <c r="D3873">
        <v>14</v>
      </c>
      <c r="E3873" s="13">
        <v>9.5</v>
      </c>
      <c r="F3873" s="7">
        <f>(((20-15)/(MIN($E$2:$E$8761)-15))*Data[[#This Row],[temperatuur]])+18.151</f>
        <v>16.15520168067227</v>
      </c>
      <c r="G3873" s="7">
        <f>Data[[#This Row],[Tintern ]]-Data[[#This Row],[temperatuur]]</f>
        <v>6.6552016806722705</v>
      </c>
      <c r="H3873" s="7">
        <f>ROUND(IF(Data[[#This Row],[deltaT]]&gt;0,(Data[[#This Row],[Tintern ]]-Data[[#This Row],[temperatuur]])*Uitgangspunten!$B$9,0),1)</f>
        <v>23.1</v>
      </c>
      <c r="I3873"/>
      <c r="J3873"/>
      <c r="K3873" s="6"/>
      <c r="O3873" s="5"/>
      <c r="P3873" s="8"/>
      <c r="U3873"/>
      <c r="V3873"/>
    </row>
    <row r="3874" spans="1:22" x14ac:dyDescent="0.25">
      <c r="A3874">
        <v>2004</v>
      </c>
      <c r="B3874">
        <v>3</v>
      </c>
      <c r="C3874">
        <v>18</v>
      </c>
      <c r="D3874">
        <v>22</v>
      </c>
      <c r="E3874" s="13">
        <v>9.5</v>
      </c>
      <c r="F3874" s="7">
        <f>(((20-15)/(MIN($E$2:$E$8761)-15))*Data[[#This Row],[temperatuur]])+18.151</f>
        <v>16.15520168067227</v>
      </c>
      <c r="G3874" s="7">
        <f>Data[[#This Row],[Tintern ]]-Data[[#This Row],[temperatuur]]</f>
        <v>6.6552016806722705</v>
      </c>
      <c r="H3874" s="7">
        <f>ROUND(IF(Data[[#This Row],[deltaT]]&gt;0,(Data[[#This Row],[Tintern ]]-Data[[#This Row],[temperatuur]])*Uitgangspunten!$B$9,0),1)</f>
        <v>23.1</v>
      </c>
      <c r="I3874"/>
      <c r="J3874"/>
      <c r="K3874" s="6"/>
      <c r="O3874" s="5"/>
      <c r="P3874" s="8"/>
      <c r="U3874"/>
      <c r="V3874"/>
    </row>
    <row r="3875" spans="1:22" x14ac:dyDescent="0.25">
      <c r="A3875">
        <v>2004</v>
      </c>
      <c r="B3875">
        <v>3</v>
      </c>
      <c r="C3875">
        <v>20</v>
      </c>
      <c r="D3875">
        <v>24</v>
      </c>
      <c r="E3875" s="13">
        <v>9.5</v>
      </c>
      <c r="F3875" s="7">
        <f>(((20-15)/(MIN($E$2:$E$8761)-15))*Data[[#This Row],[temperatuur]])+18.151</f>
        <v>16.15520168067227</v>
      </c>
      <c r="G3875" s="7">
        <f>Data[[#This Row],[Tintern ]]-Data[[#This Row],[temperatuur]]</f>
        <v>6.6552016806722705</v>
      </c>
      <c r="H3875" s="7">
        <f>ROUND(IF(Data[[#This Row],[deltaT]]&gt;0,(Data[[#This Row],[Tintern ]]-Data[[#This Row],[temperatuur]])*Uitgangspunten!$B$9,0),1)</f>
        <v>23.1</v>
      </c>
      <c r="I3875"/>
      <c r="J3875"/>
      <c r="K3875" s="6"/>
      <c r="O3875" s="5"/>
      <c r="P3875" s="8"/>
      <c r="U3875"/>
      <c r="V3875"/>
    </row>
    <row r="3876" spans="1:22" x14ac:dyDescent="0.25">
      <c r="A3876">
        <v>2004</v>
      </c>
      <c r="B3876" s="3">
        <v>3</v>
      </c>
      <c r="C3876" s="3">
        <v>31</v>
      </c>
      <c r="D3876" s="3">
        <v>22</v>
      </c>
      <c r="E3876" s="13">
        <v>9.5</v>
      </c>
      <c r="F3876" s="7">
        <f>(((20-15)/(MIN($E$2:$E$8761)-15))*Data[[#This Row],[temperatuur]])+18.151</f>
        <v>16.15520168067227</v>
      </c>
      <c r="G3876" s="7">
        <f>Data[[#This Row],[Tintern ]]-Data[[#This Row],[temperatuur]]</f>
        <v>6.6552016806722705</v>
      </c>
      <c r="H3876" s="7">
        <f>ROUND(IF(Data[[#This Row],[deltaT]]&gt;0,(Data[[#This Row],[Tintern ]]-Data[[#This Row],[temperatuur]])*Uitgangspunten!$B$9,0),1)</f>
        <v>23.1</v>
      </c>
      <c r="I3876"/>
      <c r="J3876"/>
      <c r="K3876" s="6"/>
      <c r="O3876" s="5"/>
      <c r="P3876" s="8"/>
      <c r="U3876"/>
      <c r="V3876"/>
    </row>
    <row r="3877" spans="1:22" x14ac:dyDescent="0.25">
      <c r="A3877">
        <v>2002</v>
      </c>
      <c r="B3877">
        <v>4</v>
      </c>
      <c r="C3877">
        <v>4</v>
      </c>
      <c r="D3877">
        <v>2</v>
      </c>
      <c r="E3877" s="13">
        <v>9.5</v>
      </c>
      <c r="F3877" s="7">
        <f>(((20-15)/(MIN($E$2:$E$8761)-15))*Data[[#This Row],[temperatuur]])+18.151</f>
        <v>16.15520168067227</v>
      </c>
      <c r="G3877" s="7">
        <f>Data[[#This Row],[Tintern ]]-Data[[#This Row],[temperatuur]]</f>
        <v>6.6552016806722705</v>
      </c>
      <c r="H3877" s="7">
        <f>ROUND(IF(Data[[#This Row],[deltaT]]&gt;0,(Data[[#This Row],[Tintern ]]-Data[[#This Row],[temperatuur]])*Uitgangspunten!$B$9,0),1)</f>
        <v>23.1</v>
      </c>
      <c r="I3877"/>
      <c r="J3877"/>
      <c r="K3877" s="6"/>
      <c r="O3877" s="5"/>
      <c r="P3877" s="8"/>
      <c r="U3877"/>
      <c r="V3877"/>
    </row>
    <row r="3878" spans="1:22" x14ac:dyDescent="0.25">
      <c r="A3878">
        <v>2002</v>
      </c>
      <c r="B3878">
        <v>4</v>
      </c>
      <c r="C3878">
        <v>9</v>
      </c>
      <c r="D3878">
        <v>16</v>
      </c>
      <c r="E3878" s="13">
        <v>9.5</v>
      </c>
      <c r="F3878" s="7">
        <f>(((20-15)/(MIN($E$2:$E$8761)-15))*Data[[#This Row],[temperatuur]])+18.151</f>
        <v>16.15520168067227</v>
      </c>
      <c r="G3878" s="7">
        <f>Data[[#This Row],[Tintern ]]-Data[[#This Row],[temperatuur]]</f>
        <v>6.6552016806722705</v>
      </c>
      <c r="H3878" s="7">
        <f>ROUND(IF(Data[[#This Row],[deltaT]]&gt;0,(Data[[#This Row],[Tintern ]]-Data[[#This Row],[temperatuur]])*Uitgangspunten!$B$9,0),1)</f>
        <v>23.1</v>
      </c>
      <c r="I3878"/>
      <c r="J3878"/>
      <c r="K3878" s="6"/>
      <c r="O3878" s="5"/>
      <c r="P3878" s="8"/>
      <c r="U3878"/>
      <c r="V3878"/>
    </row>
    <row r="3879" spans="1:22" x14ac:dyDescent="0.25">
      <c r="A3879">
        <v>2002</v>
      </c>
      <c r="B3879">
        <v>4</v>
      </c>
      <c r="C3879">
        <v>16</v>
      </c>
      <c r="D3879">
        <v>13</v>
      </c>
      <c r="E3879" s="13">
        <v>9.5</v>
      </c>
      <c r="F3879" s="7">
        <f>(((20-15)/(MIN($E$2:$E$8761)-15))*Data[[#This Row],[temperatuur]])+18.151</f>
        <v>16.15520168067227</v>
      </c>
      <c r="G3879" s="7">
        <f>Data[[#This Row],[Tintern ]]-Data[[#This Row],[temperatuur]]</f>
        <v>6.6552016806722705</v>
      </c>
      <c r="H3879" s="7">
        <f>ROUND(IF(Data[[#This Row],[deltaT]]&gt;0,(Data[[#This Row],[Tintern ]]-Data[[#This Row],[temperatuur]])*Uitgangspunten!$B$9,0),1)</f>
        <v>23.1</v>
      </c>
      <c r="I3879"/>
      <c r="J3879"/>
      <c r="K3879" s="6"/>
      <c r="O3879" s="5"/>
      <c r="P3879" s="8"/>
      <c r="U3879"/>
      <c r="V3879"/>
    </row>
    <row r="3880" spans="1:22" x14ac:dyDescent="0.25">
      <c r="A3880">
        <v>2002</v>
      </c>
      <c r="B3880">
        <v>4</v>
      </c>
      <c r="C3880">
        <v>29</v>
      </c>
      <c r="D3880">
        <v>21</v>
      </c>
      <c r="E3880" s="13">
        <v>9.5</v>
      </c>
      <c r="F3880" s="7">
        <f>(((20-15)/(MIN($E$2:$E$8761)-15))*Data[[#This Row],[temperatuur]])+18.151</f>
        <v>16.15520168067227</v>
      </c>
      <c r="G3880" s="7">
        <f>Data[[#This Row],[Tintern ]]-Data[[#This Row],[temperatuur]]</f>
        <v>6.6552016806722705</v>
      </c>
      <c r="H3880" s="7">
        <f>ROUND(IF(Data[[#This Row],[deltaT]]&gt;0,(Data[[#This Row],[Tintern ]]-Data[[#This Row],[temperatuur]])*Uitgangspunten!$B$9,0),1)</f>
        <v>23.1</v>
      </c>
      <c r="I3880"/>
      <c r="J3880"/>
      <c r="K3880" s="6"/>
      <c r="O3880" s="5"/>
      <c r="P3880" s="8"/>
      <c r="U3880"/>
      <c r="V3880"/>
    </row>
    <row r="3881" spans="1:22" x14ac:dyDescent="0.25">
      <c r="A3881">
        <v>2000</v>
      </c>
      <c r="B3881">
        <v>5</v>
      </c>
      <c r="C3881">
        <v>2</v>
      </c>
      <c r="D3881">
        <v>1</v>
      </c>
      <c r="E3881" s="13">
        <v>9.5</v>
      </c>
      <c r="F3881" s="7">
        <f>(((20-15)/(MIN($E$2:$E$8761)-15))*Data[[#This Row],[temperatuur]])+18.151</f>
        <v>16.15520168067227</v>
      </c>
      <c r="G3881" s="7">
        <f>Data[[#This Row],[Tintern ]]-Data[[#This Row],[temperatuur]]</f>
        <v>6.6552016806722705</v>
      </c>
      <c r="H3881" s="7">
        <f>ROUND(IF(Data[[#This Row],[deltaT]]&gt;0,(Data[[#This Row],[Tintern ]]-Data[[#This Row],[temperatuur]])*Uitgangspunten!$B$9,0),1)</f>
        <v>23.1</v>
      </c>
      <c r="I3881"/>
      <c r="J3881"/>
      <c r="K3881" s="6"/>
      <c r="O3881" s="5"/>
      <c r="P3881" s="8"/>
      <c r="U3881"/>
      <c r="V3881"/>
    </row>
    <row r="3882" spans="1:22" x14ac:dyDescent="0.25">
      <c r="A3882">
        <v>2000</v>
      </c>
      <c r="B3882">
        <v>5</v>
      </c>
      <c r="C3882">
        <v>2</v>
      </c>
      <c r="D3882">
        <v>4</v>
      </c>
      <c r="E3882" s="13">
        <v>9.5</v>
      </c>
      <c r="F3882" s="7">
        <f>(((20-15)/(MIN($E$2:$E$8761)-15))*Data[[#This Row],[temperatuur]])+18.151</f>
        <v>16.15520168067227</v>
      </c>
      <c r="G3882" s="7">
        <f>Data[[#This Row],[Tintern ]]-Data[[#This Row],[temperatuur]]</f>
        <v>6.6552016806722705</v>
      </c>
      <c r="H3882" s="7">
        <f>ROUND(IF(Data[[#This Row],[deltaT]]&gt;0,(Data[[#This Row],[Tintern ]]-Data[[#This Row],[temperatuur]])*Uitgangspunten!$B$9,0),1)</f>
        <v>23.1</v>
      </c>
      <c r="I3882"/>
      <c r="J3882"/>
      <c r="K3882" s="6"/>
      <c r="O3882" s="5"/>
      <c r="P3882" s="8"/>
      <c r="U3882"/>
      <c r="V3882"/>
    </row>
    <row r="3883" spans="1:22" x14ac:dyDescent="0.25">
      <c r="A3883">
        <v>2000</v>
      </c>
      <c r="B3883">
        <v>5</v>
      </c>
      <c r="C3883">
        <v>14</v>
      </c>
      <c r="D3883">
        <v>4</v>
      </c>
      <c r="E3883" s="13">
        <v>9.5</v>
      </c>
      <c r="F3883" s="7">
        <f>(((20-15)/(MIN($E$2:$E$8761)-15))*Data[[#This Row],[temperatuur]])+18.151</f>
        <v>16.15520168067227</v>
      </c>
      <c r="G3883" s="7">
        <f>Data[[#This Row],[Tintern ]]-Data[[#This Row],[temperatuur]]</f>
        <v>6.6552016806722705</v>
      </c>
      <c r="H3883" s="7">
        <f>ROUND(IF(Data[[#This Row],[deltaT]]&gt;0,(Data[[#This Row],[Tintern ]]-Data[[#This Row],[temperatuur]])*Uitgangspunten!$B$9,0),1)</f>
        <v>23.1</v>
      </c>
      <c r="I3883"/>
      <c r="J3883"/>
      <c r="K3883" s="6"/>
      <c r="O3883" s="5"/>
      <c r="P3883" s="8"/>
      <c r="U3883"/>
      <c r="V3883"/>
    </row>
    <row r="3884" spans="1:22" x14ac:dyDescent="0.25">
      <c r="A3884">
        <v>2000</v>
      </c>
      <c r="B3884">
        <v>5</v>
      </c>
      <c r="C3884">
        <v>20</v>
      </c>
      <c r="D3884">
        <v>1</v>
      </c>
      <c r="E3884" s="13">
        <v>9.5</v>
      </c>
      <c r="F3884" s="7">
        <f>(((20-15)/(MIN($E$2:$E$8761)-15))*Data[[#This Row],[temperatuur]])+18.151</f>
        <v>16.15520168067227</v>
      </c>
      <c r="G3884" s="7">
        <f>Data[[#This Row],[Tintern ]]-Data[[#This Row],[temperatuur]]</f>
        <v>6.6552016806722705</v>
      </c>
      <c r="H3884" s="7">
        <f>ROUND(IF(Data[[#This Row],[deltaT]]&gt;0,(Data[[#This Row],[Tintern ]]-Data[[#This Row],[temperatuur]])*Uitgangspunten!$B$9,0),1)</f>
        <v>23.1</v>
      </c>
      <c r="I3884"/>
      <c r="J3884"/>
      <c r="K3884" s="6"/>
      <c r="O3884" s="5"/>
      <c r="P3884" s="8"/>
      <c r="U3884"/>
      <c r="V3884"/>
    </row>
    <row r="3885" spans="1:22" x14ac:dyDescent="0.25">
      <c r="A3885">
        <v>2000</v>
      </c>
      <c r="B3885">
        <v>5</v>
      </c>
      <c r="C3885">
        <v>20</v>
      </c>
      <c r="D3885">
        <v>20</v>
      </c>
      <c r="E3885" s="13">
        <v>9.5</v>
      </c>
      <c r="F3885" s="7">
        <f>(((20-15)/(MIN($E$2:$E$8761)-15))*Data[[#This Row],[temperatuur]])+18.151</f>
        <v>16.15520168067227</v>
      </c>
      <c r="G3885" s="7">
        <f>Data[[#This Row],[Tintern ]]-Data[[#This Row],[temperatuur]]</f>
        <v>6.6552016806722705</v>
      </c>
      <c r="H3885" s="7">
        <f>ROUND(IF(Data[[#This Row],[deltaT]]&gt;0,(Data[[#This Row],[Tintern ]]-Data[[#This Row],[temperatuur]])*Uitgangspunten!$B$9,0),1)</f>
        <v>23.1</v>
      </c>
      <c r="I3885"/>
      <c r="J3885"/>
      <c r="K3885" s="6"/>
      <c r="O3885" s="5"/>
      <c r="P3885" s="8"/>
      <c r="U3885"/>
      <c r="V3885"/>
    </row>
    <row r="3886" spans="1:22" x14ac:dyDescent="0.25">
      <c r="A3886">
        <v>2000</v>
      </c>
      <c r="B3886">
        <v>5</v>
      </c>
      <c r="C3886">
        <v>28</v>
      </c>
      <c r="D3886">
        <v>19</v>
      </c>
      <c r="E3886" s="13">
        <v>9.5</v>
      </c>
      <c r="F3886" s="7">
        <f>(((20-15)/(MIN($E$2:$E$8761)-15))*Data[[#This Row],[temperatuur]])+18.151</f>
        <v>16.15520168067227</v>
      </c>
      <c r="G3886" s="7">
        <f>Data[[#This Row],[Tintern ]]-Data[[#This Row],[temperatuur]]</f>
        <v>6.6552016806722705</v>
      </c>
      <c r="H3886" s="7">
        <f>ROUND(IF(Data[[#This Row],[deltaT]]&gt;0,(Data[[#This Row],[Tintern ]]-Data[[#This Row],[temperatuur]])*Uitgangspunten!$B$9,0),1)</f>
        <v>23.1</v>
      </c>
      <c r="I3886"/>
      <c r="J3886"/>
      <c r="K3886" s="6"/>
      <c r="O3886" s="5"/>
      <c r="P3886" s="8"/>
      <c r="U3886"/>
      <c r="V3886"/>
    </row>
    <row r="3887" spans="1:22" x14ac:dyDescent="0.25">
      <c r="A3887">
        <v>2000</v>
      </c>
      <c r="B3887" s="3">
        <v>5</v>
      </c>
      <c r="C3887" s="3">
        <v>31</v>
      </c>
      <c r="D3887" s="3">
        <v>24</v>
      </c>
      <c r="E3887" s="13">
        <v>9.5</v>
      </c>
      <c r="F3887" s="7">
        <f>(((20-15)/(MIN($E$2:$E$8761)-15))*Data[[#This Row],[temperatuur]])+18.151</f>
        <v>16.15520168067227</v>
      </c>
      <c r="G3887" s="7">
        <f>Data[[#This Row],[Tintern ]]-Data[[#This Row],[temperatuur]]</f>
        <v>6.6552016806722705</v>
      </c>
      <c r="H3887" s="7">
        <f>ROUND(IF(Data[[#This Row],[deltaT]]&gt;0,(Data[[#This Row],[Tintern ]]-Data[[#This Row],[temperatuur]])*Uitgangspunten!$B$9,0),1)</f>
        <v>23.1</v>
      </c>
      <c r="I3887"/>
      <c r="J3887"/>
      <c r="K3887" s="6"/>
      <c r="O3887" s="5"/>
      <c r="P3887" s="8"/>
      <c r="U3887"/>
      <c r="V3887"/>
    </row>
    <row r="3888" spans="1:22" x14ac:dyDescent="0.25">
      <c r="A3888">
        <v>2011</v>
      </c>
      <c r="B3888">
        <v>6</v>
      </c>
      <c r="C3888">
        <v>10</v>
      </c>
      <c r="D3888">
        <v>24</v>
      </c>
      <c r="E3888" s="13">
        <v>9.5</v>
      </c>
      <c r="F3888" s="7">
        <f>(((20-15)/(MIN($E$2:$E$8761)-15))*Data[[#This Row],[temperatuur]])+18.151</f>
        <v>16.15520168067227</v>
      </c>
      <c r="G3888" s="7">
        <f>Data[[#This Row],[Tintern ]]-Data[[#This Row],[temperatuur]]</f>
        <v>6.6552016806722705</v>
      </c>
      <c r="H3888" s="7">
        <f>ROUND(IF(Data[[#This Row],[deltaT]]&gt;0,(Data[[#This Row],[Tintern ]]-Data[[#This Row],[temperatuur]])*Uitgangspunten!$B$9,0),1)</f>
        <v>23.1</v>
      </c>
      <c r="I3888"/>
      <c r="J3888"/>
      <c r="K3888" s="6"/>
      <c r="O3888" s="5"/>
      <c r="P3888" s="8"/>
      <c r="U3888"/>
      <c r="V3888"/>
    </row>
    <row r="3889" spans="1:22" x14ac:dyDescent="0.25">
      <c r="A3889">
        <v>2008</v>
      </c>
      <c r="B3889">
        <v>7</v>
      </c>
      <c r="C3889">
        <v>5</v>
      </c>
      <c r="D3889">
        <v>4</v>
      </c>
      <c r="E3889" s="13">
        <v>9.5</v>
      </c>
      <c r="F3889" s="7">
        <f>(((20-15)/(MIN($E$2:$E$8761)-15))*Data[[#This Row],[temperatuur]])+18.151</f>
        <v>16.15520168067227</v>
      </c>
      <c r="G3889" s="7">
        <f>Data[[#This Row],[Tintern ]]-Data[[#This Row],[temperatuur]]</f>
        <v>6.6552016806722705</v>
      </c>
      <c r="H3889" s="7">
        <f>ROUND(IF(Data[[#This Row],[deltaT]]&gt;0,(Data[[#This Row],[Tintern ]]-Data[[#This Row],[temperatuur]])*Uitgangspunten!$B$9,0),1)</f>
        <v>23.1</v>
      </c>
      <c r="I3889"/>
      <c r="J3889"/>
      <c r="K3889" s="6"/>
      <c r="O3889" s="5"/>
      <c r="P3889" s="8"/>
      <c r="U3889"/>
      <c r="V3889"/>
    </row>
    <row r="3890" spans="1:22" x14ac:dyDescent="0.25">
      <c r="A3890">
        <v>2001</v>
      </c>
      <c r="B3890">
        <v>8</v>
      </c>
      <c r="C3890">
        <v>11</v>
      </c>
      <c r="D3890">
        <v>4</v>
      </c>
      <c r="E3890" s="13">
        <v>9.5</v>
      </c>
      <c r="F3890" s="7">
        <f>(((20-15)/(MIN($E$2:$E$8761)-15))*Data[[#This Row],[temperatuur]])+18.151</f>
        <v>16.15520168067227</v>
      </c>
      <c r="G3890" s="7">
        <f>Data[[#This Row],[Tintern ]]-Data[[#This Row],[temperatuur]]</f>
        <v>6.6552016806722705</v>
      </c>
      <c r="H3890" s="7">
        <f>ROUND(IF(Data[[#This Row],[deltaT]]&gt;0,(Data[[#This Row],[Tintern ]]-Data[[#This Row],[temperatuur]])*Uitgangspunten!$B$9,0),1)</f>
        <v>23.1</v>
      </c>
      <c r="I3890">
        <f>(MAX(E3866:E3889)+MIN(E3866:E3889))/20</f>
        <v>0.94499999999999995</v>
      </c>
      <c r="J3890"/>
      <c r="K3890" s="6"/>
      <c r="O3890" s="5"/>
      <c r="P3890" s="8"/>
      <c r="U3890"/>
      <c r="V3890"/>
    </row>
    <row r="3891" spans="1:22" x14ac:dyDescent="0.25">
      <c r="A3891">
        <v>2001</v>
      </c>
      <c r="B3891">
        <v>8</v>
      </c>
      <c r="C3891">
        <v>28</v>
      </c>
      <c r="D3891">
        <v>24</v>
      </c>
      <c r="E3891" s="13">
        <v>9.5</v>
      </c>
      <c r="F3891" s="7">
        <f>(((20-15)/(MIN($E$2:$E$8761)-15))*Data[[#This Row],[temperatuur]])+18.151</f>
        <v>16.15520168067227</v>
      </c>
      <c r="G3891" s="7">
        <f>Data[[#This Row],[Tintern ]]-Data[[#This Row],[temperatuur]]</f>
        <v>6.6552016806722705</v>
      </c>
      <c r="H3891" s="7">
        <f>ROUND(IF(Data[[#This Row],[deltaT]]&gt;0,(Data[[#This Row],[Tintern ]]-Data[[#This Row],[temperatuur]])*Uitgangspunten!$B$9,0),1)</f>
        <v>23.1</v>
      </c>
      <c r="I3891"/>
      <c r="J3891"/>
      <c r="K3891" s="6"/>
      <c r="O3891" s="5"/>
      <c r="P3891" s="8"/>
      <c r="U3891"/>
      <c r="V3891"/>
    </row>
    <row r="3892" spans="1:22" x14ac:dyDescent="0.25">
      <c r="A3892">
        <v>2011</v>
      </c>
      <c r="B3892">
        <v>9</v>
      </c>
      <c r="C3892">
        <v>28</v>
      </c>
      <c r="D3892">
        <v>2</v>
      </c>
      <c r="E3892" s="13">
        <v>9.5</v>
      </c>
      <c r="F3892" s="7">
        <f>(((20-15)/(MIN($E$2:$E$8761)-15))*Data[[#This Row],[temperatuur]])+18.151</f>
        <v>16.15520168067227</v>
      </c>
      <c r="G3892" s="7">
        <f>Data[[#This Row],[Tintern ]]-Data[[#This Row],[temperatuur]]</f>
        <v>6.6552016806722705</v>
      </c>
      <c r="H3892" s="7">
        <f>ROUND(IF(Data[[#This Row],[deltaT]]&gt;0,(Data[[#This Row],[Tintern ]]-Data[[#This Row],[temperatuur]])*Uitgangspunten!$B$9,0),1)</f>
        <v>23.1</v>
      </c>
      <c r="I3892"/>
      <c r="J3892"/>
      <c r="K3892" s="6"/>
      <c r="O3892" s="5"/>
      <c r="P3892" s="8"/>
      <c r="U3892"/>
      <c r="V3892"/>
    </row>
    <row r="3893" spans="1:22" x14ac:dyDescent="0.25">
      <c r="A3893">
        <v>2010</v>
      </c>
      <c r="B3893">
        <v>10</v>
      </c>
      <c r="C3893">
        <v>13</v>
      </c>
      <c r="D3893">
        <v>8</v>
      </c>
      <c r="E3893" s="13">
        <v>9.5</v>
      </c>
      <c r="F3893" s="7">
        <f>(((20-15)/(MIN($E$2:$E$8761)-15))*Data[[#This Row],[temperatuur]])+18.151</f>
        <v>16.15520168067227</v>
      </c>
      <c r="G3893" s="7">
        <f>Data[[#This Row],[Tintern ]]-Data[[#This Row],[temperatuur]]</f>
        <v>6.6552016806722705</v>
      </c>
      <c r="H3893" s="7">
        <f>ROUND(IF(Data[[#This Row],[deltaT]]&gt;0,(Data[[#This Row],[Tintern ]]-Data[[#This Row],[temperatuur]])*Uitgangspunten!$B$9,0),1)</f>
        <v>23.1</v>
      </c>
      <c r="I3893"/>
      <c r="J3893"/>
      <c r="K3893" s="6"/>
      <c r="O3893" s="5"/>
      <c r="P3893" s="8"/>
      <c r="U3893"/>
      <c r="V3893"/>
    </row>
    <row r="3894" spans="1:22" x14ac:dyDescent="0.25">
      <c r="A3894">
        <v>2010</v>
      </c>
      <c r="B3894">
        <v>10</v>
      </c>
      <c r="C3894">
        <v>14</v>
      </c>
      <c r="D3894">
        <v>8</v>
      </c>
      <c r="E3894" s="13">
        <v>9.5</v>
      </c>
      <c r="F3894" s="7">
        <f>(((20-15)/(MIN($E$2:$E$8761)-15))*Data[[#This Row],[temperatuur]])+18.151</f>
        <v>16.15520168067227</v>
      </c>
      <c r="G3894" s="7">
        <f>Data[[#This Row],[Tintern ]]-Data[[#This Row],[temperatuur]]</f>
        <v>6.6552016806722705</v>
      </c>
      <c r="H3894" s="7">
        <f>ROUND(IF(Data[[#This Row],[deltaT]]&gt;0,(Data[[#This Row],[Tintern ]]-Data[[#This Row],[temperatuur]])*Uitgangspunten!$B$9,0),1)</f>
        <v>23.1</v>
      </c>
      <c r="I3894"/>
      <c r="J3894"/>
      <c r="K3894" s="6"/>
      <c r="O3894" s="5"/>
      <c r="P3894" s="8"/>
      <c r="U3894"/>
      <c r="V3894"/>
    </row>
    <row r="3895" spans="1:22" x14ac:dyDescent="0.25">
      <c r="A3895">
        <v>2010</v>
      </c>
      <c r="B3895">
        <v>10</v>
      </c>
      <c r="C3895">
        <v>16</v>
      </c>
      <c r="D3895">
        <v>8</v>
      </c>
      <c r="E3895" s="13">
        <v>9.5</v>
      </c>
      <c r="F3895" s="7">
        <f>(((20-15)/(MIN($E$2:$E$8761)-15))*Data[[#This Row],[temperatuur]])+18.151</f>
        <v>16.15520168067227</v>
      </c>
      <c r="G3895" s="7">
        <f>Data[[#This Row],[Tintern ]]-Data[[#This Row],[temperatuur]]</f>
        <v>6.6552016806722705</v>
      </c>
      <c r="H3895" s="7">
        <f>ROUND(IF(Data[[#This Row],[deltaT]]&gt;0,(Data[[#This Row],[Tintern ]]-Data[[#This Row],[temperatuur]])*Uitgangspunten!$B$9,0),1)</f>
        <v>23.1</v>
      </c>
      <c r="I3895"/>
      <c r="J3895"/>
      <c r="K3895" s="6"/>
      <c r="O3895" s="5"/>
      <c r="P3895" s="8"/>
      <c r="U3895"/>
      <c r="V3895"/>
    </row>
    <row r="3896" spans="1:22" x14ac:dyDescent="0.25">
      <c r="A3896">
        <v>2010</v>
      </c>
      <c r="B3896">
        <v>10</v>
      </c>
      <c r="C3896">
        <v>18</v>
      </c>
      <c r="D3896">
        <v>20</v>
      </c>
      <c r="E3896" s="13">
        <v>9.5</v>
      </c>
      <c r="F3896" s="7">
        <f>(((20-15)/(MIN($E$2:$E$8761)-15))*Data[[#This Row],[temperatuur]])+18.151</f>
        <v>16.15520168067227</v>
      </c>
      <c r="G3896" s="7">
        <f>Data[[#This Row],[Tintern ]]-Data[[#This Row],[temperatuur]]</f>
        <v>6.6552016806722705</v>
      </c>
      <c r="H3896" s="7">
        <f>ROUND(IF(Data[[#This Row],[deltaT]]&gt;0,(Data[[#This Row],[Tintern ]]-Data[[#This Row],[temperatuur]])*Uitgangspunten!$B$9,0),1)</f>
        <v>23.1</v>
      </c>
      <c r="I3896"/>
      <c r="J3896"/>
      <c r="K3896" s="6"/>
      <c r="O3896" s="5"/>
      <c r="P3896" s="8"/>
      <c r="U3896"/>
      <c r="V3896"/>
    </row>
    <row r="3897" spans="1:22" x14ac:dyDescent="0.25">
      <c r="A3897">
        <v>2010</v>
      </c>
      <c r="B3897">
        <v>10</v>
      </c>
      <c r="C3897">
        <v>21</v>
      </c>
      <c r="D3897">
        <v>9</v>
      </c>
      <c r="E3897" s="13">
        <v>9.5</v>
      </c>
      <c r="F3897" s="7">
        <f>(((20-15)/(MIN($E$2:$E$8761)-15))*Data[[#This Row],[temperatuur]])+18.151</f>
        <v>16.15520168067227</v>
      </c>
      <c r="G3897" s="7">
        <f>Data[[#This Row],[Tintern ]]-Data[[#This Row],[temperatuur]]</f>
        <v>6.6552016806722705</v>
      </c>
      <c r="H3897" s="7">
        <f>ROUND(IF(Data[[#This Row],[deltaT]]&gt;0,(Data[[#This Row],[Tintern ]]-Data[[#This Row],[temperatuur]])*Uitgangspunten!$B$9,0),1)</f>
        <v>23.1</v>
      </c>
      <c r="I3897"/>
      <c r="J3897"/>
      <c r="K3897" s="6"/>
      <c r="O3897" s="5"/>
      <c r="P3897" s="8"/>
      <c r="U3897"/>
      <c r="V3897"/>
    </row>
    <row r="3898" spans="1:22" x14ac:dyDescent="0.25">
      <c r="A3898">
        <v>2010</v>
      </c>
      <c r="B3898">
        <v>10</v>
      </c>
      <c r="C3898">
        <v>25</v>
      </c>
      <c r="D3898">
        <v>10</v>
      </c>
      <c r="E3898" s="13">
        <v>9.5</v>
      </c>
      <c r="F3898" s="7">
        <f>(((20-15)/(MIN($E$2:$E$8761)-15))*Data[[#This Row],[temperatuur]])+18.151</f>
        <v>16.15520168067227</v>
      </c>
      <c r="G3898" s="7">
        <f>Data[[#This Row],[Tintern ]]-Data[[#This Row],[temperatuur]]</f>
        <v>6.6552016806722705</v>
      </c>
      <c r="H3898" s="7">
        <f>ROUND(IF(Data[[#This Row],[deltaT]]&gt;0,(Data[[#This Row],[Tintern ]]-Data[[#This Row],[temperatuur]])*Uitgangspunten!$B$9,0),1)</f>
        <v>23.1</v>
      </c>
      <c r="I3898"/>
      <c r="J3898"/>
      <c r="K3898" s="6"/>
      <c r="O3898" s="5"/>
      <c r="P3898" s="8"/>
      <c r="U3898"/>
      <c r="V3898"/>
    </row>
    <row r="3899" spans="1:22" x14ac:dyDescent="0.25">
      <c r="A3899">
        <v>2010</v>
      </c>
      <c r="B3899" s="3">
        <v>10</v>
      </c>
      <c r="C3899">
        <v>31</v>
      </c>
      <c r="D3899">
        <v>22</v>
      </c>
      <c r="E3899" s="13">
        <v>9.5</v>
      </c>
      <c r="F3899" s="7">
        <f>(((20-15)/(MIN($E$2:$E$8761)-15))*Data[[#This Row],[temperatuur]])+18.151</f>
        <v>16.15520168067227</v>
      </c>
      <c r="G3899" s="7">
        <f>Data[[#This Row],[Tintern ]]-Data[[#This Row],[temperatuur]]</f>
        <v>6.6552016806722705</v>
      </c>
      <c r="H3899" s="7">
        <f>ROUND(IF(Data[[#This Row],[deltaT]]&gt;0,(Data[[#This Row],[Tintern ]]-Data[[#This Row],[temperatuur]])*Uitgangspunten!$B$9,0),1)</f>
        <v>23.1</v>
      </c>
      <c r="I3899"/>
      <c r="J3899"/>
      <c r="K3899" s="6"/>
      <c r="O3899" s="5"/>
      <c r="P3899" s="8"/>
      <c r="U3899"/>
      <c r="V3899"/>
    </row>
    <row r="3900" spans="1:22" x14ac:dyDescent="0.25">
      <c r="A3900">
        <v>2003</v>
      </c>
      <c r="B3900">
        <v>11</v>
      </c>
      <c r="C3900">
        <v>1</v>
      </c>
      <c r="D3900">
        <v>15</v>
      </c>
      <c r="E3900" s="13">
        <v>9.5</v>
      </c>
      <c r="F3900" s="7">
        <f>(((20-15)/(MIN($E$2:$E$8761)-15))*Data[[#This Row],[temperatuur]])+18.151</f>
        <v>16.15520168067227</v>
      </c>
      <c r="G3900" s="7">
        <f>Data[[#This Row],[Tintern ]]-Data[[#This Row],[temperatuur]]</f>
        <v>6.6552016806722705</v>
      </c>
      <c r="H3900" s="7">
        <f>ROUND(IF(Data[[#This Row],[deltaT]]&gt;0,(Data[[#This Row],[Tintern ]]-Data[[#This Row],[temperatuur]])*Uitgangspunten!$B$9,0),1)</f>
        <v>23.1</v>
      </c>
      <c r="I3900"/>
      <c r="J3900"/>
      <c r="K3900" s="6"/>
      <c r="O3900" s="5"/>
      <c r="P3900" s="8"/>
      <c r="U3900"/>
      <c r="V3900"/>
    </row>
    <row r="3901" spans="1:22" x14ac:dyDescent="0.25">
      <c r="A3901">
        <v>2003</v>
      </c>
      <c r="B3901">
        <v>11</v>
      </c>
      <c r="C3901">
        <v>7</v>
      </c>
      <c r="D3901">
        <v>11</v>
      </c>
      <c r="E3901" s="13">
        <v>9.5</v>
      </c>
      <c r="F3901" s="7">
        <f>(((20-15)/(MIN($E$2:$E$8761)-15))*Data[[#This Row],[temperatuur]])+18.151</f>
        <v>16.15520168067227</v>
      </c>
      <c r="G3901" s="7">
        <f>Data[[#This Row],[Tintern ]]-Data[[#This Row],[temperatuur]]</f>
        <v>6.6552016806722705</v>
      </c>
      <c r="H3901" s="7">
        <f>ROUND(IF(Data[[#This Row],[deltaT]]&gt;0,(Data[[#This Row],[Tintern ]]-Data[[#This Row],[temperatuur]])*Uitgangspunten!$B$9,0),1)</f>
        <v>23.1</v>
      </c>
      <c r="I3901"/>
      <c r="J3901"/>
      <c r="K3901" s="6"/>
      <c r="O3901" s="5"/>
      <c r="P3901" s="8"/>
      <c r="U3901"/>
      <c r="V3901"/>
    </row>
    <row r="3902" spans="1:22" x14ac:dyDescent="0.25">
      <c r="A3902">
        <v>2003</v>
      </c>
      <c r="B3902">
        <v>11</v>
      </c>
      <c r="C3902">
        <v>7</v>
      </c>
      <c r="D3902">
        <v>14</v>
      </c>
      <c r="E3902" s="13">
        <v>9.5</v>
      </c>
      <c r="F3902" s="7">
        <f>(((20-15)/(MIN($E$2:$E$8761)-15))*Data[[#This Row],[temperatuur]])+18.151</f>
        <v>16.15520168067227</v>
      </c>
      <c r="G3902" s="7">
        <f>Data[[#This Row],[Tintern ]]-Data[[#This Row],[temperatuur]]</f>
        <v>6.6552016806722705</v>
      </c>
      <c r="H3902" s="7">
        <f>ROUND(IF(Data[[#This Row],[deltaT]]&gt;0,(Data[[#This Row],[Tintern ]]-Data[[#This Row],[temperatuur]])*Uitgangspunten!$B$9,0),1)</f>
        <v>23.1</v>
      </c>
      <c r="I3902"/>
      <c r="J3902"/>
      <c r="K3902" s="6"/>
      <c r="O3902" s="5"/>
      <c r="P3902" s="8"/>
      <c r="U3902"/>
      <c r="V3902"/>
    </row>
    <row r="3903" spans="1:22" x14ac:dyDescent="0.25">
      <c r="A3903">
        <v>2003</v>
      </c>
      <c r="B3903">
        <v>11</v>
      </c>
      <c r="C3903">
        <v>8</v>
      </c>
      <c r="D3903">
        <v>12</v>
      </c>
      <c r="E3903" s="13">
        <v>9.5</v>
      </c>
      <c r="F3903" s="7">
        <f>(((20-15)/(MIN($E$2:$E$8761)-15))*Data[[#This Row],[temperatuur]])+18.151</f>
        <v>16.15520168067227</v>
      </c>
      <c r="G3903" s="7">
        <f>Data[[#This Row],[Tintern ]]-Data[[#This Row],[temperatuur]]</f>
        <v>6.6552016806722705</v>
      </c>
      <c r="H3903" s="7">
        <f>ROUND(IF(Data[[#This Row],[deltaT]]&gt;0,(Data[[#This Row],[Tintern ]]-Data[[#This Row],[temperatuur]])*Uitgangspunten!$B$9,0),1)</f>
        <v>23.1</v>
      </c>
      <c r="I3903"/>
      <c r="J3903"/>
      <c r="K3903" s="6"/>
      <c r="O3903" s="5"/>
      <c r="P3903" s="8"/>
      <c r="U3903"/>
      <c r="V3903"/>
    </row>
    <row r="3904" spans="1:22" x14ac:dyDescent="0.25">
      <c r="A3904">
        <v>2003</v>
      </c>
      <c r="B3904">
        <v>11</v>
      </c>
      <c r="C3904">
        <v>9</v>
      </c>
      <c r="D3904">
        <v>19</v>
      </c>
      <c r="E3904" s="13">
        <v>9.5</v>
      </c>
      <c r="F3904" s="7">
        <f>(((20-15)/(MIN($E$2:$E$8761)-15))*Data[[#This Row],[temperatuur]])+18.151</f>
        <v>16.15520168067227</v>
      </c>
      <c r="G3904" s="7">
        <f>Data[[#This Row],[Tintern ]]-Data[[#This Row],[temperatuur]]</f>
        <v>6.6552016806722705</v>
      </c>
      <c r="H3904" s="7">
        <f>ROUND(IF(Data[[#This Row],[deltaT]]&gt;0,(Data[[#This Row],[Tintern ]]-Data[[#This Row],[temperatuur]])*Uitgangspunten!$B$9,0),1)</f>
        <v>23.1</v>
      </c>
      <c r="I3904"/>
      <c r="J3904"/>
      <c r="K3904" s="6"/>
      <c r="O3904" s="5"/>
      <c r="P3904" s="8"/>
      <c r="U3904"/>
      <c r="V3904"/>
    </row>
    <row r="3905" spans="1:22" x14ac:dyDescent="0.25">
      <c r="A3905">
        <v>2003</v>
      </c>
      <c r="B3905">
        <v>11</v>
      </c>
      <c r="C3905">
        <v>9</v>
      </c>
      <c r="D3905">
        <v>24</v>
      </c>
      <c r="E3905" s="13">
        <v>9.5</v>
      </c>
      <c r="F3905" s="7">
        <f>(((20-15)/(MIN($E$2:$E$8761)-15))*Data[[#This Row],[temperatuur]])+18.151</f>
        <v>16.15520168067227</v>
      </c>
      <c r="G3905" s="7">
        <f>Data[[#This Row],[Tintern ]]-Data[[#This Row],[temperatuur]]</f>
        <v>6.6552016806722705</v>
      </c>
      <c r="H3905" s="7">
        <f>ROUND(IF(Data[[#This Row],[deltaT]]&gt;0,(Data[[#This Row],[Tintern ]]-Data[[#This Row],[temperatuur]])*Uitgangspunten!$B$9,0),1)</f>
        <v>23.1</v>
      </c>
      <c r="I3905"/>
      <c r="J3905"/>
      <c r="K3905" s="6"/>
      <c r="O3905" s="5"/>
      <c r="P3905" s="8"/>
      <c r="U3905"/>
      <c r="V3905"/>
    </row>
    <row r="3906" spans="1:22" x14ac:dyDescent="0.25">
      <c r="A3906">
        <v>2003</v>
      </c>
      <c r="B3906">
        <v>11</v>
      </c>
      <c r="C3906">
        <v>20</v>
      </c>
      <c r="D3906">
        <v>12</v>
      </c>
      <c r="E3906" s="13">
        <v>9.5</v>
      </c>
      <c r="F3906" s="7">
        <f>(((20-15)/(MIN($E$2:$E$8761)-15))*Data[[#This Row],[temperatuur]])+18.151</f>
        <v>16.15520168067227</v>
      </c>
      <c r="G3906" s="7">
        <f>Data[[#This Row],[Tintern ]]-Data[[#This Row],[temperatuur]]</f>
        <v>6.6552016806722705</v>
      </c>
      <c r="H3906" s="7">
        <f>ROUND(IF(Data[[#This Row],[deltaT]]&gt;0,(Data[[#This Row],[Tintern ]]-Data[[#This Row],[temperatuur]])*Uitgangspunten!$B$9,0),1)</f>
        <v>23.1</v>
      </c>
      <c r="I3906"/>
      <c r="J3906"/>
      <c r="K3906" s="6"/>
      <c r="O3906" s="5"/>
      <c r="P3906" s="8"/>
      <c r="U3906"/>
      <c r="V3906"/>
    </row>
    <row r="3907" spans="1:22" x14ac:dyDescent="0.25">
      <c r="A3907">
        <v>2003</v>
      </c>
      <c r="B3907">
        <v>11</v>
      </c>
      <c r="C3907">
        <v>21</v>
      </c>
      <c r="D3907">
        <v>11</v>
      </c>
      <c r="E3907" s="13">
        <v>9.5</v>
      </c>
      <c r="F3907" s="7">
        <f>(((20-15)/(MIN($E$2:$E$8761)-15))*Data[[#This Row],[temperatuur]])+18.151</f>
        <v>16.15520168067227</v>
      </c>
      <c r="G3907" s="7">
        <f>Data[[#This Row],[Tintern ]]-Data[[#This Row],[temperatuur]]</f>
        <v>6.6552016806722705</v>
      </c>
      <c r="H3907" s="7">
        <f>ROUND(IF(Data[[#This Row],[deltaT]]&gt;0,(Data[[#This Row],[Tintern ]]-Data[[#This Row],[temperatuur]])*Uitgangspunten!$B$9,0),1)</f>
        <v>23.1</v>
      </c>
      <c r="I3907"/>
      <c r="J3907"/>
      <c r="K3907" s="6"/>
      <c r="O3907" s="5"/>
      <c r="P3907" s="8"/>
      <c r="U3907"/>
      <c r="V3907"/>
    </row>
    <row r="3908" spans="1:22" x14ac:dyDescent="0.25">
      <c r="A3908">
        <v>2003</v>
      </c>
      <c r="B3908">
        <v>11</v>
      </c>
      <c r="C3908">
        <v>22</v>
      </c>
      <c r="D3908">
        <v>4</v>
      </c>
      <c r="E3908" s="13">
        <v>9.5</v>
      </c>
      <c r="F3908" s="7">
        <f>(((20-15)/(MIN($E$2:$E$8761)-15))*Data[[#This Row],[temperatuur]])+18.151</f>
        <v>16.15520168067227</v>
      </c>
      <c r="G3908" s="7">
        <f>Data[[#This Row],[Tintern ]]-Data[[#This Row],[temperatuur]]</f>
        <v>6.6552016806722705</v>
      </c>
      <c r="H3908" s="7">
        <f>ROUND(IF(Data[[#This Row],[deltaT]]&gt;0,(Data[[#This Row],[Tintern ]]-Data[[#This Row],[temperatuur]])*Uitgangspunten!$B$9,0),1)</f>
        <v>23.1</v>
      </c>
      <c r="I3908"/>
      <c r="J3908"/>
      <c r="K3908" s="6"/>
      <c r="O3908" s="5"/>
      <c r="P3908" s="8"/>
      <c r="U3908"/>
      <c r="V3908"/>
    </row>
    <row r="3909" spans="1:22" x14ac:dyDescent="0.25">
      <c r="A3909">
        <v>2003</v>
      </c>
      <c r="B3909">
        <v>11</v>
      </c>
      <c r="C3909">
        <v>22</v>
      </c>
      <c r="D3909">
        <v>5</v>
      </c>
      <c r="E3909" s="13">
        <v>9.5</v>
      </c>
      <c r="F3909" s="7">
        <f>(((20-15)/(MIN($E$2:$E$8761)-15))*Data[[#This Row],[temperatuur]])+18.151</f>
        <v>16.15520168067227</v>
      </c>
      <c r="G3909" s="7">
        <f>Data[[#This Row],[Tintern ]]-Data[[#This Row],[temperatuur]]</f>
        <v>6.6552016806722705</v>
      </c>
      <c r="H3909" s="7">
        <f>ROUND(IF(Data[[#This Row],[deltaT]]&gt;0,(Data[[#This Row],[Tintern ]]-Data[[#This Row],[temperatuur]])*Uitgangspunten!$B$9,0),1)</f>
        <v>23.1</v>
      </c>
      <c r="I3909"/>
      <c r="J3909"/>
      <c r="K3909" s="6"/>
      <c r="O3909" s="5"/>
      <c r="P3909" s="8"/>
      <c r="U3909"/>
      <c r="V3909"/>
    </row>
    <row r="3910" spans="1:22" x14ac:dyDescent="0.25">
      <c r="A3910">
        <v>2003</v>
      </c>
      <c r="B3910">
        <v>11</v>
      </c>
      <c r="C3910">
        <v>23</v>
      </c>
      <c r="D3910">
        <v>24</v>
      </c>
      <c r="E3910" s="13">
        <v>9.5</v>
      </c>
      <c r="F3910" s="7">
        <f>(((20-15)/(MIN($E$2:$E$8761)-15))*Data[[#This Row],[temperatuur]])+18.151</f>
        <v>16.15520168067227</v>
      </c>
      <c r="G3910" s="7">
        <f>Data[[#This Row],[Tintern ]]-Data[[#This Row],[temperatuur]]</f>
        <v>6.6552016806722705</v>
      </c>
      <c r="H3910" s="7">
        <f>ROUND(IF(Data[[#This Row],[deltaT]]&gt;0,(Data[[#This Row],[Tintern ]]-Data[[#This Row],[temperatuur]])*Uitgangspunten!$B$9,0),1)</f>
        <v>23.1</v>
      </c>
      <c r="I3910"/>
      <c r="J3910"/>
      <c r="K3910" s="6"/>
      <c r="O3910" s="5"/>
      <c r="P3910" s="8"/>
      <c r="U3910"/>
      <c r="V3910"/>
    </row>
    <row r="3911" spans="1:22" x14ac:dyDescent="0.25">
      <c r="A3911">
        <v>2003</v>
      </c>
      <c r="B3911">
        <v>12</v>
      </c>
      <c r="C3911">
        <v>14</v>
      </c>
      <c r="D3911">
        <v>13</v>
      </c>
      <c r="E3911" s="13">
        <v>9.5</v>
      </c>
      <c r="F3911" s="7">
        <f>(((20-15)/(MIN($E$2:$E$8761)-15))*Data[[#This Row],[temperatuur]])+18.151</f>
        <v>16.15520168067227</v>
      </c>
      <c r="G3911" s="7">
        <f>Data[[#This Row],[Tintern ]]-Data[[#This Row],[temperatuur]]</f>
        <v>6.6552016806722705</v>
      </c>
      <c r="H3911" s="7">
        <f>ROUND(IF(Data[[#This Row],[deltaT]]&gt;0,(Data[[#This Row],[Tintern ]]-Data[[#This Row],[temperatuur]])*Uitgangspunten!$B$9,0),1)</f>
        <v>23.1</v>
      </c>
      <c r="I3911"/>
      <c r="J3911"/>
      <c r="K3911" s="6"/>
      <c r="O3911" s="5"/>
      <c r="P3911" s="8"/>
      <c r="U3911"/>
      <c r="V3911"/>
    </row>
    <row r="3912" spans="1:22" x14ac:dyDescent="0.25">
      <c r="A3912">
        <v>2001</v>
      </c>
      <c r="B3912">
        <v>1</v>
      </c>
      <c r="C3912">
        <v>2</v>
      </c>
      <c r="D3912">
        <v>20</v>
      </c>
      <c r="E3912" s="13">
        <v>9.6000000000000014</v>
      </c>
      <c r="F3912" s="7">
        <f>(((20-15)/(MIN($E$2:$E$8761)-15))*Data[[#This Row],[temperatuur]])+18.151</f>
        <v>16.134193277310924</v>
      </c>
      <c r="G3912" s="7">
        <f>Data[[#This Row],[Tintern ]]-Data[[#This Row],[temperatuur]]</f>
        <v>6.5341932773109228</v>
      </c>
      <c r="H3912" s="7">
        <f>ROUND(IF(Data[[#This Row],[deltaT]]&gt;0,(Data[[#This Row],[Tintern ]]-Data[[#This Row],[temperatuur]])*Uitgangspunten!$B$9,0),1)</f>
        <v>22.7</v>
      </c>
      <c r="I3912"/>
      <c r="J3912"/>
      <c r="K3912" s="6"/>
      <c r="O3912" s="5"/>
      <c r="P3912" s="8"/>
      <c r="U3912"/>
      <c r="V3912"/>
    </row>
    <row r="3913" spans="1:22" x14ac:dyDescent="0.25">
      <c r="A3913">
        <v>2004</v>
      </c>
      <c r="B3913">
        <v>2</v>
      </c>
      <c r="C3913">
        <v>2</v>
      </c>
      <c r="D3913">
        <v>10</v>
      </c>
      <c r="E3913" s="13">
        <v>9.6000000000000014</v>
      </c>
      <c r="F3913" s="7">
        <f>(((20-15)/(MIN($E$2:$E$8761)-15))*Data[[#This Row],[temperatuur]])+18.151</f>
        <v>16.134193277310924</v>
      </c>
      <c r="G3913" s="7">
        <f>Data[[#This Row],[Tintern ]]-Data[[#This Row],[temperatuur]]</f>
        <v>6.5341932773109228</v>
      </c>
      <c r="H3913" s="7">
        <f>ROUND(IF(Data[[#This Row],[deltaT]]&gt;0,(Data[[#This Row],[Tintern ]]-Data[[#This Row],[temperatuur]])*Uitgangspunten!$B$9,0),1)</f>
        <v>22.7</v>
      </c>
      <c r="I3913"/>
      <c r="J3913"/>
      <c r="K3913" s="6"/>
      <c r="O3913" s="5"/>
      <c r="P3913" s="8"/>
      <c r="U3913"/>
      <c r="V3913"/>
    </row>
    <row r="3914" spans="1:22" x14ac:dyDescent="0.25">
      <c r="A3914">
        <v>2004</v>
      </c>
      <c r="B3914">
        <v>2</v>
      </c>
      <c r="C3914">
        <v>13</v>
      </c>
      <c r="D3914">
        <v>13</v>
      </c>
      <c r="E3914" s="13">
        <v>9.6000000000000014</v>
      </c>
      <c r="F3914" s="7">
        <f>(((20-15)/(MIN($E$2:$E$8761)-15))*Data[[#This Row],[temperatuur]])+18.151</f>
        <v>16.134193277310924</v>
      </c>
      <c r="G3914" s="7">
        <f>Data[[#This Row],[Tintern ]]-Data[[#This Row],[temperatuur]]</f>
        <v>6.5341932773109228</v>
      </c>
      <c r="H3914" s="7">
        <f>ROUND(IF(Data[[#This Row],[deltaT]]&gt;0,(Data[[#This Row],[Tintern ]]-Data[[#This Row],[temperatuur]])*Uitgangspunten!$B$9,0),1)</f>
        <v>22.7</v>
      </c>
      <c r="I3914">
        <f>(MAX(E3890:E3913)+MIN(E3890:E3913))/20</f>
        <v>0.95500000000000007</v>
      </c>
      <c r="J3914"/>
      <c r="K3914" s="6"/>
      <c r="O3914" s="5"/>
      <c r="P3914" s="8"/>
      <c r="U3914"/>
      <c r="V3914"/>
    </row>
    <row r="3915" spans="1:22" x14ac:dyDescent="0.25">
      <c r="A3915">
        <v>2004</v>
      </c>
      <c r="B3915">
        <v>2</v>
      </c>
      <c r="C3915">
        <v>13</v>
      </c>
      <c r="D3915">
        <v>14</v>
      </c>
      <c r="E3915" s="13">
        <v>9.6000000000000014</v>
      </c>
      <c r="F3915" s="7">
        <f>(((20-15)/(MIN($E$2:$E$8761)-15))*Data[[#This Row],[temperatuur]])+18.151</f>
        <v>16.134193277310924</v>
      </c>
      <c r="G3915" s="7">
        <f>Data[[#This Row],[Tintern ]]-Data[[#This Row],[temperatuur]]</f>
        <v>6.5341932773109228</v>
      </c>
      <c r="H3915" s="7">
        <f>ROUND(IF(Data[[#This Row],[deltaT]]&gt;0,(Data[[#This Row],[Tintern ]]-Data[[#This Row],[temperatuur]])*Uitgangspunten!$B$9,0),1)</f>
        <v>22.7</v>
      </c>
      <c r="I3915"/>
      <c r="J3915"/>
      <c r="K3915" s="6"/>
      <c r="O3915" s="5"/>
      <c r="P3915" s="8"/>
      <c r="U3915"/>
      <c r="V3915"/>
    </row>
    <row r="3916" spans="1:22" x14ac:dyDescent="0.25">
      <c r="A3916">
        <v>2004</v>
      </c>
      <c r="B3916">
        <v>3</v>
      </c>
      <c r="C3916">
        <v>4</v>
      </c>
      <c r="D3916">
        <v>13</v>
      </c>
      <c r="E3916" s="13">
        <v>9.6000000000000014</v>
      </c>
      <c r="F3916" s="7">
        <f>(((20-15)/(MIN($E$2:$E$8761)-15))*Data[[#This Row],[temperatuur]])+18.151</f>
        <v>16.134193277310924</v>
      </c>
      <c r="G3916" s="7">
        <f>Data[[#This Row],[Tintern ]]-Data[[#This Row],[temperatuur]]</f>
        <v>6.5341932773109228</v>
      </c>
      <c r="H3916" s="7">
        <f>ROUND(IF(Data[[#This Row],[deltaT]]&gt;0,(Data[[#This Row],[Tintern ]]-Data[[#This Row],[temperatuur]])*Uitgangspunten!$B$9,0),1)</f>
        <v>22.7</v>
      </c>
      <c r="I3916"/>
      <c r="J3916"/>
      <c r="K3916" s="6"/>
      <c r="O3916" s="5"/>
      <c r="P3916" s="8"/>
      <c r="U3916"/>
      <c r="V3916"/>
    </row>
    <row r="3917" spans="1:22" x14ac:dyDescent="0.25">
      <c r="A3917">
        <v>2004</v>
      </c>
      <c r="B3917">
        <v>3</v>
      </c>
      <c r="C3917">
        <v>13</v>
      </c>
      <c r="D3917">
        <v>13</v>
      </c>
      <c r="E3917" s="13">
        <v>9.6000000000000014</v>
      </c>
      <c r="F3917" s="7">
        <f>(((20-15)/(MIN($E$2:$E$8761)-15))*Data[[#This Row],[temperatuur]])+18.151</f>
        <v>16.134193277310924</v>
      </c>
      <c r="G3917" s="7">
        <f>Data[[#This Row],[Tintern ]]-Data[[#This Row],[temperatuur]]</f>
        <v>6.5341932773109228</v>
      </c>
      <c r="H3917" s="7">
        <f>ROUND(IF(Data[[#This Row],[deltaT]]&gt;0,(Data[[#This Row],[Tintern ]]-Data[[#This Row],[temperatuur]])*Uitgangspunten!$B$9,0),1)</f>
        <v>22.7</v>
      </c>
      <c r="I3917"/>
      <c r="J3917"/>
      <c r="K3917" s="6"/>
      <c r="O3917" s="5"/>
      <c r="P3917" s="8"/>
      <c r="U3917"/>
      <c r="V3917"/>
    </row>
    <row r="3918" spans="1:22" x14ac:dyDescent="0.25">
      <c r="A3918">
        <v>2004</v>
      </c>
      <c r="B3918">
        <v>3</v>
      </c>
      <c r="C3918">
        <v>16</v>
      </c>
      <c r="D3918">
        <v>23</v>
      </c>
      <c r="E3918" s="13">
        <v>9.6000000000000014</v>
      </c>
      <c r="F3918" s="7">
        <f>(((20-15)/(MIN($E$2:$E$8761)-15))*Data[[#This Row],[temperatuur]])+18.151</f>
        <v>16.134193277310924</v>
      </c>
      <c r="G3918" s="7">
        <f>Data[[#This Row],[Tintern ]]-Data[[#This Row],[temperatuur]]</f>
        <v>6.5341932773109228</v>
      </c>
      <c r="H3918" s="7">
        <f>ROUND(IF(Data[[#This Row],[deltaT]]&gt;0,(Data[[#This Row],[Tintern ]]-Data[[#This Row],[temperatuur]])*Uitgangspunten!$B$9,0),1)</f>
        <v>22.7</v>
      </c>
      <c r="I3918"/>
      <c r="J3918"/>
      <c r="K3918" s="6"/>
      <c r="O3918" s="5"/>
      <c r="P3918" s="8"/>
      <c r="U3918"/>
      <c r="V3918"/>
    </row>
    <row r="3919" spans="1:22" x14ac:dyDescent="0.25">
      <c r="A3919">
        <v>2004</v>
      </c>
      <c r="B3919">
        <v>3</v>
      </c>
      <c r="C3919">
        <v>18</v>
      </c>
      <c r="D3919">
        <v>9</v>
      </c>
      <c r="E3919" s="13">
        <v>9.6000000000000014</v>
      </c>
      <c r="F3919" s="7">
        <f>(((20-15)/(MIN($E$2:$E$8761)-15))*Data[[#This Row],[temperatuur]])+18.151</f>
        <v>16.134193277310924</v>
      </c>
      <c r="G3919" s="7">
        <f>Data[[#This Row],[Tintern ]]-Data[[#This Row],[temperatuur]]</f>
        <v>6.5341932773109228</v>
      </c>
      <c r="H3919" s="7">
        <f>ROUND(IF(Data[[#This Row],[deltaT]]&gt;0,(Data[[#This Row],[Tintern ]]-Data[[#This Row],[temperatuur]])*Uitgangspunten!$B$9,0),1)</f>
        <v>22.7</v>
      </c>
      <c r="I3919"/>
      <c r="J3919"/>
      <c r="K3919" s="6"/>
      <c r="O3919" s="5"/>
      <c r="P3919" s="8"/>
      <c r="U3919"/>
      <c r="V3919"/>
    </row>
    <row r="3920" spans="1:22" x14ac:dyDescent="0.25">
      <c r="A3920">
        <v>2004</v>
      </c>
      <c r="B3920">
        <v>3</v>
      </c>
      <c r="C3920">
        <v>19</v>
      </c>
      <c r="D3920">
        <v>13</v>
      </c>
      <c r="E3920" s="13">
        <v>9.6000000000000014</v>
      </c>
      <c r="F3920" s="7">
        <f>(((20-15)/(MIN($E$2:$E$8761)-15))*Data[[#This Row],[temperatuur]])+18.151</f>
        <v>16.134193277310924</v>
      </c>
      <c r="G3920" s="7">
        <f>Data[[#This Row],[Tintern ]]-Data[[#This Row],[temperatuur]]</f>
        <v>6.5341932773109228</v>
      </c>
      <c r="H3920" s="7">
        <f>ROUND(IF(Data[[#This Row],[deltaT]]&gt;0,(Data[[#This Row],[Tintern ]]-Data[[#This Row],[temperatuur]])*Uitgangspunten!$B$9,0),1)</f>
        <v>22.7</v>
      </c>
      <c r="I3920"/>
      <c r="J3920"/>
      <c r="K3920" s="6"/>
      <c r="O3920" s="5"/>
      <c r="P3920" s="8"/>
      <c r="U3920"/>
      <c r="V3920"/>
    </row>
    <row r="3921" spans="1:22" x14ac:dyDescent="0.25">
      <c r="A3921">
        <v>2004</v>
      </c>
      <c r="B3921">
        <v>3</v>
      </c>
      <c r="C3921">
        <v>29</v>
      </c>
      <c r="D3921">
        <v>19</v>
      </c>
      <c r="E3921" s="13">
        <v>9.6000000000000014</v>
      </c>
      <c r="F3921" s="7">
        <f>(((20-15)/(MIN($E$2:$E$8761)-15))*Data[[#This Row],[temperatuur]])+18.151</f>
        <v>16.134193277310924</v>
      </c>
      <c r="G3921" s="7">
        <f>Data[[#This Row],[Tintern ]]-Data[[#This Row],[temperatuur]]</f>
        <v>6.5341932773109228</v>
      </c>
      <c r="H3921" s="7">
        <f>ROUND(IF(Data[[#This Row],[deltaT]]&gt;0,(Data[[#This Row],[Tintern ]]-Data[[#This Row],[temperatuur]])*Uitgangspunten!$B$9,0),1)</f>
        <v>22.7</v>
      </c>
      <c r="I3921"/>
      <c r="J3921"/>
      <c r="K3921" s="6"/>
      <c r="O3921" s="5"/>
      <c r="P3921" s="8"/>
      <c r="U3921"/>
      <c r="V3921"/>
    </row>
    <row r="3922" spans="1:22" x14ac:dyDescent="0.25">
      <c r="A3922">
        <v>2002</v>
      </c>
      <c r="B3922" s="3">
        <v>4</v>
      </c>
      <c r="C3922" s="3">
        <v>1</v>
      </c>
      <c r="D3922" s="3">
        <v>2</v>
      </c>
      <c r="E3922" s="13">
        <v>9.6000000000000014</v>
      </c>
      <c r="F3922" s="7">
        <f>(((20-15)/(MIN($E$2:$E$8761)-15))*Data[[#This Row],[temperatuur]])+18.151</f>
        <v>16.134193277310924</v>
      </c>
      <c r="G3922" s="7">
        <f>Data[[#This Row],[Tintern ]]-Data[[#This Row],[temperatuur]]</f>
        <v>6.5341932773109228</v>
      </c>
      <c r="H3922" s="7">
        <f>ROUND(IF(Data[[#This Row],[deltaT]]&gt;0,(Data[[#This Row],[Tintern ]]-Data[[#This Row],[temperatuur]])*Uitgangspunten!$B$9,0),1)</f>
        <v>22.7</v>
      </c>
      <c r="I3922"/>
      <c r="J3922"/>
      <c r="K3922" s="6"/>
      <c r="O3922" s="5"/>
      <c r="P3922" s="8"/>
      <c r="U3922"/>
      <c r="V3922"/>
    </row>
    <row r="3923" spans="1:22" x14ac:dyDescent="0.25">
      <c r="A3923">
        <v>2002</v>
      </c>
      <c r="B3923">
        <v>4</v>
      </c>
      <c r="C3923">
        <v>8</v>
      </c>
      <c r="D3923">
        <v>19</v>
      </c>
      <c r="E3923" s="13">
        <v>9.6000000000000014</v>
      </c>
      <c r="F3923" s="7">
        <f>(((20-15)/(MIN($E$2:$E$8761)-15))*Data[[#This Row],[temperatuur]])+18.151</f>
        <v>16.134193277310924</v>
      </c>
      <c r="G3923" s="7">
        <f>Data[[#This Row],[Tintern ]]-Data[[#This Row],[temperatuur]]</f>
        <v>6.5341932773109228</v>
      </c>
      <c r="H3923" s="7">
        <f>ROUND(IF(Data[[#This Row],[deltaT]]&gt;0,(Data[[#This Row],[Tintern ]]-Data[[#This Row],[temperatuur]])*Uitgangspunten!$B$9,0),1)</f>
        <v>22.7</v>
      </c>
      <c r="I3923"/>
      <c r="J3923"/>
      <c r="K3923" s="6"/>
      <c r="O3923" s="5"/>
      <c r="P3923" s="8"/>
      <c r="U3923"/>
      <c r="V3923"/>
    </row>
    <row r="3924" spans="1:22" x14ac:dyDescent="0.25">
      <c r="A3924">
        <v>2002</v>
      </c>
      <c r="B3924">
        <v>4</v>
      </c>
      <c r="C3924">
        <v>10</v>
      </c>
      <c r="D3924">
        <v>18</v>
      </c>
      <c r="E3924" s="13">
        <v>9.6000000000000014</v>
      </c>
      <c r="F3924" s="7">
        <f>(((20-15)/(MIN($E$2:$E$8761)-15))*Data[[#This Row],[temperatuur]])+18.151</f>
        <v>16.134193277310924</v>
      </c>
      <c r="G3924" s="7">
        <f>Data[[#This Row],[Tintern ]]-Data[[#This Row],[temperatuur]]</f>
        <v>6.5341932773109228</v>
      </c>
      <c r="H3924" s="7">
        <f>ROUND(IF(Data[[#This Row],[deltaT]]&gt;0,(Data[[#This Row],[Tintern ]]-Data[[#This Row],[temperatuur]])*Uitgangspunten!$B$9,0),1)</f>
        <v>22.7</v>
      </c>
      <c r="I3924"/>
      <c r="J3924"/>
      <c r="K3924" s="6"/>
      <c r="O3924" s="5"/>
      <c r="P3924" s="8"/>
      <c r="U3924"/>
      <c r="V3924"/>
    </row>
    <row r="3925" spans="1:22" x14ac:dyDescent="0.25">
      <c r="A3925">
        <v>2002</v>
      </c>
      <c r="B3925">
        <v>4</v>
      </c>
      <c r="C3925">
        <v>14</v>
      </c>
      <c r="D3925">
        <v>11</v>
      </c>
      <c r="E3925" s="13">
        <v>9.6000000000000014</v>
      </c>
      <c r="F3925" s="7">
        <f>(((20-15)/(MIN($E$2:$E$8761)-15))*Data[[#This Row],[temperatuur]])+18.151</f>
        <v>16.134193277310924</v>
      </c>
      <c r="G3925" s="7">
        <f>Data[[#This Row],[Tintern ]]-Data[[#This Row],[temperatuur]]</f>
        <v>6.5341932773109228</v>
      </c>
      <c r="H3925" s="7">
        <f>ROUND(IF(Data[[#This Row],[deltaT]]&gt;0,(Data[[#This Row],[Tintern ]]-Data[[#This Row],[temperatuur]])*Uitgangspunten!$B$9,0),1)</f>
        <v>22.7</v>
      </c>
      <c r="I3925"/>
      <c r="J3925"/>
      <c r="K3925" s="6"/>
      <c r="O3925" s="5"/>
      <c r="P3925" s="8"/>
      <c r="U3925"/>
      <c r="V3925"/>
    </row>
    <row r="3926" spans="1:22" x14ac:dyDescent="0.25">
      <c r="A3926">
        <v>2002</v>
      </c>
      <c r="B3926">
        <v>4</v>
      </c>
      <c r="C3926">
        <v>17</v>
      </c>
      <c r="D3926">
        <v>14</v>
      </c>
      <c r="E3926" s="13">
        <v>9.6000000000000014</v>
      </c>
      <c r="F3926" s="7">
        <f>(((20-15)/(MIN($E$2:$E$8761)-15))*Data[[#This Row],[temperatuur]])+18.151</f>
        <v>16.134193277310924</v>
      </c>
      <c r="G3926" s="7">
        <f>Data[[#This Row],[Tintern ]]-Data[[#This Row],[temperatuur]]</f>
        <v>6.5341932773109228</v>
      </c>
      <c r="H3926" s="7">
        <f>ROUND(IF(Data[[#This Row],[deltaT]]&gt;0,(Data[[#This Row],[Tintern ]]-Data[[#This Row],[temperatuur]])*Uitgangspunten!$B$9,0),1)</f>
        <v>22.7</v>
      </c>
      <c r="I3926"/>
      <c r="J3926"/>
      <c r="K3926" s="6"/>
      <c r="O3926" s="5"/>
      <c r="P3926" s="8"/>
      <c r="U3926"/>
      <c r="V3926"/>
    </row>
    <row r="3927" spans="1:22" x14ac:dyDescent="0.25">
      <c r="A3927">
        <v>2002</v>
      </c>
      <c r="B3927">
        <v>4</v>
      </c>
      <c r="C3927">
        <v>24</v>
      </c>
      <c r="D3927">
        <v>23</v>
      </c>
      <c r="E3927" s="13">
        <v>9.6000000000000014</v>
      </c>
      <c r="F3927" s="7">
        <f>(((20-15)/(MIN($E$2:$E$8761)-15))*Data[[#This Row],[temperatuur]])+18.151</f>
        <v>16.134193277310924</v>
      </c>
      <c r="G3927" s="7">
        <f>Data[[#This Row],[Tintern ]]-Data[[#This Row],[temperatuur]]</f>
        <v>6.5341932773109228</v>
      </c>
      <c r="H3927" s="7">
        <f>ROUND(IF(Data[[#This Row],[deltaT]]&gt;0,(Data[[#This Row],[Tintern ]]-Data[[#This Row],[temperatuur]])*Uitgangspunten!$B$9,0),1)</f>
        <v>22.7</v>
      </c>
      <c r="I3927"/>
      <c r="J3927"/>
      <c r="K3927" s="6"/>
      <c r="O3927" s="5"/>
      <c r="P3927" s="8"/>
      <c r="U3927"/>
      <c r="V3927"/>
    </row>
    <row r="3928" spans="1:22" x14ac:dyDescent="0.25">
      <c r="A3928">
        <v>2002</v>
      </c>
      <c r="B3928">
        <v>4</v>
      </c>
      <c r="C3928">
        <v>26</v>
      </c>
      <c r="D3928">
        <v>14</v>
      </c>
      <c r="E3928" s="13">
        <v>9.6000000000000014</v>
      </c>
      <c r="F3928" s="7">
        <f>(((20-15)/(MIN($E$2:$E$8761)-15))*Data[[#This Row],[temperatuur]])+18.151</f>
        <v>16.134193277310924</v>
      </c>
      <c r="G3928" s="7">
        <f>Data[[#This Row],[Tintern ]]-Data[[#This Row],[temperatuur]]</f>
        <v>6.5341932773109228</v>
      </c>
      <c r="H3928" s="7">
        <f>ROUND(IF(Data[[#This Row],[deltaT]]&gt;0,(Data[[#This Row],[Tintern ]]-Data[[#This Row],[temperatuur]])*Uitgangspunten!$B$9,0),1)</f>
        <v>22.7</v>
      </c>
      <c r="I3928"/>
      <c r="J3928"/>
      <c r="K3928" s="6"/>
      <c r="O3928" s="5"/>
      <c r="P3928" s="8"/>
      <c r="U3928"/>
      <c r="V3928"/>
    </row>
    <row r="3929" spans="1:22" x14ac:dyDescent="0.25">
      <c r="A3929">
        <v>2002</v>
      </c>
      <c r="B3929">
        <v>4</v>
      </c>
      <c r="C3929">
        <v>27</v>
      </c>
      <c r="D3929">
        <v>13</v>
      </c>
      <c r="E3929" s="13">
        <v>9.6000000000000014</v>
      </c>
      <c r="F3929" s="7">
        <f>(((20-15)/(MIN($E$2:$E$8761)-15))*Data[[#This Row],[temperatuur]])+18.151</f>
        <v>16.134193277310924</v>
      </c>
      <c r="G3929" s="7">
        <f>Data[[#This Row],[Tintern ]]-Data[[#This Row],[temperatuur]]</f>
        <v>6.5341932773109228</v>
      </c>
      <c r="H3929" s="7">
        <f>ROUND(IF(Data[[#This Row],[deltaT]]&gt;0,(Data[[#This Row],[Tintern ]]-Data[[#This Row],[temperatuur]])*Uitgangspunten!$B$9,0),1)</f>
        <v>22.7</v>
      </c>
      <c r="I3929"/>
      <c r="J3929"/>
      <c r="K3929" s="6"/>
      <c r="O3929" s="5"/>
      <c r="P3929" s="8"/>
      <c r="U3929"/>
      <c r="V3929"/>
    </row>
    <row r="3930" spans="1:22" x14ac:dyDescent="0.25">
      <c r="A3930">
        <v>2000</v>
      </c>
      <c r="B3930">
        <v>5</v>
      </c>
      <c r="C3930">
        <v>1</v>
      </c>
      <c r="D3930">
        <v>24</v>
      </c>
      <c r="E3930" s="13">
        <v>9.6000000000000014</v>
      </c>
      <c r="F3930" s="7">
        <f>(((20-15)/(MIN($E$2:$E$8761)-15))*Data[[#This Row],[temperatuur]])+18.151</f>
        <v>16.134193277310924</v>
      </c>
      <c r="G3930" s="7">
        <f>Data[[#This Row],[Tintern ]]-Data[[#This Row],[temperatuur]]</f>
        <v>6.5341932773109228</v>
      </c>
      <c r="H3930" s="7">
        <f>ROUND(IF(Data[[#This Row],[deltaT]]&gt;0,(Data[[#This Row],[Tintern ]]-Data[[#This Row],[temperatuur]])*Uitgangspunten!$B$9,0),1)</f>
        <v>22.7</v>
      </c>
      <c r="I3930"/>
      <c r="J3930"/>
      <c r="K3930" s="6"/>
      <c r="O3930" s="5"/>
      <c r="P3930" s="8"/>
      <c r="U3930"/>
      <c r="V3930"/>
    </row>
    <row r="3931" spans="1:22" x14ac:dyDescent="0.25">
      <c r="A3931">
        <v>2000</v>
      </c>
      <c r="B3931">
        <v>5</v>
      </c>
      <c r="C3931">
        <v>22</v>
      </c>
      <c r="D3931">
        <v>3</v>
      </c>
      <c r="E3931" s="13">
        <v>9.6000000000000014</v>
      </c>
      <c r="F3931" s="7">
        <f>(((20-15)/(MIN($E$2:$E$8761)-15))*Data[[#This Row],[temperatuur]])+18.151</f>
        <v>16.134193277310924</v>
      </c>
      <c r="G3931" s="7">
        <f>Data[[#This Row],[Tintern ]]-Data[[#This Row],[temperatuur]]</f>
        <v>6.5341932773109228</v>
      </c>
      <c r="H3931" s="7">
        <f>ROUND(IF(Data[[#This Row],[deltaT]]&gt;0,(Data[[#This Row],[Tintern ]]-Data[[#This Row],[temperatuur]])*Uitgangspunten!$B$9,0),1)</f>
        <v>22.7</v>
      </c>
      <c r="I3931"/>
      <c r="J3931"/>
      <c r="K3931" s="6"/>
      <c r="O3931" s="5"/>
      <c r="P3931" s="8"/>
      <c r="U3931"/>
      <c r="V3931"/>
    </row>
    <row r="3932" spans="1:22" x14ac:dyDescent="0.25">
      <c r="A3932">
        <v>2000</v>
      </c>
      <c r="B3932">
        <v>5</v>
      </c>
      <c r="C3932">
        <v>28</v>
      </c>
      <c r="D3932">
        <v>3</v>
      </c>
      <c r="E3932" s="13">
        <v>9.6000000000000014</v>
      </c>
      <c r="F3932" s="7">
        <f>(((20-15)/(MIN($E$2:$E$8761)-15))*Data[[#This Row],[temperatuur]])+18.151</f>
        <v>16.134193277310924</v>
      </c>
      <c r="G3932" s="7">
        <f>Data[[#This Row],[Tintern ]]-Data[[#This Row],[temperatuur]]</f>
        <v>6.5341932773109228</v>
      </c>
      <c r="H3932" s="7">
        <f>ROUND(IF(Data[[#This Row],[deltaT]]&gt;0,(Data[[#This Row],[Tintern ]]-Data[[#This Row],[temperatuur]])*Uitgangspunten!$B$9,0),1)</f>
        <v>22.7</v>
      </c>
      <c r="I3932"/>
      <c r="J3932"/>
      <c r="K3932" s="6"/>
      <c r="O3932" s="5"/>
      <c r="P3932" s="8"/>
      <c r="U3932"/>
      <c r="V3932"/>
    </row>
    <row r="3933" spans="1:22" x14ac:dyDescent="0.25">
      <c r="A3933">
        <v>2000</v>
      </c>
      <c r="B3933">
        <v>5</v>
      </c>
      <c r="C3933">
        <v>28</v>
      </c>
      <c r="D3933">
        <v>12</v>
      </c>
      <c r="E3933" s="13">
        <v>9.6000000000000014</v>
      </c>
      <c r="F3933" s="7">
        <f>(((20-15)/(MIN($E$2:$E$8761)-15))*Data[[#This Row],[temperatuur]])+18.151</f>
        <v>16.134193277310924</v>
      </c>
      <c r="G3933" s="7">
        <f>Data[[#This Row],[Tintern ]]-Data[[#This Row],[temperatuur]]</f>
        <v>6.5341932773109228</v>
      </c>
      <c r="H3933" s="7">
        <f>ROUND(IF(Data[[#This Row],[deltaT]]&gt;0,(Data[[#This Row],[Tintern ]]-Data[[#This Row],[temperatuur]])*Uitgangspunten!$B$9,0),1)</f>
        <v>22.7</v>
      </c>
      <c r="I3933"/>
      <c r="J3933"/>
      <c r="K3933" s="6"/>
      <c r="O3933" s="5"/>
      <c r="P3933" s="8"/>
      <c r="U3933"/>
      <c r="V3933"/>
    </row>
    <row r="3934" spans="1:22" x14ac:dyDescent="0.25">
      <c r="A3934">
        <v>2000</v>
      </c>
      <c r="B3934">
        <v>5</v>
      </c>
      <c r="C3934">
        <v>29</v>
      </c>
      <c r="D3934">
        <v>6</v>
      </c>
      <c r="E3934" s="13">
        <v>9.6000000000000014</v>
      </c>
      <c r="F3934" s="7">
        <f>(((20-15)/(MIN($E$2:$E$8761)-15))*Data[[#This Row],[temperatuur]])+18.151</f>
        <v>16.134193277310924</v>
      </c>
      <c r="G3934" s="7">
        <f>Data[[#This Row],[Tintern ]]-Data[[#This Row],[temperatuur]]</f>
        <v>6.5341932773109228</v>
      </c>
      <c r="H3934" s="7">
        <f>ROUND(IF(Data[[#This Row],[deltaT]]&gt;0,(Data[[#This Row],[Tintern ]]-Data[[#This Row],[temperatuur]])*Uitgangspunten!$B$9,0),1)</f>
        <v>22.7</v>
      </c>
      <c r="I3934"/>
      <c r="J3934"/>
      <c r="K3934" s="6"/>
      <c r="O3934" s="5"/>
      <c r="P3934" s="8"/>
      <c r="U3934"/>
      <c r="V3934"/>
    </row>
    <row r="3935" spans="1:22" x14ac:dyDescent="0.25">
      <c r="A3935">
        <v>2000</v>
      </c>
      <c r="B3935">
        <v>5</v>
      </c>
      <c r="C3935">
        <v>29</v>
      </c>
      <c r="D3935">
        <v>20</v>
      </c>
      <c r="E3935" s="13">
        <v>9.6000000000000014</v>
      </c>
      <c r="F3935" s="7">
        <f>(((20-15)/(MIN($E$2:$E$8761)-15))*Data[[#This Row],[temperatuur]])+18.151</f>
        <v>16.134193277310924</v>
      </c>
      <c r="G3935" s="7">
        <f>Data[[#This Row],[Tintern ]]-Data[[#This Row],[temperatuur]]</f>
        <v>6.5341932773109228</v>
      </c>
      <c r="H3935" s="7">
        <f>ROUND(IF(Data[[#This Row],[deltaT]]&gt;0,(Data[[#This Row],[Tintern ]]-Data[[#This Row],[temperatuur]])*Uitgangspunten!$B$9,0),1)</f>
        <v>22.7</v>
      </c>
      <c r="I3935"/>
      <c r="J3935"/>
      <c r="K3935" s="6"/>
      <c r="O3935" s="5"/>
      <c r="P3935" s="8"/>
      <c r="U3935"/>
      <c r="V3935"/>
    </row>
    <row r="3936" spans="1:22" x14ac:dyDescent="0.25">
      <c r="A3936">
        <v>2011</v>
      </c>
      <c r="B3936">
        <v>6</v>
      </c>
      <c r="C3936">
        <v>10</v>
      </c>
      <c r="D3936">
        <v>5</v>
      </c>
      <c r="E3936" s="13">
        <v>9.6000000000000014</v>
      </c>
      <c r="F3936" s="7">
        <f>(((20-15)/(MIN($E$2:$E$8761)-15))*Data[[#This Row],[temperatuur]])+18.151</f>
        <v>16.134193277310924</v>
      </c>
      <c r="G3936" s="7">
        <f>Data[[#This Row],[Tintern ]]-Data[[#This Row],[temperatuur]]</f>
        <v>6.5341932773109228</v>
      </c>
      <c r="H3936" s="7">
        <f>ROUND(IF(Data[[#This Row],[deltaT]]&gt;0,(Data[[#This Row],[Tintern ]]-Data[[#This Row],[temperatuur]])*Uitgangspunten!$B$9,0),1)</f>
        <v>22.7</v>
      </c>
      <c r="I3936"/>
      <c r="J3936"/>
      <c r="K3936" s="6"/>
      <c r="O3936" s="5"/>
      <c r="P3936" s="8"/>
      <c r="U3936"/>
      <c r="V3936"/>
    </row>
    <row r="3937" spans="1:22" x14ac:dyDescent="0.25">
      <c r="A3937">
        <v>2001</v>
      </c>
      <c r="B3937">
        <v>8</v>
      </c>
      <c r="C3937">
        <v>21</v>
      </c>
      <c r="D3937">
        <v>4</v>
      </c>
      <c r="E3937" s="13">
        <v>9.6000000000000014</v>
      </c>
      <c r="F3937" s="7">
        <f>(((20-15)/(MIN($E$2:$E$8761)-15))*Data[[#This Row],[temperatuur]])+18.151</f>
        <v>16.134193277310924</v>
      </c>
      <c r="G3937" s="7">
        <f>Data[[#This Row],[Tintern ]]-Data[[#This Row],[temperatuur]]</f>
        <v>6.5341932773109228</v>
      </c>
      <c r="H3937" s="7">
        <f>ROUND(IF(Data[[#This Row],[deltaT]]&gt;0,(Data[[#This Row],[Tintern ]]-Data[[#This Row],[temperatuur]])*Uitgangspunten!$B$9,0),1)</f>
        <v>22.7</v>
      </c>
      <c r="I3937"/>
      <c r="J3937"/>
      <c r="K3937" s="6"/>
      <c r="O3937" s="5"/>
      <c r="P3937" s="8"/>
      <c r="U3937"/>
      <c r="V3937"/>
    </row>
    <row r="3938" spans="1:22" x14ac:dyDescent="0.25">
      <c r="A3938">
        <v>2001</v>
      </c>
      <c r="B3938">
        <v>8</v>
      </c>
      <c r="C3938">
        <v>28</v>
      </c>
      <c r="D3938">
        <v>23</v>
      </c>
      <c r="E3938" s="13">
        <v>9.6000000000000014</v>
      </c>
      <c r="F3938" s="7">
        <f>(((20-15)/(MIN($E$2:$E$8761)-15))*Data[[#This Row],[temperatuur]])+18.151</f>
        <v>16.134193277310924</v>
      </c>
      <c r="G3938" s="7">
        <f>Data[[#This Row],[Tintern ]]-Data[[#This Row],[temperatuur]]</f>
        <v>6.5341932773109228</v>
      </c>
      <c r="H3938" s="7">
        <f>ROUND(IF(Data[[#This Row],[deltaT]]&gt;0,(Data[[#This Row],[Tintern ]]-Data[[#This Row],[temperatuur]])*Uitgangspunten!$B$9,0),1)</f>
        <v>22.7</v>
      </c>
      <c r="I3938">
        <f>(MAX(E3914:E3937)+MIN(E3914:E3937))/20</f>
        <v>0.96000000000000019</v>
      </c>
      <c r="J3938"/>
      <c r="K3938" s="6"/>
      <c r="O3938" s="5"/>
      <c r="P3938" s="8"/>
      <c r="U3938"/>
      <c r="V3938"/>
    </row>
    <row r="3939" spans="1:22" x14ac:dyDescent="0.25">
      <c r="A3939">
        <v>2010</v>
      </c>
      <c r="B3939">
        <v>10</v>
      </c>
      <c r="C3939">
        <v>9</v>
      </c>
      <c r="D3939">
        <v>5</v>
      </c>
      <c r="E3939" s="13">
        <v>9.6000000000000014</v>
      </c>
      <c r="F3939" s="7">
        <f>(((20-15)/(MIN($E$2:$E$8761)-15))*Data[[#This Row],[temperatuur]])+18.151</f>
        <v>16.134193277310924</v>
      </c>
      <c r="G3939" s="7">
        <f>Data[[#This Row],[Tintern ]]-Data[[#This Row],[temperatuur]]</f>
        <v>6.5341932773109228</v>
      </c>
      <c r="H3939" s="7">
        <f>ROUND(IF(Data[[#This Row],[deltaT]]&gt;0,(Data[[#This Row],[Tintern ]]-Data[[#This Row],[temperatuur]])*Uitgangspunten!$B$9,0),1)</f>
        <v>22.7</v>
      </c>
      <c r="I3939"/>
      <c r="J3939"/>
      <c r="K3939" s="6"/>
      <c r="O3939" s="5"/>
      <c r="P3939" s="8"/>
      <c r="U3939"/>
      <c r="V3939"/>
    </row>
    <row r="3940" spans="1:22" x14ac:dyDescent="0.25">
      <c r="A3940">
        <v>2010</v>
      </c>
      <c r="B3940">
        <v>10</v>
      </c>
      <c r="C3940">
        <v>9</v>
      </c>
      <c r="D3940">
        <v>6</v>
      </c>
      <c r="E3940" s="13">
        <v>9.6000000000000014</v>
      </c>
      <c r="F3940" s="7">
        <f>(((20-15)/(MIN($E$2:$E$8761)-15))*Data[[#This Row],[temperatuur]])+18.151</f>
        <v>16.134193277310924</v>
      </c>
      <c r="G3940" s="7">
        <f>Data[[#This Row],[Tintern ]]-Data[[#This Row],[temperatuur]]</f>
        <v>6.5341932773109228</v>
      </c>
      <c r="H3940" s="7">
        <f>ROUND(IF(Data[[#This Row],[deltaT]]&gt;0,(Data[[#This Row],[Tintern ]]-Data[[#This Row],[temperatuur]])*Uitgangspunten!$B$9,0),1)</f>
        <v>22.7</v>
      </c>
      <c r="I3940"/>
      <c r="J3940"/>
      <c r="K3940" s="6"/>
      <c r="O3940" s="5"/>
      <c r="P3940" s="8"/>
      <c r="U3940"/>
      <c r="V3940"/>
    </row>
    <row r="3941" spans="1:22" x14ac:dyDescent="0.25">
      <c r="A3941">
        <v>2010</v>
      </c>
      <c r="B3941">
        <v>10</v>
      </c>
      <c r="C3941">
        <v>10</v>
      </c>
      <c r="D3941">
        <v>1</v>
      </c>
      <c r="E3941" s="13">
        <v>9.6000000000000014</v>
      </c>
      <c r="F3941" s="7">
        <f>(((20-15)/(MIN($E$2:$E$8761)-15))*Data[[#This Row],[temperatuur]])+18.151</f>
        <v>16.134193277310924</v>
      </c>
      <c r="G3941" s="7">
        <f>Data[[#This Row],[Tintern ]]-Data[[#This Row],[temperatuur]]</f>
        <v>6.5341932773109228</v>
      </c>
      <c r="H3941" s="7">
        <f>ROUND(IF(Data[[#This Row],[deltaT]]&gt;0,(Data[[#This Row],[Tintern ]]-Data[[#This Row],[temperatuur]])*Uitgangspunten!$B$9,0),1)</f>
        <v>22.7</v>
      </c>
      <c r="I3941"/>
      <c r="J3941"/>
      <c r="K3941" s="6"/>
      <c r="O3941" s="5"/>
      <c r="P3941" s="8"/>
      <c r="U3941"/>
      <c r="V3941"/>
    </row>
    <row r="3942" spans="1:22" x14ac:dyDescent="0.25">
      <c r="A3942">
        <v>2010</v>
      </c>
      <c r="B3942">
        <v>10</v>
      </c>
      <c r="C3942">
        <v>11</v>
      </c>
      <c r="D3942">
        <v>20</v>
      </c>
      <c r="E3942" s="13">
        <v>9.6000000000000014</v>
      </c>
      <c r="F3942" s="7">
        <f>(((20-15)/(MIN($E$2:$E$8761)-15))*Data[[#This Row],[temperatuur]])+18.151</f>
        <v>16.134193277310924</v>
      </c>
      <c r="G3942" s="7">
        <f>Data[[#This Row],[Tintern ]]-Data[[#This Row],[temperatuur]]</f>
        <v>6.5341932773109228</v>
      </c>
      <c r="H3942" s="7">
        <f>ROUND(IF(Data[[#This Row],[deltaT]]&gt;0,(Data[[#This Row],[Tintern ]]-Data[[#This Row],[temperatuur]])*Uitgangspunten!$B$9,0),1)</f>
        <v>22.7</v>
      </c>
      <c r="I3942"/>
      <c r="J3942"/>
      <c r="K3942" s="6"/>
      <c r="O3942" s="5"/>
      <c r="P3942" s="8"/>
      <c r="U3942"/>
      <c r="V3942"/>
    </row>
    <row r="3943" spans="1:22" x14ac:dyDescent="0.25">
      <c r="A3943">
        <v>2010</v>
      </c>
      <c r="B3943">
        <v>10</v>
      </c>
      <c r="C3943">
        <v>15</v>
      </c>
      <c r="D3943">
        <v>5</v>
      </c>
      <c r="E3943" s="13">
        <v>9.6000000000000014</v>
      </c>
      <c r="F3943" s="7">
        <f>(((20-15)/(MIN($E$2:$E$8761)-15))*Data[[#This Row],[temperatuur]])+18.151</f>
        <v>16.134193277310924</v>
      </c>
      <c r="G3943" s="7">
        <f>Data[[#This Row],[Tintern ]]-Data[[#This Row],[temperatuur]]</f>
        <v>6.5341932773109228</v>
      </c>
      <c r="H3943" s="7">
        <f>ROUND(IF(Data[[#This Row],[deltaT]]&gt;0,(Data[[#This Row],[Tintern ]]-Data[[#This Row],[temperatuur]])*Uitgangspunten!$B$9,0),1)</f>
        <v>22.7</v>
      </c>
      <c r="I3943"/>
      <c r="J3943"/>
      <c r="K3943" s="6"/>
      <c r="O3943" s="5"/>
      <c r="P3943" s="8"/>
      <c r="U3943"/>
      <c r="V3943"/>
    </row>
    <row r="3944" spans="1:22" x14ac:dyDescent="0.25">
      <c r="A3944">
        <v>2010</v>
      </c>
      <c r="B3944">
        <v>10</v>
      </c>
      <c r="C3944">
        <v>15</v>
      </c>
      <c r="D3944">
        <v>20</v>
      </c>
      <c r="E3944" s="13">
        <v>9.6000000000000014</v>
      </c>
      <c r="F3944" s="7">
        <f>(((20-15)/(MIN($E$2:$E$8761)-15))*Data[[#This Row],[temperatuur]])+18.151</f>
        <v>16.134193277310924</v>
      </c>
      <c r="G3944" s="7">
        <f>Data[[#This Row],[Tintern ]]-Data[[#This Row],[temperatuur]]</f>
        <v>6.5341932773109228</v>
      </c>
      <c r="H3944" s="7">
        <f>ROUND(IF(Data[[#This Row],[deltaT]]&gt;0,(Data[[#This Row],[Tintern ]]-Data[[#This Row],[temperatuur]])*Uitgangspunten!$B$9,0),1)</f>
        <v>22.7</v>
      </c>
      <c r="I3944"/>
      <c r="J3944"/>
      <c r="K3944" s="6"/>
      <c r="O3944" s="5"/>
      <c r="P3944" s="8"/>
      <c r="U3944"/>
      <c r="V3944"/>
    </row>
    <row r="3945" spans="1:22" x14ac:dyDescent="0.25">
      <c r="A3945">
        <v>2010</v>
      </c>
      <c r="B3945">
        <v>10</v>
      </c>
      <c r="C3945">
        <v>15</v>
      </c>
      <c r="D3945">
        <v>21</v>
      </c>
      <c r="E3945" s="13">
        <v>9.6000000000000014</v>
      </c>
      <c r="F3945" s="7">
        <f>(((20-15)/(MIN($E$2:$E$8761)-15))*Data[[#This Row],[temperatuur]])+18.151</f>
        <v>16.134193277310924</v>
      </c>
      <c r="G3945" s="7">
        <f>Data[[#This Row],[Tintern ]]-Data[[#This Row],[temperatuur]]</f>
        <v>6.5341932773109228</v>
      </c>
      <c r="H3945" s="7">
        <f>ROUND(IF(Data[[#This Row],[deltaT]]&gt;0,(Data[[#This Row],[Tintern ]]-Data[[#This Row],[temperatuur]])*Uitgangspunten!$B$9,0),1)</f>
        <v>22.7</v>
      </c>
      <c r="I3945"/>
      <c r="J3945"/>
      <c r="K3945" s="6"/>
      <c r="O3945" s="5"/>
      <c r="P3945" s="8"/>
      <c r="U3945"/>
      <c r="V3945"/>
    </row>
    <row r="3946" spans="1:22" x14ac:dyDescent="0.25">
      <c r="A3946">
        <v>2010</v>
      </c>
      <c r="B3946">
        <v>10</v>
      </c>
      <c r="C3946">
        <v>17</v>
      </c>
      <c r="D3946">
        <v>11</v>
      </c>
      <c r="E3946" s="13">
        <v>9.6000000000000014</v>
      </c>
      <c r="F3946" s="7">
        <f>(((20-15)/(MIN($E$2:$E$8761)-15))*Data[[#This Row],[temperatuur]])+18.151</f>
        <v>16.134193277310924</v>
      </c>
      <c r="G3946" s="7">
        <f>Data[[#This Row],[Tintern ]]-Data[[#This Row],[temperatuur]]</f>
        <v>6.5341932773109228</v>
      </c>
      <c r="H3946" s="7">
        <f>ROUND(IF(Data[[#This Row],[deltaT]]&gt;0,(Data[[#This Row],[Tintern ]]-Data[[#This Row],[temperatuur]])*Uitgangspunten!$B$9,0),1)</f>
        <v>22.7</v>
      </c>
      <c r="I3946"/>
      <c r="J3946"/>
      <c r="K3946" s="6"/>
      <c r="O3946" s="5"/>
      <c r="P3946" s="8"/>
      <c r="U3946"/>
      <c r="V3946"/>
    </row>
    <row r="3947" spans="1:22" x14ac:dyDescent="0.25">
      <c r="A3947">
        <v>2010</v>
      </c>
      <c r="B3947">
        <v>10</v>
      </c>
      <c r="C3947">
        <v>17</v>
      </c>
      <c r="D3947">
        <v>13</v>
      </c>
      <c r="E3947" s="13">
        <v>9.6000000000000014</v>
      </c>
      <c r="F3947" s="7">
        <f>(((20-15)/(MIN($E$2:$E$8761)-15))*Data[[#This Row],[temperatuur]])+18.151</f>
        <v>16.134193277310924</v>
      </c>
      <c r="G3947" s="7">
        <f>Data[[#This Row],[Tintern ]]-Data[[#This Row],[temperatuur]]</f>
        <v>6.5341932773109228</v>
      </c>
      <c r="H3947" s="7">
        <f>ROUND(IF(Data[[#This Row],[deltaT]]&gt;0,(Data[[#This Row],[Tintern ]]-Data[[#This Row],[temperatuur]])*Uitgangspunten!$B$9,0),1)</f>
        <v>22.7</v>
      </c>
      <c r="I3947"/>
      <c r="J3947"/>
      <c r="K3947" s="6"/>
      <c r="O3947" s="5"/>
      <c r="P3947" s="8"/>
      <c r="U3947"/>
      <c r="V3947"/>
    </row>
    <row r="3948" spans="1:22" x14ac:dyDescent="0.25">
      <c r="A3948">
        <v>2010</v>
      </c>
      <c r="B3948">
        <v>10</v>
      </c>
      <c r="C3948">
        <v>17</v>
      </c>
      <c r="D3948">
        <v>15</v>
      </c>
      <c r="E3948" s="13">
        <v>9.6000000000000014</v>
      </c>
      <c r="F3948" s="7">
        <f>(((20-15)/(MIN($E$2:$E$8761)-15))*Data[[#This Row],[temperatuur]])+18.151</f>
        <v>16.134193277310924</v>
      </c>
      <c r="G3948" s="7">
        <f>Data[[#This Row],[Tintern ]]-Data[[#This Row],[temperatuur]]</f>
        <v>6.5341932773109228</v>
      </c>
      <c r="H3948" s="7">
        <f>ROUND(IF(Data[[#This Row],[deltaT]]&gt;0,(Data[[#This Row],[Tintern ]]-Data[[#This Row],[temperatuur]])*Uitgangspunten!$B$9,0),1)</f>
        <v>22.7</v>
      </c>
      <c r="I3948"/>
      <c r="J3948"/>
      <c r="K3948" s="6"/>
      <c r="O3948" s="5"/>
      <c r="P3948" s="8"/>
      <c r="U3948"/>
      <c r="V3948"/>
    </row>
    <row r="3949" spans="1:22" x14ac:dyDescent="0.25">
      <c r="A3949">
        <v>2010</v>
      </c>
      <c r="B3949">
        <v>10</v>
      </c>
      <c r="C3949">
        <v>18</v>
      </c>
      <c r="D3949">
        <v>19</v>
      </c>
      <c r="E3949" s="13">
        <v>9.6000000000000014</v>
      </c>
      <c r="F3949" s="7">
        <f>(((20-15)/(MIN($E$2:$E$8761)-15))*Data[[#This Row],[temperatuur]])+18.151</f>
        <v>16.134193277310924</v>
      </c>
      <c r="G3949" s="7">
        <f>Data[[#This Row],[Tintern ]]-Data[[#This Row],[temperatuur]]</f>
        <v>6.5341932773109228</v>
      </c>
      <c r="H3949" s="7">
        <f>ROUND(IF(Data[[#This Row],[deltaT]]&gt;0,(Data[[#This Row],[Tintern ]]-Data[[#This Row],[temperatuur]])*Uitgangspunten!$B$9,0),1)</f>
        <v>22.7</v>
      </c>
      <c r="I3949"/>
      <c r="J3949"/>
      <c r="K3949" s="6"/>
      <c r="O3949" s="5"/>
      <c r="P3949" s="8"/>
      <c r="U3949"/>
      <c r="V3949"/>
    </row>
    <row r="3950" spans="1:22" x14ac:dyDescent="0.25">
      <c r="A3950">
        <v>2010</v>
      </c>
      <c r="B3950">
        <v>10</v>
      </c>
      <c r="C3950">
        <v>19</v>
      </c>
      <c r="D3950">
        <v>3</v>
      </c>
      <c r="E3950" s="13">
        <v>9.6000000000000014</v>
      </c>
      <c r="F3950" s="7">
        <f>(((20-15)/(MIN($E$2:$E$8761)-15))*Data[[#This Row],[temperatuur]])+18.151</f>
        <v>16.134193277310924</v>
      </c>
      <c r="G3950" s="7">
        <f>Data[[#This Row],[Tintern ]]-Data[[#This Row],[temperatuur]]</f>
        <v>6.5341932773109228</v>
      </c>
      <c r="H3950" s="7">
        <f>ROUND(IF(Data[[#This Row],[deltaT]]&gt;0,(Data[[#This Row],[Tintern ]]-Data[[#This Row],[temperatuur]])*Uitgangspunten!$B$9,0),1)</f>
        <v>22.7</v>
      </c>
      <c r="I3950"/>
      <c r="J3950"/>
      <c r="K3950" s="6"/>
      <c r="O3950" s="5"/>
      <c r="P3950" s="8"/>
      <c r="U3950"/>
      <c r="V3950"/>
    </row>
    <row r="3951" spans="1:22" x14ac:dyDescent="0.25">
      <c r="A3951">
        <v>2010</v>
      </c>
      <c r="B3951">
        <v>10</v>
      </c>
      <c r="C3951">
        <v>26</v>
      </c>
      <c r="D3951">
        <v>13</v>
      </c>
      <c r="E3951" s="13">
        <v>9.6000000000000014</v>
      </c>
      <c r="F3951" s="7">
        <f>(((20-15)/(MIN($E$2:$E$8761)-15))*Data[[#This Row],[temperatuur]])+18.151</f>
        <v>16.134193277310924</v>
      </c>
      <c r="G3951" s="7">
        <f>Data[[#This Row],[Tintern ]]-Data[[#This Row],[temperatuur]]</f>
        <v>6.5341932773109228</v>
      </c>
      <c r="H3951" s="7">
        <f>ROUND(IF(Data[[#This Row],[deltaT]]&gt;0,(Data[[#This Row],[Tintern ]]-Data[[#This Row],[temperatuur]])*Uitgangspunten!$B$9,0),1)</f>
        <v>22.7</v>
      </c>
      <c r="I3951"/>
      <c r="J3951"/>
      <c r="K3951" s="6"/>
      <c r="O3951" s="5"/>
      <c r="P3951" s="8"/>
      <c r="U3951"/>
      <c r="V3951"/>
    </row>
    <row r="3952" spans="1:22" x14ac:dyDescent="0.25">
      <c r="A3952">
        <v>2010</v>
      </c>
      <c r="B3952">
        <v>10</v>
      </c>
      <c r="C3952">
        <v>28</v>
      </c>
      <c r="D3952">
        <v>4</v>
      </c>
      <c r="E3952" s="13">
        <v>9.6000000000000014</v>
      </c>
      <c r="F3952" s="7">
        <f>(((20-15)/(MIN($E$2:$E$8761)-15))*Data[[#This Row],[temperatuur]])+18.151</f>
        <v>16.134193277310924</v>
      </c>
      <c r="G3952" s="7">
        <f>Data[[#This Row],[Tintern ]]-Data[[#This Row],[temperatuur]]</f>
        <v>6.5341932773109228</v>
      </c>
      <c r="H3952" s="7">
        <f>ROUND(IF(Data[[#This Row],[deltaT]]&gt;0,(Data[[#This Row],[Tintern ]]-Data[[#This Row],[temperatuur]])*Uitgangspunten!$B$9,0),1)</f>
        <v>22.7</v>
      </c>
      <c r="I3952"/>
      <c r="J3952"/>
      <c r="K3952" s="6"/>
      <c r="O3952" s="5"/>
      <c r="P3952" s="8"/>
      <c r="U3952"/>
      <c r="V3952"/>
    </row>
    <row r="3953" spans="1:22" x14ac:dyDescent="0.25">
      <c r="A3953">
        <v>2010</v>
      </c>
      <c r="B3953">
        <v>10</v>
      </c>
      <c r="C3953" s="3">
        <v>31</v>
      </c>
      <c r="D3953" s="3">
        <v>9</v>
      </c>
      <c r="E3953" s="13">
        <v>9.6000000000000014</v>
      </c>
      <c r="F3953" s="7">
        <f>(((20-15)/(MIN($E$2:$E$8761)-15))*Data[[#This Row],[temperatuur]])+18.151</f>
        <v>16.134193277310924</v>
      </c>
      <c r="G3953" s="7">
        <f>Data[[#This Row],[Tintern ]]-Data[[#This Row],[temperatuur]]</f>
        <v>6.5341932773109228</v>
      </c>
      <c r="H3953" s="7">
        <f>ROUND(IF(Data[[#This Row],[deltaT]]&gt;0,(Data[[#This Row],[Tintern ]]-Data[[#This Row],[temperatuur]])*Uitgangspunten!$B$9,0),1)</f>
        <v>22.7</v>
      </c>
      <c r="I3953"/>
      <c r="J3953"/>
      <c r="K3953" s="6"/>
      <c r="O3953" s="5"/>
      <c r="P3953" s="8"/>
      <c r="U3953"/>
      <c r="V3953"/>
    </row>
    <row r="3954" spans="1:22" x14ac:dyDescent="0.25">
      <c r="A3954">
        <v>2003</v>
      </c>
      <c r="B3954">
        <v>11</v>
      </c>
      <c r="C3954">
        <v>1</v>
      </c>
      <c r="D3954">
        <v>20</v>
      </c>
      <c r="E3954" s="13">
        <v>9.6000000000000014</v>
      </c>
      <c r="F3954" s="7">
        <f>(((20-15)/(MIN($E$2:$E$8761)-15))*Data[[#This Row],[temperatuur]])+18.151</f>
        <v>16.134193277310924</v>
      </c>
      <c r="G3954" s="7">
        <f>Data[[#This Row],[Tintern ]]-Data[[#This Row],[temperatuur]]</f>
        <v>6.5341932773109228</v>
      </c>
      <c r="H3954" s="7">
        <f>ROUND(IF(Data[[#This Row],[deltaT]]&gt;0,(Data[[#This Row],[Tintern ]]-Data[[#This Row],[temperatuur]])*Uitgangspunten!$B$9,0),1)</f>
        <v>22.7</v>
      </c>
      <c r="I3954"/>
      <c r="J3954"/>
      <c r="K3954" s="6"/>
      <c r="O3954" s="5"/>
      <c r="P3954" s="8"/>
      <c r="U3954"/>
      <c r="V3954"/>
    </row>
    <row r="3955" spans="1:22" x14ac:dyDescent="0.25">
      <c r="A3955">
        <v>2003</v>
      </c>
      <c r="B3955">
        <v>11</v>
      </c>
      <c r="C3955">
        <v>1</v>
      </c>
      <c r="D3955">
        <v>21</v>
      </c>
      <c r="E3955" s="13">
        <v>9.6000000000000014</v>
      </c>
      <c r="F3955" s="7">
        <f>(((20-15)/(MIN($E$2:$E$8761)-15))*Data[[#This Row],[temperatuur]])+18.151</f>
        <v>16.134193277310924</v>
      </c>
      <c r="G3955" s="7">
        <f>Data[[#This Row],[Tintern ]]-Data[[#This Row],[temperatuur]]</f>
        <v>6.5341932773109228</v>
      </c>
      <c r="H3955" s="7">
        <f>ROUND(IF(Data[[#This Row],[deltaT]]&gt;0,(Data[[#This Row],[Tintern ]]-Data[[#This Row],[temperatuur]])*Uitgangspunten!$B$9,0),1)</f>
        <v>22.7</v>
      </c>
      <c r="I3955"/>
      <c r="J3955"/>
      <c r="K3955" s="6"/>
      <c r="O3955" s="5"/>
      <c r="P3955" s="8"/>
      <c r="U3955"/>
      <c r="V3955"/>
    </row>
    <row r="3956" spans="1:22" x14ac:dyDescent="0.25">
      <c r="A3956">
        <v>2003</v>
      </c>
      <c r="B3956">
        <v>11</v>
      </c>
      <c r="C3956">
        <v>15</v>
      </c>
      <c r="D3956">
        <v>10</v>
      </c>
      <c r="E3956" s="13">
        <v>9.6000000000000014</v>
      </c>
      <c r="F3956" s="7">
        <f>(((20-15)/(MIN($E$2:$E$8761)-15))*Data[[#This Row],[temperatuur]])+18.151</f>
        <v>16.134193277310924</v>
      </c>
      <c r="G3956" s="7">
        <f>Data[[#This Row],[Tintern ]]-Data[[#This Row],[temperatuur]]</f>
        <v>6.5341932773109228</v>
      </c>
      <c r="H3956" s="7">
        <f>ROUND(IF(Data[[#This Row],[deltaT]]&gt;0,(Data[[#This Row],[Tintern ]]-Data[[#This Row],[temperatuur]])*Uitgangspunten!$B$9,0),1)</f>
        <v>22.7</v>
      </c>
      <c r="I3956"/>
      <c r="J3956"/>
      <c r="K3956" s="6"/>
      <c r="O3956" s="5"/>
      <c r="P3956" s="8"/>
      <c r="U3956"/>
      <c r="V3956"/>
    </row>
    <row r="3957" spans="1:22" x14ac:dyDescent="0.25">
      <c r="A3957">
        <v>2003</v>
      </c>
      <c r="B3957">
        <v>11</v>
      </c>
      <c r="C3957">
        <v>15</v>
      </c>
      <c r="D3957">
        <v>16</v>
      </c>
      <c r="E3957" s="13">
        <v>9.6000000000000014</v>
      </c>
      <c r="F3957" s="7">
        <f>(((20-15)/(MIN($E$2:$E$8761)-15))*Data[[#This Row],[temperatuur]])+18.151</f>
        <v>16.134193277310924</v>
      </c>
      <c r="G3957" s="7">
        <f>Data[[#This Row],[Tintern ]]-Data[[#This Row],[temperatuur]]</f>
        <v>6.5341932773109228</v>
      </c>
      <c r="H3957" s="7">
        <f>ROUND(IF(Data[[#This Row],[deltaT]]&gt;0,(Data[[#This Row],[Tintern ]]-Data[[#This Row],[temperatuur]])*Uitgangspunten!$B$9,0),1)</f>
        <v>22.7</v>
      </c>
      <c r="I3957"/>
      <c r="J3957"/>
      <c r="K3957" s="6"/>
      <c r="O3957" s="5"/>
      <c r="P3957" s="8"/>
      <c r="U3957"/>
      <c r="V3957"/>
    </row>
    <row r="3958" spans="1:22" x14ac:dyDescent="0.25">
      <c r="A3958">
        <v>2003</v>
      </c>
      <c r="B3958">
        <v>11</v>
      </c>
      <c r="C3958">
        <v>20</v>
      </c>
      <c r="D3958">
        <v>18</v>
      </c>
      <c r="E3958" s="13">
        <v>9.6000000000000014</v>
      </c>
      <c r="F3958" s="7">
        <f>(((20-15)/(MIN($E$2:$E$8761)-15))*Data[[#This Row],[temperatuur]])+18.151</f>
        <v>16.134193277310924</v>
      </c>
      <c r="G3958" s="7">
        <f>Data[[#This Row],[Tintern ]]-Data[[#This Row],[temperatuur]]</f>
        <v>6.5341932773109228</v>
      </c>
      <c r="H3958" s="7">
        <f>ROUND(IF(Data[[#This Row],[deltaT]]&gt;0,(Data[[#This Row],[Tintern ]]-Data[[#This Row],[temperatuur]])*Uitgangspunten!$B$9,0),1)</f>
        <v>22.7</v>
      </c>
      <c r="I3958"/>
      <c r="J3958"/>
      <c r="K3958" s="6"/>
      <c r="O3958" s="5"/>
      <c r="P3958" s="8"/>
      <c r="U3958"/>
      <c r="V3958"/>
    </row>
    <row r="3959" spans="1:22" x14ac:dyDescent="0.25">
      <c r="A3959">
        <v>2003</v>
      </c>
      <c r="B3959">
        <v>11</v>
      </c>
      <c r="C3959">
        <v>22</v>
      </c>
      <c r="D3959">
        <v>2</v>
      </c>
      <c r="E3959" s="13">
        <v>9.6000000000000014</v>
      </c>
      <c r="F3959" s="7">
        <f>(((20-15)/(MIN($E$2:$E$8761)-15))*Data[[#This Row],[temperatuur]])+18.151</f>
        <v>16.134193277310924</v>
      </c>
      <c r="G3959" s="7">
        <f>Data[[#This Row],[Tintern ]]-Data[[#This Row],[temperatuur]]</f>
        <v>6.5341932773109228</v>
      </c>
      <c r="H3959" s="7">
        <f>ROUND(IF(Data[[#This Row],[deltaT]]&gt;0,(Data[[#This Row],[Tintern ]]-Data[[#This Row],[temperatuur]])*Uitgangspunten!$B$9,0),1)</f>
        <v>22.7</v>
      </c>
      <c r="I3959"/>
      <c r="J3959"/>
      <c r="K3959" s="6"/>
      <c r="O3959" s="5"/>
      <c r="P3959" s="8"/>
      <c r="U3959"/>
      <c r="V3959"/>
    </row>
    <row r="3960" spans="1:22" x14ac:dyDescent="0.25">
      <c r="A3960">
        <v>2003</v>
      </c>
      <c r="B3960">
        <v>11</v>
      </c>
      <c r="C3960">
        <v>23</v>
      </c>
      <c r="D3960">
        <v>21</v>
      </c>
      <c r="E3960" s="13">
        <v>9.6000000000000014</v>
      </c>
      <c r="F3960" s="7">
        <f>(((20-15)/(MIN($E$2:$E$8761)-15))*Data[[#This Row],[temperatuur]])+18.151</f>
        <v>16.134193277310924</v>
      </c>
      <c r="G3960" s="7">
        <f>Data[[#This Row],[Tintern ]]-Data[[#This Row],[temperatuur]]</f>
        <v>6.5341932773109228</v>
      </c>
      <c r="H3960" s="7">
        <f>ROUND(IF(Data[[#This Row],[deltaT]]&gt;0,(Data[[#This Row],[Tintern ]]-Data[[#This Row],[temperatuur]])*Uitgangspunten!$B$9,0),1)</f>
        <v>22.7</v>
      </c>
      <c r="I3960"/>
      <c r="J3960"/>
      <c r="K3960" s="6"/>
      <c r="O3960" s="5"/>
      <c r="P3960" s="8"/>
      <c r="U3960"/>
      <c r="V3960"/>
    </row>
    <row r="3961" spans="1:22" x14ac:dyDescent="0.25">
      <c r="A3961">
        <v>2001</v>
      </c>
      <c r="B3961">
        <v>1</v>
      </c>
      <c r="C3961">
        <v>24</v>
      </c>
      <c r="D3961">
        <v>12</v>
      </c>
      <c r="E3961" s="13">
        <v>9.7000000000000011</v>
      </c>
      <c r="F3961" s="7">
        <f>(((20-15)/(MIN($E$2:$E$8761)-15))*Data[[#This Row],[temperatuur]])+18.151</f>
        <v>16.113184873949578</v>
      </c>
      <c r="G3961" s="7">
        <f>Data[[#This Row],[Tintern ]]-Data[[#This Row],[temperatuur]]</f>
        <v>6.4131848739495769</v>
      </c>
      <c r="H3961" s="7">
        <f>ROUND(IF(Data[[#This Row],[deltaT]]&gt;0,(Data[[#This Row],[Tintern ]]-Data[[#This Row],[temperatuur]])*Uitgangspunten!$B$9,0),1)</f>
        <v>22.3</v>
      </c>
      <c r="I3961"/>
      <c r="J3961"/>
      <c r="K3961" s="6"/>
      <c r="O3961" s="5"/>
      <c r="P3961" s="8"/>
      <c r="U3961"/>
      <c r="V3961"/>
    </row>
    <row r="3962" spans="1:22" x14ac:dyDescent="0.25">
      <c r="A3962">
        <v>2001</v>
      </c>
      <c r="B3962">
        <v>1</v>
      </c>
      <c r="C3962">
        <v>24</v>
      </c>
      <c r="D3962">
        <v>14</v>
      </c>
      <c r="E3962" s="13">
        <v>9.7000000000000011</v>
      </c>
      <c r="F3962" s="7">
        <f>(((20-15)/(MIN($E$2:$E$8761)-15))*Data[[#This Row],[temperatuur]])+18.151</f>
        <v>16.113184873949578</v>
      </c>
      <c r="G3962" s="7">
        <f>Data[[#This Row],[Tintern ]]-Data[[#This Row],[temperatuur]]</f>
        <v>6.4131848739495769</v>
      </c>
      <c r="H3962" s="7">
        <f>ROUND(IF(Data[[#This Row],[deltaT]]&gt;0,(Data[[#This Row],[Tintern ]]-Data[[#This Row],[temperatuur]])*Uitgangspunten!$B$9,0),1)</f>
        <v>22.3</v>
      </c>
      <c r="I3962">
        <f>(MAX(E3938:E3961)+MIN(E3938:E3961))/20</f>
        <v>0.96500000000000019</v>
      </c>
      <c r="J3962"/>
      <c r="K3962" s="6"/>
      <c r="O3962" s="5"/>
      <c r="P3962" s="8"/>
      <c r="U3962"/>
      <c r="V3962"/>
    </row>
    <row r="3963" spans="1:22" x14ac:dyDescent="0.25">
      <c r="A3963">
        <v>2004</v>
      </c>
      <c r="B3963">
        <v>2</v>
      </c>
      <c r="C3963" s="3">
        <v>1</v>
      </c>
      <c r="D3963" s="3">
        <v>20</v>
      </c>
      <c r="E3963" s="13">
        <v>9.7000000000000011</v>
      </c>
      <c r="F3963" s="7">
        <f>(((20-15)/(MIN($E$2:$E$8761)-15))*Data[[#This Row],[temperatuur]])+18.151</f>
        <v>16.113184873949578</v>
      </c>
      <c r="G3963" s="7">
        <f>Data[[#This Row],[Tintern ]]-Data[[#This Row],[temperatuur]]</f>
        <v>6.4131848739495769</v>
      </c>
      <c r="H3963" s="7">
        <f>ROUND(IF(Data[[#This Row],[deltaT]]&gt;0,(Data[[#This Row],[Tintern ]]-Data[[#This Row],[temperatuur]])*Uitgangspunten!$B$9,0),1)</f>
        <v>22.3</v>
      </c>
      <c r="I3963"/>
      <c r="J3963"/>
      <c r="K3963" s="6"/>
      <c r="O3963" s="5"/>
      <c r="P3963" s="8"/>
      <c r="U3963"/>
      <c r="V3963"/>
    </row>
    <row r="3964" spans="1:22" x14ac:dyDescent="0.25">
      <c r="A3964">
        <v>2004</v>
      </c>
      <c r="B3964">
        <v>2</v>
      </c>
      <c r="C3964">
        <v>2</v>
      </c>
      <c r="D3964">
        <v>11</v>
      </c>
      <c r="E3964" s="13">
        <v>9.7000000000000011</v>
      </c>
      <c r="F3964" s="7">
        <f>(((20-15)/(MIN($E$2:$E$8761)-15))*Data[[#This Row],[temperatuur]])+18.151</f>
        <v>16.113184873949578</v>
      </c>
      <c r="G3964" s="7">
        <f>Data[[#This Row],[Tintern ]]-Data[[#This Row],[temperatuur]]</f>
        <v>6.4131848739495769</v>
      </c>
      <c r="H3964" s="7">
        <f>ROUND(IF(Data[[#This Row],[deltaT]]&gt;0,(Data[[#This Row],[Tintern ]]-Data[[#This Row],[temperatuur]])*Uitgangspunten!$B$9,0),1)</f>
        <v>22.3</v>
      </c>
      <c r="I3964"/>
      <c r="J3964"/>
      <c r="K3964" s="6"/>
      <c r="O3964" s="5"/>
      <c r="P3964" s="8"/>
      <c r="U3964"/>
      <c r="V3964"/>
    </row>
    <row r="3965" spans="1:22" x14ac:dyDescent="0.25">
      <c r="A3965">
        <v>2004</v>
      </c>
      <c r="B3965">
        <v>2</v>
      </c>
      <c r="C3965">
        <v>13</v>
      </c>
      <c r="D3965">
        <v>15</v>
      </c>
      <c r="E3965" s="13">
        <v>9.7000000000000011</v>
      </c>
      <c r="F3965" s="7">
        <f>(((20-15)/(MIN($E$2:$E$8761)-15))*Data[[#This Row],[temperatuur]])+18.151</f>
        <v>16.113184873949578</v>
      </c>
      <c r="G3965" s="7">
        <f>Data[[#This Row],[Tintern ]]-Data[[#This Row],[temperatuur]]</f>
        <v>6.4131848739495769</v>
      </c>
      <c r="H3965" s="7">
        <f>ROUND(IF(Data[[#This Row],[deltaT]]&gt;0,(Data[[#This Row],[Tintern ]]-Data[[#This Row],[temperatuur]])*Uitgangspunten!$B$9,0),1)</f>
        <v>22.3</v>
      </c>
      <c r="I3965"/>
      <c r="J3965"/>
      <c r="K3965" s="6"/>
      <c r="O3965" s="5"/>
      <c r="P3965" s="8"/>
      <c r="U3965"/>
      <c r="V3965"/>
    </row>
    <row r="3966" spans="1:22" x14ac:dyDescent="0.25">
      <c r="A3966">
        <v>2004</v>
      </c>
      <c r="B3966">
        <v>3</v>
      </c>
      <c r="C3966">
        <v>17</v>
      </c>
      <c r="D3966">
        <v>19</v>
      </c>
      <c r="E3966" s="13">
        <v>9.7000000000000011</v>
      </c>
      <c r="F3966" s="7">
        <f>(((20-15)/(MIN($E$2:$E$8761)-15))*Data[[#This Row],[temperatuur]])+18.151</f>
        <v>16.113184873949578</v>
      </c>
      <c r="G3966" s="7">
        <f>Data[[#This Row],[Tintern ]]-Data[[#This Row],[temperatuur]]</f>
        <v>6.4131848739495769</v>
      </c>
      <c r="H3966" s="7">
        <f>ROUND(IF(Data[[#This Row],[deltaT]]&gt;0,(Data[[#This Row],[Tintern ]]-Data[[#This Row],[temperatuur]])*Uitgangspunten!$B$9,0),1)</f>
        <v>22.3</v>
      </c>
      <c r="I3966"/>
      <c r="J3966"/>
      <c r="K3966" s="6"/>
      <c r="O3966" s="5"/>
      <c r="P3966" s="8"/>
      <c r="U3966"/>
      <c r="V3966"/>
    </row>
    <row r="3967" spans="1:22" x14ac:dyDescent="0.25">
      <c r="A3967">
        <v>2004</v>
      </c>
      <c r="B3967">
        <v>3</v>
      </c>
      <c r="C3967">
        <v>21</v>
      </c>
      <c r="D3967">
        <v>17</v>
      </c>
      <c r="E3967" s="13">
        <v>9.7000000000000011</v>
      </c>
      <c r="F3967" s="7">
        <f>(((20-15)/(MIN($E$2:$E$8761)-15))*Data[[#This Row],[temperatuur]])+18.151</f>
        <v>16.113184873949578</v>
      </c>
      <c r="G3967" s="7">
        <f>Data[[#This Row],[Tintern ]]-Data[[#This Row],[temperatuur]]</f>
        <v>6.4131848739495769</v>
      </c>
      <c r="H3967" s="7">
        <f>ROUND(IF(Data[[#This Row],[deltaT]]&gt;0,(Data[[#This Row],[Tintern ]]-Data[[#This Row],[temperatuur]])*Uitgangspunten!$B$9,0),1)</f>
        <v>22.3</v>
      </c>
      <c r="I3967"/>
      <c r="J3967"/>
      <c r="K3967" s="6"/>
      <c r="O3967" s="5"/>
      <c r="P3967" s="8"/>
      <c r="U3967"/>
      <c r="V3967"/>
    </row>
    <row r="3968" spans="1:22" x14ac:dyDescent="0.25">
      <c r="A3968">
        <v>2004</v>
      </c>
      <c r="B3968">
        <v>3</v>
      </c>
      <c r="C3968">
        <v>23</v>
      </c>
      <c r="D3968">
        <v>15</v>
      </c>
      <c r="E3968" s="13">
        <v>9.7000000000000011</v>
      </c>
      <c r="F3968" s="7">
        <f>(((20-15)/(MIN($E$2:$E$8761)-15))*Data[[#This Row],[temperatuur]])+18.151</f>
        <v>16.113184873949578</v>
      </c>
      <c r="G3968" s="7">
        <f>Data[[#This Row],[Tintern ]]-Data[[#This Row],[temperatuur]]</f>
        <v>6.4131848739495769</v>
      </c>
      <c r="H3968" s="7">
        <f>ROUND(IF(Data[[#This Row],[deltaT]]&gt;0,(Data[[#This Row],[Tintern ]]-Data[[#This Row],[temperatuur]])*Uitgangspunten!$B$9,0),1)</f>
        <v>22.3</v>
      </c>
      <c r="I3968"/>
      <c r="J3968"/>
      <c r="K3968" s="6"/>
      <c r="O3968" s="5"/>
      <c r="P3968" s="8"/>
      <c r="U3968"/>
      <c r="V3968"/>
    </row>
    <row r="3969" spans="1:22" x14ac:dyDescent="0.25">
      <c r="A3969">
        <v>2002</v>
      </c>
      <c r="B3969">
        <v>4</v>
      </c>
      <c r="C3969">
        <v>1</v>
      </c>
      <c r="D3969">
        <v>21</v>
      </c>
      <c r="E3969" s="13">
        <v>9.7000000000000011</v>
      </c>
      <c r="F3969" s="7">
        <f>(((20-15)/(MIN($E$2:$E$8761)-15))*Data[[#This Row],[temperatuur]])+18.151</f>
        <v>16.113184873949578</v>
      </c>
      <c r="G3969" s="7">
        <f>Data[[#This Row],[Tintern ]]-Data[[#This Row],[temperatuur]]</f>
        <v>6.4131848739495769</v>
      </c>
      <c r="H3969" s="7">
        <f>ROUND(IF(Data[[#This Row],[deltaT]]&gt;0,(Data[[#This Row],[Tintern ]]-Data[[#This Row],[temperatuur]])*Uitgangspunten!$B$9,0),1)</f>
        <v>22.3</v>
      </c>
      <c r="I3969"/>
      <c r="J3969"/>
      <c r="K3969" s="6"/>
      <c r="O3969" s="5"/>
      <c r="P3969" s="8"/>
      <c r="U3969"/>
      <c r="V3969"/>
    </row>
    <row r="3970" spans="1:22" x14ac:dyDescent="0.25">
      <c r="A3970">
        <v>2002</v>
      </c>
      <c r="B3970">
        <v>4</v>
      </c>
      <c r="C3970">
        <v>4</v>
      </c>
      <c r="D3970">
        <v>22</v>
      </c>
      <c r="E3970" s="13">
        <v>9.7000000000000011</v>
      </c>
      <c r="F3970" s="7">
        <f>(((20-15)/(MIN($E$2:$E$8761)-15))*Data[[#This Row],[temperatuur]])+18.151</f>
        <v>16.113184873949578</v>
      </c>
      <c r="G3970" s="7">
        <f>Data[[#This Row],[Tintern ]]-Data[[#This Row],[temperatuur]]</f>
        <v>6.4131848739495769</v>
      </c>
      <c r="H3970" s="7">
        <f>ROUND(IF(Data[[#This Row],[deltaT]]&gt;0,(Data[[#This Row],[Tintern ]]-Data[[#This Row],[temperatuur]])*Uitgangspunten!$B$9,0),1)</f>
        <v>22.3</v>
      </c>
      <c r="I3970"/>
      <c r="J3970"/>
      <c r="K3970" s="6"/>
      <c r="O3970" s="5"/>
      <c r="P3970" s="8"/>
      <c r="U3970"/>
      <c r="V3970"/>
    </row>
    <row r="3971" spans="1:22" x14ac:dyDescent="0.25">
      <c r="A3971">
        <v>2002</v>
      </c>
      <c r="B3971">
        <v>4</v>
      </c>
      <c r="C3971">
        <v>9</v>
      </c>
      <c r="D3971">
        <v>14</v>
      </c>
      <c r="E3971" s="13">
        <v>9.7000000000000011</v>
      </c>
      <c r="F3971" s="7">
        <f>(((20-15)/(MIN($E$2:$E$8761)-15))*Data[[#This Row],[temperatuur]])+18.151</f>
        <v>16.113184873949578</v>
      </c>
      <c r="G3971" s="7">
        <f>Data[[#This Row],[Tintern ]]-Data[[#This Row],[temperatuur]]</f>
        <v>6.4131848739495769</v>
      </c>
      <c r="H3971" s="7">
        <f>ROUND(IF(Data[[#This Row],[deltaT]]&gt;0,(Data[[#This Row],[Tintern ]]-Data[[#This Row],[temperatuur]])*Uitgangspunten!$B$9,0),1)</f>
        <v>22.3</v>
      </c>
      <c r="I3971"/>
      <c r="J3971"/>
      <c r="K3971" s="6"/>
      <c r="O3971" s="5"/>
      <c r="P3971" s="8"/>
      <c r="U3971"/>
      <c r="V3971"/>
    </row>
    <row r="3972" spans="1:22" x14ac:dyDescent="0.25">
      <c r="A3972">
        <v>2002</v>
      </c>
      <c r="B3972">
        <v>4</v>
      </c>
      <c r="C3972">
        <v>22</v>
      </c>
      <c r="D3972">
        <v>6</v>
      </c>
      <c r="E3972" s="13">
        <v>9.7000000000000011</v>
      </c>
      <c r="F3972" s="7">
        <f>(((20-15)/(MIN($E$2:$E$8761)-15))*Data[[#This Row],[temperatuur]])+18.151</f>
        <v>16.113184873949578</v>
      </c>
      <c r="G3972" s="7">
        <f>Data[[#This Row],[Tintern ]]-Data[[#This Row],[temperatuur]]</f>
        <v>6.4131848739495769</v>
      </c>
      <c r="H3972" s="7">
        <f>ROUND(IF(Data[[#This Row],[deltaT]]&gt;0,(Data[[#This Row],[Tintern ]]-Data[[#This Row],[temperatuur]])*Uitgangspunten!$B$9,0),1)</f>
        <v>22.3</v>
      </c>
      <c r="I3972"/>
      <c r="J3972"/>
      <c r="K3972" s="6"/>
      <c r="O3972" s="5"/>
      <c r="P3972" s="8"/>
      <c r="U3972"/>
      <c r="V3972"/>
    </row>
    <row r="3973" spans="1:22" x14ac:dyDescent="0.25">
      <c r="A3973">
        <v>2002</v>
      </c>
      <c r="B3973">
        <v>4</v>
      </c>
      <c r="C3973">
        <v>29</v>
      </c>
      <c r="D3973">
        <v>22</v>
      </c>
      <c r="E3973" s="13">
        <v>9.7000000000000011</v>
      </c>
      <c r="F3973" s="7">
        <f>(((20-15)/(MIN($E$2:$E$8761)-15))*Data[[#This Row],[temperatuur]])+18.151</f>
        <v>16.113184873949578</v>
      </c>
      <c r="G3973" s="7">
        <f>Data[[#This Row],[Tintern ]]-Data[[#This Row],[temperatuur]]</f>
        <v>6.4131848739495769</v>
      </c>
      <c r="H3973" s="7">
        <f>ROUND(IF(Data[[#This Row],[deltaT]]&gt;0,(Data[[#This Row],[Tintern ]]-Data[[#This Row],[temperatuur]])*Uitgangspunten!$B$9,0),1)</f>
        <v>22.3</v>
      </c>
      <c r="I3973"/>
      <c r="J3973"/>
      <c r="K3973" s="6"/>
      <c r="O3973" s="5"/>
      <c r="P3973" s="8"/>
      <c r="U3973"/>
      <c r="V3973"/>
    </row>
    <row r="3974" spans="1:22" x14ac:dyDescent="0.25">
      <c r="A3974">
        <v>2000</v>
      </c>
      <c r="B3974">
        <v>5</v>
      </c>
      <c r="C3974">
        <v>2</v>
      </c>
      <c r="D3974">
        <v>5</v>
      </c>
      <c r="E3974" s="13">
        <v>9.7000000000000011</v>
      </c>
      <c r="F3974" s="7">
        <f>(((20-15)/(MIN($E$2:$E$8761)-15))*Data[[#This Row],[temperatuur]])+18.151</f>
        <v>16.113184873949578</v>
      </c>
      <c r="G3974" s="7">
        <f>Data[[#This Row],[Tintern ]]-Data[[#This Row],[temperatuur]]</f>
        <v>6.4131848739495769</v>
      </c>
      <c r="H3974" s="7">
        <f>ROUND(IF(Data[[#This Row],[deltaT]]&gt;0,(Data[[#This Row],[Tintern ]]-Data[[#This Row],[temperatuur]])*Uitgangspunten!$B$9,0),1)</f>
        <v>22.3</v>
      </c>
      <c r="I3974"/>
      <c r="J3974"/>
      <c r="K3974" s="6"/>
      <c r="O3974" s="5"/>
      <c r="P3974" s="8"/>
      <c r="U3974"/>
      <c r="V3974"/>
    </row>
    <row r="3975" spans="1:22" x14ac:dyDescent="0.25">
      <c r="A3975">
        <v>2000</v>
      </c>
      <c r="B3975">
        <v>5</v>
      </c>
      <c r="C3975">
        <v>5</v>
      </c>
      <c r="D3975">
        <v>3</v>
      </c>
      <c r="E3975" s="13">
        <v>9.7000000000000011</v>
      </c>
      <c r="F3975" s="7">
        <f>(((20-15)/(MIN($E$2:$E$8761)-15))*Data[[#This Row],[temperatuur]])+18.151</f>
        <v>16.113184873949578</v>
      </c>
      <c r="G3975" s="7">
        <f>Data[[#This Row],[Tintern ]]-Data[[#This Row],[temperatuur]]</f>
        <v>6.4131848739495769</v>
      </c>
      <c r="H3975" s="7">
        <f>ROUND(IF(Data[[#This Row],[deltaT]]&gt;0,(Data[[#This Row],[Tintern ]]-Data[[#This Row],[temperatuur]])*Uitgangspunten!$B$9,0),1)</f>
        <v>22.3</v>
      </c>
      <c r="I3975"/>
      <c r="J3975"/>
      <c r="K3975" s="6"/>
      <c r="O3975" s="5"/>
      <c r="P3975" s="8"/>
      <c r="U3975"/>
      <c r="V3975"/>
    </row>
    <row r="3976" spans="1:22" x14ac:dyDescent="0.25">
      <c r="A3976">
        <v>2000</v>
      </c>
      <c r="B3976">
        <v>5</v>
      </c>
      <c r="C3976">
        <v>19</v>
      </c>
      <c r="D3976">
        <v>20</v>
      </c>
      <c r="E3976" s="13">
        <v>9.7000000000000011</v>
      </c>
      <c r="F3976" s="7">
        <f>(((20-15)/(MIN($E$2:$E$8761)-15))*Data[[#This Row],[temperatuur]])+18.151</f>
        <v>16.113184873949578</v>
      </c>
      <c r="G3976" s="7">
        <f>Data[[#This Row],[Tintern ]]-Data[[#This Row],[temperatuur]]</f>
        <v>6.4131848739495769</v>
      </c>
      <c r="H3976" s="7">
        <f>ROUND(IF(Data[[#This Row],[deltaT]]&gt;0,(Data[[#This Row],[Tintern ]]-Data[[#This Row],[temperatuur]])*Uitgangspunten!$B$9,0),1)</f>
        <v>22.3</v>
      </c>
      <c r="I3976"/>
      <c r="J3976"/>
      <c r="K3976" s="6"/>
      <c r="O3976" s="5"/>
      <c r="P3976" s="8"/>
      <c r="U3976"/>
      <c r="V3976"/>
    </row>
    <row r="3977" spans="1:22" x14ac:dyDescent="0.25">
      <c r="A3977">
        <v>2000</v>
      </c>
      <c r="B3977">
        <v>5</v>
      </c>
      <c r="C3977">
        <v>20</v>
      </c>
      <c r="D3977">
        <v>5</v>
      </c>
      <c r="E3977" s="13">
        <v>9.7000000000000011</v>
      </c>
      <c r="F3977" s="7">
        <f>(((20-15)/(MIN($E$2:$E$8761)-15))*Data[[#This Row],[temperatuur]])+18.151</f>
        <v>16.113184873949578</v>
      </c>
      <c r="G3977" s="7">
        <f>Data[[#This Row],[Tintern ]]-Data[[#This Row],[temperatuur]]</f>
        <v>6.4131848739495769</v>
      </c>
      <c r="H3977" s="7">
        <f>ROUND(IF(Data[[#This Row],[deltaT]]&gt;0,(Data[[#This Row],[Tintern ]]-Data[[#This Row],[temperatuur]])*Uitgangspunten!$B$9,0),1)</f>
        <v>22.3</v>
      </c>
      <c r="I3977"/>
      <c r="J3977"/>
      <c r="K3977" s="6"/>
      <c r="O3977" s="5"/>
      <c r="P3977" s="8"/>
      <c r="U3977"/>
      <c r="V3977"/>
    </row>
    <row r="3978" spans="1:22" x14ac:dyDescent="0.25">
      <c r="A3978">
        <v>2000</v>
      </c>
      <c r="B3978">
        <v>5</v>
      </c>
      <c r="C3978">
        <v>23</v>
      </c>
      <c r="D3978">
        <v>5</v>
      </c>
      <c r="E3978" s="13">
        <v>9.7000000000000011</v>
      </c>
      <c r="F3978" s="7">
        <f>(((20-15)/(MIN($E$2:$E$8761)-15))*Data[[#This Row],[temperatuur]])+18.151</f>
        <v>16.113184873949578</v>
      </c>
      <c r="G3978" s="7">
        <f>Data[[#This Row],[Tintern ]]-Data[[#This Row],[temperatuur]]</f>
        <v>6.4131848739495769</v>
      </c>
      <c r="H3978" s="7">
        <f>ROUND(IF(Data[[#This Row],[deltaT]]&gt;0,(Data[[#This Row],[Tintern ]]-Data[[#This Row],[temperatuur]])*Uitgangspunten!$B$9,0),1)</f>
        <v>22.3</v>
      </c>
      <c r="I3978"/>
      <c r="J3978"/>
      <c r="K3978" s="6"/>
      <c r="O3978" s="5"/>
      <c r="P3978" s="8"/>
      <c r="U3978"/>
      <c r="V3978"/>
    </row>
    <row r="3979" spans="1:22" x14ac:dyDescent="0.25">
      <c r="A3979">
        <v>2000</v>
      </c>
      <c r="B3979">
        <v>5</v>
      </c>
      <c r="C3979">
        <v>28</v>
      </c>
      <c r="D3979">
        <v>4</v>
      </c>
      <c r="E3979" s="13">
        <v>9.7000000000000011</v>
      </c>
      <c r="F3979" s="7">
        <f>(((20-15)/(MIN($E$2:$E$8761)-15))*Data[[#This Row],[temperatuur]])+18.151</f>
        <v>16.113184873949578</v>
      </c>
      <c r="G3979" s="7">
        <f>Data[[#This Row],[Tintern ]]-Data[[#This Row],[temperatuur]]</f>
        <v>6.4131848739495769</v>
      </c>
      <c r="H3979" s="7">
        <f>ROUND(IF(Data[[#This Row],[deltaT]]&gt;0,(Data[[#This Row],[Tintern ]]-Data[[#This Row],[temperatuur]])*Uitgangspunten!$B$9,0),1)</f>
        <v>22.3</v>
      </c>
      <c r="I3979"/>
      <c r="J3979"/>
      <c r="K3979" s="6"/>
      <c r="O3979" s="5"/>
      <c r="P3979" s="8"/>
      <c r="U3979"/>
      <c r="V3979"/>
    </row>
    <row r="3980" spans="1:22" x14ac:dyDescent="0.25">
      <c r="A3980">
        <v>2010</v>
      </c>
      <c r="B3980">
        <v>10</v>
      </c>
      <c r="C3980">
        <v>7</v>
      </c>
      <c r="D3980">
        <v>7</v>
      </c>
      <c r="E3980" s="13">
        <v>9.7000000000000011</v>
      </c>
      <c r="F3980" s="7">
        <f>(((20-15)/(MIN($E$2:$E$8761)-15))*Data[[#This Row],[temperatuur]])+18.151</f>
        <v>16.113184873949578</v>
      </c>
      <c r="G3980" s="7">
        <f>Data[[#This Row],[Tintern ]]-Data[[#This Row],[temperatuur]]</f>
        <v>6.4131848739495769</v>
      </c>
      <c r="H3980" s="7">
        <f>ROUND(IF(Data[[#This Row],[deltaT]]&gt;0,(Data[[#This Row],[Tintern ]]-Data[[#This Row],[temperatuur]])*Uitgangspunten!$B$9,0),1)</f>
        <v>22.3</v>
      </c>
      <c r="I3980"/>
      <c r="J3980"/>
      <c r="K3980" s="6"/>
      <c r="O3980" s="5"/>
      <c r="P3980" s="8"/>
      <c r="U3980"/>
      <c r="V3980"/>
    </row>
    <row r="3981" spans="1:22" x14ac:dyDescent="0.25">
      <c r="A3981">
        <v>2010</v>
      </c>
      <c r="B3981">
        <v>10</v>
      </c>
      <c r="C3981">
        <v>9</v>
      </c>
      <c r="D3981">
        <v>4</v>
      </c>
      <c r="E3981" s="13">
        <v>9.7000000000000011</v>
      </c>
      <c r="F3981" s="7">
        <f>(((20-15)/(MIN($E$2:$E$8761)-15))*Data[[#This Row],[temperatuur]])+18.151</f>
        <v>16.113184873949578</v>
      </c>
      <c r="G3981" s="7">
        <f>Data[[#This Row],[Tintern ]]-Data[[#This Row],[temperatuur]]</f>
        <v>6.4131848739495769</v>
      </c>
      <c r="H3981" s="7">
        <f>ROUND(IF(Data[[#This Row],[deltaT]]&gt;0,(Data[[#This Row],[Tintern ]]-Data[[#This Row],[temperatuur]])*Uitgangspunten!$B$9,0),1)</f>
        <v>22.3</v>
      </c>
      <c r="I3981"/>
      <c r="J3981"/>
      <c r="K3981" s="6"/>
      <c r="O3981" s="5"/>
      <c r="P3981" s="8"/>
      <c r="U3981"/>
      <c r="V3981"/>
    </row>
    <row r="3982" spans="1:22" x14ac:dyDescent="0.25">
      <c r="A3982">
        <v>2010</v>
      </c>
      <c r="B3982">
        <v>10</v>
      </c>
      <c r="C3982">
        <v>16</v>
      </c>
      <c r="D3982">
        <v>7</v>
      </c>
      <c r="E3982" s="13">
        <v>9.7000000000000011</v>
      </c>
      <c r="F3982" s="7">
        <f>(((20-15)/(MIN($E$2:$E$8761)-15))*Data[[#This Row],[temperatuur]])+18.151</f>
        <v>16.113184873949578</v>
      </c>
      <c r="G3982" s="7">
        <f>Data[[#This Row],[Tintern ]]-Data[[#This Row],[temperatuur]]</f>
        <v>6.4131848739495769</v>
      </c>
      <c r="H3982" s="7">
        <f>ROUND(IF(Data[[#This Row],[deltaT]]&gt;0,(Data[[#This Row],[Tintern ]]-Data[[#This Row],[temperatuur]])*Uitgangspunten!$B$9,0),1)</f>
        <v>22.3</v>
      </c>
      <c r="I3982"/>
      <c r="J3982"/>
      <c r="K3982" s="6"/>
      <c r="O3982" s="5"/>
      <c r="P3982" s="8"/>
      <c r="U3982"/>
      <c r="V3982"/>
    </row>
    <row r="3983" spans="1:22" x14ac:dyDescent="0.25">
      <c r="A3983">
        <v>2010</v>
      </c>
      <c r="B3983">
        <v>10</v>
      </c>
      <c r="C3983">
        <v>16</v>
      </c>
      <c r="D3983">
        <v>13</v>
      </c>
      <c r="E3983" s="13">
        <v>9.7000000000000011</v>
      </c>
      <c r="F3983" s="7">
        <f>(((20-15)/(MIN($E$2:$E$8761)-15))*Data[[#This Row],[temperatuur]])+18.151</f>
        <v>16.113184873949578</v>
      </c>
      <c r="G3983" s="7">
        <f>Data[[#This Row],[Tintern ]]-Data[[#This Row],[temperatuur]]</f>
        <v>6.4131848739495769</v>
      </c>
      <c r="H3983" s="7">
        <f>ROUND(IF(Data[[#This Row],[deltaT]]&gt;0,(Data[[#This Row],[Tintern ]]-Data[[#This Row],[temperatuur]])*Uitgangspunten!$B$9,0),1)</f>
        <v>22.3</v>
      </c>
      <c r="I3983"/>
      <c r="J3983"/>
      <c r="K3983" s="6"/>
      <c r="O3983" s="5"/>
      <c r="P3983" s="8"/>
      <c r="U3983"/>
      <c r="V3983"/>
    </row>
    <row r="3984" spans="1:22" x14ac:dyDescent="0.25">
      <c r="A3984">
        <v>2010</v>
      </c>
      <c r="B3984">
        <v>10</v>
      </c>
      <c r="C3984">
        <v>26</v>
      </c>
      <c r="D3984">
        <v>11</v>
      </c>
      <c r="E3984" s="13">
        <v>9.7000000000000011</v>
      </c>
      <c r="F3984" s="7">
        <f>(((20-15)/(MIN($E$2:$E$8761)-15))*Data[[#This Row],[temperatuur]])+18.151</f>
        <v>16.113184873949578</v>
      </c>
      <c r="G3984" s="7">
        <f>Data[[#This Row],[Tintern ]]-Data[[#This Row],[temperatuur]]</f>
        <v>6.4131848739495769</v>
      </c>
      <c r="H3984" s="7">
        <f>ROUND(IF(Data[[#This Row],[deltaT]]&gt;0,(Data[[#This Row],[Tintern ]]-Data[[#This Row],[temperatuur]])*Uitgangspunten!$B$9,0),1)</f>
        <v>22.3</v>
      </c>
      <c r="I3984"/>
      <c r="J3984"/>
      <c r="K3984" s="6"/>
      <c r="O3984" s="5"/>
      <c r="P3984" s="8"/>
      <c r="U3984"/>
      <c r="V3984"/>
    </row>
    <row r="3985" spans="1:22" x14ac:dyDescent="0.25">
      <c r="A3985">
        <v>2010</v>
      </c>
      <c r="B3985">
        <v>10</v>
      </c>
      <c r="C3985">
        <v>26</v>
      </c>
      <c r="D3985">
        <v>12</v>
      </c>
      <c r="E3985" s="13">
        <v>9.7000000000000011</v>
      </c>
      <c r="F3985" s="7">
        <f>(((20-15)/(MIN($E$2:$E$8761)-15))*Data[[#This Row],[temperatuur]])+18.151</f>
        <v>16.113184873949578</v>
      </c>
      <c r="G3985" s="7">
        <f>Data[[#This Row],[Tintern ]]-Data[[#This Row],[temperatuur]]</f>
        <v>6.4131848739495769</v>
      </c>
      <c r="H3985" s="7">
        <f>ROUND(IF(Data[[#This Row],[deltaT]]&gt;0,(Data[[#This Row],[Tintern ]]-Data[[#This Row],[temperatuur]])*Uitgangspunten!$B$9,0),1)</f>
        <v>22.3</v>
      </c>
      <c r="I3985"/>
      <c r="J3985"/>
      <c r="K3985" s="6"/>
      <c r="O3985" s="5"/>
      <c r="P3985" s="8"/>
      <c r="U3985"/>
      <c r="V3985"/>
    </row>
    <row r="3986" spans="1:22" x14ac:dyDescent="0.25">
      <c r="A3986">
        <v>2010</v>
      </c>
      <c r="B3986">
        <v>10</v>
      </c>
      <c r="C3986">
        <v>27</v>
      </c>
      <c r="D3986">
        <v>17</v>
      </c>
      <c r="E3986" s="13">
        <v>9.7000000000000011</v>
      </c>
      <c r="F3986" s="7">
        <f>(((20-15)/(MIN($E$2:$E$8761)-15))*Data[[#This Row],[temperatuur]])+18.151</f>
        <v>16.113184873949578</v>
      </c>
      <c r="G3986" s="7">
        <f>Data[[#This Row],[Tintern ]]-Data[[#This Row],[temperatuur]]</f>
        <v>6.4131848739495769</v>
      </c>
      <c r="H3986" s="7">
        <f>ROUND(IF(Data[[#This Row],[deltaT]]&gt;0,(Data[[#This Row],[Tintern ]]-Data[[#This Row],[temperatuur]])*Uitgangspunten!$B$9,0),1)</f>
        <v>22.3</v>
      </c>
      <c r="I3986">
        <f>(MAX(E3962:E3985)+MIN(E3962:E3985))/20</f>
        <v>0.97000000000000008</v>
      </c>
      <c r="J3986"/>
      <c r="K3986" s="6"/>
      <c r="O3986" s="5"/>
      <c r="P3986" s="8"/>
      <c r="U3986"/>
      <c r="V3986"/>
    </row>
    <row r="3987" spans="1:22" x14ac:dyDescent="0.25">
      <c r="A3987">
        <v>2010</v>
      </c>
      <c r="B3987">
        <v>10</v>
      </c>
      <c r="C3987">
        <v>27</v>
      </c>
      <c r="D3987">
        <v>19</v>
      </c>
      <c r="E3987" s="13">
        <v>9.7000000000000011</v>
      </c>
      <c r="F3987" s="7">
        <f>(((20-15)/(MIN($E$2:$E$8761)-15))*Data[[#This Row],[temperatuur]])+18.151</f>
        <v>16.113184873949578</v>
      </c>
      <c r="G3987" s="7">
        <f>Data[[#This Row],[Tintern ]]-Data[[#This Row],[temperatuur]]</f>
        <v>6.4131848739495769</v>
      </c>
      <c r="H3987" s="7">
        <f>ROUND(IF(Data[[#This Row],[deltaT]]&gt;0,(Data[[#This Row],[Tintern ]]-Data[[#This Row],[temperatuur]])*Uitgangspunten!$B$9,0),1)</f>
        <v>22.3</v>
      </c>
      <c r="I3987"/>
      <c r="J3987"/>
      <c r="K3987" s="6"/>
      <c r="O3987" s="5"/>
      <c r="P3987" s="8"/>
      <c r="U3987"/>
      <c r="V3987"/>
    </row>
    <row r="3988" spans="1:22" x14ac:dyDescent="0.25">
      <c r="A3988">
        <v>2010</v>
      </c>
      <c r="B3988">
        <v>10</v>
      </c>
      <c r="C3988">
        <v>28</v>
      </c>
      <c r="D3988">
        <v>23</v>
      </c>
      <c r="E3988" s="13">
        <v>9.7000000000000011</v>
      </c>
      <c r="F3988" s="7">
        <f>(((20-15)/(MIN($E$2:$E$8761)-15))*Data[[#This Row],[temperatuur]])+18.151</f>
        <v>16.113184873949578</v>
      </c>
      <c r="G3988" s="7">
        <f>Data[[#This Row],[Tintern ]]-Data[[#This Row],[temperatuur]]</f>
        <v>6.4131848739495769</v>
      </c>
      <c r="H3988" s="7">
        <f>ROUND(IF(Data[[#This Row],[deltaT]]&gt;0,(Data[[#This Row],[Tintern ]]-Data[[#This Row],[temperatuur]])*Uitgangspunten!$B$9,0),1)</f>
        <v>22.3</v>
      </c>
      <c r="I3988"/>
      <c r="J3988"/>
      <c r="K3988" s="6"/>
      <c r="O3988" s="5"/>
      <c r="P3988" s="8"/>
      <c r="U3988"/>
      <c r="V3988"/>
    </row>
    <row r="3989" spans="1:22" x14ac:dyDescent="0.25">
      <c r="A3989">
        <v>2003</v>
      </c>
      <c r="B3989" s="3">
        <v>11</v>
      </c>
      <c r="C3989" s="3">
        <v>1</v>
      </c>
      <c r="D3989" s="3">
        <v>9</v>
      </c>
      <c r="E3989" s="13">
        <v>9.7000000000000011</v>
      </c>
      <c r="F3989" s="7">
        <f>(((20-15)/(MIN($E$2:$E$8761)-15))*Data[[#This Row],[temperatuur]])+18.151</f>
        <v>16.113184873949578</v>
      </c>
      <c r="G3989" s="7">
        <f>Data[[#This Row],[Tintern ]]-Data[[#This Row],[temperatuur]]</f>
        <v>6.4131848739495769</v>
      </c>
      <c r="H3989" s="7">
        <f>ROUND(IF(Data[[#This Row],[deltaT]]&gt;0,(Data[[#This Row],[Tintern ]]-Data[[#This Row],[temperatuur]])*Uitgangspunten!$B$9,0),1)</f>
        <v>22.3</v>
      </c>
      <c r="I3989"/>
      <c r="J3989"/>
      <c r="K3989" s="6"/>
      <c r="O3989" s="5"/>
      <c r="P3989" s="8"/>
      <c r="U3989"/>
      <c r="V3989"/>
    </row>
    <row r="3990" spans="1:22" x14ac:dyDescent="0.25">
      <c r="A3990">
        <v>2003</v>
      </c>
      <c r="B3990">
        <v>11</v>
      </c>
      <c r="C3990">
        <v>1</v>
      </c>
      <c r="D3990">
        <v>23</v>
      </c>
      <c r="E3990" s="13">
        <v>9.7000000000000011</v>
      </c>
      <c r="F3990" s="7">
        <f>(((20-15)/(MIN($E$2:$E$8761)-15))*Data[[#This Row],[temperatuur]])+18.151</f>
        <v>16.113184873949578</v>
      </c>
      <c r="G3990" s="7">
        <f>Data[[#This Row],[Tintern ]]-Data[[#This Row],[temperatuur]]</f>
        <v>6.4131848739495769</v>
      </c>
      <c r="H3990" s="7">
        <f>ROUND(IF(Data[[#This Row],[deltaT]]&gt;0,(Data[[#This Row],[Tintern ]]-Data[[#This Row],[temperatuur]])*Uitgangspunten!$B$9,0),1)</f>
        <v>22.3</v>
      </c>
      <c r="I3990"/>
      <c r="J3990"/>
      <c r="K3990" s="6"/>
      <c r="O3990" s="5"/>
      <c r="P3990" s="8"/>
      <c r="U3990"/>
      <c r="V3990"/>
    </row>
    <row r="3991" spans="1:22" x14ac:dyDescent="0.25">
      <c r="A3991">
        <v>2003</v>
      </c>
      <c r="B3991">
        <v>11</v>
      </c>
      <c r="C3991">
        <v>2</v>
      </c>
      <c r="D3991">
        <v>10</v>
      </c>
      <c r="E3991" s="13">
        <v>9.7000000000000011</v>
      </c>
      <c r="F3991" s="7">
        <f>(((20-15)/(MIN($E$2:$E$8761)-15))*Data[[#This Row],[temperatuur]])+18.151</f>
        <v>16.113184873949578</v>
      </c>
      <c r="G3991" s="7">
        <f>Data[[#This Row],[Tintern ]]-Data[[#This Row],[temperatuur]]</f>
        <v>6.4131848739495769</v>
      </c>
      <c r="H3991" s="7">
        <f>ROUND(IF(Data[[#This Row],[deltaT]]&gt;0,(Data[[#This Row],[Tintern ]]-Data[[#This Row],[temperatuur]])*Uitgangspunten!$B$9,0),1)</f>
        <v>22.3</v>
      </c>
      <c r="I3991"/>
      <c r="J3991"/>
      <c r="K3991" s="6"/>
      <c r="O3991" s="5"/>
      <c r="P3991" s="8"/>
      <c r="U3991"/>
      <c r="V3991"/>
    </row>
    <row r="3992" spans="1:22" x14ac:dyDescent="0.25">
      <c r="A3992">
        <v>2003</v>
      </c>
      <c r="B3992">
        <v>11</v>
      </c>
      <c r="C3992">
        <v>5</v>
      </c>
      <c r="D3992">
        <v>1</v>
      </c>
      <c r="E3992" s="13">
        <v>9.7000000000000011</v>
      </c>
      <c r="F3992" s="7">
        <f>(((20-15)/(MIN($E$2:$E$8761)-15))*Data[[#This Row],[temperatuur]])+18.151</f>
        <v>16.113184873949578</v>
      </c>
      <c r="G3992" s="7">
        <f>Data[[#This Row],[Tintern ]]-Data[[#This Row],[temperatuur]]</f>
        <v>6.4131848739495769</v>
      </c>
      <c r="H3992" s="7">
        <f>ROUND(IF(Data[[#This Row],[deltaT]]&gt;0,(Data[[#This Row],[Tintern ]]-Data[[#This Row],[temperatuur]])*Uitgangspunten!$B$9,0),1)</f>
        <v>22.3</v>
      </c>
      <c r="I3992"/>
      <c r="J3992"/>
      <c r="K3992" s="6"/>
      <c r="O3992" s="5"/>
      <c r="P3992" s="8"/>
      <c r="U3992"/>
      <c r="V3992"/>
    </row>
    <row r="3993" spans="1:22" x14ac:dyDescent="0.25">
      <c r="A3993">
        <v>2003</v>
      </c>
      <c r="B3993">
        <v>11</v>
      </c>
      <c r="C3993">
        <v>6</v>
      </c>
      <c r="D3993">
        <v>10</v>
      </c>
      <c r="E3993" s="13">
        <v>9.7000000000000011</v>
      </c>
      <c r="F3993" s="7">
        <f>(((20-15)/(MIN($E$2:$E$8761)-15))*Data[[#This Row],[temperatuur]])+18.151</f>
        <v>16.113184873949578</v>
      </c>
      <c r="G3993" s="7">
        <f>Data[[#This Row],[Tintern ]]-Data[[#This Row],[temperatuur]]</f>
        <v>6.4131848739495769</v>
      </c>
      <c r="H3993" s="7">
        <f>ROUND(IF(Data[[#This Row],[deltaT]]&gt;0,(Data[[#This Row],[Tintern ]]-Data[[#This Row],[temperatuur]])*Uitgangspunten!$B$9,0),1)</f>
        <v>22.3</v>
      </c>
      <c r="I3993"/>
      <c r="J3993"/>
      <c r="K3993" s="6"/>
      <c r="O3993" s="5"/>
      <c r="P3993" s="8"/>
      <c r="U3993"/>
      <c r="V3993"/>
    </row>
    <row r="3994" spans="1:22" x14ac:dyDescent="0.25">
      <c r="A3994">
        <v>2003</v>
      </c>
      <c r="B3994">
        <v>11</v>
      </c>
      <c r="C3994">
        <v>8</v>
      </c>
      <c r="D3994">
        <v>14</v>
      </c>
      <c r="E3994" s="13">
        <v>9.7000000000000011</v>
      </c>
      <c r="F3994" s="7">
        <f>(((20-15)/(MIN($E$2:$E$8761)-15))*Data[[#This Row],[temperatuur]])+18.151</f>
        <v>16.113184873949578</v>
      </c>
      <c r="G3994" s="7">
        <f>Data[[#This Row],[Tintern ]]-Data[[#This Row],[temperatuur]]</f>
        <v>6.4131848739495769</v>
      </c>
      <c r="H3994" s="7">
        <f>ROUND(IF(Data[[#This Row],[deltaT]]&gt;0,(Data[[#This Row],[Tintern ]]-Data[[#This Row],[temperatuur]])*Uitgangspunten!$B$9,0),1)</f>
        <v>22.3</v>
      </c>
      <c r="I3994"/>
      <c r="J3994"/>
      <c r="K3994" s="6"/>
      <c r="O3994" s="5"/>
      <c r="P3994" s="8"/>
      <c r="U3994"/>
      <c r="V3994"/>
    </row>
    <row r="3995" spans="1:22" x14ac:dyDescent="0.25">
      <c r="A3995">
        <v>2003</v>
      </c>
      <c r="B3995">
        <v>11</v>
      </c>
      <c r="C3995">
        <v>9</v>
      </c>
      <c r="D3995">
        <v>11</v>
      </c>
      <c r="E3995" s="13">
        <v>9.7000000000000011</v>
      </c>
      <c r="F3995" s="7">
        <f>(((20-15)/(MIN($E$2:$E$8761)-15))*Data[[#This Row],[temperatuur]])+18.151</f>
        <v>16.113184873949578</v>
      </c>
      <c r="G3995" s="7">
        <f>Data[[#This Row],[Tintern ]]-Data[[#This Row],[temperatuur]]</f>
        <v>6.4131848739495769</v>
      </c>
      <c r="H3995" s="7">
        <f>ROUND(IF(Data[[#This Row],[deltaT]]&gt;0,(Data[[#This Row],[Tintern ]]-Data[[#This Row],[temperatuur]])*Uitgangspunten!$B$9,0),1)</f>
        <v>22.3</v>
      </c>
      <c r="I3995"/>
      <c r="J3995"/>
      <c r="K3995" s="6"/>
      <c r="O3995" s="5"/>
      <c r="P3995" s="8"/>
      <c r="U3995"/>
      <c r="V3995"/>
    </row>
    <row r="3996" spans="1:22" x14ac:dyDescent="0.25">
      <c r="A3996">
        <v>2003</v>
      </c>
      <c r="B3996">
        <v>11</v>
      </c>
      <c r="C3996">
        <v>9</v>
      </c>
      <c r="D3996">
        <v>15</v>
      </c>
      <c r="E3996" s="13">
        <v>9.7000000000000011</v>
      </c>
      <c r="F3996" s="7">
        <f>(((20-15)/(MIN($E$2:$E$8761)-15))*Data[[#This Row],[temperatuur]])+18.151</f>
        <v>16.113184873949578</v>
      </c>
      <c r="G3996" s="7">
        <f>Data[[#This Row],[Tintern ]]-Data[[#This Row],[temperatuur]]</f>
        <v>6.4131848739495769</v>
      </c>
      <c r="H3996" s="7">
        <f>ROUND(IF(Data[[#This Row],[deltaT]]&gt;0,(Data[[#This Row],[Tintern ]]-Data[[#This Row],[temperatuur]])*Uitgangspunten!$B$9,0),1)</f>
        <v>22.3</v>
      </c>
      <c r="I3996"/>
      <c r="J3996"/>
      <c r="K3996" s="6"/>
      <c r="O3996" s="5"/>
      <c r="P3996" s="8"/>
      <c r="U3996"/>
      <c r="V3996"/>
    </row>
    <row r="3997" spans="1:22" x14ac:dyDescent="0.25">
      <c r="A3997">
        <v>2003</v>
      </c>
      <c r="B3997">
        <v>11</v>
      </c>
      <c r="C3997">
        <v>9</v>
      </c>
      <c r="D3997">
        <v>16</v>
      </c>
      <c r="E3997" s="13">
        <v>9.7000000000000011</v>
      </c>
      <c r="F3997" s="7">
        <f>(((20-15)/(MIN($E$2:$E$8761)-15))*Data[[#This Row],[temperatuur]])+18.151</f>
        <v>16.113184873949578</v>
      </c>
      <c r="G3997" s="7">
        <f>Data[[#This Row],[Tintern ]]-Data[[#This Row],[temperatuur]]</f>
        <v>6.4131848739495769</v>
      </c>
      <c r="H3997" s="7">
        <f>ROUND(IF(Data[[#This Row],[deltaT]]&gt;0,(Data[[#This Row],[Tintern ]]-Data[[#This Row],[temperatuur]])*Uitgangspunten!$B$9,0),1)</f>
        <v>22.3</v>
      </c>
      <c r="I3997"/>
      <c r="J3997"/>
      <c r="K3997" s="6"/>
      <c r="O3997" s="5"/>
      <c r="P3997" s="8"/>
      <c r="U3997"/>
      <c r="V3997"/>
    </row>
    <row r="3998" spans="1:22" x14ac:dyDescent="0.25">
      <c r="A3998">
        <v>2003</v>
      </c>
      <c r="B3998">
        <v>11</v>
      </c>
      <c r="C3998">
        <v>9</v>
      </c>
      <c r="D3998">
        <v>18</v>
      </c>
      <c r="E3998" s="13">
        <v>9.7000000000000011</v>
      </c>
      <c r="F3998" s="7">
        <f>(((20-15)/(MIN($E$2:$E$8761)-15))*Data[[#This Row],[temperatuur]])+18.151</f>
        <v>16.113184873949578</v>
      </c>
      <c r="G3998" s="7">
        <f>Data[[#This Row],[Tintern ]]-Data[[#This Row],[temperatuur]]</f>
        <v>6.4131848739495769</v>
      </c>
      <c r="H3998" s="7">
        <f>ROUND(IF(Data[[#This Row],[deltaT]]&gt;0,(Data[[#This Row],[Tintern ]]-Data[[#This Row],[temperatuur]])*Uitgangspunten!$B$9,0),1)</f>
        <v>22.3</v>
      </c>
      <c r="I3998"/>
      <c r="J3998"/>
      <c r="K3998" s="6"/>
      <c r="O3998" s="5"/>
      <c r="P3998" s="8"/>
      <c r="U3998"/>
      <c r="V3998"/>
    </row>
    <row r="3999" spans="1:22" x14ac:dyDescent="0.25">
      <c r="A3999">
        <v>2003</v>
      </c>
      <c r="B3999">
        <v>11</v>
      </c>
      <c r="C3999">
        <v>13</v>
      </c>
      <c r="D3999">
        <v>2</v>
      </c>
      <c r="E3999" s="13">
        <v>9.7000000000000011</v>
      </c>
      <c r="F3999" s="7">
        <f>(((20-15)/(MIN($E$2:$E$8761)-15))*Data[[#This Row],[temperatuur]])+18.151</f>
        <v>16.113184873949578</v>
      </c>
      <c r="G3999" s="7">
        <f>Data[[#This Row],[Tintern ]]-Data[[#This Row],[temperatuur]]</f>
        <v>6.4131848739495769</v>
      </c>
      <c r="H3999" s="7">
        <f>ROUND(IF(Data[[#This Row],[deltaT]]&gt;0,(Data[[#This Row],[Tintern ]]-Data[[#This Row],[temperatuur]])*Uitgangspunten!$B$9,0),1)</f>
        <v>22.3</v>
      </c>
      <c r="I3999"/>
      <c r="J3999"/>
      <c r="K3999" s="6"/>
      <c r="O3999" s="5"/>
      <c r="P3999" s="8"/>
      <c r="U3999"/>
      <c r="V3999"/>
    </row>
    <row r="4000" spans="1:22" x14ac:dyDescent="0.25">
      <c r="A4000">
        <v>2003</v>
      </c>
      <c r="B4000">
        <v>11</v>
      </c>
      <c r="C4000">
        <v>18</v>
      </c>
      <c r="D4000">
        <v>3</v>
      </c>
      <c r="E4000" s="13">
        <v>9.7000000000000011</v>
      </c>
      <c r="F4000" s="7">
        <f>(((20-15)/(MIN($E$2:$E$8761)-15))*Data[[#This Row],[temperatuur]])+18.151</f>
        <v>16.113184873949578</v>
      </c>
      <c r="G4000" s="7">
        <f>Data[[#This Row],[Tintern ]]-Data[[#This Row],[temperatuur]]</f>
        <v>6.4131848739495769</v>
      </c>
      <c r="H4000" s="7">
        <f>ROUND(IF(Data[[#This Row],[deltaT]]&gt;0,(Data[[#This Row],[Tintern ]]-Data[[#This Row],[temperatuur]])*Uitgangspunten!$B$9,0),1)</f>
        <v>22.3</v>
      </c>
      <c r="I4000"/>
      <c r="J4000"/>
      <c r="K4000" s="6"/>
      <c r="O4000" s="5"/>
      <c r="P4000" s="8"/>
      <c r="U4000"/>
      <c r="V4000"/>
    </row>
    <row r="4001" spans="1:22" x14ac:dyDescent="0.25">
      <c r="A4001">
        <v>2003</v>
      </c>
      <c r="B4001">
        <v>11</v>
      </c>
      <c r="C4001">
        <v>22</v>
      </c>
      <c r="D4001">
        <v>9</v>
      </c>
      <c r="E4001" s="13">
        <v>9.7000000000000011</v>
      </c>
      <c r="F4001" s="7">
        <f>(((20-15)/(MIN($E$2:$E$8761)-15))*Data[[#This Row],[temperatuur]])+18.151</f>
        <v>16.113184873949578</v>
      </c>
      <c r="G4001" s="7">
        <f>Data[[#This Row],[Tintern ]]-Data[[#This Row],[temperatuur]]</f>
        <v>6.4131848739495769</v>
      </c>
      <c r="H4001" s="7">
        <f>ROUND(IF(Data[[#This Row],[deltaT]]&gt;0,(Data[[#This Row],[Tintern ]]-Data[[#This Row],[temperatuur]])*Uitgangspunten!$B$9,0),1)</f>
        <v>22.3</v>
      </c>
      <c r="I4001"/>
      <c r="J4001"/>
      <c r="K4001" s="6"/>
      <c r="O4001" s="5"/>
      <c r="P4001" s="8"/>
      <c r="U4001"/>
      <c r="V4001"/>
    </row>
    <row r="4002" spans="1:22" x14ac:dyDescent="0.25">
      <c r="A4002">
        <v>2003</v>
      </c>
      <c r="B4002">
        <v>11</v>
      </c>
      <c r="C4002">
        <v>23</v>
      </c>
      <c r="D4002">
        <v>23</v>
      </c>
      <c r="E4002" s="13">
        <v>9.7000000000000011</v>
      </c>
      <c r="F4002" s="7">
        <f>(((20-15)/(MIN($E$2:$E$8761)-15))*Data[[#This Row],[temperatuur]])+18.151</f>
        <v>16.113184873949578</v>
      </c>
      <c r="G4002" s="7">
        <f>Data[[#This Row],[Tintern ]]-Data[[#This Row],[temperatuur]]</f>
        <v>6.4131848739495769</v>
      </c>
      <c r="H4002" s="7">
        <f>ROUND(IF(Data[[#This Row],[deltaT]]&gt;0,(Data[[#This Row],[Tintern ]]-Data[[#This Row],[temperatuur]])*Uitgangspunten!$B$9,0),1)</f>
        <v>22.3</v>
      </c>
      <c r="I4002"/>
      <c r="J4002"/>
      <c r="K4002" s="6"/>
      <c r="O4002" s="5"/>
      <c r="P4002" s="8"/>
      <c r="U4002"/>
      <c r="V4002"/>
    </row>
    <row r="4003" spans="1:22" x14ac:dyDescent="0.25">
      <c r="A4003">
        <v>2003</v>
      </c>
      <c r="B4003">
        <v>11</v>
      </c>
      <c r="C4003">
        <v>25</v>
      </c>
      <c r="D4003">
        <v>12</v>
      </c>
      <c r="E4003" s="13">
        <v>9.7000000000000011</v>
      </c>
      <c r="F4003" s="7">
        <f>(((20-15)/(MIN($E$2:$E$8761)-15))*Data[[#This Row],[temperatuur]])+18.151</f>
        <v>16.113184873949578</v>
      </c>
      <c r="G4003" s="7">
        <f>Data[[#This Row],[Tintern ]]-Data[[#This Row],[temperatuur]]</f>
        <v>6.4131848739495769</v>
      </c>
      <c r="H4003" s="7">
        <f>ROUND(IF(Data[[#This Row],[deltaT]]&gt;0,(Data[[#This Row],[Tintern ]]-Data[[#This Row],[temperatuur]])*Uitgangspunten!$B$9,0),1)</f>
        <v>22.3</v>
      </c>
      <c r="I4003"/>
      <c r="J4003"/>
      <c r="K4003" s="6"/>
      <c r="O4003" s="5"/>
      <c r="P4003" s="8"/>
      <c r="U4003"/>
      <c r="V4003"/>
    </row>
    <row r="4004" spans="1:22" x14ac:dyDescent="0.25">
      <c r="A4004">
        <v>2003</v>
      </c>
      <c r="B4004">
        <v>12</v>
      </c>
      <c r="C4004">
        <v>1</v>
      </c>
      <c r="D4004">
        <v>8</v>
      </c>
      <c r="E4004" s="13">
        <v>9.7000000000000011</v>
      </c>
      <c r="F4004" s="7">
        <f>(((20-15)/(MIN($E$2:$E$8761)-15))*Data[[#This Row],[temperatuur]])+18.151</f>
        <v>16.113184873949578</v>
      </c>
      <c r="G4004" s="7">
        <f>Data[[#This Row],[Tintern ]]-Data[[#This Row],[temperatuur]]</f>
        <v>6.4131848739495769</v>
      </c>
      <c r="H4004" s="7">
        <f>ROUND(IF(Data[[#This Row],[deltaT]]&gt;0,(Data[[#This Row],[Tintern ]]-Data[[#This Row],[temperatuur]])*Uitgangspunten!$B$9,0),1)</f>
        <v>22.3</v>
      </c>
      <c r="I4004"/>
      <c r="J4004"/>
      <c r="K4004" s="6"/>
      <c r="O4004" s="5"/>
      <c r="P4004" s="8"/>
      <c r="U4004"/>
      <c r="V4004"/>
    </row>
    <row r="4005" spans="1:22" x14ac:dyDescent="0.25">
      <c r="A4005">
        <v>2003</v>
      </c>
      <c r="B4005">
        <v>12</v>
      </c>
      <c r="C4005">
        <v>20</v>
      </c>
      <c r="D4005">
        <v>21</v>
      </c>
      <c r="E4005" s="13">
        <v>9.7000000000000011</v>
      </c>
      <c r="F4005" s="7">
        <f>(((20-15)/(MIN($E$2:$E$8761)-15))*Data[[#This Row],[temperatuur]])+18.151</f>
        <v>16.113184873949578</v>
      </c>
      <c r="G4005" s="7">
        <f>Data[[#This Row],[Tintern ]]-Data[[#This Row],[temperatuur]]</f>
        <v>6.4131848739495769</v>
      </c>
      <c r="H4005" s="7">
        <f>ROUND(IF(Data[[#This Row],[deltaT]]&gt;0,(Data[[#This Row],[Tintern ]]-Data[[#This Row],[temperatuur]])*Uitgangspunten!$B$9,0),1)</f>
        <v>22.3</v>
      </c>
      <c r="I4005"/>
      <c r="J4005"/>
      <c r="K4005" s="6"/>
      <c r="O4005" s="5"/>
      <c r="P4005" s="8"/>
      <c r="U4005"/>
      <c r="V4005"/>
    </row>
    <row r="4006" spans="1:22" x14ac:dyDescent="0.25">
      <c r="A4006">
        <v>2001</v>
      </c>
      <c r="B4006">
        <v>1</v>
      </c>
      <c r="C4006">
        <v>2</v>
      </c>
      <c r="D4006">
        <v>17</v>
      </c>
      <c r="E4006" s="13">
        <v>9.8000000000000007</v>
      </c>
      <c r="F4006" s="7">
        <f>(((20-15)/(MIN($E$2:$E$8761)-15))*Data[[#This Row],[temperatuur]])+18.151</f>
        <v>16.092176470588235</v>
      </c>
      <c r="G4006" s="7">
        <f>Data[[#This Row],[Tintern ]]-Data[[#This Row],[temperatuur]]</f>
        <v>6.2921764705882346</v>
      </c>
      <c r="H4006" s="7">
        <f>ROUND(IF(Data[[#This Row],[deltaT]]&gt;0,(Data[[#This Row],[Tintern ]]-Data[[#This Row],[temperatuur]])*Uitgangspunten!$B$9,0),1)</f>
        <v>21.8</v>
      </c>
      <c r="I4006"/>
      <c r="J4006"/>
      <c r="K4006" s="6"/>
      <c r="O4006" s="5"/>
      <c r="P4006" s="8"/>
      <c r="U4006"/>
      <c r="V4006"/>
    </row>
    <row r="4007" spans="1:22" x14ac:dyDescent="0.25">
      <c r="A4007">
        <v>2001</v>
      </c>
      <c r="B4007">
        <v>1</v>
      </c>
      <c r="C4007">
        <v>2</v>
      </c>
      <c r="D4007">
        <v>18</v>
      </c>
      <c r="E4007" s="13">
        <v>9.8000000000000007</v>
      </c>
      <c r="F4007" s="7">
        <f>(((20-15)/(MIN($E$2:$E$8761)-15))*Data[[#This Row],[temperatuur]])+18.151</f>
        <v>16.092176470588235</v>
      </c>
      <c r="G4007" s="7">
        <f>Data[[#This Row],[Tintern ]]-Data[[#This Row],[temperatuur]]</f>
        <v>6.2921764705882346</v>
      </c>
      <c r="H4007" s="7">
        <f>ROUND(IF(Data[[#This Row],[deltaT]]&gt;0,(Data[[#This Row],[Tintern ]]-Data[[#This Row],[temperatuur]])*Uitgangspunten!$B$9,0),1)</f>
        <v>21.8</v>
      </c>
      <c r="I4007"/>
      <c r="J4007"/>
      <c r="K4007" s="6"/>
      <c r="O4007" s="5"/>
      <c r="P4007" s="8"/>
      <c r="U4007"/>
      <c r="V4007"/>
    </row>
    <row r="4008" spans="1:22" x14ac:dyDescent="0.25">
      <c r="A4008">
        <v>2001</v>
      </c>
      <c r="B4008">
        <v>1</v>
      </c>
      <c r="C4008">
        <v>2</v>
      </c>
      <c r="D4008">
        <v>21</v>
      </c>
      <c r="E4008" s="13">
        <v>9.8000000000000007</v>
      </c>
      <c r="F4008" s="7">
        <f>(((20-15)/(MIN($E$2:$E$8761)-15))*Data[[#This Row],[temperatuur]])+18.151</f>
        <v>16.092176470588235</v>
      </c>
      <c r="G4008" s="7">
        <f>Data[[#This Row],[Tintern ]]-Data[[#This Row],[temperatuur]]</f>
        <v>6.2921764705882346</v>
      </c>
      <c r="H4008" s="7">
        <f>ROUND(IF(Data[[#This Row],[deltaT]]&gt;0,(Data[[#This Row],[Tintern ]]-Data[[#This Row],[temperatuur]])*Uitgangspunten!$B$9,0),1)</f>
        <v>21.8</v>
      </c>
      <c r="I4008"/>
      <c r="J4008"/>
      <c r="K4008" s="6"/>
      <c r="O4008" s="5"/>
      <c r="P4008" s="8"/>
      <c r="U4008"/>
      <c r="V4008"/>
    </row>
    <row r="4009" spans="1:22" x14ac:dyDescent="0.25">
      <c r="A4009">
        <v>2001</v>
      </c>
      <c r="B4009">
        <v>1</v>
      </c>
      <c r="C4009">
        <v>2</v>
      </c>
      <c r="D4009">
        <v>24</v>
      </c>
      <c r="E4009" s="13">
        <v>9.8000000000000007</v>
      </c>
      <c r="F4009" s="7">
        <f>(((20-15)/(MIN($E$2:$E$8761)-15))*Data[[#This Row],[temperatuur]])+18.151</f>
        <v>16.092176470588235</v>
      </c>
      <c r="G4009" s="7">
        <f>Data[[#This Row],[Tintern ]]-Data[[#This Row],[temperatuur]]</f>
        <v>6.2921764705882346</v>
      </c>
      <c r="H4009" s="7">
        <f>ROUND(IF(Data[[#This Row],[deltaT]]&gt;0,(Data[[#This Row],[Tintern ]]-Data[[#This Row],[temperatuur]])*Uitgangspunten!$B$9,0),1)</f>
        <v>21.8</v>
      </c>
      <c r="I4009"/>
      <c r="J4009"/>
      <c r="K4009" s="6"/>
      <c r="O4009" s="5"/>
      <c r="P4009" s="8"/>
      <c r="U4009"/>
      <c r="V4009"/>
    </row>
    <row r="4010" spans="1:22" x14ac:dyDescent="0.25">
      <c r="A4010">
        <v>2004</v>
      </c>
      <c r="B4010">
        <v>2</v>
      </c>
      <c r="C4010">
        <v>2</v>
      </c>
      <c r="D4010">
        <v>9</v>
      </c>
      <c r="E4010" s="13">
        <v>9.8000000000000007</v>
      </c>
      <c r="F4010" s="7">
        <f>(((20-15)/(MIN($E$2:$E$8761)-15))*Data[[#This Row],[temperatuur]])+18.151</f>
        <v>16.092176470588235</v>
      </c>
      <c r="G4010" s="7">
        <f>Data[[#This Row],[Tintern ]]-Data[[#This Row],[temperatuur]]</f>
        <v>6.2921764705882346</v>
      </c>
      <c r="H4010" s="7">
        <f>ROUND(IF(Data[[#This Row],[deltaT]]&gt;0,(Data[[#This Row],[Tintern ]]-Data[[#This Row],[temperatuur]])*Uitgangspunten!$B$9,0),1)</f>
        <v>21.8</v>
      </c>
      <c r="I4010">
        <f>(MAX(E3986:E4009)+MIN(E3986:E4009))/20</f>
        <v>0.97499999999999998</v>
      </c>
      <c r="J4010"/>
      <c r="K4010" s="6"/>
      <c r="O4010" s="5"/>
      <c r="P4010" s="8"/>
      <c r="U4010"/>
      <c r="V4010"/>
    </row>
    <row r="4011" spans="1:22" x14ac:dyDescent="0.25">
      <c r="A4011">
        <v>2004</v>
      </c>
      <c r="B4011">
        <v>2</v>
      </c>
      <c r="C4011">
        <v>6</v>
      </c>
      <c r="D4011">
        <v>23</v>
      </c>
      <c r="E4011" s="13">
        <v>9.8000000000000007</v>
      </c>
      <c r="F4011" s="7">
        <f>(((20-15)/(MIN($E$2:$E$8761)-15))*Data[[#This Row],[temperatuur]])+18.151</f>
        <v>16.092176470588235</v>
      </c>
      <c r="G4011" s="7">
        <f>Data[[#This Row],[Tintern ]]-Data[[#This Row],[temperatuur]]</f>
        <v>6.2921764705882346</v>
      </c>
      <c r="H4011" s="7">
        <f>ROUND(IF(Data[[#This Row],[deltaT]]&gt;0,(Data[[#This Row],[Tintern ]]-Data[[#This Row],[temperatuur]])*Uitgangspunten!$B$9,0),1)</f>
        <v>21.8</v>
      </c>
      <c r="I4011"/>
      <c r="J4011"/>
      <c r="K4011" s="6"/>
      <c r="O4011" s="5"/>
      <c r="P4011" s="8"/>
      <c r="U4011"/>
      <c r="V4011"/>
    </row>
    <row r="4012" spans="1:22" x14ac:dyDescent="0.25">
      <c r="A4012">
        <v>2004</v>
      </c>
      <c r="B4012">
        <v>2</v>
      </c>
      <c r="C4012">
        <v>6</v>
      </c>
      <c r="D4012">
        <v>24</v>
      </c>
      <c r="E4012" s="13">
        <v>9.8000000000000007</v>
      </c>
      <c r="F4012" s="7">
        <f>(((20-15)/(MIN($E$2:$E$8761)-15))*Data[[#This Row],[temperatuur]])+18.151</f>
        <v>16.092176470588235</v>
      </c>
      <c r="G4012" s="7">
        <f>Data[[#This Row],[Tintern ]]-Data[[#This Row],[temperatuur]]</f>
        <v>6.2921764705882346</v>
      </c>
      <c r="H4012" s="7">
        <f>ROUND(IF(Data[[#This Row],[deltaT]]&gt;0,(Data[[#This Row],[Tintern ]]-Data[[#This Row],[temperatuur]])*Uitgangspunten!$B$9,0),1)</f>
        <v>21.8</v>
      </c>
      <c r="I4012"/>
      <c r="J4012"/>
      <c r="K4012" s="6"/>
      <c r="O4012" s="5"/>
      <c r="P4012" s="8"/>
      <c r="U4012"/>
      <c r="V4012"/>
    </row>
    <row r="4013" spans="1:22" x14ac:dyDescent="0.25">
      <c r="A4013">
        <v>2004</v>
      </c>
      <c r="B4013">
        <v>3</v>
      </c>
      <c r="C4013">
        <v>13</v>
      </c>
      <c r="D4013">
        <v>16</v>
      </c>
      <c r="E4013" s="13">
        <v>9.8000000000000007</v>
      </c>
      <c r="F4013" s="7">
        <f>(((20-15)/(MIN($E$2:$E$8761)-15))*Data[[#This Row],[temperatuur]])+18.151</f>
        <v>16.092176470588235</v>
      </c>
      <c r="G4013" s="7">
        <f>Data[[#This Row],[Tintern ]]-Data[[#This Row],[temperatuur]]</f>
        <v>6.2921764705882346</v>
      </c>
      <c r="H4013" s="7">
        <f>ROUND(IF(Data[[#This Row],[deltaT]]&gt;0,(Data[[#This Row],[Tintern ]]-Data[[#This Row],[temperatuur]])*Uitgangspunten!$B$9,0),1)</f>
        <v>21.8</v>
      </c>
      <c r="I4013"/>
      <c r="J4013"/>
      <c r="K4013" s="6"/>
      <c r="O4013" s="5"/>
      <c r="P4013" s="8"/>
      <c r="U4013"/>
      <c r="V4013"/>
    </row>
    <row r="4014" spans="1:22" x14ac:dyDescent="0.25">
      <c r="A4014">
        <v>2004</v>
      </c>
      <c r="B4014">
        <v>3</v>
      </c>
      <c r="C4014">
        <v>14</v>
      </c>
      <c r="D4014">
        <v>10</v>
      </c>
      <c r="E4014" s="13">
        <v>9.8000000000000007</v>
      </c>
      <c r="F4014" s="7">
        <f>(((20-15)/(MIN($E$2:$E$8761)-15))*Data[[#This Row],[temperatuur]])+18.151</f>
        <v>16.092176470588235</v>
      </c>
      <c r="G4014" s="7">
        <f>Data[[#This Row],[Tintern ]]-Data[[#This Row],[temperatuur]]</f>
        <v>6.2921764705882346</v>
      </c>
      <c r="H4014" s="7">
        <f>ROUND(IF(Data[[#This Row],[deltaT]]&gt;0,(Data[[#This Row],[Tintern ]]-Data[[#This Row],[temperatuur]])*Uitgangspunten!$B$9,0),1)</f>
        <v>21.8</v>
      </c>
      <c r="I4014"/>
      <c r="J4014"/>
      <c r="K4014" s="6"/>
      <c r="O4014" s="5"/>
      <c r="P4014" s="8"/>
      <c r="U4014"/>
      <c r="V4014"/>
    </row>
    <row r="4015" spans="1:22" x14ac:dyDescent="0.25">
      <c r="A4015">
        <v>2004</v>
      </c>
      <c r="B4015">
        <v>3</v>
      </c>
      <c r="C4015">
        <v>18</v>
      </c>
      <c r="D4015">
        <v>20</v>
      </c>
      <c r="E4015" s="13">
        <v>9.8000000000000007</v>
      </c>
      <c r="F4015" s="7">
        <f>(((20-15)/(MIN($E$2:$E$8761)-15))*Data[[#This Row],[temperatuur]])+18.151</f>
        <v>16.092176470588235</v>
      </c>
      <c r="G4015" s="7">
        <f>Data[[#This Row],[Tintern ]]-Data[[#This Row],[temperatuur]]</f>
        <v>6.2921764705882346</v>
      </c>
      <c r="H4015" s="7">
        <f>ROUND(IF(Data[[#This Row],[deltaT]]&gt;0,(Data[[#This Row],[Tintern ]]-Data[[#This Row],[temperatuur]])*Uitgangspunten!$B$9,0),1)</f>
        <v>21.8</v>
      </c>
      <c r="I4015"/>
      <c r="J4015"/>
      <c r="K4015" s="6"/>
      <c r="O4015" s="5"/>
      <c r="P4015" s="8"/>
      <c r="U4015"/>
      <c r="V4015"/>
    </row>
    <row r="4016" spans="1:22" x14ac:dyDescent="0.25">
      <c r="A4016">
        <v>2004</v>
      </c>
      <c r="B4016">
        <v>3</v>
      </c>
      <c r="C4016">
        <v>19</v>
      </c>
      <c r="D4016">
        <v>9</v>
      </c>
      <c r="E4016" s="13">
        <v>9.8000000000000007</v>
      </c>
      <c r="F4016" s="7">
        <f>(((20-15)/(MIN($E$2:$E$8761)-15))*Data[[#This Row],[temperatuur]])+18.151</f>
        <v>16.092176470588235</v>
      </c>
      <c r="G4016" s="7">
        <f>Data[[#This Row],[Tintern ]]-Data[[#This Row],[temperatuur]]</f>
        <v>6.2921764705882346</v>
      </c>
      <c r="H4016" s="7">
        <f>ROUND(IF(Data[[#This Row],[deltaT]]&gt;0,(Data[[#This Row],[Tintern ]]-Data[[#This Row],[temperatuur]])*Uitgangspunten!$B$9,0),1)</f>
        <v>21.8</v>
      </c>
      <c r="I4016"/>
      <c r="J4016"/>
      <c r="K4016" s="6"/>
      <c r="O4016" s="5"/>
      <c r="P4016" s="8"/>
      <c r="U4016"/>
      <c r="V4016"/>
    </row>
    <row r="4017" spans="1:22" x14ac:dyDescent="0.25">
      <c r="A4017">
        <v>2004</v>
      </c>
      <c r="B4017">
        <v>3</v>
      </c>
      <c r="C4017">
        <v>30</v>
      </c>
      <c r="D4017">
        <v>22</v>
      </c>
      <c r="E4017" s="13">
        <v>9.8000000000000007</v>
      </c>
      <c r="F4017" s="7">
        <f>(((20-15)/(MIN($E$2:$E$8761)-15))*Data[[#This Row],[temperatuur]])+18.151</f>
        <v>16.092176470588235</v>
      </c>
      <c r="G4017" s="7">
        <f>Data[[#This Row],[Tintern ]]-Data[[#This Row],[temperatuur]]</f>
        <v>6.2921764705882346</v>
      </c>
      <c r="H4017" s="7">
        <f>ROUND(IF(Data[[#This Row],[deltaT]]&gt;0,(Data[[#This Row],[Tintern ]]-Data[[#This Row],[temperatuur]])*Uitgangspunten!$B$9,0),1)</f>
        <v>21.8</v>
      </c>
      <c r="I4017"/>
      <c r="J4017"/>
      <c r="K4017" s="6"/>
      <c r="O4017" s="5"/>
      <c r="P4017" s="8"/>
      <c r="U4017"/>
      <c r="V4017"/>
    </row>
    <row r="4018" spans="1:22" x14ac:dyDescent="0.25">
      <c r="A4018">
        <v>2004</v>
      </c>
      <c r="B4018" s="3">
        <v>3</v>
      </c>
      <c r="C4018" s="3">
        <v>31</v>
      </c>
      <c r="D4018" s="3">
        <v>21</v>
      </c>
      <c r="E4018" s="13">
        <v>9.8000000000000007</v>
      </c>
      <c r="F4018" s="7">
        <f>(((20-15)/(MIN($E$2:$E$8761)-15))*Data[[#This Row],[temperatuur]])+18.151</f>
        <v>16.092176470588235</v>
      </c>
      <c r="G4018" s="7">
        <f>Data[[#This Row],[Tintern ]]-Data[[#This Row],[temperatuur]]</f>
        <v>6.2921764705882346</v>
      </c>
      <c r="H4018" s="7">
        <f>ROUND(IF(Data[[#This Row],[deltaT]]&gt;0,(Data[[#This Row],[Tintern ]]-Data[[#This Row],[temperatuur]])*Uitgangspunten!$B$9,0),1)</f>
        <v>21.8</v>
      </c>
      <c r="I4018"/>
      <c r="J4018"/>
      <c r="K4018" s="6"/>
      <c r="O4018" s="5"/>
      <c r="P4018" s="8"/>
      <c r="U4018"/>
      <c r="V4018"/>
    </row>
    <row r="4019" spans="1:22" x14ac:dyDescent="0.25">
      <c r="A4019">
        <v>2002</v>
      </c>
      <c r="B4019">
        <v>4</v>
      </c>
      <c r="C4019">
        <v>11</v>
      </c>
      <c r="D4019">
        <v>9</v>
      </c>
      <c r="E4019" s="13">
        <v>9.8000000000000007</v>
      </c>
      <c r="F4019" s="7">
        <f>(((20-15)/(MIN($E$2:$E$8761)-15))*Data[[#This Row],[temperatuur]])+18.151</f>
        <v>16.092176470588235</v>
      </c>
      <c r="G4019" s="7">
        <f>Data[[#This Row],[Tintern ]]-Data[[#This Row],[temperatuur]]</f>
        <v>6.2921764705882346</v>
      </c>
      <c r="H4019" s="7">
        <f>ROUND(IF(Data[[#This Row],[deltaT]]&gt;0,(Data[[#This Row],[Tintern ]]-Data[[#This Row],[temperatuur]])*Uitgangspunten!$B$9,0),1)</f>
        <v>21.8</v>
      </c>
      <c r="I4019"/>
      <c r="J4019"/>
      <c r="K4019" s="6"/>
      <c r="O4019" s="5"/>
      <c r="P4019" s="8"/>
      <c r="U4019"/>
      <c r="V4019"/>
    </row>
    <row r="4020" spans="1:22" x14ac:dyDescent="0.25">
      <c r="A4020">
        <v>2002</v>
      </c>
      <c r="B4020">
        <v>4</v>
      </c>
      <c r="C4020">
        <v>12</v>
      </c>
      <c r="D4020">
        <v>9</v>
      </c>
      <c r="E4020" s="13">
        <v>9.8000000000000007</v>
      </c>
      <c r="F4020" s="7">
        <f>(((20-15)/(MIN($E$2:$E$8761)-15))*Data[[#This Row],[temperatuur]])+18.151</f>
        <v>16.092176470588235</v>
      </c>
      <c r="G4020" s="7">
        <f>Data[[#This Row],[Tintern ]]-Data[[#This Row],[temperatuur]]</f>
        <v>6.2921764705882346</v>
      </c>
      <c r="H4020" s="7">
        <f>ROUND(IF(Data[[#This Row],[deltaT]]&gt;0,(Data[[#This Row],[Tintern ]]-Data[[#This Row],[temperatuur]])*Uitgangspunten!$B$9,0),1)</f>
        <v>21.8</v>
      </c>
      <c r="I4020"/>
      <c r="J4020"/>
      <c r="K4020" s="6"/>
      <c r="O4020" s="5"/>
      <c r="P4020" s="8"/>
      <c r="U4020"/>
      <c r="V4020"/>
    </row>
    <row r="4021" spans="1:22" x14ac:dyDescent="0.25">
      <c r="A4021">
        <v>2002</v>
      </c>
      <c r="B4021">
        <v>4</v>
      </c>
      <c r="C4021">
        <v>16</v>
      </c>
      <c r="D4021">
        <v>15</v>
      </c>
      <c r="E4021" s="13">
        <v>9.8000000000000007</v>
      </c>
      <c r="F4021" s="7">
        <f>(((20-15)/(MIN($E$2:$E$8761)-15))*Data[[#This Row],[temperatuur]])+18.151</f>
        <v>16.092176470588235</v>
      </c>
      <c r="G4021" s="7">
        <f>Data[[#This Row],[Tintern ]]-Data[[#This Row],[temperatuur]]</f>
        <v>6.2921764705882346</v>
      </c>
      <c r="H4021" s="7">
        <f>ROUND(IF(Data[[#This Row],[deltaT]]&gt;0,(Data[[#This Row],[Tintern ]]-Data[[#This Row],[temperatuur]])*Uitgangspunten!$B$9,0),1)</f>
        <v>21.8</v>
      </c>
      <c r="I4021"/>
      <c r="J4021"/>
      <c r="K4021" s="6"/>
      <c r="O4021" s="5"/>
      <c r="P4021" s="8"/>
      <c r="U4021"/>
      <c r="V4021"/>
    </row>
    <row r="4022" spans="1:22" x14ac:dyDescent="0.25">
      <c r="A4022">
        <v>2002</v>
      </c>
      <c r="B4022">
        <v>4</v>
      </c>
      <c r="C4022">
        <v>16</v>
      </c>
      <c r="D4022">
        <v>16</v>
      </c>
      <c r="E4022" s="13">
        <v>9.8000000000000007</v>
      </c>
      <c r="F4022" s="7">
        <f>(((20-15)/(MIN($E$2:$E$8761)-15))*Data[[#This Row],[temperatuur]])+18.151</f>
        <v>16.092176470588235</v>
      </c>
      <c r="G4022" s="7">
        <f>Data[[#This Row],[Tintern ]]-Data[[#This Row],[temperatuur]]</f>
        <v>6.2921764705882346</v>
      </c>
      <c r="H4022" s="7">
        <f>ROUND(IF(Data[[#This Row],[deltaT]]&gt;0,(Data[[#This Row],[Tintern ]]-Data[[#This Row],[temperatuur]])*Uitgangspunten!$B$9,0),1)</f>
        <v>21.8</v>
      </c>
      <c r="I4022"/>
      <c r="J4022"/>
      <c r="K4022" s="6"/>
      <c r="O4022" s="5"/>
      <c r="P4022" s="8"/>
      <c r="U4022"/>
      <c r="V4022"/>
    </row>
    <row r="4023" spans="1:22" x14ac:dyDescent="0.25">
      <c r="A4023">
        <v>2002</v>
      </c>
      <c r="B4023">
        <v>4</v>
      </c>
      <c r="C4023">
        <v>17</v>
      </c>
      <c r="D4023">
        <v>12</v>
      </c>
      <c r="E4023" s="13">
        <v>9.8000000000000007</v>
      </c>
      <c r="F4023" s="7">
        <f>(((20-15)/(MIN($E$2:$E$8761)-15))*Data[[#This Row],[temperatuur]])+18.151</f>
        <v>16.092176470588235</v>
      </c>
      <c r="G4023" s="7">
        <f>Data[[#This Row],[Tintern ]]-Data[[#This Row],[temperatuur]]</f>
        <v>6.2921764705882346</v>
      </c>
      <c r="H4023" s="7">
        <f>ROUND(IF(Data[[#This Row],[deltaT]]&gt;0,(Data[[#This Row],[Tintern ]]-Data[[#This Row],[temperatuur]])*Uitgangspunten!$B$9,0),1)</f>
        <v>21.8</v>
      </c>
      <c r="I4023"/>
      <c r="J4023"/>
      <c r="K4023" s="6"/>
      <c r="O4023" s="5"/>
      <c r="P4023" s="8"/>
      <c r="U4023"/>
      <c r="V4023"/>
    </row>
    <row r="4024" spans="1:22" x14ac:dyDescent="0.25">
      <c r="A4024">
        <v>2002</v>
      </c>
      <c r="B4024">
        <v>4</v>
      </c>
      <c r="C4024">
        <v>17</v>
      </c>
      <c r="D4024">
        <v>18</v>
      </c>
      <c r="E4024" s="13">
        <v>9.8000000000000007</v>
      </c>
      <c r="F4024" s="7">
        <f>(((20-15)/(MIN($E$2:$E$8761)-15))*Data[[#This Row],[temperatuur]])+18.151</f>
        <v>16.092176470588235</v>
      </c>
      <c r="G4024" s="7">
        <f>Data[[#This Row],[Tintern ]]-Data[[#This Row],[temperatuur]]</f>
        <v>6.2921764705882346</v>
      </c>
      <c r="H4024" s="7">
        <f>ROUND(IF(Data[[#This Row],[deltaT]]&gt;0,(Data[[#This Row],[Tintern ]]-Data[[#This Row],[temperatuur]])*Uitgangspunten!$B$9,0),1)</f>
        <v>21.8</v>
      </c>
      <c r="I4024"/>
      <c r="J4024"/>
      <c r="K4024" s="6"/>
      <c r="O4024" s="5"/>
      <c r="P4024" s="8"/>
      <c r="U4024"/>
      <c r="V4024"/>
    </row>
    <row r="4025" spans="1:22" x14ac:dyDescent="0.25">
      <c r="A4025">
        <v>2002</v>
      </c>
      <c r="B4025">
        <v>4</v>
      </c>
      <c r="C4025">
        <v>24</v>
      </c>
      <c r="D4025">
        <v>2</v>
      </c>
      <c r="E4025" s="13">
        <v>9.8000000000000007</v>
      </c>
      <c r="F4025" s="7">
        <f>(((20-15)/(MIN($E$2:$E$8761)-15))*Data[[#This Row],[temperatuur]])+18.151</f>
        <v>16.092176470588235</v>
      </c>
      <c r="G4025" s="7">
        <f>Data[[#This Row],[Tintern ]]-Data[[#This Row],[temperatuur]]</f>
        <v>6.2921764705882346</v>
      </c>
      <c r="H4025" s="7">
        <f>ROUND(IF(Data[[#This Row],[deltaT]]&gt;0,(Data[[#This Row],[Tintern ]]-Data[[#This Row],[temperatuur]])*Uitgangspunten!$B$9,0),1)</f>
        <v>21.8</v>
      </c>
      <c r="I4025"/>
      <c r="J4025"/>
      <c r="K4025" s="6"/>
      <c r="O4025" s="5"/>
      <c r="P4025" s="8"/>
      <c r="U4025"/>
      <c r="V4025"/>
    </row>
    <row r="4026" spans="1:22" x14ac:dyDescent="0.25">
      <c r="A4026">
        <v>2002</v>
      </c>
      <c r="B4026">
        <v>4</v>
      </c>
      <c r="C4026">
        <v>25</v>
      </c>
      <c r="D4026">
        <v>7</v>
      </c>
      <c r="E4026" s="13">
        <v>9.8000000000000007</v>
      </c>
      <c r="F4026" s="7">
        <f>(((20-15)/(MIN($E$2:$E$8761)-15))*Data[[#This Row],[temperatuur]])+18.151</f>
        <v>16.092176470588235</v>
      </c>
      <c r="G4026" s="7">
        <f>Data[[#This Row],[Tintern ]]-Data[[#This Row],[temperatuur]]</f>
        <v>6.2921764705882346</v>
      </c>
      <c r="H4026" s="7">
        <f>ROUND(IF(Data[[#This Row],[deltaT]]&gt;0,(Data[[#This Row],[Tintern ]]-Data[[#This Row],[temperatuur]])*Uitgangspunten!$B$9,0),1)</f>
        <v>21.8</v>
      </c>
      <c r="I4026"/>
      <c r="J4026"/>
      <c r="K4026" s="6"/>
      <c r="O4026" s="5"/>
      <c r="P4026" s="8"/>
      <c r="U4026"/>
      <c r="V4026"/>
    </row>
    <row r="4027" spans="1:22" x14ac:dyDescent="0.25">
      <c r="A4027">
        <v>2002</v>
      </c>
      <c r="B4027">
        <v>4</v>
      </c>
      <c r="C4027">
        <v>27</v>
      </c>
      <c r="D4027">
        <v>9</v>
      </c>
      <c r="E4027" s="13">
        <v>9.8000000000000007</v>
      </c>
      <c r="F4027" s="7">
        <f>(((20-15)/(MIN($E$2:$E$8761)-15))*Data[[#This Row],[temperatuur]])+18.151</f>
        <v>16.092176470588235</v>
      </c>
      <c r="G4027" s="7">
        <f>Data[[#This Row],[Tintern ]]-Data[[#This Row],[temperatuur]]</f>
        <v>6.2921764705882346</v>
      </c>
      <c r="H4027" s="7">
        <f>ROUND(IF(Data[[#This Row],[deltaT]]&gt;0,(Data[[#This Row],[Tintern ]]-Data[[#This Row],[temperatuur]])*Uitgangspunten!$B$9,0),1)</f>
        <v>21.8</v>
      </c>
      <c r="I4027"/>
      <c r="J4027"/>
      <c r="K4027" s="6"/>
      <c r="O4027" s="5"/>
      <c r="P4027" s="8"/>
      <c r="U4027"/>
      <c r="V4027"/>
    </row>
    <row r="4028" spans="1:22" x14ac:dyDescent="0.25">
      <c r="A4028">
        <v>2000</v>
      </c>
      <c r="B4028">
        <v>5</v>
      </c>
      <c r="C4028">
        <v>14</v>
      </c>
      <c r="D4028">
        <v>3</v>
      </c>
      <c r="E4028" s="13">
        <v>9.8000000000000007</v>
      </c>
      <c r="F4028" s="7">
        <f>(((20-15)/(MIN($E$2:$E$8761)-15))*Data[[#This Row],[temperatuur]])+18.151</f>
        <v>16.092176470588235</v>
      </c>
      <c r="G4028" s="7">
        <f>Data[[#This Row],[Tintern ]]-Data[[#This Row],[temperatuur]]</f>
        <v>6.2921764705882346</v>
      </c>
      <c r="H4028" s="7">
        <f>ROUND(IF(Data[[#This Row],[deltaT]]&gt;0,(Data[[#This Row],[Tintern ]]-Data[[#This Row],[temperatuur]])*Uitgangspunten!$B$9,0),1)</f>
        <v>21.8</v>
      </c>
      <c r="I4028"/>
      <c r="J4028"/>
      <c r="K4028" s="6"/>
      <c r="O4028" s="5"/>
      <c r="P4028" s="8"/>
      <c r="U4028"/>
      <c r="V4028"/>
    </row>
    <row r="4029" spans="1:22" x14ac:dyDescent="0.25">
      <c r="A4029">
        <v>2000</v>
      </c>
      <c r="B4029">
        <v>5</v>
      </c>
      <c r="C4029">
        <v>18</v>
      </c>
      <c r="D4029">
        <v>23</v>
      </c>
      <c r="E4029" s="13">
        <v>9.8000000000000007</v>
      </c>
      <c r="F4029" s="7">
        <f>(((20-15)/(MIN($E$2:$E$8761)-15))*Data[[#This Row],[temperatuur]])+18.151</f>
        <v>16.092176470588235</v>
      </c>
      <c r="G4029" s="7">
        <f>Data[[#This Row],[Tintern ]]-Data[[#This Row],[temperatuur]]</f>
        <v>6.2921764705882346</v>
      </c>
      <c r="H4029" s="7">
        <f>ROUND(IF(Data[[#This Row],[deltaT]]&gt;0,(Data[[#This Row],[Tintern ]]-Data[[#This Row],[temperatuur]])*Uitgangspunten!$B$9,0),1)</f>
        <v>21.8</v>
      </c>
      <c r="I4029"/>
      <c r="J4029"/>
      <c r="K4029" s="6"/>
      <c r="O4029" s="5"/>
      <c r="P4029" s="8"/>
      <c r="U4029"/>
      <c r="V4029"/>
    </row>
    <row r="4030" spans="1:22" x14ac:dyDescent="0.25">
      <c r="A4030">
        <v>2000</v>
      </c>
      <c r="B4030">
        <v>5</v>
      </c>
      <c r="C4030">
        <v>19</v>
      </c>
      <c r="D4030">
        <v>1</v>
      </c>
      <c r="E4030" s="13">
        <v>9.8000000000000007</v>
      </c>
      <c r="F4030" s="7">
        <f>(((20-15)/(MIN($E$2:$E$8761)-15))*Data[[#This Row],[temperatuur]])+18.151</f>
        <v>16.092176470588235</v>
      </c>
      <c r="G4030" s="7">
        <f>Data[[#This Row],[Tintern ]]-Data[[#This Row],[temperatuur]]</f>
        <v>6.2921764705882346</v>
      </c>
      <c r="H4030" s="7">
        <f>ROUND(IF(Data[[#This Row],[deltaT]]&gt;0,(Data[[#This Row],[Tintern ]]-Data[[#This Row],[temperatuur]])*Uitgangspunten!$B$9,0),1)</f>
        <v>21.8</v>
      </c>
      <c r="I4030"/>
      <c r="J4030"/>
      <c r="K4030" s="6"/>
      <c r="O4030" s="5"/>
      <c r="P4030" s="8"/>
      <c r="U4030"/>
      <c r="V4030"/>
    </row>
    <row r="4031" spans="1:22" x14ac:dyDescent="0.25">
      <c r="A4031">
        <v>2000</v>
      </c>
      <c r="B4031">
        <v>5</v>
      </c>
      <c r="C4031">
        <v>22</v>
      </c>
      <c r="D4031">
        <v>2</v>
      </c>
      <c r="E4031" s="13">
        <v>9.8000000000000007</v>
      </c>
      <c r="F4031" s="7">
        <f>(((20-15)/(MIN($E$2:$E$8761)-15))*Data[[#This Row],[temperatuur]])+18.151</f>
        <v>16.092176470588235</v>
      </c>
      <c r="G4031" s="7">
        <f>Data[[#This Row],[Tintern ]]-Data[[#This Row],[temperatuur]]</f>
        <v>6.2921764705882346</v>
      </c>
      <c r="H4031" s="7">
        <f>ROUND(IF(Data[[#This Row],[deltaT]]&gt;0,(Data[[#This Row],[Tintern ]]-Data[[#This Row],[temperatuur]])*Uitgangspunten!$B$9,0),1)</f>
        <v>21.8</v>
      </c>
      <c r="I4031"/>
      <c r="J4031"/>
      <c r="K4031" s="6"/>
      <c r="O4031" s="5"/>
      <c r="P4031" s="8"/>
      <c r="U4031"/>
      <c r="V4031"/>
    </row>
    <row r="4032" spans="1:22" x14ac:dyDescent="0.25">
      <c r="A4032">
        <v>2000</v>
      </c>
      <c r="B4032">
        <v>5</v>
      </c>
      <c r="C4032">
        <v>26</v>
      </c>
      <c r="D4032">
        <v>1</v>
      </c>
      <c r="E4032" s="13">
        <v>9.8000000000000007</v>
      </c>
      <c r="F4032" s="7">
        <f>(((20-15)/(MIN($E$2:$E$8761)-15))*Data[[#This Row],[temperatuur]])+18.151</f>
        <v>16.092176470588235</v>
      </c>
      <c r="G4032" s="7">
        <f>Data[[#This Row],[Tintern ]]-Data[[#This Row],[temperatuur]]</f>
        <v>6.2921764705882346</v>
      </c>
      <c r="H4032" s="7">
        <f>ROUND(IF(Data[[#This Row],[deltaT]]&gt;0,(Data[[#This Row],[Tintern ]]-Data[[#This Row],[temperatuur]])*Uitgangspunten!$B$9,0),1)</f>
        <v>21.8</v>
      </c>
      <c r="I4032"/>
      <c r="J4032"/>
      <c r="K4032" s="6"/>
      <c r="O4032" s="5"/>
      <c r="P4032" s="8"/>
      <c r="U4032"/>
      <c r="V4032"/>
    </row>
    <row r="4033" spans="1:22" x14ac:dyDescent="0.25">
      <c r="A4033">
        <v>2000</v>
      </c>
      <c r="B4033">
        <v>5</v>
      </c>
      <c r="C4033">
        <v>28</v>
      </c>
      <c r="D4033">
        <v>5</v>
      </c>
      <c r="E4033" s="13">
        <v>9.8000000000000007</v>
      </c>
      <c r="F4033" s="7">
        <f>(((20-15)/(MIN($E$2:$E$8761)-15))*Data[[#This Row],[temperatuur]])+18.151</f>
        <v>16.092176470588235</v>
      </c>
      <c r="G4033" s="7">
        <f>Data[[#This Row],[Tintern ]]-Data[[#This Row],[temperatuur]]</f>
        <v>6.2921764705882346</v>
      </c>
      <c r="H4033" s="7">
        <f>ROUND(IF(Data[[#This Row],[deltaT]]&gt;0,(Data[[#This Row],[Tintern ]]-Data[[#This Row],[temperatuur]])*Uitgangspunten!$B$9,0),1)</f>
        <v>21.8</v>
      </c>
      <c r="I4033"/>
      <c r="J4033"/>
      <c r="K4033" s="6"/>
      <c r="O4033" s="5"/>
      <c r="P4033" s="8"/>
      <c r="U4033"/>
      <c r="V4033"/>
    </row>
    <row r="4034" spans="1:22" x14ac:dyDescent="0.25">
      <c r="A4034">
        <v>2000</v>
      </c>
      <c r="B4034">
        <v>5</v>
      </c>
      <c r="C4034">
        <v>29</v>
      </c>
      <c r="D4034">
        <v>7</v>
      </c>
      <c r="E4034" s="13">
        <v>9.8000000000000007</v>
      </c>
      <c r="F4034" s="7">
        <f>(((20-15)/(MIN($E$2:$E$8761)-15))*Data[[#This Row],[temperatuur]])+18.151</f>
        <v>16.092176470588235</v>
      </c>
      <c r="G4034" s="7">
        <f>Data[[#This Row],[Tintern ]]-Data[[#This Row],[temperatuur]]</f>
        <v>6.2921764705882346</v>
      </c>
      <c r="H4034" s="7">
        <f>ROUND(IF(Data[[#This Row],[deltaT]]&gt;0,(Data[[#This Row],[Tintern ]]-Data[[#This Row],[temperatuur]])*Uitgangspunten!$B$9,0),1)</f>
        <v>21.8</v>
      </c>
      <c r="I4034">
        <f>(MAX(E4010:E4033)+MIN(E4010:E4033))/20</f>
        <v>0.98000000000000009</v>
      </c>
      <c r="J4034"/>
      <c r="K4034" s="6"/>
      <c r="O4034" s="5"/>
      <c r="P4034" s="8"/>
      <c r="U4034"/>
      <c r="V4034"/>
    </row>
    <row r="4035" spans="1:22" x14ac:dyDescent="0.25">
      <c r="A4035">
        <v>2008</v>
      </c>
      <c r="B4035">
        <v>7</v>
      </c>
      <c r="C4035">
        <v>4</v>
      </c>
      <c r="D4035">
        <v>24</v>
      </c>
      <c r="E4035" s="13">
        <v>9.8000000000000007</v>
      </c>
      <c r="F4035" s="7">
        <f>(((20-15)/(MIN($E$2:$E$8761)-15))*Data[[#This Row],[temperatuur]])+18.151</f>
        <v>16.092176470588235</v>
      </c>
      <c r="G4035" s="7">
        <f>Data[[#This Row],[Tintern ]]-Data[[#This Row],[temperatuur]]</f>
        <v>6.2921764705882346</v>
      </c>
      <c r="H4035" s="7">
        <f>ROUND(IF(Data[[#This Row],[deltaT]]&gt;0,(Data[[#This Row],[Tintern ]]-Data[[#This Row],[temperatuur]])*Uitgangspunten!$B$9,0),1)</f>
        <v>21.8</v>
      </c>
      <c r="I4035"/>
      <c r="J4035"/>
      <c r="K4035" s="6"/>
      <c r="O4035" s="5"/>
      <c r="P4035" s="8"/>
      <c r="U4035"/>
      <c r="V4035"/>
    </row>
    <row r="4036" spans="1:22" x14ac:dyDescent="0.25">
      <c r="A4036">
        <v>2008</v>
      </c>
      <c r="B4036">
        <v>7</v>
      </c>
      <c r="C4036">
        <v>5</v>
      </c>
      <c r="D4036">
        <v>1</v>
      </c>
      <c r="E4036" s="13">
        <v>9.8000000000000007</v>
      </c>
      <c r="F4036" s="7">
        <f>(((20-15)/(MIN($E$2:$E$8761)-15))*Data[[#This Row],[temperatuur]])+18.151</f>
        <v>16.092176470588235</v>
      </c>
      <c r="G4036" s="7">
        <f>Data[[#This Row],[Tintern ]]-Data[[#This Row],[temperatuur]]</f>
        <v>6.2921764705882346</v>
      </c>
      <c r="H4036" s="7">
        <f>ROUND(IF(Data[[#This Row],[deltaT]]&gt;0,(Data[[#This Row],[Tintern ]]-Data[[#This Row],[temperatuur]])*Uitgangspunten!$B$9,0),1)</f>
        <v>21.8</v>
      </c>
      <c r="I4036"/>
      <c r="J4036"/>
      <c r="K4036" s="6"/>
      <c r="O4036" s="5"/>
      <c r="P4036" s="8"/>
      <c r="U4036"/>
      <c r="V4036"/>
    </row>
    <row r="4037" spans="1:22" x14ac:dyDescent="0.25">
      <c r="A4037">
        <v>2011</v>
      </c>
      <c r="B4037" s="3">
        <v>9</v>
      </c>
      <c r="C4037" s="3">
        <v>1</v>
      </c>
      <c r="D4037" s="3">
        <v>2</v>
      </c>
      <c r="E4037" s="13">
        <v>9.8000000000000007</v>
      </c>
      <c r="F4037" s="7">
        <f>(((20-15)/(MIN($E$2:$E$8761)-15))*Data[[#This Row],[temperatuur]])+18.151</f>
        <v>16.092176470588235</v>
      </c>
      <c r="G4037" s="7">
        <f>Data[[#This Row],[Tintern ]]-Data[[#This Row],[temperatuur]]</f>
        <v>6.2921764705882346</v>
      </c>
      <c r="H4037" s="7">
        <f>ROUND(IF(Data[[#This Row],[deltaT]]&gt;0,(Data[[#This Row],[Tintern ]]-Data[[#This Row],[temperatuur]])*Uitgangspunten!$B$9,0),1)</f>
        <v>21.8</v>
      </c>
      <c r="I4037"/>
      <c r="J4037"/>
      <c r="K4037" s="6"/>
      <c r="O4037" s="5"/>
      <c r="P4037" s="8"/>
      <c r="U4037"/>
      <c r="V4037"/>
    </row>
    <row r="4038" spans="1:22" x14ac:dyDescent="0.25">
      <c r="A4038">
        <v>2011</v>
      </c>
      <c r="B4038">
        <v>9</v>
      </c>
      <c r="C4038">
        <v>28</v>
      </c>
      <c r="D4038">
        <v>1</v>
      </c>
      <c r="E4038" s="13">
        <v>9.8000000000000007</v>
      </c>
      <c r="F4038" s="7">
        <f>(((20-15)/(MIN($E$2:$E$8761)-15))*Data[[#This Row],[temperatuur]])+18.151</f>
        <v>16.092176470588235</v>
      </c>
      <c r="G4038" s="7">
        <f>Data[[#This Row],[Tintern ]]-Data[[#This Row],[temperatuur]]</f>
        <v>6.2921764705882346</v>
      </c>
      <c r="H4038" s="7">
        <f>ROUND(IF(Data[[#This Row],[deltaT]]&gt;0,(Data[[#This Row],[Tintern ]]-Data[[#This Row],[temperatuur]])*Uitgangspunten!$B$9,0),1)</f>
        <v>21.8</v>
      </c>
      <c r="I4038"/>
      <c r="J4038"/>
      <c r="K4038" s="6"/>
      <c r="O4038" s="5"/>
      <c r="P4038" s="8"/>
      <c r="U4038"/>
      <c r="V4038"/>
    </row>
    <row r="4039" spans="1:22" x14ac:dyDescent="0.25">
      <c r="A4039">
        <v>2010</v>
      </c>
      <c r="B4039">
        <v>10</v>
      </c>
      <c r="C4039">
        <v>15</v>
      </c>
      <c r="D4039">
        <v>19</v>
      </c>
      <c r="E4039" s="13">
        <v>9.8000000000000007</v>
      </c>
      <c r="F4039" s="7">
        <f>(((20-15)/(MIN($E$2:$E$8761)-15))*Data[[#This Row],[temperatuur]])+18.151</f>
        <v>16.092176470588235</v>
      </c>
      <c r="G4039" s="7">
        <f>Data[[#This Row],[Tintern ]]-Data[[#This Row],[temperatuur]]</f>
        <v>6.2921764705882346</v>
      </c>
      <c r="H4039" s="7">
        <f>ROUND(IF(Data[[#This Row],[deltaT]]&gt;0,(Data[[#This Row],[Tintern ]]-Data[[#This Row],[temperatuur]])*Uitgangspunten!$B$9,0),1)</f>
        <v>21.8</v>
      </c>
      <c r="I4039"/>
      <c r="J4039"/>
      <c r="K4039" s="6"/>
      <c r="O4039" s="5"/>
      <c r="P4039" s="8"/>
      <c r="U4039"/>
      <c r="V4039"/>
    </row>
    <row r="4040" spans="1:22" x14ac:dyDescent="0.25">
      <c r="A4040">
        <v>2010</v>
      </c>
      <c r="B4040">
        <v>10</v>
      </c>
      <c r="C4040">
        <v>16</v>
      </c>
      <c r="D4040">
        <v>15</v>
      </c>
      <c r="E4040" s="13">
        <v>9.8000000000000007</v>
      </c>
      <c r="F4040" s="7">
        <f>(((20-15)/(MIN($E$2:$E$8761)-15))*Data[[#This Row],[temperatuur]])+18.151</f>
        <v>16.092176470588235</v>
      </c>
      <c r="G4040" s="7">
        <f>Data[[#This Row],[Tintern ]]-Data[[#This Row],[temperatuur]]</f>
        <v>6.2921764705882346</v>
      </c>
      <c r="H4040" s="7">
        <f>ROUND(IF(Data[[#This Row],[deltaT]]&gt;0,(Data[[#This Row],[Tintern ]]-Data[[#This Row],[temperatuur]])*Uitgangspunten!$B$9,0),1)</f>
        <v>21.8</v>
      </c>
      <c r="I4040"/>
      <c r="J4040"/>
      <c r="K4040" s="6"/>
      <c r="O4040" s="5"/>
      <c r="P4040" s="8"/>
      <c r="U4040"/>
      <c r="V4040"/>
    </row>
    <row r="4041" spans="1:22" x14ac:dyDescent="0.25">
      <c r="A4041">
        <v>2010</v>
      </c>
      <c r="B4041">
        <v>10</v>
      </c>
      <c r="C4041">
        <v>18</v>
      </c>
      <c r="D4041">
        <v>17</v>
      </c>
      <c r="E4041" s="13">
        <v>9.8000000000000007</v>
      </c>
      <c r="F4041" s="7">
        <f>(((20-15)/(MIN($E$2:$E$8761)-15))*Data[[#This Row],[temperatuur]])+18.151</f>
        <v>16.092176470588235</v>
      </c>
      <c r="G4041" s="7">
        <f>Data[[#This Row],[Tintern ]]-Data[[#This Row],[temperatuur]]</f>
        <v>6.2921764705882346</v>
      </c>
      <c r="H4041" s="7">
        <f>ROUND(IF(Data[[#This Row],[deltaT]]&gt;0,(Data[[#This Row],[Tintern ]]-Data[[#This Row],[temperatuur]])*Uitgangspunten!$B$9,0),1)</f>
        <v>21.8</v>
      </c>
      <c r="I4041"/>
      <c r="J4041"/>
      <c r="K4041" s="6"/>
      <c r="O4041" s="5"/>
      <c r="P4041" s="8"/>
      <c r="U4041"/>
      <c r="V4041"/>
    </row>
    <row r="4042" spans="1:22" x14ac:dyDescent="0.25">
      <c r="A4042">
        <v>2010</v>
      </c>
      <c r="B4042">
        <v>10</v>
      </c>
      <c r="C4042">
        <v>18</v>
      </c>
      <c r="D4042">
        <v>21</v>
      </c>
      <c r="E4042" s="13">
        <v>9.8000000000000007</v>
      </c>
      <c r="F4042" s="7">
        <f>(((20-15)/(MIN($E$2:$E$8761)-15))*Data[[#This Row],[temperatuur]])+18.151</f>
        <v>16.092176470588235</v>
      </c>
      <c r="G4042" s="7">
        <f>Data[[#This Row],[Tintern ]]-Data[[#This Row],[temperatuur]]</f>
        <v>6.2921764705882346</v>
      </c>
      <c r="H4042" s="7">
        <f>ROUND(IF(Data[[#This Row],[deltaT]]&gt;0,(Data[[#This Row],[Tintern ]]-Data[[#This Row],[temperatuur]])*Uitgangspunten!$B$9,0),1)</f>
        <v>21.8</v>
      </c>
      <c r="I4042"/>
      <c r="J4042"/>
      <c r="K4042" s="6"/>
      <c r="O4042" s="5"/>
      <c r="P4042" s="8"/>
      <c r="U4042"/>
      <c r="V4042"/>
    </row>
    <row r="4043" spans="1:22" x14ac:dyDescent="0.25">
      <c r="A4043">
        <v>2010</v>
      </c>
      <c r="B4043">
        <v>10</v>
      </c>
      <c r="C4043">
        <v>18</v>
      </c>
      <c r="D4043">
        <v>22</v>
      </c>
      <c r="E4043" s="13">
        <v>9.8000000000000007</v>
      </c>
      <c r="F4043" s="7">
        <f>(((20-15)/(MIN($E$2:$E$8761)-15))*Data[[#This Row],[temperatuur]])+18.151</f>
        <v>16.092176470588235</v>
      </c>
      <c r="G4043" s="7">
        <f>Data[[#This Row],[Tintern ]]-Data[[#This Row],[temperatuur]]</f>
        <v>6.2921764705882346</v>
      </c>
      <c r="H4043" s="7">
        <f>ROUND(IF(Data[[#This Row],[deltaT]]&gt;0,(Data[[#This Row],[Tintern ]]-Data[[#This Row],[temperatuur]])*Uitgangspunten!$B$9,0),1)</f>
        <v>21.8</v>
      </c>
      <c r="I4043"/>
      <c r="J4043"/>
      <c r="K4043" s="6"/>
      <c r="O4043" s="5"/>
      <c r="P4043" s="8"/>
      <c r="U4043"/>
      <c r="V4043"/>
    </row>
    <row r="4044" spans="1:22" x14ac:dyDescent="0.25">
      <c r="A4044">
        <v>2010</v>
      </c>
      <c r="B4044">
        <v>10</v>
      </c>
      <c r="C4044">
        <v>18</v>
      </c>
      <c r="D4044">
        <v>23</v>
      </c>
      <c r="E4044" s="13">
        <v>9.8000000000000007</v>
      </c>
      <c r="F4044" s="7">
        <f>(((20-15)/(MIN($E$2:$E$8761)-15))*Data[[#This Row],[temperatuur]])+18.151</f>
        <v>16.092176470588235</v>
      </c>
      <c r="G4044" s="7">
        <f>Data[[#This Row],[Tintern ]]-Data[[#This Row],[temperatuur]]</f>
        <v>6.2921764705882346</v>
      </c>
      <c r="H4044" s="7">
        <f>ROUND(IF(Data[[#This Row],[deltaT]]&gt;0,(Data[[#This Row],[Tintern ]]-Data[[#This Row],[temperatuur]])*Uitgangspunten!$B$9,0),1)</f>
        <v>21.8</v>
      </c>
      <c r="I4044"/>
      <c r="J4044"/>
      <c r="K4044" s="6"/>
      <c r="O4044" s="5"/>
      <c r="P4044" s="8"/>
      <c r="U4044"/>
      <c r="V4044"/>
    </row>
    <row r="4045" spans="1:22" x14ac:dyDescent="0.25">
      <c r="A4045">
        <v>2010</v>
      </c>
      <c r="B4045">
        <v>10</v>
      </c>
      <c r="C4045">
        <v>18</v>
      </c>
      <c r="D4045">
        <v>24</v>
      </c>
      <c r="E4045" s="13">
        <v>9.8000000000000007</v>
      </c>
      <c r="F4045" s="7">
        <f>(((20-15)/(MIN($E$2:$E$8761)-15))*Data[[#This Row],[temperatuur]])+18.151</f>
        <v>16.092176470588235</v>
      </c>
      <c r="G4045" s="7">
        <f>Data[[#This Row],[Tintern ]]-Data[[#This Row],[temperatuur]]</f>
        <v>6.2921764705882346</v>
      </c>
      <c r="H4045" s="7">
        <f>ROUND(IF(Data[[#This Row],[deltaT]]&gt;0,(Data[[#This Row],[Tintern ]]-Data[[#This Row],[temperatuur]])*Uitgangspunten!$B$9,0),1)</f>
        <v>21.8</v>
      </c>
      <c r="I4045"/>
      <c r="J4045"/>
      <c r="K4045" s="6"/>
      <c r="O4045" s="5"/>
      <c r="P4045" s="8"/>
      <c r="U4045"/>
      <c r="V4045"/>
    </row>
    <row r="4046" spans="1:22" x14ac:dyDescent="0.25">
      <c r="A4046">
        <v>2010</v>
      </c>
      <c r="B4046">
        <v>10</v>
      </c>
      <c r="C4046">
        <v>24</v>
      </c>
      <c r="D4046">
        <v>15</v>
      </c>
      <c r="E4046" s="13">
        <v>9.8000000000000007</v>
      </c>
      <c r="F4046" s="7">
        <f>(((20-15)/(MIN($E$2:$E$8761)-15))*Data[[#This Row],[temperatuur]])+18.151</f>
        <v>16.092176470588235</v>
      </c>
      <c r="G4046" s="7">
        <f>Data[[#This Row],[Tintern ]]-Data[[#This Row],[temperatuur]]</f>
        <v>6.2921764705882346</v>
      </c>
      <c r="H4046" s="7">
        <f>ROUND(IF(Data[[#This Row],[deltaT]]&gt;0,(Data[[#This Row],[Tintern ]]-Data[[#This Row],[temperatuur]])*Uitgangspunten!$B$9,0),1)</f>
        <v>21.8</v>
      </c>
      <c r="I4046"/>
      <c r="J4046"/>
      <c r="K4046" s="6"/>
      <c r="O4046" s="5"/>
      <c r="P4046" s="8"/>
      <c r="U4046"/>
      <c r="V4046"/>
    </row>
    <row r="4047" spans="1:22" x14ac:dyDescent="0.25">
      <c r="A4047">
        <v>2010</v>
      </c>
      <c r="B4047">
        <v>10</v>
      </c>
      <c r="C4047">
        <v>27</v>
      </c>
      <c r="D4047">
        <v>16</v>
      </c>
      <c r="E4047" s="13">
        <v>9.8000000000000007</v>
      </c>
      <c r="F4047" s="7">
        <f>(((20-15)/(MIN($E$2:$E$8761)-15))*Data[[#This Row],[temperatuur]])+18.151</f>
        <v>16.092176470588235</v>
      </c>
      <c r="G4047" s="7">
        <f>Data[[#This Row],[Tintern ]]-Data[[#This Row],[temperatuur]]</f>
        <v>6.2921764705882346</v>
      </c>
      <c r="H4047" s="7">
        <f>ROUND(IF(Data[[#This Row],[deltaT]]&gt;0,(Data[[#This Row],[Tintern ]]-Data[[#This Row],[temperatuur]])*Uitgangspunten!$B$9,0),1)</f>
        <v>21.8</v>
      </c>
      <c r="I4047"/>
      <c r="J4047"/>
      <c r="K4047" s="6"/>
      <c r="O4047" s="5"/>
      <c r="P4047" s="8"/>
      <c r="U4047"/>
      <c r="V4047"/>
    </row>
    <row r="4048" spans="1:22" x14ac:dyDescent="0.25">
      <c r="A4048">
        <v>2010</v>
      </c>
      <c r="B4048">
        <v>10</v>
      </c>
      <c r="C4048">
        <v>27</v>
      </c>
      <c r="D4048">
        <v>18</v>
      </c>
      <c r="E4048" s="13">
        <v>9.8000000000000007</v>
      </c>
      <c r="F4048" s="7">
        <f>(((20-15)/(MIN($E$2:$E$8761)-15))*Data[[#This Row],[temperatuur]])+18.151</f>
        <v>16.092176470588235</v>
      </c>
      <c r="G4048" s="7">
        <f>Data[[#This Row],[Tintern ]]-Data[[#This Row],[temperatuur]]</f>
        <v>6.2921764705882346</v>
      </c>
      <c r="H4048" s="7">
        <f>ROUND(IF(Data[[#This Row],[deltaT]]&gt;0,(Data[[#This Row],[Tintern ]]-Data[[#This Row],[temperatuur]])*Uitgangspunten!$B$9,0),1)</f>
        <v>21.8</v>
      </c>
      <c r="I4048"/>
      <c r="J4048"/>
      <c r="K4048" s="6"/>
      <c r="O4048" s="5"/>
      <c r="P4048" s="8"/>
      <c r="U4048"/>
      <c r="V4048"/>
    </row>
    <row r="4049" spans="1:22" x14ac:dyDescent="0.25">
      <c r="A4049">
        <v>2010</v>
      </c>
      <c r="B4049">
        <v>10</v>
      </c>
      <c r="C4049">
        <v>28</v>
      </c>
      <c r="D4049">
        <v>7</v>
      </c>
      <c r="E4049" s="13">
        <v>9.8000000000000007</v>
      </c>
      <c r="F4049" s="7">
        <f>(((20-15)/(MIN($E$2:$E$8761)-15))*Data[[#This Row],[temperatuur]])+18.151</f>
        <v>16.092176470588235</v>
      </c>
      <c r="G4049" s="7">
        <f>Data[[#This Row],[Tintern ]]-Data[[#This Row],[temperatuur]]</f>
        <v>6.2921764705882346</v>
      </c>
      <c r="H4049" s="7">
        <f>ROUND(IF(Data[[#This Row],[deltaT]]&gt;0,(Data[[#This Row],[Tintern ]]-Data[[#This Row],[temperatuur]])*Uitgangspunten!$B$9,0),1)</f>
        <v>21.8</v>
      </c>
      <c r="I4049"/>
      <c r="J4049"/>
      <c r="K4049" s="6"/>
      <c r="O4049" s="5"/>
      <c r="P4049" s="8"/>
      <c r="U4049"/>
      <c r="V4049"/>
    </row>
    <row r="4050" spans="1:22" x14ac:dyDescent="0.25">
      <c r="A4050">
        <v>2003</v>
      </c>
      <c r="B4050">
        <v>11</v>
      </c>
      <c r="C4050">
        <v>4</v>
      </c>
      <c r="D4050">
        <v>17</v>
      </c>
      <c r="E4050" s="13">
        <v>9.8000000000000007</v>
      </c>
      <c r="F4050" s="7">
        <f>(((20-15)/(MIN($E$2:$E$8761)-15))*Data[[#This Row],[temperatuur]])+18.151</f>
        <v>16.092176470588235</v>
      </c>
      <c r="G4050" s="7">
        <f>Data[[#This Row],[Tintern ]]-Data[[#This Row],[temperatuur]]</f>
        <v>6.2921764705882346</v>
      </c>
      <c r="H4050" s="7">
        <f>ROUND(IF(Data[[#This Row],[deltaT]]&gt;0,(Data[[#This Row],[Tintern ]]-Data[[#This Row],[temperatuur]])*Uitgangspunten!$B$9,0),1)</f>
        <v>21.8</v>
      </c>
      <c r="I4050"/>
      <c r="J4050"/>
      <c r="K4050" s="6"/>
      <c r="O4050" s="5"/>
      <c r="P4050" s="8"/>
      <c r="U4050"/>
      <c r="V4050"/>
    </row>
    <row r="4051" spans="1:22" x14ac:dyDescent="0.25">
      <c r="A4051">
        <v>2003</v>
      </c>
      <c r="B4051">
        <v>11</v>
      </c>
      <c r="C4051">
        <v>4</v>
      </c>
      <c r="D4051">
        <v>24</v>
      </c>
      <c r="E4051" s="13">
        <v>9.8000000000000007</v>
      </c>
      <c r="F4051" s="7">
        <f>(((20-15)/(MIN($E$2:$E$8761)-15))*Data[[#This Row],[temperatuur]])+18.151</f>
        <v>16.092176470588235</v>
      </c>
      <c r="G4051" s="7">
        <f>Data[[#This Row],[Tintern ]]-Data[[#This Row],[temperatuur]]</f>
        <v>6.2921764705882346</v>
      </c>
      <c r="H4051" s="7">
        <f>ROUND(IF(Data[[#This Row],[deltaT]]&gt;0,(Data[[#This Row],[Tintern ]]-Data[[#This Row],[temperatuur]])*Uitgangspunten!$B$9,0),1)</f>
        <v>21.8</v>
      </c>
      <c r="I4051"/>
      <c r="J4051"/>
      <c r="K4051" s="6"/>
      <c r="O4051" s="5"/>
      <c r="P4051" s="8"/>
      <c r="U4051"/>
      <c r="V4051"/>
    </row>
    <row r="4052" spans="1:22" x14ac:dyDescent="0.25">
      <c r="A4052">
        <v>2003</v>
      </c>
      <c r="B4052">
        <v>11</v>
      </c>
      <c r="C4052">
        <v>20</v>
      </c>
      <c r="D4052">
        <v>11</v>
      </c>
      <c r="E4052" s="13">
        <v>9.8000000000000007</v>
      </c>
      <c r="F4052" s="7">
        <f>(((20-15)/(MIN($E$2:$E$8761)-15))*Data[[#This Row],[temperatuur]])+18.151</f>
        <v>16.092176470588235</v>
      </c>
      <c r="G4052" s="7">
        <f>Data[[#This Row],[Tintern ]]-Data[[#This Row],[temperatuur]]</f>
        <v>6.2921764705882346</v>
      </c>
      <c r="H4052" s="7">
        <f>ROUND(IF(Data[[#This Row],[deltaT]]&gt;0,(Data[[#This Row],[Tintern ]]-Data[[#This Row],[temperatuur]])*Uitgangspunten!$B$9,0),1)</f>
        <v>21.8</v>
      </c>
      <c r="I4052"/>
      <c r="J4052"/>
      <c r="K4052" s="6"/>
      <c r="O4052" s="5"/>
      <c r="P4052" s="8"/>
      <c r="U4052"/>
      <c r="V4052"/>
    </row>
    <row r="4053" spans="1:22" x14ac:dyDescent="0.25">
      <c r="A4053">
        <v>2003</v>
      </c>
      <c r="B4053">
        <v>11</v>
      </c>
      <c r="C4053">
        <v>20</v>
      </c>
      <c r="D4053">
        <v>13</v>
      </c>
      <c r="E4053" s="13">
        <v>9.8000000000000007</v>
      </c>
      <c r="F4053" s="7">
        <f>(((20-15)/(MIN($E$2:$E$8761)-15))*Data[[#This Row],[temperatuur]])+18.151</f>
        <v>16.092176470588235</v>
      </c>
      <c r="G4053" s="7">
        <f>Data[[#This Row],[Tintern ]]-Data[[#This Row],[temperatuur]]</f>
        <v>6.2921764705882346</v>
      </c>
      <c r="H4053" s="7">
        <f>ROUND(IF(Data[[#This Row],[deltaT]]&gt;0,(Data[[#This Row],[Tintern ]]-Data[[#This Row],[temperatuur]])*Uitgangspunten!$B$9,0),1)</f>
        <v>21.8</v>
      </c>
      <c r="I4053"/>
      <c r="J4053"/>
      <c r="K4053" s="6"/>
      <c r="O4053" s="5"/>
      <c r="P4053" s="8"/>
      <c r="U4053"/>
      <c r="V4053"/>
    </row>
    <row r="4054" spans="1:22" x14ac:dyDescent="0.25">
      <c r="A4054">
        <v>2003</v>
      </c>
      <c r="B4054">
        <v>11</v>
      </c>
      <c r="C4054">
        <v>20</v>
      </c>
      <c r="D4054">
        <v>15</v>
      </c>
      <c r="E4054" s="13">
        <v>9.8000000000000007</v>
      </c>
      <c r="F4054" s="7">
        <f>(((20-15)/(MIN($E$2:$E$8761)-15))*Data[[#This Row],[temperatuur]])+18.151</f>
        <v>16.092176470588235</v>
      </c>
      <c r="G4054" s="7">
        <f>Data[[#This Row],[Tintern ]]-Data[[#This Row],[temperatuur]]</f>
        <v>6.2921764705882346</v>
      </c>
      <c r="H4054" s="7">
        <f>ROUND(IF(Data[[#This Row],[deltaT]]&gt;0,(Data[[#This Row],[Tintern ]]-Data[[#This Row],[temperatuur]])*Uitgangspunten!$B$9,0),1)</f>
        <v>21.8</v>
      </c>
      <c r="I4054"/>
      <c r="J4054"/>
      <c r="K4054" s="6"/>
      <c r="O4054" s="5"/>
      <c r="P4054" s="8"/>
      <c r="U4054"/>
      <c r="V4054"/>
    </row>
    <row r="4055" spans="1:22" x14ac:dyDescent="0.25">
      <c r="A4055">
        <v>2003</v>
      </c>
      <c r="B4055">
        <v>11</v>
      </c>
      <c r="C4055">
        <v>21</v>
      </c>
      <c r="D4055">
        <v>12</v>
      </c>
      <c r="E4055" s="13">
        <v>9.8000000000000007</v>
      </c>
      <c r="F4055" s="7">
        <f>(((20-15)/(MIN($E$2:$E$8761)-15))*Data[[#This Row],[temperatuur]])+18.151</f>
        <v>16.092176470588235</v>
      </c>
      <c r="G4055" s="7">
        <f>Data[[#This Row],[Tintern ]]-Data[[#This Row],[temperatuur]]</f>
        <v>6.2921764705882346</v>
      </c>
      <c r="H4055" s="7">
        <f>ROUND(IF(Data[[#This Row],[deltaT]]&gt;0,(Data[[#This Row],[Tintern ]]-Data[[#This Row],[temperatuur]])*Uitgangspunten!$B$9,0),1)</f>
        <v>21.8</v>
      </c>
      <c r="I4055"/>
      <c r="J4055"/>
      <c r="K4055" s="6"/>
      <c r="O4055" s="5"/>
      <c r="P4055" s="8"/>
      <c r="U4055"/>
      <c r="V4055"/>
    </row>
    <row r="4056" spans="1:22" x14ac:dyDescent="0.25">
      <c r="A4056">
        <v>2003</v>
      </c>
      <c r="B4056">
        <v>11</v>
      </c>
      <c r="C4056">
        <v>21</v>
      </c>
      <c r="D4056">
        <v>21</v>
      </c>
      <c r="E4056" s="13">
        <v>9.8000000000000007</v>
      </c>
      <c r="F4056" s="7">
        <f>(((20-15)/(MIN($E$2:$E$8761)-15))*Data[[#This Row],[temperatuur]])+18.151</f>
        <v>16.092176470588235</v>
      </c>
      <c r="G4056" s="7">
        <f>Data[[#This Row],[Tintern ]]-Data[[#This Row],[temperatuur]]</f>
        <v>6.2921764705882346</v>
      </c>
      <c r="H4056" s="7">
        <f>ROUND(IF(Data[[#This Row],[deltaT]]&gt;0,(Data[[#This Row],[Tintern ]]-Data[[#This Row],[temperatuur]])*Uitgangspunten!$B$9,0),1)</f>
        <v>21.8</v>
      </c>
      <c r="I4056"/>
      <c r="J4056"/>
      <c r="K4056" s="6"/>
      <c r="O4056" s="5"/>
      <c r="P4056" s="8"/>
      <c r="U4056"/>
      <c r="V4056"/>
    </row>
    <row r="4057" spans="1:22" x14ac:dyDescent="0.25">
      <c r="A4057">
        <v>2003</v>
      </c>
      <c r="B4057">
        <v>11</v>
      </c>
      <c r="C4057">
        <v>21</v>
      </c>
      <c r="D4057">
        <v>22</v>
      </c>
      <c r="E4057" s="13">
        <v>9.8000000000000007</v>
      </c>
      <c r="F4057" s="7">
        <f>(((20-15)/(MIN($E$2:$E$8761)-15))*Data[[#This Row],[temperatuur]])+18.151</f>
        <v>16.092176470588235</v>
      </c>
      <c r="G4057" s="7">
        <f>Data[[#This Row],[Tintern ]]-Data[[#This Row],[temperatuur]]</f>
        <v>6.2921764705882346</v>
      </c>
      <c r="H4057" s="7">
        <f>ROUND(IF(Data[[#This Row],[deltaT]]&gt;0,(Data[[#This Row],[Tintern ]]-Data[[#This Row],[temperatuur]])*Uitgangspunten!$B$9,0),1)</f>
        <v>21.8</v>
      </c>
      <c r="I4057"/>
      <c r="J4057"/>
      <c r="K4057" s="6"/>
      <c r="O4057" s="5"/>
      <c r="P4057" s="8"/>
      <c r="U4057"/>
      <c r="V4057"/>
    </row>
    <row r="4058" spans="1:22" x14ac:dyDescent="0.25">
      <c r="A4058">
        <v>2003</v>
      </c>
      <c r="B4058">
        <v>11</v>
      </c>
      <c r="C4058">
        <v>23</v>
      </c>
      <c r="D4058">
        <v>22</v>
      </c>
      <c r="E4058" s="13">
        <v>9.8000000000000007</v>
      </c>
      <c r="F4058" s="7">
        <f>(((20-15)/(MIN($E$2:$E$8761)-15))*Data[[#This Row],[temperatuur]])+18.151</f>
        <v>16.092176470588235</v>
      </c>
      <c r="G4058" s="7">
        <f>Data[[#This Row],[Tintern ]]-Data[[#This Row],[temperatuur]]</f>
        <v>6.2921764705882346</v>
      </c>
      <c r="H4058" s="7">
        <f>ROUND(IF(Data[[#This Row],[deltaT]]&gt;0,(Data[[#This Row],[Tintern ]]-Data[[#This Row],[temperatuur]])*Uitgangspunten!$B$9,0),1)</f>
        <v>21.8</v>
      </c>
      <c r="I4058">
        <f>(MAX(E4034:E4057)+MIN(E4034:E4057))/20</f>
        <v>0.98000000000000009</v>
      </c>
      <c r="J4058"/>
      <c r="K4058" s="6"/>
      <c r="O4058" s="5"/>
      <c r="P4058" s="8"/>
      <c r="U4058"/>
      <c r="V4058"/>
    </row>
    <row r="4059" spans="1:22" x14ac:dyDescent="0.25">
      <c r="A4059">
        <v>2003</v>
      </c>
      <c r="B4059">
        <v>11</v>
      </c>
      <c r="C4059">
        <v>24</v>
      </c>
      <c r="D4059">
        <v>1</v>
      </c>
      <c r="E4059" s="13">
        <v>9.8000000000000007</v>
      </c>
      <c r="F4059" s="7">
        <f>(((20-15)/(MIN($E$2:$E$8761)-15))*Data[[#This Row],[temperatuur]])+18.151</f>
        <v>16.092176470588235</v>
      </c>
      <c r="G4059" s="7">
        <f>Data[[#This Row],[Tintern ]]-Data[[#This Row],[temperatuur]]</f>
        <v>6.2921764705882346</v>
      </c>
      <c r="H4059" s="7">
        <f>ROUND(IF(Data[[#This Row],[deltaT]]&gt;0,(Data[[#This Row],[Tintern ]]-Data[[#This Row],[temperatuur]])*Uitgangspunten!$B$9,0),1)</f>
        <v>21.8</v>
      </c>
      <c r="I4059"/>
      <c r="J4059"/>
      <c r="K4059" s="6"/>
      <c r="O4059" s="5"/>
      <c r="P4059" s="8"/>
      <c r="U4059"/>
      <c r="V4059"/>
    </row>
    <row r="4060" spans="1:22" x14ac:dyDescent="0.25">
      <c r="A4060">
        <v>2003</v>
      </c>
      <c r="B4060">
        <v>11</v>
      </c>
      <c r="C4060">
        <v>24</v>
      </c>
      <c r="D4060">
        <v>2</v>
      </c>
      <c r="E4060" s="13">
        <v>9.8000000000000007</v>
      </c>
      <c r="F4060" s="7">
        <f>(((20-15)/(MIN($E$2:$E$8761)-15))*Data[[#This Row],[temperatuur]])+18.151</f>
        <v>16.092176470588235</v>
      </c>
      <c r="G4060" s="7">
        <f>Data[[#This Row],[Tintern ]]-Data[[#This Row],[temperatuur]]</f>
        <v>6.2921764705882346</v>
      </c>
      <c r="H4060" s="7">
        <f>ROUND(IF(Data[[#This Row],[deltaT]]&gt;0,(Data[[#This Row],[Tintern ]]-Data[[#This Row],[temperatuur]])*Uitgangspunten!$B$9,0),1)</f>
        <v>21.8</v>
      </c>
      <c r="I4060"/>
      <c r="J4060"/>
      <c r="K4060" s="6"/>
      <c r="O4060" s="5"/>
      <c r="P4060" s="8"/>
      <c r="U4060"/>
      <c r="V4060"/>
    </row>
    <row r="4061" spans="1:22" x14ac:dyDescent="0.25">
      <c r="A4061">
        <v>2003</v>
      </c>
      <c r="B4061">
        <v>11</v>
      </c>
      <c r="C4061">
        <v>24</v>
      </c>
      <c r="D4061">
        <v>3</v>
      </c>
      <c r="E4061" s="13">
        <v>9.8000000000000007</v>
      </c>
      <c r="F4061" s="7">
        <f>(((20-15)/(MIN($E$2:$E$8761)-15))*Data[[#This Row],[temperatuur]])+18.151</f>
        <v>16.092176470588235</v>
      </c>
      <c r="G4061" s="7">
        <f>Data[[#This Row],[Tintern ]]-Data[[#This Row],[temperatuur]]</f>
        <v>6.2921764705882346</v>
      </c>
      <c r="H4061" s="7">
        <f>ROUND(IF(Data[[#This Row],[deltaT]]&gt;0,(Data[[#This Row],[Tintern ]]-Data[[#This Row],[temperatuur]])*Uitgangspunten!$B$9,0),1)</f>
        <v>21.8</v>
      </c>
      <c r="I4061"/>
      <c r="J4061"/>
      <c r="K4061" s="6"/>
      <c r="O4061" s="5"/>
      <c r="P4061" s="8"/>
      <c r="U4061"/>
      <c r="V4061"/>
    </row>
    <row r="4062" spans="1:22" x14ac:dyDescent="0.25">
      <c r="A4062">
        <v>2003</v>
      </c>
      <c r="B4062">
        <v>11</v>
      </c>
      <c r="C4062">
        <v>24</v>
      </c>
      <c r="D4062">
        <v>4</v>
      </c>
      <c r="E4062" s="13">
        <v>9.8000000000000007</v>
      </c>
      <c r="F4062" s="7">
        <f>(((20-15)/(MIN($E$2:$E$8761)-15))*Data[[#This Row],[temperatuur]])+18.151</f>
        <v>16.092176470588235</v>
      </c>
      <c r="G4062" s="7">
        <f>Data[[#This Row],[Tintern ]]-Data[[#This Row],[temperatuur]]</f>
        <v>6.2921764705882346</v>
      </c>
      <c r="H4062" s="7">
        <f>ROUND(IF(Data[[#This Row],[deltaT]]&gt;0,(Data[[#This Row],[Tintern ]]-Data[[#This Row],[temperatuur]])*Uitgangspunten!$B$9,0),1)</f>
        <v>21.8</v>
      </c>
      <c r="I4062"/>
      <c r="J4062"/>
      <c r="K4062" s="6"/>
      <c r="O4062" s="5"/>
      <c r="P4062" s="8"/>
      <c r="U4062"/>
      <c r="V4062"/>
    </row>
    <row r="4063" spans="1:22" x14ac:dyDescent="0.25">
      <c r="A4063">
        <v>2003</v>
      </c>
      <c r="B4063">
        <v>12</v>
      </c>
      <c r="C4063">
        <v>1</v>
      </c>
      <c r="D4063">
        <v>22</v>
      </c>
      <c r="E4063" s="13">
        <v>9.8000000000000007</v>
      </c>
      <c r="F4063" s="7">
        <f>(((20-15)/(MIN($E$2:$E$8761)-15))*Data[[#This Row],[temperatuur]])+18.151</f>
        <v>16.092176470588235</v>
      </c>
      <c r="G4063" s="7">
        <f>Data[[#This Row],[Tintern ]]-Data[[#This Row],[temperatuur]]</f>
        <v>6.2921764705882346</v>
      </c>
      <c r="H4063" s="7">
        <f>ROUND(IF(Data[[#This Row],[deltaT]]&gt;0,(Data[[#This Row],[Tintern ]]-Data[[#This Row],[temperatuur]])*Uitgangspunten!$B$9,0),1)</f>
        <v>21.8</v>
      </c>
      <c r="I4063"/>
      <c r="J4063"/>
      <c r="K4063" s="6"/>
      <c r="O4063" s="5"/>
      <c r="P4063" s="8"/>
      <c r="U4063"/>
      <c r="V4063"/>
    </row>
    <row r="4064" spans="1:22" x14ac:dyDescent="0.25">
      <c r="A4064">
        <v>2003</v>
      </c>
      <c r="B4064">
        <v>12</v>
      </c>
      <c r="C4064">
        <v>14</v>
      </c>
      <c r="D4064">
        <v>1</v>
      </c>
      <c r="E4064" s="13">
        <v>9.8000000000000007</v>
      </c>
      <c r="F4064" s="7">
        <f>(((20-15)/(MIN($E$2:$E$8761)-15))*Data[[#This Row],[temperatuur]])+18.151</f>
        <v>16.092176470588235</v>
      </c>
      <c r="G4064" s="7">
        <f>Data[[#This Row],[Tintern ]]-Data[[#This Row],[temperatuur]]</f>
        <v>6.2921764705882346</v>
      </c>
      <c r="H4064" s="7">
        <f>ROUND(IF(Data[[#This Row],[deltaT]]&gt;0,(Data[[#This Row],[Tintern ]]-Data[[#This Row],[temperatuur]])*Uitgangspunten!$B$9,0),1)</f>
        <v>21.8</v>
      </c>
      <c r="I4064"/>
      <c r="J4064"/>
      <c r="K4064" s="6"/>
      <c r="O4064" s="5"/>
      <c r="P4064" s="8"/>
      <c r="U4064"/>
      <c r="V4064"/>
    </row>
    <row r="4065" spans="1:22" x14ac:dyDescent="0.25">
      <c r="A4065">
        <v>2001</v>
      </c>
      <c r="B4065">
        <v>1</v>
      </c>
      <c r="C4065">
        <v>2</v>
      </c>
      <c r="D4065">
        <v>11</v>
      </c>
      <c r="E4065" s="13">
        <v>9.9</v>
      </c>
      <c r="F4065" s="7">
        <f>(((20-15)/(MIN($E$2:$E$8761)-15))*Data[[#This Row],[temperatuur]])+18.151</f>
        <v>16.071168067226889</v>
      </c>
      <c r="G4065" s="7">
        <f>Data[[#This Row],[Tintern ]]-Data[[#This Row],[temperatuur]]</f>
        <v>6.1711680672268887</v>
      </c>
      <c r="H4065" s="7">
        <f>ROUND(IF(Data[[#This Row],[deltaT]]&gt;0,(Data[[#This Row],[Tintern ]]-Data[[#This Row],[temperatuur]])*Uitgangspunten!$B$9,0),1)</f>
        <v>21.4</v>
      </c>
      <c r="I4065"/>
      <c r="J4065"/>
      <c r="K4065" s="6"/>
      <c r="O4065" s="5"/>
      <c r="P4065" s="8"/>
      <c r="U4065"/>
      <c r="V4065"/>
    </row>
    <row r="4066" spans="1:22" x14ac:dyDescent="0.25">
      <c r="A4066">
        <v>2001</v>
      </c>
      <c r="B4066">
        <v>1</v>
      </c>
      <c r="C4066">
        <v>2</v>
      </c>
      <c r="D4066">
        <v>12</v>
      </c>
      <c r="E4066" s="13">
        <v>9.9</v>
      </c>
      <c r="F4066" s="7">
        <f>(((20-15)/(MIN($E$2:$E$8761)-15))*Data[[#This Row],[temperatuur]])+18.151</f>
        <v>16.071168067226889</v>
      </c>
      <c r="G4066" s="7">
        <f>Data[[#This Row],[Tintern ]]-Data[[#This Row],[temperatuur]]</f>
        <v>6.1711680672268887</v>
      </c>
      <c r="H4066" s="7">
        <f>ROUND(IF(Data[[#This Row],[deltaT]]&gt;0,(Data[[#This Row],[Tintern ]]-Data[[#This Row],[temperatuur]])*Uitgangspunten!$B$9,0),1)</f>
        <v>21.4</v>
      </c>
      <c r="I4066"/>
      <c r="J4066"/>
      <c r="K4066" s="6"/>
      <c r="O4066" s="5"/>
      <c r="P4066" s="8"/>
      <c r="U4066"/>
      <c r="V4066"/>
    </row>
    <row r="4067" spans="1:22" x14ac:dyDescent="0.25">
      <c r="A4067">
        <v>2004</v>
      </c>
      <c r="B4067">
        <v>2</v>
      </c>
      <c r="C4067" s="3">
        <v>1</v>
      </c>
      <c r="D4067" s="3">
        <v>22</v>
      </c>
      <c r="E4067" s="13">
        <v>9.9</v>
      </c>
      <c r="F4067" s="7">
        <f>(((20-15)/(MIN($E$2:$E$8761)-15))*Data[[#This Row],[temperatuur]])+18.151</f>
        <v>16.071168067226889</v>
      </c>
      <c r="G4067" s="7">
        <f>Data[[#This Row],[Tintern ]]-Data[[#This Row],[temperatuur]]</f>
        <v>6.1711680672268887</v>
      </c>
      <c r="H4067" s="7">
        <f>ROUND(IF(Data[[#This Row],[deltaT]]&gt;0,(Data[[#This Row],[Tintern ]]-Data[[#This Row],[temperatuur]])*Uitgangspunten!$B$9,0),1)</f>
        <v>21.4</v>
      </c>
      <c r="I4067"/>
      <c r="J4067"/>
      <c r="K4067" s="6"/>
      <c r="O4067" s="5"/>
      <c r="P4067" s="8"/>
      <c r="U4067"/>
      <c r="V4067"/>
    </row>
    <row r="4068" spans="1:22" x14ac:dyDescent="0.25">
      <c r="A4068">
        <v>2004</v>
      </c>
      <c r="B4068">
        <v>2</v>
      </c>
      <c r="C4068">
        <v>2</v>
      </c>
      <c r="D4068">
        <v>12</v>
      </c>
      <c r="E4068" s="13">
        <v>9.9</v>
      </c>
      <c r="F4068" s="7">
        <f>(((20-15)/(MIN($E$2:$E$8761)-15))*Data[[#This Row],[temperatuur]])+18.151</f>
        <v>16.071168067226889</v>
      </c>
      <c r="G4068" s="7">
        <f>Data[[#This Row],[Tintern ]]-Data[[#This Row],[temperatuur]]</f>
        <v>6.1711680672268887</v>
      </c>
      <c r="H4068" s="7">
        <f>ROUND(IF(Data[[#This Row],[deltaT]]&gt;0,(Data[[#This Row],[Tintern ]]-Data[[#This Row],[temperatuur]])*Uitgangspunten!$B$9,0),1)</f>
        <v>21.4</v>
      </c>
      <c r="I4068"/>
      <c r="J4068"/>
      <c r="K4068" s="6"/>
      <c r="O4068" s="5"/>
      <c r="P4068" s="8"/>
      <c r="U4068"/>
      <c r="V4068"/>
    </row>
    <row r="4069" spans="1:22" x14ac:dyDescent="0.25">
      <c r="A4069">
        <v>2004</v>
      </c>
      <c r="B4069">
        <v>3</v>
      </c>
      <c r="C4069">
        <v>13</v>
      </c>
      <c r="D4069">
        <v>17</v>
      </c>
      <c r="E4069" s="13">
        <v>9.9</v>
      </c>
      <c r="F4069" s="7">
        <f>(((20-15)/(MIN($E$2:$E$8761)-15))*Data[[#This Row],[temperatuur]])+18.151</f>
        <v>16.071168067226889</v>
      </c>
      <c r="G4069" s="7">
        <f>Data[[#This Row],[Tintern ]]-Data[[#This Row],[temperatuur]]</f>
        <v>6.1711680672268887</v>
      </c>
      <c r="H4069" s="7">
        <f>ROUND(IF(Data[[#This Row],[deltaT]]&gt;0,(Data[[#This Row],[Tintern ]]-Data[[#This Row],[temperatuur]])*Uitgangspunten!$B$9,0),1)</f>
        <v>21.4</v>
      </c>
      <c r="I4069"/>
      <c r="J4069"/>
      <c r="K4069" s="6"/>
      <c r="O4069" s="5"/>
      <c r="P4069" s="8"/>
      <c r="U4069"/>
      <c r="V4069"/>
    </row>
    <row r="4070" spans="1:22" x14ac:dyDescent="0.25">
      <c r="A4070">
        <v>2004</v>
      </c>
      <c r="B4070">
        <v>3</v>
      </c>
      <c r="C4070">
        <v>19</v>
      </c>
      <c r="D4070">
        <v>14</v>
      </c>
      <c r="E4070" s="13">
        <v>9.9</v>
      </c>
      <c r="F4070" s="7">
        <f>(((20-15)/(MIN($E$2:$E$8761)-15))*Data[[#This Row],[temperatuur]])+18.151</f>
        <v>16.071168067226889</v>
      </c>
      <c r="G4070" s="7">
        <f>Data[[#This Row],[Tintern ]]-Data[[#This Row],[temperatuur]]</f>
        <v>6.1711680672268887</v>
      </c>
      <c r="H4070" s="7">
        <f>ROUND(IF(Data[[#This Row],[deltaT]]&gt;0,(Data[[#This Row],[Tintern ]]-Data[[#This Row],[temperatuur]])*Uitgangspunten!$B$9,0),1)</f>
        <v>21.4</v>
      </c>
      <c r="I4070"/>
      <c r="J4070"/>
      <c r="K4070" s="6"/>
      <c r="O4070" s="5"/>
      <c r="P4070" s="8"/>
      <c r="U4070"/>
      <c r="V4070"/>
    </row>
    <row r="4071" spans="1:22" x14ac:dyDescent="0.25">
      <c r="A4071">
        <v>2004</v>
      </c>
      <c r="B4071">
        <v>3</v>
      </c>
      <c r="C4071">
        <v>21</v>
      </c>
      <c r="D4071">
        <v>10</v>
      </c>
      <c r="E4071" s="13">
        <v>9.9</v>
      </c>
      <c r="F4071" s="7">
        <f>(((20-15)/(MIN($E$2:$E$8761)-15))*Data[[#This Row],[temperatuur]])+18.151</f>
        <v>16.071168067226889</v>
      </c>
      <c r="G4071" s="7">
        <f>Data[[#This Row],[Tintern ]]-Data[[#This Row],[temperatuur]]</f>
        <v>6.1711680672268887</v>
      </c>
      <c r="H4071" s="7">
        <f>ROUND(IF(Data[[#This Row],[deltaT]]&gt;0,(Data[[#This Row],[Tintern ]]-Data[[#This Row],[temperatuur]])*Uitgangspunten!$B$9,0),1)</f>
        <v>21.4</v>
      </c>
      <c r="I4071"/>
      <c r="J4071"/>
      <c r="K4071" s="6"/>
      <c r="O4071" s="5"/>
      <c r="P4071" s="8"/>
      <c r="U4071"/>
      <c r="V4071"/>
    </row>
    <row r="4072" spans="1:22" x14ac:dyDescent="0.25">
      <c r="A4072">
        <v>2004</v>
      </c>
      <c r="B4072">
        <v>3</v>
      </c>
      <c r="C4072">
        <v>21</v>
      </c>
      <c r="D4072">
        <v>12</v>
      </c>
      <c r="E4072" s="13">
        <v>9.9</v>
      </c>
      <c r="F4072" s="7">
        <f>(((20-15)/(MIN($E$2:$E$8761)-15))*Data[[#This Row],[temperatuur]])+18.151</f>
        <v>16.071168067226889</v>
      </c>
      <c r="G4072" s="7">
        <f>Data[[#This Row],[Tintern ]]-Data[[#This Row],[temperatuur]]</f>
        <v>6.1711680672268887</v>
      </c>
      <c r="H4072" s="7">
        <f>ROUND(IF(Data[[#This Row],[deltaT]]&gt;0,(Data[[#This Row],[Tintern ]]-Data[[#This Row],[temperatuur]])*Uitgangspunten!$B$9,0),1)</f>
        <v>21.4</v>
      </c>
      <c r="I4072"/>
      <c r="J4072"/>
      <c r="K4072" s="6"/>
      <c r="O4072" s="5"/>
      <c r="P4072" s="8"/>
      <c r="U4072"/>
      <c r="V4072"/>
    </row>
    <row r="4073" spans="1:22" x14ac:dyDescent="0.25">
      <c r="A4073">
        <v>2004</v>
      </c>
      <c r="B4073">
        <v>3</v>
      </c>
      <c r="C4073">
        <v>28</v>
      </c>
      <c r="D4073">
        <v>17</v>
      </c>
      <c r="E4073" s="13">
        <v>9.9</v>
      </c>
      <c r="F4073" s="7">
        <f>(((20-15)/(MIN($E$2:$E$8761)-15))*Data[[#This Row],[temperatuur]])+18.151</f>
        <v>16.071168067226889</v>
      </c>
      <c r="G4073" s="7">
        <f>Data[[#This Row],[Tintern ]]-Data[[#This Row],[temperatuur]]</f>
        <v>6.1711680672268887</v>
      </c>
      <c r="H4073" s="7">
        <f>ROUND(IF(Data[[#This Row],[deltaT]]&gt;0,(Data[[#This Row],[Tintern ]]-Data[[#This Row],[temperatuur]])*Uitgangspunten!$B$9,0),1)</f>
        <v>21.4</v>
      </c>
      <c r="I4073"/>
      <c r="J4073"/>
      <c r="K4073" s="6"/>
      <c r="O4073" s="5"/>
      <c r="P4073" s="8"/>
      <c r="U4073"/>
      <c r="V4073"/>
    </row>
    <row r="4074" spans="1:22" x14ac:dyDescent="0.25">
      <c r="A4074">
        <v>2002</v>
      </c>
      <c r="B4074">
        <v>4</v>
      </c>
      <c r="C4074">
        <v>5</v>
      </c>
      <c r="D4074">
        <v>19</v>
      </c>
      <c r="E4074" s="13">
        <v>9.9</v>
      </c>
      <c r="F4074" s="7">
        <f>(((20-15)/(MIN($E$2:$E$8761)-15))*Data[[#This Row],[temperatuur]])+18.151</f>
        <v>16.071168067226889</v>
      </c>
      <c r="G4074" s="7">
        <f>Data[[#This Row],[Tintern ]]-Data[[#This Row],[temperatuur]]</f>
        <v>6.1711680672268887</v>
      </c>
      <c r="H4074" s="7">
        <f>ROUND(IF(Data[[#This Row],[deltaT]]&gt;0,(Data[[#This Row],[Tintern ]]-Data[[#This Row],[temperatuur]])*Uitgangspunten!$B$9,0),1)</f>
        <v>21.4</v>
      </c>
      <c r="I4074"/>
      <c r="J4074"/>
      <c r="K4074" s="6"/>
      <c r="O4074" s="5"/>
      <c r="P4074" s="8"/>
      <c r="U4074"/>
      <c r="V4074"/>
    </row>
    <row r="4075" spans="1:22" x14ac:dyDescent="0.25">
      <c r="A4075">
        <v>2002</v>
      </c>
      <c r="B4075">
        <v>4</v>
      </c>
      <c r="C4075">
        <v>13</v>
      </c>
      <c r="D4075">
        <v>13</v>
      </c>
      <c r="E4075" s="13">
        <v>9.9</v>
      </c>
      <c r="F4075" s="7">
        <f>(((20-15)/(MIN($E$2:$E$8761)-15))*Data[[#This Row],[temperatuur]])+18.151</f>
        <v>16.071168067226889</v>
      </c>
      <c r="G4075" s="7">
        <f>Data[[#This Row],[Tintern ]]-Data[[#This Row],[temperatuur]]</f>
        <v>6.1711680672268887</v>
      </c>
      <c r="H4075" s="7">
        <f>ROUND(IF(Data[[#This Row],[deltaT]]&gt;0,(Data[[#This Row],[Tintern ]]-Data[[#This Row],[temperatuur]])*Uitgangspunten!$B$9,0),1)</f>
        <v>21.4</v>
      </c>
      <c r="I4075"/>
      <c r="J4075"/>
      <c r="K4075" s="6"/>
      <c r="O4075" s="5"/>
      <c r="P4075" s="8"/>
      <c r="U4075"/>
      <c r="V4075"/>
    </row>
    <row r="4076" spans="1:22" x14ac:dyDescent="0.25">
      <c r="A4076">
        <v>2002</v>
      </c>
      <c r="B4076">
        <v>4</v>
      </c>
      <c r="C4076">
        <v>21</v>
      </c>
      <c r="D4076">
        <v>20</v>
      </c>
      <c r="E4076" s="13">
        <v>9.9</v>
      </c>
      <c r="F4076" s="7">
        <f>(((20-15)/(MIN($E$2:$E$8761)-15))*Data[[#This Row],[temperatuur]])+18.151</f>
        <v>16.071168067226889</v>
      </c>
      <c r="G4076" s="7">
        <f>Data[[#This Row],[Tintern ]]-Data[[#This Row],[temperatuur]]</f>
        <v>6.1711680672268887</v>
      </c>
      <c r="H4076" s="7">
        <f>ROUND(IF(Data[[#This Row],[deltaT]]&gt;0,(Data[[#This Row],[Tintern ]]-Data[[#This Row],[temperatuur]])*Uitgangspunten!$B$9,0),1)</f>
        <v>21.4</v>
      </c>
      <c r="I4076"/>
      <c r="J4076"/>
      <c r="K4076" s="6"/>
      <c r="O4076" s="5"/>
      <c r="P4076" s="8"/>
      <c r="U4076"/>
      <c r="V4076"/>
    </row>
    <row r="4077" spans="1:22" x14ac:dyDescent="0.25">
      <c r="A4077">
        <v>2002</v>
      </c>
      <c r="B4077">
        <v>4</v>
      </c>
      <c r="C4077">
        <v>25</v>
      </c>
      <c r="D4077">
        <v>8</v>
      </c>
      <c r="E4077" s="13">
        <v>9.9</v>
      </c>
      <c r="F4077" s="7">
        <f>(((20-15)/(MIN($E$2:$E$8761)-15))*Data[[#This Row],[temperatuur]])+18.151</f>
        <v>16.071168067226889</v>
      </c>
      <c r="G4077" s="7">
        <f>Data[[#This Row],[Tintern ]]-Data[[#This Row],[temperatuur]]</f>
        <v>6.1711680672268887</v>
      </c>
      <c r="H4077" s="7">
        <f>ROUND(IF(Data[[#This Row],[deltaT]]&gt;0,(Data[[#This Row],[Tintern ]]-Data[[#This Row],[temperatuur]])*Uitgangspunten!$B$9,0),1)</f>
        <v>21.4</v>
      </c>
      <c r="I4077"/>
      <c r="J4077"/>
      <c r="K4077" s="6"/>
      <c r="O4077" s="5"/>
      <c r="P4077" s="8"/>
      <c r="U4077"/>
      <c r="V4077"/>
    </row>
    <row r="4078" spans="1:22" x14ac:dyDescent="0.25">
      <c r="A4078">
        <v>2002</v>
      </c>
      <c r="B4078">
        <v>4</v>
      </c>
      <c r="C4078">
        <v>29</v>
      </c>
      <c r="D4078">
        <v>23</v>
      </c>
      <c r="E4078" s="13">
        <v>9.9</v>
      </c>
      <c r="F4078" s="7">
        <f>(((20-15)/(MIN($E$2:$E$8761)-15))*Data[[#This Row],[temperatuur]])+18.151</f>
        <v>16.071168067226889</v>
      </c>
      <c r="G4078" s="7">
        <f>Data[[#This Row],[Tintern ]]-Data[[#This Row],[temperatuur]]</f>
        <v>6.1711680672268887</v>
      </c>
      <c r="H4078" s="7">
        <f>ROUND(IF(Data[[#This Row],[deltaT]]&gt;0,(Data[[#This Row],[Tintern ]]-Data[[#This Row],[temperatuur]])*Uitgangspunten!$B$9,0),1)</f>
        <v>21.4</v>
      </c>
      <c r="I4078"/>
      <c r="J4078"/>
      <c r="K4078" s="6"/>
      <c r="O4078" s="5"/>
      <c r="P4078" s="8"/>
      <c r="U4078"/>
      <c r="V4078"/>
    </row>
    <row r="4079" spans="1:22" x14ac:dyDescent="0.25">
      <c r="A4079">
        <v>2002</v>
      </c>
      <c r="B4079">
        <v>4</v>
      </c>
      <c r="C4079">
        <v>30</v>
      </c>
      <c r="D4079">
        <v>10</v>
      </c>
      <c r="E4079" s="13">
        <v>9.9</v>
      </c>
      <c r="F4079" s="7">
        <f>(((20-15)/(MIN($E$2:$E$8761)-15))*Data[[#This Row],[temperatuur]])+18.151</f>
        <v>16.071168067226889</v>
      </c>
      <c r="G4079" s="7">
        <f>Data[[#This Row],[Tintern ]]-Data[[#This Row],[temperatuur]]</f>
        <v>6.1711680672268887</v>
      </c>
      <c r="H4079" s="7">
        <f>ROUND(IF(Data[[#This Row],[deltaT]]&gt;0,(Data[[#This Row],[Tintern ]]-Data[[#This Row],[temperatuur]])*Uitgangspunten!$B$9,0),1)</f>
        <v>21.4</v>
      </c>
      <c r="I4079"/>
      <c r="J4079"/>
      <c r="K4079" s="6"/>
      <c r="O4079" s="5"/>
      <c r="P4079" s="8"/>
      <c r="U4079"/>
      <c r="V4079"/>
    </row>
    <row r="4080" spans="1:22" x14ac:dyDescent="0.25">
      <c r="A4080">
        <v>2000</v>
      </c>
      <c r="B4080">
        <v>5</v>
      </c>
      <c r="C4080">
        <v>2</v>
      </c>
      <c r="D4080">
        <v>9</v>
      </c>
      <c r="E4080" s="13">
        <v>9.9</v>
      </c>
      <c r="F4080" s="7">
        <f>(((20-15)/(MIN($E$2:$E$8761)-15))*Data[[#This Row],[temperatuur]])+18.151</f>
        <v>16.071168067226889</v>
      </c>
      <c r="G4080" s="7">
        <f>Data[[#This Row],[Tintern ]]-Data[[#This Row],[temperatuur]]</f>
        <v>6.1711680672268887</v>
      </c>
      <c r="H4080" s="7">
        <f>ROUND(IF(Data[[#This Row],[deltaT]]&gt;0,(Data[[#This Row],[Tintern ]]-Data[[#This Row],[temperatuur]])*Uitgangspunten!$B$9,0),1)</f>
        <v>21.4</v>
      </c>
      <c r="I4080"/>
      <c r="J4080"/>
      <c r="K4080" s="6"/>
      <c r="O4080" s="5"/>
      <c r="P4080" s="8"/>
      <c r="U4080"/>
      <c r="V4080"/>
    </row>
    <row r="4081" spans="1:22" x14ac:dyDescent="0.25">
      <c r="A4081">
        <v>2000</v>
      </c>
      <c r="B4081">
        <v>5</v>
      </c>
      <c r="C4081">
        <v>18</v>
      </c>
      <c r="D4081">
        <v>2</v>
      </c>
      <c r="E4081" s="13">
        <v>9.9</v>
      </c>
      <c r="F4081" s="7">
        <f>(((20-15)/(MIN($E$2:$E$8761)-15))*Data[[#This Row],[temperatuur]])+18.151</f>
        <v>16.071168067226889</v>
      </c>
      <c r="G4081" s="7">
        <f>Data[[#This Row],[Tintern ]]-Data[[#This Row],[temperatuur]]</f>
        <v>6.1711680672268887</v>
      </c>
      <c r="H4081" s="7">
        <f>ROUND(IF(Data[[#This Row],[deltaT]]&gt;0,(Data[[#This Row],[Tintern ]]-Data[[#This Row],[temperatuur]])*Uitgangspunten!$B$9,0),1)</f>
        <v>21.4</v>
      </c>
      <c r="I4081"/>
      <c r="J4081"/>
      <c r="K4081" s="6"/>
      <c r="O4081" s="5"/>
      <c r="P4081" s="8"/>
      <c r="U4081"/>
      <c r="V4081"/>
    </row>
    <row r="4082" spans="1:22" x14ac:dyDescent="0.25">
      <c r="A4082">
        <v>2000</v>
      </c>
      <c r="B4082">
        <v>5</v>
      </c>
      <c r="C4082">
        <v>19</v>
      </c>
      <c r="D4082">
        <v>5</v>
      </c>
      <c r="E4082" s="13">
        <v>9.9</v>
      </c>
      <c r="F4082" s="7">
        <f>(((20-15)/(MIN($E$2:$E$8761)-15))*Data[[#This Row],[temperatuur]])+18.151</f>
        <v>16.071168067226889</v>
      </c>
      <c r="G4082" s="7">
        <f>Data[[#This Row],[Tintern ]]-Data[[#This Row],[temperatuur]]</f>
        <v>6.1711680672268887</v>
      </c>
      <c r="H4082" s="7">
        <f>ROUND(IF(Data[[#This Row],[deltaT]]&gt;0,(Data[[#This Row],[Tintern ]]-Data[[#This Row],[temperatuur]])*Uitgangspunten!$B$9,0),1)</f>
        <v>21.4</v>
      </c>
      <c r="I4082">
        <f>(MAX(E4058:E4081)+MIN(E4058:E4081))/20</f>
        <v>0.9850000000000001</v>
      </c>
      <c r="J4082"/>
      <c r="K4082" s="6"/>
      <c r="O4082" s="5"/>
      <c r="P4082" s="8"/>
      <c r="U4082"/>
      <c r="V4082"/>
    </row>
    <row r="4083" spans="1:22" x14ac:dyDescent="0.25">
      <c r="A4083">
        <v>2000</v>
      </c>
      <c r="B4083">
        <v>5</v>
      </c>
      <c r="C4083">
        <v>21</v>
      </c>
      <c r="D4083">
        <v>7</v>
      </c>
      <c r="E4083" s="13">
        <v>9.9</v>
      </c>
      <c r="F4083" s="7">
        <f>(((20-15)/(MIN($E$2:$E$8761)-15))*Data[[#This Row],[temperatuur]])+18.151</f>
        <v>16.071168067226889</v>
      </c>
      <c r="G4083" s="7">
        <f>Data[[#This Row],[Tintern ]]-Data[[#This Row],[temperatuur]]</f>
        <v>6.1711680672268887</v>
      </c>
      <c r="H4083" s="7">
        <f>ROUND(IF(Data[[#This Row],[deltaT]]&gt;0,(Data[[#This Row],[Tintern ]]-Data[[#This Row],[temperatuur]])*Uitgangspunten!$B$9,0),1)</f>
        <v>21.4</v>
      </c>
      <c r="I4083"/>
      <c r="J4083"/>
      <c r="K4083" s="6"/>
      <c r="O4083" s="5"/>
      <c r="P4083" s="8"/>
      <c r="U4083"/>
      <c r="V4083"/>
    </row>
    <row r="4084" spans="1:22" x14ac:dyDescent="0.25">
      <c r="A4084">
        <v>2000</v>
      </c>
      <c r="B4084">
        <v>5</v>
      </c>
      <c r="C4084">
        <v>28</v>
      </c>
      <c r="D4084">
        <v>2</v>
      </c>
      <c r="E4084" s="13">
        <v>9.9</v>
      </c>
      <c r="F4084" s="7">
        <f>(((20-15)/(MIN($E$2:$E$8761)-15))*Data[[#This Row],[temperatuur]])+18.151</f>
        <v>16.071168067226889</v>
      </c>
      <c r="G4084" s="7">
        <f>Data[[#This Row],[Tintern ]]-Data[[#This Row],[temperatuur]]</f>
        <v>6.1711680672268887</v>
      </c>
      <c r="H4084" s="7">
        <f>ROUND(IF(Data[[#This Row],[deltaT]]&gt;0,(Data[[#This Row],[Tintern ]]-Data[[#This Row],[temperatuur]])*Uitgangspunten!$B$9,0),1)</f>
        <v>21.4</v>
      </c>
      <c r="I4084"/>
      <c r="J4084"/>
      <c r="K4084" s="6"/>
      <c r="O4084" s="5"/>
      <c r="P4084" s="8"/>
      <c r="U4084"/>
      <c r="V4084"/>
    </row>
    <row r="4085" spans="1:22" x14ac:dyDescent="0.25">
      <c r="A4085">
        <v>2000</v>
      </c>
      <c r="B4085">
        <v>5</v>
      </c>
      <c r="C4085">
        <v>28</v>
      </c>
      <c r="D4085">
        <v>6</v>
      </c>
      <c r="E4085" s="13">
        <v>9.9</v>
      </c>
      <c r="F4085" s="7">
        <f>(((20-15)/(MIN($E$2:$E$8761)-15))*Data[[#This Row],[temperatuur]])+18.151</f>
        <v>16.071168067226889</v>
      </c>
      <c r="G4085" s="7">
        <f>Data[[#This Row],[Tintern ]]-Data[[#This Row],[temperatuur]]</f>
        <v>6.1711680672268887</v>
      </c>
      <c r="H4085" s="7">
        <f>ROUND(IF(Data[[#This Row],[deltaT]]&gt;0,(Data[[#This Row],[Tintern ]]-Data[[#This Row],[temperatuur]])*Uitgangspunten!$B$9,0),1)</f>
        <v>21.4</v>
      </c>
      <c r="I4085"/>
      <c r="J4085"/>
      <c r="K4085" s="6"/>
      <c r="O4085" s="5"/>
      <c r="P4085" s="8"/>
      <c r="U4085"/>
      <c r="V4085"/>
    </row>
    <row r="4086" spans="1:22" x14ac:dyDescent="0.25">
      <c r="A4086">
        <v>2000</v>
      </c>
      <c r="B4086">
        <v>5</v>
      </c>
      <c r="C4086">
        <v>29</v>
      </c>
      <c r="D4086">
        <v>8</v>
      </c>
      <c r="E4086" s="13">
        <v>9.9</v>
      </c>
      <c r="F4086" s="7">
        <f>(((20-15)/(MIN($E$2:$E$8761)-15))*Data[[#This Row],[temperatuur]])+18.151</f>
        <v>16.071168067226889</v>
      </c>
      <c r="G4086" s="7">
        <f>Data[[#This Row],[Tintern ]]-Data[[#This Row],[temperatuur]]</f>
        <v>6.1711680672268887</v>
      </c>
      <c r="H4086" s="7">
        <f>ROUND(IF(Data[[#This Row],[deltaT]]&gt;0,(Data[[#This Row],[Tintern ]]-Data[[#This Row],[temperatuur]])*Uitgangspunten!$B$9,0),1)</f>
        <v>21.4</v>
      </c>
      <c r="I4086"/>
      <c r="J4086"/>
      <c r="K4086" s="6"/>
      <c r="O4086" s="5"/>
      <c r="P4086" s="8"/>
      <c r="U4086"/>
      <c r="V4086"/>
    </row>
    <row r="4087" spans="1:22" x14ac:dyDescent="0.25">
      <c r="A4087">
        <v>2000</v>
      </c>
      <c r="B4087">
        <v>5</v>
      </c>
      <c r="C4087">
        <v>30</v>
      </c>
      <c r="D4087">
        <v>13</v>
      </c>
      <c r="E4087" s="13">
        <v>9.9</v>
      </c>
      <c r="F4087" s="7">
        <f>(((20-15)/(MIN($E$2:$E$8761)-15))*Data[[#This Row],[temperatuur]])+18.151</f>
        <v>16.071168067226889</v>
      </c>
      <c r="G4087" s="7">
        <f>Data[[#This Row],[Tintern ]]-Data[[#This Row],[temperatuur]]</f>
        <v>6.1711680672268887</v>
      </c>
      <c r="H4087" s="7">
        <f>ROUND(IF(Data[[#This Row],[deltaT]]&gt;0,(Data[[#This Row],[Tintern ]]-Data[[#This Row],[temperatuur]])*Uitgangspunten!$B$9,0),1)</f>
        <v>21.4</v>
      </c>
      <c r="I4087"/>
      <c r="J4087"/>
      <c r="K4087" s="6"/>
      <c r="O4087" s="5"/>
      <c r="P4087" s="8"/>
      <c r="U4087"/>
      <c r="V4087"/>
    </row>
    <row r="4088" spans="1:22" x14ac:dyDescent="0.25">
      <c r="A4088">
        <v>2011</v>
      </c>
      <c r="B4088">
        <v>6</v>
      </c>
      <c r="C4088">
        <v>30</v>
      </c>
      <c r="D4088">
        <v>2</v>
      </c>
      <c r="E4088" s="13">
        <v>9.9</v>
      </c>
      <c r="F4088" s="7">
        <f>(((20-15)/(MIN($E$2:$E$8761)-15))*Data[[#This Row],[temperatuur]])+18.151</f>
        <v>16.071168067226889</v>
      </c>
      <c r="G4088" s="7">
        <f>Data[[#This Row],[Tintern ]]-Data[[#This Row],[temperatuur]]</f>
        <v>6.1711680672268887</v>
      </c>
      <c r="H4088" s="7">
        <f>ROUND(IF(Data[[#This Row],[deltaT]]&gt;0,(Data[[#This Row],[Tintern ]]-Data[[#This Row],[temperatuur]])*Uitgangspunten!$B$9,0),1)</f>
        <v>21.4</v>
      </c>
      <c r="I4088"/>
      <c r="J4088"/>
      <c r="K4088" s="6"/>
      <c r="O4088" s="5"/>
      <c r="P4088" s="8"/>
      <c r="U4088"/>
      <c r="V4088"/>
    </row>
    <row r="4089" spans="1:22" x14ac:dyDescent="0.25">
      <c r="A4089">
        <v>2001</v>
      </c>
      <c r="B4089">
        <v>8</v>
      </c>
      <c r="C4089">
        <v>11</v>
      </c>
      <c r="D4089">
        <v>1</v>
      </c>
      <c r="E4089" s="13">
        <v>9.9</v>
      </c>
      <c r="F4089" s="7">
        <f>(((20-15)/(MIN($E$2:$E$8761)-15))*Data[[#This Row],[temperatuur]])+18.151</f>
        <v>16.071168067226889</v>
      </c>
      <c r="G4089" s="7">
        <f>Data[[#This Row],[Tintern ]]-Data[[#This Row],[temperatuur]]</f>
        <v>6.1711680672268887</v>
      </c>
      <c r="H4089" s="7">
        <f>ROUND(IF(Data[[#This Row],[deltaT]]&gt;0,(Data[[#This Row],[Tintern ]]-Data[[#This Row],[temperatuur]])*Uitgangspunten!$B$9,0),1)</f>
        <v>21.4</v>
      </c>
      <c r="I4089"/>
      <c r="J4089"/>
      <c r="K4089" s="6"/>
      <c r="O4089" s="5"/>
      <c r="P4089" s="8"/>
      <c r="U4089"/>
      <c r="V4089"/>
    </row>
    <row r="4090" spans="1:22" x14ac:dyDescent="0.25">
      <c r="A4090">
        <v>2001</v>
      </c>
      <c r="B4090">
        <v>8</v>
      </c>
      <c r="C4090">
        <v>28</v>
      </c>
      <c r="D4090">
        <v>1</v>
      </c>
      <c r="E4090" s="13">
        <v>9.9</v>
      </c>
      <c r="F4090" s="7">
        <f>(((20-15)/(MIN($E$2:$E$8761)-15))*Data[[#This Row],[temperatuur]])+18.151</f>
        <v>16.071168067226889</v>
      </c>
      <c r="G4090" s="7">
        <f>Data[[#This Row],[Tintern ]]-Data[[#This Row],[temperatuur]]</f>
        <v>6.1711680672268887</v>
      </c>
      <c r="H4090" s="7">
        <f>ROUND(IF(Data[[#This Row],[deltaT]]&gt;0,(Data[[#This Row],[Tintern ]]-Data[[#This Row],[temperatuur]])*Uitgangspunten!$B$9,0),1)</f>
        <v>21.4</v>
      </c>
      <c r="I4090"/>
      <c r="J4090"/>
      <c r="K4090" s="6"/>
      <c r="O4090" s="5"/>
      <c r="P4090" s="8"/>
      <c r="U4090"/>
      <c r="V4090"/>
    </row>
    <row r="4091" spans="1:22" x14ac:dyDescent="0.25">
      <c r="A4091">
        <v>2011</v>
      </c>
      <c r="B4091" s="3">
        <v>9</v>
      </c>
      <c r="C4091" s="3">
        <v>1</v>
      </c>
      <c r="D4091" s="3">
        <v>6</v>
      </c>
      <c r="E4091" s="13">
        <v>9.9</v>
      </c>
      <c r="F4091" s="7">
        <f>(((20-15)/(MIN($E$2:$E$8761)-15))*Data[[#This Row],[temperatuur]])+18.151</f>
        <v>16.071168067226889</v>
      </c>
      <c r="G4091" s="7">
        <f>Data[[#This Row],[Tintern ]]-Data[[#This Row],[temperatuur]]</f>
        <v>6.1711680672268887</v>
      </c>
      <c r="H4091" s="7">
        <f>ROUND(IF(Data[[#This Row],[deltaT]]&gt;0,(Data[[#This Row],[Tintern ]]-Data[[#This Row],[temperatuur]])*Uitgangspunten!$B$9,0),1)</f>
        <v>21.4</v>
      </c>
      <c r="I4091"/>
      <c r="J4091"/>
      <c r="K4091" s="6"/>
      <c r="O4091" s="5"/>
      <c r="P4091" s="8"/>
      <c r="U4091"/>
      <c r="V4091"/>
    </row>
    <row r="4092" spans="1:22" x14ac:dyDescent="0.25">
      <c r="A4092">
        <v>2011</v>
      </c>
      <c r="B4092">
        <v>9</v>
      </c>
      <c r="C4092">
        <v>2</v>
      </c>
      <c r="D4092">
        <v>6</v>
      </c>
      <c r="E4092" s="13">
        <v>9.9</v>
      </c>
      <c r="F4092" s="7">
        <f>(((20-15)/(MIN($E$2:$E$8761)-15))*Data[[#This Row],[temperatuur]])+18.151</f>
        <v>16.071168067226889</v>
      </c>
      <c r="G4092" s="7">
        <f>Data[[#This Row],[Tintern ]]-Data[[#This Row],[temperatuur]]</f>
        <v>6.1711680672268887</v>
      </c>
      <c r="H4092" s="7">
        <f>ROUND(IF(Data[[#This Row],[deltaT]]&gt;0,(Data[[#This Row],[Tintern ]]-Data[[#This Row],[temperatuur]])*Uitgangspunten!$B$9,0),1)</f>
        <v>21.4</v>
      </c>
      <c r="I4092"/>
      <c r="J4092"/>
      <c r="K4092" s="6"/>
      <c r="O4092" s="5"/>
      <c r="P4092" s="8"/>
      <c r="U4092"/>
      <c r="V4092"/>
    </row>
    <row r="4093" spans="1:22" x14ac:dyDescent="0.25">
      <c r="A4093">
        <v>2011</v>
      </c>
      <c r="B4093">
        <v>9</v>
      </c>
      <c r="C4093">
        <v>15</v>
      </c>
      <c r="D4093">
        <v>23</v>
      </c>
      <c r="E4093" s="13">
        <v>9.9</v>
      </c>
      <c r="F4093" s="7">
        <f>(((20-15)/(MIN($E$2:$E$8761)-15))*Data[[#This Row],[temperatuur]])+18.151</f>
        <v>16.071168067226889</v>
      </c>
      <c r="G4093" s="7">
        <f>Data[[#This Row],[Tintern ]]-Data[[#This Row],[temperatuur]]</f>
        <v>6.1711680672268887</v>
      </c>
      <c r="H4093" s="7">
        <f>ROUND(IF(Data[[#This Row],[deltaT]]&gt;0,(Data[[#This Row],[Tintern ]]-Data[[#This Row],[temperatuur]])*Uitgangspunten!$B$9,0),1)</f>
        <v>21.4</v>
      </c>
      <c r="I4093"/>
      <c r="J4093"/>
      <c r="K4093" s="6"/>
      <c r="O4093" s="5"/>
      <c r="P4093" s="8"/>
      <c r="U4093"/>
      <c r="V4093"/>
    </row>
    <row r="4094" spans="1:22" x14ac:dyDescent="0.25">
      <c r="A4094">
        <v>2010</v>
      </c>
      <c r="B4094">
        <v>10</v>
      </c>
      <c r="C4094">
        <v>10</v>
      </c>
      <c r="D4094">
        <v>20</v>
      </c>
      <c r="E4094" s="13">
        <v>9.9</v>
      </c>
      <c r="F4094" s="7">
        <f>(((20-15)/(MIN($E$2:$E$8761)-15))*Data[[#This Row],[temperatuur]])+18.151</f>
        <v>16.071168067226889</v>
      </c>
      <c r="G4094" s="7">
        <f>Data[[#This Row],[Tintern ]]-Data[[#This Row],[temperatuur]]</f>
        <v>6.1711680672268887</v>
      </c>
      <c r="H4094" s="7">
        <f>ROUND(IF(Data[[#This Row],[deltaT]]&gt;0,(Data[[#This Row],[Tintern ]]-Data[[#This Row],[temperatuur]])*Uitgangspunten!$B$9,0),1)</f>
        <v>21.4</v>
      </c>
      <c r="I4094"/>
      <c r="J4094"/>
      <c r="K4094" s="6"/>
      <c r="O4094" s="5"/>
      <c r="P4094" s="8"/>
      <c r="U4094"/>
      <c r="V4094"/>
    </row>
    <row r="4095" spans="1:22" x14ac:dyDescent="0.25">
      <c r="A4095">
        <v>2010</v>
      </c>
      <c r="B4095">
        <v>10</v>
      </c>
      <c r="C4095">
        <v>15</v>
      </c>
      <c r="D4095">
        <v>4</v>
      </c>
      <c r="E4095" s="13">
        <v>9.9</v>
      </c>
      <c r="F4095" s="7">
        <f>(((20-15)/(MIN($E$2:$E$8761)-15))*Data[[#This Row],[temperatuur]])+18.151</f>
        <v>16.071168067226889</v>
      </c>
      <c r="G4095" s="7">
        <f>Data[[#This Row],[Tintern ]]-Data[[#This Row],[temperatuur]]</f>
        <v>6.1711680672268887</v>
      </c>
      <c r="H4095" s="7">
        <f>ROUND(IF(Data[[#This Row],[deltaT]]&gt;0,(Data[[#This Row],[Tintern ]]-Data[[#This Row],[temperatuur]])*Uitgangspunten!$B$9,0),1)</f>
        <v>21.4</v>
      </c>
      <c r="I4095"/>
      <c r="J4095"/>
      <c r="K4095" s="6"/>
      <c r="O4095" s="5"/>
      <c r="P4095" s="8"/>
      <c r="U4095"/>
      <c r="V4095"/>
    </row>
    <row r="4096" spans="1:22" x14ac:dyDescent="0.25">
      <c r="A4096">
        <v>2010</v>
      </c>
      <c r="B4096">
        <v>10</v>
      </c>
      <c r="C4096">
        <v>15</v>
      </c>
      <c r="D4096">
        <v>18</v>
      </c>
      <c r="E4096" s="13">
        <v>9.9</v>
      </c>
      <c r="F4096" s="7">
        <f>(((20-15)/(MIN($E$2:$E$8761)-15))*Data[[#This Row],[temperatuur]])+18.151</f>
        <v>16.071168067226889</v>
      </c>
      <c r="G4096" s="7">
        <f>Data[[#This Row],[Tintern ]]-Data[[#This Row],[temperatuur]]</f>
        <v>6.1711680672268887</v>
      </c>
      <c r="H4096" s="7">
        <f>ROUND(IF(Data[[#This Row],[deltaT]]&gt;0,(Data[[#This Row],[Tintern ]]-Data[[#This Row],[temperatuur]])*Uitgangspunten!$B$9,0),1)</f>
        <v>21.4</v>
      </c>
      <c r="I4096"/>
      <c r="J4096"/>
      <c r="K4096" s="6"/>
      <c r="O4096" s="5"/>
      <c r="P4096" s="8"/>
      <c r="U4096"/>
      <c r="V4096"/>
    </row>
    <row r="4097" spans="1:22" x14ac:dyDescent="0.25">
      <c r="A4097">
        <v>2010</v>
      </c>
      <c r="B4097">
        <v>10</v>
      </c>
      <c r="C4097">
        <v>18</v>
      </c>
      <c r="D4097">
        <v>18</v>
      </c>
      <c r="E4097" s="13">
        <v>9.9</v>
      </c>
      <c r="F4097" s="7">
        <f>(((20-15)/(MIN($E$2:$E$8761)-15))*Data[[#This Row],[temperatuur]])+18.151</f>
        <v>16.071168067226889</v>
      </c>
      <c r="G4097" s="7">
        <f>Data[[#This Row],[Tintern ]]-Data[[#This Row],[temperatuur]]</f>
        <v>6.1711680672268887</v>
      </c>
      <c r="H4097" s="7">
        <f>ROUND(IF(Data[[#This Row],[deltaT]]&gt;0,(Data[[#This Row],[Tintern ]]-Data[[#This Row],[temperatuur]])*Uitgangspunten!$B$9,0),1)</f>
        <v>21.4</v>
      </c>
      <c r="I4097"/>
      <c r="J4097"/>
      <c r="K4097" s="6"/>
      <c r="O4097" s="5"/>
      <c r="P4097" s="8"/>
      <c r="U4097"/>
      <c r="V4097"/>
    </row>
    <row r="4098" spans="1:22" x14ac:dyDescent="0.25">
      <c r="A4098">
        <v>2010</v>
      </c>
      <c r="B4098">
        <v>10</v>
      </c>
      <c r="C4098">
        <v>19</v>
      </c>
      <c r="D4098">
        <v>2</v>
      </c>
      <c r="E4098" s="13">
        <v>9.9</v>
      </c>
      <c r="F4098" s="7">
        <f>(((20-15)/(MIN($E$2:$E$8761)-15))*Data[[#This Row],[temperatuur]])+18.151</f>
        <v>16.071168067226889</v>
      </c>
      <c r="G4098" s="7">
        <f>Data[[#This Row],[Tintern ]]-Data[[#This Row],[temperatuur]]</f>
        <v>6.1711680672268887</v>
      </c>
      <c r="H4098" s="7">
        <f>ROUND(IF(Data[[#This Row],[deltaT]]&gt;0,(Data[[#This Row],[Tintern ]]-Data[[#This Row],[temperatuur]])*Uitgangspunten!$B$9,0),1)</f>
        <v>21.4</v>
      </c>
      <c r="I4098"/>
      <c r="J4098"/>
      <c r="K4098" s="6"/>
      <c r="O4098" s="5"/>
      <c r="P4098" s="8"/>
      <c r="U4098"/>
      <c r="V4098"/>
    </row>
    <row r="4099" spans="1:22" x14ac:dyDescent="0.25">
      <c r="A4099">
        <v>2010</v>
      </c>
      <c r="B4099">
        <v>10</v>
      </c>
      <c r="C4099">
        <v>19</v>
      </c>
      <c r="D4099">
        <v>14</v>
      </c>
      <c r="E4099" s="13">
        <v>9.9</v>
      </c>
      <c r="F4099" s="7">
        <f>(((20-15)/(MIN($E$2:$E$8761)-15))*Data[[#This Row],[temperatuur]])+18.151</f>
        <v>16.071168067226889</v>
      </c>
      <c r="G4099" s="7">
        <f>Data[[#This Row],[Tintern ]]-Data[[#This Row],[temperatuur]]</f>
        <v>6.1711680672268887</v>
      </c>
      <c r="H4099" s="7">
        <f>ROUND(IF(Data[[#This Row],[deltaT]]&gt;0,(Data[[#This Row],[Tintern ]]-Data[[#This Row],[temperatuur]])*Uitgangspunten!$B$9,0),1)</f>
        <v>21.4</v>
      </c>
      <c r="I4099"/>
      <c r="J4099"/>
      <c r="K4099" s="6"/>
      <c r="O4099" s="5"/>
      <c r="P4099" s="8"/>
      <c r="U4099"/>
      <c r="V4099"/>
    </row>
    <row r="4100" spans="1:22" x14ac:dyDescent="0.25">
      <c r="A4100">
        <v>2010</v>
      </c>
      <c r="B4100">
        <v>10</v>
      </c>
      <c r="C4100">
        <v>21</v>
      </c>
      <c r="D4100">
        <v>16</v>
      </c>
      <c r="E4100" s="13">
        <v>9.9</v>
      </c>
      <c r="F4100" s="7">
        <f>(((20-15)/(MIN($E$2:$E$8761)-15))*Data[[#This Row],[temperatuur]])+18.151</f>
        <v>16.071168067226889</v>
      </c>
      <c r="G4100" s="7">
        <f>Data[[#This Row],[Tintern ]]-Data[[#This Row],[temperatuur]]</f>
        <v>6.1711680672268887</v>
      </c>
      <c r="H4100" s="7">
        <f>ROUND(IF(Data[[#This Row],[deltaT]]&gt;0,(Data[[#This Row],[Tintern ]]-Data[[#This Row],[temperatuur]])*Uitgangspunten!$B$9,0),1)</f>
        <v>21.4</v>
      </c>
      <c r="I4100"/>
      <c r="J4100"/>
      <c r="K4100" s="6"/>
      <c r="O4100" s="5"/>
      <c r="P4100" s="8"/>
      <c r="U4100"/>
      <c r="V4100"/>
    </row>
    <row r="4101" spans="1:22" x14ac:dyDescent="0.25">
      <c r="A4101">
        <v>2010</v>
      </c>
      <c r="B4101">
        <v>10</v>
      </c>
      <c r="C4101">
        <v>27</v>
      </c>
      <c r="D4101">
        <v>15</v>
      </c>
      <c r="E4101" s="13">
        <v>9.9</v>
      </c>
      <c r="F4101" s="7">
        <f>(((20-15)/(MIN($E$2:$E$8761)-15))*Data[[#This Row],[temperatuur]])+18.151</f>
        <v>16.071168067226889</v>
      </c>
      <c r="G4101" s="7">
        <f>Data[[#This Row],[Tintern ]]-Data[[#This Row],[temperatuur]]</f>
        <v>6.1711680672268887</v>
      </c>
      <c r="H4101" s="7">
        <f>ROUND(IF(Data[[#This Row],[deltaT]]&gt;0,(Data[[#This Row],[Tintern ]]-Data[[#This Row],[temperatuur]])*Uitgangspunten!$B$9,0),1)</f>
        <v>21.4</v>
      </c>
      <c r="I4101"/>
      <c r="J4101"/>
      <c r="K4101" s="6"/>
      <c r="O4101" s="5"/>
      <c r="P4101" s="8"/>
      <c r="U4101"/>
      <c r="V4101"/>
    </row>
    <row r="4102" spans="1:22" x14ac:dyDescent="0.25">
      <c r="A4102">
        <v>2010</v>
      </c>
      <c r="B4102">
        <v>10</v>
      </c>
      <c r="C4102">
        <v>29</v>
      </c>
      <c r="D4102">
        <v>11</v>
      </c>
      <c r="E4102" s="13">
        <v>9.9</v>
      </c>
      <c r="F4102" s="7">
        <f>(((20-15)/(MIN($E$2:$E$8761)-15))*Data[[#This Row],[temperatuur]])+18.151</f>
        <v>16.071168067226889</v>
      </c>
      <c r="G4102" s="7">
        <f>Data[[#This Row],[Tintern ]]-Data[[#This Row],[temperatuur]]</f>
        <v>6.1711680672268887</v>
      </c>
      <c r="H4102" s="7">
        <f>ROUND(IF(Data[[#This Row],[deltaT]]&gt;0,(Data[[#This Row],[Tintern ]]-Data[[#This Row],[temperatuur]])*Uitgangspunten!$B$9,0),1)</f>
        <v>21.4</v>
      </c>
      <c r="I4102"/>
      <c r="J4102"/>
      <c r="K4102" s="6"/>
      <c r="O4102" s="5"/>
      <c r="P4102" s="8"/>
      <c r="U4102"/>
      <c r="V4102"/>
    </row>
    <row r="4103" spans="1:22" x14ac:dyDescent="0.25">
      <c r="A4103">
        <v>2010</v>
      </c>
      <c r="B4103">
        <v>10</v>
      </c>
      <c r="C4103">
        <v>30</v>
      </c>
      <c r="D4103">
        <v>18</v>
      </c>
      <c r="E4103" s="13">
        <v>9.9</v>
      </c>
      <c r="F4103" s="7">
        <f>(((20-15)/(MIN($E$2:$E$8761)-15))*Data[[#This Row],[temperatuur]])+18.151</f>
        <v>16.071168067226889</v>
      </c>
      <c r="G4103" s="7">
        <f>Data[[#This Row],[Tintern ]]-Data[[#This Row],[temperatuur]]</f>
        <v>6.1711680672268887</v>
      </c>
      <c r="H4103" s="7">
        <f>ROUND(IF(Data[[#This Row],[deltaT]]&gt;0,(Data[[#This Row],[Tintern ]]-Data[[#This Row],[temperatuur]])*Uitgangspunten!$B$9,0),1)</f>
        <v>21.4</v>
      </c>
      <c r="I4103"/>
      <c r="J4103"/>
      <c r="K4103" s="6"/>
      <c r="O4103" s="5"/>
      <c r="P4103" s="8"/>
      <c r="U4103"/>
      <c r="V4103"/>
    </row>
    <row r="4104" spans="1:22" x14ac:dyDescent="0.25">
      <c r="A4104">
        <v>2003</v>
      </c>
      <c r="B4104">
        <v>11</v>
      </c>
      <c r="C4104">
        <v>1</v>
      </c>
      <c r="D4104">
        <v>22</v>
      </c>
      <c r="E4104" s="13">
        <v>9.9</v>
      </c>
      <c r="F4104" s="7">
        <f>(((20-15)/(MIN($E$2:$E$8761)-15))*Data[[#This Row],[temperatuur]])+18.151</f>
        <v>16.071168067226889</v>
      </c>
      <c r="G4104" s="7">
        <f>Data[[#This Row],[Tintern ]]-Data[[#This Row],[temperatuur]]</f>
        <v>6.1711680672268887</v>
      </c>
      <c r="H4104" s="7">
        <f>ROUND(IF(Data[[#This Row],[deltaT]]&gt;0,(Data[[#This Row],[Tintern ]]-Data[[#This Row],[temperatuur]])*Uitgangspunten!$B$9,0),1)</f>
        <v>21.4</v>
      </c>
      <c r="I4104"/>
      <c r="J4104"/>
      <c r="K4104" s="6"/>
      <c r="O4104" s="5"/>
      <c r="P4104" s="8"/>
      <c r="U4104"/>
      <c r="V4104"/>
    </row>
    <row r="4105" spans="1:22" x14ac:dyDescent="0.25">
      <c r="A4105">
        <v>2003</v>
      </c>
      <c r="B4105">
        <v>11</v>
      </c>
      <c r="C4105">
        <v>8</v>
      </c>
      <c r="D4105">
        <v>13</v>
      </c>
      <c r="E4105" s="13">
        <v>9.9</v>
      </c>
      <c r="F4105" s="7">
        <f>(((20-15)/(MIN($E$2:$E$8761)-15))*Data[[#This Row],[temperatuur]])+18.151</f>
        <v>16.071168067226889</v>
      </c>
      <c r="G4105" s="7">
        <f>Data[[#This Row],[Tintern ]]-Data[[#This Row],[temperatuur]]</f>
        <v>6.1711680672268887</v>
      </c>
      <c r="H4105" s="7">
        <f>ROUND(IF(Data[[#This Row],[deltaT]]&gt;0,(Data[[#This Row],[Tintern ]]-Data[[#This Row],[temperatuur]])*Uitgangspunten!$B$9,0),1)</f>
        <v>21.4</v>
      </c>
      <c r="I4105"/>
      <c r="J4105"/>
      <c r="K4105" s="6"/>
      <c r="O4105" s="5"/>
      <c r="P4105" s="8"/>
      <c r="U4105"/>
      <c r="V4105"/>
    </row>
    <row r="4106" spans="1:22" x14ac:dyDescent="0.25">
      <c r="A4106">
        <v>2003</v>
      </c>
      <c r="B4106">
        <v>11</v>
      </c>
      <c r="C4106">
        <v>13</v>
      </c>
      <c r="D4106">
        <v>4</v>
      </c>
      <c r="E4106" s="13">
        <v>9.9</v>
      </c>
      <c r="F4106" s="7">
        <f>(((20-15)/(MIN($E$2:$E$8761)-15))*Data[[#This Row],[temperatuur]])+18.151</f>
        <v>16.071168067226889</v>
      </c>
      <c r="G4106" s="7">
        <f>Data[[#This Row],[Tintern ]]-Data[[#This Row],[temperatuur]]</f>
        <v>6.1711680672268887</v>
      </c>
      <c r="H4106" s="7">
        <f>ROUND(IF(Data[[#This Row],[deltaT]]&gt;0,(Data[[#This Row],[Tintern ]]-Data[[#This Row],[temperatuur]])*Uitgangspunten!$B$9,0),1)</f>
        <v>21.4</v>
      </c>
      <c r="I4106">
        <f>(MAX(E4082:E4105)+MIN(E4082:E4105))/20</f>
        <v>0.99</v>
      </c>
      <c r="J4106"/>
      <c r="K4106" s="6"/>
      <c r="O4106" s="5"/>
      <c r="P4106" s="8"/>
      <c r="U4106"/>
      <c r="V4106"/>
    </row>
    <row r="4107" spans="1:22" x14ac:dyDescent="0.25">
      <c r="A4107">
        <v>2003</v>
      </c>
      <c r="B4107">
        <v>11</v>
      </c>
      <c r="C4107">
        <v>20</v>
      </c>
      <c r="D4107">
        <v>16</v>
      </c>
      <c r="E4107" s="13">
        <v>9.9</v>
      </c>
      <c r="F4107" s="7">
        <f>(((20-15)/(MIN($E$2:$E$8761)-15))*Data[[#This Row],[temperatuur]])+18.151</f>
        <v>16.071168067226889</v>
      </c>
      <c r="G4107" s="7">
        <f>Data[[#This Row],[Tintern ]]-Data[[#This Row],[temperatuur]]</f>
        <v>6.1711680672268887</v>
      </c>
      <c r="H4107" s="7">
        <f>ROUND(IF(Data[[#This Row],[deltaT]]&gt;0,(Data[[#This Row],[Tintern ]]-Data[[#This Row],[temperatuur]])*Uitgangspunten!$B$9,0),1)</f>
        <v>21.4</v>
      </c>
      <c r="I4107"/>
      <c r="J4107"/>
      <c r="K4107" s="6"/>
      <c r="O4107" s="5"/>
      <c r="P4107" s="8"/>
      <c r="U4107"/>
      <c r="V4107"/>
    </row>
    <row r="4108" spans="1:22" x14ac:dyDescent="0.25">
      <c r="A4108">
        <v>2003</v>
      </c>
      <c r="B4108">
        <v>11</v>
      </c>
      <c r="C4108">
        <v>20</v>
      </c>
      <c r="D4108">
        <v>17</v>
      </c>
      <c r="E4108" s="13">
        <v>9.9</v>
      </c>
      <c r="F4108" s="7">
        <f>(((20-15)/(MIN($E$2:$E$8761)-15))*Data[[#This Row],[temperatuur]])+18.151</f>
        <v>16.071168067226889</v>
      </c>
      <c r="G4108" s="7">
        <f>Data[[#This Row],[Tintern ]]-Data[[#This Row],[temperatuur]]</f>
        <v>6.1711680672268887</v>
      </c>
      <c r="H4108" s="7">
        <f>ROUND(IF(Data[[#This Row],[deltaT]]&gt;0,(Data[[#This Row],[Tintern ]]-Data[[#This Row],[temperatuur]])*Uitgangspunten!$B$9,0),1)</f>
        <v>21.4</v>
      </c>
      <c r="I4108"/>
      <c r="J4108"/>
      <c r="K4108" s="6"/>
      <c r="O4108" s="5"/>
      <c r="P4108" s="8"/>
      <c r="U4108"/>
      <c r="V4108"/>
    </row>
    <row r="4109" spans="1:22" x14ac:dyDescent="0.25">
      <c r="A4109">
        <v>2003</v>
      </c>
      <c r="B4109">
        <v>12</v>
      </c>
      <c r="C4109">
        <v>13</v>
      </c>
      <c r="D4109">
        <v>24</v>
      </c>
      <c r="E4109" s="13">
        <v>9.9</v>
      </c>
      <c r="F4109" s="7">
        <f>(((20-15)/(MIN($E$2:$E$8761)-15))*Data[[#This Row],[temperatuur]])+18.151</f>
        <v>16.071168067226889</v>
      </c>
      <c r="G4109" s="7">
        <f>Data[[#This Row],[Tintern ]]-Data[[#This Row],[temperatuur]]</f>
        <v>6.1711680672268887</v>
      </c>
      <c r="H4109" s="7">
        <f>ROUND(IF(Data[[#This Row],[deltaT]]&gt;0,(Data[[#This Row],[Tintern ]]-Data[[#This Row],[temperatuur]])*Uitgangspunten!$B$9,0),1)</f>
        <v>21.4</v>
      </c>
      <c r="I4109"/>
      <c r="J4109"/>
      <c r="K4109" s="6"/>
      <c r="O4109" s="5"/>
      <c r="P4109" s="8"/>
      <c r="U4109"/>
      <c r="V4109"/>
    </row>
    <row r="4110" spans="1:22" x14ac:dyDescent="0.25">
      <c r="A4110">
        <v>2001</v>
      </c>
      <c r="B4110">
        <v>1</v>
      </c>
      <c r="C4110">
        <v>2</v>
      </c>
      <c r="D4110">
        <v>22</v>
      </c>
      <c r="E4110" s="13">
        <v>10</v>
      </c>
      <c r="F4110" s="7">
        <f>(((20-15)/(MIN($E$2:$E$8761)-15))*Data[[#This Row],[temperatuur]])+18.151</f>
        <v>16.050159663865546</v>
      </c>
      <c r="G4110" s="7">
        <f>Data[[#This Row],[Tintern ]]-Data[[#This Row],[temperatuur]]</f>
        <v>6.0501596638655464</v>
      </c>
      <c r="H4110" s="7">
        <f>ROUND(IF(Data[[#This Row],[deltaT]]&gt;0,(Data[[#This Row],[Tintern ]]-Data[[#This Row],[temperatuur]])*Uitgangspunten!$B$9,0),1)</f>
        <v>21</v>
      </c>
      <c r="I4110"/>
      <c r="J4110"/>
      <c r="K4110" s="6"/>
      <c r="O4110" s="5"/>
      <c r="P4110" s="8"/>
      <c r="U4110"/>
      <c r="V4110"/>
    </row>
    <row r="4111" spans="1:22" x14ac:dyDescent="0.25">
      <c r="A4111">
        <v>2001</v>
      </c>
      <c r="B4111">
        <v>1</v>
      </c>
      <c r="C4111">
        <v>24</v>
      </c>
      <c r="D4111">
        <v>5</v>
      </c>
      <c r="E4111" s="13">
        <v>10</v>
      </c>
      <c r="F4111" s="7">
        <f>(((20-15)/(MIN($E$2:$E$8761)-15))*Data[[#This Row],[temperatuur]])+18.151</f>
        <v>16.050159663865546</v>
      </c>
      <c r="G4111" s="7">
        <f>Data[[#This Row],[Tintern ]]-Data[[#This Row],[temperatuur]]</f>
        <v>6.0501596638655464</v>
      </c>
      <c r="H4111" s="7">
        <f>ROUND(IF(Data[[#This Row],[deltaT]]&gt;0,(Data[[#This Row],[Tintern ]]-Data[[#This Row],[temperatuur]])*Uitgangspunten!$B$9,0),1)</f>
        <v>21</v>
      </c>
      <c r="I4111"/>
      <c r="J4111"/>
      <c r="K4111" s="6"/>
      <c r="O4111" s="5"/>
      <c r="P4111" s="8"/>
      <c r="U4111"/>
      <c r="V4111"/>
    </row>
    <row r="4112" spans="1:22" x14ac:dyDescent="0.25">
      <c r="A4112">
        <v>2004</v>
      </c>
      <c r="B4112">
        <v>2</v>
      </c>
      <c r="C4112" s="3">
        <v>1</v>
      </c>
      <c r="D4112" s="3">
        <v>21</v>
      </c>
      <c r="E4112" s="13">
        <v>10</v>
      </c>
      <c r="F4112" s="7">
        <f>(((20-15)/(MIN($E$2:$E$8761)-15))*Data[[#This Row],[temperatuur]])+18.151</f>
        <v>16.050159663865546</v>
      </c>
      <c r="G4112" s="7">
        <f>Data[[#This Row],[Tintern ]]-Data[[#This Row],[temperatuur]]</f>
        <v>6.0501596638655464</v>
      </c>
      <c r="H4112" s="7">
        <f>ROUND(IF(Data[[#This Row],[deltaT]]&gt;0,(Data[[#This Row],[Tintern ]]-Data[[#This Row],[temperatuur]])*Uitgangspunten!$B$9,0),1)</f>
        <v>21</v>
      </c>
      <c r="I4112"/>
      <c r="J4112"/>
      <c r="K4112" s="6"/>
      <c r="O4112" s="5"/>
      <c r="P4112" s="8"/>
      <c r="U4112"/>
      <c r="V4112"/>
    </row>
    <row r="4113" spans="1:22" x14ac:dyDescent="0.25">
      <c r="A4113">
        <v>2004</v>
      </c>
      <c r="B4113">
        <v>2</v>
      </c>
      <c r="C4113">
        <v>2</v>
      </c>
      <c r="D4113">
        <v>8</v>
      </c>
      <c r="E4113" s="13">
        <v>10</v>
      </c>
      <c r="F4113" s="7">
        <f>(((20-15)/(MIN($E$2:$E$8761)-15))*Data[[#This Row],[temperatuur]])+18.151</f>
        <v>16.050159663865546</v>
      </c>
      <c r="G4113" s="7">
        <f>Data[[#This Row],[Tintern ]]-Data[[#This Row],[temperatuur]]</f>
        <v>6.0501596638655464</v>
      </c>
      <c r="H4113" s="7">
        <f>ROUND(IF(Data[[#This Row],[deltaT]]&gt;0,(Data[[#This Row],[Tintern ]]-Data[[#This Row],[temperatuur]])*Uitgangspunten!$B$9,0),1)</f>
        <v>21</v>
      </c>
      <c r="I4113"/>
      <c r="J4113"/>
      <c r="K4113" s="6"/>
      <c r="O4113" s="5"/>
      <c r="P4113" s="8"/>
      <c r="U4113"/>
      <c r="V4113"/>
    </row>
    <row r="4114" spans="1:22" x14ac:dyDescent="0.25">
      <c r="A4114">
        <v>2004</v>
      </c>
      <c r="B4114">
        <v>3</v>
      </c>
      <c r="C4114">
        <v>19</v>
      </c>
      <c r="D4114">
        <v>19</v>
      </c>
      <c r="E4114" s="13">
        <v>10</v>
      </c>
      <c r="F4114" s="7">
        <f>(((20-15)/(MIN($E$2:$E$8761)-15))*Data[[#This Row],[temperatuur]])+18.151</f>
        <v>16.050159663865546</v>
      </c>
      <c r="G4114" s="7">
        <f>Data[[#This Row],[Tintern ]]-Data[[#This Row],[temperatuur]]</f>
        <v>6.0501596638655464</v>
      </c>
      <c r="H4114" s="7">
        <f>ROUND(IF(Data[[#This Row],[deltaT]]&gt;0,(Data[[#This Row],[Tintern ]]-Data[[#This Row],[temperatuur]])*Uitgangspunten!$B$9,0),1)</f>
        <v>21</v>
      </c>
      <c r="I4114"/>
      <c r="J4114"/>
      <c r="K4114" s="6"/>
      <c r="O4114" s="5"/>
      <c r="P4114" s="8"/>
      <c r="U4114"/>
      <c r="V4114"/>
    </row>
    <row r="4115" spans="1:22" x14ac:dyDescent="0.25">
      <c r="A4115">
        <v>2002</v>
      </c>
      <c r="B4115">
        <v>4</v>
      </c>
      <c r="C4115">
        <v>7</v>
      </c>
      <c r="D4115">
        <v>18</v>
      </c>
      <c r="E4115" s="13">
        <v>10</v>
      </c>
      <c r="F4115" s="7">
        <f>(((20-15)/(MIN($E$2:$E$8761)-15))*Data[[#This Row],[temperatuur]])+18.151</f>
        <v>16.050159663865546</v>
      </c>
      <c r="G4115" s="7">
        <f>Data[[#This Row],[Tintern ]]-Data[[#This Row],[temperatuur]]</f>
        <v>6.0501596638655464</v>
      </c>
      <c r="H4115" s="7">
        <f>ROUND(IF(Data[[#This Row],[deltaT]]&gt;0,(Data[[#This Row],[Tintern ]]-Data[[#This Row],[temperatuur]])*Uitgangspunten!$B$9,0),1)</f>
        <v>21</v>
      </c>
      <c r="I4115"/>
      <c r="J4115"/>
      <c r="K4115" s="6"/>
      <c r="O4115" s="5"/>
      <c r="P4115" s="8"/>
      <c r="U4115"/>
      <c r="V4115"/>
    </row>
    <row r="4116" spans="1:22" x14ac:dyDescent="0.25">
      <c r="A4116">
        <v>2002</v>
      </c>
      <c r="B4116">
        <v>4</v>
      </c>
      <c r="C4116">
        <v>13</v>
      </c>
      <c r="D4116">
        <v>11</v>
      </c>
      <c r="E4116" s="13">
        <v>10</v>
      </c>
      <c r="F4116" s="7">
        <f>(((20-15)/(MIN($E$2:$E$8761)-15))*Data[[#This Row],[temperatuur]])+18.151</f>
        <v>16.050159663865546</v>
      </c>
      <c r="G4116" s="7">
        <f>Data[[#This Row],[Tintern ]]-Data[[#This Row],[temperatuur]]</f>
        <v>6.0501596638655464</v>
      </c>
      <c r="H4116" s="7">
        <f>ROUND(IF(Data[[#This Row],[deltaT]]&gt;0,(Data[[#This Row],[Tintern ]]-Data[[#This Row],[temperatuur]])*Uitgangspunten!$B$9,0),1)</f>
        <v>21</v>
      </c>
      <c r="I4116"/>
      <c r="J4116"/>
      <c r="K4116" s="6"/>
      <c r="O4116" s="5"/>
      <c r="P4116" s="8"/>
      <c r="U4116"/>
      <c r="V4116"/>
    </row>
    <row r="4117" spans="1:22" x14ac:dyDescent="0.25">
      <c r="A4117">
        <v>2002</v>
      </c>
      <c r="B4117">
        <v>4</v>
      </c>
      <c r="C4117">
        <v>14</v>
      </c>
      <c r="D4117">
        <v>13</v>
      </c>
      <c r="E4117" s="13">
        <v>10</v>
      </c>
      <c r="F4117" s="7">
        <f>(((20-15)/(MIN($E$2:$E$8761)-15))*Data[[#This Row],[temperatuur]])+18.151</f>
        <v>16.050159663865546</v>
      </c>
      <c r="G4117" s="7">
        <f>Data[[#This Row],[Tintern ]]-Data[[#This Row],[temperatuur]]</f>
        <v>6.0501596638655464</v>
      </c>
      <c r="H4117" s="7">
        <f>ROUND(IF(Data[[#This Row],[deltaT]]&gt;0,(Data[[#This Row],[Tintern ]]-Data[[#This Row],[temperatuur]])*Uitgangspunten!$B$9,0),1)</f>
        <v>21</v>
      </c>
      <c r="I4117"/>
      <c r="J4117"/>
      <c r="K4117" s="6"/>
      <c r="O4117" s="5"/>
      <c r="P4117" s="8"/>
      <c r="U4117"/>
      <c r="V4117"/>
    </row>
    <row r="4118" spans="1:22" x14ac:dyDescent="0.25">
      <c r="A4118">
        <v>2002</v>
      </c>
      <c r="B4118">
        <v>4</v>
      </c>
      <c r="C4118">
        <v>17</v>
      </c>
      <c r="D4118">
        <v>15</v>
      </c>
      <c r="E4118" s="13">
        <v>10</v>
      </c>
      <c r="F4118" s="7">
        <f>(((20-15)/(MIN($E$2:$E$8761)-15))*Data[[#This Row],[temperatuur]])+18.151</f>
        <v>16.050159663865546</v>
      </c>
      <c r="G4118" s="7">
        <f>Data[[#This Row],[Tintern ]]-Data[[#This Row],[temperatuur]]</f>
        <v>6.0501596638655464</v>
      </c>
      <c r="H4118" s="7">
        <f>ROUND(IF(Data[[#This Row],[deltaT]]&gt;0,(Data[[#This Row],[Tintern ]]-Data[[#This Row],[temperatuur]])*Uitgangspunten!$B$9,0),1)</f>
        <v>21</v>
      </c>
      <c r="I4118"/>
      <c r="J4118"/>
      <c r="K4118" s="6"/>
      <c r="O4118" s="5"/>
      <c r="P4118" s="8"/>
      <c r="U4118"/>
      <c r="V4118"/>
    </row>
    <row r="4119" spans="1:22" x14ac:dyDescent="0.25">
      <c r="A4119">
        <v>2002</v>
      </c>
      <c r="B4119">
        <v>4</v>
      </c>
      <c r="C4119">
        <v>26</v>
      </c>
      <c r="D4119">
        <v>8</v>
      </c>
      <c r="E4119" s="13">
        <v>10</v>
      </c>
      <c r="F4119" s="7">
        <f>(((20-15)/(MIN($E$2:$E$8761)-15))*Data[[#This Row],[temperatuur]])+18.151</f>
        <v>16.050159663865546</v>
      </c>
      <c r="G4119" s="7">
        <f>Data[[#This Row],[Tintern ]]-Data[[#This Row],[temperatuur]]</f>
        <v>6.0501596638655464</v>
      </c>
      <c r="H4119" s="7">
        <f>ROUND(IF(Data[[#This Row],[deltaT]]&gt;0,(Data[[#This Row],[Tintern ]]-Data[[#This Row],[temperatuur]])*Uitgangspunten!$B$9,0),1)</f>
        <v>21</v>
      </c>
      <c r="I4119"/>
      <c r="J4119"/>
      <c r="K4119" s="6"/>
      <c r="O4119" s="5"/>
      <c r="P4119" s="8"/>
      <c r="U4119"/>
      <c r="V4119"/>
    </row>
    <row r="4120" spans="1:22" x14ac:dyDescent="0.25">
      <c r="A4120">
        <v>2000</v>
      </c>
      <c r="B4120">
        <v>5</v>
      </c>
      <c r="C4120">
        <v>2</v>
      </c>
      <c r="D4120">
        <v>24</v>
      </c>
      <c r="E4120" s="13">
        <v>10</v>
      </c>
      <c r="F4120" s="7">
        <f>(((20-15)/(MIN($E$2:$E$8761)-15))*Data[[#This Row],[temperatuur]])+18.151</f>
        <v>16.050159663865546</v>
      </c>
      <c r="G4120" s="7">
        <f>Data[[#This Row],[Tintern ]]-Data[[#This Row],[temperatuur]]</f>
        <v>6.0501596638655464</v>
      </c>
      <c r="H4120" s="7">
        <f>ROUND(IF(Data[[#This Row],[deltaT]]&gt;0,(Data[[#This Row],[Tintern ]]-Data[[#This Row],[temperatuur]])*Uitgangspunten!$B$9,0),1)</f>
        <v>21</v>
      </c>
      <c r="I4120"/>
      <c r="J4120"/>
      <c r="K4120" s="6"/>
      <c r="O4120" s="5"/>
      <c r="P4120" s="8"/>
      <c r="U4120"/>
      <c r="V4120"/>
    </row>
    <row r="4121" spans="1:22" x14ac:dyDescent="0.25">
      <c r="A4121">
        <v>2000</v>
      </c>
      <c r="B4121">
        <v>5</v>
      </c>
      <c r="C4121">
        <v>3</v>
      </c>
      <c r="D4121">
        <v>1</v>
      </c>
      <c r="E4121" s="13">
        <v>10</v>
      </c>
      <c r="F4121" s="7">
        <f>(((20-15)/(MIN($E$2:$E$8761)-15))*Data[[#This Row],[temperatuur]])+18.151</f>
        <v>16.050159663865546</v>
      </c>
      <c r="G4121" s="7">
        <f>Data[[#This Row],[Tintern ]]-Data[[#This Row],[temperatuur]]</f>
        <v>6.0501596638655464</v>
      </c>
      <c r="H4121" s="7">
        <f>ROUND(IF(Data[[#This Row],[deltaT]]&gt;0,(Data[[#This Row],[Tintern ]]-Data[[#This Row],[temperatuur]])*Uitgangspunten!$B$9,0),1)</f>
        <v>21</v>
      </c>
      <c r="I4121"/>
      <c r="J4121"/>
      <c r="K4121" s="6"/>
      <c r="O4121" s="5"/>
      <c r="P4121" s="8"/>
      <c r="U4121"/>
      <c r="V4121"/>
    </row>
    <row r="4122" spans="1:22" x14ac:dyDescent="0.25">
      <c r="A4122">
        <v>2000</v>
      </c>
      <c r="B4122">
        <v>5</v>
      </c>
      <c r="C4122">
        <v>3</v>
      </c>
      <c r="D4122">
        <v>4</v>
      </c>
      <c r="E4122" s="13">
        <v>10</v>
      </c>
      <c r="F4122" s="7">
        <f>(((20-15)/(MIN($E$2:$E$8761)-15))*Data[[#This Row],[temperatuur]])+18.151</f>
        <v>16.050159663865546</v>
      </c>
      <c r="G4122" s="7">
        <f>Data[[#This Row],[Tintern ]]-Data[[#This Row],[temperatuur]]</f>
        <v>6.0501596638655464</v>
      </c>
      <c r="H4122" s="7">
        <f>ROUND(IF(Data[[#This Row],[deltaT]]&gt;0,(Data[[#This Row],[Tintern ]]-Data[[#This Row],[temperatuur]])*Uitgangspunten!$B$9,0),1)</f>
        <v>21</v>
      </c>
      <c r="I4122"/>
      <c r="J4122"/>
      <c r="K4122" s="6"/>
      <c r="O4122" s="5"/>
      <c r="P4122" s="8"/>
      <c r="U4122"/>
      <c r="V4122"/>
    </row>
    <row r="4123" spans="1:22" x14ac:dyDescent="0.25">
      <c r="A4123">
        <v>2000</v>
      </c>
      <c r="B4123">
        <v>5</v>
      </c>
      <c r="C4123">
        <v>18</v>
      </c>
      <c r="D4123">
        <v>1</v>
      </c>
      <c r="E4123" s="13">
        <v>10</v>
      </c>
      <c r="F4123" s="7">
        <f>(((20-15)/(MIN($E$2:$E$8761)-15))*Data[[#This Row],[temperatuur]])+18.151</f>
        <v>16.050159663865546</v>
      </c>
      <c r="G4123" s="7">
        <f>Data[[#This Row],[Tintern ]]-Data[[#This Row],[temperatuur]]</f>
        <v>6.0501596638655464</v>
      </c>
      <c r="H4123" s="7">
        <f>ROUND(IF(Data[[#This Row],[deltaT]]&gt;0,(Data[[#This Row],[Tintern ]]-Data[[#This Row],[temperatuur]])*Uitgangspunten!$B$9,0),1)</f>
        <v>21</v>
      </c>
      <c r="I4123"/>
      <c r="J4123"/>
      <c r="K4123" s="6"/>
      <c r="O4123" s="5"/>
      <c r="P4123" s="8"/>
      <c r="U4123"/>
      <c r="V4123"/>
    </row>
    <row r="4124" spans="1:22" x14ac:dyDescent="0.25">
      <c r="A4124">
        <v>2000</v>
      </c>
      <c r="B4124">
        <v>5</v>
      </c>
      <c r="C4124">
        <v>18</v>
      </c>
      <c r="D4124">
        <v>3</v>
      </c>
      <c r="E4124" s="13">
        <v>10</v>
      </c>
      <c r="F4124" s="7">
        <f>(((20-15)/(MIN($E$2:$E$8761)-15))*Data[[#This Row],[temperatuur]])+18.151</f>
        <v>16.050159663865546</v>
      </c>
      <c r="G4124" s="7">
        <f>Data[[#This Row],[Tintern ]]-Data[[#This Row],[temperatuur]]</f>
        <v>6.0501596638655464</v>
      </c>
      <c r="H4124" s="7">
        <f>ROUND(IF(Data[[#This Row],[deltaT]]&gt;0,(Data[[#This Row],[Tintern ]]-Data[[#This Row],[temperatuur]])*Uitgangspunten!$B$9,0),1)</f>
        <v>21</v>
      </c>
      <c r="I4124"/>
      <c r="J4124"/>
      <c r="K4124" s="6"/>
      <c r="O4124" s="5"/>
      <c r="P4124" s="8"/>
      <c r="U4124"/>
      <c r="V4124"/>
    </row>
    <row r="4125" spans="1:22" x14ac:dyDescent="0.25">
      <c r="A4125">
        <v>2000</v>
      </c>
      <c r="B4125">
        <v>5</v>
      </c>
      <c r="C4125">
        <v>18</v>
      </c>
      <c r="D4125">
        <v>5</v>
      </c>
      <c r="E4125" s="13">
        <v>10</v>
      </c>
      <c r="F4125" s="7">
        <f>(((20-15)/(MIN($E$2:$E$8761)-15))*Data[[#This Row],[temperatuur]])+18.151</f>
        <v>16.050159663865546</v>
      </c>
      <c r="G4125" s="7">
        <f>Data[[#This Row],[Tintern ]]-Data[[#This Row],[temperatuur]]</f>
        <v>6.0501596638655464</v>
      </c>
      <c r="H4125" s="7">
        <f>ROUND(IF(Data[[#This Row],[deltaT]]&gt;0,(Data[[#This Row],[Tintern ]]-Data[[#This Row],[temperatuur]])*Uitgangspunten!$B$9,0),1)</f>
        <v>21</v>
      </c>
      <c r="I4125"/>
      <c r="J4125"/>
      <c r="K4125" s="6"/>
      <c r="O4125" s="5"/>
      <c r="P4125" s="8"/>
      <c r="U4125"/>
      <c r="V4125"/>
    </row>
    <row r="4126" spans="1:22" x14ac:dyDescent="0.25">
      <c r="A4126">
        <v>2000</v>
      </c>
      <c r="B4126">
        <v>5</v>
      </c>
      <c r="C4126">
        <v>30</v>
      </c>
      <c r="D4126">
        <v>12</v>
      </c>
      <c r="E4126" s="13">
        <v>10</v>
      </c>
      <c r="F4126" s="7">
        <f>(((20-15)/(MIN($E$2:$E$8761)-15))*Data[[#This Row],[temperatuur]])+18.151</f>
        <v>16.050159663865546</v>
      </c>
      <c r="G4126" s="7">
        <f>Data[[#This Row],[Tintern ]]-Data[[#This Row],[temperatuur]]</f>
        <v>6.0501596638655464</v>
      </c>
      <c r="H4126" s="7">
        <f>ROUND(IF(Data[[#This Row],[deltaT]]&gt;0,(Data[[#This Row],[Tintern ]]-Data[[#This Row],[temperatuur]])*Uitgangspunten!$B$9,0),1)</f>
        <v>21</v>
      </c>
      <c r="I4126"/>
      <c r="J4126"/>
      <c r="K4126" s="6"/>
      <c r="O4126" s="5"/>
      <c r="P4126" s="8"/>
      <c r="U4126"/>
      <c r="V4126"/>
    </row>
    <row r="4127" spans="1:22" x14ac:dyDescent="0.25">
      <c r="A4127">
        <v>2000</v>
      </c>
      <c r="B4127">
        <v>5</v>
      </c>
      <c r="C4127">
        <v>30</v>
      </c>
      <c r="D4127">
        <v>21</v>
      </c>
      <c r="E4127" s="13">
        <v>10</v>
      </c>
      <c r="F4127" s="7">
        <f>(((20-15)/(MIN($E$2:$E$8761)-15))*Data[[#This Row],[temperatuur]])+18.151</f>
        <v>16.050159663865546</v>
      </c>
      <c r="G4127" s="7">
        <f>Data[[#This Row],[Tintern ]]-Data[[#This Row],[temperatuur]]</f>
        <v>6.0501596638655464</v>
      </c>
      <c r="H4127" s="7">
        <f>ROUND(IF(Data[[#This Row],[deltaT]]&gt;0,(Data[[#This Row],[Tintern ]]-Data[[#This Row],[temperatuur]])*Uitgangspunten!$B$9,0),1)</f>
        <v>21</v>
      </c>
      <c r="I4127"/>
      <c r="J4127"/>
      <c r="K4127" s="6"/>
      <c r="O4127" s="5"/>
      <c r="P4127" s="8"/>
      <c r="U4127"/>
      <c r="V4127"/>
    </row>
    <row r="4128" spans="1:22" x14ac:dyDescent="0.25">
      <c r="A4128">
        <v>2001</v>
      </c>
      <c r="B4128">
        <v>8</v>
      </c>
      <c r="C4128">
        <v>11</v>
      </c>
      <c r="D4128">
        <v>3</v>
      </c>
      <c r="E4128" s="13">
        <v>10</v>
      </c>
      <c r="F4128" s="7">
        <f>(((20-15)/(MIN($E$2:$E$8761)-15))*Data[[#This Row],[temperatuur]])+18.151</f>
        <v>16.050159663865546</v>
      </c>
      <c r="G4128" s="7">
        <f>Data[[#This Row],[Tintern ]]-Data[[#This Row],[temperatuur]]</f>
        <v>6.0501596638655464</v>
      </c>
      <c r="H4128" s="7">
        <f>ROUND(IF(Data[[#This Row],[deltaT]]&gt;0,(Data[[#This Row],[Tintern ]]-Data[[#This Row],[temperatuur]])*Uitgangspunten!$B$9,0),1)</f>
        <v>21</v>
      </c>
      <c r="I4128"/>
      <c r="J4128"/>
      <c r="K4128" s="6"/>
      <c r="O4128" s="5"/>
      <c r="P4128" s="8"/>
      <c r="U4128"/>
      <c r="V4128"/>
    </row>
    <row r="4129" spans="1:22" x14ac:dyDescent="0.25">
      <c r="A4129">
        <v>2011</v>
      </c>
      <c r="B4129">
        <v>9</v>
      </c>
      <c r="C4129">
        <v>24</v>
      </c>
      <c r="D4129">
        <v>21</v>
      </c>
      <c r="E4129" s="13">
        <v>10</v>
      </c>
      <c r="F4129" s="7">
        <f>(((20-15)/(MIN($E$2:$E$8761)-15))*Data[[#This Row],[temperatuur]])+18.151</f>
        <v>16.050159663865546</v>
      </c>
      <c r="G4129" s="7">
        <f>Data[[#This Row],[Tintern ]]-Data[[#This Row],[temperatuur]]</f>
        <v>6.0501596638655464</v>
      </c>
      <c r="H4129" s="7">
        <f>ROUND(IF(Data[[#This Row],[deltaT]]&gt;0,(Data[[#This Row],[Tintern ]]-Data[[#This Row],[temperatuur]])*Uitgangspunten!$B$9,0),1)</f>
        <v>21</v>
      </c>
      <c r="I4129"/>
      <c r="J4129"/>
      <c r="K4129" s="6"/>
      <c r="O4129" s="5"/>
      <c r="P4129" s="8"/>
      <c r="U4129"/>
      <c r="V4129"/>
    </row>
    <row r="4130" spans="1:22" x14ac:dyDescent="0.25">
      <c r="A4130">
        <v>2010</v>
      </c>
      <c r="B4130">
        <v>10</v>
      </c>
      <c r="C4130">
        <v>7</v>
      </c>
      <c r="D4130">
        <v>6</v>
      </c>
      <c r="E4130" s="13">
        <v>10</v>
      </c>
      <c r="F4130" s="7">
        <f>(((20-15)/(MIN($E$2:$E$8761)-15))*Data[[#This Row],[temperatuur]])+18.151</f>
        <v>16.050159663865546</v>
      </c>
      <c r="G4130" s="7">
        <f>Data[[#This Row],[Tintern ]]-Data[[#This Row],[temperatuur]]</f>
        <v>6.0501596638655464</v>
      </c>
      <c r="H4130" s="7">
        <f>ROUND(IF(Data[[#This Row],[deltaT]]&gt;0,(Data[[#This Row],[Tintern ]]-Data[[#This Row],[temperatuur]])*Uitgangspunten!$B$9,0),1)</f>
        <v>21</v>
      </c>
      <c r="I4130">
        <f>(MAX(E4106:E4129)+MIN(E4106:E4129))/20</f>
        <v>0.99499999999999988</v>
      </c>
      <c r="J4130"/>
      <c r="K4130" s="6"/>
      <c r="O4130" s="5"/>
      <c r="P4130" s="8"/>
      <c r="U4130"/>
      <c r="V4130"/>
    </row>
    <row r="4131" spans="1:22" x14ac:dyDescent="0.25">
      <c r="A4131">
        <v>2010</v>
      </c>
      <c r="B4131">
        <v>10</v>
      </c>
      <c r="C4131">
        <v>9</v>
      </c>
      <c r="D4131">
        <v>7</v>
      </c>
      <c r="E4131" s="13">
        <v>10</v>
      </c>
      <c r="F4131" s="7">
        <f>(((20-15)/(MIN($E$2:$E$8761)-15))*Data[[#This Row],[temperatuur]])+18.151</f>
        <v>16.050159663865546</v>
      </c>
      <c r="G4131" s="7">
        <f>Data[[#This Row],[Tintern ]]-Data[[#This Row],[temperatuur]]</f>
        <v>6.0501596638655464</v>
      </c>
      <c r="H4131" s="7">
        <f>ROUND(IF(Data[[#This Row],[deltaT]]&gt;0,(Data[[#This Row],[Tintern ]]-Data[[#This Row],[temperatuur]])*Uitgangspunten!$B$9,0),1)</f>
        <v>21</v>
      </c>
      <c r="I4131"/>
      <c r="J4131"/>
      <c r="K4131" s="6"/>
      <c r="O4131" s="5"/>
      <c r="P4131" s="8"/>
      <c r="U4131"/>
      <c r="V4131"/>
    </row>
    <row r="4132" spans="1:22" x14ac:dyDescent="0.25">
      <c r="A4132">
        <v>2010</v>
      </c>
      <c r="B4132">
        <v>10</v>
      </c>
      <c r="C4132">
        <v>11</v>
      </c>
      <c r="D4132">
        <v>9</v>
      </c>
      <c r="E4132" s="13">
        <v>10</v>
      </c>
      <c r="F4132" s="7">
        <f>(((20-15)/(MIN($E$2:$E$8761)-15))*Data[[#This Row],[temperatuur]])+18.151</f>
        <v>16.050159663865546</v>
      </c>
      <c r="G4132" s="7">
        <f>Data[[#This Row],[Tintern ]]-Data[[#This Row],[temperatuur]]</f>
        <v>6.0501596638655464</v>
      </c>
      <c r="H4132" s="7">
        <f>ROUND(IF(Data[[#This Row],[deltaT]]&gt;0,(Data[[#This Row],[Tintern ]]-Data[[#This Row],[temperatuur]])*Uitgangspunten!$B$9,0),1)</f>
        <v>21</v>
      </c>
      <c r="I4132"/>
      <c r="J4132"/>
      <c r="K4132" s="6"/>
      <c r="O4132" s="5"/>
      <c r="P4132" s="8"/>
      <c r="U4132"/>
      <c r="V4132"/>
    </row>
    <row r="4133" spans="1:22" x14ac:dyDescent="0.25">
      <c r="A4133">
        <v>2010</v>
      </c>
      <c r="B4133">
        <v>10</v>
      </c>
      <c r="C4133">
        <v>15</v>
      </c>
      <c r="D4133">
        <v>3</v>
      </c>
      <c r="E4133" s="13">
        <v>10</v>
      </c>
      <c r="F4133" s="7">
        <f>(((20-15)/(MIN($E$2:$E$8761)-15))*Data[[#This Row],[temperatuur]])+18.151</f>
        <v>16.050159663865546</v>
      </c>
      <c r="G4133" s="7">
        <f>Data[[#This Row],[Tintern ]]-Data[[#This Row],[temperatuur]]</f>
        <v>6.0501596638655464</v>
      </c>
      <c r="H4133" s="7">
        <f>ROUND(IF(Data[[#This Row],[deltaT]]&gt;0,(Data[[#This Row],[Tintern ]]-Data[[#This Row],[temperatuur]])*Uitgangspunten!$B$9,0),1)</f>
        <v>21</v>
      </c>
      <c r="I4133"/>
      <c r="J4133"/>
      <c r="K4133" s="6"/>
      <c r="O4133" s="5"/>
      <c r="P4133" s="8"/>
      <c r="U4133"/>
      <c r="V4133"/>
    </row>
    <row r="4134" spans="1:22" x14ac:dyDescent="0.25">
      <c r="A4134">
        <v>2010</v>
      </c>
      <c r="B4134">
        <v>10</v>
      </c>
      <c r="C4134">
        <v>15</v>
      </c>
      <c r="D4134">
        <v>6</v>
      </c>
      <c r="E4134" s="13">
        <v>10</v>
      </c>
      <c r="F4134" s="7">
        <f>(((20-15)/(MIN($E$2:$E$8761)-15))*Data[[#This Row],[temperatuur]])+18.151</f>
        <v>16.050159663865546</v>
      </c>
      <c r="G4134" s="7">
        <f>Data[[#This Row],[Tintern ]]-Data[[#This Row],[temperatuur]]</f>
        <v>6.0501596638655464</v>
      </c>
      <c r="H4134" s="7">
        <f>ROUND(IF(Data[[#This Row],[deltaT]]&gt;0,(Data[[#This Row],[Tintern ]]-Data[[#This Row],[temperatuur]])*Uitgangspunten!$B$9,0),1)</f>
        <v>21</v>
      </c>
      <c r="I4134"/>
      <c r="J4134"/>
      <c r="K4134" s="6"/>
      <c r="O4134" s="5"/>
      <c r="P4134" s="8"/>
      <c r="U4134"/>
      <c r="V4134"/>
    </row>
    <row r="4135" spans="1:22" x14ac:dyDescent="0.25">
      <c r="A4135">
        <v>2010</v>
      </c>
      <c r="B4135">
        <v>10</v>
      </c>
      <c r="C4135">
        <v>19</v>
      </c>
      <c r="D4135">
        <v>1</v>
      </c>
      <c r="E4135" s="13">
        <v>10</v>
      </c>
      <c r="F4135" s="7">
        <f>(((20-15)/(MIN($E$2:$E$8761)-15))*Data[[#This Row],[temperatuur]])+18.151</f>
        <v>16.050159663865546</v>
      </c>
      <c r="G4135" s="7">
        <f>Data[[#This Row],[Tintern ]]-Data[[#This Row],[temperatuur]]</f>
        <v>6.0501596638655464</v>
      </c>
      <c r="H4135" s="7">
        <f>ROUND(IF(Data[[#This Row],[deltaT]]&gt;0,(Data[[#This Row],[Tintern ]]-Data[[#This Row],[temperatuur]])*Uitgangspunten!$B$9,0),1)</f>
        <v>21</v>
      </c>
      <c r="I4135"/>
      <c r="J4135"/>
      <c r="K4135" s="6"/>
      <c r="O4135" s="5"/>
      <c r="P4135" s="8"/>
      <c r="U4135"/>
      <c r="V4135"/>
    </row>
    <row r="4136" spans="1:22" x14ac:dyDescent="0.25">
      <c r="A4136">
        <v>2010</v>
      </c>
      <c r="B4136">
        <v>10</v>
      </c>
      <c r="C4136">
        <v>22</v>
      </c>
      <c r="D4136">
        <v>17</v>
      </c>
      <c r="E4136" s="13">
        <v>10</v>
      </c>
      <c r="F4136" s="7">
        <f>(((20-15)/(MIN($E$2:$E$8761)-15))*Data[[#This Row],[temperatuur]])+18.151</f>
        <v>16.050159663865546</v>
      </c>
      <c r="G4136" s="7">
        <f>Data[[#This Row],[Tintern ]]-Data[[#This Row],[temperatuur]]</f>
        <v>6.0501596638655464</v>
      </c>
      <c r="H4136" s="7">
        <f>ROUND(IF(Data[[#This Row],[deltaT]]&gt;0,(Data[[#This Row],[Tintern ]]-Data[[#This Row],[temperatuur]])*Uitgangspunten!$B$9,0),1)</f>
        <v>21</v>
      </c>
      <c r="I4136"/>
      <c r="J4136"/>
      <c r="K4136" s="6"/>
      <c r="O4136" s="5"/>
      <c r="P4136" s="8"/>
      <c r="U4136"/>
      <c r="V4136"/>
    </row>
    <row r="4137" spans="1:22" x14ac:dyDescent="0.25">
      <c r="A4137">
        <v>2010</v>
      </c>
      <c r="B4137">
        <v>10</v>
      </c>
      <c r="C4137">
        <v>27</v>
      </c>
      <c r="D4137">
        <v>11</v>
      </c>
      <c r="E4137" s="13">
        <v>10</v>
      </c>
      <c r="F4137" s="7">
        <f>(((20-15)/(MIN($E$2:$E$8761)-15))*Data[[#This Row],[temperatuur]])+18.151</f>
        <v>16.050159663865546</v>
      </c>
      <c r="G4137" s="7">
        <f>Data[[#This Row],[Tintern ]]-Data[[#This Row],[temperatuur]]</f>
        <v>6.0501596638655464</v>
      </c>
      <c r="H4137" s="7">
        <f>ROUND(IF(Data[[#This Row],[deltaT]]&gt;0,(Data[[#This Row],[Tintern ]]-Data[[#This Row],[temperatuur]])*Uitgangspunten!$B$9,0),1)</f>
        <v>21</v>
      </c>
      <c r="I4137"/>
      <c r="J4137"/>
      <c r="K4137" s="6"/>
      <c r="O4137" s="5"/>
      <c r="P4137" s="8"/>
      <c r="U4137"/>
      <c r="V4137"/>
    </row>
    <row r="4138" spans="1:22" x14ac:dyDescent="0.25">
      <c r="A4138">
        <v>2003</v>
      </c>
      <c r="B4138">
        <v>11</v>
      </c>
      <c r="C4138">
        <v>2</v>
      </c>
      <c r="D4138">
        <v>15</v>
      </c>
      <c r="E4138" s="13">
        <v>10</v>
      </c>
      <c r="F4138" s="7">
        <f>(((20-15)/(MIN($E$2:$E$8761)-15))*Data[[#This Row],[temperatuur]])+18.151</f>
        <v>16.050159663865546</v>
      </c>
      <c r="G4138" s="7">
        <f>Data[[#This Row],[Tintern ]]-Data[[#This Row],[temperatuur]]</f>
        <v>6.0501596638655464</v>
      </c>
      <c r="H4138" s="7">
        <f>ROUND(IF(Data[[#This Row],[deltaT]]&gt;0,(Data[[#This Row],[Tintern ]]-Data[[#This Row],[temperatuur]])*Uitgangspunten!$B$9,0),1)</f>
        <v>21</v>
      </c>
      <c r="I4138"/>
      <c r="J4138"/>
      <c r="K4138" s="6"/>
      <c r="O4138" s="5"/>
      <c r="P4138" s="8"/>
      <c r="U4138"/>
      <c r="V4138"/>
    </row>
    <row r="4139" spans="1:22" x14ac:dyDescent="0.25">
      <c r="A4139">
        <v>2003</v>
      </c>
      <c r="B4139">
        <v>11</v>
      </c>
      <c r="C4139">
        <v>3</v>
      </c>
      <c r="D4139">
        <v>23</v>
      </c>
      <c r="E4139" s="13">
        <v>10</v>
      </c>
      <c r="F4139" s="7">
        <f>(((20-15)/(MIN($E$2:$E$8761)-15))*Data[[#This Row],[temperatuur]])+18.151</f>
        <v>16.050159663865546</v>
      </c>
      <c r="G4139" s="7">
        <f>Data[[#This Row],[Tintern ]]-Data[[#This Row],[temperatuur]]</f>
        <v>6.0501596638655464</v>
      </c>
      <c r="H4139" s="7">
        <f>ROUND(IF(Data[[#This Row],[deltaT]]&gt;0,(Data[[#This Row],[Tintern ]]-Data[[#This Row],[temperatuur]])*Uitgangspunten!$B$9,0),1)</f>
        <v>21</v>
      </c>
      <c r="I4139"/>
      <c r="J4139"/>
      <c r="K4139" s="6"/>
      <c r="O4139" s="5"/>
      <c r="P4139" s="8"/>
      <c r="U4139"/>
      <c r="V4139"/>
    </row>
    <row r="4140" spans="1:22" x14ac:dyDescent="0.25">
      <c r="A4140">
        <v>2003</v>
      </c>
      <c r="B4140">
        <v>11</v>
      </c>
      <c r="C4140">
        <v>4</v>
      </c>
      <c r="D4140">
        <v>9</v>
      </c>
      <c r="E4140" s="13">
        <v>10</v>
      </c>
      <c r="F4140" s="7">
        <f>(((20-15)/(MIN($E$2:$E$8761)-15))*Data[[#This Row],[temperatuur]])+18.151</f>
        <v>16.050159663865546</v>
      </c>
      <c r="G4140" s="7">
        <f>Data[[#This Row],[Tintern ]]-Data[[#This Row],[temperatuur]]</f>
        <v>6.0501596638655464</v>
      </c>
      <c r="H4140" s="7">
        <f>ROUND(IF(Data[[#This Row],[deltaT]]&gt;0,(Data[[#This Row],[Tintern ]]-Data[[#This Row],[temperatuur]])*Uitgangspunten!$B$9,0),1)</f>
        <v>21</v>
      </c>
      <c r="I4140"/>
      <c r="J4140"/>
      <c r="K4140" s="6"/>
      <c r="O4140" s="5"/>
      <c r="P4140" s="8"/>
      <c r="U4140"/>
      <c r="V4140"/>
    </row>
    <row r="4141" spans="1:22" x14ac:dyDescent="0.25">
      <c r="A4141">
        <v>2003</v>
      </c>
      <c r="B4141">
        <v>11</v>
      </c>
      <c r="C4141">
        <v>4</v>
      </c>
      <c r="D4141">
        <v>16</v>
      </c>
      <c r="E4141" s="13">
        <v>10</v>
      </c>
      <c r="F4141" s="7">
        <f>(((20-15)/(MIN($E$2:$E$8761)-15))*Data[[#This Row],[temperatuur]])+18.151</f>
        <v>16.050159663865546</v>
      </c>
      <c r="G4141" s="7">
        <f>Data[[#This Row],[Tintern ]]-Data[[#This Row],[temperatuur]]</f>
        <v>6.0501596638655464</v>
      </c>
      <c r="H4141" s="7">
        <f>ROUND(IF(Data[[#This Row],[deltaT]]&gt;0,(Data[[#This Row],[Tintern ]]-Data[[#This Row],[temperatuur]])*Uitgangspunten!$B$9,0),1)</f>
        <v>21</v>
      </c>
      <c r="I4141"/>
      <c r="J4141"/>
      <c r="K4141" s="6"/>
      <c r="O4141" s="5"/>
      <c r="P4141" s="8"/>
      <c r="U4141"/>
      <c r="V4141"/>
    </row>
    <row r="4142" spans="1:22" x14ac:dyDescent="0.25">
      <c r="A4142">
        <v>2003</v>
      </c>
      <c r="B4142">
        <v>11</v>
      </c>
      <c r="C4142">
        <v>4</v>
      </c>
      <c r="D4142">
        <v>18</v>
      </c>
      <c r="E4142" s="13">
        <v>10</v>
      </c>
      <c r="F4142" s="7">
        <f>(((20-15)/(MIN($E$2:$E$8761)-15))*Data[[#This Row],[temperatuur]])+18.151</f>
        <v>16.050159663865546</v>
      </c>
      <c r="G4142" s="7">
        <f>Data[[#This Row],[Tintern ]]-Data[[#This Row],[temperatuur]]</f>
        <v>6.0501596638655464</v>
      </c>
      <c r="H4142" s="7">
        <f>ROUND(IF(Data[[#This Row],[deltaT]]&gt;0,(Data[[#This Row],[Tintern ]]-Data[[#This Row],[temperatuur]])*Uitgangspunten!$B$9,0),1)</f>
        <v>21</v>
      </c>
      <c r="I4142"/>
      <c r="J4142"/>
      <c r="K4142" s="6"/>
      <c r="O4142" s="5"/>
      <c r="P4142" s="8"/>
      <c r="U4142"/>
      <c r="V4142"/>
    </row>
    <row r="4143" spans="1:22" x14ac:dyDescent="0.25">
      <c r="A4143">
        <v>2003</v>
      </c>
      <c r="B4143">
        <v>11</v>
      </c>
      <c r="C4143">
        <v>9</v>
      </c>
      <c r="D4143">
        <v>17</v>
      </c>
      <c r="E4143" s="13">
        <v>10</v>
      </c>
      <c r="F4143" s="7">
        <f>(((20-15)/(MIN($E$2:$E$8761)-15))*Data[[#This Row],[temperatuur]])+18.151</f>
        <v>16.050159663865546</v>
      </c>
      <c r="G4143" s="7">
        <f>Data[[#This Row],[Tintern ]]-Data[[#This Row],[temperatuur]]</f>
        <v>6.0501596638655464</v>
      </c>
      <c r="H4143" s="7">
        <f>ROUND(IF(Data[[#This Row],[deltaT]]&gt;0,(Data[[#This Row],[Tintern ]]-Data[[#This Row],[temperatuur]])*Uitgangspunten!$B$9,0),1)</f>
        <v>21</v>
      </c>
      <c r="I4143"/>
      <c r="J4143"/>
      <c r="K4143" s="6"/>
      <c r="O4143" s="5"/>
      <c r="P4143" s="8"/>
      <c r="U4143"/>
      <c r="V4143"/>
    </row>
    <row r="4144" spans="1:22" x14ac:dyDescent="0.25">
      <c r="A4144">
        <v>2003</v>
      </c>
      <c r="B4144">
        <v>11</v>
      </c>
      <c r="C4144">
        <v>21</v>
      </c>
      <c r="D4144">
        <v>20</v>
      </c>
      <c r="E4144" s="13">
        <v>10</v>
      </c>
      <c r="F4144" s="7">
        <f>(((20-15)/(MIN($E$2:$E$8761)-15))*Data[[#This Row],[temperatuur]])+18.151</f>
        <v>16.050159663865546</v>
      </c>
      <c r="G4144" s="7">
        <f>Data[[#This Row],[Tintern ]]-Data[[#This Row],[temperatuur]]</f>
        <v>6.0501596638655464</v>
      </c>
      <c r="H4144" s="7">
        <f>ROUND(IF(Data[[#This Row],[deltaT]]&gt;0,(Data[[#This Row],[Tintern ]]-Data[[#This Row],[temperatuur]])*Uitgangspunten!$B$9,0),1)</f>
        <v>21</v>
      </c>
      <c r="I4144"/>
      <c r="J4144"/>
      <c r="K4144" s="6"/>
      <c r="O4144" s="5"/>
      <c r="P4144" s="8"/>
      <c r="U4144"/>
      <c r="V4144"/>
    </row>
    <row r="4145" spans="1:22" x14ac:dyDescent="0.25">
      <c r="A4145">
        <v>2003</v>
      </c>
      <c r="B4145">
        <v>11</v>
      </c>
      <c r="C4145">
        <v>24</v>
      </c>
      <c r="D4145">
        <v>5</v>
      </c>
      <c r="E4145" s="13">
        <v>10</v>
      </c>
      <c r="F4145" s="7">
        <f>(((20-15)/(MIN($E$2:$E$8761)-15))*Data[[#This Row],[temperatuur]])+18.151</f>
        <v>16.050159663865546</v>
      </c>
      <c r="G4145" s="7">
        <f>Data[[#This Row],[Tintern ]]-Data[[#This Row],[temperatuur]]</f>
        <v>6.0501596638655464</v>
      </c>
      <c r="H4145" s="7">
        <f>ROUND(IF(Data[[#This Row],[deltaT]]&gt;0,(Data[[#This Row],[Tintern ]]-Data[[#This Row],[temperatuur]])*Uitgangspunten!$B$9,0),1)</f>
        <v>21</v>
      </c>
      <c r="I4145"/>
      <c r="J4145"/>
      <c r="K4145" s="6"/>
      <c r="O4145" s="5"/>
      <c r="P4145" s="8"/>
      <c r="U4145"/>
      <c r="V4145"/>
    </row>
    <row r="4146" spans="1:22" x14ac:dyDescent="0.25">
      <c r="A4146">
        <v>2003</v>
      </c>
      <c r="B4146">
        <v>12</v>
      </c>
      <c r="C4146">
        <v>20</v>
      </c>
      <c r="D4146">
        <v>18</v>
      </c>
      <c r="E4146" s="13">
        <v>10</v>
      </c>
      <c r="F4146" s="7">
        <f>(((20-15)/(MIN($E$2:$E$8761)-15))*Data[[#This Row],[temperatuur]])+18.151</f>
        <v>16.050159663865546</v>
      </c>
      <c r="G4146" s="7">
        <f>Data[[#This Row],[Tintern ]]-Data[[#This Row],[temperatuur]]</f>
        <v>6.0501596638655464</v>
      </c>
      <c r="H4146" s="7">
        <f>ROUND(IF(Data[[#This Row],[deltaT]]&gt;0,(Data[[#This Row],[Tintern ]]-Data[[#This Row],[temperatuur]])*Uitgangspunten!$B$9,0),1)</f>
        <v>21</v>
      </c>
      <c r="I4146"/>
      <c r="J4146"/>
      <c r="K4146" s="6"/>
      <c r="O4146" s="5"/>
      <c r="P4146" s="8"/>
      <c r="U4146"/>
      <c r="V4146"/>
    </row>
    <row r="4147" spans="1:22" x14ac:dyDescent="0.25">
      <c r="A4147">
        <v>2004</v>
      </c>
      <c r="B4147" s="3">
        <v>2</v>
      </c>
      <c r="C4147">
        <v>1</v>
      </c>
      <c r="D4147">
        <v>9</v>
      </c>
      <c r="E4147" s="13">
        <v>10.100000000000001</v>
      </c>
      <c r="F4147" s="7">
        <f>(((20-15)/(MIN($E$2:$E$8761)-15))*Data[[#This Row],[temperatuur]])+18.151</f>
        <v>16.0291512605042</v>
      </c>
      <c r="G4147" s="7">
        <f>Data[[#This Row],[Tintern ]]-Data[[#This Row],[temperatuur]]</f>
        <v>5.9291512605041987</v>
      </c>
      <c r="H4147" s="7">
        <f>ROUND(IF(Data[[#This Row],[deltaT]]&gt;0,(Data[[#This Row],[Tintern ]]-Data[[#This Row],[temperatuur]])*Uitgangspunten!$B$9,0),1)</f>
        <v>20.6</v>
      </c>
      <c r="I4147"/>
      <c r="J4147"/>
      <c r="K4147" s="6"/>
      <c r="O4147" s="5"/>
      <c r="P4147" s="8"/>
      <c r="U4147"/>
      <c r="V4147"/>
    </row>
    <row r="4148" spans="1:22" x14ac:dyDescent="0.25">
      <c r="A4148">
        <v>2004</v>
      </c>
      <c r="B4148">
        <v>2</v>
      </c>
      <c r="C4148" s="3">
        <v>1</v>
      </c>
      <c r="D4148" s="3">
        <v>19</v>
      </c>
      <c r="E4148" s="13">
        <v>10.100000000000001</v>
      </c>
      <c r="F4148" s="7">
        <f>(((20-15)/(MIN($E$2:$E$8761)-15))*Data[[#This Row],[temperatuur]])+18.151</f>
        <v>16.0291512605042</v>
      </c>
      <c r="G4148" s="7">
        <f>Data[[#This Row],[Tintern ]]-Data[[#This Row],[temperatuur]]</f>
        <v>5.9291512605041987</v>
      </c>
      <c r="H4148" s="7">
        <f>ROUND(IF(Data[[#This Row],[deltaT]]&gt;0,(Data[[#This Row],[Tintern ]]-Data[[#This Row],[temperatuur]])*Uitgangspunten!$B$9,0),1)</f>
        <v>20.6</v>
      </c>
      <c r="I4148"/>
      <c r="J4148"/>
      <c r="K4148" s="6"/>
      <c r="O4148" s="5"/>
      <c r="P4148" s="8"/>
      <c r="U4148"/>
      <c r="V4148"/>
    </row>
    <row r="4149" spans="1:22" x14ac:dyDescent="0.25">
      <c r="A4149">
        <v>2004</v>
      </c>
      <c r="B4149">
        <v>2</v>
      </c>
      <c r="C4149">
        <v>2</v>
      </c>
      <c r="D4149">
        <v>7</v>
      </c>
      <c r="E4149" s="13">
        <v>10.100000000000001</v>
      </c>
      <c r="F4149" s="7">
        <f>(((20-15)/(MIN($E$2:$E$8761)-15))*Data[[#This Row],[temperatuur]])+18.151</f>
        <v>16.0291512605042</v>
      </c>
      <c r="G4149" s="7">
        <f>Data[[#This Row],[Tintern ]]-Data[[#This Row],[temperatuur]]</f>
        <v>5.9291512605041987</v>
      </c>
      <c r="H4149" s="7">
        <f>ROUND(IF(Data[[#This Row],[deltaT]]&gt;0,(Data[[#This Row],[Tintern ]]-Data[[#This Row],[temperatuur]])*Uitgangspunten!$B$9,0),1)</f>
        <v>20.6</v>
      </c>
      <c r="I4149"/>
      <c r="J4149"/>
      <c r="K4149" s="6"/>
      <c r="O4149" s="5"/>
      <c r="P4149" s="8"/>
      <c r="U4149"/>
      <c r="V4149"/>
    </row>
    <row r="4150" spans="1:22" x14ac:dyDescent="0.25">
      <c r="A4150">
        <v>2004</v>
      </c>
      <c r="B4150">
        <v>2</v>
      </c>
      <c r="C4150">
        <v>6</v>
      </c>
      <c r="D4150">
        <v>2</v>
      </c>
      <c r="E4150" s="13">
        <v>10.100000000000001</v>
      </c>
      <c r="F4150" s="7">
        <f>(((20-15)/(MIN($E$2:$E$8761)-15))*Data[[#This Row],[temperatuur]])+18.151</f>
        <v>16.0291512605042</v>
      </c>
      <c r="G4150" s="7">
        <f>Data[[#This Row],[Tintern ]]-Data[[#This Row],[temperatuur]]</f>
        <v>5.9291512605041987</v>
      </c>
      <c r="H4150" s="7">
        <f>ROUND(IF(Data[[#This Row],[deltaT]]&gt;0,(Data[[#This Row],[Tintern ]]-Data[[#This Row],[temperatuur]])*Uitgangspunten!$B$9,0),1)</f>
        <v>20.6</v>
      </c>
      <c r="I4150"/>
      <c r="J4150"/>
      <c r="K4150" s="6"/>
      <c r="O4150" s="5"/>
      <c r="P4150" s="8"/>
      <c r="U4150"/>
      <c r="V4150"/>
    </row>
    <row r="4151" spans="1:22" x14ac:dyDescent="0.25">
      <c r="A4151">
        <v>2004</v>
      </c>
      <c r="B4151">
        <v>3</v>
      </c>
      <c r="C4151">
        <v>19</v>
      </c>
      <c r="D4151">
        <v>15</v>
      </c>
      <c r="E4151" s="13">
        <v>10.100000000000001</v>
      </c>
      <c r="F4151" s="7">
        <f>(((20-15)/(MIN($E$2:$E$8761)-15))*Data[[#This Row],[temperatuur]])+18.151</f>
        <v>16.0291512605042</v>
      </c>
      <c r="G4151" s="7">
        <f>Data[[#This Row],[Tintern ]]-Data[[#This Row],[temperatuur]]</f>
        <v>5.9291512605041987</v>
      </c>
      <c r="H4151" s="7">
        <f>ROUND(IF(Data[[#This Row],[deltaT]]&gt;0,(Data[[#This Row],[Tintern ]]-Data[[#This Row],[temperatuur]])*Uitgangspunten!$B$9,0),1)</f>
        <v>20.6</v>
      </c>
      <c r="I4151"/>
      <c r="J4151"/>
      <c r="K4151" s="6"/>
      <c r="O4151" s="5"/>
      <c r="P4151" s="8"/>
      <c r="U4151"/>
      <c r="V4151"/>
    </row>
    <row r="4152" spans="1:22" x14ac:dyDescent="0.25">
      <c r="A4152">
        <v>2002</v>
      </c>
      <c r="B4152">
        <v>4</v>
      </c>
      <c r="C4152">
        <v>4</v>
      </c>
      <c r="D4152">
        <v>1</v>
      </c>
      <c r="E4152" s="13">
        <v>10.100000000000001</v>
      </c>
      <c r="F4152" s="7">
        <f>(((20-15)/(MIN($E$2:$E$8761)-15))*Data[[#This Row],[temperatuur]])+18.151</f>
        <v>16.0291512605042</v>
      </c>
      <c r="G4152" s="7">
        <f>Data[[#This Row],[Tintern ]]-Data[[#This Row],[temperatuur]]</f>
        <v>5.9291512605041987</v>
      </c>
      <c r="H4152" s="7">
        <f>ROUND(IF(Data[[#This Row],[deltaT]]&gt;0,(Data[[#This Row],[Tintern ]]-Data[[#This Row],[temperatuur]])*Uitgangspunten!$B$9,0),1)</f>
        <v>20.6</v>
      </c>
      <c r="I4152"/>
      <c r="J4152"/>
      <c r="K4152" s="6"/>
      <c r="O4152" s="5"/>
      <c r="P4152" s="8"/>
      <c r="U4152"/>
      <c r="V4152"/>
    </row>
    <row r="4153" spans="1:22" x14ac:dyDescent="0.25">
      <c r="A4153">
        <v>2002</v>
      </c>
      <c r="B4153">
        <v>4</v>
      </c>
      <c r="C4153">
        <v>9</v>
      </c>
      <c r="D4153">
        <v>15</v>
      </c>
      <c r="E4153" s="13">
        <v>10.100000000000001</v>
      </c>
      <c r="F4153" s="7">
        <f>(((20-15)/(MIN($E$2:$E$8761)-15))*Data[[#This Row],[temperatuur]])+18.151</f>
        <v>16.0291512605042</v>
      </c>
      <c r="G4153" s="7">
        <f>Data[[#This Row],[Tintern ]]-Data[[#This Row],[temperatuur]]</f>
        <v>5.9291512605041987</v>
      </c>
      <c r="H4153" s="7">
        <f>ROUND(IF(Data[[#This Row],[deltaT]]&gt;0,(Data[[#This Row],[Tintern ]]-Data[[#This Row],[temperatuur]])*Uitgangspunten!$B$9,0),1)</f>
        <v>20.6</v>
      </c>
      <c r="I4153"/>
      <c r="J4153"/>
      <c r="K4153" s="6"/>
      <c r="O4153" s="5"/>
      <c r="P4153" s="8"/>
      <c r="U4153"/>
      <c r="V4153"/>
    </row>
    <row r="4154" spans="1:22" x14ac:dyDescent="0.25">
      <c r="A4154">
        <v>2002</v>
      </c>
      <c r="B4154">
        <v>4</v>
      </c>
      <c r="C4154">
        <v>10</v>
      </c>
      <c r="D4154">
        <v>17</v>
      </c>
      <c r="E4154" s="13">
        <v>10.100000000000001</v>
      </c>
      <c r="F4154" s="7">
        <f>(((20-15)/(MIN($E$2:$E$8761)-15))*Data[[#This Row],[temperatuur]])+18.151</f>
        <v>16.0291512605042</v>
      </c>
      <c r="G4154" s="7">
        <f>Data[[#This Row],[Tintern ]]-Data[[#This Row],[temperatuur]]</f>
        <v>5.9291512605041987</v>
      </c>
      <c r="H4154" s="7">
        <f>ROUND(IF(Data[[#This Row],[deltaT]]&gt;0,(Data[[#This Row],[Tintern ]]-Data[[#This Row],[temperatuur]])*Uitgangspunten!$B$9,0),1)</f>
        <v>20.6</v>
      </c>
      <c r="I4154">
        <f>(MAX(E4130:E4153)+MIN(E4130:E4153))/20</f>
        <v>1.0050000000000001</v>
      </c>
      <c r="J4154"/>
      <c r="K4154" s="6"/>
      <c r="O4154" s="5"/>
      <c r="P4154" s="8"/>
      <c r="U4154"/>
      <c r="V4154"/>
    </row>
    <row r="4155" spans="1:22" x14ac:dyDescent="0.25">
      <c r="A4155">
        <v>2002</v>
      </c>
      <c r="B4155">
        <v>4</v>
      </c>
      <c r="C4155">
        <v>12</v>
      </c>
      <c r="D4155">
        <v>17</v>
      </c>
      <c r="E4155" s="13">
        <v>10.100000000000001</v>
      </c>
      <c r="F4155" s="7">
        <f>(((20-15)/(MIN($E$2:$E$8761)-15))*Data[[#This Row],[temperatuur]])+18.151</f>
        <v>16.0291512605042</v>
      </c>
      <c r="G4155" s="7">
        <f>Data[[#This Row],[Tintern ]]-Data[[#This Row],[temperatuur]]</f>
        <v>5.9291512605041987</v>
      </c>
      <c r="H4155" s="7">
        <f>ROUND(IF(Data[[#This Row],[deltaT]]&gt;0,(Data[[#This Row],[Tintern ]]-Data[[#This Row],[temperatuur]])*Uitgangspunten!$B$9,0),1)</f>
        <v>20.6</v>
      </c>
      <c r="I4155"/>
      <c r="J4155"/>
      <c r="K4155" s="6"/>
      <c r="O4155" s="5"/>
      <c r="P4155" s="8"/>
      <c r="U4155"/>
      <c r="V4155"/>
    </row>
    <row r="4156" spans="1:22" x14ac:dyDescent="0.25">
      <c r="A4156">
        <v>2002</v>
      </c>
      <c r="B4156">
        <v>4</v>
      </c>
      <c r="C4156">
        <v>13</v>
      </c>
      <c r="D4156">
        <v>14</v>
      </c>
      <c r="E4156" s="13">
        <v>10.100000000000001</v>
      </c>
      <c r="F4156" s="7">
        <f>(((20-15)/(MIN($E$2:$E$8761)-15))*Data[[#This Row],[temperatuur]])+18.151</f>
        <v>16.0291512605042</v>
      </c>
      <c r="G4156" s="7">
        <f>Data[[#This Row],[Tintern ]]-Data[[#This Row],[temperatuur]]</f>
        <v>5.9291512605041987</v>
      </c>
      <c r="H4156" s="7">
        <f>ROUND(IF(Data[[#This Row],[deltaT]]&gt;0,(Data[[#This Row],[Tintern ]]-Data[[#This Row],[temperatuur]])*Uitgangspunten!$B$9,0),1)</f>
        <v>20.6</v>
      </c>
      <c r="I4156"/>
      <c r="J4156"/>
      <c r="K4156" s="6"/>
      <c r="O4156" s="5"/>
      <c r="P4156" s="8"/>
      <c r="U4156"/>
      <c r="V4156"/>
    </row>
    <row r="4157" spans="1:22" x14ac:dyDescent="0.25">
      <c r="A4157">
        <v>2002</v>
      </c>
      <c r="B4157">
        <v>4</v>
      </c>
      <c r="C4157">
        <v>27</v>
      </c>
      <c r="D4157">
        <v>16</v>
      </c>
      <c r="E4157" s="13">
        <v>10.100000000000001</v>
      </c>
      <c r="F4157" s="7">
        <f>(((20-15)/(MIN($E$2:$E$8761)-15))*Data[[#This Row],[temperatuur]])+18.151</f>
        <v>16.0291512605042</v>
      </c>
      <c r="G4157" s="7">
        <f>Data[[#This Row],[Tintern ]]-Data[[#This Row],[temperatuur]]</f>
        <v>5.9291512605041987</v>
      </c>
      <c r="H4157" s="7">
        <f>ROUND(IF(Data[[#This Row],[deltaT]]&gt;0,(Data[[#This Row],[Tintern ]]-Data[[#This Row],[temperatuur]])*Uitgangspunten!$B$9,0),1)</f>
        <v>20.6</v>
      </c>
      <c r="I4157"/>
      <c r="J4157"/>
      <c r="K4157" s="6"/>
      <c r="O4157" s="5"/>
      <c r="P4157" s="8"/>
      <c r="U4157"/>
      <c r="V4157"/>
    </row>
    <row r="4158" spans="1:22" x14ac:dyDescent="0.25">
      <c r="A4158">
        <v>2000</v>
      </c>
      <c r="B4158">
        <v>5</v>
      </c>
      <c r="C4158">
        <v>1</v>
      </c>
      <c r="D4158">
        <v>23</v>
      </c>
      <c r="E4158" s="13">
        <v>10.100000000000001</v>
      </c>
      <c r="F4158" s="7">
        <f>(((20-15)/(MIN($E$2:$E$8761)-15))*Data[[#This Row],[temperatuur]])+18.151</f>
        <v>16.0291512605042</v>
      </c>
      <c r="G4158" s="7">
        <f>Data[[#This Row],[Tintern ]]-Data[[#This Row],[temperatuur]]</f>
        <v>5.9291512605041987</v>
      </c>
      <c r="H4158" s="7">
        <f>ROUND(IF(Data[[#This Row],[deltaT]]&gt;0,(Data[[#This Row],[Tintern ]]-Data[[#This Row],[temperatuur]])*Uitgangspunten!$B$9,0),1)</f>
        <v>20.6</v>
      </c>
      <c r="I4158"/>
      <c r="J4158"/>
      <c r="K4158" s="6"/>
      <c r="O4158" s="5"/>
      <c r="P4158" s="8"/>
      <c r="U4158"/>
      <c r="V4158"/>
    </row>
    <row r="4159" spans="1:22" x14ac:dyDescent="0.25">
      <c r="A4159">
        <v>2000</v>
      </c>
      <c r="B4159">
        <v>5</v>
      </c>
      <c r="C4159">
        <v>2</v>
      </c>
      <c r="D4159">
        <v>10</v>
      </c>
      <c r="E4159" s="13">
        <v>10.100000000000001</v>
      </c>
      <c r="F4159" s="7">
        <f>(((20-15)/(MIN($E$2:$E$8761)-15))*Data[[#This Row],[temperatuur]])+18.151</f>
        <v>16.0291512605042</v>
      </c>
      <c r="G4159" s="7">
        <f>Data[[#This Row],[Tintern ]]-Data[[#This Row],[temperatuur]]</f>
        <v>5.9291512605041987</v>
      </c>
      <c r="H4159" s="7">
        <f>ROUND(IF(Data[[#This Row],[deltaT]]&gt;0,(Data[[#This Row],[Tintern ]]-Data[[#This Row],[temperatuur]])*Uitgangspunten!$B$9,0),1)</f>
        <v>20.6</v>
      </c>
      <c r="I4159"/>
      <c r="J4159"/>
      <c r="K4159" s="6"/>
      <c r="O4159" s="5"/>
      <c r="P4159" s="8"/>
      <c r="U4159"/>
      <c r="V4159"/>
    </row>
    <row r="4160" spans="1:22" x14ac:dyDescent="0.25">
      <c r="A4160">
        <v>2000</v>
      </c>
      <c r="B4160">
        <v>5</v>
      </c>
      <c r="C4160">
        <v>2</v>
      </c>
      <c r="D4160">
        <v>11</v>
      </c>
      <c r="E4160" s="13">
        <v>10.100000000000001</v>
      </c>
      <c r="F4160" s="7">
        <f>(((20-15)/(MIN($E$2:$E$8761)-15))*Data[[#This Row],[temperatuur]])+18.151</f>
        <v>16.0291512605042</v>
      </c>
      <c r="G4160" s="7">
        <f>Data[[#This Row],[Tintern ]]-Data[[#This Row],[temperatuur]]</f>
        <v>5.9291512605041987</v>
      </c>
      <c r="H4160" s="7">
        <f>ROUND(IF(Data[[#This Row],[deltaT]]&gt;0,(Data[[#This Row],[Tintern ]]-Data[[#This Row],[temperatuur]])*Uitgangspunten!$B$9,0),1)</f>
        <v>20.6</v>
      </c>
      <c r="I4160"/>
      <c r="J4160"/>
      <c r="K4160" s="6"/>
      <c r="O4160" s="5"/>
      <c r="P4160" s="8"/>
      <c r="U4160"/>
      <c r="V4160"/>
    </row>
    <row r="4161" spans="1:22" x14ac:dyDescent="0.25">
      <c r="A4161">
        <v>2000</v>
      </c>
      <c r="B4161">
        <v>5</v>
      </c>
      <c r="C4161">
        <v>2</v>
      </c>
      <c r="D4161">
        <v>23</v>
      </c>
      <c r="E4161" s="13">
        <v>10.100000000000001</v>
      </c>
      <c r="F4161" s="7">
        <f>(((20-15)/(MIN($E$2:$E$8761)-15))*Data[[#This Row],[temperatuur]])+18.151</f>
        <v>16.0291512605042</v>
      </c>
      <c r="G4161" s="7">
        <f>Data[[#This Row],[Tintern ]]-Data[[#This Row],[temperatuur]]</f>
        <v>5.9291512605041987</v>
      </c>
      <c r="H4161" s="7">
        <f>ROUND(IF(Data[[#This Row],[deltaT]]&gt;0,(Data[[#This Row],[Tintern ]]-Data[[#This Row],[temperatuur]])*Uitgangspunten!$B$9,0),1)</f>
        <v>20.6</v>
      </c>
      <c r="I4161"/>
      <c r="J4161"/>
      <c r="K4161" s="6"/>
      <c r="O4161" s="5"/>
      <c r="P4161" s="8"/>
      <c r="U4161"/>
      <c r="V4161"/>
    </row>
    <row r="4162" spans="1:22" x14ac:dyDescent="0.25">
      <c r="A4162">
        <v>2000</v>
      </c>
      <c r="B4162">
        <v>5</v>
      </c>
      <c r="C4162">
        <v>3</v>
      </c>
      <c r="D4162">
        <v>3</v>
      </c>
      <c r="E4162" s="13">
        <v>10.100000000000001</v>
      </c>
      <c r="F4162" s="7">
        <f>(((20-15)/(MIN($E$2:$E$8761)-15))*Data[[#This Row],[temperatuur]])+18.151</f>
        <v>16.0291512605042</v>
      </c>
      <c r="G4162" s="7">
        <f>Data[[#This Row],[Tintern ]]-Data[[#This Row],[temperatuur]]</f>
        <v>5.9291512605041987</v>
      </c>
      <c r="H4162" s="7">
        <f>ROUND(IF(Data[[#This Row],[deltaT]]&gt;0,(Data[[#This Row],[Tintern ]]-Data[[#This Row],[temperatuur]])*Uitgangspunten!$B$9,0),1)</f>
        <v>20.6</v>
      </c>
      <c r="I4162"/>
      <c r="J4162"/>
      <c r="K4162" s="6"/>
      <c r="O4162" s="5"/>
      <c r="P4162" s="8"/>
      <c r="U4162"/>
      <c r="V4162"/>
    </row>
    <row r="4163" spans="1:22" x14ac:dyDescent="0.25">
      <c r="A4163">
        <v>2000</v>
      </c>
      <c r="B4163">
        <v>5</v>
      </c>
      <c r="C4163">
        <v>3</v>
      </c>
      <c r="D4163">
        <v>5</v>
      </c>
      <c r="E4163" s="13">
        <v>10.100000000000001</v>
      </c>
      <c r="F4163" s="7">
        <f>(((20-15)/(MIN($E$2:$E$8761)-15))*Data[[#This Row],[temperatuur]])+18.151</f>
        <v>16.0291512605042</v>
      </c>
      <c r="G4163" s="7">
        <f>Data[[#This Row],[Tintern ]]-Data[[#This Row],[temperatuur]]</f>
        <v>5.9291512605041987</v>
      </c>
      <c r="H4163" s="7">
        <f>ROUND(IF(Data[[#This Row],[deltaT]]&gt;0,(Data[[#This Row],[Tintern ]]-Data[[#This Row],[temperatuur]])*Uitgangspunten!$B$9,0),1)</f>
        <v>20.6</v>
      </c>
      <c r="I4163"/>
      <c r="J4163"/>
      <c r="K4163" s="6"/>
      <c r="O4163" s="5"/>
      <c r="P4163" s="8"/>
      <c r="U4163"/>
      <c r="V4163"/>
    </row>
    <row r="4164" spans="1:22" x14ac:dyDescent="0.25">
      <c r="A4164">
        <v>2000</v>
      </c>
      <c r="B4164">
        <v>5</v>
      </c>
      <c r="C4164">
        <v>5</v>
      </c>
      <c r="D4164">
        <v>2</v>
      </c>
      <c r="E4164" s="13">
        <v>10.100000000000001</v>
      </c>
      <c r="F4164" s="7">
        <f>(((20-15)/(MIN($E$2:$E$8761)-15))*Data[[#This Row],[temperatuur]])+18.151</f>
        <v>16.0291512605042</v>
      </c>
      <c r="G4164" s="7">
        <f>Data[[#This Row],[Tintern ]]-Data[[#This Row],[temperatuur]]</f>
        <v>5.9291512605041987</v>
      </c>
      <c r="H4164" s="7">
        <f>ROUND(IF(Data[[#This Row],[deltaT]]&gt;0,(Data[[#This Row],[Tintern ]]-Data[[#This Row],[temperatuur]])*Uitgangspunten!$B$9,0),1)</f>
        <v>20.6</v>
      </c>
      <c r="I4164"/>
      <c r="J4164"/>
      <c r="K4164" s="6"/>
      <c r="O4164" s="5"/>
      <c r="P4164" s="8"/>
      <c r="U4164"/>
      <c r="V4164"/>
    </row>
    <row r="4165" spans="1:22" x14ac:dyDescent="0.25">
      <c r="A4165">
        <v>2000</v>
      </c>
      <c r="B4165">
        <v>5</v>
      </c>
      <c r="C4165">
        <v>19</v>
      </c>
      <c r="D4165">
        <v>4</v>
      </c>
      <c r="E4165" s="13">
        <v>10.100000000000001</v>
      </c>
      <c r="F4165" s="7">
        <f>(((20-15)/(MIN($E$2:$E$8761)-15))*Data[[#This Row],[temperatuur]])+18.151</f>
        <v>16.0291512605042</v>
      </c>
      <c r="G4165" s="7">
        <f>Data[[#This Row],[Tintern ]]-Data[[#This Row],[temperatuur]]</f>
        <v>5.9291512605041987</v>
      </c>
      <c r="H4165" s="7">
        <f>ROUND(IF(Data[[#This Row],[deltaT]]&gt;0,(Data[[#This Row],[Tintern ]]-Data[[#This Row],[temperatuur]])*Uitgangspunten!$B$9,0),1)</f>
        <v>20.6</v>
      </c>
      <c r="I4165"/>
      <c r="J4165"/>
      <c r="K4165" s="6"/>
      <c r="O4165" s="5"/>
      <c r="P4165" s="8"/>
      <c r="U4165"/>
      <c r="V4165"/>
    </row>
    <row r="4166" spans="1:22" x14ac:dyDescent="0.25">
      <c r="A4166">
        <v>2000</v>
      </c>
      <c r="B4166">
        <v>5</v>
      </c>
      <c r="C4166">
        <v>19</v>
      </c>
      <c r="D4166">
        <v>11</v>
      </c>
      <c r="E4166" s="13">
        <v>10.100000000000001</v>
      </c>
      <c r="F4166" s="7">
        <f>(((20-15)/(MIN($E$2:$E$8761)-15))*Data[[#This Row],[temperatuur]])+18.151</f>
        <v>16.0291512605042</v>
      </c>
      <c r="G4166" s="7">
        <f>Data[[#This Row],[Tintern ]]-Data[[#This Row],[temperatuur]]</f>
        <v>5.9291512605041987</v>
      </c>
      <c r="H4166" s="7">
        <f>ROUND(IF(Data[[#This Row],[deltaT]]&gt;0,(Data[[#This Row],[Tintern ]]-Data[[#This Row],[temperatuur]])*Uitgangspunten!$B$9,0),1)</f>
        <v>20.6</v>
      </c>
      <c r="I4166"/>
      <c r="J4166"/>
      <c r="K4166" s="6"/>
      <c r="O4166" s="5"/>
      <c r="P4166" s="8"/>
      <c r="U4166"/>
      <c r="V4166"/>
    </row>
    <row r="4167" spans="1:22" x14ac:dyDescent="0.25">
      <c r="A4167">
        <v>2000</v>
      </c>
      <c r="B4167">
        <v>5</v>
      </c>
      <c r="C4167">
        <v>21</v>
      </c>
      <c r="D4167">
        <v>22</v>
      </c>
      <c r="E4167" s="13">
        <v>10.100000000000001</v>
      </c>
      <c r="F4167" s="7">
        <f>(((20-15)/(MIN($E$2:$E$8761)-15))*Data[[#This Row],[temperatuur]])+18.151</f>
        <v>16.0291512605042</v>
      </c>
      <c r="G4167" s="7">
        <f>Data[[#This Row],[Tintern ]]-Data[[#This Row],[temperatuur]]</f>
        <v>5.9291512605041987</v>
      </c>
      <c r="H4167" s="7">
        <f>ROUND(IF(Data[[#This Row],[deltaT]]&gt;0,(Data[[#This Row],[Tintern ]]-Data[[#This Row],[temperatuur]])*Uitgangspunten!$B$9,0),1)</f>
        <v>20.6</v>
      </c>
      <c r="I4167"/>
      <c r="J4167"/>
      <c r="K4167" s="6"/>
      <c r="O4167" s="5"/>
      <c r="P4167" s="8"/>
      <c r="U4167"/>
      <c r="V4167"/>
    </row>
    <row r="4168" spans="1:22" x14ac:dyDescent="0.25">
      <c r="A4168">
        <v>2000</v>
      </c>
      <c r="B4168">
        <v>5</v>
      </c>
      <c r="C4168">
        <v>29</v>
      </c>
      <c r="D4168">
        <v>19</v>
      </c>
      <c r="E4168" s="13">
        <v>10.100000000000001</v>
      </c>
      <c r="F4168" s="7">
        <f>(((20-15)/(MIN($E$2:$E$8761)-15))*Data[[#This Row],[temperatuur]])+18.151</f>
        <v>16.0291512605042</v>
      </c>
      <c r="G4168" s="7">
        <f>Data[[#This Row],[Tintern ]]-Data[[#This Row],[temperatuur]]</f>
        <v>5.9291512605041987</v>
      </c>
      <c r="H4168" s="7">
        <f>ROUND(IF(Data[[#This Row],[deltaT]]&gt;0,(Data[[#This Row],[Tintern ]]-Data[[#This Row],[temperatuur]])*Uitgangspunten!$B$9,0),1)</f>
        <v>20.6</v>
      </c>
      <c r="I4168"/>
      <c r="J4168"/>
      <c r="K4168" s="6"/>
      <c r="O4168" s="5"/>
      <c r="P4168" s="8"/>
      <c r="U4168"/>
      <c r="V4168"/>
    </row>
    <row r="4169" spans="1:22" x14ac:dyDescent="0.25">
      <c r="A4169">
        <v>2000</v>
      </c>
      <c r="B4169" s="3">
        <v>5</v>
      </c>
      <c r="C4169" s="3">
        <v>31</v>
      </c>
      <c r="D4169" s="3">
        <v>23</v>
      </c>
      <c r="E4169" s="13">
        <v>10.100000000000001</v>
      </c>
      <c r="F4169" s="7">
        <f>(((20-15)/(MIN($E$2:$E$8761)-15))*Data[[#This Row],[temperatuur]])+18.151</f>
        <v>16.0291512605042</v>
      </c>
      <c r="G4169" s="7">
        <f>Data[[#This Row],[Tintern ]]-Data[[#This Row],[temperatuur]]</f>
        <v>5.9291512605041987</v>
      </c>
      <c r="H4169" s="7">
        <f>ROUND(IF(Data[[#This Row],[deltaT]]&gt;0,(Data[[#This Row],[Tintern ]]-Data[[#This Row],[temperatuur]])*Uitgangspunten!$B$9,0),1)</f>
        <v>20.6</v>
      </c>
      <c r="I4169"/>
      <c r="J4169"/>
      <c r="K4169" s="6"/>
      <c r="O4169" s="5"/>
      <c r="P4169" s="8"/>
      <c r="U4169"/>
      <c r="V4169"/>
    </row>
    <row r="4170" spans="1:22" x14ac:dyDescent="0.25">
      <c r="A4170">
        <v>2011</v>
      </c>
      <c r="B4170">
        <v>6</v>
      </c>
      <c r="C4170">
        <v>15</v>
      </c>
      <c r="D4170">
        <v>1</v>
      </c>
      <c r="E4170" s="13">
        <v>10.100000000000001</v>
      </c>
      <c r="F4170" s="7">
        <f>(((20-15)/(MIN($E$2:$E$8761)-15))*Data[[#This Row],[temperatuur]])+18.151</f>
        <v>16.0291512605042</v>
      </c>
      <c r="G4170" s="7">
        <f>Data[[#This Row],[Tintern ]]-Data[[#This Row],[temperatuur]]</f>
        <v>5.9291512605041987</v>
      </c>
      <c r="H4170" s="7">
        <f>ROUND(IF(Data[[#This Row],[deltaT]]&gt;0,(Data[[#This Row],[Tintern ]]-Data[[#This Row],[temperatuur]])*Uitgangspunten!$B$9,0),1)</f>
        <v>20.6</v>
      </c>
      <c r="I4170"/>
      <c r="J4170"/>
      <c r="K4170" s="6"/>
      <c r="O4170" s="5"/>
      <c r="P4170" s="8"/>
      <c r="U4170"/>
      <c r="V4170"/>
    </row>
    <row r="4171" spans="1:22" x14ac:dyDescent="0.25">
      <c r="A4171">
        <v>2011</v>
      </c>
      <c r="B4171">
        <v>9</v>
      </c>
      <c r="C4171">
        <v>1</v>
      </c>
      <c r="D4171">
        <v>22</v>
      </c>
      <c r="E4171" s="13">
        <v>10.100000000000001</v>
      </c>
      <c r="F4171" s="7">
        <f>(((20-15)/(MIN($E$2:$E$8761)-15))*Data[[#This Row],[temperatuur]])+18.151</f>
        <v>16.0291512605042</v>
      </c>
      <c r="G4171" s="7">
        <f>Data[[#This Row],[Tintern ]]-Data[[#This Row],[temperatuur]]</f>
        <v>5.9291512605041987</v>
      </c>
      <c r="H4171" s="7">
        <f>ROUND(IF(Data[[#This Row],[deltaT]]&gt;0,(Data[[#This Row],[Tintern ]]-Data[[#This Row],[temperatuur]])*Uitgangspunten!$B$9,0),1)</f>
        <v>20.6</v>
      </c>
      <c r="I4171"/>
      <c r="J4171"/>
      <c r="K4171" s="6"/>
      <c r="O4171" s="5"/>
      <c r="P4171" s="8"/>
      <c r="U4171"/>
      <c r="V4171"/>
    </row>
    <row r="4172" spans="1:22" x14ac:dyDescent="0.25">
      <c r="A4172">
        <v>2011</v>
      </c>
      <c r="B4172">
        <v>9</v>
      </c>
      <c r="C4172">
        <v>19</v>
      </c>
      <c r="D4172">
        <v>7</v>
      </c>
      <c r="E4172" s="13">
        <v>10.100000000000001</v>
      </c>
      <c r="F4172" s="7">
        <f>(((20-15)/(MIN($E$2:$E$8761)-15))*Data[[#This Row],[temperatuur]])+18.151</f>
        <v>16.0291512605042</v>
      </c>
      <c r="G4172" s="7">
        <f>Data[[#This Row],[Tintern ]]-Data[[#This Row],[temperatuur]]</f>
        <v>5.9291512605041987</v>
      </c>
      <c r="H4172" s="7">
        <f>ROUND(IF(Data[[#This Row],[deltaT]]&gt;0,(Data[[#This Row],[Tintern ]]-Data[[#This Row],[temperatuur]])*Uitgangspunten!$B$9,0),1)</f>
        <v>20.6</v>
      </c>
      <c r="I4172"/>
      <c r="J4172"/>
      <c r="K4172" s="6"/>
      <c r="O4172" s="5"/>
      <c r="P4172" s="8"/>
      <c r="U4172"/>
      <c r="V4172"/>
    </row>
    <row r="4173" spans="1:22" x14ac:dyDescent="0.25">
      <c r="A4173">
        <v>2010</v>
      </c>
      <c r="B4173">
        <v>10</v>
      </c>
      <c r="C4173">
        <v>9</v>
      </c>
      <c r="D4173">
        <v>24</v>
      </c>
      <c r="E4173" s="13">
        <v>10.100000000000001</v>
      </c>
      <c r="F4173" s="7">
        <f>(((20-15)/(MIN($E$2:$E$8761)-15))*Data[[#This Row],[temperatuur]])+18.151</f>
        <v>16.0291512605042</v>
      </c>
      <c r="G4173" s="7">
        <f>Data[[#This Row],[Tintern ]]-Data[[#This Row],[temperatuur]]</f>
        <v>5.9291512605041987</v>
      </c>
      <c r="H4173" s="7">
        <f>ROUND(IF(Data[[#This Row],[deltaT]]&gt;0,(Data[[#This Row],[Tintern ]]-Data[[#This Row],[temperatuur]])*Uitgangspunten!$B$9,0),1)</f>
        <v>20.6</v>
      </c>
      <c r="I4173"/>
      <c r="J4173"/>
      <c r="K4173" s="6"/>
      <c r="O4173" s="5"/>
      <c r="P4173" s="8"/>
      <c r="U4173"/>
      <c r="V4173"/>
    </row>
    <row r="4174" spans="1:22" x14ac:dyDescent="0.25">
      <c r="A4174">
        <v>2010</v>
      </c>
      <c r="B4174">
        <v>10</v>
      </c>
      <c r="C4174">
        <v>17</v>
      </c>
      <c r="D4174">
        <v>12</v>
      </c>
      <c r="E4174" s="13">
        <v>10.100000000000001</v>
      </c>
      <c r="F4174" s="7">
        <f>(((20-15)/(MIN($E$2:$E$8761)-15))*Data[[#This Row],[temperatuur]])+18.151</f>
        <v>16.0291512605042</v>
      </c>
      <c r="G4174" s="7">
        <f>Data[[#This Row],[Tintern ]]-Data[[#This Row],[temperatuur]]</f>
        <v>5.9291512605041987</v>
      </c>
      <c r="H4174" s="7">
        <f>ROUND(IF(Data[[#This Row],[deltaT]]&gt;0,(Data[[#This Row],[Tintern ]]-Data[[#This Row],[temperatuur]])*Uitgangspunten!$B$9,0),1)</f>
        <v>20.6</v>
      </c>
      <c r="I4174"/>
      <c r="J4174"/>
      <c r="K4174" s="6"/>
      <c r="O4174" s="5"/>
      <c r="P4174" s="8"/>
      <c r="U4174"/>
      <c r="V4174"/>
    </row>
    <row r="4175" spans="1:22" x14ac:dyDescent="0.25">
      <c r="A4175">
        <v>2010</v>
      </c>
      <c r="B4175">
        <v>10</v>
      </c>
      <c r="C4175">
        <v>22</v>
      </c>
      <c r="D4175">
        <v>10</v>
      </c>
      <c r="E4175" s="13">
        <v>10.100000000000001</v>
      </c>
      <c r="F4175" s="7">
        <f>(((20-15)/(MIN($E$2:$E$8761)-15))*Data[[#This Row],[temperatuur]])+18.151</f>
        <v>16.0291512605042</v>
      </c>
      <c r="G4175" s="7">
        <f>Data[[#This Row],[Tintern ]]-Data[[#This Row],[temperatuur]]</f>
        <v>5.9291512605041987</v>
      </c>
      <c r="H4175" s="7">
        <f>ROUND(IF(Data[[#This Row],[deltaT]]&gt;0,(Data[[#This Row],[Tintern ]]-Data[[#This Row],[temperatuur]])*Uitgangspunten!$B$9,0),1)</f>
        <v>20.6</v>
      </c>
      <c r="I4175"/>
      <c r="J4175"/>
      <c r="K4175" s="6"/>
      <c r="O4175" s="5"/>
      <c r="P4175" s="8"/>
      <c r="U4175"/>
      <c r="V4175"/>
    </row>
    <row r="4176" spans="1:22" x14ac:dyDescent="0.25">
      <c r="A4176">
        <v>2010</v>
      </c>
      <c r="B4176">
        <v>10</v>
      </c>
      <c r="C4176">
        <v>28</v>
      </c>
      <c r="D4176">
        <v>8</v>
      </c>
      <c r="E4176" s="13">
        <v>10.100000000000001</v>
      </c>
      <c r="F4176" s="7">
        <f>(((20-15)/(MIN($E$2:$E$8761)-15))*Data[[#This Row],[temperatuur]])+18.151</f>
        <v>16.0291512605042</v>
      </c>
      <c r="G4176" s="7">
        <f>Data[[#This Row],[Tintern ]]-Data[[#This Row],[temperatuur]]</f>
        <v>5.9291512605041987</v>
      </c>
      <c r="H4176" s="7">
        <f>ROUND(IF(Data[[#This Row],[deltaT]]&gt;0,(Data[[#This Row],[Tintern ]]-Data[[#This Row],[temperatuur]])*Uitgangspunten!$B$9,0),1)</f>
        <v>20.6</v>
      </c>
      <c r="I4176"/>
      <c r="J4176"/>
      <c r="K4176" s="6"/>
      <c r="O4176" s="5"/>
      <c r="P4176" s="8"/>
      <c r="U4176"/>
      <c r="V4176"/>
    </row>
    <row r="4177" spans="1:22" x14ac:dyDescent="0.25">
      <c r="A4177">
        <v>2010</v>
      </c>
      <c r="B4177" s="3">
        <v>10</v>
      </c>
      <c r="C4177">
        <v>31</v>
      </c>
      <c r="D4177">
        <v>21</v>
      </c>
      <c r="E4177" s="13">
        <v>10.100000000000001</v>
      </c>
      <c r="F4177" s="7">
        <f>(((20-15)/(MIN($E$2:$E$8761)-15))*Data[[#This Row],[temperatuur]])+18.151</f>
        <v>16.0291512605042</v>
      </c>
      <c r="G4177" s="7">
        <f>Data[[#This Row],[Tintern ]]-Data[[#This Row],[temperatuur]]</f>
        <v>5.9291512605041987</v>
      </c>
      <c r="H4177" s="7">
        <f>ROUND(IF(Data[[#This Row],[deltaT]]&gt;0,(Data[[#This Row],[Tintern ]]-Data[[#This Row],[temperatuur]])*Uitgangspunten!$B$9,0),1)</f>
        <v>20.6</v>
      </c>
      <c r="I4177"/>
      <c r="J4177"/>
      <c r="K4177" s="6"/>
      <c r="O4177" s="5"/>
      <c r="P4177" s="8"/>
      <c r="U4177"/>
      <c r="V4177"/>
    </row>
    <row r="4178" spans="1:22" x14ac:dyDescent="0.25">
      <c r="A4178">
        <v>2003</v>
      </c>
      <c r="B4178">
        <v>11</v>
      </c>
      <c r="C4178">
        <v>4</v>
      </c>
      <c r="D4178">
        <v>15</v>
      </c>
      <c r="E4178" s="13">
        <v>10.100000000000001</v>
      </c>
      <c r="F4178" s="7">
        <f>(((20-15)/(MIN($E$2:$E$8761)-15))*Data[[#This Row],[temperatuur]])+18.151</f>
        <v>16.0291512605042</v>
      </c>
      <c r="G4178" s="7">
        <f>Data[[#This Row],[Tintern ]]-Data[[#This Row],[temperatuur]]</f>
        <v>5.9291512605041987</v>
      </c>
      <c r="H4178" s="7">
        <f>ROUND(IF(Data[[#This Row],[deltaT]]&gt;0,(Data[[#This Row],[Tintern ]]-Data[[#This Row],[temperatuur]])*Uitgangspunten!$B$9,0),1)</f>
        <v>20.6</v>
      </c>
      <c r="I4178">
        <f>(MAX(E4154:E4177)+MIN(E4154:E4177))/20</f>
        <v>1.0100000000000002</v>
      </c>
      <c r="J4178"/>
      <c r="K4178" s="6"/>
      <c r="O4178" s="5"/>
      <c r="P4178" s="8"/>
      <c r="U4178"/>
      <c r="V4178"/>
    </row>
    <row r="4179" spans="1:22" x14ac:dyDescent="0.25">
      <c r="A4179">
        <v>2003</v>
      </c>
      <c r="B4179">
        <v>11</v>
      </c>
      <c r="C4179">
        <v>4</v>
      </c>
      <c r="D4179">
        <v>21</v>
      </c>
      <c r="E4179" s="13">
        <v>10.100000000000001</v>
      </c>
      <c r="F4179" s="7">
        <f>(((20-15)/(MIN($E$2:$E$8761)-15))*Data[[#This Row],[temperatuur]])+18.151</f>
        <v>16.0291512605042</v>
      </c>
      <c r="G4179" s="7">
        <f>Data[[#This Row],[Tintern ]]-Data[[#This Row],[temperatuur]]</f>
        <v>5.9291512605041987</v>
      </c>
      <c r="H4179" s="7">
        <f>ROUND(IF(Data[[#This Row],[deltaT]]&gt;0,(Data[[#This Row],[Tintern ]]-Data[[#This Row],[temperatuur]])*Uitgangspunten!$B$9,0),1)</f>
        <v>20.6</v>
      </c>
      <c r="I4179"/>
      <c r="J4179"/>
      <c r="K4179" s="6"/>
      <c r="O4179" s="5"/>
      <c r="P4179" s="8"/>
      <c r="U4179"/>
      <c r="V4179"/>
    </row>
    <row r="4180" spans="1:22" x14ac:dyDescent="0.25">
      <c r="A4180">
        <v>2003</v>
      </c>
      <c r="B4180">
        <v>11</v>
      </c>
      <c r="C4180">
        <v>4</v>
      </c>
      <c r="D4180">
        <v>22</v>
      </c>
      <c r="E4180" s="13">
        <v>10.100000000000001</v>
      </c>
      <c r="F4180" s="7">
        <f>(((20-15)/(MIN($E$2:$E$8761)-15))*Data[[#This Row],[temperatuur]])+18.151</f>
        <v>16.0291512605042</v>
      </c>
      <c r="G4180" s="7">
        <f>Data[[#This Row],[Tintern ]]-Data[[#This Row],[temperatuur]]</f>
        <v>5.9291512605041987</v>
      </c>
      <c r="H4180" s="7">
        <f>ROUND(IF(Data[[#This Row],[deltaT]]&gt;0,(Data[[#This Row],[Tintern ]]-Data[[#This Row],[temperatuur]])*Uitgangspunten!$B$9,0),1)</f>
        <v>20.6</v>
      </c>
      <c r="I4180"/>
      <c r="J4180"/>
      <c r="K4180" s="6"/>
      <c r="O4180" s="5"/>
      <c r="P4180" s="8"/>
      <c r="U4180"/>
      <c r="V4180"/>
    </row>
    <row r="4181" spans="1:22" x14ac:dyDescent="0.25">
      <c r="A4181">
        <v>2003</v>
      </c>
      <c r="B4181">
        <v>11</v>
      </c>
      <c r="C4181">
        <v>4</v>
      </c>
      <c r="D4181">
        <v>23</v>
      </c>
      <c r="E4181" s="13">
        <v>10.100000000000001</v>
      </c>
      <c r="F4181" s="7">
        <f>(((20-15)/(MIN($E$2:$E$8761)-15))*Data[[#This Row],[temperatuur]])+18.151</f>
        <v>16.0291512605042</v>
      </c>
      <c r="G4181" s="7">
        <f>Data[[#This Row],[Tintern ]]-Data[[#This Row],[temperatuur]]</f>
        <v>5.9291512605041987</v>
      </c>
      <c r="H4181" s="7">
        <f>ROUND(IF(Data[[#This Row],[deltaT]]&gt;0,(Data[[#This Row],[Tintern ]]-Data[[#This Row],[temperatuur]])*Uitgangspunten!$B$9,0),1)</f>
        <v>20.6</v>
      </c>
      <c r="I4181"/>
      <c r="J4181"/>
      <c r="K4181" s="6"/>
      <c r="O4181" s="5"/>
      <c r="P4181" s="8"/>
      <c r="U4181"/>
      <c r="V4181"/>
    </row>
    <row r="4182" spans="1:22" x14ac:dyDescent="0.25">
      <c r="A4182">
        <v>2003</v>
      </c>
      <c r="B4182">
        <v>11</v>
      </c>
      <c r="C4182">
        <v>5</v>
      </c>
      <c r="D4182">
        <v>18</v>
      </c>
      <c r="E4182" s="13">
        <v>10.100000000000001</v>
      </c>
      <c r="F4182" s="7">
        <f>(((20-15)/(MIN($E$2:$E$8761)-15))*Data[[#This Row],[temperatuur]])+18.151</f>
        <v>16.0291512605042</v>
      </c>
      <c r="G4182" s="7">
        <f>Data[[#This Row],[Tintern ]]-Data[[#This Row],[temperatuur]]</f>
        <v>5.9291512605041987</v>
      </c>
      <c r="H4182" s="7">
        <f>ROUND(IF(Data[[#This Row],[deltaT]]&gt;0,(Data[[#This Row],[Tintern ]]-Data[[#This Row],[temperatuur]])*Uitgangspunten!$B$9,0),1)</f>
        <v>20.6</v>
      </c>
      <c r="I4182"/>
      <c r="J4182"/>
      <c r="K4182" s="6"/>
      <c r="O4182" s="5"/>
      <c r="P4182" s="8"/>
      <c r="U4182"/>
      <c r="V4182"/>
    </row>
    <row r="4183" spans="1:22" x14ac:dyDescent="0.25">
      <c r="A4183">
        <v>2003</v>
      </c>
      <c r="B4183">
        <v>11</v>
      </c>
      <c r="C4183">
        <v>13</v>
      </c>
      <c r="D4183">
        <v>3</v>
      </c>
      <c r="E4183" s="13">
        <v>10.100000000000001</v>
      </c>
      <c r="F4183" s="7">
        <f>(((20-15)/(MIN($E$2:$E$8761)-15))*Data[[#This Row],[temperatuur]])+18.151</f>
        <v>16.0291512605042</v>
      </c>
      <c r="G4183" s="7">
        <f>Data[[#This Row],[Tintern ]]-Data[[#This Row],[temperatuur]]</f>
        <v>5.9291512605041987</v>
      </c>
      <c r="H4183" s="7">
        <f>ROUND(IF(Data[[#This Row],[deltaT]]&gt;0,(Data[[#This Row],[Tintern ]]-Data[[#This Row],[temperatuur]])*Uitgangspunten!$B$9,0),1)</f>
        <v>20.6</v>
      </c>
      <c r="I4183"/>
      <c r="J4183"/>
      <c r="K4183" s="6"/>
      <c r="O4183" s="5"/>
      <c r="P4183" s="8"/>
      <c r="U4183"/>
      <c r="V4183"/>
    </row>
    <row r="4184" spans="1:22" x14ac:dyDescent="0.25">
      <c r="A4184">
        <v>2003</v>
      </c>
      <c r="B4184">
        <v>11</v>
      </c>
      <c r="C4184">
        <v>20</v>
      </c>
      <c r="D4184">
        <v>14</v>
      </c>
      <c r="E4184" s="13">
        <v>10.100000000000001</v>
      </c>
      <c r="F4184" s="7">
        <f>(((20-15)/(MIN($E$2:$E$8761)-15))*Data[[#This Row],[temperatuur]])+18.151</f>
        <v>16.0291512605042</v>
      </c>
      <c r="G4184" s="7">
        <f>Data[[#This Row],[Tintern ]]-Data[[#This Row],[temperatuur]]</f>
        <v>5.9291512605041987</v>
      </c>
      <c r="H4184" s="7">
        <f>ROUND(IF(Data[[#This Row],[deltaT]]&gt;0,(Data[[#This Row],[Tintern ]]-Data[[#This Row],[temperatuur]])*Uitgangspunten!$B$9,0),1)</f>
        <v>20.6</v>
      </c>
      <c r="I4184"/>
      <c r="J4184"/>
      <c r="K4184" s="6"/>
      <c r="O4184" s="5"/>
      <c r="P4184" s="8"/>
      <c r="U4184"/>
      <c r="V4184"/>
    </row>
    <row r="4185" spans="1:22" x14ac:dyDescent="0.25">
      <c r="A4185">
        <v>2003</v>
      </c>
      <c r="B4185">
        <v>11</v>
      </c>
      <c r="C4185">
        <v>26</v>
      </c>
      <c r="D4185">
        <v>17</v>
      </c>
      <c r="E4185" s="13">
        <v>10.100000000000001</v>
      </c>
      <c r="F4185" s="7">
        <f>(((20-15)/(MIN($E$2:$E$8761)-15))*Data[[#This Row],[temperatuur]])+18.151</f>
        <v>16.0291512605042</v>
      </c>
      <c r="G4185" s="7">
        <f>Data[[#This Row],[Tintern ]]-Data[[#This Row],[temperatuur]]</f>
        <v>5.9291512605041987</v>
      </c>
      <c r="H4185" s="7">
        <f>ROUND(IF(Data[[#This Row],[deltaT]]&gt;0,(Data[[#This Row],[Tintern ]]-Data[[#This Row],[temperatuur]])*Uitgangspunten!$B$9,0),1)</f>
        <v>20.6</v>
      </c>
      <c r="I4185"/>
      <c r="J4185"/>
      <c r="K4185" s="6"/>
      <c r="O4185" s="5"/>
      <c r="P4185" s="8"/>
      <c r="U4185"/>
      <c r="V4185"/>
    </row>
    <row r="4186" spans="1:22" x14ac:dyDescent="0.25">
      <c r="A4186">
        <v>2003</v>
      </c>
      <c r="B4186">
        <v>12</v>
      </c>
      <c r="C4186">
        <v>1</v>
      </c>
      <c r="D4186">
        <v>9</v>
      </c>
      <c r="E4186" s="13">
        <v>10.100000000000001</v>
      </c>
      <c r="F4186" s="7">
        <f>(((20-15)/(MIN($E$2:$E$8761)-15))*Data[[#This Row],[temperatuur]])+18.151</f>
        <v>16.0291512605042</v>
      </c>
      <c r="G4186" s="7">
        <f>Data[[#This Row],[Tintern ]]-Data[[#This Row],[temperatuur]]</f>
        <v>5.9291512605041987</v>
      </c>
      <c r="H4186" s="7">
        <f>ROUND(IF(Data[[#This Row],[deltaT]]&gt;0,(Data[[#This Row],[Tintern ]]-Data[[#This Row],[temperatuur]])*Uitgangspunten!$B$9,0),1)</f>
        <v>20.6</v>
      </c>
      <c r="I4186"/>
      <c r="J4186"/>
      <c r="K4186" s="6"/>
      <c r="O4186" s="5"/>
      <c r="P4186" s="8"/>
      <c r="U4186"/>
      <c r="V4186"/>
    </row>
    <row r="4187" spans="1:22" x14ac:dyDescent="0.25">
      <c r="A4187">
        <v>2001</v>
      </c>
      <c r="B4187">
        <v>1</v>
      </c>
      <c r="C4187">
        <v>2</v>
      </c>
      <c r="D4187">
        <v>16</v>
      </c>
      <c r="E4187" s="13">
        <v>10.200000000000001</v>
      </c>
      <c r="F4187" s="7">
        <f>(((20-15)/(MIN($E$2:$E$8761)-15))*Data[[#This Row],[temperatuur]])+18.151</f>
        <v>16.008142857142857</v>
      </c>
      <c r="G4187" s="7">
        <f>Data[[#This Row],[Tintern ]]-Data[[#This Row],[temperatuur]]</f>
        <v>5.8081428571428564</v>
      </c>
      <c r="H4187" s="7">
        <f>ROUND(IF(Data[[#This Row],[deltaT]]&gt;0,(Data[[#This Row],[Tintern ]]-Data[[#This Row],[temperatuur]])*Uitgangspunten!$B$9,0),1)</f>
        <v>20.2</v>
      </c>
      <c r="I4187"/>
      <c r="J4187"/>
      <c r="K4187" s="6"/>
      <c r="O4187" s="5"/>
      <c r="P4187" s="8"/>
      <c r="U4187"/>
      <c r="V4187"/>
    </row>
    <row r="4188" spans="1:22" x14ac:dyDescent="0.25">
      <c r="A4188">
        <v>2001</v>
      </c>
      <c r="B4188">
        <v>1</v>
      </c>
      <c r="C4188">
        <v>2</v>
      </c>
      <c r="D4188">
        <v>23</v>
      </c>
      <c r="E4188" s="13">
        <v>10.200000000000001</v>
      </c>
      <c r="F4188" s="7">
        <f>(((20-15)/(MIN($E$2:$E$8761)-15))*Data[[#This Row],[temperatuur]])+18.151</f>
        <v>16.008142857142857</v>
      </c>
      <c r="G4188" s="7">
        <f>Data[[#This Row],[Tintern ]]-Data[[#This Row],[temperatuur]]</f>
        <v>5.8081428571428564</v>
      </c>
      <c r="H4188" s="7">
        <f>ROUND(IF(Data[[#This Row],[deltaT]]&gt;0,(Data[[#This Row],[Tintern ]]-Data[[#This Row],[temperatuur]])*Uitgangspunten!$B$9,0),1)</f>
        <v>20.2</v>
      </c>
      <c r="I4188"/>
      <c r="J4188"/>
      <c r="K4188" s="6"/>
      <c r="O4188" s="5"/>
      <c r="P4188" s="8"/>
      <c r="U4188"/>
      <c r="V4188"/>
    </row>
    <row r="4189" spans="1:22" x14ac:dyDescent="0.25">
      <c r="A4189">
        <v>2001</v>
      </c>
      <c r="B4189">
        <v>1</v>
      </c>
      <c r="C4189">
        <v>23</v>
      </c>
      <c r="D4189">
        <v>23</v>
      </c>
      <c r="E4189" s="13">
        <v>10.200000000000001</v>
      </c>
      <c r="F4189" s="7">
        <f>(((20-15)/(MIN($E$2:$E$8761)-15))*Data[[#This Row],[temperatuur]])+18.151</f>
        <v>16.008142857142857</v>
      </c>
      <c r="G4189" s="7">
        <f>Data[[#This Row],[Tintern ]]-Data[[#This Row],[temperatuur]]</f>
        <v>5.8081428571428564</v>
      </c>
      <c r="H4189" s="7">
        <f>ROUND(IF(Data[[#This Row],[deltaT]]&gt;0,(Data[[#This Row],[Tintern ]]-Data[[#This Row],[temperatuur]])*Uitgangspunten!$B$9,0),1)</f>
        <v>20.2</v>
      </c>
      <c r="I4189"/>
      <c r="J4189"/>
      <c r="K4189" s="6"/>
      <c r="O4189" s="5"/>
      <c r="P4189" s="8"/>
      <c r="U4189"/>
      <c r="V4189"/>
    </row>
    <row r="4190" spans="1:22" x14ac:dyDescent="0.25">
      <c r="A4190">
        <v>2001</v>
      </c>
      <c r="B4190">
        <v>1</v>
      </c>
      <c r="C4190">
        <v>24</v>
      </c>
      <c r="D4190">
        <v>11</v>
      </c>
      <c r="E4190" s="13">
        <v>10.200000000000001</v>
      </c>
      <c r="F4190" s="7">
        <f>(((20-15)/(MIN($E$2:$E$8761)-15))*Data[[#This Row],[temperatuur]])+18.151</f>
        <v>16.008142857142857</v>
      </c>
      <c r="G4190" s="7">
        <f>Data[[#This Row],[Tintern ]]-Data[[#This Row],[temperatuur]]</f>
        <v>5.8081428571428564</v>
      </c>
      <c r="H4190" s="7">
        <f>ROUND(IF(Data[[#This Row],[deltaT]]&gt;0,(Data[[#This Row],[Tintern ]]-Data[[#This Row],[temperatuur]])*Uitgangspunten!$B$9,0),1)</f>
        <v>20.2</v>
      </c>
      <c r="I4190"/>
      <c r="J4190"/>
      <c r="K4190" s="6"/>
      <c r="O4190" s="5"/>
      <c r="P4190" s="8"/>
      <c r="U4190"/>
      <c r="V4190"/>
    </row>
    <row r="4191" spans="1:22" x14ac:dyDescent="0.25">
      <c r="A4191">
        <v>2004</v>
      </c>
      <c r="B4191">
        <v>3</v>
      </c>
      <c r="C4191">
        <v>19</v>
      </c>
      <c r="D4191">
        <v>16</v>
      </c>
      <c r="E4191" s="13">
        <v>10.200000000000001</v>
      </c>
      <c r="F4191" s="7">
        <f>(((20-15)/(MIN($E$2:$E$8761)-15))*Data[[#This Row],[temperatuur]])+18.151</f>
        <v>16.008142857142857</v>
      </c>
      <c r="G4191" s="7">
        <f>Data[[#This Row],[Tintern ]]-Data[[#This Row],[temperatuur]]</f>
        <v>5.8081428571428564</v>
      </c>
      <c r="H4191" s="7">
        <f>ROUND(IF(Data[[#This Row],[deltaT]]&gt;0,(Data[[#This Row],[Tintern ]]-Data[[#This Row],[temperatuur]])*Uitgangspunten!$B$9,0),1)</f>
        <v>20.2</v>
      </c>
      <c r="I4191"/>
      <c r="J4191"/>
      <c r="K4191" s="6"/>
      <c r="O4191" s="5"/>
      <c r="P4191" s="8"/>
      <c r="U4191"/>
      <c r="V4191"/>
    </row>
    <row r="4192" spans="1:22" x14ac:dyDescent="0.25">
      <c r="A4192">
        <v>2004</v>
      </c>
      <c r="B4192">
        <v>3</v>
      </c>
      <c r="C4192">
        <v>21</v>
      </c>
      <c r="D4192">
        <v>16</v>
      </c>
      <c r="E4192" s="13">
        <v>10.200000000000001</v>
      </c>
      <c r="F4192" s="7">
        <f>(((20-15)/(MIN($E$2:$E$8761)-15))*Data[[#This Row],[temperatuur]])+18.151</f>
        <v>16.008142857142857</v>
      </c>
      <c r="G4192" s="7">
        <f>Data[[#This Row],[Tintern ]]-Data[[#This Row],[temperatuur]]</f>
        <v>5.8081428571428564</v>
      </c>
      <c r="H4192" s="7">
        <f>ROUND(IF(Data[[#This Row],[deltaT]]&gt;0,(Data[[#This Row],[Tintern ]]-Data[[#This Row],[temperatuur]])*Uitgangspunten!$B$9,0),1)</f>
        <v>20.2</v>
      </c>
      <c r="I4192"/>
      <c r="J4192"/>
      <c r="K4192" s="6"/>
      <c r="O4192" s="5"/>
      <c r="P4192" s="8"/>
      <c r="U4192"/>
      <c r="V4192"/>
    </row>
    <row r="4193" spans="1:22" x14ac:dyDescent="0.25">
      <c r="A4193">
        <v>2002</v>
      </c>
      <c r="B4193">
        <v>4</v>
      </c>
      <c r="C4193">
        <v>3</v>
      </c>
      <c r="D4193">
        <v>6</v>
      </c>
      <c r="E4193" s="13">
        <v>10.200000000000001</v>
      </c>
      <c r="F4193" s="7">
        <f>(((20-15)/(MIN($E$2:$E$8761)-15))*Data[[#This Row],[temperatuur]])+18.151</f>
        <v>16.008142857142857</v>
      </c>
      <c r="G4193" s="7">
        <f>Data[[#This Row],[Tintern ]]-Data[[#This Row],[temperatuur]]</f>
        <v>5.8081428571428564</v>
      </c>
      <c r="H4193" s="7">
        <f>ROUND(IF(Data[[#This Row],[deltaT]]&gt;0,(Data[[#This Row],[Tintern ]]-Data[[#This Row],[temperatuur]])*Uitgangspunten!$B$9,0),1)</f>
        <v>20.2</v>
      </c>
      <c r="I4193"/>
      <c r="J4193"/>
      <c r="K4193" s="6"/>
      <c r="O4193" s="5"/>
      <c r="P4193" s="8"/>
      <c r="U4193"/>
      <c r="V4193"/>
    </row>
    <row r="4194" spans="1:22" x14ac:dyDescent="0.25">
      <c r="A4194">
        <v>2002</v>
      </c>
      <c r="B4194">
        <v>4</v>
      </c>
      <c r="C4194">
        <v>5</v>
      </c>
      <c r="D4194">
        <v>9</v>
      </c>
      <c r="E4194" s="13">
        <v>10.200000000000001</v>
      </c>
      <c r="F4194" s="7">
        <f>(((20-15)/(MIN($E$2:$E$8761)-15))*Data[[#This Row],[temperatuur]])+18.151</f>
        <v>16.008142857142857</v>
      </c>
      <c r="G4194" s="7">
        <f>Data[[#This Row],[Tintern ]]-Data[[#This Row],[temperatuur]]</f>
        <v>5.8081428571428564</v>
      </c>
      <c r="H4194" s="7">
        <f>ROUND(IF(Data[[#This Row],[deltaT]]&gt;0,(Data[[#This Row],[Tintern ]]-Data[[#This Row],[temperatuur]])*Uitgangspunten!$B$9,0),1)</f>
        <v>20.2</v>
      </c>
      <c r="I4194"/>
      <c r="J4194"/>
      <c r="K4194" s="6"/>
      <c r="O4194" s="5"/>
      <c r="P4194" s="8"/>
      <c r="U4194"/>
      <c r="V4194"/>
    </row>
    <row r="4195" spans="1:22" x14ac:dyDescent="0.25">
      <c r="A4195">
        <v>2002</v>
      </c>
      <c r="B4195">
        <v>4</v>
      </c>
      <c r="C4195">
        <v>6</v>
      </c>
      <c r="D4195">
        <v>13</v>
      </c>
      <c r="E4195" s="13">
        <v>10.200000000000001</v>
      </c>
      <c r="F4195" s="7">
        <f>(((20-15)/(MIN($E$2:$E$8761)-15))*Data[[#This Row],[temperatuur]])+18.151</f>
        <v>16.008142857142857</v>
      </c>
      <c r="G4195" s="7">
        <f>Data[[#This Row],[Tintern ]]-Data[[#This Row],[temperatuur]]</f>
        <v>5.8081428571428564</v>
      </c>
      <c r="H4195" s="7">
        <f>ROUND(IF(Data[[#This Row],[deltaT]]&gt;0,(Data[[#This Row],[Tintern ]]-Data[[#This Row],[temperatuur]])*Uitgangspunten!$B$9,0),1)</f>
        <v>20.2</v>
      </c>
      <c r="I4195"/>
      <c r="J4195"/>
      <c r="K4195" s="6"/>
      <c r="O4195" s="5"/>
      <c r="P4195" s="8"/>
      <c r="U4195"/>
      <c r="V4195"/>
    </row>
    <row r="4196" spans="1:22" x14ac:dyDescent="0.25">
      <c r="A4196">
        <v>2002</v>
      </c>
      <c r="B4196">
        <v>4</v>
      </c>
      <c r="C4196">
        <v>23</v>
      </c>
      <c r="D4196">
        <v>22</v>
      </c>
      <c r="E4196" s="13">
        <v>10.200000000000001</v>
      </c>
      <c r="F4196" s="7">
        <f>(((20-15)/(MIN($E$2:$E$8761)-15))*Data[[#This Row],[temperatuur]])+18.151</f>
        <v>16.008142857142857</v>
      </c>
      <c r="G4196" s="7">
        <f>Data[[#This Row],[Tintern ]]-Data[[#This Row],[temperatuur]]</f>
        <v>5.8081428571428564</v>
      </c>
      <c r="H4196" s="7">
        <f>ROUND(IF(Data[[#This Row],[deltaT]]&gt;0,(Data[[#This Row],[Tintern ]]-Data[[#This Row],[temperatuur]])*Uitgangspunten!$B$9,0),1)</f>
        <v>20.2</v>
      </c>
      <c r="I4196"/>
      <c r="J4196"/>
      <c r="K4196" s="6"/>
      <c r="O4196" s="5"/>
      <c r="P4196" s="8"/>
      <c r="U4196"/>
      <c r="V4196"/>
    </row>
    <row r="4197" spans="1:22" x14ac:dyDescent="0.25">
      <c r="A4197">
        <v>2002</v>
      </c>
      <c r="B4197">
        <v>4</v>
      </c>
      <c r="C4197">
        <v>25</v>
      </c>
      <c r="D4197">
        <v>9</v>
      </c>
      <c r="E4197" s="13">
        <v>10.200000000000001</v>
      </c>
      <c r="F4197" s="7">
        <f>(((20-15)/(MIN($E$2:$E$8761)-15))*Data[[#This Row],[temperatuur]])+18.151</f>
        <v>16.008142857142857</v>
      </c>
      <c r="G4197" s="7">
        <f>Data[[#This Row],[Tintern ]]-Data[[#This Row],[temperatuur]]</f>
        <v>5.8081428571428564</v>
      </c>
      <c r="H4197" s="7">
        <f>ROUND(IF(Data[[#This Row],[deltaT]]&gt;0,(Data[[#This Row],[Tintern ]]-Data[[#This Row],[temperatuur]])*Uitgangspunten!$B$9,0),1)</f>
        <v>20.2</v>
      </c>
      <c r="I4197"/>
      <c r="J4197"/>
      <c r="K4197" s="6"/>
      <c r="O4197" s="5"/>
      <c r="P4197" s="8"/>
      <c r="U4197"/>
      <c r="V4197"/>
    </row>
    <row r="4198" spans="1:22" x14ac:dyDescent="0.25">
      <c r="A4198">
        <v>2002</v>
      </c>
      <c r="B4198">
        <v>4</v>
      </c>
      <c r="C4198">
        <v>25</v>
      </c>
      <c r="D4198">
        <v>19</v>
      </c>
      <c r="E4198" s="13">
        <v>10.200000000000001</v>
      </c>
      <c r="F4198" s="7">
        <f>(((20-15)/(MIN($E$2:$E$8761)-15))*Data[[#This Row],[temperatuur]])+18.151</f>
        <v>16.008142857142857</v>
      </c>
      <c r="G4198" s="7">
        <f>Data[[#This Row],[Tintern ]]-Data[[#This Row],[temperatuur]]</f>
        <v>5.8081428571428564</v>
      </c>
      <c r="H4198" s="7">
        <f>ROUND(IF(Data[[#This Row],[deltaT]]&gt;0,(Data[[#This Row],[Tintern ]]-Data[[#This Row],[temperatuur]])*Uitgangspunten!$B$9,0),1)</f>
        <v>20.2</v>
      </c>
      <c r="I4198"/>
      <c r="J4198"/>
      <c r="K4198" s="6"/>
      <c r="O4198" s="5"/>
      <c r="P4198" s="8"/>
      <c r="U4198"/>
      <c r="V4198"/>
    </row>
    <row r="4199" spans="1:22" x14ac:dyDescent="0.25">
      <c r="A4199">
        <v>2002</v>
      </c>
      <c r="B4199">
        <v>4</v>
      </c>
      <c r="C4199">
        <v>29</v>
      </c>
      <c r="D4199">
        <v>8</v>
      </c>
      <c r="E4199" s="13">
        <v>10.200000000000001</v>
      </c>
      <c r="F4199" s="7">
        <f>(((20-15)/(MIN($E$2:$E$8761)-15))*Data[[#This Row],[temperatuur]])+18.151</f>
        <v>16.008142857142857</v>
      </c>
      <c r="G4199" s="7">
        <f>Data[[#This Row],[Tintern ]]-Data[[#This Row],[temperatuur]]</f>
        <v>5.8081428571428564</v>
      </c>
      <c r="H4199" s="7">
        <f>ROUND(IF(Data[[#This Row],[deltaT]]&gt;0,(Data[[#This Row],[Tintern ]]-Data[[#This Row],[temperatuur]])*Uitgangspunten!$B$9,0),1)</f>
        <v>20.2</v>
      </c>
      <c r="I4199"/>
      <c r="J4199"/>
      <c r="K4199" s="6"/>
      <c r="O4199" s="5"/>
      <c r="P4199" s="8"/>
      <c r="U4199"/>
      <c r="V4199"/>
    </row>
    <row r="4200" spans="1:22" x14ac:dyDescent="0.25">
      <c r="A4200">
        <v>2002</v>
      </c>
      <c r="B4200" s="3">
        <v>4</v>
      </c>
      <c r="C4200" s="3">
        <v>30</v>
      </c>
      <c r="D4200" s="3">
        <v>24</v>
      </c>
      <c r="E4200" s="13">
        <v>10.200000000000001</v>
      </c>
      <c r="F4200" s="7">
        <f>(((20-15)/(MIN($E$2:$E$8761)-15))*Data[[#This Row],[temperatuur]])+18.151</f>
        <v>16.008142857142857</v>
      </c>
      <c r="G4200" s="7">
        <f>Data[[#This Row],[Tintern ]]-Data[[#This Row],[temperatuur]]</f>
        <v>5.8081428571428564</v>
      </c>
      <c r="H4200" s="7">
        <f>ROUND(IF(Data[[#This Row],[deltaT]]&gt;0,(Data[[#This Row],[Tintern ]]-Data[[#This Row],[temperatuur]])*Uitgangspunten!$B$9,0),1)</f>
        <v>20.2</v>
      </c>
      <c r="I4200"/>
      <c r="J4200"/>
      <c r="K4200" s="6"/>
      <c r="O4200" s="5"/>
      <c r="P4200" s="8"/>
      <c r="U4200"/>
      <c r="V4200"/>
    </row>
    <row r="4201" spans="1:22" x14ac:dyDescent="0.25">
      <c r="A4201">
        <v>2000</v>
      </c>
      <c r="B4201">
        <v>5</v>
      </c>
      <c r="C4201">
        <v>2</v>
      </c>
      <c r="D4201">
        <v>22</v>
      </c>
      <c r="E4201" s="13">
        <v>10.200000000000001</v>
      </c>
      <c r="F4201" s="7">
        <f>(((20-15)/(MIN($E$2:$E$8761)-15))*Data[[#This Row],[temperatuur]])+18.151</f>
        <v>16.008142857142857</v>
      </c>
      <c r="G4201" s="7">
        <f>Data[[#This Row],[Tintern ]]-Data[[#This Row],[temperatuur]]</f>
        <v>5.8081428571428564</v>
      </c>
      <c r="H4201" s="7">
        <f>ROUND(IF(Data[[#This Row],[deltaT]]&gt;0,(Data[[#This Row],[Tintern ]]-Data[[#This Row],[temperatuur]])*Uitgangspunten!$B$9,0),1)</f>
        <v>20.2</v>
      </c>
      <c r="I4201"/>
      <c r="J4201"/>
      <c r="K4201" s="6"/>
      <c r="O4201" s="5"/>
      <c r="P4201" s="8"/>
      <c r="U4201"/>
      <c r="V4201"/>
    </row>
    <row r="4202" spans="1:22" x14ac:dyDescent="0.25">
      <c r="A4202">
        <v>2000</v>
      </c>
      <c r="B4202">
        <v>5</v>
      </c>
      <c r="C4202">
        <v>3</v>
      </c>
      <c r="D4202">
        <v>2</v>
      </c>
      <c r="E4202" s="13">
        <v>10.200000000000001</v>
      </c>
      <c r="F4202" s="7">
        <f>(((20-15)/(MIN($E$2:$E$8761)-15))*Data[[#This Row],[temperatuur]])+18.151</f>
        <v>16.008142857142857</v>
      </c>
      <c r="G4202" s="7">
        <f>Data[[#This Row],[Tintern ]]-Data[[#This Row],[temperatuur]]</f>
        <v>5.8081428571428564</v>
      </c>
      <c r="H4202" s="7">
        <f>ROUND(IF(Data[[#This Row],[deltaT]]&gt;0,(Data[[#This Row],[Tintern ]]-Data[[#This Row],[temperatuur]])*Uitgangspunten!$B$9,0),1)</f>
        <v>20.2</v>
      </c>
      <c r="I4202">
        <f>(MAX(E4178:E4201)+MIN(E4178:E4201))/20</f>
        <v>1.0150000000000001</v>
      </c>
      <c r="J4202"/>
      <c r="K4202" s="6"/>
      <c r="O4202" s="5"/>
      <c r="P4202" s="8"/>
      <c r="U4202"/>
      <c r="V4202"/>
    </row>
    <row r="4203" spans="1:22" x14ac:dyDescent="0.25">
      <c r="A4203">
        <v>2000</v>
      </c>
      <c r="B4203">
        <v>5</v>
      </c>
      <c r="C4203">
        <v>18</v>
      </c>
      <c r="D4203">
        <v>4</v>
      </c>
      <c r="E4203" s="13">
        <v>10.200000000000001</v>
      </c>
      <c r="F4203" s="7">
        <f>(((20-15)/(MIN($E$2:$E$8761)-15))*Data[[#This Row],[temperatuur]])+18.151</f>
        <v>16.008142857142857</v>
      </c>
      <c r="G4203" s="7">
        <f>Data[[#This Row],[Tintern ]]-Data[[#This Row],[temperatuur]]</f>
        <v>5.8081428571428564</v>
      </c>
      <c r="H4203" s="7">
        <f>ROUND(IF(Data[[#This Row],[deltaT]]&gt;0,(Data[[#This Row],[Tintern ]]-Data[[#This Row],[temperatuur]])*Uitgangspunten!$B$9,0),1)</f>
        <v>20.2</v>
      </c>
      <c r="I4203"/>
      <c r="J4203"/>
      <c r="K4203" s="6"/>
      <c r="O4203" s="5"/>
      <c r="P4203" s="8"/>
      <c r="U4203"/>
      <c r="V4203"/>
    </row>
    <row r="4204" spans="1:22" x14ac:dyDescent="0.25">
      <c r="A4204">
        <v>2000</v>
      </c>
      <c r="B4204">
        <v>5</v>
      </c>
      <c r="C4204">
        <v>18</v>
      </c>
      <c r="D4204">
        <v>22</v>
      </c>
      <c r="E4204" s="13">
        <v>10.200000000000001</v>
      </c>
      <c r="F4204" s="7">
        <f>(((20-15)/(MIN($E$2:$E$8761)-15))*Data[[#This Row],[temperatuur]])+18.151</f>
        <v>16.008142857142857</v>
      </c>
      <c r="G4204" s="7">
        <f>Data[[#This Row],[Tintern ]]-Data[[#This Row],[temperatuur]]</f>
        <v>5.8081428571428564</v>
      </c>
      <c r="H4204" s="7">
        <f>ROUND(IF(Data[[#This Row],[deltaT]]&gt;0,(Data[[#This Row],[Tintern ]]-Data[[#This Row],[temperatuur]])*Uitgangspunten!$B$9,0),1)</f>
        <v>20.2</v>
      </c>
      <c r="I4204"/>
      <c r="J4204"/>
      <c r="K4204" s="6"/>
      <c r="O4204" s="5"/>
      <c r="P4204" s="8"/>
      <c r="U4204"/>
      <c r="V4204"/>
    </row>
    <row r="4205" spans="1:22" x14ac:dyDescent="0.25">
      <c r="A4205">
        <v>2000</v>
      </c>
      <c r="B4205">
        <v>5</v>
      </c>
      <c r="C4205">
        <v>19</v>
      </c>
      <c r="D4205">
        <v>2</v>
      </c>
      <c r="E4205" s="13">
        <v>10.200000000000001</v>
      </c>
      <c r="F4205" s="7">
        <f>(((20-15)/(MIN($E$2:$E$8761)-15))*Data[[#This Row],[temperatuur]])+18.151</f>
        <v>16.008142857142857</v>
      </c>
      <c r="G4205" s="7">
        <f>Data[[#This Row],[Tintern ]]-Data[[#This Row],[temperatuur]]</f>
        <v>5.8081428571428564</v>
      </c>
      <c r="H4205" s="7">
        <f>ROUND(IF(Data[[#This Row],[deltaT]]&gt;0,(Data[[#This Row],[Tintern ]]-Data[[#This Row],[temperatuur]])*Uitgangspunten!$B$9,0),1)</f>
        <v>20.2</v>
      </c>
      <c r="I4205"/>
      <c r="J4205"/>
      <c r="K4205" s="6"/>
      <c r="O4205" s="5"/>
      <c r="P4205" s="8"/>
      <c r="U4205"/>
      <c r="V4205"/>
    </row>
    <row r="4206" spans="1:22" x14ac:dyDescent="0.25">
      <c r="A4206">
        <v>2000</v>
      </c>
      <c r="B4206">
        <v>5</v>
      </c>
      <c r="C4206">
        <v>19</v>
      </c>
      <c r="D4206">
        <v>3</v>
      </c>
      <c r="E4206" s="13">
        <v>10.200000000000001</v>
      </c>
      <c r="F4206" s="7">
        <f>(((20-15)/(MIN($E$2:$E$8761)-15))*Data[[#This Row],[temperatuur]])+18.151</f>
        <v>16.008142857142857</v>
      </c>
      <c r="G4206" s="7">
        <f>Data[[#This Row],[Tintern ]]-Data[[#This Row],[temperatuur]]</f>
        <v>5.8081428571428564</v>
      </c>
      <c r="H4206" s="7">
        <f>ROUND(IF(Data[[#This Row],[deltaT]]&gt;0,(Data[[#This Row],[Tintern ]]-Data[[#This Row],[temperatuur]])*Uitgangspunten!$B$9,0),1)</f>
        <v>20.2</v>
      </c>
      <c r="I4206"/>
      <c r="J4206"/>
      <c r="K4206" s="6"/>
      <c r="O4206" s="5"/>
      <c r="P4206" s="8"/>
      <c r="U4206"/>
      <c r="V4206"/>
    </row>
    <row r="4207" spans="1:22" x14ac:dyDescent="0.25">
      <c r="A4207">
        <v>2000</v>
      </c>
      <c r="B4207">
        <v>5</v>
      </c>
      <c r="C4207">
        <v>19</v>
      </c>
      <c r="D4207">
        <v>15</v>
      </c>
      <c r="E4207" s="13">
        <v>10.200000000000001</v>
      </c>
      <c r="F4207" s="7">
        <f>(((20-15)/(MIN($E$2:$E$8761)-15))*Data[[#This Row],[temperatuur]])+18.151</f>
        <v>16.008142857142857</v>
      </c>
      <c r="G4207" s="7">
        <f>Data[[#This Row],[Tintern ]]-Data[[#This Row],[temperatuur]]</f>
        <v>5.8081428571428564</v>
      </c>
      <c r="H4207" s="7">
        <f>ROUND(IF(Data[[#This Row],[deltaT]]&gt;0,(Data[[#This Row],[Tintern ]]-Data[[#This Row],[temperatuur]])*Uitgangspunten!$B$9,0),1)</f>
        <v>20.2</v>
      </c>
      <c r="I4207"/>
      <c r="J4207"/>
      <c r="K4207" s="6"/>
      <c r="O4207" s="5"/>
      <c r="P4207" s="8"/>
      <c r="U4207"/>
      <c r="V4207"/>
    </row>
    <row r="4208" spans="1:22" x14ac:dyDescent="0.25">
      <c r="A4208">
        <v>2000</v>
      </c>
      <c r="B4208">
        <v>5</v>
      </c>
      <c r="C4208">
        <v>19</v>
      </c>
      <c r="D4208">
        <v>19</v>
      </c>
      <c r="E4208" s="13">
        <v>10.200000000000001</v>
      </c>
      <c r="F4208" s="7">
        <f>(((20-15)/(MIN($E$2:$E$8761)-15))*Data[[#This Row],[temperatuur]])+18.151</f>
        <v>16.008142857142857</v>
      </c>
      <c r="G4208" s="7">
        <f>Data[[#This Row],[Tintern ]]-Data[[#This Row],[temperatuur]]</f>
        <v>5.8081428571428564</v>
      </c>
      <c r="H4208" s="7">
        <f>ROUND(IF(Data[[#This Row],[deltaT]]&gt;0,(Data[[#This Row],[Tintern ]]-Data[[#This Row],[temperatuur]])*Uitgangspunten!$B$9,0),1)</f>
        <v>20.2</v>
      </c>
      <c r="I4208"/>
      <c r="J4208"/>
      <c r="K4208" s="6"/>
      <c r="O4208" s="5"/>
      <c r="P4208" s="8"/>
      <c r="U4208"/>
      <c r="V4208"/>
    </row>
    <row r="4209" spans="1:22" x14ac:dyDescent="0.25">
      <c r="A4209">
        <v>2000</v>
      </c>
      <c r="B4209">
        <v>5</v>
      </c>
      <c r="C4209">
        <v>21</v>
      </c>
      <c r="D4209">
        <v>21</v>
      </c>
      <c r="E4209" s="13">
        <v>10.200000000000001</v>
      </c>
      <c r="F4209" s="7">
        <f>(((20-15)/(MIN($E$2:$E$8761)-15))*Data[[#This Row],[temperatuur]])+18.151</f>
        <v>16.008142857142857</v>
      </c>
      <c r="G4209" s="7">
        <f>Data[[#This Row],[Tintern ]]-Data[[#This Row],[temperatuur]]</f>
        <v>5.8081428571428564</v>
      </c>
      <c r="H4209" s="7">
        <f>ROUND(IF(Data[[#This Row],[deltaT]]&gt;0,(Data[[#This Row],[Tintern ]]-Data[[#This Row],[temperatuur]])*Uitgangspunten!$B$9,0),1)</f>
        <v>20.2</v>
      </c>
      <c r="I4209"/>
      <c r="J4209"/>
      <c r="K4209" s="6"/>
      <c r="O4209" s="5"/>
      <c r="P4209" s="8"/>
      <c r="U4209"/>
      <c r="V4209"/>
    </row>
    <row r="4210" spans="1:22" x14ac:dyDescent="0.25">
      <c r="A4210">
        <v>2000</v>
      </c>
      <c r="B4210">
        <v>5</v>
      </c>
      <c r="C4210">
        <v>29</v>
      </c>
      <c r="D4210">
        <v>17</v>
      </c>
      <c r="E4210" s="13">
        <v>10.200000000000001</v>
      </c>
      <c r="F4210" s="7">
        <f>(((20-15)/(MIN($E$2:$E$8761)-15))*Data[[#This Row],[temperatuur]])+18.151</f>
        <v>16.008142857142857</v>
      </c>
      <c r="G4210" s="7">
        <f>Data[[#This Row],[Tintern ]]-Data[[#This Row],[temperatuur]]</f>
        <v>5.8081428571428564</v>
      </c>
      <c r="H4210" s="7">
        <f>ROUND(IF(Data[[#This Row],[deltaT]]&gt;0,(Data[[#This Row],[Tintern ]]-Data[[#This Row],[temperatuur]])*Uitgangspunten!$B$9,0),1)</f>
        <v>20.2</v>
      </c>
      <c r="I4210"/>
      <c r="J4210"/>
      <c r="K4210" s="6"/>
      <c r="O4210" s="5"/>
      <c r="P4210" s="8"/>
      <c r="U4210"/>
      <c r="V4210"/>
    </row>
    <row r="4211" spans="1:22" x14ac:dyDescent="0.25">
      <c r="A4211">
        <v>2000</v>
      </c>
      <c r="B4211">
        <v>5</v>
      </c>
      <c r="C4211">
        <v>31</v>
      </c>
      <c r="D4211">
        <v>6</v>
      </c>
      <c r="E4211" s="13">
        <v>10.200000000000001</v>
      </c>
      <c r="F4211" s="7">
        <f>(((20-15)/(MIN($E$2:$E$8761)-15))*Data[[#This Row],[temperatuur]])+18.151</f>
        <v>16.008142857142857</v>
      </c>
      <c r="G4211" s="7">
        <f>Data[[#This Row],[Tintern ]]-Data[[#This Row],[temperatuur]]</f>
        <v>5.8081428571428564</v>
      </c>
      <c r="H4211" s="7">
        <f>ROUND(IF(Data[[#This Row],[deltaT]]&gt;0,(Data[[#This Row],[Tintern ]]-Data[[#This Row],[temperatuur]])*Uitgangspunten!$B$9,0),1)</f>
        <v>20.2</v>
      </c>
      <c r="I4211"/>
      <c r="J4211"/>
      <c r="K4211" s="6"/>
      <c r="O4211" s="5"/>
      <c r="P4211" s="8"/>
      <c r="U4211"/>
      <c r="V4211"/>
    </row>
    <row r="4212" spans="1:22" x14ac:dyDescent="0.25">
      <c r="A4212">
        <v>2001</v>
      </c>
      <c r="B4212">
        <v>8</v>
      </c>
      <c r="C4212">
        <v>21</v>
      </c>
      <c r="D4212">
        <v>5</v>
      </c>
      <c r="E4212" s="13">
        <v>10.200000000000001</v>
      </c>
      <c r="F4212" s="7">
        <f>(((20-15)/(MIN($E$2:$E$8761)-15))*Data[[#This Row],[temperatuur]])+18.151</f>
        <v>16.008142857142857</v>
      </c>
      <c r="G4212" s="7">
        <f>Data[[#This Row],[Tintern ]]-Data[[#This Row],[temperatuur]]</f>
        <v>5.8081428571428564</v>
      </c>
      <c r="H4212" s="7">
        <f>ROUND(IF(Data[[#This Row],[deltaT]]&gt;0,(Data[[#This Row],[Tintern ]]-Data[[#This Row],[temperatuur]])*Uitgangspunten!$B$9,0),1)</f>
        <v>20.2</v>
      </c>
      <c r="I4212"/>
      <c r="J4212"/>
      <c r="K4212" s="6"/>
      <c r="O4212" s="5"/>
      <c r="P4212" s="8"/>
      <c r="U4212"/>
      <c r="V4212"/>
    </row>
    <row r="4213" spans="1:22" x14ac:dyDescent="0.25">
      <c r="A4213">
        <v>2011</v>
      </c>
      <c r="B4213">
        <v>9</v>
      </c>
      <c r="C4213">
        <v>23</v>
      </c>
      <c r="D4213">
        <v>20</v>
      </c>
      <c r="E4213" s="13">
        <v>10.200000000000001</v>
      </c>
      <c r="F4213" s="7">
        <f>(((20-15)/(MIN($E$2:$E$8761)-15))*Data[[#This Row],[temperatuur]])+18.151</f>
        <v>16.008142857142857</v>
      </c>
      <c r="G4213" s="7">
        <f>Data[[#This Row],[Tintern ]]-Data[[#This Row],[temperatuur]]</f>
        <v>5.8081428571428564</v>
      </c>
      <c r="H4213" s="7">
        <f>ROUND(IF(Data[[#This Row],[deltaT]]&gt;0,(Data[[#This Row],[Tintern ]]-Data[[#This Row],[temperatuur]])*Uitgangspunten!$B$9,0),1)</f>
        <v>20.2</v>
      </c>
      <c r="I4213"/>
      <c r="J4213"/>
      <c r="K4213" s="6"/>
      <c r="O4213" s="5"/>
      <c r="P4213" s="8"/>
      <c r="U4213"/>
      <c r="V4213"/>
    </row>
    <row r="4214" spans="1:22" x14ac:dyDescent="0.25">
      <c r="A4214">
        <v>2010</v>
      </c>
      <c r="B4214">
        <v>10</v>
      </c>
      <c r="C4214">
        <v>7</v>
      </c>
      <c r="D4214">
        <v>8</v>
      </c>
      <c r="E4214" s="13">
        <v>10.200000000000001</v>
      </c>
      <c r="F4214" s="7">
        <f>(((20-15)/(MIN($E$2:$E$8761)-15))*Data[[#This Row],[temperatuur]])+18.151</f>
        <v>16.008142857142857</v>
      </c>
      <c r="G4214" s="7">
        <f>Data[[#This Row],[Tintern ]]-Data[[#This Row],[temperatuur]]</f>
        <v>5.8081428571428564</v>
      </c>
      <c r="H4214" s="7">
        <f>ROUND(IF(Data[[#This Row],[deltaT]]&gt;0,(Data[[#This Row],[Tintern ]]-Data[[#This Row],[temperatuur]])*Uitgangspunten!$B$9,0),1)</f>
        <v>20.2</v>
      </c>
      <c r="I4214"/>
      <c r="J4214"/>
      <c r="K4214" s="6"/>
      <c r="O4214" s="5"/>
      <c r="P4214" s="8"/>
      <c r="U4214"/>
      <c r="V4214"/>
    </row>
    <row r="4215" spans="1:22" x14ac:dyDescent="0.25">
      <c r="A4215">
        <v>2010</v>
      </c>
      <c r="B4215">
        <v>10</v>
      </c>
      <c r="C4215">
        <v>13</v>
      </c>
      <c r="D4215">
        <v>9</v>
      </c>
      <c r="E4215" s="13">
        <v>10.200000000000001</v>
      </c>
      <c r="F4215" s="7">
        <f>(((20-15)/(MIN($E$2:$E$8761)-15))*Data[[#This Row],[temperatuur]])+18.151</f>
        <v>16.008142857142857</v>
      </c>
      <c r="G4215" s="7">
        <f>Data[[#This Row],[Tintern ]]-Data[[#This Row],[temperatuur]]</f>
        <v>5.8081428571428564</v>
      </c>
      <c r="H4215" s="7">
        <f>ROUND(IF(Data[[#This Row],[deltaT]]&gt;0,(Data[[#This Row],[Tintern ]]-Data[[#This Row],[temperatuur]])*Uitgangspunten!$B$9,0),1)</f>
        <v>20.2</v>
      </c>
      <c r="I4215"/>
      <c r="J4215"/>
      <c r="K4215" s="6"/>
      <c r="O4215" s="5"/>
      <c r="P4215" s="8"/>
      <c r="U4215"/>
      <c r="V4215"/>
    </row>
    <row r="4216" spans="1:22" x14ac:dyDescent="0.25">
      <c r="A4216">
        <v>2010</v>
      </c>
      <c r="B4216">
        <v>10</v>
      </c>
      <c r="C4216">
        <v>15</v>
      </c>
      <c r="D4216">
        <v>16</v>
      </c>
      <c r="E4216" s="13">
        <v>10.200000000000001</v>
      </c>
      <c r="F4216" s="7">
        <f>(((20-15)/(MIN($E$2:$E$8761)-15))*Data[[#This Row],[temperatuur]])+18.151</f>
        <v>16.008142857142857</v>
      </c>
      <c r="G4216" s="7">
        <f>Data[[#This Row],[Tintern ]]-Data[[#This Row],[temperatuur]]</f>
        <v>5.8081428571428564</v>
      </c>
      <c r="H4216" s="7">
        <f>ROUND(IF(Data[[#This Row],[deltaT]]&gt;0,(Data[[#This Row],[Tintern ]]-Data[[#This Row],[temperatuur]])*Uitgangspunten!$B$9,0),1)</f>
        <v>20.2</v>
      </c>
      <c r="I4216"/>
      <c r="J4216"/>
      <c r="K4216" s="6"/>
      <c r="O4216" s="5"/>
      <c r="P4216" s="8"/>
      <c r="U4216"/>
      <c r="V4216"/>
    </row>
    <row r="4217" spans="1:22" x14ac:dyDescent="0.25">
      <c r="A4217">
        <v>2010</v>
      </c>
      <c r="B4217">
        <v>10</v>
      </c>
      <c r="C4217">
        <v>15</v>
      </c>
      <c r="D4217">
        <v>17</v>
      </c>
      <c r="E4217" s="13">
        <v>10.200000000000001</v>
      </c>
      <c r="F4217" s="7">
        <f>(((20-15)/(MIN($E$2:$E$8761)-15))*Data[[#This Row],[temperatuur]])+18.151</f>
        <v>16.008142857142857</v>
      </c>
      <c r="G4217" s="7">
        <f>Data[[#This Row],[Tintern ]]-Data[[#This Row],[temperatuur]]</f>
        <v>5.8081428571428564</v>
      </c>
      <c r="H4217" s="7">
        <f>ROUND(IF(Data[[#This Row],[deltaT]]&gt;0,(Data[[#This Row],[Tintern ]]-Data[[#This Row],[temperatuur]])*Uitgangspunten!$B$9,0),1)</f>
        <v>20.2</v>
      </c>
      <c r="I4217"/>
      <c r="J4217"/>
      <c r="K4217" s="6"/>
      <c r="O4217" s="5"/>
      <c r="P4217" s="8"/>
      <c r="U4217"/>
      <c r="V4217"/>
    </row>
    <row r="4218" spans="1:22" x14ac:dyDescent="0.25">
      <c r="A4218">
        <v>2010</v>
      </c>
      <c r="B4218">
        <v>10</v>
      </c>
      <c r="C4218">
        <v>28</v>
      </c>
      <c r="D4218">
        <v>5</v>
      </c>
      <c r="E4218" s="13">
        <v>10.200000000000001</v>
      </c>
      <c r="F4218" s="7">
        <f>(((20-15)/(MIN($E$2:$E$8761)-15))*Data[[#This Row],[temperatuur]])+18.151</f>
        <v>16.008142857142857</v>
      </c>
      <c r="G4218" s="7">
        <f>Data[[#This Row],[Tintern ]]-Data[[#This Row],[temperatuur]]</f>
        <v>5.8081428571428564</v>
      </c>
      <c r="H4218" s="7">
        <f>ROUND(IF(Data[[#This Row],[deltaT]]&gt;0,(Data[[#This Row],[Tintern ]]-Data[[#This Row],[temperatuur]])*Uitgangspunten!$B$9,0),1)</f>
        <v>20.2</v>
      </c>
      <c r="I4218"/>
      <c r="J4218"/>
      <c r="K4218" s="6"/>
      <c r="O4218" s="5"/>
      <c r="P4218" s="8"/>
      <c r="U4218"/>
      <c r="V4218"/>
    </row>
    <row r="4219" spans="1:22" x14ac:dyDescent="0.25">
      <c r="A4219">
        <v>2003</v>
      </c>
      <c r="B4219">
        <v>11</v>
      </c>
      <c r="C4219">
        <v>1</v>
      </c>
      <c r="D4219">
        <v>10</v>
      </c>
      <c r="E4219" s="13">
        <v>10.200000000000001</v>
      </c>
      <c r="F4219" s="7">
        <f>(((20-15)/(MIN($E$2:$E$8761)-15))*Data[[#This Row],[temperatuur]])+18.151</f>
        <v>16.008142857142857</v>
      </c>
      <c r="G4219" s="7">
        <f>Data[[#This Row],[Tintern ]]-Data[[#This Row],[temperatuur]]</f>
        <v>5.8081428571428564</v>
      </c>
      <c r="H4219" s="7">
        <f>ROUND(IF(Data[[#This Row],[deltaT]]&gt;0,(Data[[#This Row],[Tintern ]]-Data[[#This Row],[temperatuur]])*Uitgangspunten!$B$9,0),1)</f>
        <v>20.2</v>
      </c>
      <c r="I4219"/>
      <c r="J4219"/>
      <c r="K4219" s="6"/>
      <c r="O4219" s="5"/>
      <c r="P4219" s="8"/>
      <c r="U4219"/>
      <c r="V4219"/>
    </row>
    <row r="4220" spans="1:22" x14ac:dyDescent="0.25">
      <c r="A4220">
        <v>2003</v>
      </c>
      <c r="B4220">
        <v>11</v>
      </c>
      <c r="C4220">
        <v>3</v>
      </c>
      <c r="D4220">
        <v>7</v>
      </c>
      <c r="E4220" s="13">
        <v>10.200000000000001</v>
      </c>
      <c r="F4220" s="7">
        <f>(((20-15)/(MIN($E$2:$E$8761)-15))*Data[[#This Row],[temperatuur]])+18.151</f>
        <v>16.008142857142857</v>
      </c>
      <c r="G4220" s="7">
        <f>Data[[#This Row],[Tintern ]]-Data[[#This Row],[temperatuur]]</f>
        <v>5.8081428571428564</v>
      </c>
      <c r="H4220" s="7">
        <f>ROUND(IF(Data[[#This Row],[deltaT]]&gt;0,(Data[[#This Row],[Tintern ]]-Data[[#This Row],[temperatuur]])*Uitgangspunten!$B$9,0),1)</f>
        <v>20.2</v>
      </c>
      <c r="I4220"/>
      <c r="J4220"/>
      <c r="K4220" s="6"/>
      <c r="O4220" s="5"/>
      <c r="P4220" s="8"/>
      <c r="U4220"/>
      <c r="V4220"/>
    </row>
    <row r="4221" spans="1:22" x14ac:dyDescent="0.25">
      <c r="A4221">
        <v>2003</v>
      </c>
      <c r="B4221">
        <v>11</v>
      </c>
      <c r="C4221">
        <v>3</v>
      </c>
      <c r="D4221">
        <v>8</v>
      </c>
      <c r="E4221" s="13">
        <v>10.200000000000001</v>
      </c>
      <c r="F4221" s="7">
        <f>(((20-15)/(MIN($E$2:$E$8761)-15))*Data[[#This Row],[temperatuur]])+18.151</f>
        <v>16.008142857142857</v>
      </c>
      <c r="G4221" s="7">
        <f>Data[[#This Row],[Tintern ]]-Data[[#This Row],[temperatuur]]</f>
        <v>5.8081428571428564</v>
      </c>
      <c r="H4221" s="7">
        <f>ROUND(IF(Data[[#This Row],[deltaT]]&gt;0,(Data[[#This Row],[Tintern ]]-Data[[#This Row],[temperatuur]])*Uitgangspunten!$B$9,0),1)</f>
        <v>20.2</v>
      </c>
      <c r="I4221"/>
      <c r="J4221"/>
      <c r="K4221" s="6"/>
      <c r="O4221" s="5"/>
      <c r="P4221" s="8"/>
      <c r="U4221"/>
      <c r="V4221"/>
    </row>
    <row r="4222" spans="1:22" x14ac:dyDescent="0.25">
      <c r="A4222">
        <v>2003</v>
      </c>
      <c r="B4222">
        <v>11</v>
      </c>
      <c r="C4222">
        <v>4</v>
      </c>
      <c r="D4222">
        <v>14</v>
      </c>
      <c r="E4222" s="13">
        <v>10.200000000000001</v>
      </c>
      <c r="F4222" s="7">
        <f>(((20-15)/(MIN($E$2:$E$8761)-15))*Data[[#This Row],[temperatuur]])+18.151</f>
        <v>16.008142857142857</v>
      </c>
      <c r="G4222" s="7">
        <f>Data[[#This Row],[Tintern ]]-Data[[#This Row],[temperatuur]]</f>
        <v>5.8081428571428564</v>
      </c>
      <c r="H4222" s="7">
        <f>ROUND(IF(Data[[#This Row],[deltaT]]&gt;0,(Data[[#This Row],[Tintern ]]-Data[[#This Row],[temperatuur]])*Uitgangspunten!$B$9,0),1)</f>
        <v>20.2</v>
      </c>
      <c r="I4222"/>
      <c r="J4222"/>
      <c r="K4222" s="6"/>
      <c r="O4222" s="5"/>
      <c r="P4222" s="8"/>
      <c r="U4222"/>
      <c r="V4222"/>
    </row>
    <row r="4223" spans="1:22" x14ac:dyDescent="0.25">
      <c r="A4223">
        <v>2003</v>
      </c>
      <c r="B4223">
        <v>11</v>
      </c>
      <c r="C4223">
        <v>4</v>
      </c>
      <c r="D4223">
        <v>19</v>
      </c>
      <c r="E4223" s="13">
        <v>10.200000000000001</v>
      </c>
      <c r="F4223" s="7">
        <f>(((20-15)/(MIN($E$2:$E$8761)-15))*Data[[#This Row],[temperatuur]])+18.151</f>
        <v>16.008142857142857</v>
      </c>
      <c r="G4223" s="7">
        <f>Data[[#This Row],[Tintern ]]-Data[[#This Row],[temperatuur]]</f>
        <v>5.8081428571428564</v>
      </c>
      <c r="H4223" s="7">
        <f>ROUND(IF(Data[[#This Row],[deltaT]]&gt;0,(Data[[#This Row],[Tintern ]]-Data[[#This Row],[temperatuur]])*Uitgangspunten!$B$9,0),1)</f>
        <v>20.2</v>
      </c>
      <c r="I4223"/>
      <c r="J4223"/>
      <c r="K4223" s="6"/>
      <c r="O4223" s="5"/>
      <c r="P4223" s="8"/>
      <c r="U4223"/>
      <c r="V4223"/>
    </row>
    <row r="4224" spans="1:22" x14ac:dyDescent="0.25">
      <c r="A4224">
        <v>2003</v>
      </c>
      <c r="B4224">
        <v>11</v>
      </c>
      <c r="C4224">
        <v>4</v>
      </c>
      <c r="D4224">
        <v>20</v>
      </c>
      <c r="E4224" s="13">
        <v>10.200000000000001</v>
      </c>
      <c r="F4224" s="7">
        <f>(((20-15)/(MIN($E$2:$E$8761)-15))*Data[[#This Row],[temperatuur]])+18.151</f>
        <v>16.008142857142857</v>
      </c>
      <c r="G4224" s="7">
        <f>Data[[#This Row],[Tintern ]]-Data[[#This Row],[temperatuur]]</f>
        <v>5.8081428571428564</v>
      </c>
      <c r="H4224" s="7">
        <f>ROUND(IF(Data[[#This Row],[deltaT]]&gt;0,(Data[[#This Row],[Tintern ]]-Data[[#This Row],[temperatuur]])*Uitgangspunten!$B$9,0),1)</f>
        <v>20.2</v>
      </c>
      <c r="I4224"/>
      <c r="J4224"/>
      <c r="K4224" s="6"/>
      <c r="O4224" s="5"/>
      <c r="P4224" s="8"/>
      <c r="U4224"/>
      <c r="V4224"/>
    </row>
    <row r="4225" spans="1:22" x14ac:dyDescent="0.25">
      <c r="A4225">
        <v>2003</v>
      </c>
      <c r="B4225">
        <v>11</v>
      </c>
      <c r="C4225">
        <v>10</v>
      </c>
      <c r="D4225">
        <v>17</v>
      </c>
      <c r="E4225" s="13">
        <v>10.200000000000001</v>
      </c>
      <c r="F4225" s="7">
        <f>(((20-15)/(MIN($E$2:$E$8761)-15))*Data[[#This Row],[temperatuur]])+18.151</f>
        <v>16.008142857142857</v>
      </c>
      <c r="G4225" s="7">
        <f>Data[[#This Row],[Tintern ]]-Data[[#This Row],[temperatuur]]</f>
        <v>5.8081428571428564</v>
      </c>
      <c r="H4225" s="7">
        <f>ROUND(IF(Data[[#This Row],[deltaT]]&gt;0,(Data[[#This Row],[Tintern ]]-Data[[#This Row],[temperatuur]])*Uitgangspunten!$B$9,0),1)</f>
        <v>20.2</v>
      </c>
      <c r="I4225"/>
      <c r="J4225"/>
      <c r="K4225" s="6"/>
      <c r="O4225" s="5"/>
      <c r="P4225" s="8"/>
      <c r="U4225"/>
      <c r="V4225"/>
    </row>
    <row r="4226" spans="1:22" x14ac:dyDescent="0.25">
      <c r="A4226">
        <v>2003</v>
      </c>
      <c r="B4226">
        <v>11</v>
      </c>
      <c r="C4226">
        <v>21</v>
      </c>
      <c r="D4226">
        <v>16</v>
      </c>
      <c r="E4226" s="13">
        <v>10.200000000000001</v>
      </c>
      <c r="F4226" s="7">
        <f>(((20-15)/(MIN($E$2:$E$8761)-15))*Data[[#This Row],[temperatuur]])+18.151</f>
        <v>16.008142857142857</v>
      </c>
      <c r="G4226" s="7">
        <f>Data[[#This Row],[Tintern ]]-Data[[#This Row],[temperatuur]]</f>
        <v>5.8081428571428564</v>
      </c>
      <c r="H4226" s="7">
        <f>ROUND(IF(Data[[#This Row],[deltaT]]&gt;0,(Data[[#This Row],[Tintern ]]-Data[[#This Row],[temperatuur]])*Uitgangspunten!$B$9,0),1)</f>
        <v>20.2</v>
      </c>
      <c r="I4226">
        <f>(MAX(E4202:E4225)+MIN(E4202:E4225))/20</f>
        <v>1.02</v>
      </c>
      <c r="J4226"/>
      <c r="K4226" s="6"/>
      <c r="O4226" s="5"/>
      <c r="P4226" s="8"/>
      <c r="U4226"/>
      <c r="V4226"/>
    </row>
    <row r="4227" spans="1:22" x14ac:dyDescent="0.25">
      <c r="A4227">
        <v>2003</v>
      </c>
      <c r="B4227">
        <v>11</v>
      </c>
      <c r="C4227">
        <v>21</v>
      </c>
      <c r="D4227">
        <v>19</v>
      </c>
      <c r="E4227" s="13">
        <v>10.200000000000001</v>
      </c>
      <c r="F4227" s="7">
        <f>(((20-15)/(MIN($E$2:$E$8761)-15))*Data[[#This Row],[temperatuur]])+18.151</f>
        <v>16.008142857142857</v>
      </c>
      <c r="G4227" s="7">
        <f>Data[[#This Row],[Tintern ]]-Data[[#This Row],[temperatuur]]</f>
        <v>5.8081428571428564</v>
      </c>
      <c r="H4227" s="7">
        <f>ROUND(IF(Data[[#This Row],[deltaT]]&gt;0,(Data[[#This Row],[Tintern ]]-Data[[#This Row],[temperatuur]])*Uitgangspunten!$B$9,0),1)</f>
        <v>20.2</v>
      </c>
      <c r="I4227"/>
      <c r="J4227"/>
      <c r="K4227" s="6"/>
      <c r="O4227" s="5"/>
      <c r="P4227" s="8"/>
      <c r="U4227"/>
      <c r="V4227"/>
    </row>
    <row r="4228" spans="1:22" x14ac:dyDescent="0.25">
      <c r="A4228">
        <v>2003</v>
      </c>
      <c r="B4228">
        <v>11</v>
      </c>
      <c r="C4228">
        <v>26</v>
      </c>
      <c r="D4228">
        <v>11</v>
      </c>
      <c r="E4228" s="13">
        <v>10.200000000000001</v>
      </c>
      <c r="F4228" s="7">
        <f>(((20-15)/(MIN($E$2:$E$8761)-15))*Data[[#This Row],[temperatuur]])+18.151</f>
        <v>16.008142857142857</v>
      </c>
      <c r="G4228" s="7">
        <f>Data[[#This Row],[Tintern ]]-Data[[#This Row],[temperatuur]]</f>
        <v>5.8081428571428564</v>
      </c>
      <c r="H4228" s="7">
        <f>ROUND(IF(Data[[#This Row],[deltaT]]&gt;0,(Data[[#This Row],[Tintern ]]-Data[[#This Row],[temperatuur]])*Uitgangspunten!$B$9,0),1)</f>
        <v>20.2</v>
      </c>
      <c r="I4228"/>
      <c r="J4228"/>
      <c r="K4228" s="6"/>
      <c r="O4228" s="5"/>
      <c r="P4228" s="8"/>
      <c r="U4228"/>
      <c r="V4228"/>
    </row>
    <row r="4229" spans="1:22" x14ac:dyDescent="0.25">
      <c r="A4229">
        <v>2001</v>
      </c>
      <c r="B4229">
        <v>1</v>
      </c>
      <c r="C4229">
        <v>2</v>
      </c>
      <c r="D4229">
        <v>15</v>
      </c>
      <c r="E4229" s="13">
        <v>10.3</v>
      </c>
      <c r="F4229" s="7">
        <f>(((20-15)/(MIN($E$2:$E$8761)-15))*Data[[#This Row],[temperatuur]])+18.151</f>
        <v>15.987134453781511</v>
      </c>
      <c r="G4229" s="7">
        <f>Data[[#This Row],[Tintern ]]-Data[[#This Row],[temperatuur]]</f>
        <v>5.6871344537815105</v>
      </c>
      <c r="H4229" s="7">
        <f>ROUND(IF(Data[[#This Row],[deltaT]]&gt;0,(Data[[#This Row],[Tintern ]]-Data[[#This Row],[temperatuur]])*Uitgangspunten!$B$9,0),1)</f>
        <v>19.7</v>
      </c>
      <c r="I4229"/>
      <c r="J4229"/>
      <c r="K4229" s="6"/>
      <c r="O4229" s="5"/>
      <c r="P4229" s="8"/>
      <c r="U4229"/>
      <c r="V4229"/>
    </row>
    <row r="4230" spans="1:22" x14ac:dyDescent="0.25">
      <c r="A4230">
        <v>2001</v>
      </c>
      <c r="B4230">
        <v>1</v>
      </c>
      <c r="C4230">
        <v>24</v>
      </c>
      <c r="D4230">
        <v>13</v>
      </c>
      <c r="E4230" s="13">
        <v>10.3</v>
      </c>
      <c r="F4230" s="7">
        <f>(((20-15)/(MIN($E$2:$E$8761)-15))*Data[[#This Row],[temperatuur]])+18.151</f>
        <v>15.987134453781511</v>
      </c>
      <c r="G4230" s="7">
        <f>Data[[#This Row],[Tintern ]]-Data[[#This Row],[temperatuur]]</f>
        <v>5.6871344537815105</v>
      </c>
      <c r="H4230" s="7">
        <f>ROUND(IF(Data[[#This Row],[deltaT]]&gt;0,(Data[[#This Row],[Tintern ]]-Data[[#This Row],[temperatuur]])*Uitgangspunten!$B$9,0),1)</f>
        <v>19.7</v>
      </c>
      <c r="I4230"/>
      <c r="J4230"/>
      <c r="K4230" s="6"/>
      <c r="O4230" s="5"/>
      <c r="P4230" s="8"/>
      <c r="U4230"/>
      <c r="V4230"/>
    </row>
    <row r="4231" spans="1:22" x14ac:dyDescent="0.25">
      <c r="A4231">
        <v>2004</v>
      </c>
      <c r="B4231">
        <v>2</v>
      </c>
      <c r="C4231">
        <v>6</v>
      </c>
      <c r="D4231">
        <v>3</v>
      </c>
      <c r="E4231" s="13">
        <v>10.3</v>
      </c>
      <c r="F4231" s="7">
        <f>(((20-15)/(MIN($E$2:$E$8761)-15))*Data[[#This Row],[temperatuur]])+18.151</f>
        <v>15.987134453781511</v>
      </c>
      <c r="G4231" s="7">
        <f>Data[[#This Row],[Tintern ]]-Data[[#This Row],[temperatuur]]</f>
        <v>5.6871344537815105</v>
      </c>
      <c r="H4231" s="7">
        <f>ROUND(IF(Data[[#This Row],[deltaT]]&gt;0,(Data[[#This Row],[Tintern ]]-Data[[#This Row],[temperatuur]])*Uitgangspunten!$B$9,0),1)</f>
        <v>19.7</v>
      </c>
      <c r="I4231"/>
      <c r="J4231"/>
      <c r="K4231" s="6"/>
      <c r="O4231" s="5"/>
      <c r="P4231" s="8"/>
      <c r="U4231"/>
      <c r="V4231"/>
    </row>
    <row r="4232" spans="1:22" x14ac:dyDescent="0.25">
      <c r="A4232">
        <v>2004</v>
      </c>
      <c r="B4232">
        <v>3</v>
      </c>
      <c r="C4232">
        <v>15</v>
      </c>
      <c r="D4232">
        <v>7</v>
      </c>
      <c r="E4232" s="13">
        <v>10.3</v>
      </c>
      <c r="F4232" s="7">
        <f>(((20-15)/(MIN($E$2:$E$8761)-15))*Data[[#This Row],[temperatuur]])+18.151</f>
        <v>15.987134453781511</v>
      </c>
      <c r="G4232" s="7">
        <f>Data[[#This Row],[Tintern ]]-Data[[#This Row],[temperatuur]]</f>
        <v>5.6871344537815105</v>
      </c>
      <c r="H4232" s="7">
        <f>ROUND(IF(Data[[#This Row],[deltaT]]&gt;0,(Data[[#This Row],[Tintern ]]-Data[[#This Row],[temperatuur]])*Uitgangspunten!$B$9,0),1)</f>
        <v>19.7</v>
      </c>
      <c r="I4232"/>
      <c r="J4232"/>
      <c r="K4232" s="6"/>
      <c r="O4232" s="5"/>
      <c r="P4232" s="8"/>
      <c r="U4232"/>
      <c r="V4232"/>
    </row>
    <row r="4233" spans="1:22" x14ac:dyDescent="0.25">
      <c r="A4233">
        <v>2004</v>
      </c>
      <c r="B4233">
        <v>3</v>
      </c>
      <c r="C4233">
        <v>20</v>
      </c>
      <c r="D4233">
        <v>23</v>
      </c>
      <c r="E4233" s="13">
        <v>10.3</v>
      </c>
      <c r="F4233" s="7">
        <f>(((20-15)/(MIN($E$2:$E$8761)-15))*Data[[#This Row],[temperatuur]])+18.151</f>
        <v>15.987134453781511</v>
      </c>
      <c r="G4233" s="7">
        <f>Data[[#This Row],[Tintern ]]-Data[[#This Row],[temperatuur]]</f>
        <v>5.6871344537815105</v>
      </c>
      <c r="H4233" s="7">
        <f>ROUND(IF(Data[[#This Row],[deltaT]]&gt;0,(Data[[#This Row],[Tintern ]]-Data[[#This Row],[temperatuur]])*Uitgangspunten!$B$9,0),1)</f>
        <v>19.7</v>
      </c>
      <c r="I4233"/>
      <c r="J4233"/>
      <c r="K4233" s="6"/>
      <c r="O4233" s="5"/>
      <c r="P4233" s="8"/>
      <c r="U4233"/>
      <c r="V4233"/>
    </row>
    <row r="4234" spans="1:22" x14ac:dyDescent="0.25">
      <c r="A4234">
        <v>2004</v>
      </c>
      <c r="B4234">
        <v>3</v>
      </c>
      <c r="C4234">
        <v>28</v>
      </c>
      <c r="D4234">
        <v>11</v>
      </c>
      <c r="E4234" s="13">
        <v>10.3</v>
      </c>
      <c r="F4234" s="7">
        <f>(((20-15)/(MIN($E$2:$E$8761)-15))*Data[[#This Row],[temperatuur]])+18.151</f>
        <v>15.987134453781511</v>
      </c>
      <c r="G4234" s="7">
        <f>Data[[#This Row],[Tintern ]]-Data[[#This Row],[temperatuur]]</f>
        <v>5.6871344537815105</v>
      </c>
      <c r="H4234" s="7">
        <f>ROUND(IF(Data[[#This Row],[deltaT]]&gt;0,(Data[[#This Row],[Tintern ]]-Data[[#This Row],[temperatuur]])*Uitgangspunten!$B$9,0),1)</f>
        <v>19.7</v>
      </c>
      <c r="I4234"/>
      <c r="J4234"/>
      <c r="K4234" s="6"/>
      <c r="O4234" s="5"/>
      <c r="P4234" s="8"/>
      <c r="U4234"/>
      <c r="V4234"/>
    </row>
    <row r="4235" spans="1:22" x14ac:dyDescent="0.25">
      <c r="A4235">
        <v>2002</v>
      </c>
      <c r="B4235" s="3">
        <v>4</v>
      </c>
      <c r="C4235" s="3">
        <v>1</v>
      </c>
      <c r="D4235" s="3">
        <v>8</v>
      </c>
      <c r="E4235" s="13">
        <v>10.3</v>
      </c>
      <c r="F4235" s="7">
        <f>(((20-15)/(MIN($E$2:$E$8761)-15))*Data[[#This Row],[temperatuur]])+18.151</f>
        <v>15.987134453781511</v>
      </c>
      <c r="G4235" s="7">
        <f>Data[[#This Row],[Tintern ]]-Data[[#This Row],[temperatuur]]</f>
        <v>5.6871344537815105</v>
      </c>
      <c r="H4235" s="7">
        <f>ROUND(IF(Data[[#This Row],[deltaT]]&gt;0,(Data[[#This Row],[Tintern ]]-Data[[#This Row],[temperatuur]])*Uitgangspunten!$B$9,0),1)</f>
        <v>19.7</v>
      </c>
      <c r="I4235"/>
      <c r="J4235"/>
      <c r="K4235" s="6"/>
      <c r="O4235" s="5"/>
      <c r="P4235" s="8"/>
      <c r="U4235"/>
      <c r="V4235"/>
    </row>
    <row r="4236" spans="1:22" x14ac:dyDescent="0.25">
      <c r="A4236">
        <v>2002</v>
      </c>
      <c r="B4236">
        <v>4</v>
      </c>
      <c r="C4236">
        <v>4</v>
      </c>
      <c r="D4236">
        <v>8</v>
      </c>
      <c r="E4236" s="13">
        <v>10.3</v>
      </c>
      <c r="F4236" s="7">
        <f>(((20-15)/(MIN($E$2:$E$8761)-15))*Data[[#This Row],[temperatuur]])+18.151</f>
        <v>15.987134453781511</v>
      </c>
      <c r="G4236" s="7">
        <f>Data[[#This Row],[Tintern ]]-Data[[#This Row],[temperatuur]]</f>
        <v>5.6871344537815105</v>
      </c>
      <c r="H4236" s="7">
        <f>ROUND(IF(Data[[#This Row],[deltaT]]&gt;0,(Data[[#This Row],[Tintern ]]-Data[[#This Row],[temperatuur]])*Uitgangspunten!$B$9,0),1)</f>
        <v>19.7</v>
      </c>
      <c r="I4236"/>
      <c r="J4236"/>
      <c r="K4236" s="6"/>
      <c r="O4236" s="5"/>
      <c r="P4236" s="8"/>
      <c r="U4236"/>
      <c r="V4236"/>
    </row>
    <row r="4237" spans="1:22" x14ac:dyDescent="0.25">
      <c r="A4237">
        <v>2002</v>
      </c>
      <c r="B4237">
        <v>4</v>
      </c>
      <c r="C4237">
        <v>6</v>
      </c>
      <c r="D4237">
        <v>17</v>
      </c>
      <c r="E4237" s="13">
        <v>10.3</v>
      </c>
      <c r="F4237" s="7">
        <f>(((20-15)/(MIN($E$2:$E$8761)-15))*Data[[#This Row],[temperatuur]])+18.151</f>
        <v>15.987134453781511</v>
      </c>
      <c r="G4237" s="7">
        <f>Data[[#This Row],[Tintern ]]-Data[[#This Row],[temperatuur]]</f>
        <v>5.6871344537815105</v>
      </c>
      <c r="H4237" s="7">
        <f>ROUND(IF(Data[[#This Row],[deltaT]]&gt;0,(Data[[#This Row],[Tintern ]]-Data[[#This Row],[temperatuur]])*Uitgangspunten!$B$9,0),1)</f>
        <v>19.7</v>
      </c>
      <c r="I4237"/>
      <c r="J4237"/>
      <c r="K4237" s="6"/>
      <c r="O4237" s="5"/>
      <c r="P4237" s="8"/>
      <c r="U4237"/>
      <c r="V4237"/>
    </row>
    <row r="4238" spans="1:22" x14ac:dyDescent="0.25">
      <c r="A4238">
        <v>2002</v>
      </c>
      <c r="B4238">
        <v>4</v>
      </c>
      <c r="C4238">
        <v>8</v>
      </c>
      <c r="D4238">
        <v>9</v>
      </c>
      <c r="E4238" s="13">
        <v>10.3</v>
      </c>
      <c r="F4238" s="7">
        <f>(((20-15)/(MIN($E$2:$E$8761)-15))*Data[[#This Row],[temperatuur]])+18.151</f>
        <v>15.987134453781511</v>
      </c>
      <c r="G4238" s="7">
        <f>Data[[#This Row],[Tintern ]]-Data[[#This Row],[temperatuur]]</f>
        <v>5.6871344537815105</v>
      </c>
      <c r="H4238" s="7">
        <f>ROUND(IF(Data[[#This Row],[deltaT]]&gt;0,(Data[[#This Row],[Tintern ]]-Data[[#This Row],[temperatuur]])*Uitgangspunten!$B$9,0),1)</f>
        <v>19.7</v>
      </c>
      <c r="I4238"/>
      <c r="J4238"/>
      <c r="K4238" s="6"/>
      <c r="O4238" s="5"/>
      <c r="P4238" s="8"/>
      <c r="U4238"/>
      <c r="V4238"/>
    </row>
    <row r="4239" spans="1:22" x14ac:dyDescent="0.25">
      <c r="A4239">
        <v>2002</v>
      </c>
      <c r="B4239">
        <v>4</v>
      </c>
      <c r="C4239">
        <v>11</v>
      </c>
      <c r="D4239">
        <v>10</v>
      </c>
      <c r="E4239" s="13">
        <v>10.3</v>
      </c>
      <c r="F4239" s="7">
        <f>(((20-15)/(MIN($E$2:$E$8761)-15))*Data[[#This Row],[temperatuur]])+18.151</f>
        <v>15.987134453781511</v>
      </c>
      <c r="G4239" s="7">
        <f>Data[[#This Row],[Tintern ]]-Data[[#This Row],[temperatuur]]</f>
        <v>5.6871344537815105</v>
      </c>
      <c r="H4239" s="7">
        <f>ROUND(IF(Data[[#This Row],[deltaT]]&gt;0,(Data[[#This Row],[Tintern ]]-Data[[#This Row],[temperatuur]])*Uitgangspunten!$B$9,0),1)</f>
        <v>19.7</v>
      </c>
      <c r="I4239"/>
      <c r="J4239"/>
      <c r="K4239" s="6"/>
      <c r="O4239" s="5"/>
      <c r="P4239" s="8"/>
      <c r="U4239"/>
      <c r="V4239"/>
    </row>
    <row r="4240" spans="1:22" x14ac:dyDescent="0.25">
      <c r="A4240">
        <v>2002</v>
      </c>
      <c r="B4240">
        <v>4</v>
      </c>
      <c r="C4240">
        <v>14</v>
      </c>
      <c r="D4240">
        <v>16</v>
      </c>
      <c r="E4240" s="13">
        <v>10.3</v>
      </c>
      <c r="F4240" s="7">
        <f>(((20-15)/(MIN($E$2:$E$8761)-15))*Data[[#This Row],[temperatuur]])+18.151</f>
        <v>15.987134453781511</v>
      </c>
      <c r="G4240" s="7">
        <f>Data[[#This Row],[Tintern ]]-Data[[#This Row],[temperatuur]]</f>
        <v>5.6871344537815105</v>
      </c>
      <c r="H4240" s="7">
        <f>ROUND(IF(Data[[#This Row],[deltaT]]&gt;0,(Data[[#This Row],[Tintern ]]-Data[[#This Row],[temperatuur]])*Uitgangspunten!$B$9,0),1)</f>
        <v>19.7</v>
      </c>
      <c r="I4240"/>
      <c r="J4240"/>
      <c r="K4240" s="6"/>
      <c r="O4240" s="5"/>
      <c r="P4240" s="8"/>
      <c r="U4240"/>
      <c r="V4240"/>
    </row>
    <row r="4241" spans="1:22" x14ac:dyDescent="0.25">
      <c r="A4241">
        <v>2002</v>
      </c>
      <c r="B4241">
        <v>4</v>
      </c>
      <c r="C4241">
        <v>30</v>
      </c>
      <c r="D4241">
        <v>9</v>
      </c>
      <c r="E4241" s="13">
        <v>10.3</v>
      </c>
      <c r="F4241" s="7">
        <f>(((20-15)/(MIN($E$2:$E$8761)-15))*Data[[#This Row],[temperatuur]])+18.151</f>
        <v>15.987134453781511</v>
      </c>
      <c r="G4241" s="7">
        <f>Data[[#This Row],[Tintern ]]-Data[[#This Row],[temperatuur]]</f>
        <v>5.6871344537815105</v>
      </c>
      <c r="H4241" s="7">
        <f>ROUND(IF(Data[[#This Row],[deltaT]]&gt;0,(Data[[#This Row],[Tintern ]]-Data[[#This Row],[temperatuur]])*Uitgangspunten!$B$9,0),1)</f>
        <v>19.7</v>
      </c>
      <c r="I4241"/>
      <c r="J4241"/>
      <c r="K4241" s="6"/>
      <c r="O4241" s="5"/>
      <c r="P4241" s="8"/>
      <c r="U4241"/>
      <c r="V4241"/>
    </row>
    <row r="4242" spans="1:22" x14ac:dyDescent="0.25">
      <c r="A4242">
        <v>2000</v>
      </c>
      <c r="B4242">
        <v>5</v>
      </c>
      <c r="C4242">
        <v>2</v>
      </c>
      <c r="D4242">
        <v>21</v>
      </c>
      <c r="E4242" s="13">
        <v>10.3</v>
      </c>
      <c r="F4242" s="7">
        <f>(((20-15)/(MIN($E$2:$E$8761)-15))*Data[[#This Row],[temperatuur]])+18.151</f>
        <v>15.987134453781511</v>
      </c>
      <c r="G4242" s="7">
        <f>Data[[#This Row],[Tintern ]]-Data[[#This Row],[temperatuur]]</f>
        <v>5.6871344537815105</v>
      </c>
      <c r="H4242" s="7">
        <f>ROUND(IF(Data[[#This Row],[deltaT]]&gt;0,(Data[[#This Row],[Tintern ]]-Data[[#This Row],[temperatuur]])*Uitgangspunten!$B$9,0),1)</f>
        <v>19.7</v>
      </c>
      <c r="I4242"/>
      <c r="J4242"/>
      <c r="K4242" s="6"/>
      <c r="O4242" s="5"/>
      <c r="P4242" s="8"/>
      <c r="U4242"/>
      <c r="V4242"/>
    </row>
    <row r="4243" spans="1:22" x14ac:dyDescent="0.25">
      <c r="A4243">
        <v>2000</v>
      </c>
      <c r="B4243">
        <v>5</v>
      </c>
      <c r="C4243">
        <v>5</v>
      </c>
      <c r="D4243">
        <v>1</v>
      </c>
      <c r="E4243" s="13">
        <v>10.3</v>
      </c>
      <c r="F4243" s="7">
        <f>(((20-15)/(MIN($E$2:$E$8761)-15))*Data[[#This Row],[temperatuur]])+18.151</f>
        <v>15.987134453781511</v>
      </c>
      <c r="G4243" s="7">
        <f>Data[[#This Row],[Tintern ]]-Data[[#This Row],[temperatuur]]</f>
        <v>5.6871344537815105</v>
      </c>
      <c r="H4243" s="7">
        <f>ROUND(IF(Data[[#This Row],[deltaT]]&gt;0,(Data[[#This Row],[Tintern ]]-Data[[#This Row],[temperatuur]])*Uitgangspunten!$B$9,0),1)</f>
        <v>19.7</v>
      </c>
      <c r="I4243"/>
      <c r="J4243"/>
      <c r="K4243" s="6"/>
      <c r="O4243" s="5"/>
      <c r="P4243" s="8"/>
      <c r="U4243"/>
      <c r="V4243"/>
    </row>
    <row r="4244" spans="1:22" x14ac:dyDescent="0.25">
      <c r="A4244">
        <v>2000</v>
      </c>
      <c r="B4244">
        <v>5</v>
      </c>
      <c r="C4244">
        <v>19</v>
      </c>
      <c r="D4244">
        <v>18</v>
      </c>
      <c r="E4244" s="13">
        <v>10.3</v>
      </c>
      <c r="F4244" s="7">
        <f>(((20-15)/(MIN($E$2:$E$8761)-15))*Data[[#This Row],[temperatuur]])+18.151</f>
        <v>15.987134453781511</v>
      </c>
      <c r="G4244" s="7">
        <f>Data[[#This Row],[Tintern ]]-Data[[#This Row],[temperatuur]]</f>
        <v>5.6871344537815105</v>
      </c>
      <c r="H4244" s="7">
        <f>ROUND(IF(Data[[#This Row],[deltaT]]&gt;0,(Data[[#This Row],[Tintern ]]-Data[[#This Row],[temperatuur]])*Uitgangspunten!$B$9,0),1)</f>
        <v>19.7</v>
      </c>
      <c r="I4244"/>
      <c r="J4244"/>
      <c r="K4244" s="6"/>
      <c r="O4244" s="5"/>
      <c r="P4244" s="8"/>
      <c r="U4244"/>
      <c r="V4244"/>
    </row>
    <row r="4245" spans="1:22" x14ac:dyDescent="0.25">
      <c r="A4245">
        <v>2000</v>
      </c>
      <c r="B4245">
        <v>5</v>
      </c>
      <c r="C4245">
        <v>20</v>
      </c>
      <c r="D4245">
        <v>6</v>
      </c>
      <c r="E4245" s="13">
        <v>10.3</v>
      </c>
      <c r="F4245" s="7">
        <f>(((20-15)/(MIN($E$2:$E$8761)-15))*Data[[#This Row],[temperatuur]])+18.151</f>
        <v>15.987134453781511</v>
      </c>
      <c r="G4245" s="7">
        <f>Data[[#This Row],[Tintern ]]-Data[[#This Row],[temperatuur]]</f>
        <v>5.6871344537815105</v>
      </c>
      <c r="H4245" s="7">
        <f>ROUND(IF(Data[[#This Row],[deltaT]]&gt;0,(Data[[#This Row],[Tintern ]]-Data[[#This Row],[temperatuur]])*Uitgangspunten!$B$9,0),1)</f>
        <v>19.7</v>
      </c>
      <c r="I4245"/>
      <c r="J4245"/>
      <c r="K4245" s="6"/>
      <c r="O4245" s="5"/>
      <c r="P4245" s="8"/>
      <c r="U4245"/>
      <c r="V4245"/>
    </row>
    <row r="4246" spans="1:22" x14ac:dyDescent="0.25">
      <c r="A4246">
        <v>2000</v>
      </c>
      <c r="B4246">
        <v>5</v>
      </c>
      <c r="C4246">
        <v>21</v>
      </c>
      <c r="D4246">
        <v>23</v>
      </c>
      <c r="E4246" s="13">
        <v>10.3</v>
      </c>
      <c r="F4246" s="7">
        <f>(((20-15)/(MIN($E$2:$E$8761)-15))*Data[[#This Row],[temperatuur]])+18.151</f>
        <v>15.987134453781511</v>
      </c>
      <c r="G4246" s="7">
        <f>Data[[#This Row],[Tintern ]]-Data[[#This Row],[temperatuur]]</f>
        <v>5.6871344537815105</v>
      </c>
      <c r="H4246" s="7">
        <f>ROUND(IF(Data[[#This Row],[deltaT]]&gt;0,(Data[[#This Row],[Tintern ]]-Data[[#This Row],[temperatuur]])*Uitgangspunten!$B$9,0),1)</f>
        <v>19.7</v>
      </c>
      <c r="I4246"/>
      <c r="J4246"/>
      <c r="K4246" s="6"/>
      <c r="O4246" s="5"/>
      <c r="P4246" s="8"/>
      <c r="U4246"/>
      <c r="V4246"/>
    </row>
    <row r="4247" spans="1:22" x14ac:dyDescent="0.25">
      <c r="A4247">
        <v>2000</v>
      </c>
      <c r="B4247">
        <v>5</v>
      </c>
      <c r="C4247">
        <v>21</v>
      </c>
      <c r="D4247">
        <v>24</v>
      </c>
      <c r="E4247" s="13">
        <v>10.3</v>
      </c>
      <c r="F4247" s="7">
        <f>(((20-15)/(MIN($E$2:$E$8761)-15))*Data[[#This Row],[temperatuur]])+18.151</f>
        <v>15.987134453781511</v>
      </c>
      <c r="G4247" s="7">
        <f>Data[[#This Row],[Tintern ]]-Data[[#This Row],[temperatuur]]</f>
        <v>5.6871344537815105</v>
      </c>
      <c r="H4247" s="7">
        <f>ROUND(IF(Data[[#This Row],[deltaT]]&gt;0,(Data[[#This Row],[Tintern ]]-Data[[#This Row],[temperatuur]])*Uitgangspunten!$B$9,0),1)</f>
        <v>19.7</v>
      </c>
      <c r="I4247"/>
      <c r="J4247"/>
      <c r="K4247" s="6"/>
      <c r="O4247" s="5"/>
      <c r="P4247" s="8"/>
      <c r="U4247"/>
      <c r="V4247"/>
    </row>
    <row r="4248" spans="1:22" x14ac:dyDescent="0.25">
      <c r="A4248">
        <v>2000</v>
      </c>
      <c r="B4248">
        <v>5</v>
      </c>
      <c r="C4248">
        <v>22</v>
      </c>
      <c r="D4248">
        <v>1</v>
      </c>
      <c r="E4248" s="13">
        <v>10.3</v>
      </c>
      <c r="F4248" s="7">
        <f>(((20-15)/(MIN($E$2:$E$8761)-15))*Data[[#This Row],[temperatuur]])+18.151</f>
        <v>15.987134453781511</v>
      </c>
      <c r="G4248" s="7">
        <f>Data[[#This Row],[Tintern ]]-Data[[#This Row],[temperatuur]]</f>
        <v>5.6871344537815105</v>
      </c>
      <c r="H4248" s="7">
        <f>ROUND(IF(Data[[#This Row],[deltaT]]&gt;0,(Data[[#This Row],[Tintern ]]-Data[[#This Row],[temperatuur]])*Uitgangspunten!$B$9,0),1)</f>
        <v>19.7</v>
      </c>
      <c r="I4248"/>
      <c r="J4248"/>
      <c r="K4248" s="6"/>
      <c r="O4248" s="5"/>
      <c r="P4248" s="8"/>
      <c r="U4248"/>
      <c r="V4248"/>
    </row>
    <row r="4249" spans="1:22" x14ac:dyDescent="0.25">
      <c r="A4249">
        <v>2000</v>
      </c>
      <c r="B4249">
        <v>5</v>
      </c>
      <c r="C4249">
        <v>22</v>
      </c>
      <c r="D4249">
        <v>20</v>
      </c>
      <c r="E4249" s="13">
        <v>10.3</v>
      </c>
      <c r="F4249" s="7">
        <f>(((20-15)/(MIN($E$2:$E$8761)-15))*Data[[#This Row],[temperatuur]])+18.151</f>
        <v>15.987134453781511</v>
      </c>
      <c r="G4249" s="7">
        <f>Data[[#This Row],[Tintern ]]-Data[[#This Row],[temperatuur]]</f>
        <v>5.6871344537815105</v>
      </c>
      <c r="H4249" s="7">
        <f>ROUND(IF(Data[[#This Row],[deltaT]]&gt;0,(Data[[#This Row],[Tintern ]]-Data[[#This Row],[temperatuur]])*Uitgangspunten!$B$9,0),1)</f>
        <v>19.7</v>
      </c>
      <c r="I4249"/>
      <c r="J4249"/>
      <c r="K4249" s="6"/>
      <c r="O4249" s="5"/>
      <c r="P4249" s="8"/>
      <c r="U4249"/>
      <c r="V4249"/>
    </row>
    <row r="4250" spans="1:22" x14ac:dyDescent="0.25">
      <c r="A4250">
        <v>2000</v>
      </c>
      <c r="B4250">
        <v>5</v>
      </c>
      <c r="C4250">
        <v>28</v>
      </c>
      <c r="D4250">
        <v>7</v>
      </c>
      <c r="E4250" s="13">
        <v>10.3</v>
      </c>
      <c r="F4250" s="7">
        <f>(((20-15)/(MIN($E$2:$E$8761)-15))*Data[[#This Row],[temperatuur]])+18.151</f>
        <v>15.987134453781511</v>
      </c>
      <c r="G4250" s="7">
        <f>Data[[#This Row],[Tintern ]]-Data[[#This Row],[temperatuur]]</f>
        <v>5.6871344537815105</v>
      </c>
      <c r="H4250" s="7">
        <f>ROUND(IF(Data[[#This Row],[deltaT]]&gt;0,(Data[[#This Row],[Tintern ]]-Data[[#This Row],[temperatuur]])*Uitgangspunten!$B$9,0),1)</f>
        <v>19.7</v>
      </c>
      <c r="I4250">
        <f>(MAX(E4226:E4249)+MIN(E4226:E4249))/20</f>
        <v>1.0249999999999999</v>
      </c>
      <c r="J4250"/>
      <c r="K4250" s="6"/>
      <c r="O4250" s="5"/>
      <c r="P4250" s="8"/>
      <c r="U4250"/>
      <c r="V4250"/>
    </row>
    <row r="4251" spans="1:22" x14ac:dyDescent="0.25">
      <c r="A4251">
        <v>2000</v>
      </c>
      <c r="B4251" s="3">
        <v>5</v>
      </c>
      <c r="C4251" s="3">
        <v>31</v>
      </c>
      <c r="D4251" s="3">
        <v>22</v>
      </c>
      <c r="E4251" s="13">
        <v>10.3</v>
      </c>
      <c r="F4251" s="7">
        <f>(((20-15)/(MIN($E$2:$E$8761)-15))*Data[[#This Row],[temperatuur]])+18.151</f>
        <v>15.987134453781511</v>
      </c>
      <c r="G4251" s="7">
        <f>Data[[#This Row],[Tintern ]]-Data[[#This Row],[temperatuur]]</f>
        <v>5.6871344537815105</v>
      </c>
      <c r="H4251" s="7">
        <f>ROUND(IF(Data[[#This Row],[deltaT]]&gt;0,(Data[[#This Row],[Tintern ]]-Data[[#This Row],[temperatuur]])*Uitgangspunten!$B$9,0),1)</f>
        <v>19.7</v>
      </c>
      <c r="I4251"/>
      <c r="J4251"/>
      <c r="K4251" s="6"/>
      <c r="O4251" s="5"/>
      <c r="P4251" s="8"/>
      <c r="U4251"/>
      <c r="V4251"/>
    </row>
    <row r="4252" spans="1:22" x14ac:dyDescent="0.25">
      <c r="A4252">
        <v>2011</v>
      </c>
      <c r="B4252">
        <v>6</v>
      </c>
      <c r="C4252">
        <v>14</v>
      </c>
      <c r="D4252">
        <v>24</v>
      </c>
      <c r="E4252" s="13">
        <v>10.3</v>
      </c>
      <c r="F4252" s="7">
        <f>(((20-15)/(MIN($E$2:$E$8761)-15))*Data[[#This Row],[temperatuur]])+18.151</f>
        <v>15.987134453781511</v>
      </c>
      <c r="G4252" s="7">
        <f>Data[[#This Row],[Tintern ]]-Data[[#This Row],[temperatuur]]</f>
        <v>5.6871344537815105</v>
      </c>
      <c r="H4252" s="7">
        <f>ROUND(IF(Data[[#This Row],[deltaT]]&gt;0,(Data[[#This Row],[Tintern ]]-Data[[#This Row],[temperatuur]])*Uitgangspunten!$B$9,0),1)</f>
        <v>19.7</v>
      </c>
      <c r="I4252"/>
      <c r="J4252"/>
      <c r="K4252" s="6"/>
      <c r="O4252" s="5"/>
      <c r="P4252" s="8"/>
      <c r="U4252"/>
      <c r="V4252"/>
    </row>
    <row r="4253" spans="1:22" x14ac:dyDescent="0.25">
      <c r="A4253">
        <v>2011</v>
      </c>
      <c r="B4253">
        <v>6</v>
      </c>
      <c r="C4253">
        <v>15</v>
      </c>
      <c r="D4253">
        <v>4</v>
      </c>
      <c r="E4253" s="13">
        <v>10.3</v>
      </c>
      <c r="F4253" s="7">
        <f>(((20-15)/(MIN($E$2:$E$8761)-15))*Data[[#This Row],[temperatuur]])+18.151</f>
        <v>15.987134453781511</v>
      </c>
      <c r="G4253" s="7">
        <f>Data[[#This Row],[Tintern ]]-Data[[#This Row],[temperatuur]]</f>
        <v>5.6871344537815105</v>
      </c>
      <c r="H4253" s="7">
        <f>ROUND(IF(Data[[#This Row],[deltaT]]&gt;0,(Data[[#This Row],[Tintern ]]-Data[[#This Row],[temperatuur]])*Uitgangspunten!$B$9,0),1)</f>
        <v>19.7</v>
      </c>
      <c r="I4253"/>
      <c r="J4253"/>
      <c r="K4253" s="6"/>
      <c r="O4253" s="5"/>
      <c r="P4253" s="8"/>
      <c r="U4253"/>
      <c r="V4253"/>
    </row>
    <row r="4254" spans="1:22" x14ac:dyDescent="0.25">
      <c r="A4254">
        <v>2008</v>
      </c>
      <c r="B4254">
        <v>7</v>
      </c>
      <c r="C4254">
        <v>4</v>
      </c>
      <c r="D4254">
        <v>23</v>
      </c>
      <c r="E4254" s="13">
        <v>10.3</v>
      </c>
      <c r="F4254" s="7">
        <f>(((20-15)/(MIN($E$2:$E$8761)-15))*Data[[#This Row],[temperatuur]])+18.151</f>
        <v>15.987134453781511</v>
      </c>
      <c r="G4254" s="7">
        <f>Data[[#This Row],[Tintern ]]-Data[[#This Row],[temperatuur]]</f>
        <v>5.6871344537815105</v>
      </c>
      <c r="H4254" s="7">
        <f>ROUND(IF(Data[[#This Row],[deltaT]]&gt;0,(Data[[#This Row],[Tintern ]]-Data[[#This Row],[temperatuur]])*Uitgangspunten!$B$9,0),1)</f>
        <v>19.7</v>
      </c>
      <c r="I4254"/>
      <c r="J4254"/>
      <c r="K4254" s="6"/>
      <c r="O4254" s="5"/>
      <c r="P4254" s="8"/>
      <c r="U4254"/>
      <c r="V4254"/>
    </row>
    <row r="4255" spans="1:22" x14ac:dyDescent="0.25">
      <c r="A4255">
        <v>2001</v>
      </c>
      <c r="B4255">
        <v>8</v>
      </c>
      <c r="C4255">
        <v>27</v>
      </c>
      <c r="D4255">
        <v>24</v>
      </c>
      <c r="E4255" s="13">
        <v>10.3</v>
      </c>
      <c r="F4255" s="7">
        <f>(((20-15)/(MIN($E$2:$E$8761)-15))*Data[[#This Row],[temperatuur]])+18.151</f>
        <v>15.987134453781511</v>
      </c>
      <c r="G4255" s="7">
        <f>Data[[#This Row],[Tintern ]]-Data[[#This Row],[temperatuur]]</f>
        <v>5.6871344537815105</v>
      </c>
      <c r="H4255" s="7">
        <f>ROUND(IF(Data[[#This Row],[deltaT]]&gt;0,(Data[[#This Row],[Tintern ]]-Data[[#This Row],[temperatuur]])*Uitgangspunten!$B$9,0),1)</f>
        <v>19.7</v>
      </c>
      <c r="I4255"/>
      <c r="J4255"/>
      <c r="K4255" s="6"/>
      <c r="O4255" s="5"/>
      <c r="P4255" s="8"/>
      <c r="U4255"/>
      <c r="V4255"/>
    </row>
    <row r="4256" spans="1:22" x14ac:dyDescent="0.25">
      <c r="A4256">
        <v>2011</v>
      </c>
      <c r="B4256" s="3">
        <v>9</v>
      </c>
      <c r="C4256" s="3">
        <v>1</v>
      </c>
      <c r="D4256" s="3">
        <v>1</v>
      </c>
      <c r="E4256" s="13">
        <v>10.3</v>
      </c>
      <c r="F4256" s="7">
        <f>(((20-15)/(MIN($E$2:$E$8761)-15))*Data[[#This Row],[temperatuur]])+18.151</f>
        <v>15.987134453781511</v>
      </c>
      <c r="G4256" s="7">
        <f>Data[[#This Row],[Tintern ]]-Data[[#This Row],[temperatuur]]</f>
        <v>5.6871344537815105</v>
      </c>
      <c r="H4256" s="7">
        <f>ROUND(IF(Data[[#This Row],[deltaT]]&gt;0,(Data[[#This Row],[Tintern ]]-Data[[#This Row],[temperatuur]])*Uitgangspunten!$B$9,0),1)</f>
        <v>19.7</v>
      </c>
      <c r="I4256"/>
      <c r="J4256"/>
      <c r="K4256" s="6"/>
      <c r="O4256" s="5"/>
      <c r="P4256" s="8"/>
      <c r="U4256"/>
      <c r="V4256"/>
    </row>
    <row r="4257" spans="1:22" x14ac:dyDescent="0.25">
      <c r="A4257">
        <v>2011</v>
      </c>
      <c r="B4257">
        <v>9</v>
      </c>
      <c r="C4257">
        <v>15</v>
      </c>
      <c r="D4257">
        <v>22</v>
      </c>
      <c r="E4257" s="13">
        <v>10.3</v>
      </c>
      <c r="F4257" s="7">
        <f>(((20-15)/(MIN($E$2:$E$8761)-15))*Data[[#This Row],[temperatuur]])+18.151</f>
        <v>15.987134453781511</v>
      </c>
      <c r="G4257" s="7">
        <f>Data[[#This Row],[Tintern ]]-Data[[#This Row],[temperatuur]]</f>
        <v>5.6871344537815105</v>
      </c>
      <c r="H4257" s="7">
        <f>ROUND(IF(Data[[#This Row],[deltaT]]&gt;0,(Data[[#This Row],[Tintern ]]-Data[[#This Row],[temperatuur]])*Uitgangspunten!$B$9,0),1)</f>
        <v>19.7</v>
      </c>
      <c r="I4257"/>
      <c r="J4257"/>
      <c r="K4257" s="6"/>
      <c r="O4257" s="5"/>
      <c r="P4257" s="8"/>
      <c r="U4257"/>
      <c r="V4257"/>
    </row>
    <row r="4258" spans="1:22" x14ac:dyDescent="0.25">
      <c r="A4258">
        <v>2011</v>
      </c>
      <c r="B4258">
        <v>9</v>
      </c>
      <c r="C4258">
        <v>24</v>
      </c>
      <c r="D4258">
        <v>7</v>
      </c>
      <c r="E4258" s="13">
        <v>10.3</v>
      </c>
      <c r="F4258" s="7">
        <f>(((20-15)/(MIN($E$2:$E$8761)-15))*Data[[#This Row],[temperatuur]])+18.151</f>
        <v>15.987134453781511</v>
      </c>
      <c r="G4258" s="7">
        <f>Data[[#This Row],[Tintern ]]-Data[[#This Row],[temperatuur]]</f>
        <v>5.6871344537815105</v>
      </c>
      <c r="H4258" s="7">
        <f>ROUND(IF(Data[[#This Row],[deltaT]]&gt;0,(Data[[#This Row],[Tintern ]]-Data[[#This Row],[temperatuur]])*Uitgangspunten!$B$9,0),1)</f>
        <v>19.7</v>
      </c>
      <c r="I4258"/>
      <c r="J4258"/>
      <c r="K4258" s="6"/>
      <c r="O4258" s="5"/>
      <c r="P4258" s="8"/>
      <c r="U4258"/>
      <c r="V4258"/>
    </row>
    <row r="4259" spans="1:22" x14ac:dyDescent="0.25">
      <c r="A4259">
        <v>2011</v>
      </c>
      <c r="B4259">
        <v>9</v>
      </c>
      <c r="C4259">
        <v>27</v>
      </c>
      <c r="D4259">
        <v>24</v>
      </c>
      <c r="E4259" s="13">
        <v>10.3</v>
      </c>
      <c r="F4259" s="7">
        <f>(((20-15)/(MIN($E$2:$E$8761)-15))*Data[[#This Row],[temperatuur]])+18.151</f>
        <v>15.987134453781511</v>
      </c>
      <c r="G4259" s="7">
        <f>Data[[#This Row],[Tintern ]]-Data[[#This Row],[temperatuur]]</f>
        <v>5.6871344537815105</v>
      </c>
      <c r="H4259" s="7">
        <f>ROUND(IF(Data[[#This Row],[deltaT]]&gt;0,(Data[[#This Row],[Tintern ]]-Data[[#This Row],[temperatuur]])*Uitgangspunten!$B$9,0),1)</f>
        <v>19.7</v>
      </c>
      <c r="I4259"/>
      <c r="J4259"/>
      <c r="K4259" s="6"/>
      <c r="O4259" s="5"/>
      <c r="P4259" s="8"/>
      <c r="U4259"/>
      <c r="V4259"/>
    </row>
    <row r="4260" spans="1:22" x14ac:dyDescent="0.25">
      <c r="A4260">
        <v>2011</v>
      </c>
      <c r="B4260" s="3">
        <v>9</v>
      </c>
      <c r="C4260" s="3">
        <v>30</v>
      </c>
      <c r="D4260" s="3">
        <v>22</v>
      </c>
      <c r="E4260" s="13">
        <v>10.3</v>
      </c>
      <c r="F4260" s="7">
        <f>(((20-15)/(MIN($E$2:$E$8761)-15))*Data[[#This Row],[temperatuur]])+18.151</f>
        <v>15.987134453781511</v>
      </c>
      <c r="G4260" s="7">
        <f>Data[[#This Row],[Tintern ]]-Data[[#This Row],[temperatuur]]</f>
        <v>5.6871344537815105</v>
      </c>
      <c r="H4260" s="7">
        <f>ROUND(IF(Data[[#This Row],[deltaT]]&gt;0,(Data[[#This Row],[Tintern ]]-Data[[#This Row],[temperatuur]])*Uitgangspunten!$B$9,0),1)</f>
        <v>19.7</v>
      </c>
      <c r="I4260"/>
      <c r="J4260"/>
      <c r="K4260" s="6"/>
      <c r="O4260" s="5"/>
      <c r="P4260" s="8"/>
      <c r="U4260"/>
      <c r="V4260"/>
    </row>
    <row r="4261" spans="1:22" x14ac:dyDescent="0.25">
      <c r="A4261">
        <v>2010</v>
      </c>
      <c r="B4261">
        <v>10</v>
      </c>
      <c r="C4261">
        <v>9</v>
      </c>
      <c r="D4261">
        <v>3</v>
      </c>
      <c r="E4261" s="13">
        <v>10.3</v>
      </c>
      <c r="F4261" s="7">
        <f>(((20-15)/(MIN($E$2:$E$8761)-15))*Data[[#This Row],[temperatuur]])+18.151</f>
        <v>15.987134453781511</v>
      </c>
      <c r="G4261" s="7">
        <f>Data[[#This Row],[Tintern ]]-Data[[#This Row],[temperatuur]]</f>
        <v>5.6871344537815105</v>
      </c>
      <c r="H4261" s="7">
        <f>ROUND(IF(Data[[#This Row],[deltaT]]&gt;0,(Data[[#This Row],[Tintern ]]-Data[[#This Row],[temperatuur]])*Uitgangspunten!$B$9,0),1)</f>
        <v>19.7</v>
      </c>
      <c r="I4261"/>
      <c r="J4261"/>
      <c r="K4261" s="6"/>
      <c r="O4261" s="5"/>
      <c r="P4261" s="8"/>
      <c r="U4261"/>
      <c r="V4261"/>
    </row>
    <row r="4262" spans="1:22" x14ac:dyDescent="0.25">
      <c r="A4262">
        <v>2010</v>
      </c>
      <c r="B4262">
        <v>10</v>
      </c>
      <c r="C4262">
        <v>10</v>
      </c>
      <c r="D4262">
        <v>8</v>
      </c>
      <c r="E4262" s="13">
        <v>10.3</v>
      </c>
      <c r="F4262" s="7">
        <f>(((20-15)/(MIN($E$2:$E$8761)-15))*Data[[#This Row],[temperatuur]])+18.151</f>
        <v>15.987134453781511</v>
      </c>
      <c r="G4262" s="7">
        <f>Data[[#This Row],[Tintern ]]-Data[[#This Row],[temperatuur]]</f>
        <v>5.6871344537815105</v>
      </c>
      <c r="H4262" s="7">
        <f>ROUND(IF(Data[[#This Row],[deltaT]]&gt;0,(Data[[#This Row],[Tintern ]]-Data[[#This Row],[temperatuur]])*Uitgangspunten!$B$9,0),1)</f>
        <v>19.7</v>
      </c>
      <c r="I4262"/>
      <c r="J4262"/>
      <c r="K4262" s="6"/>
      <c r="O4262" s="5"/>
      <c r="P4262" s="8"/>
      <c r="U4262"/>
      <c r="V4262"/>
    </row>
    <row r="4263" spans="1:22" x14ac:dyDescent="0.25">
      <c r="A4263">
        <v>2010</v>
      </c>
      <c r="B4263">
        <v>10</v>
      </c>
      <c r="C4263">
        <v>15</v>
      </c>
      <c r="D4263">
        <v>7</v>
      </c>
      <c r="E4263" s="13">
        <v>10.3</v>
      </c>
      <c r="F4263" s="7">
        <f>(((20-15)/(MIN($E$2:$E$8761)-15))*Data[[#This Row],[temperatuur]])+18.151</f>
        <v>15.987134453781511</v>
      </c>
      <c r="G4263" s="7">
        <f>Data[[#This Row],[Tintern ]]-Data[[#This Row],[temperatuur]]</f>
        <v>5.6871344537815105</v>
      </c>
      <c r="H4263" s="7">
        <f>ROUND(IF(Data[[#This Row],[deltaT]]&gt;0,(Data[[#This Row],[Tintern ]]-Data[[#This Row],[temperatuur]])*Uitgangspunten!$B$9,0),1)</f>
        <v>19.7</v>
      </c>
      <c r="I4263"/>
      <c r="J4263"/>
      <c r="K4263" s="6"/>
      <c r="O4263" s="5"/>
      <c r="P4263" s="8"/>
      <c r="U4263"/>
      <c r="V4263"/>
    </row>
    <row r="4264" spans="1:22" x14ac:dyDescent="0.25">
      <c r="A4264">
        <v>2010</v>
      </c>
      <c r="B4264">
        <v>10</v>
      </c>
      <c r="C4264">
        <v>18</v>
      </c>
      <c r="D4264">
        <v>11</v>
      </c>
      <c r="E4264" s="13">
        <v>10.3</v>
      </c>
      <c r="F4264" s="7">
        <f>(((20-15)/(MIN($E$2:$E$8761)-15))*Data[[#This Row],[temperatuur]])+18.151</f>
        <v>15.987134453781511</v>
      </c>
      <c r="G4264" s="7">
        <f>Data[[#This Row],[Tintern ]]-Data[[#This Row],[temperatuur]]</f>
        <v>5.6871344537815105</v>
      </c>
      <c r="H4264" s="7">
        <f>ROUND(IF(Data[[#This Row],[deltaT]]&gt;0,(Data[[#This Row],[Tintern ]]-Data[[#This Row],[temperatuur]])*Uitgangspunten!$B$9,0),1)</f>
        <v>19.7</v>
      </c>
      <c r="I4264"/>
      <c r="J4264"/>
      <c r="K4264" s="6"/>
      <c r="O4264" s="5"/>
      <c r="P4264" s="8"/>
      <c r="U4264"/>
      <c r="V4264"/>
    </row>
    <row r="4265" spans="1:22" x14ac:dyDescent="0.25">
      <c r="A4265">
        <v>2010</v>
      </c>
      <c r="B4265">
        <v>10</v>
      </c>
      <c r="C4265">
        <v>21</v>
      </c>
      <c r="D4265">
        <v>10</v>
      </c>
      <c r="E4265" s="13">
        <v>10.3</v>
      </c>
      <c r="F4265" s="7">
        <f>(((20-15)/(MIN($E$2:$E$8761)-15))*Data[[#This Row],[temperatuur]])+18.151</f>
        <v>15.987134453781511</v>
      </c>
      <c r="G4265" s="7">
        <f>Data[[#This Row],[Tintern ]]-Data[[#This Row],[temperatuur]]</f>
        <v>5.6871344537815105</v>
      </c>
      <c r="H4265" s="7">
        <f>ROUND(IF(Data[[#This Row],[deltaT]]&gt;0,(Data[[#This Row],[Tintern ]]-Data[[#This Row],[temperatuur]])*Uitgangspunten!$B$9,0),1)</f>
        <v>19.7</v>
      </c>
      <c r="I4265"/>
      <c r="J4265"/>
      <c r="K4265" s="6"/>
      <c r="O4265" s="5"/>
      <c r="P4265" s="8"/>
      <c r="U4265"/>
      <c r="V4265"/>
    </row>
    <row r="4266" spans="1:22" x14ac:dyDescent="0.25">
      <c r="A4266">
        <v>2010</v>
      </c>
      <c r="B4266">
        <v>10</v>
      </c>
      <c r="C4266">
        <v>24</v>
      </c>
      <c r="D4266">
        <v>9</v>
      </c>
      <c r="E4266" s="13">
        <v>10.3</v>
      </c>
      <c r="F4266" s="7">
        <f>(((20-15)/(MIN($E$2:$E$8761)-15))*Data[[#This Row],[temperatuur]])+18.151</f>
        <v>15.987134453781511</v>
      </c>
      <c r="G4266" s="7">
        <f>Data[[#This Row],[Tintern ]]-Data[[#This Row],[temperatuur]]</f>
        <v>5.6871344537815105</v>
      </c>
      <c r="H4266" s="7">
        <f>ROUND(IF(Data[[#This Row],[deltaT]]&gt;0,(Data[[#This Row],[Tintern ]]-Data[[#This Row],[temperatuur]])*Uitgangspunten!$B$9,0),1)</f>
        <v>19.7</v>
      </c>
      <c r="I4266"/>
      <c r="J4266"/>
      <c r="K4266" s="6"/>
      <c r="O4266" s="5"/>
      <c r="P4266" s="8"/>
      <c r="U4266"/>
      <c r="V4266"/>
    </row>
    <row r="4267" spans="1:22" x14ac:dyDescent="0.25">
      <c r="A4267">
        <v>2010</v>
      </c>
      <c r="B4267">
        <v>10</v>
      </c>
      <c r="C4267">
        <v>25</v>
      </c>
      <c r="D4267">
        <v>11</v>
      </c>
      <c r="E4267" s="13">
        <v>10.3</v>
      </c>
      <c r="F4267" s="7">
        <f>(((20-15)/(MIN($E$2:$E$8761)-15))*Data[[#This Row],[temperatuur]])+18.151</f>
        <v>15.987134453781511</v>
      </c>
      <c r="G4267" s="7">
        <f>Data[[#This Row],[Tintern ]]-Data[[#This Row],[temperatuur]]</f>
        <v>5.6871344537815105</v>
      </c>
      <c r="H4267" s="7">
        <f>ROUND(IF(Data[[#This Row],[deltaT]]&gt;0,(Data[[#This Row],[Tintern ]]-Data[[#This Row],[temperatuur]])*Uitgangspunten!$B$9,0),1)</f>
        <v>19.7</v>
      </c>
      <c r="I4267"/>
      <c r="J4267"/>
      <c r="K4267" s="6"/>
      <c r="O4267" s="5"/>
      <c r="P4267" s="8"/>
      <c r="U4267"/>
      <c r="V4267"/>
    </row>
    <row r="4268" spans="1:22" x14ac:dyDescent="0.25">
      <c r="A4268">
        <v>2010</v>
      </c>
      <c r="B4268">
        <v>10</v>
      </c>
      <c r="C4268">
        <v>27</v>
      </c>
      <c r="D4268">
        <v>14</v>
      </c>
      <c r="E4268" s="13">
        <v>10.3</v>
      </c>
      <c r="F4268" s="7">
        <f>(((20-15)/(MIN($E$2:$E$8761)-15))*Data[[#This Row],[temperatuur]])+18.151</f>
        <v>15.987134453781511</v>
      </c>
      <c r="G4268" s="7">
        <f>Data[[#This Row],[Tintern ]]-Data[[#This Row],[temperatuur]]</f>
        <v>5.6871344537815105</v>
      </c>
      <c r="H4268" s="7">
        <f>ROUND(IF(Data[[#This Row],[deltaT]]&gt;0,(Data[[#This Row],[Tintern ]]-Data[[#This Row],[temperatuur]])*Uitgangspunten!$B$9,0),1)</f>
        <v>19.7</v>
      </c>
      <c r="I4268"/>
      <c r="J4268"/>
      <c r="K4268" s="6"/>
      <c r="O4268" s="5"/>
      <c r="P4268" s="8"/>
      <c r="U4268"/>
      <c r="V4268"/>
    </row>
    <row r="4269" spans="1:22" x14ac:dyDescent="0.25">
      <c r="A4269">
        <v>2010</v>
      </c>
      <c r="B4269">
        <v>10</v>
      </c>
      <c r="C4269">
        <v>28</v>
      </c>
      <c r="D4269">
        <v>6</v>
      </c>
      <c r="E4269" s="13">
        <v>10.3</v>
      </c>
      <c r="F4269" s="7">
        <f>(((20-15)/(MIN($E$2:$E$8761)-15))*Data[[#This Row],[temperatuur]])+18.151</f>
        <v>15.987134453781511</v>
      </c>
      <c r="G4269" s="7">
        <f>Data[[#This Row],[Tintern ]]-Data[[#This Row],[temperatuur]]</f>
        <v>5.6871344537815105</v>
      </c>
      <c r="H4269" s="7">
        <f>ROUND(IF(Data[[#This Row],[deltaT]]&gt;0,(Data[[#This Row],[Tintern ]]-Data[[#This Row],[temperatuur]])*Uitgangspunten!$B$9,0),1)</f>
        <v>19.7</v>
      </c>
      <c r="I4269"/>
      <c r="J4269"/>
      <c r="K4269" s="6"/>
      <c r="O4269" s="5"/>
      <c r="P4269" s="8"/>
      <c r="U4269"/>
      <c r="V4269"/>
    </row>
    <row r="4270" spans="1:22" x14ac:dyDescent="0.25">
      <c r="A4270">
        <v>2010</v>
      </c>
      <c r="B4270">
        <v>10</v>
      </c>
      <c r="C4270">
        <v>31</v>
      </c>
      <c r="D4270">
        <v>10</v>
      </c>
      <c r="E4270" s="13">
        <v>10.3</v>
      </c>
      <c r="F4270" s="7">
        <f>(((20-15)/(MIN($E$2:$E$8761)-15))*Data[[#This Row],[temperatuur]])+18.151</f>
        <v>15.987134453781511</v>
      </c>
      <c r="G4270" s="7">
        <f>Data[[#This Row],[Tintern ]]-Data[[#This Row],[temperatuur]]</f>
        <v>5.6871344537815105</v>
      </c>
      <c r="H4270" s="7">
        <f>ROUND(IF(Data[[#This Row],[deltaT]]&gt;0,(Data[[#This Row],[Tintern ]]-Data[[#This Row],[temperatuur]])*Uitgangspunten!$B$9,0),1)</f>
        <v>19.7</v>
      </c>
      <c r="I4270"/>
      <c r="J4270"/>
      <c r="K4270" s="6"/>
      <c r="O4270" s="5"/>
      <c r="P4270" s="8"/>
      <c r="U4270"/>
      <c r="V4270"/>
    </row>
    <row r="4271" spans="1:22" x14ac:dyDescent="0.25">
      <c r="A4271">
        <v>2003</v>
      </c>
      <c r="B4271">
        <v>11</v>
      </c>
      <c r="C4271">
        <v>1</v>
      </c>
      <c r="D4271">
        <v>14</v>
      </c>
      <c r="E4271" s="13">
        <v>10.3</v>
      </c>
      <c r="F4271" s="7">
        <f>(((20-15)/(MIN($E$2:$E$8761)-15))*Data[[#This Row],[temperatuur]])+18.151</f>
        <v>15.987134453781511</v>
      </c>
      <c r="G4271" s="7">
        <f>Data[[#This Row],[Tintern ]]-Data[[#This Row],[temperatuur]]</f>
        <v>5.6871344537815105</v>
      </c>
      <c r="H4271" s="7">
        <f>ROUND(IF(Data[[#This Row],[deltaT]]&gt;0,(Data[[#This Row],[Tintern ]]-Data[[#This Row],[temperatuur]])*Uitgangspunten!$B$9,0),1)</f>
        <v>19.7</v>
      </c>
      <c r="I4271"/>
      <c r="J4271"/>
      <c r="K4271" s="6"/>
      <c r="O4271" s="5"/>
      <c r="P4271" s="8"/>
      <c r="U4271"/>
      <c r="V4271"/>
    </row>
    <row r="4272" spans="1:22" x14ac:dyDescent="0.25">
      <c r="A4272">
        <v>2003</v>
      </c>
      <c r="B4272">
        <v>11</v>
      </c>
      <c r="C4272">
        <v>2</v>
      </c>
      <c r="D4272">
        <v>16</v>
      </c>
      <c r="E4272" s="13">
        <v>10.3</v>
      </c>
      <c r="F4272" s="7">
        <f>(((20-15)/(MIN($E$2:$E$8761)-15))*Data[[#This Row],[temperatuur]])+18.151</f>
        <v>15.987134453781511</v>
      </c>
      <c r="G4272" s="7">
        <f>Data[[#This Row],[Tintern ]]-Data[[#This Row],[temperatuur]]</f>
        <v>5.6871344537815105</v>
      </c>
      <c r="H4272" s="7">
        <f>ROUND(IF(Data[[#This Row],[deltaT]]&gt;0,(Data[[#This Row],[Tintern ]]-Data[[#This Row],[temperatuur]])*Uitgangspunten!$B$9,0),1)</f>
        <v>19.7</v>
      </c>
      <c r="I4272"/>
      <c r="J4272"/>
      <c r="K4272" s="6"/>
      <c r="O4272" s="5"/>
      <c r="P4272" s="8"/>
      <c r="U4272"/>
      <c r="V4272"/>
    </row>
    <row r="4273" spans="1:22" x14ac:dyDescent="0.25">
      <c r="A4273">
        <v>2003</v>
      </c>
      <c r="B4273">
        <v>11</v>
      </c>
      <c r="C4273">
        <v>5</v>
      </c>
      <c r="D4273">
        <v>21</v>
      </c>
      <c r="E4273" s="13">
        <v>10.3</v>
      </c>
      <c r="F4273" s="7">
        <f>(((20-15)/(MIN($E$2:$E$8761)-15))*Data[[#This Row],[temperatuur]])+18.151</f>
        <v>15.987134453781511</v>
      </c>
      <c r="G4273" s="7">
        <f>Data[[#This Row],[Tintern ]]-Data[[#This Row],[temperatuur]]</f>
        <v>5.6871344537815105</v>
      </c>
      <c r="H4273" s="7">
        <f>ROUND(IF(Data[[#This Row],[deltaT]]&gt;0,(Data[[#This Row],[Tintern ]]-Data[[#This Row],[temperatuur]])*Uitgangspunten!$B$9,0),1)</f>
        <v>19.7</v>
      </c>
      <c r="I4273"/>
      <c r="J4273"/>
      <c r="K4273" s="6"/>
      <c r="O4273" s="5"/>
      <c r="P4273" s="8"/>
      <c r="U4273"/>
      <c r="V4273"/>
    </row>
    <row r="4274" spans="1:22" x14ac:dyDescent="0.25">
      <c r="A4274">
        <v>2003</v>
      </c>
      <c r="B4274">
        <v>11</v>
      </c>
      <c r="C4274">
        <v>7</v>
      </c>
      <c r="D4274">
        <v>12</v>
      </c>
      <c r="E4274" s="13">
        <v>10.3</v>
      </c>
      <c r="F4274" s="7">
        <f>(((20-15)/(MIN($E$2:$E$8761)-15))*Data[[#This Row],[temperatuur]])+18.151</f>
        <v>15.987134453781511</v>
      </c>
      <c r="G4274" s="7">
        <f>Data[[#This Row],[Tintern ]]-Data[[#This Row],[temperatuur]]</f>
        <v>5.6871344537815105</v>
      </c>
      <c r="H4274" s="7">
        <f>ROUND(IF(Data[[#This Row],[deltaT]]&gt;0,(Data[[#This Row],[Tintern ]]-Data[[#This Row],[temperatuur]])*Uitgangspunten!$B$9,0),1)</f>
        <v>19.7</v>
      </c>
      <c r="I4274">
        <f>(MAX(E4250:E4273)+MIN(E4250:E4273))/20</f>
        <v>1.03</v>
      </c>
      <c r="J4274"/>
      <c r="K4274" s="6"/>
      <c r="O4274" s="5"/>
      <c r="P4274" s="8"/>
      <c r="U4274"/>
      <c r="V4274"/>
    </row>
    <row r="4275" spans="1:22" x14ac:dyDescent="0.25">
      <c r="A4275">
        <v>2003</v>
      </c>
      <c r="B4275">
        <v>11</v>
      </c>
      <c r="C4275">
        <v>9</v>
      </c>
      <c r="D4275">
        <v>13</v>
      </c>
      <c r="E4275" s="13">
        <v>10.3</v>
      </c>
      <c r="F4275" s="7">
        <f>(((20-15)/(MIN($E$2:$E$8761)-15))*Data[[#This Row],[temperatuur]])+18.151</f>
        <v>15.987134453781511</v>
      </c>
      <c r="G4275" s="7">
        <f>Data[[#This Row],[Tintern ]]-Data[[#This Row],[temperatuur]]</f>
        <v>5.6871344537815105</v>
      </c>
      <c r="H4275" s="7">
        <f>ROUND(IF(Data[[#This Row],[deltaT]]&gt;0,(Data[[#This Row],[Tintern ]]-Data[[#This Row],[temperatuur]])*Uitgangspunten!$B$9,0),1)</f>
        <v>19.7</v>
      </c>
      <c r="I4275"/>
      <c r="J4275"/>
      <c r="K4275" s="6"/>
      <c r="O4275" s="5"/>
      <c r="P4275" s="8"/>
      <c r="U4275"/>
      <c r="V4275"/>
    </row>
    <row r="4276" spans="1:22" x14ac:dyDescent="0.25">
      <c r="A4276">
        <v>2003</v>
      </c>
      <c r="B4276">
        <v>11</v>
      </c>
      <c r="C4276">
        <v>13</v>
      </c>
      <c r="D4276">
        <v>17</v>
      </c>
      <c r="E4276" s="13">
        <v>10.3</v>
      </c>
      <c r="F4276" s="7">
        <f>(((20-15)/(MIN($E$2:$E$8761)-15))*Data[[#This Row],[temperatuur]])+18.151</f>
        <v>15.987134453781511</v>
      </c>
      <c r="G4276" s="7">
        <f>Data[[#This Row],[Tintern ]]-Data[[#This Row],[temperatuur]]</f>
        <v>5.6871344537815105</v>
      </c>
      <c r="H4276" s="7">
        <f>ROUND(IF(Data[[#This Row],[deltaT]]&gt;0,(Data[[#This Row],[Tintern ]]-Data[[#This Row],[temperatuur]])*Uitgangspunten!$B$9,0),1)</f>
        <v>19.7</v>
      </c>
      <c r="I4276"/>
      <c r="J4276"/>
      <c r="K4276" s="6"/>
      <c r="O4276" s="5"/>
      <c r="P4276" s="8"/>
      <c r="U4276"/>
      <c r="V4276"/>
    </row>
    <row r="4277" spans="1:22" x14ac:dyDescent="0.25">
      <c r="A4277">
        <v>2003</v>
      </c>
      <c r="B4277">
        <v>11</v>
      </c>
      <c r="C4277">
        <v>20</v>
      </c>
      <c r="D4277">
        <v>10</v>
      </c>
      <c r="E4277" s="13">
        <v>10.3</v>
      </c>
      <c r="F4277" s="7">
        <f>(((20-15)/(MIN($E$2:$E$8761)-15))*Data[[#This Row],[temperatuur]])+18.151</f>
        <v>15.987134453781511</v>
      </c>
      <c r="G4277" s="7">
        <f>Data[[#This Row],[Tintern ]]-Data[[#This Row],[temperatuur]]</f>
        <v>5.6871344537815105</v>
      </c>
      <c r="H4277" s="7">
        <f>ROUND(IF(Data[[#This Row],[deltaT]]&gt;0,(Data[[#This Row],[Tintern ]]-Data[[#This Row],[temperatuur]])*Uitgangspunten!$B$9,0),1)</f>
        <v>19.7</v>
      </c>
      <c r="I4277"/>
      <c r="J4277"/>
      <c r="K4277" s="6"/>
      <c r="O4277" s="5"/>
      <c r="P4277" s="8"/>
      <c r="U4277"/>
      <c r="V4277"/>
    </row>
    <row r="4278" spans="1:22" x14ac:dyDescent="0.25">
      <c r="A4278">
        <v>2003</v>
      </c>
      <c r="B4278">
        <v>11</v>
      </c>
      <c r="C4278">
        <v>21</v>
      </c>
      <c r="D4278">
        <v>17</v>
      </c>
      <c r="E4278" s="13">
        <v>10.3</v>
      </c>
      <c r="F4278" s="7">
        <f>(((20-15)/(MIN($E$2:$E$8761)-15))*Data[[#This Row],[temperatuur]])+18.151</f>
        <v>15.987134453781511</v>
      </c>
      <c r="G4278" s="7">
        <f>Data[[#This Row],[Tintern ]]-Data[[#This Row],[temperatuur]]</f>
        <v>5.6871344537815105</v>
      </c>
      <c r="H4278" s="7">
        <f>ROUND(IF(Data[[#This Row],[deltaT]]&gt;0,(Data[[#This Row],[Tintern ]]-Data[[#This Row],[temperatuur]])*Uitgangspunten!$B$9,0),1)</f>
        <v>19.7</v>
      </c>
      <c r="I4278"/>
      <c r="J4278"/>
      <c r="K4278" s="6"/>
      <c r="O4278" s="5"/>
      <c r="P4278" s="8"/>
      <c r="U4278"/>
      <c r="V4278"/>
    </row>
    <row r="4279" spans="1:22" x14ac:dyDescent="0.25">
      <c r="A4279">
        <v>2003</v>
      </c>
      <c r="B4279">
        <v>12</v>
      </c>
      <c r="C4279">
        <v>13</v>
      </c>
      <c r="D4279">
        <v>1</v>
      </c>
      <c r="E4279" s="13">
        <v>10.3</v>
      </c>
      <c r="F4279" s="7">
        <f>(((20-15)/(MIN($E$2:$E$8761)-15))*Data[[#This Row],[temperatuur]])+18.151</f>
        <v>15.987134453781511</v>
      </c>
      <c r="G4279" s="7">
        <f>Data[[#This Row],[Tintern ]]-Data[[#This Row],[temperatuur]]</f>
        <v>5.6871344537815105</v>
      </c>
      <c r="H4279" s="7">
        <f>ROUND(IF(Data[[#This Row],[deltaT]]&gt;0,(Data[[#This Row],[Tintern ]]-Data[[#This Row],[temperatuur]])*Uitgangspunten!$B$9,0),1)</f>
        <v>19.7</v>
      </c>
      <c r="I4279"/>
      <c r="J4279"/>
      <c r="K4279" s="6"/>
      <c r="O4279" s="5"/>
      <c r="P4279" s="8"/>
      <c r="U4279"/>
      <c r="V4279"/>
    </row>
    <row r="4280" spans="1:22" x14ac:dyDescent="0.25">
      <c r="A4280">
        <v>2001</v>
      </c>
      <c r="B4280">
        <v>1</v>
      </c>
      <c r="C4280">
        <v>24</v>
      </c>
      <c r="D4280">
        <v>1</v>
      </c>
      <c r="E4280" s="13">
        <v>10.4</v>
      </c>
      <c r="F4280" s="7">
        <f>(((20-15)/(MIN($E$2:$E$8761)-15))*Data[[#This Row],[temperatuur]])+18.151</f>
        <v>15.966126050420169</v>
      </c>
      <c r="G4280" s="7">
        <f>Data[[#This Row],[Tintern ]]-Data[[#This Row],[temperatuur]]</f>
        <v>5.5661260504201682</v>
      </c>
      <c r="H4280" s="7">
        <f>ROUND(IF(Data[[#This Row],[deltaT]]&gt;0,(Data[[#This Row],[Tintern ]]-Data[[#This Row],[temperatuur]])*Uitgangspunten!$B$9,0),1)</f>
        <v>19.3</v>
      </c>
      <c r="I4280"/>
      <c r="J4280"/>
      <c r="K4280" s="6"/>
      <c r="O4280" s="5"/>
      <c r="P4280" s="8"/>
      <c r="U4280"/>
      <c r="V4280"/>
    </row>
    <row r="4281" spans="1:22" x14ac:dyDescent="0.25">
      <c r="A4281">
        <v>2004</v>
      </c>
      <c r="B4281">
        <v>2</v>
      </c>
      <c r="C4281">
        <v>2</v>
      </c>
      <c r="D4281">
        <v>18</v>
      </c>
      <c r="E4281" s="13">
        <v>10.4</v>
      </c>
      <c r="F4281" s="7">
        <f>(((20-15)/(MIN($E$2:$E$8761)-15))*Data[[#This Row],[temperatuur]])+18.151</f>
        <v>15.966126050420169</v>
      </c>
      <c r="G4281" s="7">
        <f>Data[[#This Row],[Tintern ]]-Data[[#This Row],[temperatuur]]</f>
        <v>5.5661260504201682</v>
      </c>
      <c r="H4281" s="7">
        <f>ROUND(IF(Data[[#This Row],[deltaT]]&gt;0,(Data[[#This Row],[Tintern ]]-Data[[#This Row],[temperatuur]])*Uitgangspunten!$B$9,0),1)</f>
        <v>19.3</v>
      </c>
      <c r="I4281"/>
      <c r="J4281"/>
      <c r="K4281" s="6"/>
      <c r="O4281" s="5"/>
      <c r="P4281" s="8"/>
      <c r="U4281"/>
      <c r="V4281"/>
    </row>
    <row r="4282" spans="1:22" x14ac:dyDescent="0.25">
      <c r="A4282">
        <v>2004</v>
      </c>
      <c r="B4282">
        <v>2</v>
      </c>
      <c r="C4282">
        <v>6</v>
      </c>
      <c r="D4282">
        <v>4</v>
      </c>
      <c r="E4282" s="13">
        <v>10.4</v>
      </c>
      <c r="F4282" s="7">
        <f>(((20-15)/(MIN($E$2:$E$8761)-15))*Data[[#This Row],[temperatuur]])+18.151</f>
        <v>15.966126050420169</v>
      </c>
      <c r="G4282" s="7">
        <f>Data[[#This Row],[Tintern ]]-Data[[#This Row],[temperatuur]]</f>
        <v>5.5661260504201682</v>
      </c>
      <c r="H4282" s="7">
        <f>ROUND(IF(Data[[#This Row],[deltaT]]&gt;0,(Data[[#This Row],[Tintern ]]-Data[[#This Row],[temperatuur]])*Uitgangspunten!$B$9,0),1)</f>
        <v>19.3</v>
      </c>
      <c r="I4282"/>
      <c r="J4282"/>
      <c r="K4282" s="6"/>
      <c r="O4282" s="5"/>
      <c r="P4282" s="8"/>
      <c r="U4282"/>
      <c r="V4282"/>
    </row>
    <row r="4283" spans="1:22" x14ac:dyDescent="0.25">
      <c r="A4283">
        <v>2004</v>
      </c>
      <c r="B4283">
        <v>2</v>
      </c>
      <c r="C4283">
        <v>6</v>
      </c>
      <c r="D4283">
        <v>5</v>
      </c>
      <c r="E4283" s="13">
        <v>10.4</v>
      </c>
      <c r="F4283" s="7">
        <f>(((20-15)/(MIN($E$2:$E$8761)-15))*Data[[#This Row],[temperatuur]])+18.151</f>
        <v>15.966126050420169</v>
      </c>
      <c r="G4283" s="7">
        <f>Data[[#This Row],[Tintern ]]-Data[[#This Row],[temperatuur]]</f>
        <v>5.5661260504201682</v>
      </c>
      <c r="H4283" s="7">
        <f>ROUND(IF(Data[[#This Row],[deltaT]]&gt;0,(Data[[#This Row],[Tintern ]]-Data[[#This Row],[temperatuur]])*Uitgangspunten!$B$9,0),1)</f>
        <v>19.3</v>
      </c>
      <c r="I4283"/>
      <c r="J4283"/>
      <c r="K4283" s="6"/>
      <c r="O4283" s="5"/>
      <c r="P4283" s="8"/>
      <c r="U4283"/>
      <c r="V4283"/>
    </row>
    <row r="4284" spans="1:22" x14ac:dyDescent="0.25">
      <c r="A4284">
        <v>2004</v>
      </c>
      <c r="B4284">
        <v>3</v>
      </c>
      <c r="C4284">
        <v>15</v>
      </c>
      <c r="D4284">
        <v>6</v>
      </c>
      <c r="E4284" s="13">
        <v>10.4</v>
      </c>
      <c r="F4284" s="7">
        <f>(((20-15)/(MIN($E$2:$E$8761)-15))*Data[[#This Row],[temperatuur]])+18.151</f>
        <v>15.966126050420169</v>
      </c>
      <c r="G4284" s="7">
        <f>Data[[#This Row],[Tintern ]]-Data[[#This Row],[temperatuur]]</f>
        <v>5.5661260504201682</v>
      </c>
      <c r="H4284" s="7">
        <f>ROUND(IF(Data[[#This Row],[deltaT]]&gt;0,(Data[[#This Row],[Tintern ]]-Data[[#This Row],[temperatuur]])*Uitgangspunten!$B$9,0),1)</f>
        <v>19.3</v>
      </c>
      <c r="I4284"/>
      <c r="J4284"/>
      <c r="K4284" s="6"/>
      <c r="O4284" s="5"/>
      <c r="P4284" s="8"/>
      <c r="U4284"/>
      <c r="V4284"/>
    </row>
    <row r="4285" spans="1:22" x14ac:dyDescent="0.25">
      <c r="A4285">
        <v>2004</v>
      </c>
      <c r="B4285">
        <v>3</v>
      </c>
      <c r="C4285">
        <v>19</v>
      </c>
      <c r="D4285">
        <v>17</v>
      </c>
      <c r="E4285" s="13">
        <v>10.4</v>
      </c>
      <c r="F4285" s="7">
        <f>(((20-15)/(MIN($E$2:$E$8761)-15))*Data[[#This Row],[temperatuur]])+18.151</f>
        <v>15.966126050420169</v>
      </c>
      <c r="G4285" s="7">
        <f>Data[[#This Row],[Tintern ]]-Data[[#This Row],[temperatuur]]</f>
        <v>5.5661260504201682</v>
      </c>
      <c r="H4285" s="7">
        <f>ROUND(IF(Data[[#This Row],[deltaT]]&gt;0,(Data[[#This Row],[Tintern ]]-Data[[#This Row],[temperatuur]])*Uitgangspunten!$B$9,0),1)</f>
        <v>19.3</v>
      </c>
      <c r="I4285"/>
      <c r="J4285"/>
      <c r="K4285" s="6"/>
      <c r="O4285" s="5"/>
      <c r="P4285" s="8"/>
      <c r="U4285"/>
      <c r="V4285"/>
    </row>
    <row r="4286" spans="1:22" x14ac:dyDescent="0.25">
      <c r="A4286">
        <v>2004</v>
      </c>
      <c r="B4286">
        <v>3</v>
      </c>
      <c r="C4286">
        <v>19</v>
      </c>
      <c r="D4286">
        <v>18</v>
      </c>
      <c r="E4286" s="13">
        <v>10.4</v>
      </c>
      <c r="F4286" s="7">
        <f>(((20-15)/(MIN($E$2:$E$8761)-15))*Data[[#This Row],[temperatuur]])+18.151</f>
        <v>15.966126050420169</v>
      </c>
      <c r="G4286" s="7">
        <f>Data[[#This Row],[Tintern ]]-Data[[#This Row],[temperatuur]]</f>
        <v>5.5661260504201682</v>
      </c>
      <c r="H4286" s="7">
        <f>ROUND(IF(Data[[#This Row],[deltaT]]&gt;0,(Data[[#This Row],[Tintern ]]-Data[[#This Row],[temperatuur]])*Uitgangspunten!$B$9,0),1)</f>
        <v>19.3</v>
      </c>
      <c r="I4286"/>
      <c r="J4286"/>
      <c r="K4286" s="6"/>
      <c r="O4286" s="5"/>
      <c r="P4286" s="8"/>
      <c r="U4286"/>
      <c r="V4286"/>
    </row>
    <row r="4287" spans="1:22" x14ac:dyDescent="0.25">
      <c r="A4287">
        <v>2004</v>
      </c>
      <c r="B4287">
        <v>3</v>
      </c>
      <c r="C4287">
        <v>21</v>
      </c>
      <c r="D4287">
        <v>13</v>
      </c>
      <c r="E4287" s="13">
        <v>10.4</v>
      </c>
      <c r="F4287" s="7">
        <f>(((20-15)/(MIN($E$2:$E$8761)-15))*Data[[#This Row],[temperatuur]])+18.151</f>
        <v>15.966126050420169</v>
      </c>
      <c r="G4287" s="7">
        <f>Data[[#This Row],[Tintern ]]-Data[[#This Row],[temperatuur]]</f>
        <v>5.5661260504201682</v>
      </c>
      <c r="H4287" s="7">
        <f>ROUND(IF(Data[[#This Row],[deltaT]]&gt;0,(Data[[#This Row],[Tintern ]]-Data[[#This Row],[temperatuur]])*Uitgangspunten!$B$9,0),1)</f>
        <v>19.3</v>
      </c>
      <c r="I4287"/>
      <c r="J4287"/>
      <c r="K4287" s="6"/>
      <c r="O4287" s="5"/>
      <c r="P4287" s="8"/>
      <c r="U4287"/>
      <c r="V4287"/>
    </row>
    <row r="4288" spans="1:22" x14ac:dyDescent="0.25">
      <c r="A4288">
        <v>2002</v>
      </c>
      <c r="B4288">
        <v>4</v>
      </c>
      <c r="C4288">
        <v>7</v>
      </c>
      <c r="D4288">
        <v>11</v>
      </c>
      <c r="E4288" s="13">
        <v>10.4</v>
      </c>
      <c r="F4288" s="7">
        <f>(((20-15)/(MIN($E$2:$E$8761)-15))*Data[[#This Row],[temperatuur]])+18.151</f>
        <v>15.966126050420169</v>
      </c>
      <c r="G4288" s="7">
        <f>Data[[#This Row],[Tintern ]]-Data[[#This Row],[temperatuur]]</f>
        <v>5.5661260504201682</v>
      </c>
      <c r="H4288" s="7">
        <f>ROUND(IF(Data[[#This Row],[deltaT]]&gt;0,(Data[[#This Row],[Tintern ]]-Data[[#This Row],[temperatuur]])*Uitgangspunten!$B$9,0),1)</f>
        <v>19.3</v>
      </c>
      <c r="I4288"/>
      <c r="J4288"/>
      <c r="K4288" s="6"/>
      <c r="O4288" s="5"/>
      <c r="P4288" s="8"/>
      <c r="U4288"/>
      <c r="V4288"/>
    </row>
    <row r="4289" spans="1:22" x14ac:dyDescent="0.25">
      <c r="A4289">
        <v>2002</v>
      </c>
      <c r="B4289">
        <v>4</v>
      </c>
      <c r="C4289">
        <v>14</v>
      </c>
      <c r="D4289">
        <v>14</v>
      </c>
      <c r="E4289" s="13">
        <v>10.4</v>
      </c>
      <c r="F4289" s="7">
        <f>(((20-15)/(MIN($E$2:$E$8761)-15))*Data[[#This Row],[temperatuur]])+18.151</f>
        <v>15.966126050420169</v>
      </c>
      <c r="G4289" s="7">
        <f>Data[[#This Row],[Tintern ]]-Data[[#This Row],[temperatuur]]</f>
        <v>5.5661260504201682</v>
      </c>
      <c r="H4289" s="7">
        <f>ROUND(IF(Data[[#This Row],[deltaT]]&gt;0,(Data[[#This Row],[Tintern ]]-Data[[#This Row],[temperatuur]])*Uitgangspunten!$B$9,0),1)</f>
        <v>19.3</v>
      </c>
      <c r="I4289"/>
      <c r="J4289"/>
      <c r="K4289" s="6"/>
      <c r="O4289" s="5"/>
      <c r="P4289" s="8"/>
      <c r="U4289"/>
      <c r="V4289"/>
    </row>
    <row r="4290" spans="1:22" x14ac:dyDescent="0.25">
      <c r="A4290">
        <v>2002</v>
      </c>
      <c r="B4290">
        <v>4</v>
      </c>
      <c r="C4290">
        <v>18</v>
      </c>
      <c r="D4290">
        <v>18</v>
      </c>
      <c r="E4290" s="13">
        <v>10.4</v>
      </c>
      <c r="F4290" s="7">
        <f>(((20-15)/(MIN($E$2:$E$8761)-15))*Data[[#This Row],[temperatuur]])+18.151</f>
        <v>15.966126050420169</v>
      </c>
      <c r="G4290" s="7">
        <f>Data[[#This Row],[Tintern ]]-Data[[#This Row],[temperatuur]]</f>
        <v>5.5661260504201682</v>
      </c>
      <c r="H4290" s="7">
        <f>ROUND(IF(Data[[#This Row],[deltaT]]&gt;0,(Data[[#This Row],[Tintern ]]-Data[[#This Row],[temperatuur]])*Uitgangspunten!$B$9,0),1)</f>
        <v>19.3</v>
      </c>
      <c r="I4290"/>
      <c r="J4290"/>
      <c r="K4290" s="6"/>
      <c r="O4290" s="5"/>
      <c r="P4290" s="8"/>
      <c r="U4290"/>
      <c r="V4290"/>
    </row>
    <row r="4291" spans="1:22" x14ac:dyDescent="0.25">
      <c r="A4291">
        <v>2002</v>
      </c>
      <c r="B4291">
        <v>4</v>
      </c>
      <c r="C4291">
        <v>27</v>
      </c>
      <c r="D4291">
        <v>10</v>
      </c>
      <c r="E4291" s="13">
        <v>10.4</v>
      </c>
      <c r="F4291" s="7">
        <f>(((20-15)/(MIN($E$2:$E$8761)-15))*Data[[#This Row],[temperatuur]])+18.151</f>
        <v>15.966126050420169</v>
      </c>
      <c r="G4291" s="7">
        <f>Data[[#This Row],[Tintern ]]-Data[[#This Row],[temperatuur]]</f>
        <v>5.5661260504201682</v>
      </c>
      <c r="H4291" s="7">
        <f>ROUND(IF(Data[[#This Row],[deltaT]]&gt;0,(Data[[#This Row],[Tintern ]]-Data[[#This Row],[temperatuur]])*Uitgangspunten!$B$9,0),1)</f>
        <v>19.3</v>
      </c>
      <c r="I4291"/>
      <c r="J4291"/>
      <c r="K4291" s="6"/>
      <c r="O4291" s="5"/>
      <c r="P4291" s="8"/>
      <c r="U4291"/>
      <c r="V4291"/>
    </row>
    <row r="4292" spans="1:22" x14ac:dyDescent="0.25">
      <c r="A4292">
        <v>2000</v>
      </c>
      <c r="B4292">
        <v>5</v>
      </c>
      <c r="C4292">
        <v>3</v>
      </c>
      <c r="D4292">
        <v>6</v>
      </c>
      <c r="E4292" s="13">
        <v>10.4</v>
      </c>
      <c r="F4292" s="7">
        <f>(((20-15)/(MIN($E$2:$E$8761)-15))*Data[[#This Row],[temperatuur]])+18.151</f>
        <v>15.966126050420169</v>
      </c>
      <c r="G4292" s="7">
        <f>Data[[#This Row],[Tintern ]]-Data[[#This Row],[temperatuur]]</f>
        <v>5.5661260504201682</v>
      </c>
      <c r="H4292" s="7">
        <f>ROUND(IF(Data[[#This Row],[deltaT]]&gt;0,(Data[[#This Row],[Tintern ]]-Data[[#This Row],[temperatuur]])*Uitgangspunten!$B$9,0),1)</f>
        <v>19.3</v>
      </c>
      <c r="I4292"/>
      <c r="J4292"/>
      <c r="K4292" s="6"/>
      <c r="O4292" s="5"/>
      <c r="P4292" s="8"/>
      <c r="U4292"/>
      <c r="V4292"/>
    </row>
    <row r="4293" spans="1:22" x14ac:dyDescent="0.25">
      <c r="A4293">
        <v>2000</v>
      </c>
      <c r="B4293">
        <v>5</v>
      </c>
      <c r="C4293">
        <v>4</v>
      </c>
      <c r="D4293">
        <v>24</v>
      </c>
      <c r="E4293" s="13">
        <v>10.4</v>
      </c>
      <c r="F4293" s="7">
        <f>(((20-15)/(MIN($E$2:$E$8761)-15))*Data[[#This Row],[temperatuur]])+18.151</f>
        <v>15.966126050420169</v>
      </c>
      <c r="G4293" s="7">
        <f>Data[[#This Row],[Tintern ]]-Data[[#This Row],[temperatuur]]</f>
        <v>5.5661260504201682</v>
      </c>
      <c r="H4293" s="7">
        <f>ROUND(IF(Data[[#This Row],[deltaT]]&gt;0,(Data[[#This Row],[Tintern ]]-Data[[#This Row],[temperatuur]])*Uitgangspunten!$B$9,0),1)</f>
        <v>19.3</v>
      </c>
      <c r="I4293"/>
      <c r="J4293"/>
      <c r="K4293" s="6"/>
      <c r="O4293" s="5"/>
      <c r="P4293" s="8"/>
      <c r="U4293"/>
      <c r="V4293"/>
    </row>
    <row r="4294" spans="1:22" x14ac:dyDescent="0.25">
      <c r="A4294">
        <v>2000</v>
      </c>
      <c r="B4294">
        <v>5</v>
      </c>
      <c r="C4294">
        <v>19</v>
      </c>
      <c r="D4294">
        <v>10</v>
      </c>
      <c r="E4294" s="13">
        <v>10.4</v>
      </c>
      <c r="F4294" s="7">
        <f>(((20-15)/(MIN($E$2:$E$8761)-15))*Data[[#This Row],[temperatuur]])+18.151</f>
        <v>15.966126050420169</v>
      </c>
      <c r="G4294" s="7">
        <f>Data[[#This Row],[Tintern ]]-Data[[#This Row],[temperatuur]]</f>
        <v>5.5661260504201682</v>
      </c>
      <c r="H4294" s="7">
        <f>ROUND(IF(Data[[#This Row],[deltaT]]&gt;0,(Data[[#This Row],[Tintern ]]-Data[[#This Row],[temperatuur]])*Uitgangspunten!$B$9,0),1)</f>
        <v>19.3</v>
      </c>
      <c r="I4294"/>
      <c r="J4294"/>
      <c r="K4294" s="6"/>
      <c r="O4294" s="5"/>
      <c r="P4294" s="8"/>
      <c r="U4294"/>
      <c r="V4294"/>
    </row>
    <row r="4295" spans="1:22" x14ac:dyDescent="0.25">
      <c r="A4295">
        <v>2000</v>
      </c>
      <c r="B4295">
        <v>5</v>
      </c>
      <c r="C4295">
        <v>20</v>
      </c>
      <c r="D4295">
        <v>7</v>
      </c>
      <c r="E4295" s="13">
        <v>10.4</v>
      </c>
      <c r="F4295" s="7">
        <f>(((20-15)/(MIN($E$2:$E$8761)-15))*Data[[#This Row],[temperatuur]])+18.151</f>
        <v>15.966126050420169</v>
      </c>
      <c r="G4295" s="7">
        <f>Data[[#This Row],[Tintern ]]-Data[[#This Row],[temperatuur]]</f>
        <v>5.5661260504201682</v>
      </c>
      <c r="H4295" s="7">
        <f>ROUND(IF(Data[[#This Row],[deltaT]]&gt;0,(Data[[#This Row],[Tintern ]]-Data[[#This Row],[temperatuur]])*Uitgangspunten!$B$9,0),1)</f>
        <v>19.3</v>
      </c>
      <c r="I4295"/>
      <c r="J4295"/>
      <c r="K4295" s="6"/>
      <c r="O4295" s="5"/>
      <c r="P4295" s="8"/>
      <c r="U4295"/>
      <c r="V4295"/>
    </row>
    <row r="4296" spans="1:22" x14ac:dyDescent="0.25">
      <c r="A4296">
        <v>2000</v>
      </c>
      <c r="B4296">
        <v>5</v>
      </c>
      <c r="C4296">
        <v>21</v>
      </c>
      <c r="D4296">
        <v>15</v>
      </c>
      <c r="E4296" s="13">
        <v>10.4</v>
      </c>
      <c r="F4296" s="7">
        <f>(((20-15)/(MIN($E$2:$E$8761)-15))*Data[[#This Row],[temperatuur]])+18.151</f>
        <v>15.966126050420169</v>
      </c>
      <c r="G4296" s="7">
        <f>Data[[#This Row],[Tintern ]]-Data[[#This Row],[temperatuur]]</f>
        <v>5.5661260504201682</v>
      </c>
      <c r="H4296" s="7">
        <f>ROUND(IF(Data[[#This Row],[deltaT]]&gt;0,(Data[[#This Row],[Tintern ]]-Data[[#This Row],[temperatuur]])*Uitgangspunten!$B$9,0),1)</f>
        <v>19.3</v>
      </c>
      <c r="I4296"/>
      <c r="J4296"/>
      <c r="K4296" s="6"/>
      <c r="O4296" s="5"/>
      <c r="P4296" s="8"/>
      <c r="U4296"/>
      <c r="V4296"/>
    </row>
    <row r="4297" spans="1:22" x14ac:dyDescent="0.25">
      <c r="A4297">
        <v>2000</v>
      </c>
      <c r="B4297">
        <v>5</v>
      </c>
      <c r="C4297">
        <v>21</v>
      </c>
      <c r="D4297">
        <v>20</v>
      </c>
      <c r="E4297" s="13">
        <v>10.4</v>
      </c>
      <c r="F4297" s="7">
        <f>(((20-15)/(MIN($E$2:$E$8761)-15))*Data[[#This Row],[temperatuur]])+18.151</f>
        <v>15.966126050420169</v>
      </c>
      <c r="G4297" s="7">
        <f>Data[[#This Row],[Tintern ]]-Data[[#This Row],[temperatuur]]</f>
        <v>5.5661260504201682</v>
      </c>
      <c r="H4297" s="7">
        <f>ROUND(IF(Data[[#This Row],[deltaT]]&gt;0,(Data[[#This Row],[Tintern ]]-Data[[#This Row],[temperatuur]])*Uitgangspunten!$B$9,0),1)</f>
        <v>19.3</v>
      </c>
      <c r="I4297"/>
      <c r="J4297"/>
      <c r="K4297" s="6"/>
      <c r="O4297" s="5"/>
      <c r="P4297" s="8"/>
      <c r="U4297"/>
      <c r="V4297"/>
    </row>
    <row r="4298" spans="1:22" x14ac:dyDescent="0.25">
      <c r="A4298">
        <v>2000</v>
      </c>
      <c r="B4298">
        <v>5</v>
      </c>
      <c r="C4298">
        <v>25</v>
      </c>
      <c r="D4298">
        <v>24</v>
      </c>
      <c r="E4298" s="13">
        <v>10.4</v>
      </c>
      <c r="F4298" s="7">
        <f>(((20-15)/(MIN($E$2:$E$8761)-15))*Data[[#This Row],[temperatuur]])+18.151</f>
        <v>15.966126050420169</v>
      </c>
      <c r="G4298" s="7">
        <f>Data[[#This Row],[Tintern ]]-Data[[#This Row],[temperatuur]]</f>
        <v>5.5661260504201682</v>
      </c>
      <c r="H4298" s="7">
        <f>ROUND(IF(Data[[#This Row],[deltaT]]&gt;0,(Data[[#This Row],[Tintern ]]-Data[[#This Row],[temperatuur]])*Uitgangspunten!$B$9,0),1)</f>
        <v>19.3</v>
      </c>
      <c r="I4298">
        <f>(MAX(E4274:E4297)+MIN(E4274:E4297))/20</f>
        <v>1.0350000000000001</v>
      </c>
      <c r="J4298"/>
      <c r="K4298" s="6"/>
      <c r="O4298" s="5"/>
      <c r="P4298" s="8"/>
      <c r="U4298"/>
      <c r="V4298"/>
    </row>
    <row r="4299" spans="1:22" x14ac:dyDescent="0.25">
      <c r="A4299">
        <v>2000</v>
      </c>
      <c r="B4299">
        <v>5</v>
      </c>
      <c r="C4299">
        <v>28</v>
      </c>
      <c r="D4299">
        <v>11</v>
      </c>
      <c r="E4299" s="13">
        <v>10.4</v>
      </c>
      <c r="F4299" s="7">
        <f>(((20-15)/(MIN($E$2:$E$8761)-15))*Data[[#This Row],[temperatuur]])+18.151</f>
        <v>15.966126050420169</v>
      </c>
      <c r="G4299" s="7">
        <f>Data[[#This Row],[Tintern ]]-Data[[#This Row],[temperatuur]]</f>
        <v>5.5661260504201682</v>
      </c>
      <c r="H4299" s="7">
        <f>ROUND(IF(Data[[#This Row],[deltaT]]&gt;0,(Data[[#This Row],[Tintern ]]-Data[[#This Row],[temperatuur]])*Uitgangspunten!$B$9,0),1)</f>
        <v>19.3</v>
      </c>
      <c r="I4299"/>
      <c r="J4299"/>
      <c r="K4299" s="6"/>
      <c r="O4299" s="5"/>
      <c r="P4299" s="8"/>
      <c r="U4299"/>
      <c r="V4299"/>
    </row>
    <row r="4300" spans="1:22" x14ac:dyDescent="0.25">
      <c r="A4300">
        <v>2011</v>
      </c>
      <c r="B4300">
        <v>6</v>
      </c>
      <c r="C4300">
        <v>11</v>
      </c>
      <c r="D4300">
        <v>12</v>
      </c>
      <c r="E4300" s="13">
        <v>10.4</v>
      </c>
      <c r="F4300" s="7">
        <f>(((20-15)/(MIN($E$2:$E$8761)-15))*Data[[#This Row],[temperatuur]])+18.151</f>
        <v>15.966126050420169</v>
      </c>
      <c r="G4300" s="7">
        <f>Data[[#This Row],[Tintern ]]-Data[[#This Row],[temperatuur]]</f>
        <v>5.5661260504201682</v>
      </c>
      <c r="H4300" s="7">
        <f>ROUND(IF(Data[[#This Row],[deltaT]]&gt;0,(Data[[#This Row],[Tintern ]]-Data[[#This Row],[temperatuur]])*Uitgangspunten!$B$9,0),1)</f>
        <v>19.3</v>
      </c>
      <c r="I4300"/>
      <c r="J4300"/>
      <c r="K4300" s="6"/>
      <c r="O4300" s="5"/>
      <c r="P4300" s="8"/>
      <c r="U4300"/>
      <c r="V4300"/>
    </row>
    <row r="4301" spans="1:22" x14ac:dyDescent="0.25">
      <c r="A4301">
        <v>2008</v>
      </c>
      <c r="B4301">
        <v>7</v>
      </c>
      <c r="C4301">
        <v>1</v>
      </c>
      <c r="D4301">
        <v>3</v>
      </c>
      <c r="E4301" s="13">
        <v>10.4</v>
      </c>
      <c r="F4301" s="7">
        <f>(((20-15)/(MIN($E$2:$E$8761)-15))*Data[[#This Row],[temperatuur]])+18.151</f>
        <v>15.966126050420169</v>
      </c>
      <c r="G4301" s="7">
        <f>Data[[#This Row],[Tintern ]]-Data[[#This Row],[temperatuur]]</f>
        <v>5.5661260504201682</v>
      </c>
      <c r="H4301" s="7">
        <f>ROUND(IF(Data[[#This Row],[deltaT]]&gt;0,(Data[[#This Row],[Tintern ]]-Data[[#This Row],[temperatuur]])*Uitgangspunten!$B$9,0),1)</f>
        <v>19.3</v>
      </c>
      <c r="I4301"/>
      <c r="J4301"/>
      <c r="K4301" s="6"/>
      <c r="O4301" s="5"/>
      <c r="P4301" s="8"/>
      <c r="U4301"/>
      <c r="V4301"/>
    </row>
    <row r="4302" spans="1:22" x14ac:dyDescent="0.25">
      <c r="A4302">
        <v>2001</v>
      </c>
      <c r="B4302">
        <v>8</v>
      </c>
      <c r="C4302">
        <v>10</v>
      </c>
      <c r="D4302">
        <v>24</v>
      </c>
      <c r="E4302" s="13">
        <v>10.4</v>
      </c>
      <c r="F4302" s="7">
        <f>(((20-15)/(MIN($E$2:$E$8761)-15))*Data[[#This Row],[temperatuur]])+18.151</f>
        <v>15.966126050420169</v>
      </c>
      <c r="G4302" s="7">
        <f>Data[[#This Row],[Tintern ]]-Data[[#This Row],[temperatuur]]</f>
        <v>5.5661260504201682</v>
      </c>
      <c r="H4302" s="7">
        <f>ROUND(IF(Data[[#This Row],[deltaT]]&gt;0,(Data[[#This Row],[Tintern ]]-Data[[#This Row],[temperatuur]])*Uitgangspunten!$B$9,0),1)</f>
        <v>19.3</v>
      </c>
      <c r="I4302"/>
      <c r="J4302"/>
      <c r="K4302" s="6"/>
      <c r="O4302" s="5"/>
      <c r="P4302" s="8"/>
      <c r="U4302"/>
      <c r="V4302"/>
    </row>
    <row r="4303" spans="1:22" x14ac:dyDescent="0.25">
      <c r="A4303">
        <v>2011</v>
      </c>
      <c r="B4303">
        <v>9</v>
      </c>
      <c r="C4303">
        <v>18</v>
      </c>
      <c r="D4303">
        <v>20</v>
      </c>
      <c r="E4303" s="13">
        <v>10.4</v>
      </c>
      <c r="F4303" s="7">
        <f>(((20-15)/(MIN($E$2:$E$8761)-15))*Data[[#This Row],[temperatuur]])+18.151</f>
        <v>15.966126050420169</v>
      </c>
      <c r="G4303" s="7">
        <f>Data[[#This Row],[Tintern ]]-Data[[#This Row],[temperatuur]]</f>
        <v>5.5661260504201682</v>
      </c>
      <c r="H4303" s="7">
        <f>ROUND(IF(Data[[#This Row],[deltaT]]&gt;0,(Data[[#This Row],[Tintern ]]-Data[[#This Row],[temperatuur]])*Uitgangspunten!$B$9,0),1)</f>
        <v>19.3</v>
      </c>
      <c r="I4303"/>
      <c r="J4303"/>
      <c r="K4303" s="6"/>
      <c r="O4303" s="5"/>
      <c r="P4303" s="8"/>
      <c r="U4303"/>
      <c r="V4303"/>
    </row>
    <row r="4304" spans="1:22" x14ac:dyDescent="0.25">
      <c r="A4304">
        <v>2011</v>
      </c>
      <c r="B4304">
        <v>9</v>
      </c>
      <c r="C4304">
        <v>27</v>
      </c>
      <c r="D4304">
        <v>23</v>
      </c>
      <c r="E4304" s="13">
        <v>10.4</v>
      </c>
      <c r="F4304" s="7">
        <f>(((20-15)/(MIN($E$2:$E$8761)-15))*Data[[#This Row],[temperatuur]])+18.151</f>
        <v>15.966126050420169</v>
      </c>
      <c r="G4304" s="7">
        <f>Data[[#This Row],[Tintern ]]-Data[[#This Row],[temperatuur]]</f>
        <v>5.5661260504201682</v>
      </c>
      <c r="H4304" s="7">
        <f>ROUND(IF(Data[[#This Row],[deltaT]]&gt;0,(Data[[#This Row],[Tintern ]]-Data[[#This Row],[temperatuur]])*Uitgangspunten!$B$9,0),1)</f>
        <v>19.3</v>
      </c>
      <c r="I4304"/>
      <c r="J4304"/>
      <c r="K4304" s="6"/>
      <c r="O4304" s="5"/>
      <c r="P4304" s="8"/>
      <c r="U4304"/>
      <c r="V4304"/>
    </row>
    <row r="4305" spans="1:22" x14ac:dyDescent="0.25">
      <c r="A4305">
        <v>2010</v>
      </c>
      <c r="B4305">
        <v>10</v>
      </c>
      <c r="C4305">
        <v>7</v>
      </c>
      <c r="D4305">
        <v>5</v>
      </c>
      <c r="E4305" s="13">
        <v>10.4</v>
      </c>
      <c r="F4305" s="7">
        <f>(((20-15)/(MIN($E$2:$E$8761)-15))*Data[[#This Row],[temperatuur]])+18.151</f>
        <v>15.966126050420169</v>
      </c>
      <c r="G4305" s="7">
        <f>Data[[#This Row],[Tintern ]]-Data[[#This Row],[temperatuur]]</f>
        <v>5.5661260504201682</v>
      </c>
      <c r="H4305" s="7">
        <f>ROUND(IF(Data[[#This Row],[deltaT]]&gt;0,(Data[[#This Row],[Tintern ]]-Data[[#This Row],[temperatuur]])*Uitgangspunten!$B$9,0),1)</f>
        <v>19.3</v>
      </c>
      <c r="I4305"/>
      <c r="J4305"/>
      <c r="K4305" s="6"/>
      <c r="O4305" s="5"/>
      <c r="P4305" s="8"/>
      <c r="U4305"/>
      <c r="V4305"/>
    </row>
    <row r="4306" spans="1:22" x14ac:dyDescent="0.25">
      <c r="A4306">
        <v>2010</v>
      </c>
      <c r="B4306">
        <v>10</v>
      </c>
      <c r="C4306">
        <v>9</v>
      </c>
      <c r="D4306">
        <v>23</v>
      </c>
      <c r="E4306" s="13">
        <v>10.4</v>
      </c>
      <c r="F4306" s="7">
        <f>(((20-15)/(MIN($E$2:$E$8761)-15))*Data[[#This Row],[temperatuur]])+18.151</f>
        <v>15.966126050420169</v>
      </c>
      <c r="G4306" s="7">
        <f>Data[[#This Row],[Tintern ]]-Data[[#This Row],[temperatuur]]</f>
        <v>5.5661260504201682</v>
      </c>
      <c r="H4306" s="7">
        <f>ROUND(IF(Data[[#This Row],[deltaT]]&gt;0,(Data[[#This Row],[Tintern ]]-Data[[#This Row],[temperatuur]])*Uitgangspunten!$B$9,0),1)</f>
        <v>19.3</v>
      </c>
      <c r="I4306"/>
      <c r="J4306"/>
      <c r="K4306" s="6"/>
      <c r="O4306" s="5"/>
      <c r="P4306" s="8"/>
      <c r="U4306"/>
      <c r="V4306"/>
    </row>
    <row r="4307" spans="1:22" x14ac:dyDescent="0.25">
      <c r="A4307">
        <v>2010</v>
      </c>
      <c r="B4307">
        <v>10</v>
      </c>
      <c r="C4307">
        <v>15</v>
      </c>
      <c r="D4307">
        <v>1</v>
      </c>
      <c r="E4307" s="13">
        <v>10.4</v>
      </c>
      <c r="F4307" s="7">
        <f>(((20-15)/(MIN($E$2:$E$8761)-15))*Data[[#This Row],[temperatuur]])+18.151</f>
        <v>15.966126050420169</v>
      </c>
      <c r="G4307" s="7">
        <f>Data[[#This Row],[Tintern ]]-Data[[#This Row],[temperatuur]]</f>
        <v>5.5661260504201682</v>
      </c>
      <c r="H4307" s="7">
        <f>ROUND(IF(Data[[#This Row],[deltaT]]&gt;0,(Data[[#This Row],[Tintern ]]-Data[[#This Row],[temperatuur]])*Uitgangspunten!$B$9,0),1)</f>
        <v>19.3</v>
      </c>
      <c r="I4307"/>
      <c r="J4307"/>
      <c r="K4307" s="6"/>
      <c r="O4307" s="5"/>
      <c r="P4307" s="8"/>
      <c r="U4307"/>
      <c r="V4307"/>
    </row>
    <row r="4308" spans="1:22" x14ac:dyDescent="0.25">
      <c r="A4308">
        <v>2003</v>
      </c>
      <c r="B4308">
        <v>11</v>
      </c>
      <c r="C4308">
        <v>1</v>
      </c>
      <c r="D4308">
        <v>13</v>
      </c>
      <c r="E4308" s="13">
        <v>10.4</v>
      </c>
      <c r="F4308" s="7">
        <f>(((20-15)/(MIN($E$2:$E$8761)-15))*Data[[#This Row],[temperatuur]])+18.151</f>
        <v>15.966126050420169</v>
      </c>
      <c r="G4308" s="7">
        <f>Data[[#This Row],[Tintern ]]-Data[[#This Row],[temperatuur]]</f>
        <v>5.5661260504201682</v>
      </c>
      <c r="H4308" s="7">
        <f>ROUND(IF(Data[[#This Row],[deltaT]]&gt;0,(Data[[#This Row],[Tintern ]]-Data[[#This Row],[temperatuur]])*Uitgangspunten!$B$9,0),1)</f>
        <v>19.3</v>
      </c>
      <c r="I4308"/>
      <c r="J4308"/>
      <c r="K4308" s="6"/>
      <c r="O4308" s="5"/>
      <c r="P4308" s="8"/>
      <c r="U4308"/>
      <c r="V4308"/>
    </row>
    <row r="4309" spans="1:22" x14ac:dyDescent="0.25">
      <c r="A4309">
        <v>2003</v>
      </c>
      <c r="B4309">
        <v>11</v>
      </c>
      <c r="C4309">
        <v>3</v>
      </c>
      <c r="D4309">
        <v>4</v>
      </c>
      <c r="E4309" s="13">
        <v>10.4</v>
      </c>
      <c r="F4309" s="7">
        <f>(((20-15)/(MIN($E$2:$E$8761)-15))*Data[[#This Row],[temperatuur]])+18.151</f>
        <v>15.966126050420169</v>
      </c>
      <c r="G4309" s="7">
        <f>Data[[#This Row],[Tintern ]]-Data[[#This Row],[temperatuur]]</f>
        <v>5.5661260504201682</v>
      </c>
      <c r="H4309" s="7">
        <f>ROUND(IF(Data[[#This Row],[deltaT]]&gt;0,(Data[[#This Row],[Tintern ]]-Data[[#This Row],[temperatuur]])*Uitgangspunten!$B$9,0),1)</f>
        <v>19.3</v>
      </c>
      <c r="I4309"/>
      <c r="J4309"/>
      <c r="K4309" s="6"/>
      <c r="O4309" s="5"/>
      <c r="P4309" s="8"/>
      <c r="U4309"/>
      <c r="V4309"/>
    </row>
    <row r="4310" spans="1:22" x14ac:dyDescent="0.25">
      <c r="A4310">
        <v>2003</v>
      </c>
      <c r="B4310">
        <v>11</v>
      </c>
      <c r="C4310">
        <v>5</v>
      </c>
      <c r="D4310">
        <v>17</v>
      </c>
      <c r="E4310" s="13">
        <v>10.4</v>
      </c>
      <c r="F4310" s="7">
        <f>(((20-15)/(MIN($E$2:$E$8761)-15))*Data[[#This Row],[temperatuur]])+18.151</f>
        <v>15.966126050420169</v>
      </c>
      <c r="G4310" s="7">
        <f>Data[[#This Row],[Tintern ]]-Data[[#This Row],[temperatuur]]</f>
        <v>5.5661260504201682</v>
      </c>
      <c r="H4310" s="7">
        <f>ROUND(IF(Data[[#This Row],[deltaT]]&gt;0,(Data[[#This Row],[Tintern ]]-Data[[#This Row],[temperatuur]])*Uitgangspunten!$B$9,0),1)</f>
        <v>19.3</v>
      </c>
      <c r="I4310"/>
      <c r="J4310"/>
      <c r="K4310" s="6"/>
      <c r="O4310" s="5"/>
      <c r="P4310" s="8"/>
      <c r="U4310"/>
      <c r="V4310"/>
    </row>
    <row r="4311" spans="1:22" x14ac:dyDescent="0.25">
      <c r="A4311">
        <v>2003</v>
      </c>
      <c r="B4311">
        <v>11</v>
      </c>
      <c r="C4311">
        <v>13</v>
      </c>
      <c r="D4311">
        <v>16</v>
      </c>
      <c r="E4311" s="13">
        <v>10.4</v>
      </c>
      <c r="F4311" s="7">
        <f>(((20-15)/(MIN($E$2:$E$8761)-15))*Data[[#This Row],[temperatuur]])+18.151</f>
        <v>15.966126050420169</v>
      </c>
      <c r="G4311" s="7">
        <f>Data[[#This Row],[Tintern ]]-Data[[#This Row],[temperatuur]]</f>
        <v>5.5661260504201682</v>
      </c>
      <c r="H4311" s="7">
        <f>ROUND(IF(Data[[#This Row],[deltaT]]&gt;0,(Data[[#This Row],[Tintern ]]-Data[[#This Row],[temperatuur]])*Uitgangspunten!$B$9,0),1)</f>
        <v>19.3</v>
      </c>
      <c r="I4311"/>
      <c r="J4311"/>
      <c r="K4311" s="6"/>
      <c r="O4311" s="5"/>
      <c r="P4311" s="8"/>
      <c r="U4311"/>
      <c r="V4311"/>
    </row>
    <row r="4312" spans="1:22" x14ac:dyDescent="0.25">
      <c r="A4312">
        <v>2003</v>
      </c>
      <c r="B4312">
        <v>12</v>
      </c>
      <c r="C4312">
        <v>13</v>
      </c>
      <c r="D4312">
        <v>23</v>
      </c>
      <c r="E4312" s="13">
        <v>10.4</v>
      </c>
      <c r="F4312" s="7">
        <f>(((20-15)/(MIN($E$2:$E$8761)-15))*Data[[#This Row],[temperatuur]])+18.151</f>
        <v>15.966126050420169</v>
      </c>
      <c r="G4312" s="7">
        <f>Data[[#This Row],[Tintern ]]-Data[[#This Row],[temperatuur]]</f>
        <v>5.5661260504201682</v>
      </c>
      <c r="H4312" s="7">
        <f>ROUND(IF(Data[[#This Row],[deltaT]]&gt;0,(Data[[#This Row],[Tintern ]]-Data[[#This Row],[temperatuur]])*Uitgangspunten!$B$9,0),1)</f>
        <v>19.3</v>
      </c>
      <c r="I4312"/>
      <c r="J4312"/>
      <c r="K4312" s="6"/>
      <c r="O4312" s="5"/>
      <c r="P4312" s="8"/>
      <c r="U4312"/>
      <c r="V4312"/>
    </row>
    <row r="4313" spans="1:22" x14ac:dyDescent="0.25">
      <c r="A4313">
        <v>2003</v>
      </c>
      <c r="B4313">
        <v>12</v>
      </c>
      <c r="C4313">
        <v>20</v>
      </c>
      <c r="D4313">
        <v>19</v>
      </c>
      <c r="E4313" s="13">
        <v>10.4</v>
      </c>
      <c r="F4313" s="7">
        <f>(((20-15)/(MIN($E$2:$E$8761)-15))*Data[[#This Row],[temperatuur]])+18.151</f>
        <v>15.966126050420169</v>
      </c>
      <c r="G4313" s="7">
        <f>Data[[#This Row],[Tintern ]]-Data[[#This Row],[temperatuur]]</f>
        <v>5.5661260504201682</v>
      </c>
      <c r="H4313" s="7">
        <f>ROUND(IF(Data[[#This Row],[deltaT]]&gt;0,(Data[[#This Row],[Tintern ]]-Data[[#This Row],[temperatuur]])*Uitgangspunten!$B$9,0),1)</f>
        <v>19.3</v>
      </c>
      <c r="I4313"/>
      <c r="J4313"/>
      <c r="K4313" s="6"/>
      <c r="O4313" s="5"/>
      <c r="P4313" s="8"/>
      <c r="U4313"/>
      <c r="V4313"/>
    </row>
    <row r="4314" spans="1:22" x14ac:dyDescent="0.25">
      <c r="A4314">
        <v>2001</v>
      </c>
      <c r="B4314">
        <v>1</v>
      </c>
      <c r="C4314">
        <v>23</v>
      </c>
      <c r="D4314">
        <v>24</v>
      </c>
      <c r="E4314" s="13">
        <v>10.5</v>
      </c>
      <c r="F4314" s="7">
        <f>(((20-15)/(MIN($E$2:$E$8761)-15))*Data[[#This Row],[temperatuur]])+18.151</f>
        <v>15.945117647058822</v>
      </c>
      <c r="G4314" s="7">
        <f>Data[[#This Row],[Tintern ]]-Data[[#This Row],[temperatuur]]</f>
        <v>5.4451176470588223</v>
      </c>
      <c r="H4314" s="7">
        <f>ROUND(IF(Data[[#This Row],[deltaT]]&gt;0,(Data[[#This Row],[Tintern ]]-Data[[#This Row],[temperatuur]])*Uitgangspunten!$B$9,0),1)</f>
        <v>18.899999999999999</v>
      </c>
      <c r="I4314"/>
      <c r="J4314"/>
      <c r="K4314" s="6"/>
      <c r="O4314" s="5"/>
      <c r="P4314" s="8"/>
      <c r="U4314"/>
      <c r="V4314"/>
    </row>
    <row r="4315" spans="1:22" x14ac:dyDescent="0.25">
      <c r="A4315">
        <v>2001</v>
      </c>
      <c r="B4315">
        <v>1</v>
      </c>
      <c r="C4315">
        <v>24</v>
      </c>
      <c r="D4315">
        <v>6</v>
      </c>
      <c r="E4315" s="13">
        <v>10.5</v>
      </c>
      <c r="F4315" s="7">
        <f>(((20-15)/(MIN($E$2:$E$8761)-15))*Data[[#This Row],[temperatuur]])+18.151</f>
        <v>15.945117647058822</v>
      </c>
      <c r="G4315" s="7">
        <f>Data[[#This Row],[Tintern ]]-Data[[#This Row],[temperatuur]]</f>
        <v>5.4451176470588223</v>
      </c>
      <c r="H4315" s="7">
        <f>ROUND(IF(Data[[#This Row],[deltaT]]&gt;0,(Data[[#This Row],[Tintern ]]-Data[[#This Row],[temperatuur]])*Uitgangspunten!$B$9,0),1)</f>
        <v>18.899999999999999</v>
      </c>
      <c r="I4315"/>
      <c r="J4315"/>
      <c r="K4315" s="6"/>
      <c r="O4315" s="5"/>
      <c r="P4315" s="8"/>
      <c r="U4315"/>
      <c r="V4315"/>
    </row>
    <row r="4316" spans="1:22" x14ac:dyDescent="0.25">
      <c r="A4316">
        <v>2004</v>
      </c>
      <c r="B4316">
        <v>2</v>
      </c>
      <c r="C4316">
        <v>2</v>
      </c>
      <c r="D4316">
        <v>6</v>
      </c>
      <c r="E4316" s="13">
        <v>10.5</v>
      </c>
      <c r="F4316" s="7">
        <f>(((20-15)/(MIN($E$2:$E$8761)-15))*Data[[#This Row],[temperatuur]])+18.151</f>
        <v>15.945117647058822</v>
      </c>
      <c r="G4316" s="7">
        <f>Data[[#This Row],[Tintern ]]-Data[[#This Row],[temperatuur]]</f>
        <v>5.4451176470588223</v>
      </c>
      <c r="H4316" s="7">
        <f>ROUND(IF(Data[[#This Row],[deltaT]]&gt;0,(Data[[#This Row],[Tintern ]]-Data[[#This Row],[temperatuur]])*Uitgangspunten!$B$9,0),1)</f>
        <v>18.899999999999999</v>
      </c>
      <c r="I4316"/>
      <c r="J4316"/>
      <c r="K4316" s="6"/>
      <c r="O4316" s="5"/>
      <c r="P4316" s="8"/>
      <c r="U4316"/>
      <c r="V4316"/>
    </row>
    <row r="4317" spans="1:22" x14ac:dyDescent="0.25">
      <c r="A4317">
        <v>2004</v>
      </c>
      <c r="B4317">
        <v>2</v>
      </c>
      <c r="C4317">
        <v>2</v>
      </c>
      <c r="D4317">
        <v>13</v>
      </c>
      <c r="E4317" s="13">
        <v>10.5</v>
      </c>
      <c r="F4317" s="7">
        <f>(((20-15)/(MIN($E$2:$E$8761)-15))*Data[[#This Row],[temperatuur]])+18.151</f>
        <v>15.945117647058822</v>
      </c>
      <c r="G4317" s="7">
        <f>Data[[#This Row],[Tintern ]]-Data[[#This Row],[temperatuur]]</f>
        <v>5.4451176470588223</v>
      </c>
      <c r="H4317" s="7">
        <f>ROUND(IF(Data[[#This Row],[deltaT]]&gt;0,(Data[[#This Row],[Tintern ]]-Data[[#This Row],[temperatuur]])*Uitgangspunten!$B$9,0),1)</f>
        <v>18.899999999999999</v>
      </c>
      <c r="I4317"/>
      <c r="J4317"/>
      <c r="K4317" s="6"/>
      <c r="O4317" s="5"/>
      <c r="P4317" s="8"/>
      <c r="U4317"/>
      <c r="V4317"/>
    </row>
    <row r="4318" spans="1:22" x14ac:dyDescent="0.25">
      <c r="A4318">
        <v>2004</v>
      </c>
      <c r="B4318">
        <v>2</v>
      </c>
      <c r="C4318">
        <v>6</v>
      </c>
      <c r="D4318">
        <v>1</v>
      </c>
      <c r="E4318" s="13">
        <v>10.5</v>
      </c>
      <c r="F4318" s="7">
        <f>(((20-15)/(MIN($E$2:$E$8761)-15))*Data[[#This Row],[temperatuur]])+18.151</f>
        <v>15.945117647058822</v>
      </c>
      <c r="G4318" s="7">
        <f>Data[[#This Row],[Tintern ]]-Data[[#This Row],[temperatuur]]</f>
        <v>5.4451176470588223</v>
      </c>
      <c r="H4318" s="7">
        <f>ROUND(IF(Data[[#This Row],[deltaT]]&gt;0,(Data[[#This Row],[Tintern ]]-Data[[#This Row],[temperatuur]])*Uitgangspunten!$B$9,0),1)</f>
        <v>18.899999999999999</v>
      </c>
      <c r="I4318"/>
      <c r="J4318"/>
      <c r="K4318" s="6"/>
      <c r="O4318" s="5"/>
      <c r="P4318" s="8"/>
      <c r="U4318"/>
      <c r="V4318"/>
    </row>
    <row r="4319" spans="1:22" x14ac:dyDescent="0.25">
      <c r="A4319">
        <v>2004</v>
      </c>
      <c r="B4319">
        <v>3</v>
      </c>
      <c r="C4319">
        <v>16</v>
      </c>
      <c r="D4319">
        <v>22</v>
      </c>
      <c r="E4319" s="13">
        <v>10.5</v>
      </c>
      <c r="F4319" s="7">
        <f>(((20-15)/(MIN($E$2:$E$8761)-15))*Data[[#This Row],[temperatuur]])+18.151</f>
        <v>15.945117647058822</v>
      </c>
      <c r="G4319" s="7">
        <f>Data[[#This Row],[Tintern ]]-Data[[#This Row],[temperatuur]]</f>
        <v>5.4451176470588223</v>
      </c>
      <c r="H4319" s="7">
        <f>ROUND(IF(Data[[#This Row],[deltaT]]&gt;0,(Data[[#This Row],[Tintern ]]-Data[[#This Row],[temperatuur]])*Uitgangspunten!$B$9,0),1)</f>
        <v>18.899999999999999</v>
      </c>
      <c r="I4319"/>
      <c r="J4319"/>
      <c r="K4319" s="6"/>
      <c r="O4319" s="5"/>
      <c r="P4319" s="8"/>
      <c r="U4319"/>
      <c r="V4319"/>
    </row>
    <row r="4320" spans="1:22" x14ac:dyDescent="0.25">
      <c r="A4320">
        <v>2004</v>
      </c>
      <c r="B4320">
        <v>3</v>
      </c>
      <c r="C4320">
        <v>19</v>
      </c>
      <c r="D4320">
        <v>10</v>
      </c>
      <c r="E4320" s="13">
        <v>10.5</v>
      </c>
      <c r="F4320" s="7">
        <f>(((20-15)/(MIN($E$2:$E$8761)-15))*Data[[#This Row],[temperatuur]])+18.151</f>
        <v>15.945117647058822</v>
      </c>
      <c r="G4320" s="7">
        <f>Data[[#This Row],[Tintern ]]-Data[[#This Row],[temperatuur]]</f>
        <v>5.4451176470588223</v>
      </c>
      <c r="H4320" s="7">
        <f>ROUND(IF(Data[[#This Row],[deltaT]]&gt;0,(Data[[#This Row],[Tintern ]]-Data[[#This Row],[temperatuur]])*Uitgangspunten!$B$9,0),1)</f>
        <v>18.899999999999999</v>
      </c>
      <c r="I4320"/>
      <c r="J4320"/>
      <c r="K4320" s="6"/>
      <c r="O4320" s="5"/>
      <c r="P4320" s="8"/>
      <c r="U4320"/>
      <c r="V4320"/>
    </row>
    <row r="4321" spans="1:22" x14ac:dyDescent="0.25">
      <c r="A4321">
        <v>2004</v>
      </c>
      <c r="B4321">
        <v>3</v>
      </c>
      <c r="C4321">
        <v>20</v>
      </c>
      <c r="D4321">
        <v>22</v>
      </c>
      <c r="E4321" s="13">
        <v>10.5</v>
      </c>
      <c r="F4321" s="7">
        <f>(((20-15)/(MIN($E$2:$E$8761)-15))*Data[[#This Row],[temperatuur]])+18.151</f>
        <v>15.945117647058822</v>
      </c>
      <c r="G4321" s="7">
        <f>Data[[#This Row],[Tintern ]]-Data[[#This Row],[temperatuur]]</f>
        <v>5.4451176470588223</v>
      </c>
      <c r="H4321" s="7">
        <f>ROUND(IF(Data[[#This Row],[deltaT]]&gt;0,(Data[[#This Row],[Tintern ]]-Data[[#This Row],[temperatuur]])*Uitgangspunten!$B$9,0),1)</f>
        <v>18.899999999999999</v>
      </c>
      <c r="I4321"/>
      <c r="J4321"/>
      <c r="K4321" s="6"/>
      <c r="O4321" s="5"/>
      <c r="P4321" s="8"/>
      <c r="U4321"/>
      <c r="V4321"/>
    </row>
    <row r="4322" spans="1:22" x14ac:dyDescent="0.25">
      <c r="A4322">
        <v>2004</v>
      </c>
      <c r="B4322">
        <v>3</v>
      </c>
      <c r="C4322">
        <v>30</v>
      </c>
      <c r="D4322">
        <v>21</v>
      </c>
      <c r="E4322" s="13">
        <v>10.5</v>
      </c>
      <c r="F4322" s="7">
        <f>(((20-15)/(MIN($E$2:$E$8761)-15))*Data[[#This Row],[temperatuur]])+18.151</f>
        <v>15.945117647058822</v>
      </c>
      <c r="G4322" s="7">
        <f>Data[[#This Row],[Tintern ]]-Data[[#This Row],[temperatuur]]</f>
        <v>5.4451176470588223</v>
      </c>
      <c r="H4322" s="7">
        <f>ROUND(IF(Data[[#This Row],[deltaT]]&gt;0,(Data[[#This Row],[Tintern ]]-Data[[#This Row],[temperatuur]])*Uitgangspunten!$B$9,0),1)</f>
        <v>18.899999999999999</v>
      </c>
      <c r="I4322">
        <f>(MAX(E4298:E4321)+MIN(E4298:E4321))/20</f>
        <v>1.0449999999999999</v>
      </c>
      <c r="J4322"/>
      <c r="K4322" s="6"/>
      <c r="O4322" s="5"/>
      <c r="P4322" s="8"/>
      <c r="U4322"/>
      <c r="V4322"/>
    </row>
    <row r="4323" spans="1:22" x14ac:dyDescent="0.25">
      <c r="A4323">
        <v>2002</v>
      </c>
      <c r="B4323">
        <v>4</v>
      </c>
      <c r="C4323">
        <v>4</v>
      </c>
      <c r="D4323">
        <v>21</v>
      </c>
      <c r="E4323" s="13">
        <v>10.5</v>
      </c>
      <c r="F4323" s="7">
        <f>(((20-15)/(MIN($E$2:$E$8761)-15))*Data[[#This Row],[temperatuur]])+18.151</f>
        <v>15.945117647058822</v>
      </c>
      <c r="G4323" s="7">
        <f>Data[[#This Row],[Tintern ]]-Data[[#This Row],[temperatuur]]</f>
        <v>5.4451176470588223</v>
      </c>
      <c r="H4323" s="7">
        <f>ROUND(IF(Data[[#This Row],[deltaT]]&gt;0,(Data[[#This Row],[Tintern ]]-Data[[#This Row],[temperatuur]])*Uitgangspunten!$B$9,0),1)</f>
        <v>18.899999999999999</v>
      </c>
      <c r="I4323"/>
      <c r="J4323"/>
      <c r="K4323" s="6"/>
      <c r="O4323" s="5"/>
      <c r="P4323" s="8"/>
      <c r="U4323"/>
      <c r="V4323"/>
    </row>
    <row r="4324" spans="1:22" x14ac:dyDescent="0.25">
      <c r="A4324">
        <v>2002</v>
      </c>
      <c r="B4324">
        <v>4</v>
      </c>
      <c r="C4324">
        <v>6</v>
      </c>
      <c r="D4324">
        <v>16</v>
      </c>
      <c r="E4324" s="13">
        <v>10.5</v>
      </c>
      <c r="F4324" s="7">
        <f>(((20-15)/(MIN($E$2:$E$8761)-15))*Data[[#This Row],[temperatuur]])+18.151</f>
        <v>15.945117647058822</v>
      </c>
      <c r="G4324" s="7">
        <f>Data[[#This Row],[Tintern ]]-Data[[#This Row],[temperatuur]]</f>
        <v>5.4451176470588223</v>
      </c>
      <c r="H4324" s="7">
        <f>ROUND(IF(Data[[#This Row],[deltaT]]&gt;0,(Data[[#This Row],[Tintern ]]-Data[[#This Row],[temperatuur]])*Uitgangspunten!$B$9,0),1)</f>
        <v>18.899999999999999</v>
      </c>
      <c r="I4324"/>
      <c r="J4324"/>
      <c r="K4324" s="6"/>
      <c r="O4324" s="5"/>
      <c r="P4324" s="8"/>
      <c r="U4324"/>
      <c r="V4324"/>
    </row>
    <row r="4325" spans="1:22" x14ac:dyDescent="0.25">
      <c r="A4325">
        <v>2002</v>
      </c>
      <c r="B4325">
        <v>4</v>
      </c>
      <c r="C4325">
        <v>14</v>
      </c>
      <c r="D4325">
        <v>12</v>
      </c>
      <c r="E4325" s="13">
        <v>10.5</v>
      </c>
      <c r="F4325" s="7">
        <f>(((20-15)/(MIN($E$2:$E$8761)-15))*Data[[#This Row],[temperatuur]])+18.151</f>
        <v>15.945117647058822</v>
      </c>
      <c r="G4325" s="7">
        <f>Data[[#This Row],[Tintern ]]-Data[[#This Row],[temperatuur]]</f>
        <v>5.4451176470588223</v>
      </c>
      <c r="H4325" s="7">
        <f>ROUND(IF(Data[[#This Row],[deltaT]]&gt;0,(Data[[#This Row],[Tintern ]]-Data[[#This Row],[temperatuur]])*Uitgangspunten!$B$9,0),1)</f>
        <v>18.899999999999999</v>
      </c>
      <c r="I4325"/>
      <c r="J4325"/>
      <c r="K4325" s="6"/>
      <c r="O4325" s="5"/>
      <c r="P4325" s="8"/>
      <c r="U4325"/>
      <c r="V4325"/>
    </row>
    <row r="4326" spans="1:22" x14ac:dyDescent="0.25">
      <c r="A4326">
        <v>2002</v>
      </c>
      <c r="B4326">
        <v>4</v>
      </c>
      <c r="C4326">
        <v>14</v>
      </c>
      <c r="D4326">
        <v>15</v>
      </c>
      <c r="E4326" s="13">
        <v>10.5</v>
      </c>
      <c r="F4326" s="7">
        <f>(((20-15)/(MIN($E$2:$E$8761)-15))*Data[[#This Row],[temperatuur]])+18.151</f>
        <v>15.945117647058822</v>
      </c>
      <c r="G4326" s="7">
        <f>Data[[#This Row],[Tintern ]]-Data[[#This Row],[temperatuur]]</f>
        <v>5.4451176470588223</v>
      </c>
      <c r="H4326" s="7">
        <f>ROUND(IF(Data[[#This Row],[deltaT]]&gt;0,(Data[[#This Row],[Tintern ]]-Data[[#This Row],[temperatuur]])*Uitgangspunten!$B$9,0),1)</f>
        <v>18.899999999999999</v>
      </c>
      <c r="I4326"/>
      <c r="J4326"/>
      <c r="K4326" s="6"/>
      <c r="O4326" s="5"/>
      <c r="P4326" s="8"/>
      <c r="U4326"/>
      <c r="V4326"/>
    </row>
    <row r="4327" spans="1:22" x14ac:dyDescent="0.25">
      <c r="A4327">
        <v>2002</v>
      </c>
      <c r="B4327">
        <v>4</v>
      </c>
      <c r="C4327">
        <v>17</v>
      </c>
      <c r="D4327">
        <v>17</v>
      </c>
      <c r="E4327" s="13">
        <v>10.5</v>
      </c>
      <c r="F4327" s="7">
        <f>(((20-15)/(MIN($E$2:$E$8761)-15))*Data[[#This Row],[temperatuur]])+18.151</f>
        <v>15.945117647058822</v>
      </c>
      <c r="G4327" s="7">
        <f>Data[[#This Row],[Tintern ]]-Data[[#This Row],[temperatuur]]</f>
        <v>5.4451176470588223</v>
      </c>
      <c r="H4327" s="7">
        <f>ROUND(IF(Data[[#This Row],[deltaT]]&gt;0,(Data[[#This Row],[Tintern ]]-Data[[#This Row],[temperatuur]])*Uitgangspunten!$B$9,0),1)</f>
        <v>18.899999999999999</v>
      </c>
      <c r="I4327"/>
      <c r="J4327"/>
      <c r="K4327" s="6"/>
      <c r="O4327" s="5"/>
      <c r="P4327" s="8"/>
      <c r="U4327"/>
      <c r="V4327"/>
    </row>
    <row r="4328" spans="1:22" x14ac:dyDescent="0.25">
      <c r="A4328">
        <v>2002</v>
      </c>
      <c r="B4328">
        <v>4</v>
      </c>
      <c r="C4328">
        <v>19</v>
      </c>
      <c r="D4328">
        <v>8</v>
      </c>
      <c r="E4328" s="13">
        <v>10.5</v>
      </c>
      <c r="F4328" s="7">
        <f>(((20-15)/(MIN($E$2:$E$8761)-15))*Data[[#This Row],[temperatuur]])+18.151</f>
        <v>15.945117647058822</v>
      </c>
      <c r="G4328" s="7">
        <f>Data[[#This Row],[Tintern ]]-Data[[#This Row],[temperatuur]]</f>
        <v>5.4451176470588223</v>
      </c>
      <c r="H4328" s="7">
        <f>ROUND(IF(Data[[#This Row],[deltaT]]&gt;0,(Data[[#This Row],[Tintern ]]-Data[[#This Row],[temperatuur]])*Uitgangspunten!$B$9,0),1)</f>
        <v>18.899999999999999</v>
      </c>
      <c r="I4328"/>
      <c r="J4328"/>
      <c r="K4328" s="6"/>
      <c r="O4328" s="5"/>
      <c r="P4328" s="8"/>
      <c r="U4328"/>
      <c r="V4328"/>
    </row>
    <row r="4329" spans="1:22" x14ac:dyDescent="0.25">
      <c r="A4329">
        <v>2002</v>
      </c>
      <c r="B4329">
        <v>4</v>
      </c>
      <c r="C4329">
        <v>23</v>
      </c>
      <c r="D4329">
        <v>5</v>
      </c>
      <c r="E4329" s="13">
        <v>10.5</v>
      </c>
      <c r="F4329" s="7">
        <f>(((20-15)/(MIN($E$2:$E$8761)-15))*Data[[#This Row],[temperatuur]])+18.151</f>
        <v>15.945117647058822</v>
      </c>
      <c r="G4329" s="7">
        <f>Data[[#This Row],[Tintern ]]-Data[[#This Row],[temperatuur]]</f>
        <v>5.4451176470588223</v>
      </c>
      <c r="H4329" s="7">
        <f>ROUND(IF(Data[[#This Row],[deltaT]]&gt;0,(Data[[#This Row],[Tintern ]]-Data[[#This Row],[temperatuur]])*Uitgangspunten!$B$9,0),1)</f>
        <v>18.899999999999999</v>
      </c>
      <c r="I4329"/>
      <c r="J4329"/>
      <c r="K4329" s="6"/>
      <c r="O4329" s="5"/>
      <c r="P4329" s="8"/>
      <c r="U4329"/>
      <c r="V4329"/>
    </row>
    <row r="4330" spans="1:22" x14ac:dyDescent="0.25">
      <c r="A4330">
        <v>2002</v>
      </c>
      <c r="B4330">
        <v>4</v>
      </c>
      <c r="C4330">
        <v>29</v>
      </c>
      <c r="D4330">
        <v>19</v>
      </c>
      <c r="E4330" s="13">
        <v>10.5</v>
      </c>
      <c r="F4330" s="7">
        <f>(((20-15)/(MIN($E$2:$E$8761)-15))*Data[[#This Row],[temperatuur]])+18.151</f>
        <v>15.945117647058822</v>
      </c>
      <c r="G4330" s="7">
        <f>Data[[#This Row],[Tintern ]]-Data[[#This Row],[temperatuur]]</f>
        <v>5.4451176470588223</v>
      </c>
      <c r="H4330" s="7">
        <f>ROUND(IF(Data[[#This Row],[deltaT]]&gt;0,(Data[[#This Row],[Tintern ]]-Data[[#This Row],[temperatuur]])*Uitgangspunten!$B$9,0),1)</f>
        <v>18.899999999999999</v>
      </c>
      <c r="I4330"/>
      <c r="J4330"/>
      <c r="K4330" s="6"/>
      <c r="O4330" s="5"/>
      <c r="P4330" s="8"/>
      <c r="U4330"/>
      <c r="V4330"/>
    </row>
    <row r="4331" spans="1:22" x14ac:dyDescent="0.25">
      <c r="A4331">
        <v>2000</v>
      </c>
      <c r="B4331">
        <v>5</v>
      </c>
      <c r="C4331">
        <v>4</v>
      </c>
      <c r="D4331">
        <v>6</v>
      </c>
      <c r="E4331" s="13">
        <v>10.5</v>
      </c>
      <c r="F4331" s="7">
        <f>(((20-15)/(MIN($E$2:$E$8761)-15))*Data[[#This Row],[temperatuur]])+18.151</f>
        <v>15.945117647058822</v>
      </c>
      <c r="G4331" s="7">
        <f>Data[[#This Row],[Tintern ]]-Data[[#This Row],[temperatuur]]</f>
        <v>5.4451176470588223</v>
      </c>
      <c r="H4331" s="7">
        <f>ROUND(IF(Data[[#This Row],[deltaT]]&gt;0,(Data[[#This Row],[Tintern ]]-Data[[#This Row],[temperatuur]])*Uitgangspunten!$B$9,0),1)</f>
        <v>18.899999999999999</v>
      </c>
      <c r="I4331"/>
      <c r="J4331"/>
      <c r="K4331" s="6"/>
      <c r="O4331" s="5"/>
      <c r="P4331" s="8"/>
      <c r="U4331"/>
      <c r="V4331"/>
    </row>
    <row r="4332" spans="1:22" x14ac:dyDescent="0.25">
      <c r="A4332">
        <v>2000</v>
      </c>
      <c r="B4332">
        <v>5</v>
      </c>
      <c r="C4332">
        <v>18</v>
      </c>
      <c r="D4332">
        <v>7</v>
      </c>
      <c r="E4332" s="13">
        <v>10.5</v>
      </c>
      <c r="F4332" s="7">
        <f>(((20-15)/(MIN($E$2:$E$8761)-15))*Data[[#This Row],[temperatuur]])+18.151</f>
        <v>15.945117647058822</v>
      </c>
      <c r="G4332" s="7">
        <f>Data[[#This Row],[Tintern ]]-Data[[#This Row],[temperatuur]]</f>
        <v>5.4451176470588223</v>
      </c>
      <c r="H4332" s="7">
        <f>ROUND(IF(Data[[#This Row],[deltaT]]&gt;0,(Data[[#This Row],[Tintern ]]-Data[[#This Row],[temperatuur]])*Uitgangspunten!$B$9,0),1)</f>
        <v>18.899999999999999</v>
      </c>
      <c r="I4332"/>
      <c r="J4332"/>
      <c r="K4332" s="6"/>
      <c r="O4332" s="5"/>
      <c r="P4332" s="8"/>
      <c r="U4332"/>
      <c r="V4332"/>
    </row>
    <row r="4333" spans="1:22" x14ac:dyDescent="0.25">
      <c r="A4333">
        <v>2000</v>
      </c>
      <c r="B4333">
        <v>5</v>
      </c>
      <c r="C4333">
        <v>21</v>
      </c>
      <c r="D4333">
        <v>8</v>
      </c>
      <c r="E4333" s="13">
        <v>10.5</v>
      </c>
      <c r="F4333" s="7">
        <f>(((20-15)/(MIN($E$2:$E$8761)-15))*Data[[#This Row],[temperatuur]])+18.151</f>
        <v>15.945117647058822</v>
      </c>
      <c r="G4333" s="7">
        <f>Data[[#This Row],[Tintern ]]-Data[[#This Row],[temperatuur]]</f>
        <v>5.4451176470588223</v>
      </c>
      <c r="H4333" s="7">
        <f>ROUND(IF(Data[[#This Row],[deltaT]]&gt;0,(Data[[#This Row],[Tintern ]]-Data[[#This Row],[temperatuur]])*Uitgangspunten!$B$9,0),1)</f>
        <v>18.899999999999999</v>
      </c>
      <c r="I4333"/>
      <c r="J4333"/>
      <c r="K4333" s="6"/>
      <c r="O4333" s="5"/>
      <c r="P4333" s="8"/>
      <c r="U4333"/>
      <c r="V4333"/>
    </row>
    <row r="4334" spans="1:22" x14ac:dyDescent="0.25">
      <c r="A4334">
        <v>2000</v>
      </c>
      <c r="B4334">
        <v>5</v>
      </c>
      <c r="C4334">
        <v>26</v>
      </c>
      <c r="D4334">
        <v>6</v>
      </c>
      <c r="E4334" s="13">
        <v>10.5</v>
      </c>
      <c r="F4334" s="7">
        <f>(((20-15)/(MIN($E$2:$E$8761)-15))*Data[[#This Row],[temperatuur]])+18.151</f>
        <v>15.945117647058822</v>
      </c>
      <c r="G4334" s="7">
        <f>Data[[#This Row],[Tintern ]]-Data[[#This Row],[temperatuur]]</f>
        <v>5.4451176470588223</v>
      </c>
      <c r="H4334" s="7">
        <f>ROUND(IF(Data[[#This Row],[deltaT]]&gt;0,(Data[[#This Row],[Tintern ]]-Data[[#This Row],[temperatuur]])*Uitgangspunten!$B$9,0),1)</f>
        <v>18.899999999999999</v>
      </c>
      <c r="I4334"/>
      <c r="J4334"/>
      <c r="K4334" s="6"/>
      <c r="O4334" s="5"/>
      <c r="P4334" s="8"/>
      <c r="U4334"/>
      <c r="V4334"/>
    </row>
    <row r="4335" spans="1:22" x14ac:dyDescent="0.25">
      <c r="A4335">
        <v>2000</v>
      </c>
      <c r="B4335">
        <v>5</v>
      </c>
      <c r="C4335">
        <v>30</v>
      </c>
      <c r="D4335">
        <v>7</v>
      </c>
      <c r="E4335" s="13">
        <v>10.5</v>
      </c>
      <c r="F4335" s="7">
        <f>(((20-15)/(MIN($E$2:$E$8761)-15))*Data[[#This Row],[temperatuur]])+18.151</f>
        <v>15.945117647058822</v>
      </c>
      <c r="G4335" s="7">
        <f>Data[[#This Row],[Tintern ]]-Data[[#This Row],[temperatuur]]</f>
        <v>5.4451176470588223</v>
      </c>
      <c r="H4335" s="7">
        <f>ROUND(IF(Data[[#This Row],[deltaT]]&gt;0,(Data[[#This Row],[Tintern ]]-Data[[#This Row],[temperatuur]])*Uitgangspunten!$B$9,0),1)</f>
        <v>18.899999999999999</v>
      </c>
      <c r="I4335"/>
      <c r="J4335"/>
      <c r="K4335" s="6"/>
      <c r="O4335" s="5"/>
      <c r="P4335" s="8"/>
      <c r="U4335"/>
      <c r="V4335"/>
    </row>
    <row r="4336" spans="1:22" x14ac:dyDescent="0.25">
      <c r="A4336">
        <v>2011</v>
      </c>
      <c r="B4336">
        <v>6</v>
      </c>
      <c r="C4336">
        <v>10</v>
      </c>
      <c r="D4336">
        <v>23</v>
      </c>
      <c r="E4336" s="13">
        <v>10.5</v>
      </c>
      <c r="F4336" s="7">
        <f>(((20-15)/(MIN($E$2:$E$8761)-15))*Data[[#This Row],[temperatuur]])+18.151</f>
        <v>15.945117647058822</v>
      </c>
      <c r="G4336" s="7">
        <f>Data[[#This Row],[Tintern ]]-Data[[#This Row],[temperatuur]]</f>
        <v>5.4451176470588223</v>
      </c>
      <c r="H4336" s="7">
        <f>ROUND(IF(Data[[#This Row],[deltaT]]&gt;0,(Data[[#This Row],[Tintern ]]-Data[[#This Row],[temperatuur]])*Uitgangspunten!$B$9,0),1)</f>
        <v>18.899999999999999</v>
      </c>
      <c r="I4336"/>
      <c r="J4336"/>
      <c r="K4336" s="6"/>
      <c r="O4336" s="5"/>
      <c r="P4336" s="8"/>
      <c r="U4336"/>
      <c r="V4336"/>
    </row>
    <row r="4337" spans="1:22" x14ac:dyDescent="0.25">
      <c r="A4337">
        <v>2008</v>
      </c>
      <c r="B4337">
        <v>7</v>
      </c>
      <c r="C4337">
        <v>1</v>
      </c>
      <c r="D4337">
        <v>4</v>
      </c>
      <c r="E4337" s="13">
        <v>10.5</v>
      </c>
      <c r="F4337" s="7">
        <f>(((20-15)/(MIN($E$2:$E$8761)-15))*Data[[#This Row],[temperatuur]])+18.151</f>
        <v>15.945117647058822</v>
      </c>
      <c r="G4337" s="7">
        <f>Data[[#This Row],[Tintern ]]-Data[[#This Row],[temperatuur]]</f>
        <v>5.4451176470588223</v>
      </c>
      <c r="H4337" s="7">
        <f>ROUND(IF(Data[[#This Row],[deltaT]]&gt;0,(Data[[#This Row],[Tintern ]]-Data[[#This Row],[temperatuur]])*Uitgangspunten!$B$9,0),1)</f>
        <v>18.899999999999999</v>
      </c>
      <c r="I4337"/>
      <c r="J4337"/>
      <c r="K4337" s="6"/>
      <c r="O4337" s="5"/>
      <c r="P4337" s="8"/>
      <c r="U4337"/>
      <c r="V4337"/>
    </row>
    <row r="4338" spans="1:22" x14ac:dyDescent="0.25">
      <c r="A4338">
        <v>2008</v>
      </c>
      <c r="B4338">
        <v>7</v>
      </c>
      <c r="C4338">
        <v>13</v>
      </c>
      <c r="D4338">
        <v>24</v>
      </c>
      <c r="E4338" s="13">
        <v>10.5</v>
      </c>
      <c r="F4338" s="7">
        <f>(((20-15)/(MIN($E$2:$E$8761)-15))*Data[[#This Row],[temperatuur]])+18.151</f>
        <v>15.945117647058822</v>
      </c>
      <c r="G4338" s="7">
        <f>Data[[#This Row],[Tintern ]]-Data[[#This Row],[temperatuur]]</f>
        <v>5.4451176470588223</v>
      </c>
      <c r="H4338" s="7">
        <f>ROUND(IF(Data[[#This Row],[deltaT]]&gt;0,(Data[[#This Row],[Tintern ]]-Data[[#This Row],[temperatuur]])*Uitgangspunten!$B$9,0),1)</f>
        <v>18.899999999999999</v>
      </c>
      <c r="I4338"/>
      <c r="J4338"/>
      <c r="K4338" s="6"/>
      <c r="O4338" s="5"/>
      <c r="P4338" s="8"/>
      <c r="U4338"/>
      <c r="V4338"/>
    </row>
    <row r="4339" spans="1:22" x14ac:dyDescent="0.25">
      <c r="A4339">
        <v>2001</v>
      </c>
      <c r="B4339">
        <v>8</v>
      </c>
      <c r="C4339">
        <v>21</v>
      </c>
      <c r="D4339">
        <v>2</v>
      </c>
      <c r="E4339" s="13">
        <v>10.5</v>
      </c>
      <c r="F4339" s="7">
        <f>(((20-15)/(MIN($E$2:$E$8761)-15))*Data[[#This Row],[temperatuur]])+18.151</f>
        <v>15.945117647058822</v>
      </c>
      <c r="G4339" s="7">
        <f>Data[[#This Row],[Tintern ]]-Data[[#This Row],[temperatuur]]</f>
        <v>5.4451176470588223</v>
      </c>
      <c r="H4339" s="7">
        <f>ROUND(IF(Data[[#This Row],[deltaT]]&gt;0,(Data[[#This Row],[Tintern ]]-Data[[#This Row],[temperatuur]])*Uitgangspunten!$B$9,0),1)</f>
        <v>18.899999999999999</v>
      </c>
      <c r="I4339"/>
      <c r="J4339"/>
      <c r="K4339" s="6"/>
      <c r="O4339" s="5"/>
      <c r="P4339" s="8"/>
      <c r="U4339"/>
      <c r="V4339"/>
    </row>
    <row r="4340" spans="1:22" x14ac:dyDescent="0.25">
      <c r="A4340">
        <v>2001</v>
      </c>
      <c r="B4340">
        <v>8</v>
      </c>
      <c r="C4340">
        <v>29</v>
      </c>
      <c r="D4340">
        <v>6</v>
      </c>
      <c r="E4340" s="13">
        <v>10.5</v>
      </c>
      <c r="F4340" s="7">
        <f>(((20-15)/(MIN($E$2:$E$8761)-15))*Data[[#This Row],[temperatuur]])+18.151</f>
        <v>15.945117647058822</v>
      </c>
      <c r="G4340" s="7">
        <f>Data[[#This Row],[Tintern ]]-Data[[#This Row],[temperatuur]]</f>
        <v>5.4451176470588223</v>
      </c>
      <c r="H4340" s="7">
        <f>ROUND(IF(Data[[#This Row],[deltaT]]&gt;0,(Data[[#This Row],[Tintern ]]-Data[[#This Row],[temperatuur]])*Uitgangspunten!$B$9,0),1)</f>
        <v>18.899999999999999</v>
      </c>
      <c r="I4340"/>
      <c r="J4340"/>
      <c r="K4340" s="6"/>
      <c r="O4340" s="5"/>
      <c r="P4340" s="8"/>
      <c r="U4340"/>
      <c r="V4340"/>
    </row>
    <row r="4341" spans="1:22" x14ac:dyDescent="0.25">
      <c r="A4341">
        <v>2010</v>
      </c>
      <c r="B4341">
        <v>10</v>
      </c>
      <c r="C4341">
        <v>9</v>
      </c>
      <c r="D4341">
        <v>2</v>
      </c>
      <c r="E4341" s="13">
        <v>10.5</v>
      </c>
      <c r="F4341" s="7">
        <f>(((20-15)/(MIN($E$2:$E$8761)-15))*Data[[#This Row],[temperatuur]])+18.151</f>
        <v>15.945117647058822</v>
      </c>
      <c r="G4341" s="7">
        <f>Data[[#This Row],[Tintern ]]-Data[[#This Row],[temperatuur]]</f>
        <v>5.4451176470588223</v>
      </c>
      <c r="H4341" s="7">
        <f>ROUND(IF(Data[[#This Row],[deltaT]]&gt;0,(Data[[#This Row],[Tintern ]]-Data[[#This Row],[temperatuur]])*Uitgangspunten!$B$9,0),1)</f>
        <v>18.899999999999999</v>
      </c>
      <c r="I4341"/>
      <c r="J4341"/>
      <c r="K4341" s="6"/>
      <c r="O4341" s="5"/>
      <c r="P4341" s="8"/>
      <c r="U4341"/>
      <c r="V4341"/>
    </row>
    <row r="4342" spans="1:22" x14ac:dyDescent="0.25">
      <c r="A4342">
        <v>2010</v>
      </c>
      <c r="B4342">
        <v>10</v>
      </c>
      <c r="C4342">
        <v>12</v>
      </c>
      <c r="D4342">
        <v>10</v>
      </c>
      <c r="E4342" s="13">
        <v>10.5</v>
      </c>
      <c r="F4342" s="7">
        <f>(((20-15)/(MIN($E$2:$E$8761)-15))*Data[[#This Row],[temperatuur]])+18.151</f>
        <v>15.945117647058822</v>
      </c>
      <c r="G4342" s="7">
        <f>Data[[#This Row],[Tintern ]]-Data[[#This Row],[temperatuur]]</f>
        <v>5.4451176470588223</v>
      </c>
      <c r="H4342" s="7">
        <f>ROUND(IF(Data[[#This Row],[deltaT]]&gt;0,(Data[[#This Row],[Tintern ]]-Data[[#This Row],[temperatuur]])*Uitgangspunten!$B$9,0),1)</f>
        <v>18.899999999999999</v>
      </c>
      <c r="I4342"/>
      <c r="J4342"/>
      <c r="K4342" s="6"/>
      <c r="O4342" s="5"/>
      <c r="P4342" s="8"/>
      <c r="U4342"/>
      <c r="V4342"/>
    </row>
    <row r="4343" spans="1:22" x14ac:dyDescent="0.25">
      <c r="A4343">
        <v>2010</v>
      </c>
      <c r="B4343">
        <v>10</v>
      </c>
      <c r="C4343">
        <v>14</v>
      </c>
      <c r="D4343">
        <v>20</v>
      </c>
      <c r="E4343" s="13">
        <v>10.5</v>
      </c>
      <c r="F4343" s="7">
        <f>(((20-15)/(MIN($E$2:$E$8761)-15))*Data[[#This Row],[temperatuur]])+18.151</f>
        <v>15.945117647058822</v>
      </c>
      <c r="G4343" s="7">
        <f>Data[[#This Row],[Tintern ]]-Data[[#This Row],[temperatuur]]</f>
        <v>5.4451176470588223</v>
      </c>
      <c r="H4343" s="7">
        <f>ROUND(IF(Data[[#This Row],[deltaT]]&gt;0,(Data[[#This Row],[Tintern ]]-Data[[#This Row],[temperatuur]])*Uitgangspunten!$B$9,0),1)</f>
        <v>18.899999999999999</v>
      </c>
      <c r="I4343"/>
      <c r="J4343"/>
      <c r="K4343" s="6"/>
      <c r="O4343" s="5"/>
      <c r="P4343" s="8"/>
      <c r="U4343"/>
      <c r="V4343"/>
    </row>
    <row r="4344" spans="1:22" x14ac:dyDescent="0.25">
      <c r="A4344">
        <v>2010</v>
      </c>
      <c r="B4344">
        <v>10</v>
      </c>
      <c r="C4344">
        <v>14</v>
      </c>
      <c r="D4344">
        <v>24</v>
      </c>
      <c r="E4344" s="13">
        <v>10.5</v>
      </c>
      <c r="F4344" s="7">
        <f>(((20-15)/(MIN($E$2:$E$8761)-15))*Data[[#This Row],[temperatuur]])+18.151</f>
        <v>15.945117647058822</v>
      </c>
      <c r="G4344" s="7">
        <f>Data[[#This Row],[Tintern ]]-Data[[#This Row],[temperatuur]]</f>
        <v>5.4451176470588223</v>
      </c>
      <c r="H4344" s="7">
        <f>ROUND(IF(Data[[#This Row],[deltaT]]&gt;0,(Data[[#This Row],[Tintern ]]-Data[[#This Row],[temperatuur]])*Uitgangspunten!$B$9,0),1)</f>
        <v>18.899999999999999</v>
      </c>
      <c r="I4344"/>
      <c r="J4344"/>
      <c r="K4344" s="6"/>
      <c r="O4344" s="5"/>
      <c r="P4344" s="8"/>
      <c r="U4344"/>
      <c r="V4344"/>
    </row>
    <row r="4345" spans="1:22" x14ac:dyDescent="0.25">
      <c r="A4345">
        <v>2010</v>
      </c>
      <c r="B4345">
        <v>10</v>
      </c>
      <c r="C4345">
        <v>22</v>
      </c>
      <c r="D4345">
        <v>11</v>
      </c>
      <c r="E4345" s="13">
        <v>10.5</v>
      </c>
      <c r="F4345" s="7">
        <f>(((20-15)/(MIN($E$2:$E$8761)-15))*Data[[#This Row],[temperatuur]])+18.151</f>
        <v>15.945117647058822</v>
      </c>
      <c r="G4345" s="7">
        <f>Data[[#This Row],[Tintern ]]-Data[[#This Row],[temperatuur]]</f>
        <v>5.4451176470588223</v>
      </c>
      <c r="H4345" s="7">
        <f>ROUND(IF(Data[[#This Row],[deltaT]]&gt;0,(Data[[#This Row],[Tintern ]]-Data[[#This Row],[temperatuur]])*Uitgangspunten!$B$9,0),1)</f>
        <v>18.899999999999999</v>
      </c>
      <c r="I4345"/>
      <c r="J4345"/>
      <c r="K4345" s="6"/>
      <c r="O4345" s="5"/>
      <c r="P4345" s="8"/>
      <c r="U4345"/>
      <c r="V4345"/>
    </row>
    <row r="4346" spans="1:22" x14ac:dyDescent="0.25">
      <c r="A4346">
        <v>2010</v>
      </c>
      <c r="B4346">
        <v>10</v>
      </c>
      <c r="C4346">
        <v>27</v>
      </c>
      <c r="D4346">
        <v>12</v>
      </c>
      <c r="E4346" s="13">
        <v>10.5</v>
      </c>
      <c r="F4346" s="7">
        <f>(((20-15)/(MIN($E$2:$E$8761)-15))*Data[[#This Row],[temperatuur]])+18.151</f>
        <v>15.945117647058822</v>
      </c>
      <c r="G4346" s="7">
        <f>Data[[#This Row],[Tintern ]]-Data[[#This Row],[temperatuur]]</f>
        <v>5.4451176470588223</v>
      </c>
      <c r="H4346" s="7">
        <f>ROUND(IF(Data[[#This Row],[deltaT]]&gt;0,(Data[[#This Row],[Tintern ]]-Data[[#This Row],[temperatuur]])*Uitgangspunten!$B$9,0),1)</f>
        <v>18.899999999999999</v>
      </c>
      <c r="I4346">
        <f>(MAX(E4322:E4345)+MIN(E4322:E4345))/20</f>
        <v>1.05</v>
      </c>
      <c r="J4346"/>
      <c r="K4346" s="6">
        <f>MIN(I3627:I4346)</f>
        <v>0.88500000000000012</v>
      </c>
      <c r="L4346" s="6">
        <f>MAX(I3627:I4346)</f>
        <v>1.05</v>
      </c>
      <c r="O4346" s="5"/>
      <c r="P4346" s="8"/>
      <c r="U4346"/>
      <c r="V4346"/>
    </row>
    <row r="4347" spans="1:22" x14ac:dyDescent="0.25">
      <c r="A4347">
        <v>2010</v>
      </c>
      <c r="B4347">
        <v>10</v>
      </c>
      <c r="C4347">
        <v>27</v>
      </c>
      <c r="D4347">
        <v>13</v>
      </c>
      <c r="E4347" s="13">
        <v>10.5</v>
      </c>
      <c r="F4347" s="7">
        <f>(((20-15)/(MIN($E$2:$E$8761)-15))*Data[[#This Row],[temperatuur]])+18.151</f>
        <v>15.945117647058822</v>
      </c>
      <c r="G4347" s="7">
        <f>Data[[#This Row],[Tintern ]]-Data[[#This Row],[temperatuur]]</f>
        <v>5.4451176470588223</v>
      </c>
      <c r="H4347" s="7">
        <f>ROUND(IF(Data[[#This Row],[deltaT]]&gt;0,(Data[[#This Row],[Tintern ]]-Data[[#This Row],[temperatuur]])*Uitgangspunten!$B$9,0),1)</f>
        <v>18.899999999999999</v>
      </c>
      <c r="I4347"/>
      <c r="J4347"/>
      <c r="K4347" s="6"/>
      <c r="O4347" s="5"/>
      <c r="P4347" s="8"/>
      <c r="U4347"/>
      <c r="V4347"/>
    </row>
    <row r="4348" spans="1:22" x14ac:dyDescent="0.25">
      <c r="A4348">
        <v>2003</v>
      </c>
      <c r="B4348">
        <v>11</v>
      </c>
      <c r="C4348">
        <v>2</v>
      </c>
      <c r="D4348">
        <v>17</v>
      </c>
      <c r="E4348" s="13">
        <v>10.5</v>
      </c>
      <c r="F4348" s="7">
        <f>(((20-15)/(MIN($E$2:$E$8761)-15))*Data[[#This Row],[temperatuur]])+18.151</f>
        <v>15.945117647058822</v>
      </c>
      <c r="G4348" s="7">
        <f>Data[[#This Row],[Tintern ]]-Data[[#This Row],[temperatuur]]</f>
        <v>5.4451176470588223</v>
      </c>
      <c r="H4348" s="7">
        <f>ROUND(IF(Data[[#This Row],[deltaT]]&gt;0,(Data[[#This Row],[Tintern ]]-Data[[#This Row],[temperatuur]])*Uitgangspunten!$B$9,0),1)</f>
        <v>18.899999999999999</v>
      </c>
      <c r="I4348"/>
      <c r="J4348"/>
      <c r="K4348" s="6"/>
      <c r="O4348" s="5"/>
      <c r="P4348" s="8"/>
      <c r="U4348"/>
      <c r="V4348"/>
    </row>
    <row r="4349" spans="1:22" x14ac:dyDescent="0.25">
      <c r="A4349">
        <v>2003</v>
      </c>
      <c r="B4349">
        <v>11</v>
      </c>
      <c r="C4349">
        <v>3</v>
      </c>
      <c r="D4349">
        <v>3</v>
      </c>
      <c r="E4349" s="13">
        <v>10.5</v>
      </c>
      <c r="F4349" s="7">
        <f>(((20-15)/(MIN($E$2:$E$8761)-15))*Data[[#This Row],[temperatuur]])+18.151</f>
        <v>15.945117647058822</v>
      </c>
      <c r="G4349" s="7">
        <f>Data[[#This Row],[Tintern ]]-Data[[#This Row],[temperatuur]]</f>
        <v>5.4451176470588223</v>
      </c>
      <c r="H4349" s="7">
        <f>ROUND(IF(Data[[#This Row],[deltaT]]&gt;0,(Data[[#This Row],[Tintern ]]-Data[[#This Row],[temperatuur]])*Uitgangspunten!$B$9,0),1)</f>
        <v>18.899999999999999</v>
      </c>
      <c r="I4349"/>
      <c r="J4349"/>
      <c r="K4349" s="6"/>
      <c r="O4349" s="5"/>
      <c r="P4349" s="8"/>
      <c r="U4349"/>
      <c r="V4349"/>
    </row>
    <row r="4350" spans="1:22" x14ac:dyDescent="0.25">
      <c r="A4350">
        <v>2003</v>
      </c>
      <c r="B4350">
        <v>11</v>
      </c>
      <c r="C4350">
        <v>15</v>
      </c>
      <c r="D4350">
        <v>11</v>
      </c>
      <c r="E4350" s="13">
        <v>10.5</v>
      </c>
      <c r="F4350" s="7">
        <f>(((20-15)/(MIN($E$2:$E$8761)-15))*Data[[#This Row],[temperatuur]])+18.151</f>
        <v>15.945117647058822</v>
      </c>
      <c r="G4350" s="7">
        <f>Data[[#This Row],[Tintern ]]-Data[[#This Row],[temperatuur]]</f>
        <v>5.4451176470588223</v>
      </c>
      <c r="H4350" s="7">
        <f>ROUND(IF(Data[[#This Row],[deltaT]]&gt;0,(Data[[#This Row],[Tintern ]]-Data[[#This Row],[temperatuur]])*Uitgangspunten!$B$9,0),1)</f>
        <v>18.899999999999999</v>
      </c>
      <c r="I4350"/>
      <c r="J4350"/>
      <c r="K4350" s="6"/>
      <c r="O4350" s="5"/>
      <c r="P4350" s="8"/>
      <c r="U4350"/>
      <c r="V4350"/>
    </row>
    <row r="4351" spans="1:22" x14ac:dyDescent="0.25">
      <c r="A4351">
        <v>2003</v>
      </c>
      <c r="B4351">
        <v>11</v>
      </c>
      <c r="C4351">
        <v>15</v>
      </c>
      <c r="D4351">
        <v>12</v>
      </c>
      <c r="E4351" s="13">
        <v>10.5</v>
      </c>
      <c r="F4351" s="7">
        <f>(((20-15)/(MIN($E$2:$E$8761)-15))*Data[[#This Row],[temperatuur]])+18.151</f>
        <v>15.945117647058822</v>
      </c>
      <c r="G4351" s="7">
        <f>Data[[#This Row],[Tintern ]]-Data[[#This Row],[temperatuur]]</f>
        <v>5.4451176470588223</v>
      </c>
      <c r="H4351" s="7">
        <f>ROUND(IF(Data[[#This Row],[deltaT]]&gt;0,(Data[[#This Row],[Tintern ]]-Data[[#This Row],[temperatuur]])*Uitgangspunten!$B$9,0),1)</f>
        <v>18.899999999999999</v>
      </c>
      <c r="I4351"/>
      <c r="J4351"/>
      <c r="K4351" s="6"/>
      <c r="O4351" s="5"/>
      <c r="P4351" s="8"/>
      <c r="U4351"/>
      <c r="V4351"/>
    </row>
    <row r="4352" spans="1:22" x14ac:dyDescent="0.25">
      <c r="A4352">
        <v>2003</v>
      </c>
      <c r="B4352">
        <v>11</v>
      </c>
      <c r="C4352">
        <v>21</v>
      </c>
      <c r="D4352">
        <v>15</v>
      </c>
      <c r="E4352" s="13">
        <v>10.5</v>
      </c>
      <c r="F4352" s="7">
        <f>(((20-15)/(MIN($E$2:$E$8761)-15))*Data[[#This Row],[temperatuur]])+18.151</f>
        <v>15.945117647058822</v>
      </c>
      <c r="G4352" s="7">
        <f>Data[[#This Row],[Tintern ]]-Data[[#This Row],[temperatuur]]</f>
        <v>5.4451176470588223</v>
      </c>
      <c r="H4352" s="7">
        <f>ROUND(IF(Data[[#This Row],[deltaT]]&gt;0,(Data[[#This Row],[Tintern ]]-Data[[#This Row],[temperatuur]])*Uitgangspunten!$B$9,0),1)</f>
        <v>18.899999999999999</v>
      </c>
      <c r="I4352"/>
      <c r="J4352"/>
      <c r="K4352" s="6"/>
      <c r="O4352" s="5"/>
      <c r="P4352" s="8"/>
      <c r="U4352"/>
      <c r="V4352"/>
    </row>
    <row r="4353" spans="1:22" x14ac:dyDescent="0.25">
      <c r="A4353">
        <v>2003</v>
      </c>
      <c r="B4353">
        <v>11</v>
      </c>
      <c r="C4353">
        <v>26</v>
      </c>
      <c r="D4353">
        <v>12</v>
      </c>
      <c r="E4353" s="13">
        <v>10.5</v>
      </c>
      <c r="F4353" s="7">
        <f>(((20-15)/(MIN($E$2:$E$8761)-15))*Data[[#This Row],[temperatuur]])+18.151</f>
        <v>15.945117647058822</v>
      </c>
      <c r="G4353" s="7">
        <f>Data[[#This Row],[Tintern ]]-Data[[#This Row],[temperatuur]]</f>
        <v>5.4451176470588223</v>
      </c>
      <c r="H4353" s="7">
        <f>ROUND(IF(Data[[#This Row],[deltaT]]&gt;0,(Data[[#This Row],[Tintern ]]-Data[[#This Row],[temperatuur]])*Uitgangspunten!$B$9,0),1)</f>
        <v>18.899999999999999</v>
      </c>
      <c r="I4353"/>
      <c r="J4353"/>
      <c r="K4353" s="6"/>
      <c r="O4353" s="5"/>
      <c r="P4353" s="8"/>
      <c r="U4353"/>
      <c r="V4353"/>
    </row>
    <row r="4354" spans="1:22" x14ac:dyDescent="0.25">
      <c r="A4354">
        <v>2003</v>
      </c>
      <c r="B4354">
        <v>12</v>
      </c>
      <c r="C4354">
        <v>1</v>
      </c>
      <c r="D4354">
        <v>21</v>
      </c>
      <c r="E4354" s="13">
        <v>10.5</v>
      </c>
      <c r="F4354" s="7">
        <f>(((20-15)/(MIN($E$2:$E$8761)-15))*Data[[#This Row],[temperatuur]])+18.151</f>
        <v>15.945117647058822</v>
      </c>
      <c r="G4354" s="7">
        <f>Data[[#This Row],[Tintern ]]-Data[[#This Row],[temperatuur]]</f>
        <v>5.4451176470588223</v>
      </c>
      <c r="H4354" s="7">
        <f>ROUND(IF(Data[[#This Row],[deltaT]]&gt;0,(Data[[#This Row],[Tintern ]]-Data[[#This Row],[temperatuur]])*Uitgangspunten!$B$9,0),1)</f>
        <v>18.899999999999999</v>
      </c>
      <c r="I4354"/>
      <c r="J4354"/>
      <c r="K4354" s="6"/>
      <c r="O4354" s="5"/>
      <c r="P4354" s="8"/>
      <c r="U4354"/>
      <c r="V4354"/>
    </row>
    <row r="4355" spans="1:22" x14ac:dyDescent="0.25">
      <c r="A4355">
        <v>2001</v>
      </c>
      <c r="B4355">
        <v>1</v>
      </c>
      <c r="C4355">
        <v>2</v>
      </c>
      <c r="D4355">
        <v>13</v>
      </c>
      <c r="E4355" s="13">
        <v>10.600000000000001</v>
      </c>
      <c r="F4355" s="7">
        <f>(((20-15)/(MIN($E$2:$E$8761)-15))*Data[[#This Row],[temperatuur]])+18.151</f>
        <v>15.924109243697478</v>
      </c>
      <c r="G4355" s="7">
        <f>Data[[#This Row],[Tintern ]]-Data[[#This Row],[temperatuur]]</f>
        <v>5.3241092436974764</v>
      </c>
      <c r="H4355" s="7">
        <f>ROUND(IF(Data[[#This Row],[deltaT]]&gt;0,(Data[[#This Row],[Tintern ]]-Data[[#This Row],[temperatuur]])*Uitgangspunten!$B$9,0),1)</f>
        <v>18.5</v>
      </c>
      <c r="I4355"/>
      <c r="J4355"/>
      <c r="K4355" s="6"/>
      <c r="O4355" s="5"/>
      <c r="P4355" s="8"/>
      <c r="U4355"/>
      <c r="V4355"/>
    </row>
    <row r="4356" spans="1:22" x14ac:dyDescent="0.25">
      <c r="A4356">
        <v>2001</v>
      </c>
      <c r="B4356">
        <v>1</v>
      </c>
      <c r="C4356">
        <v>2</v>
      </c>
      <c r="D4356">
        <v>14</v>
      </c>
      <c r="E4356" s="13">
        <v>10.600000000000001</v>
      </c>
      <c r="F4356" s="7">
        <f>(((20-15)/(MIN($E$2:$E$8761)-15))*Data[[#This Row],[temperatuur]])+18.151</f>
        <v>15.924109243697478</v>
      </c>
      <c r="G4356" s="7">
        <f>Data[[#This Row],[Tintern ]]-Data[[#This Row],[temperatuur]]</f>
        <v>5.3241092436974764</v>
      </c>
      <c r="H4356" s="7">
        <f>ROUND(IF(Data[[#This Row],[deltaT]]&gt;0,(Data[[#This Row],[Tintern ]]-Data[[#This Row],[temperatuur]])*Uitgangspunten!$B$9,0),1)</f>
        <v>18.5</v>
      </c>
      <c r="I4356"/>
      <c r="J4356"/>
      <c r="K4356" s="6"/>
      <c r="O4356" s="5"/>
      <c r="P4356" s="8"/>
      <c r="U4356"/>
      <c r="V4356"/>
    </row>
    <row r="4357" spans="1:22" x14ac:dyDescent="0.25">
      <c r="A4357">
        <v>2001</v>
      </c>
      <c r="B4357">
        <v>1</v>
      </c>
      <c r="C4357">
        <v>5</v>
      </c>
      <c r="D4357">
        <v>14</v>
      </c>
      <c r="E4357" s="13">
        <v>10.600000000000001</v>
      </c>
      <c r="F4357" s="7">
        <f>(((20-15)/(MIN($E$2:$E$8761)-15))*Data[[#This Row],[temperatuur]])+18.151</f>
        <v>15.924109243697478</v>
      </c>
      <c r="G4357" s="7">
        <f>Data[[#This Row],[Tintern ]]-Data[[#This Row],[temperatuur]]</f>
        <v>5.3241092436974764</v>
      </c>
      <c r="H4357" s="7">
        <f>ROUND(IF(Data[[#This Row],[deltaT]]&gt;0,(Data[[#This Row],[Tintern ]]-Data[[#This Row],[temperatuur]])*Uitgangspunten!$B$9,0),1)</f>
        <v>18.5</v>
      </c>
      <c r="I4357"/>
      <c r="J4357"/>
      <c r="K4357" s="6"/>
      <c r="O4357" s="5"/>
      <c r="P4357" s="8"/>
      <c r="U4357"/>
      <c r="V4357"/>
    </row>
    <row r="4358" spans="1:22" x14ac:dyDescent="0.25">
      <c r="A4358">
        <v>2004</v>
      </c>
      <c r="B4358" s="3">
        <v>2</v>
      </c>
      <c r="C4358">
        <v>1</v>
      </c>
      <c r="D4358">
        <v>10</v>
      </c>
      <c r="E4358" s="13">
        <v>10.600000000000001</v>
      </c>
      <c r="F4358" s="7">
        <f>(((20-15)/(MIN($E$2:$E$8761)-15))*Data[[#This Row],[temperatuur]])+18.151</f>
        <v>15.924109243697478</v>
      </c>
      <c r="G4358" s="7">
        <f>Data[[#This Row],[Tintern ]]-Data[[#This Row],[temperatuur]]</f>
        <v>5.3241092436974764</v>
      </c>
      <c r="H4358" s="7">
        <f>ROUND(IF(Data[[#This Row],[deltaT]]&gt;0,(Data[[#This Row],[Tintern ]]-Data[[#This Row],[temperatuur]])*Uitgangspunten!$B$9,0),1)</f>
        <v>18.5</v>
      </c>
      <c r="I4358"/>
      <c r="J4358"/>
      <c r="K4358" s="6"/>
      <c r="O4358" s="5"/>
      <c r="P4358" s="8"/>
      <c r="U4358"/>
      <c r="V4358"/>
    </row>
    <row r="4359" spans="1:22" x14ac:dyDescent="0.25">
      <c r="A4359">
        <v>2004</v>
      </c>
      <c r="B4359">
        <v>2</v>
      </c>
      <c r="C4359" s="3">
        <v>1</v>
      </c>
      <c r="D4359" s="3">
        <v>15</v>
      </c>
      <c r="E4359" s="13">
        <v>10.600000000000001</v>
      </c>
      <c r="F4359" s="7">
        <f>(((20-15)/(MIN($E$2:$E$8761)-15))*Data[[#This Row],[temperatuur]])+18.151</f>
        <v>15.924109243697478</v>
      </c>
      <c r="G4359" s="7">
        <f>Data[[#This Row],[Tintern ]]-Data[[#This Row],[temperatuur]]</f>
        <v>5.3241092436974764</v>
      </c>
      <c r="H4359" s="7">
        <f>ROUND(IF(Data[[#This Row],[deltaT]]&gt;0,(Data[[#This Row],[Tintern ]]-Data[[#This Row],[temperatuur]])*Uitgangspunten!$B$9,0),1)</f>
        <v>18.5</v>
      </c>
      <c r="I4359"/>
      <c r="J4359"/>
      <c r="K4359" s="6"/>
      <c r="O4359" s="5"/>
      <c r="P4359" s="8"/>
      <c r="U4359"/>
      <c r="V4359"/>
    </row>
    <row r="4360" spans="1:22" x14ac:dyDescent="0.25">
      <c r="A4360">
        <v>2004</v>
      </c>
      <c r="B4360">
        <v>2</v>
      </c>
      <c r="C4360">
        <v>2</v>
      </c>
      <c r="D4360">
        <v>5</v>
      </c>
      <c r="E4360" s="13">
        <v>10.600000000000001</v>
      </c>
      <c r="F4360" s="7">
        <f>(((20-15)/(MIN($E$2:$E$8761)-15))*Data[[#This Row],[temperatuur]])+18.151</f>
        <v>15.924109243697478</v>
      </c>
      <c r="G4360" s="7">
        <f>Data[[#This Row],[Tintern ]]-Data[[#This Row],[temperatuur]]</f>
        <v>5.3241092436974764</v>
      </c>
      <c r="H4360" s="7">
        <f>ROUND(IF(Data[[#This Row],[deltaT]]&gt;0,(Data[[#This Row],[Tintern ]]-Data[[#This Row],[temperatuur]])*Uitgangspunten!$B$9,0),1)</f>
        <v>18.5</v>
      </c>
      <c r="I4360"/>
      <c r="J4360"/>
      <c r="K4360" s="6"/>
      <c r="O4360" s="5"/>
      <c r="P4360" s="8"/>
      <c r="U4360"/>
      <c r="V4360"/>
    </row>
    <row r="4361" spans="1:22" x14ac:dyDescent="0.25">
      <c r="A4361">
        <v>2004</v>
      </c>
      <c r="B4361">
        <v>2</v>
      </c>
      <c r="C4361">
        <v>5</v>
      </c>
      <c r="D4361">
        <v>24</v>
      </c>
      <c r="E4361" s="13">
        <v>10.600000000000001</v>
      </c>
      <c r="F4361" s="7">
        <f>(((20-15)/(MIN($E$2:$E$8761)-15))*Data[[#This Row],[temperatuur]])+18.151</f>
        <v>15.924109243697478</v>
      </c>
      <c r="G4361" s="7">
        <f>Data[[#This Row],[Tintern ]]-Data[[#This Row],[temperatuur]]</f>
        <v>5.3241092436974764</v>
      </c>
      <c r="H4361" s="7">
        <f>ROUND(IF(Data[[#This Row],[deltaT]]&gt;0,(Data[[#This Row],[Tintern ]]-Data[[#This Row],[temperatuur]])*Uitgangspunten!$B$9,0),1)</f>
        <v>18.5</v>
      </c>
      <c r="I4361"/>
      <c r="J4361"/>
      <c r="K4361" s="6"/>
      <c r="O4361" s="5"/>
      <c r="P4361" s="8"/>
      <c r="U4361"/>
      <c r="V4361"/>
    </row>
    <row r="4362" spans="1:22" x14ac:dyDescent="0.25">
      <c r="A4362">
        <v>2004</v>
      </c>
      <c r="B4362">
        <v>2</v>
      </c>
      <c r="C4362">
        <v>6</v>
      </c>
      <c r="D4362">
        <v>6</v>
      </c>
      <c r="E4362" s="13">
        <v>10.600000000000001</v>
      </c>
      <c r="F4362" s="7">
        <f>(((20-15)/(MIN($E$2:$E$8761)-15))*Data[[#This Row],[temperatuur]])+18.151</f>
        <v>15.924109243697478</v>
      </c>
      <c r="G4362" s="7">
        <f>Data[[#This Row],[Tintern ]]-Data[[#This Row],[temperatuur]]</f>
        <v>5.3241092436974764</v>
      </c>
      <c r="H4362" s="7">
        <f>ROUND(IF(Data[[#This Row],[deltaT]]&gt;0,(Data[[#This Row],[Tintern ]]-Data[[#This Row],[temperatuur]])*Uitgangspunten!$B$9,0),1)</f>
        <v>18.5</v>
      </c>
      <c r="I4362"/>
      <c r="J4362"/>
      <c r="K4362" s="6"/>
      <c r="O4362" s="5"/>
      <c r="P4362" s="8"/>
      <c r="U4362"/>
      <c r="V4362"/>
    </row>
    <row r="4363" spans="1:22" x14ac:dyDescent="0.25">
      <c r="A4363">
        <v>2004</v>
      </c>
      <c r="B4363">
        <v>3</v>
      </c>
      <c r="C4363">
        <v>20</v>
      </c>
      <c r="D4363">
        <v>9</v>
      </c>
      <c r="E4363" s="13">
        <v>10.600000000000001</v>
      </c>
      <c r="F4363" s="7">
        <f>(((20-15)/(MIN($E$2:$E$8761)-15))*Data[[#This Row],[temperatuur]])+18.151</f>
        <v>15.924109243697478</v>
      </c>
      <c r="G4363" s="7">
        <f>Data[[#This Row],[Tintern ]]-Data[[#This Row],[temperatuur]]</f>
        <v>5.3241092436974764</v>
      </c>
      <c r="H4363" s="7">
        <f>ROUND(IF(Data[[#This Row],[deltaT]]&gt;0,(Data[[#This Row],[Tintern ]]-Data[[#This Row],[temperatuur]])*Uitgangspunten!$B$9,0),1)</f>
        <v>18.5</v>
      </c>
      <c r="I4363"/>
      <c r="J4363"/>
      <c r="K4363" s="6"/>
      <c r="O4363" s="5"/>
      <c r="P4363" s="8"/>
      <c r="U4363"/>
      <c r="V4363"/>
    </row>
    <row r="4364" spans="1:22" x14ac:dyDescent="0.25">
      <c r="A4364">
        <v>2002</v>
      </c>
      <c r="B4364">
        <v>4</v>
      </c>
      <c r="C4364">
        <v>10</v>
      </c>
      <c r="D4364">
        <v>15</v>
      </c>
      <c r="E4364" s="13">
        <v>10.600000000000001</v>
      </c>
      <c r="F4364" s="7">
        <f>(((20-15)/(MIN($E$2:$E$8761)-15))*Data[[#This Row],[temperatuur]])+18.151</f>
        <v>15.924109243697478</v>
      </c>
      <c r="G4364" s="7">
        <f>Data[[#This Row],[Tintern ]]-Data[[#This Row],[temperatuur]]</f>
        <v>5.3241092436974764</v>
      </c>
      <c r="H4364" s="7">
        <f>ROUND(IF(Data[[#This Row],[deltaT]]&gt;0,(Data[[#This Row],[Tintern ]]-Data[[#This Row],[temperatuur]])*Uitgangspunten!$B$9,0),1)</f>
        <v>18.5</v>
      </c>
      <c r="I4364"/>
      <c r="J4364"/>
      <c r="K4364" s="6"/>
      <c r="O4364" s="5"/>
      <c r="P4364" s="8"/>
      <c r="U4364"/>
      <c r="V4364"/>
    </row>
    <row r="4365" spans="1:22" x14ac:dyDescent="0.25">
      <c r="A4365">
        <v>2002</v>
      </c>
      <c r="B4365">
        <v>4</v>
      </c>
      <c r="C4365">
        <v>10</v>
      </c>
      <c r="D4365">
        <v>16</v>
      </c>
      <c r="E4365" s="13">
        <v>10.600000000000001</v>
      </c>
      <c r="F4365" s="7">
        <f>(((20-15)/(MIN($E$2:$E$8761)-15))*Data[[#This Row],[temperatuur]])+18.151</f>
        <v>15.924109243697478</v>
      </c>
      <c r="G4365" s="7">
        <f>Data[[#This Row],[Tintern ]]-Data[[#This Row],[temperatuur]]</f>
        <v>5.3241092436974764</v>
      </c>
      <c r="H4365" s="7">
        <f>ROUND(IF(Data[[#This Row],[deltaT]]&gt;0,(Data[[#This Row],[Tintern ]]-Data[[#This Row],[temperatuur]])*Uitgangspunten!$B$9,0),1)</f>
        <v>18.5</v>
      </c>
      <c r="I4365"/>
      <c r="J4365"/>
      <c r="K4365" s="6"/>
      <c r="O4365" s="5"/>
      <c r="P4365" s="8"/>
      <c r="U4365"/>
      <c r="V4365"/>
    </row>
    <row r="4366" spans="1:22" x14ac:dyDescent="0.25">
      <c r="A4366">
        <v>2002</v>
      </c>
      <c r="B4366">
        <v>4</v>
      </c>
      <c r="C4366">
        <v>11</v>
      </c>
      <c r="D4366">
        <v>18</v>
      </c>
      <c r="E4366" s="13">
        <v>10.600000000000001</v>
      </c>
      <c r="F4366" s="7">
        <f>(((20-15)/(MIN($E$2:$E$8761)-15))*Data[[#This Row],[temperatuur]])+18.151</f>
        <v>15.924109243697478</v>
      </c>
      <c r="G4366" s="7">
        <f>Data[[#This Row],[Tintern ]]-Data[[#This Row],[temperatuur]]</f>
        <v>5.3241092436974764</v>
      </c>
      <c r="H4366" s="7">
        <f>ROUND(IF(Data[[#This Row],[deltaT]]&gt;0,(Data[[#This Row],[Tintern ]]-Data[[#This Row],[temperatuur]])*Uitgangspunten!$B$9,0),1)</f>
        <v>18.5</v>
      </c>
      <c r="I4366"/>
      <c r="J4366"/>
      <c r="K4366" s="6"/>
      <c r="O4366" s="5"/>
      <c r="P4366" s="8"/>
      <c r="U4366"/>
      <c r="V4366"/>
    </row>
    <row r="4367" spans="1:22" x14ac:dyDescent="0.25">
      <c r="A4367">
        <v>2002</v>
      </c>
      <c r="B4367">
        <v>4</v>
      </c>
      <c r="C4367">
        <v>17</v>
      </c>
      <c r="D4367">
        <v>13</v>
      </c>
      <c r="E4367" s="13">
        <v>10.600000000000001</v>
      </c>
      <c r="F4367" s="7">
        <f>(((20-15)/(MIN($E$2:$E$8761)-15))*Data[[#This Row],[temperatuur]])+18.151</f>
        <v>15.924109243697478</v>
      </c>
      <c r="G4367" s="7">
        <f>Data[[#This Row],[Tintern ]]-Data[[#This Row],[temperatuur]]</f>
        <v>5.3241092436974764</v>
      </c>
      <c r="H4367" s="7">
        <f>ROUND(IF(Data[[#This Row],[deltaT]]&gt;0,(Data[[#This Row],[Tintern ]]-Data[[#This Row],[temperatuur]])*Uitgangspunten!$B$9,0),1)</f>
        <v>18.5</v>
      </c>
      <c r="I4367"/>
      <c r="J4367"/>
      <c r="K4367" s="6"/>
      <c r="O4367" s="5"/>
      <c r="P4367" s="8"/>
      <c r="U4367"/>
      <c r="V4367"/>
    </row>
    <row r="4368" spans="1:22" x14ac:dyDescent="0.25">
      <c r="A4368">
        <v>2002</v>
      </c>
      <c r="B4368">
        <v>4</v>
      </c>
      <c r="C4368">
        <v>27</v>
      </c>
      <c r="D4368">
        <v>17</v>
      </c>
      <c r="E4368" s="13">
        <v>10.600000000000001</v>
      </c>
      <c r="F4368" s="7">
        <f>(((20-15)/(MIN($E$2:$E$8761)-15))*Data[[#This Row],[temperatuur]])+18.151</f>
        <v>15.924109243697478</v>
      </c>
      <c r="G4368" s="7">
        <f>Data[[#This Row],[Tintern ]]-Data[[#This Row],[temperatuur]]</f>
        <v>5.3241092436974764</v>
      </c>
      <c r="H4368" s="7">
        <f>ROUND(IF(Data[[#This Row],[deltaT]]&gt;0,(Data[[#This Row],[Tintern ]]-Data[[#This Row],[temperatuur]])*Uitgangspunten!$B$9,0),1)</f>
        <v>18.5</v>
      </c>
      <c r="I4368"/>
      <c r="J4368"/>
      <c r="K4368" s="6"/>
      <c r="O4368" s="5"/>
      <c r="P4368" s="8"/>
      <c r="U4368"/>
      <c r="V4368"/>
    </row>
    <row r="4369" spans="1:22" x14ac:dyDescent="0.25">
      <c r="A4369">
        <v>2000</v>
      </c>
      <c r="B4369">
        <v>5</v>
      </c>
      <c r="C4369">
        <v>1</v>
      </c>
      <c r="D4369">
        <v>22</v>
      </c>
      <c r="E4369" s="13">
        <v>10.600000000000001</v>
      </c>
      <c r="F4369" s="7">
        <f>(((20-15)/(MIN($E$2:$E$8761)-15))*Data[[#This Row],[temperatuur]])+18.151</f>
        <v>15.924109243697478</v>
      </c>
      <c r="G4369" s="7">
        <f>Data[[#This Row],[Tintern ]]-Data[[#This Row],[temperatuur]]</f>
        <v>5.3241092436974764</v>
      </c>
      <c r="H4369" s="7">
        <f>ROUND(IF(Data[[#This Row],[deltaT]]&gt;0,(Data[[#This Row],[Tintern ]]-Data[[#This Row],[temperatuur]])*Uitgangspunten!$B$9,0),1)</f>
        <v>18.5</v>
      </c>
      <c r="I4369"/>
      <c r="J4369"/>
      <c r="K4369" s="6"/>
      <c r="O4369" s="5"/>
      <c r="P4369" s="8"/>
      <c r="U4369"/>
      <c r="V4369"/>
    </row>
    <row r="4370" spans="1:22" x14ac:dyDescent="0.25">
      <c r="A4370">
        <v>2000</v>
      </c>
      <c r="B4370">
        <v>5</v>
      </c>
      <c r="C4370">
        <v>4</v>
      </c>
      <c r="D4370">
        <v>5</v>
      </c>
      <c r="E4370" s="13">
        <v>10.600000000000001</v>
      </c>
      <c r="F4370" s="7">
        <f>(((20-15)/(MIN($E$2:$E$8761)-15))*Data[[#This Row],[temperatuur]])+18.151</f>
        <v>15.924109243697478</v>
      </c>
      <c r="G4370" s="7">
        <f>Data[[#This Row],[Tintern ]]-Data[[#This Row],[temperatuur]]</f>
        <v>5.3241092436974764</v>
      </c>
      <c r="H4370" s="7">
        <f>ROUND(IF(Data[[#This Row],[deltaT]]&gt;0,(Data[[#This Row],[Tintern ]]-Data[[#This Row],[temperatuur]])*Uitgangspunten!$B$9,0),1)</f>
        <v>18.5</v>
      </c>
      <c r="I4370">
        <f>(MAX(E4346:E4369)+MIN(E4346:E4369))/20</f>
        <v>1.0550000000000002</v>
      </c>
      <c r="J4370"/>
      <c r="K4370" s="6"/>
      <c r="O4370" s="5"/>
      <c r="P4370" s="8"/>
      <c r="U4370"/>
      <c r="V4370"/>
    </row>
    <row r="4371" spans="1:22" x14ac:dyDescent="0.25">
      <c r="A4371">
        <v>2000</v>
      </c>
      <c r="B4371">
        <v>5</v>
      </c>
      <c r="C4371">
        <v>4</v>
      </c>
      <c r="D4371">
        <v>7</v>
      </c>
      <c r="E4371" s="13">
        <v>10.600000000000001</v>
      </c>
      <c r="F4371" s="7">
        <f>(((20-15)/(MIN($E$2:$E$8761)-15))*Data[[#This Row],[temperatuur]])+18.151</f>
        <v>15.924109243697478</v>
      </c>
      <c r="G4371" s="7">
        <f>Data[[#This Row],[Tintern ]]-Data[[#This Row],[temperatuur]]</f>
        <v>5.3241092436974764</v>
      </c>
      <c r="H4371" s="7">
        <f>ROUND(IF(Data[[#This Row],[deltaT]]&gt;0,(Data[[#This Row],[Tintern ]]-Data[[#This Row],[temperatuur]])*Uitgangspunten!$B$9,0),1)</f>
        <v>18.5</v>
      </c>
      <c r="I4371"/>
      <c r="J4371"/>
      <c r="K4371" s="6"/>
      <c r="O4371" s="5"/>
      <c r="P4371" s="8"/>
      <c r="U4371"/>
      <c r="V4371"/>
    </row>
    <row r="4372" spans="1:22" x14ac:dyDescent="0.25">
      <c r="A4372">
        <v>2000</v>
      </c>
      <c r="B4372">
        <v>5</v>
      </c>
      <c r="C4372">
        <v>4</v>
      </c>
      <c r="D4372">
        <v>23</v>
      </c>
      <c r="E4372" s="13">
        <v>10.600000000000001</v>
      </c>
      <c r="F4372" s="7">
        <f>(((20-15)/(MIN($E$2:$E$8761)-15))*Data[[#This Row],[temperatuur]])+18.151</f>
        <v>15.924109243697478</v>
      </c>
      <c r="G4372" s="7">
        <f>Data[[#This Row],[Tintern ]]-Data[[#This Row],[temperatuur]]</f>
        <v>5.3241092436974764</v>
      </c>
      <c r="H4372" s="7">
        <f>ROUND(IF(Data[[#This Row],[deltaT]]&gt;0,(Data[[#This Row],[Tintern ]]-Data[[#This Row],[temperatuur]])*Uitgangspunten!$B$9,0),1)</f>
        <v>18.5</v>
      </c>
      <c r="I4372"/>
      <c r="J4372"/>
      <c r="K4372" s="6"/>
      <c r="O4372" s="5"/>
      <c r="P4372" s="8"/>
      <c r="U4372"/>
      <c r="V4372"/>
    </row>
    <row r="4373" spans="1:22" x14ac:dyDescent="0.25">
      <c r="A4373">
        <v>2000</v>
      </c>
      <c r="B4373">
        <v>5</v>
      </c>
      <c r="C4373">
        <v>18</v>
      </c>
      <c r="D4373">
        <v>20</v>
      </c>
      <c r="E4373" s="13">
        <v>10.600000000000001</v>
      </c>
      <c r="F4373" s="7">
        <f>(((20-15)/(MIN($E$2:$E$8761)-15))*Data[[#This Row],[temperatuur]])+18.151</f>
        <v>15.924109243697478</v>
      </c>
      <c r="G4373" s="7">
        <f>Data[[#This Row],[Tintern ]]-Data[[#This Row],[temperatuur]]</f>
        <v>5.3241092436974764</v>
      </c>
      <c r="H4373" s="7">
        <f>ROUND(IF(Data[[#This Row],[deltaT]]&gt;0,(Data[[#This Row],[Tintern ]]-Data[[#This Row],[temperatuur]])*Uitgangspunten!$B$9,0),1)</f>
        <v>18.5</v>
      </c>
      <c r="I4373"/>
      <c r="J4373"/>
      <c r="K4373" s="6"/>
      <c r="O4373" s="5"/>
      <c r="P4373" s="8"/>
      <c r="U4373"/>
      <c r="V4373"/>
    </row>
    <row r="4374" spans="1:22" x14ac:dyDescent="0.25">
      <c r="A4374">
        <v>2000</v>
      </c>
      <c r="B4374">
        <v>5</v>
      </c>
      <c r="C4374">
        <v>27</v>
      </c>
      <c r="D4374">
        <v>5</v>
      </c>
      <c r="E4374" s="13">
        <v>10.600000000000001</v>
      </c>
      <c r="F4374" s="7">
        <f>(((20-15)/(MIN($E$2:$E$8761)-15))*Data[[#This Row],[temperatuur]])+18.151</f>
        <v>15.924109243697478</v>
      </c>
      <c r="G4374" s="7">
        <f>Data[[#This Row],[Tintern ]]-Data[[#This Row],[temperatuur]]</f>
        <v>5.3241092436974764</v>
      </c>
      <c r="H4374" s="7">
        <f>ROUND(IF(Data[[#This Row],[deltaT]]&gt;0,(Data[[#This Row],[Tintern ]]-Data[[#This Row],[temperatuur]])*Uitgangspunten!$B$9,0),1)</f>
        <v>18.5</v>
      </c>
      <c r="I4374"/>
      <c r="J4374"/>
      <c r="K4374" s="6"/>
      <c r="O4374" s="5"/>
      <c r="P4374" s="8"/>
      <c r="U4374"/>
      <c r="V4374"/>
    </row>
    <row r="4375" spans="1:22" x14ac:dyDescent="0.25">
      <c r="A4375">
        <v>2011</v>
      </c>
      <c r="B4375">
        <v>6</v>
      </c>
      <c r="C4375">
        <v>9</v>
      </c>
      <c r="D4375">
        <v>3</v>
      </c>
      <c r="E4375" s="13">
        <v>10.600000000000001</v>
      </c>
      <c r="F4375" s="7">
        <f>(((20-15)/(MIN($E$2:$E$8761)-15))*Data[[#This Row],[temperatuur]])+18.151</f>
        <v>15.924109243697478</v>
      </c>
      <c r="G4375" s="7">
        <f>Data[[#This Row],[Tintern ]]-Data[[#This Row],[temperatuur]]</f>
        <v>5.3241092436974764</v>
      </c>
      <c r="H4375" s="7">
        <f>ROUND(IF(Data[[#This Row],[deltaT]]&gt;0,(Data[[#This Row],[Tintern ]]-Data[[#This Row],[temperatuur]])*Uitgangspunten!$B$9,0),1)</f>
        <v>18.5</v>
      </c>
      <c r="I4375"/>
      <c r="J4375"/>
      <c r="K4375" s="6"/>
      <c r="O4375" s="5"/>
      <c r="P4375" s="8"/>
      <c r="U4375"/>
      <c r="V4375"/>
    </row>
    <row r="4376" spans="1:22" x14ac:dyDescent="0.25">
      <c r="A4376">
        <v>2001</v>
      </c>
      <c r="B4376">
        <v>8</v>
      </c>
      <c r="C4376">
        <v>11</v>
      </c>
      <c r="D4376">
        <v>2</v>
      </c>
      <c r="E4376" s="13">
        <v>10.600000000000001</v>
      </c>
      <c r="F4376" s="7">
        <f>(((20-15)/(MIN($E$2:$E$8761)-15))*Data[[#This Row],[temperatuur]])+18.151</f>
        <v>15.924109243697478</v>
      </c>
      <c r="G4376" s="7">
        <f>Data[[#This Row],[Tintern ]]-Data[[#This Row],[temperatuur]]</f>
        <v>5.3241092436974764</v>
      </c>
      <c r="H4376" s="7">
        <f>ROUND(IF(Data[[#This Row],[deltaT]]&gt;0,(Data[[#This Row],[Tintern ]]-Data[[#This Row],[temperatuur]])*Uitgangspunten!$B$9,0),1)</f>
        <v>18.5</v>
      </c>
      <c r="I4376"/>
      <c r="J4376"/>
      <c r="K4376" s="6"/>
      <c r="O4376" s="5"/>
      <c r="P4376" s="8"/>
      <c r="U4376"/>
      <c r="V4376"/>
    </row>
    <row r="4377" spans="1:22" x14ac:dyDescent="0.25">
      <c r="A4377">
        <v>2001</v>
      </c>
      <c r="B4377">
        <v>8</v>
      </c>
      <c r="C4377">
        <v>30</v>
      </c>
      <c r="D4377">
        <v>3</v>
      </c>
      <c r="E4377" s="13">
        <v>10.600000000000001</v>
      </c>
      <c r="F4377" s="7">
        <f>(((20-15)/(MIN($E$2:$E$8761)-15))*Data[[#This Row],[temperatuur]])+18.151</f>
        <v>15.924109243697478</v>
      </c>
      <c r="G4377" s="7">
        <f>Data[[#This Row],[Tintern ]]-Data[[#This Row],[temperatuur]]</f>
        <v>5.3241092436974764</v>
      </c>
      <c r="H4377" s="7">
        <f>ROUND(IF(Data[[#This Row],[deltaT]]&gt;0,(Data[[#This Row],[Tintern ]]-Data[[#This Row],[temperatuur]])*Uitgangspunten!$B$9,0),1)</f>
        <v>18.5</v>
      </c>
      <c r="I4377"/>
      <c r="J4377"/>
      <c r="K4377" s="6"/>
      <c r="O4377" s="5"/>
      <c r="P4377" s="8"/>
      <c r="U4377"/>
      <c r="V4377"/>
    </row>
    <row r="4378" spans="1:22" x14ac:dyDescent="0.25">
      <c r="A4378">
        <v>2011</v>
      </c>
      <c r="B4378">
        <v>9</v>
      </c>
      <c r="C4378">
        <v>15</v>
      </c>
      <c r="D4378">
        <v>6</v>
      </c>
      <c r="E4378" s="13">
        <v>10.600000000000001</v>
      </c>
      <c r="F4378" s="7">
        <f>(((20-15)/(MIN($E$2:$E$8761)-15))*Data[[#This Row],[temperatuur]])+18.151</f>
        <v>15.924109243697478</v>
      </c>
      <c r="G4378" s="7">
        <f>Data[[#This Row],[Tintern ]]-Data[[#This Row],[temperatuur]]</f>
        <v>5.3241092436974764</v>
      </c>
      <c r="H4378" s="7">
        <f>ROUND(IF(Data[[#This Row],[deltaT]]&gt;0,(Data[[#This Row],[Tintern ]]-Data[[#This Row],[temperatuur]])*Uitgangspunten!$B$9,0),1)</f>
        <v>18.5</v>
      </c>
      <c r="I4378"/>
      <c r="J4378"/>
      <c r="K4378" s="6"/>
      <c r="O4378" s="5"/>
      <c r="P4378" s="8"/>
      <c r="U4378"/>
      <c r="V4378"/>
    </row>
    <row r="4379" spans="1:22" x14ac:dyDescent="0.25">
      <c r="A4379">
        <v>2010</v>
      </c>
      <c r="B4379">
        <v>10</v>
      </c>
      <c r="C4379">
        <v>21</v>
      </c>
      <c r="D4379">
        <v>14</v>
      </c>
      <c r="E4379" s="13">
        <v>10.600000000000001</v>
      </c>
      <c r="F4379" s="7">
        <f>(((20-15)/(MIN($E$2:$E$8761)-15))*Data[[#This Row],[temperatuur]])+18.151</f>
        <v>15.924109243697478</v>
      </c>
      <c r="G4379" s="7">
        <f>Data[[#This Row],[Tintern ]]-Data[[#This Row],[temperatuur]]</f>
        <v>5.3241092436974764</v>
      </c>
      <c r="H4379" s="7">
        <f>ROUND(IF(Data[[#This Row],[deltaT]]&gt;0,(Data[[#This Row],[Tintern ]]-Data[[#This Row],[temperatuur]])*Uitgangspunten!$B$9,0),1)</f>
        <v>18.5</v>
      </c>
      <c r="I4379"/>
      <c r="J4379"/>
      <c r="K4379" s="6"/>
      <c r="O4379" s="5"/>
      <c r="P4379" s="8"/>
      <c r="U4379"/>
      <c r="V4379"/>
    </row>
    <row r="4380" spans="1:22" x14ac:dyDescent="0.25">
      <c r="A4380">
        <v>2003</v>
      </c>
      <c r="B4380">
        <v>11</v>
      </c>
      <c r="C4380">
        <v>1</v>
      </c>
      <c r="D4380">
        <v>11</v>
      </c>
      <c r="E4380" s="13">
        <v>10.600000000000001</v>
      </c>
      <c r="F4380" s="7">
        <f>(((20-15)/(MIN($E$2:$E$8761)-15))*Data[[#This Row],[temperatuur]])+18.151</f>
        <v>15.924109243697478</v>
      </c>
      <c r="G4380" s="7">
        <f>Data[[#This Row],[Tintern ]]-Data[[#This Row],[temperatuur]]</f>
        <v>5.3241092436974764</v>
      </c>
      <c r="H4380" s="7">
        <f>ROUND(IF(Data[[#This Row],[deltaT]]&gt;0,(Data[[#This Row],[Tintern ]]-Data[[#This Row],[temperatuur]])*Uitgangspunten!$B$9,0),1)</f>
        <v>18.5</v>
      </c>
      <c r="I4380"/>
      <c r="J4380"/>
      <c r="K4380" s="6"/>
      <c r="O4380" s="5"/>
      <c r="P4380" s="8"/>
      <c r="U4380"/>
      <c r="V4380"/>
    </row>
    <row r="4381" spans="1:22" x14ac:dyDescent="0.25">
      <c r="A4381">
        <v>2003</v>
      </c>
      <c r="B4381">
        <v>11</v>
      </c>
      <c r="C4381">
        <v>3</v>
      </c>
      <c r="D4381">
        <v>2</v>
      </c>
      <c r="E4381" s="13">
        <v>10.600000000000001</v>
      </c>
      <c r="F4381" s="7">
        <f>(((20-15)/(MIN($E$2:$E$8761)-15))*Data[[#This Row],[temperatuur]])+18.151</f>
        <v>15.924109243697478</v>
      </c>
      <c r="G4381" s="7">
        <f>Data[[#This Row],[Tintern ]]-Data[[#This Row],[temperatuur]]</f>
        <v>5.3241092436974764</v>
      </c>
      <c r="H4381" s="7">
        <f>ROUND(IF(Data[[#This Row],[deltaT]]&gt;0,(Data[[#This Row],[Tintern ]]-Data[[#This Row],[temperatuur]])*Uitgangspunten!$B$9,0),1)</f>
        <v>18.5</v>
      </c>
      <c r="I4381"/>
      <c r="J4381"/>
      <c r="K4381" s="6"/>
      <c r="O4381" s="5"/>
      <c r="P4381" s="8"/>
      <c r="U4381"/>
      <c r="V4381"/>
    </row>
    <row r="4382" spans="1:22" x14ac:dyDescent="0.25">
      <c r="A4382">
        <v>2003</v>
      </c>
      <c r="B4382">
        <v>11</v>
      </c>
      <c r="C4382">
        <v>3</v>
      </c>
      <c r="D4382">
        <v>9</v>
      </c>
      <c r="E4382" s="13">
        <v>10.600000000000001</v>
      </c>
      <c r="F4382" s="7">
        <f>(((20-15)/(MIN($E$2:$E$8761)-15))*Data[[#This Row],[temperatuur]])+18.151</f>
        <v>15.924109243697478</v>
      </c>
      <c r="G4382" s="7">
        <f>Data[[#This Row],[Tintern ]]-Data[[#This Row],[temperatuur]]</f>
        <v>5.3241092436974764</v>
      </c>
      <c r="H4382" s="7">
        <f>ROUND(IF(Data[[#This Row],[deltaT]]&gt;0,(Data[[#This Row],[Tintern ]]-Data[[#This Row],[temperatuur]])*Uitgangspunten!$B$9,0),1)</f>
        <v>18.5</v>
      </c>
      <c r="I4382"/>
      <c r="J4382"/>
      <c r="K4382" s="6"/>
      <c r="O4382" s="5"/>
      <c r="P4382" s="8"/>
      <c r="U4382"/>
      <c r="V4382"/>
    </row>
    <row r="4383" spans="1:22" x14ac:dyDescent="0.25">
      <c r="A4383">
        <v>2003</v>
      </c>
      <c r="B4383">
        <v>11</v>
      </c>
      <c r="C4383">
        <v>5</v>
      </c>
      <c r="D4383">
        <v>20</v>
      </c>
      <c r="E4383" s="13">
        <v>10.600000000000001</v>
      </c>
      <c r="F4383" s="7">
        <f>(((20-15)/(MIN($E$2:$E$8761)-15))*Data[[#This Row],[temperatuur]])+18.151</f>
        <v>15.924109243697478</v>
      </c>
      <c r="G4383" s="7">
        <f>Data[[#This Row],[Tintern ]]-Data[[#This Row],[temperatuur]]</f>
        <v>5.3241092436974764</v>
      </c>
      <c r="H4383" s="7">
        <f>ROUND(IF(Data[[#This Row],[deltaT]]&gt;0,(Data[[#This Row],[Tintern ]]-Data[[#This Row],[temperatuur]])*Uitgangspunten!$B$9,0),1)</f>
        <v>18.5</v>
      </c>
      <c r="I4383"/>
      <c r="J4383"/>
      <c r="K4383" s="6"/>
      <c r="O4383" s="5"/>
      <c r="P4383" s="8"/>
      <c r="U4383"/>
      <c r="V4383"/>
    </row>
    <row r="4384" spans="1:22" x14ac:dyDescent="0.25">
      <c r="A4384">
        <v>2003</v>
      </c>
      <c r="B4384">
        <v>11</v>
      </c>
      <c r="C4384">
        <v>15</v>
      </c>
      <c r="D4384">
        <v>13</v>
      </c>
      <c r="E4384" s="13">
        <v>10.600000000000001</v>
      </c>
      <c r="F4384" s="7">
        <f>(((20-15)/(MIN($E$2:$E$8761)-15))*Data[[#This Row],[temperatuur]])+18.151</f>
        <v>15.924109243697478</v>
      </c>
      <c r="G4384" s="7">
        <f>Data[[#This Row],[Tintern ]]-Data[[#This Row],[temperatuur]]</f>
        <v>5.3241092436974764</v>
      </c>
      <c r="H4384" s="7">
        <f>ROUND(IF(Data[[#This Row],[deltaT]]&gt;0,(Data[[#This Row],[Tintern ]]-Data[[#This Row],[temperatuur]])*Uitgangspunten!$B$9,0),1)</f>
        <v>18.5</v>
      </c>
      <c r="I4384"/>
      <c r="J4384"/>
      <c r="K4384" s="6"/>
      <c r="O4384" s="5"/>
      <c r="P4384" s="8"/>
      <c r="U4384"/>
      <c r="V4384"/>
    </row>
    <row r="4385" spans="1:22" x14ac:dyDescent="0.25">
      <c r="A4385">
        <v>2003</v>
      </c>
      <c r="B4385">
        <v>11</v>
      </c>
      <c r="C4385">
        <v>18</v>
      </c>
      <c r="D4385">
        <v>4</v>
      </c>
      <c r="E4385" s="13">
        <v>10.600000000000001</v>
      </c>
      <c r="F4385" s="7">
        <f>(((20-15)/(MIN($E$2:$E$8761)-15))*Data[[#This Row],[temperatuur]])+18.151</f>
        <v>15.924109243697478</v>
      </c>
      <c r="G4385" s="7">
        <f>Data[[#This Row],[Tintern ]]-Data[[#This Row],[temperatuur]]</f>
        <v>5.3241092436974764</v>
      </c>
      <c r="H4385" s="7">
        <f>ROUND(IF(Data[[#This Row],[deltaT]]&gt;0,(Data[[#This Row],[Tintern ]]-Data[[#This Row],[temperatuur]])*Uitgangspunten!$B$9,0),1)</f>
        <v>18.5</v>
      </c>
      <c r="I4385"/>
      <c r="J4385"/>
      <c r="K4385" s="6"/>
      <c r="O4385" s="5"/>
      <c r="P4385" s="8"/>
      <c r="U4385"/>
      <c r="V4385"/>
    </row>
    <row r="4386" spans="1:22" x14ac:dyDescent="0.25">
      <c r="A4386">
        <v>2003</v>
      </c>
      <c r="B4386">
        <v>11</v>
      </c>
      <c r="C4386">
        <v>21</v>
      </c>
      <c r="D4386">
        <v>13</v>
      </c>
      <c r="E4386" s="13">
        <v>10.600000000000001</v>
      </c>
      <c r="F4386" s="7">
        <f>(((20-15)/(MIN($E$2:$E$8761)-15))*Data[[#This Row],[temperatuur]])+18.151</f>
        <v>15.924109243697478</v>
      </c>
      <c r="G4386" s="7">
        <f>Data[[#This Row],[Tintern ]]-Data[[#This Row],[temperatuur]]</f>
        <v>5.3241092436974764</v>
      </c>
      <c r="H4386" s="7">
        <f>ROUND(IF(Data[[#This Row],[deltaT]]&gt;0,(Data[[#This Row],[Tintern ]]-Data[[#This Row],[temperatuur]])*Uitgangspunten!$B$9,0),1)</f>
        <v>18.5</v>
      </c>
      <c r="I4386"/>
      <c r="J4386"/>
      <c r="K4386" s="6"/>
      <c r="O4386" s="5"/>
      <c r="P4386" s="8"/>
      <c r="U4386"/>
      <c r="V4386"/>
    </row>
    <row r="4387" spans="1:22" x14ac:dyDescent="0.25">
      <c r="A4387">
        <v>2003</v>
      </c>
      <c r="B4387">
        <v>11</v>
      </c>
      <c r="C4387">
        <v>21</v>
      </c>
      <c r="D4387">
        <v>18</v>
      </c>
      <c r="E4387" s="13">
        <v>10.600000000000001</v>
      </c>
      <c r="F4387" s="7">
        <f>(((20-15)/(MIN($E$2:$E$8761)-15))*Data[[#This Row],[temperatuur]])+18.151</f>
        <v>15.924109243697478</v>
      </c>
      <c r="G4387" s="7">
        <f>Data[[#This Row],[Tintern ]]-Data[[#This Row],[temperatuur]]</f>
        <v>5.3241092436974764</v>
      </c>
      <c r="H4387" s="7">
        <f>ROUND(IF(Data[[#This Row],[deltaT]]&gt;0,(Data[[#This Row],[Tintern ]]-Data[[#This Row],[temperatuur]])*Uitgangspunten!$B$9,0),1)</f>
        <v>18.5</v>
      </c>
      <c r="I4387"/>
      <c r="J4387"/>
      <c r="K4387" s="6"/>
      <c r="O4387" s="5"/>
      <c r="P4387" s="8"/>
      <c r="U4387"/>
      <c r="V4387"/>
    </row>
    <row r="4388" spans="1:22" x14ac:dyDescent="0.25">
      <c r="A4388">
        <v>2003</v>
      </c>
      <c r="B4388">
        <v>11</v>
      </c>
      <c r="C4388">
        <v>26</v>
      </c>
      <c r="D4388">
        <v>16</v>
      </c>
      <c r="E4388" s="13">
        <v>10.600000000000001</v>
      </c>
      <c r="F4388" s="7">
        <f>(((20-15)/(MIN($E$2:$E$8761)-15))*Data[[#This Row],[temperatuur]])+18.151</f>
        <v>15.924109243697478</v>
      </c>
      <c r="G4388" s="7">
        <f>Data[[#This Row],[Tintern ]]-Data[[#This Row],[temperatuur]]</f>
        <v>5.3241092436974764</v>
      </c>
      <c r="H4388" s="7">
        <f>ROUND(IF(Data[[#This Row],[deltaT]]&gt;0,(Data[[#This Row],[Tintern ]]-Data[[#This Row],[temperatuur]])*Uitgangspunten!$B$9,0),1)</f>
        <v>18.5</v>
      </c>
      <c r="I4388"/>
      <c r="J4388"/>
      <c r="K4388" s="6"/>
      <c r="O4388" s="5"/>
      <c r="P4388" s="8"/>
      <c r="U4388"/>
      <c r="V4388"/>
    </row>
    <row r="4389" spans="1:22" x14ac:dyDescent="0.25">
      <c r="A4389">
        <v>2003</v>
      </c>
      <c r="B4389">
        <v>12</v>
      </c>
      <c r="C4389">
        <v>1</v>
      </c>
      <c r="D4389">
        <v>19</v>
      </c>
      <c r="E4389" s="13">
        <v>10.600000000000001</v>
      </c>
      <c r="F4389" s="7">
        <f>(((20-15)/(MIN($E$2:$E$8761)-15))*Data[[#This Row],[temperatuur]])+18.151</f>
        <v>15.924109243697478</v>
      </c>
      <c r="G4389" s="7">
        <f>Data[[#This Row],[Tintern ]]-Data[[#This Row],[temperatuur]]</f>
        <v>5.3241092436974764</v>
      </c>
      <c r="H4389" s="7">
        <f>ROUND(IF(Data[[#This Row],[deltaT]]&gt;0,(Data[[#This Row],[Tintern ]]-Data[[#This Row],[temperatuur]])*Uitgangspunten!$B$9,0),1)</f>
        <v>18.5</v>
      </c>
      <c r="I4389"/>
      <c r="J4389"/>
      <c r="K4389" s="6"/>
      <c r="O4389" s="5"/>
      <c r="P4389" s="8"/>
      <c r="U4389"/>
      <c r="V4389"/>
    </row>
    <row r="4390" spans="1:22" x14ac:dyDescent="0.25">
      <c r="A4390">
        <v>2001</v>
      </c>
      <c r="B4390">
        <v>1</v>
      </c>
      <c r="C4390">
        <v>24</v>
      </c>
      <c r="D4390">
        <v>2</v>
      </c>
      <c r="E4390" s="13">
        <v>10.700000000000001</v>
      </c>
      <c r="F4390" s="7">
        <f>(((20-15)/(MIN($E$2:$E$8761)-15))*Data[[#This Row],[temperatuur]])+18.151</f>
        <v>15.903100840336133</v>
      </c>
      <c r="G4390" s="7">
        <f>Data[[#This Row],[Tintern ]]-Data[[#This Row],[temperatuur]]</f>
        <v>5.2031008403361323</v>
      </c>
      <c r="H4390" s="7">
        <f>ROUND(IF(Data[[#This Row],[deltaT]]&gt;0,(Data[[#This Row],[Tintern ]]-Data[[#This Row],[temperatuur]])*Uitgangspunten!$B$9,0),1)</f>
        <v>18.100000000000001</v>
      </c>
      <c r="I4390"/>
      <c r="J4390"/>
      <c r="K4390" s="6"/>
      <c r="O4390" s="5"/>
      <c r="P4390" s="8"/>
      <c r="U4390"/>
      <c r="V4390"/>
    </row>
    <row r="4391" spans="1:22" x14ac:dyDescent="0.25">
      <c r="A4391">
        <v>2004</v>
      </c>
      <c r="B4391">
        <v>2</v>
      </c>
      <c r="C4391" s="3">
        <v>1</v>
      </c>
      <c r="D4391" s="3">
        <v>23</v>
      </c>
      <c r="E4391" s="13">
        <v>10.700000000000001</v>
      </c>
      <c r="F4391" s="7">
        <f>(((20-15)/(MIN($E$2:$E$8761)-15))*Data[[#This Row],[temperatuur]])+18.151</f>
        <v>15.903100840336133</v>
      </c>
      <c r="G4391" s="7">
        <f>Data[[#This Row],[Tintern ]]-Data[[#This Row],[temperatuur]]</f>
        <v>5.2031008403361323</v>
      </c>
      <c r="H4391" s="7">
        <f>ROUND(IF(Data[[#This Row],[deltaT]]&gt;0,(Data[[#This Row],[Tintern ]]-Data[[#This Row],[temperatuur]])*Uitgangspunten!$B$9,0),1)</f>
        <v>18.100000000000001</v>
      </c>
      <c r="I4391"/>
      <c r="J4391"/>
      <c r="K4391" s="6"/>
      <c r="O4391" s="5"/>
      <c r="P4391" s="8"/>
      <c r="U4391"/>
      <c r="V4391"/>
    </row>
    <row r="4392" spans="1:22" x14ac:dyDescent="0.25">
      <c r="A4392">
        <v>2004</v>
      </c>
      <c r="B4392">
        <v>2</v>
      </c>
      <c r="C4392">
        <v>2</v>
      </c>
      <c r="D4392">
        <v>17</v>
      </c>
      <c r="E4392" s="13">
        <v>10.700000000000001</v>
      </c>
      <c r="F4392" s="7">
        <f>(((20-15)/(MIN($E$2:$E$8761)-15))*Data[[#This Row],[temperatuur]])+18.151</f>
        <v>15.903100840336133</v>
      </c>
      <c r="G4392" s="7">
        <f>Data[[#This Row],[Tintern ]]-Data[[#This Row],[temperatuur]]</f>
        <v>5.2031008403361323</v>
      </c>
      <c r="H4392" s="7">
        <f>ROUND(IF(Data[[#This Row],[deltaT]]&gt;0,(Data[[#This Row],[Tintern ]]-Data[[#This Row],[temperatuur]])*Uitgangspunten!$B$9,0),1)</f>
        <v>18.100000000000001</v>
      </c>
      <c r="I4392"/>
      <c r="J4392"/>
      <c r="K4392" s="6"/>
      <c r="O4392" s="5"/>
      <c r="P4392" s="8"/>
      <c r="U4392"/>
      <c r="V4392"/>
    </row>
    <row r="4393" spans="1:22" x14ac:dyDescent="0.25">
      <c r="A4393">
        <v>2004</v>
      </c>
      <c r="B4393">
        <v>2</v>
      </c>
      <c r="C4393">
        <v>2</v>
      </c>
      <c r="D4393">
        <v>19</v>
      </c>
      <c r="E4393" s="13">
        <v>10.700000000000001</v>
      </c>
      <c r="F4393" s="7">
        <f>(((20-15)/(MIN($E$2:$E$8761)-15))*Data[[#This Row],[temperatuur]])+18.151</f>
        <v>15.903100840336133</v>
      </c>
      <c r="G4393" s="7">
        <f>Data[[#This Row],[Tintern ]]-Data[[#This Row],[temperatuur]]</f>
        <v>5.2031008403361323</v>
      </c>
      <c r="H4393" s="7">
        <f>ROUND(IF(Data[[#This Row],[deltaT]]&gt;0,(Data[[#This Row],[Tintern ]]-Data[[#This Row],[temperatuur]])*Uitgangspunten!$B$9,0),1)</f>
        <v>18.100000000000001</v>
      </c>
      <c r="I4393"/>
      <c r="J4393"/>
      <c r="K4393" s="6"/>
      <c r="O4393" s="5"/>
      <c r="P4393" s="8"/>
      <c r="U4393"/>
      <c r="V4393"/>
    </row>
    <row r="4394" spans="1:22" x14ac:dyDescent="0.25">
      <c r="A4394">
        <v>2004</v>
      </c>
      <c r="B4394">
        <v>3</v>
      </c>
      <c r="C4394">
        <v>14</v>
      </c>
      <c r="D4394">
        <v>21</v>
      </c>
      <c r="E4394" s="13">
        <v>10.700000000000001</v>
      </c>
      <c r="F4394" s="7">
        <f>(((20-15)/(MIN($E$2:$E$8761)-15))*Data[[#This Row],[temperatuur]])+18.151</f>
        <v>15.903100840336133</v>
      </c>
      <c r="G4394" s="7">
        <f>Data[[#This Row],[Tintern ]]-Data[[#This Row],[temperatuur]]</f>
        <v>5.2031008403361323</v>
      </c>
      <c r="H4394" s="7">
        <f>ROUND(IF(Data[[#This Row],[deltaT]]&gt;0,(Data[[#This Row],[Tintern ]]-Data[[#This Row],[temperatuur]])*Uitgangspunten!$B$9,0),1)</f>
        <v>18.100000000000001</v>
      </c>
      <c r="I4394">
        <f>(MAX(E4370:E4393)+MIN(E4370:E4393))/20</f>
        <v>1.0650000000000002</v>
      </c>
      <c r="J4394"/>
      <c r="K4394" s="6"/>
      <c r="O4394" s="5"/>
      <c r="P4394" s="8"/>
      <c r="U4394"/>
      <c r="V4394"/>
    </row>
    <row r="4395" spans="1:22" x14ac:dyDescent="0.25">
      <c r="A4395">
        <v>2004</v>
      </c>
      <c r="B4395">
        <v>3</v>
      </c>
      <c r="C4395">
        <v>15</v>
      </c>
      <c r="D4395">
        <v>5</v>
      </c>
      <c r="E4395" s="13">
        <v>10.700000000000001</v>
      </c>
      <c r="F4395" s="7">
        <f>(((20-15)/(MIN($E$2:$E$8761)-15))*Data[[#This Row],[temperatuur]])+18.151</f>
        <v>15.903100840336133</v>
      </c>
      <c r="G4395" s="7">
        <f>Data[[#This Row],[Tintern ]]-Data[[#This Row],[temperatuur]]</f>
        <v>5.2031008403361323</v>
      </c>
      <c r="H4395" s="7">
        <f>ROUND(IF(Data[[#This Row],[deltaT]]&gt;0,(Data[[#This Row],[Tintern ]]-Data[[#This Row],[temperatuur]])*Uitgangspunten!$B$9,0),1)</f>
        <v>18.100000000000001</v>
      </c>
      <c r="I4395"/>
      <c r="J4395"/>
      <c r="K4395" s="6"/>
      <c r="O4395" s="5"/>
      <c r="P4395" s="8"/>
      <c r="U4395"/>
      <c r="V4395"/>
    </row>
    <row r="4396" spans="1:22" x14ac:dyDescent="0.25">
      <c r="A4396">
        <v>2004</v>
      </c>
      <c r="B4396">
        <v>3</v>
      </c>
      <c r="C4396">
        <v>21</v>
      </c>
      <c r="D4396">
        <v>11</v>
      </c>
      <c r="E4396" s="13">
        <v>10.700000000000001</v>
      </c>
      <c r="F4396" s="7">
        <f>(((20-15)/(MIN($E$2:$E$8761)-15))*Data[[#This Row],[temperatuur]])+18.151</f>
        <v>15.903100840336133</v>
      </c>
      <c r="G4396" s="7">
        <f>Data[[#This Row],[Tintern ]]-Data[[#This Row],[temperatuur]]</f>
        <v>5.2031008403361323</v>
      </c>
      <c r="H4396" s="7">
        <f>ROUND(IF(Data[[#This Row],[deltaT]]&gt;0,(Data[[#This Row],[Tintern ]]-Data[[#This Row],[temperatuur]])*Uitgangspunten!$B$9,0),1)</f>
        <v>18.100000000000001</v>
      </c>
      <c r="I4396"/>
      <c r="J4396"/>
      <c r="K4396" s="6"/>
      <c r="O4396" s="5"/>
      <c r="P4396" s="8"/>
      <c r="U4396"/>
      <c r="V4396"/>
    </row>
    <row r="4397" spans="1:22" x14ac:dyDescent="0.25">
      <c r="A4397">
        <v>2002</v>
      </c>
      <c r="B4397">
        <v>4</v>
      </c>
      <c r="C4397">
        <v>2</v>
      </c>
      <c r="D4397">
        <v>7</v>
      </c>
      <c r="E4397" s="13">
        <v>10.700000000000001</v>
      </c>
      <c r="F4397" s="7">
        <f>(((20-15)/(MIN($E$2:$E$8761)-15))*Data[[#This Row],[temperatuur]])+18.151</f>
        <v>15.903100840336133</v>
      </c>
      <c r="G4397" s="7">
        <f>Data[[#This Row],[Tintern ]]-Data[[#This Row],[temperatuur]]</f>
        <v>5.2031008403361323</v>
      </c>
      <c r="H4397" s="7">
        <f>ROUND(IF(Data[[#This Row],[deltaT]]&gt;0,(Data[[#This Row],[Tintern ]]-Data[[#This Row],[temperatuur]])*Uitgangspunten!$B$9,0),1)</f>
        <v>18.100000000000001</v>
      </c>
      <c r="I4397"/>
      <c r="J4397"/>
      <c r="K4397" s="6"/>
      <c r="O4397" s="5"/>
      <c r="P4397" s="8"/>
      <c r="U4397"/>
      <c r="V4397"/>
    </row>
    <row r="4398" spans="1:22" x14ac:dyDescent="0.25">
      <c r="A4398">
        <v>2002</v>
      </c>
      <c r="B4398">
        <v>4</v>
      </c>
      <c r="C4398">
        <v>6</v>
      </c>
      <c r="D4398">
        <v>15</v>
      </c>
      <c r="E4398" s="13">
        <v>10.700000000000001</v>
      </c>
      <c r="F4398" s="7">
        <f>(((20-15)/(MIN($E$2:$E$8761)-15))*Data[[#This Row],[temperatuur]])+18.151</f>
        <v>15.903100840336133</v>
      </c>
      <c r="G4398" s="7">
        <f>Data[[#This Row],[Tintern ]]-Data[[#This Row],[temperatuur]]</f>
        <v>5.2031008403361323</v>
      </c>
      <c r="H4398" s="7">
        <f>ROUND(IF(Data[[#This Row],[deltaT]]&gt;0,(Data[[#This Row],[Tintern ]]-Data[[#This Row],[temperatuur]])*Uitgangspunten!$B$9,0),1)</f>
        <v>18.100000000000001</v>
      </c>
      <c r="I4398"/>
      <c r="J4398"/>
      <c r="K4398" s="6"/>
      <c r="O4398" s="5"/>
      <c r="P4398" s="8"/>
      <c r="U4398"/>
      <c r="V4398"/>
    </row>
    <row r="4399" spans="1:22" x14ac:dyDescent="0.25">
      <c r="A4399">
        <v>2002</v>
      </c>
      <c r="B4399">
        <v>4</v>
      </c>
      <c r="C4399">
        <v>12</v>
      </c>
      <c r="D4399">
        <v>10</v>
      </c>
      <c r="E4399" s="13">
        <v>10.700000000000001</v>
      </c>
      <c r="F4399" s="7">
        <f>(((20-15)/(MIN($E$2:$E$8761)-15))*Data[[#This Row],[temperatuur]])+18.151</f>
        <v>15.903100840336133</v>
      </c>
      <c r="G4399" s="7">
        <f>Data[[#This Row],[Tintern ]]-Data[[#This Row],[temperatuur]]</f>
        <v>5.2031008403361323</v>
      </c>
      <c r="H4399" s="7">
        <f>ROUND(IF(Data[[#This Row],[deltaT]]&gt;0,(Data[[#This Row],[Tintern ]]-Data[[#This Row],[temperatuur]])*Uitgangspunten!$B$9,0),1)</f>
        <v>18.100000000000001</v>
      </c>
      <c r="I4399"/>
      <c r="J4399"/>
      <c r="K4399" s="6"/>
      <c r="O4399" s="5"/>
      <c r="P4399" s="8"/>
      <c r="U4399"/>
      <c r="V4399"/>
    </row>
    <row r="4400" spans="1:22" x14ac:dyDescent="0.25">
      <c r="A4400">
        <v>2002</v>
      </c>
      <c r="B4400">
        <v>4</v>
      </c>
      <c r="C4400">
        <v>20</v>
      </c>
      <c r="D4400">
        <v>8</v>
      </c>
      <c r="E4400" s="13">
        <v>10.700000000000001</v>
      </c>
      <c r="F4400" s="7">
        <f>(((20-15)/(MIN($E$2:$E$8761)-15))*Data[[#This Row],[temperatuur]])+18.151</f>
        <v>15.903100840336133</v>
      </c>
      <c r="G4400" s="7">
        <f>Data[[#This Row],[Tintern ]]-Data[[#This Row],[temperatuur]]</f>
        <v>5.2031008403361323</v>
      </c>
      <c r="H4400" s="7">
        <f>ROUND(IF(Data[[#This Row],[deltaT]]&gt;0,(Data[[#This Row],[Tintern ]]-Data[[#This Row],[temperatuur]])*Uitgangspunten!$B$9,0),1)</f>
        <v>18.100000000000001</v>
      </c>
      <c r="I4400"/>
      <c r="J4400"/>
      <c r="K4400" s="6"/>
      <c r="O4400" s="5"/>
      <c r="P4400" s="8"/>
      <c r="U4400"/>
      <c r="V4400"/>
    </row>
    <row r="4401" spans="1:22" x14ac:dyDescent="0.25">
      <c r="A4401">
        <v>2002</v>
      </c>
      <c r="B4401">
        <v>4</v>
      </c>
      <c r="C4401">
        <v>20</v>
      </c>
      <c r="D4401">
        <v>10</v>
      </c>
      <c r="E4401" s="13">
        <v>10.700000000000001</v>
      </c>
      <c r="F4401" s="7">
        <f>(((20-15)/(MIN($E$2:$E$8761)-15))*Data[[#This Row],[temperatuur]])+18.151</f>
        <v>15.903100840336133</v>
      </c>
      <c r="G4401" s="7">
        <f>Data[[#This Row],[Tintern ]]-Data[[#This Row],[temperatuur]]</f>
        <v>5.2031008403361323</v>
      </c>
      <c r="H4401" s="7">
        <f>ROUND(IF(Data[[#This Row],[deltaT]]&gt;0,(Data[[#This Row],[Tintern ]]-Data[[#This Row],[temperatuur]])*Uitgangspunten!$B$9,0),1)</f>
        <v>18.100000000000001</v>
      </c>
      <c r="I4401"/>
      <c r="J4401"/>
      <c r="K4401" s="6"/>
      <c r="O4401" s="5"/>
      <c r="P4401" s="8"/>
      <c r="U4401"/>
      <c r="V4401"/>
    </row>
    <row r="4402" spans="1:22" x14ac:dyDescent="0.25">
      <c r="A4402">
        <v>2002</v>
      </c>
      <c r="B4402">
        <v>4</v>
      </c>
      <c r="C4402">
        <v>23</v>
      </c>
      <c r="D4402">
        <v>21</v>
      </c>
      <c r="E4402" s="13">
        <v>10.700000000000001</v>
      </c>
      <c r="F4402" s="7">
        <f>(((20-15)/(MIN($E$2:$E$8761)-15))*Data[[#This Row],[temperatuur]])+18.151</f>
        <v>15.903100840336133</v>
      </c>
      <c r="G4402" s="7">
        <f>Data[[#This Row],[Tintern ]]-Data[[#This Row],[temperatuur]]</f>
        <v>5.2031008403361323</v>
      </c>
      <c r="H4402" s="7">
        <f>ROUND(IF(Data[[#This Row],[deltaT]]&gt;0,(Data[[#This Row],[Tintern ]]-Data[[#This Row],[temperatuur]])*Uitgangspunten!$B$9,0),1)</f>
        <v>18.100000000000001</v>
      </c>
      <c r="I4402"/>
      <c r="J4402"/>
      <c r="K4402" s="6"/>
      <c r="O4402" s="5"/>
      <c r="P4402" s="8"/>
      <c r="U4402"/>
      <c r="V4402"/>
    </row>
    <row r="4403" spans="1:22" x14ac:dyDescent="0.25">
      <c r="A4403">
        <v>2002</v>
      </c>
      <c r="B4403">
        <v>4</v>
      </c>
      <c r="C4403">
        <v>24</v>
      </c>
      <c r="D4403">
        <v>1</v>
      </c>
      <c r="E4403" s="13">
        <v>10.700000000000001</v>
      </c>
      <c r="F4403" s="7">
        <f>(((20-15)/(MIN($E$2:$E$8761)-15))*Data[[#This Row],[temperatuur]])+18.151</f>
        <v>15.903100840336133</v>
      </c>
      <c r="G4403" s="7">
        <f>Data[[#This Row],[Tintern ]]-Data[[#This Row],[temperatuur]]</f>
        <v>5.2031008403361323</v>
      </c>
      <c r="H4403" s="7">
        <f>ROUND(IF(Data[[#This Row],[deltaT]]&gt;0,(Data[[#This Row],[Tintern ]]-Data[[#This Row],[temperatuur]])*Uitgangspunten!$B$9,0),1)</f>
        <v>18.100000000000001</v>
      </c>
      <c r="I4403"/>
      <c r="J4403"/>
      <c r="K4403" s="6"/>
      <c r="O4403" s="5"/>
      <c r="P4403" s="8"/>
      <c r="U4403"/>
      <c r="V4403"/>
    </row>
    <row r="4404" spans="1:22" x14ac:dyDescent="0.25">
      <c r="A4404">
        <v>2002</v>
      </c>
      <c r="B4404">
        <v>4</v>
      </c>
      <c r="C4404">
        <v>24</v>
      </c>
      <c r="D4404">
        <v>22</v>
      </c>
      <c r="E4404" s="13">
        <v>10.700000000000001</v>
      </c>
      <c r="F4404" s="7">
        <f>(((20-15)/(MIN($E$2:$E$8761)-15))*Data[[#This Row],[temperatuur]])+18.151</f>
        <v>15.903100840336133</v>
      </c>
      <c r="G4404" s="7">
        <f>Data[[#This Row],[Tintern ]]-Data[[#This Row],[temperatuur]]</f>
        <v>5.2031008403361323</v>
      </c>
      <c r="H4404" s="7">
        <f>ROUND(IF(Data[[#This Row],[deltaT]]&gt;0,(Data[[#This Row],[Tintern ]]-Data[[#This Row],[temperatuur]])*Uitgangspunten!$B$9,0),1)</f>
        <v>18.100000000000001</v>
      </c>
      <c r="I4404"/>
      <c r="J4404"/>
      <c r="K4404" s="6"/>
      <c r="O4404" s="5"/>
      <c r="P4404" s="8"/>
      <c r="U4404"/>
      <c r="V4404"/>
    </row>
    <row r="4405" spans="1:22" x14ac:dyDescent="0.25">
      <c r="A4405">
        <v>2002</v>
      </c>
      <c r="B4405">
        <v>4</v>
      </c>
      <c r="C4405">
        <v>28</v>
      </c>
      <c r="D4405">
        <v>22</v>
      </c>
      <c r="E4405" s="13">
        <v>10.700000000000001</v>
      </c>
      <c r="F4405" s="7">
        <f>(((20-15)/(MIN($E$2:$E$8761)-15))*Data[[#This Row],[temperatuur]])+18.151</f>
        <v>15.903100840336133</v>
      </c>
      <c r="G4405" s="7">
        <f>Data[[#This Row],[Tintern ]]-Data[[#This Row],[temperatuur]]</f>
        <v>5.2031008403361323</v>
      </c>
      <c r="H4405" s="7">
        <f>ROUND(IF(Data[[#This Row],[deltaT]]&gt;0,(Data[[#This Row],[Tintern ]]-Data[[#This Row],[temperatuur]])*Uitgangspunten!$B$9,0),1)</f>
        <v>18.100000000000001</v>
      </c>
      <c r="I4405"/>
      <c r="J4405"/>
      <c r="K4405" s="6"/>
      <c r="O4405" s="5"/>
      <c r="P4405" s="8"/>
      <c r="U4405"/>
      <c r="V4405"/>
    </row>
    <row r="4406" spans="1:22" x14ac:dyDescent="0.25">
      <c r="A4406">
        <v>2000</v>
      </c>
      <c r="B4406">
        <v>5</v>
      </c>
      <c r="C4406">
        <v>2</v>
      </c>
      <c r="D4406">
        <v>20</v>
      </c>
      <c r="E4406" s="13">
        <v>10.700000000000001</v>
      </c>
      <c r="F4406" s="7">
        <f>(((20-15)/(MIN($E$2:$E$8761)-15))*Data[[#This Row],[temperatuur]])+18.151</f>
        <v>15.903100840336133</v>
      </c>
      <c r="G4406" s="7">
        <f>Data[[#This Row],[Tintern ]]-Data[[#This Row],[temperatuur]]</f>
        <v>5.2031008403361323</v>
      </c>
      <c r="H4406" s="7">
        <f>ROUND(IF(Data[[#This Row],[deltaT]]&gt;0,(Data[[#This Row],[Tintern ]]-Data[[#This Row],[temperatuur]])*Uitgangspunten!$B$9,0),1)</f>
        <v>18.100000000000001</v>
      </c>
      <c r="I4406"/>
      <c r="J4406"/>
      <c r="K4406" s="6"/>
      <c r="O4406" s="5"/>
      <c r="P4406" s="8"/>
      <c r="U4406"/>
      <c r="V4406"/>
    </row>
    <row r="4407" spans="1:22" x14ac:dyDescent="0.25">
      <c r="A4407">
        <v>2000</v>
      </c>
      <c r="B4407">
        <v>5</v>
      </c>
      <c r="C4407">
        <v>3</v>
      </c>
      <c r="D4407">
        <v>7</v>
      </c>
      <c r="E4407" s="13">
        <v>10.700000000000001</v>
      </c>
      <c r="F4407" s="7">
        <f>(((20-15)/(MIN($E$2:$E$8761)-15))*Data[[#This Row],[temperatuur]])+18.151</f>
        <v>15.903100840336133</v>
      </c>
      <c r="G4407" s="7">
        <f>Data[[#This Row],[Tintern ]]-Data[[#This Row],[temperatuur]]</f>
        <v>5.2031008403361323</v>
      </c>
      <c r="H4407" s="7">
        <f>ROUND(IF(Data[[#This Row],[deltaT]]&gt;0,(Data[[#This Row],[Tintern ]]-Data[[#This Row],[temperatuur]])*Uitgangspunten!$B$9,0),1)</f>
        <v>18.100000000000001</v>
      </c>
      <c r="I4407"/>
      <c r="J4407"/>
      <c r="K4407" s="6"/>
      <c r="O4407" s="5"/>
      <c r="P4407" s="8"/>
      <c r="U4407"/>
      <c r="V4407"/>
    </row>
    <row r="4408" spans="1:22" x14ac:dyDescent="0.25">
      <c r="A4408">
        <v>2000</v>
      </c>
      <c r="B4408">
        <v>5</v>
      </c>
      <c r="C4408">
        <v>4</v>
      </c>
      <c r="D4408">
        <v>4</v>
      </c>
      <c r="E4408" s="13">
        <v>10.700000000000001</v>
      </c>
      <c r="F4408" s="7">
        <f>(((20-15)/(MIN($E$2:$E$8761)-15))*Data[[#This Row],[temperatuur]])+18.151</f>
        <v>15.903100840336133</v>
      </c>
      <c r="G4408" s="7">
        <f>Data[[#This Row],[Tintern ]]-Data[[#This Row],[temperatuur]]</f>
        <v>5.2031008403361323</v>
      </c>
      <c r="H4408" s="7">
        <f>ROUND(IF(Data[[#This Row],[deltaT]]&gt;0,(Data[[#This Row],[Tintern ]]-Data[[#This Row],[temperatuur]])*Uitgangspunten!$B$9,0),1)</f>
        <v>18.100000000000001</v>
      </c>
      <c r="I4408"/>
      <c r="J4408"/>
      <c r="K4408" s="6"/>
      <c r="O4408" s="5"/>
      <c r="P4408" s="8"/>
      <c r="U4408"/>
      <c r="V4408"/>
    </row>
    <row r="4409" spans="1:22" x14ac:dyDescent="0.25">
      <c r="A4409">
        <v>2000</v>
      </c>
      <c r="B4409">
        <v>5</v>
      </c>
      <c r="C4409">
        <v>21</v>
      </c>
      <c r="D4409">
        <v>18</v>
      </c>
      <c r="E4409" s="13">
        <v>10.700000000000001</v>
      </c>
      <c r="F4409" s="7">
        <f>(((20-15)/(MIN($E$2:$E$8761)-15))*Data[[#This Row],[temperatuur]])+18.151</f>
        <v>15.903100840336133</v>
      </c>
      <c r="G4409" s="7">
        <f>Data[[#This Row],[Tintern ]]-Data[[#This Row],[temperatuur]]</f>
        <v>5.2031008403361323</v>
      </c>
      <c r="H4409" s="7">
        <f>ROUND(IF(Data[[#This Row],[deltaT]]&gt;0,(Data[[#This Row],[Tintern ]]-Data[[#This Row],[temperatuur]])*Uitgangspunten!$B$9,0),1)</f>
        <v>18.100000000000001</v>
      </c>
      <c r="I4409"/>
      <c r="J4409"/>
      <c r="K4409" s="6"/>
      <c r="O4409" s="5"/>
      <c r="P4409" s="8"/>
      <c r="U4409"/>
      <c r="V4409"/>
    </row>
    <row r="4410" spans="1:22" x14ac:dyDescent="0.25">
      <c r="A4410">
        <v>2000</v>
      </c>
      <c r="B4410">
        <v>5</v>
      </c>
      <c r="C4410">
        <v>21</v>
      </c>
      <c r="D4410">
        <v>19</v>
      </c>
      <c r="E4410" s="13">
        <v>10.700000000000001</v>
      </c>
      <c r="F4410" s="7">
        <f>(((20-15)/(MIN($E$2:$E$8761)-15))*Data[[#This Row],[temperatuur]])+18.151</f>
        <v>15.903100840336133</v>
      </c>
      <c r="G4410" s="7">
        <f>Data[[#This Row],[Tintern ]]-Data[[#This Row],[temperatuur]]</f>
        <v>5.2031008403361323</v>
      </c>
      <c r="H4410" s="7">
        <f>ROUND(IF(Data[[#This Row],[deltaT]]&gt;0,(Data[[#This Row],[Tintern ]]-Data[[#This Row],[temperatuur]])*Uitgangspunten!$B$9,0),1)</f>
        <v>18.100000000000001</v>
      </c>
      <c r="I4410"/>
      <c r="J4410"/>
      <c r="K4410" s="6"/>
      <c r="O4410" s="5"/>
      <c r="P4410" s="8"/>
      <c r="U4410"/>
      <c r="V4410"/>
    </row>
    <row r="4411" spans="1:22" x14ac:dyDescent="0.25">
      <c r="A4411">
        <v>2000</v>
      </c>
      <c r="B4411">
        <v>5</v>
      </c>
      <c r="C4411">
        <v>22</v>
      </c>
      <c r="D4411">
        <v>6</v>
      </c>
      <c r="E4411" s="13">
        <v>10.700000000000001</v>
      </c>
      <c r="F4411" s="7">
        <f>(((20-15)/(MIN($E$2:$E$8761)-15))*Data[[#This Row],[temperatuur]])+18.151</f>
        <v>15.903100840336133</v>
      </c>
      <c r="G4411" s="7">
        <f>Data[[#This Row],[Tintern ]]-Data[[#This Row],[temperatuur]]</f>
        <v>5.2031008403361323</v>
      </c>
      <c r="H4411" s="7">
        <f>ROUND(IF(Data[[#This Row],[deltaT]]&gt;0,(Data[[#This Row],[Tintern ]]-Data[[#This Row],[temperatuur]])*Uitgangspunten!$B$9,0),1)</f>
        <v>18.100000000000001</v>
      </c>
      <c r="I4411"/>
      <c r="J4411"/>
      <c r="K4411" s="6"/>
      <c r="O4411" s="5"/>
      <c r="P4411" s="8"/>
      <c r="U4411"/>
      <c r="V4411"/>
    </row>
    <row r="4412" spans="1:22" x14ac:dyDescent="0.25">
      <c r="A4412">
        <v>2000</v>
      </c>
      <c r="B4412">
        <v>5</v>
      </c>
      <c r="C4412">
        <v>27</v>
      </c>
      <c r="D4412">
        <v>6</v>
      </c>
      <c r="E4412" s="13">
        <v>10.700000000000001</v>
      </c>
      <c r="F4412" s="7">
        <f>(((20-15)/(MIN($E$2:$E$8761)-15))*Data[[#This Row],[temperatuur]])+18.151</f>
        <v>15.903100840336133</v>
      </c>
      <c r="G4412" s="7">
        <f>Data[[#This Row],[Tintern ]]-Data[[#This Row],[temperatuur]]</f>
        <v>5.2031008403361323</v>
      </c>
      <c r="H4412" s="7">
        <f>ROUND(IF(Data[[#This Row],[deltaT]]&gt;0,(Data[[#This Row],[Tintern ]]-Data[[#This Row],[temperatuur]])*Uitgangspunten!$B$9,0),1)</f>
        <v>18.100000000000001</v>
      </c>
      <c r="I4412"/>
      <c r="J4412"/>
      <c r="K4412" s="6"/>
      <c r="O4412" s="5"/>
      <c r="P4412" s="8"/>
      <c r="U4412"/>
      <c r="V4412"/>
    </row>
    <row r="4413" spans="1:22" x14ac:dyDescent="0.25">
      <c r="A4413">
        <v>2000</v>
      </c>
      <c r="B4413">
        <v>5</v>
      </c>
      <c r="C4413">
        <v>27</v>
      </c>
      <c r="D4413">
        <v>8</v>
      </c>
      <c r="E4413" s="13">
        <v>10.700000000000001</v>
      </c>
      <c r="F4413" s="7">
        <f>(((20-15)/(MIN($E$2:$E$8761)-15))*Data[[#This Row],[temperatuur]])+18.151</f>
        <v>15.903100840336133</v>
      </c>
      <c r="G4413" s="7">
        <f>Data[[#This Row],[Tintern ]]-Data[[#This Row],[temperatuur]]</f>
        <v>5.2031008403361323</v>
      </c>
      <c r="H4413" s="7">
        <f>ROUND(IF(Data[[#This Row],[deltaT]]&gt;0,(Data[[#This Row],[Tintern ]]-Data[[#This Row],[temperatuur]])*Uitgangspunten!$B$9,0),1)</f>
        <v>18.100000000000001</v>
      </c>
      <c r="I4413"/>
      <c r="J4413"/>
      <c r="K4413" s="6"/>
      <c r="O4413" s="5"/>
      <c r="P4413" s="8"/>
      <c r="U4413"/>
      <c r="V4413"/>
    </row>
    <row r="4414" spans="1:22" x14ac:dyDescent="0.25">
      <c r="A4414">
        <v>2000</v>
      </c>
      <c r="B4414" s="3">
        <v>5</v>
      </c>
      <c r="C4414" s="3">
        <v>31</v>
      </c>
      <c r="D4414" s="3">
        <v>21</v>
      </c>
      <c r="E4414" s="13">
        <v>10.700000000000001</v>
      </c>
      <c r="F4414" s="7">
        <f>(((20-15)/(MIN($E$2:$E$8761)-15))*Data[[#This Row],[temperatuur]])+18.151</f>
        <v>15.903100840336133</v>
      </c>
      <c r="G4414" s="7">
        <f>Data[[#This Row],[Tintern ]]-Data[[#This Row],[temperatuur]]</f>
        <v>5.2031008403361323</v>
      </c>
      <c r="H4414" s="7">
        <f>ROUND(IF(Data[[#This Row],[deltaT]]&gt;0,(Data[[#This Row],[Tintern ]]-Data[[#This Row],[temperatuur]])*Uitgangspunten!$B$9,0),1)</f>
        <v>18.100000000000001</v>
      </c>
      <c r="I4414"/>
      <c r="J4414"/>
      <c r="K4414" s="6"/>
      <c r="O4414" s="5"/>
      <c r="P4414" s="8"/>
      <c r="U4414"/>
      <c r="V4414"/>
    </row>
    <row r="4415" spans="1:22" x14ac:dyDescent="0.25">
      <c r="A4415">
        <v>2011</v>
      </c>
      <c r="B4415">
        <v>6</v>
      </c>
      <c r="C4415">
        <v>1</v>
      </c>
      <c r="D4415">
        <v>22</v>
      </c>
      <c r="E4415" s="13">
        <v>10.700000000000001</v>
      </c>
      <c r="F4415" s="7">
        <f>(((20-15)/(MIN($E$2:$E$8761)-15))*Data[[#This Row],[temperatuur]])+18.151</f>
        <v>15.903100840336133</v>
      </c>
      <c r="G4415" s="7">
        <f>Data[[#This Row],[Tintern ]]-Data[[#This Row],[temperatuur]]</f>
        <v>5.2031008403361323</v>
      </c>
      <c r="H4415" s="7">
        <f>ROUND(IF(Data[[#This Row],[deltaT]]&gt;0,(Data[[#This Row],[Tintern ]]-Data[[#This Row],[temperatuur]])*Uitgangspunten!$B$9,0),1)</f>
        <v>18.100000000000001</v>
      </c>
      <c r="I4415"/>
      <c r="J4415"/>
      <c r="K4415" s="6"/>
      <c r="O4415" s="5"/>
      <c r="P4415" s="8"/>
      <c r="U4415"/>
      <c r="V4415"/>
    </row>
    <row r="4416" spans="1:22" x14ac:dyDescent="0.25">
      <c r="A4416">
        <v>2011</v>
      </c>
      <c r="B4416">
        <v>6</v>
      </c>
      <c r="C4416">
        <v>10</v>
      </c>
      <c r="D4416">
        <v>6</v>
      </c>
      <c r="E4416" s="13">
        <v>10.700000000000001</v>
      </c>
      <c r="F4416" s="7">
        <f>(((20-15)/(MIN($E$2:$E$8761)-15))*Data[[#This Row],[temperatuur]])+18.151</f>
        <v>15.903100840336133</v>
      </c>
      <c r="G4416" s="7">
        <f>Data[[#This Row],[Tintern ]]-Data[[#This Row],[temperatuur]]</f>
        <v>5.2031008403361323</v>
      </c>
      <c r="H4416" s="7">
        <f>ROUND(IF(Data[[#This Row],[deltaT]]&gt;0,(Data[[#This Row],[Tintern ]]-Data[[#This Row],[temperatuur]])*Uitgangspunten!$B$9,0),1)</f>
        <v>18.100000000000001</v>
      </c>
      <c r="I4416"/>
      <c r="J4416"/>
      <c r="K4416" s="6"/>
      <c r="O4416" s="5"/>
      <c r="P4416" s="8"/>
      <c r="U4416"/>
      <c r="V4416"/>
    </row>
    <row r="4417" spans="1:22" x14ac:dyDescent="0.25">
      <c r="A4417">
        <v>2011</v>
      </c>
      <c r="B4417">
        <v>6</v>
      </c>
      <c r="C4417">
        <v>24</v>
      </c>
      <c r="D4417">
        <v>21</v>
      </c>
      <c r="E4417" s="13">
        <v>10.700000000000001</v>
      </c>
      <c r="F4417" s="7">
        <f>(((20-15)/(MIN($E$2:$E$8761)-15))*Data[[#This Row],[temperatuur]])+18.151</f>
        <v>15.903100840336133</v>
      </c>
      <c r="G4417" s="7">
        <f>Data[[#This Row],[Tintern ]]-Data[[#This Row],[temperatuur]]</f>
        <v>5.2031008403361323</v>
      </c>
      <c r="H4417" s="7">
        <f>ROUND(IF(Data[[#This Row],[deltaT]]&gt;0,(Data[[#This Row],[Tintern ]]-Data[[#This Row],[temperatuur]])*Uitgangspunten!$B$9,0),1)</f>
        <v>18.100000000000001</v>
      </c>
      <c r="I4417"/>
      <c r="J4417"/>
      <c r="K4417" s="6"/>
      <c r="O4417" s="5"/>
      <c r="P4417" s="8"/>
      <c r="U4417"/>
      <c r="V4417"/>
    </row>
    <row r="4418" spans="1:22" x14ac:dyDescent="0.25">
      <c r="A4418">
        <v>2011</v>
      </c>
      <c r="B4418">
        <v>6</v>
      </c>
      <c r="C4418">
        <v>24</v>
      </c>
      <c r="D4418">
        <v>22</v>
      </c>
      <c r="E4418" s="13">
        <v>10.700000000000001</v>
      </c>
      <c r="F4418" s="7">
        <f>(((20-15)/(MIN($E$2:$E$8761)-15))*Data[[#This Row],[temperatuur]])+18.151</f>
        <v>15.903100840336133</v>
      </c>
      <c r="G4418" s="7">
        <f>Data[[#This Row],[Tintern ]]-Data[[#This Row],[temperatuur]]</f>
        <v>5.2031008403361323</v>
      </c>
      <c r="H4418" s="7">
        <f>ROUND(IF(Data[[#This Row],[deltaT]]&gt;0,(Data[[#This Row],[Tintern ]]-Data[[#This Row],[temperatuur]])*Uitgangspunten!$B$9,0),1)</f>
        <v>18.100000000000001</v>
      </c>
      <c r="I4418">
        <f>(MAX(E4394:E4417)+MIN(E4394:E4417))/20</f>
        <v>1.07</v>
      </c>
      <c r="J4418"/>
      <c r="K4418" s="6"/>
      <c r="O4418" s="5"/>
      <c r="P4418" s="8"/>
      <c r="U4418"/>
      <c r="V4418"/>
    </row>
    <row r="4419" spans="1:22" x14ac:dyDescent="0.25">
      <c r="A4419">
        <v>2008</v>
      </c>
      <c r="B4419">
        <v>7</v>
      </c>
      <c r="C4419">
        <v>9</v>
      </c>
      <c r="D4419">
        <v>1</v>
      </c>
      <c r="E4419" s="13">
        <v>10.700000000000001</v>
      </c>
      <c r="F4419" s="7">
        <f>(((20-15)/(MIN($E$2:$E$8761)-15))*Data[[#This Row],[temperatuur]])+18.151</f>
        <v>15.903100840336133</v>
      </c>
      <c r="G4419" s="7">
        <f>Data[[#This Row],[Tintern ]]-Data[[#This Row],[temperatuur]]</f>
        <v>5.2031008403361323</v>
      </c>
      <c r="H4419" s="7">
        <f>ROUND(IF(Data[[#This Row],[deltaT]]&gt;0,(Data[[#This Row],[Tintern ]]-Data[[#This Row],[temperatuur]])*Uitgangspunten!$B$9,0),1)</f>
        <v>18.100000000000001</v>
      </c>
      <c r="I4419"/>
      <c r="J4419"/>
      <c r="K4419" s="6"/>
      <c r="O4419" s="5"/>
      <c r="P4419" s="8"/>
      <c r="U4419"/>
      <c r="V4419"/>
    </row>
    <row r="4420" spans="1:22" x14ac:dyDescent="0.25">
      <c r="A4420">
        <v>2001</v>
      </c>
      <c r="B4420">
        <v>8</v>
      </c>
      <c r="C4420">
        <v>30</v>
      </c>
      <c r="D4420">
        <v>5</v>
      </c>
      <c r="E4420" s="13">
        <v>10.700000000000001</v>
      </c>
      <c r="F4420" s="7">
        <f>(((20-15)/(MIN($E$2:$E$8761)-15))*Data[[#This Row],[temperatuur]])+18.151</f>
        <v>15.903100840336133</v>
      </c>
      <c r="G4420" s="7">
        <f>Data[[#This Row],[Tintern ]]-Data[[#This Row],[temperatuur]]</f>
        <v>5.2031008403361323</v>
      </c>
      <c r="H4420" s="7">
        <f>ROUND(IF(Data[[#This Row],[deltaT]]&gt;0,(Data[[#This Row],[Tintern ]]-Data[[#This Row],[temperatuur]])*Uitgangspunten!$B$9,0),1)</f>
        <v>18.100000000000001</v>
      </c>
      <c r="I4420"/>
      <c r="J4420"/>
      <c r="K4420" s="6"/>
      <c r="O4420" s="5"/>
      <c r="P4420" s="8"/>
      <c r="U4420"/>
      <c r="V4420"/>
    </row>
    <row r="4421" spans="1:22" x14ac:dyDescent="0.25">
      <c r="A4421">
        <v>2010</v>
      </c>
      <c r="B4421">
        <v>10</v>
      </c>
      <c r="C4421">
        <v>13</v>
      </c>
      <c r="D4421">
        <v>10</v>
      </c>
      <c r="E4421" s="13">
        <v>10.700000000000001</v>
      </c>
      <c r="F4421" s="7">
        <f>(((20-15)/(MIN($E$2:$E$8761)-15))*Data[[#This Row],[temperatuur]])+18.151</f>
        <v>15.903100840336133</v>
      </c>
      <c r="G4421" s="7">
        <f>Data[[#This Row],[Tintern ]]-Data[[#This Row],[temperatuur]]</f>
        <v>5.2031008403361323</v>
      </c>
      <c r="H4421" s="7">
        <f>ROUND(IF(Data[[#This Row],[deltaT]]&gt;0,(Data[[#This Row],[Tintern ]]-Data[[#This Row],[temperatuur]])*Uitgangspunten!$B$9,0),1)</f>
        <v>18.100000000000001</v>
      </c>
      <c r="I4421"/>
      <c r="J4421"/>
      <c r="K4421" s="6"/>
      <c r="O4421" s="5"/>
      <c r="P4421" s="8"/>
      <c r="U4421"/>
      <c r="V4421"/>
    </row>
    <row r="4422" spans="1:22" x14ac:dyDescent="0.25">
      <c r="A4422">
        <v>2010</v>
      </c>
      <c r="B4422">
        <v>10</v>
      </c>
      <c r="C4422">
        <v>14</v>
      </c>
      <c r="D4422">
        <v>9</v>
      </c>
      <c r="E4422" s="13">
        <v>10.700000000000001</v>
      </c>
      <c r="F4422" s="7">
        <f>(((20-15)/(MIN($E$2:$E$8761)-15))*Data[[#This Row],[temperatuur]])+18.151</f>
        <v>15.903100840336133</v>
      </c>
      <c r="G4422" s="7">
        <f>Data[[#This Row],[Tintern ]]-Data[[#This Row],[temperatuur]]</f>
        <v>5.2031008403361323</v>
      </c>
      <c r="H4422" s="7">
        <f>ROUND(IF(Data[[#This Row],[deltaT]]&gt;0,(Data[[#This Row],[Tintern ]]-Data[[#This Row],[temperatuur]])*Uitgangspunten!$B$9,0),1)</f>
        <v>18.100000000000001</v>
      </c>
      <c r="I4422"/>
      <c r="J4422"/>
      <c r="K4422" s="6"/>
      <c r="O4422" s="5"/>
      <c r="P4422" s="8"/>
      <c r="U4422"/>
      <c r="V4422"/>
    </row>
    <row r="4423" spans="1:22" x14ac:dyDescent="0.25">
      <c r="A4423">
        <v>2010</v>
      </c>
      <c r="B4423">
        <v>10</v>
      </c>
      <c r="C4423">
        <v>14</v>
      </c>
      <c r="D4423">
        <v>18</v>
      </c>
      <c r="E4423" s="13">
        <v>10.700000000000001</v>
      </c>
      <c r="F4423" s="7">
        <f>(((20-15)/(MIN($E$2:$E$8761)-15))*Data[[#This Row],[temperatuur]])+18.151</f>
        <v>15.903100840336133</v>
      </c>
      <c r="G4423" s="7">
        <f>Data[[#This Row],[Tintern ]]-Data[[#This Row],[temperatuur]]</f>
        <v>5.2031008403361323</v>
      </c>
      <c r="H4423" s="7">
        <f>ROUND(IF(Data[[#This Row],[deltaT]]&gt;0,(Data[[#This Row],[Tintern ]]-Data[[#This Row],[temperatuur]])*Uitgangspunten!$B$9,0),1)</f>
        <v>18.100000000000001</v>
      </c>
      <c r="I4423"/>
      <c r="J4423"/>
      <c r="K4423" s="6"/>
      <c r="O4423" s="5"/>
      <c r="P4423" s="8"/>
      <c r="U4423"/>
      <c r="V4423"/>
    </row>
    <row r="4424" spans="1:22" x14ac:dyDescent="0.25">
      <c r="A4424">
        <v>2010</v>
      </c>
      <c r="B4424">
        <v>10</v>
      </c>
      <c r="C4424">
        <v>19</v>
      </c>
      <c r="D4424">
        <v>12</v>
      </c>
      <c r="E4424" s="13">
        <v>10.700000000000001</v>
      </c>
      <c r="F4424" s="7">
        <f>(((20-15)/(MIN($E$2:$E$8761)-15))*Data[[#This Row],[temperatuur]])+18.151</f>
        <v>15.903100840336133</v>
      </c>
      <c r="G4424" s="7">
        <f>Data[[#This Row],[Tintern ]]-Data[[#This Row],[temperatuur]]</f>
        <v>5.2031008403361323</v>
      </c>
      <c r="H4424" s="7">
        <f>ROUND(IF(Data[[#This Row],[deltaT]]&gt;0,(Data[[#This Row],[Tintern ]]-Data[[#This Row],[temperatuur]])*Uitgangspunten!$B$9,0),1)</f>
        <v>18.100000000000001</v>
      </c>
      <c r="I4424"/>
      <c r="J4424"/>
      <c r="K4424" s="6"/>
      <c r="O4424" s="5"/>
      <c r="P4424" s="8"/>
      <c r="U4424"/>
      <c r="V4424"/>
    </row>
    <row r="4425" spans="1:22" x14ac:dyDescent="0.25">
      <c r="A4425">
        <v>2010</v>
      </c>
      <c r="B4425">
        <v>10</v>
      </c>
      <c r="C4425">
        <v>28</v>
      </c>
      <c r="D4425">
        <v>22</v>
      </c>
      <c r="E4425" s="13">
        <v>10.700000000000001</v>
      </c>
      <c r="F4425" s="7">
        <f>(((20-15)/(MIN($E$2:$E$8761)-15))*Data[[#This Row],[temperatuur]])+18.151</f>
        <v>15.903100840336133</v>
      </c>
      <c r="G4425" s="7">
        <f>Data[[#This Row],[Tintern ]]-Data[[#This Row],[temperatuur]]</f>
        <v>5.2031008403361323</v>
      </c>
      <c r="H4425" s="7">
        <f>ROUND(IF(Data[[#This Row],[deltaT]]&gt;0,(Data[[#This Row],[Tintern ]]-Data[[#This Row],[temperatuur]])*Uitgangspunten!$B$9,0),1)</f>
        <v>18.100000000000001</v>
      </c>
      <c r="I4425"/>
      <c r="J4425"/>
      <c r="K4425" s="6"/>
      <c r="O4425" s="5"/>
      <c r="P4425" s="8"/>
      <c r="U4425"/>
      <c r="V4425"/>
    </row>
    <row r="4426" spans="1:22" x14ac:dyDescent="0.25">
      <c r="A4426">
        <v>2003</v>
      </c>
      <c r="B4426">
        <v>11</v>
      </c>
      <c r="C4426">
        <v>2</v>
      </c>
      <c r="D4426">
        <v>11</v>
      </c>
      <c r="E4426" s="13">
        <v>10.700000000000001</v>
      </c>
      <c r="F4426" s="7">
        <f>(((20-15)/(MIN($E$2:$E$8761)-15))*Data[[#This Row],[temperatuur]])+18.151</f>
        <v>15.903100840336133</v>
      </c>
      <c r="G4426" s="7">
        <f>Data[[#This Row],[Tintern ]]-Data[[#This Row],[temperatuur]]</f>
        <v>5.2031008403361323</v>
      </c>
      <c r="H4426" s="7">
        <f>ROUND(IF(Data[[#This Row],[deltaT]]&gt;0,(Data[[#This Row],[Tintern ]]-Data[[#This Row],[temperatuur]])*Uitgangspunten!$B$9,0),1)</f>
        <v>18.100000000000001</v>
      </c>
      <c r="I4426"/>
      <c r="J4426"/>
      <c r="K4426" s="6"/>
      <c r="O4426" s="5"/>
      <c r="P4426" s="8"/>
      <c r="U4426"/>
      <c r="V4426"/>
    </row>
    <row r="4427" spans="1:22" x14ac:dyDescent="0.25">
      <c r="A4427">
        <v>2003</v>
      </c>
      <c r="B4427">
        <v>11</v>
      </c>
      <c r="C4427">
        <v>2</v>
      </c>
      <c r="D4427">
        <v>23</v>
      </c>
      <c r="E4427" s="13">
        <v>10.700000000000001</v>
      </c>
      <c r="F4427" s="7">
        <f>(((20-15)/(MIN($E$2:$E$8761)-15))*Data[[#This Row],[temperatuur]])+18.151</f>
        <v>15.903100840336133</v>
      </c>
      <c r="G4427" s="7">
        <f>Data[[#This Row],[Tintern ]]-Data[[#This Row],[temperatuur]]</f>
        <v>5.2031008403361323</v>
      </c>
      <c r="H4427" s="7">
        <f>ROUND(IF(Data[[#This Row],[deltaT]]&gt;0,(Data[[#This Row],[Tintern ]]-Data[[#This Row],[temperatuur]])*Uitgangspunten!$B$9,0),1)</f>
        <v>18.100000000000001</v>
      </c>
      <c r="I4427"/>
      <c r="J4427"/>
      <c r="K4427" s="6"/>
      <c r="O4427" s="5"/>
      <c r="P4427" s="8"/>
      <c r="U4427"/>
      <c r="V4427"/>
    </row>
    <row r="4428" spans="1:22" x14ac:dyDescent="0.25">
      <c r="A4428">
        <v>2003</v>
      </c>
      <c r="B4428">
        <v>11</v>
      </c>
      <c r="C4428">
        <v>3</v>
      </c>
      <c r="D4428">
        <v>1</v>
      </c>
      <c r="E4428" s="13">
        <v>10.700000000000001</v>
      </c>
      <c r="F4428" s="7">
        <f>(((20-15)/(MIN($E$2:$E$8761)-15))*Data[[#This Row],[temperatuur]])+18.151</f>
        <v>15.903100840336133</v>
      </c>
      <c r="G4428" s="7">
        <f>Data[[#This Row],[Tintern ]]-Data[[#This Row],[temperatuur]]</f>
        <v>5.2031008403361323</v>
      </c>
      <c r="H4428" s="7">
        <f>ROUND(IF(Data[[#This Row],[deltaT]]&gt;0,(Data[[#This Row],[Tintern ]]-Data[[#This Row],[temperatuur]])*Uitgangspunten!$B$9,0),1)</f>
        <v>18.100000000000001</v>
      </c>
      <c r="I4428"/>
      <c r="J4428"/>
      <c r="K4428" s="6"/>
      <c r="O4428" s="5"/>
      <c r="P4428" s="8"/>
      <c r="U4428"/>
      <c r="V4428"/>
    </row>
    <row r="4429" spans="1:22" x14ac:dyDescent="0.25">
      <c r="A4429">
        <v>2003</v>
      </c>
      <c r="B4429">
        <v>11</v>
      </c>
      <c r="C4429">
        <v>9</v>
      </c>
      <c r="D4429">
        <v>14</v>
      </c>
      <c r="E4429" s="13">
        <v>10.700000000000001</v>
      </c>
      <c r="F4429" s="7">
        <f>(((20-15)/(MIN($E$2:$E$8761)-15))*Data[[#This Row],[temperatuur]])+18.151</f>
        <v>15.903100840336133</v>
      </c>
      <c r="G4429" s="7">
        <f>Data[[#This Row],[Tintern ]]-Data[[#This Row],[temperatuur]]</f>
        <v>5.2031008403361323</v>
      </c>
      <c r="H4429" s="7">
        <f>ROUND(IF(Data[[#This Row],[deltaT]]&gt;0,(Data[[#This Row],[Tintern ]]-Data[[#This Row],[temperatuur]])*Uitgangspunten!$B$9,0),1)</f>
        <v>18.100000000000001</v>
      </c>
      <c r="I4429"/>
      <c r="J4429"/>
      <c r="K4429" s="6"/>
      <c r="O4429" s="5"/>
      <c r="P4429" s="8"/>
      <c r="U4429"/>
      <c r="V4429"/>
    </row>
    <row r="4430" spans="1:22" x14ac:dyDescent="0.25">
      <c r="A4430">
        <v>2003</v>
      </c>
      <c r="B4430">
        <v>11</v>
      </c>
      <c r="C4430">
        <v>9</v>
      </c>
      <c r="D4430">
        <v>20</v>
      </c>
      <c r="E4430" s="13">
        <v>10.700000000000001</v>
      </c>
      <c r="F4430" s="7">
        <f>(((20-15)/(MIN($E$2:$E$8761)-15))*Data[[#This Row],[temperatuur]])+18.151</f>
        <v>15.903100840336133</v>
      </c>
      <c r="G4430" s="7">
        <f>Data[[#This Row],[Tintern ]]-Data[[#This Row],[temperatuur]]</f>
        <v>5.2031008403361323</v>
      </c>
      <c r="H4430" s="7">
        <f>ROUND(IF(Data[[#This Row],[deltaT]]&gt;0,(Data[[#This Row],[Tintern ]]-Data[[#This Row],[temperatuur]])*Uitgangspunten!$B$9,0),1)</f>
        <v>18.100000000000001</v>
      </c>
      <c r="I4430"/>
      <c r="J4430"/>
      <c r="K4430" s="6"/>
      <c r="O4430" s="5"/>
      <c r="P4430" s="8"/>
      <c r="U4430"/>
      <c r="V4430"/>
    </row>
    <row r="4431" spans="1:22" x14ac:dyDescent="0.25">
      <c r="A4431">
        <v>2003</v>
      </c>
      <c r="B4431">
        <v>11</v>
      </c>
      <c r="C4431">
        <v>15</v>
      </c>
      <c r="D4431">
        <v>14</v>
      </c>
      <c r="E4431" s="13">
        <v>10.700000000000001</v>
      </c>
      <c r="F4431" s="7">
        <f>(((20-15)/(MIN($E$2:$E$8761)-15))*Data[[#This Row],[temperatuur]])+18.151</f>
        <v>15.903100840336133</v>
      </c>
      <c r="G4431" s="7">
        <f>Data[[#This Row],[Tintern ]]-Data[[#This Row],[temperatuur]]</f>
        <v>5.2031008403361323</v>
      </c>
      <c r="H4431" s="7">
        <f>ROUND(IF(Data[[#This Row],[deltaT]]&gt;0,(Data[[#This Row],[Tintern ]]-Data[[#This Row],[temperatuur]])*Uitgangspunten!$B$9,0),1)</f>
        <v>18.100000000000001</v>
      </c>
      <c r="I4431"/>
      <c r="J4431"/>
      <c r="K4431" s="6"/>
      <c r="O4431" s="5"/>
      <c r="P4431" s="8"/>
      <c r="U4431"/>
      <c r="V4431"/>
    </row>
    <row r="4432" spans="1:22" x14ac:dyDescent="0.25">
      <c r="A4432">
        <v>2003</v>
      </c>
      <c r="B4432">
        <v>11</v>
      </c>
      <c r="C4432">
        <v>20</v>
      </c>
      <c r="D4432">
        <v>9</v>
      </c>
      <c r="E4432" s="13">
        <v>10.700000000000001</v>
      </c>
      <c r="F4432" s="7">
        <f>(((20-15)/(MIN($E$2:$E$8761)-15))*Data[[#This Row],[temperatuur]])+18.151</f>
        <v>15.903100840336133</v>
      </c>
      <c r="G4432" s="7">
        <f>Data[[#This Row],[Tintern ]]-Data[[#This Row],[temperatuur]]</f>
        <v>5.2031008403361323</v>
      </c>
      <c r="H4432" s="7">
        <f>ROUND(IF(Data[[#This Row],[deltaT]]&gt;0,(Data[[#This Row],[Tintern ]]-Data[[#This Row],[temperatuur]])*Uitgangspunten!$B$9,0),1)</f>
        <v>18.100000000000001</v>
      </c>
      <c r="I4432"/>
      <c r="J4432"/>
      <c r="K4432" s="6"/>
      <c r="O4432" s="5"/>
      <c r="P4432" s="8"/>
      <c r="U4432"/>
      <c r="V4432"/>
    </row>
    <row r="4433" spans="1:22" x14ac:dyDescent="0.25">
      <c r="A4433">
        <v>2003</v>
      </c>
      <c r="B4433">
        <v>11</v>
      </c>
      <c r="C4433">
        <v>26</v>
      </c>
      <c r="D4433">
        <v>13</v>
      </c>
      <c r="E4433" s="13">
        <v>10.700000000000001</v>
      </c>
      <c r="F4433" s="7">
        <f>(((20-15)/(MIN($E$2:$E$8761)-15))*Data[[#This Row],[temperatuur]])+18.151</f>
        <v>15.903100840336133</v>
      </c>
      <c r="G4433" s="7">
        <f>Data[[#This Row],[Tintern ]]-Data[[#This Row],[temperatuur]]</f>
        <v>5.2031008403361323</v>
      </c>
      <c r="H4433" s="7">
        <f>ROUND(IF(Data[[#This Row],[deltaT]]&gt;0,(Data[[#This Row],[Tintern ]]-Data[[#This Row],[temperatuur]])*Uitgangspunten!$B$9,0),1)</f>
        <v>18.100000000000001</v>
      </c>
      <c r="I4433"/>
      <c r="J4433"/>
      <c r="K4433" s="6"/>
      <c r="O4433" s="5"/>
      <c r="P4433" s="8"/>
      <c r="U4433"/>
      <c r="V4433"/>
    </row>
    <row r="4434" spans="1:22" x14ac:dyDescent="0.25">
      <c r="A4434">
        <v>2003</v>
      </c>
      <c r="B4434">
        <v>11</v>
      </c>
      <c r="C4434">
        <v>26</v>
      </c>
      <c r="D4434">
        <v>14</v>
      </c>
      <c r="E4434" s="13">
        <v>10.700000000000001</v>
      </c>
      <c r="F4434" s="7">
        <f>(((20-15)/(MIN($E$2:$E$8761)-15))*Data[[#This Row],[temperatuur]])+18.151</f>
        <v>15.903100840336133</v>
      </c>
      <c r="G4434" s="7">
        <f>Data[[#This Row],[Tintern ]]-Data[[#This Row],[temperatuur]]</f>
        <v>5.2031008403361323</v>
      </c>
      <c r="H4434" s="7">
        <f>ROUND(IF(Data[[#This Row],[deltaT]]&gt;0,(Data[[#This Row],[Tintern ]]-Data[[#This Row],[temperatuur]])*Uitgangspunten!$B$9,0),1)</f>
        <v>18.100000000000001</v>
      </c>
      <c r="I4434"/>
      <c r="J4434"/>
      <c r="K4434" s="6"/>
      <c r="O4434" s="5"/>
      <c r="P4434" s="8"/>
      <c r="U4434"/>
      <c r="V4434"/>
    </row>
    <row r="4435" spans="1:22" x14ac:dyDescent="0.25">
      <c r="A4435">
        <v>2003</v>
      </c>
      <c r="B4435">
        <v>11</v>
      </c>
      <c r="C4435">
        <v>26</v>
      </c>
      <c r="D4435">
        <v>15</v>
      </c>
      <c r="E4435" s="13">
        <v>10.700000000000001</v>
      </c>
      <c r="F4435" s="7">
        <f>(((20-15)/(MIN($E$2:$E$8761)-15))*Data[[#This Row],[temperatuur]])+18.151</f>
        <v>15.903100840336133</v>
      </c>
      <c r="G4435" s="7">
        <f>Data[[#This Row],[Tintern ]]-Data[[#This Row],[temperatuur]]</f>
        <v>5.2031008403361323</v>
      </c>
      <c r="H4435" s="7">
        <f>ROUND(IF(Data[[#This Row],[deltaT]]&gt;0,(Data[[#This Row],[Tintern ]]-Data[[#This Row],[temperatuur]])*Uitgangspunten!$B$9,0),1)</f>
        <v>18.100000000000001</v>
      </c>
      <c r="I4435"/>
      <c r="J4435"/>
      <c r="K4435" s="6"/>
      <c r="O4435" s="5"/>
      <c r="P4435" s="8"/>
      <c r="U4435"/>
      <c r="V4435"/>
    </row>
    <row r="4436" spans="1:22" x14ac:dyDescent="0.25">
      <c r="A4436">
        <v>2003</v>
      </c>
      <c r="B4436">
        <v>12</v>
      </c>
      <c r="C4436">
        <v>1</v>
      </c>
      <c r="D4436">
        <v>10</v>
      </c>
      <c r="E4436" s="13">
        <v>10.700000000000001</v>
      </c>
      <c r="F4436" s="7">
        <f>(((20-15)/(MIN($E$2:$E$8761)-15))*Data[[#This Row],[temperatuur]])+18.151</f>
        <v>15.903100840336133</v>
      </c>
      <c r="G4436" s="7">
        <f>Data[[#This Row],[Tintern ]]-Data[[#This Row],[temperatuur]]</f>
        <v>5.2031008403361323</v>
      </c>
      <c r="H4436" s="7">
        <f>ROUND(IF(Data[[#This Row],[deltaT]]&gt;0,(Data[[#This Row],[Tintern ]]-Data[[#This Row],[temperatuur]])*Uitgangspunten!$B$9,0),1)</f>
        <v>18.100000000000001</v>
      </c>
      <c r="I4436"/>
      <c r="J4436"/>
      <c r="K4436" s="6"/>
      <c r="O4436" s="5"/>
      <c r="P4436" s="8"/>
      <c r="U4436"/>
      <c r="V4436"/>
    </row>
    <row r="4437" spans="1:22" x14ac:dyDescent="0.25">
      <c r="A4437">
        <v>2003</v>
      </c>
      <c r="B4437">
        <v>12</v>
      </c>
      <c r="C4437">
        <v>13</v>
      </c>
      <c r="D4437">
        <v>2</v>
      </c>
      <c r="E4437" s="13">
        <v>10.700000000000001</v>
      </c>
      <c r="F4437" s="7">
        <f>(((20-15)/(MIN($E$2:$E$8761)-15))*Data[[#This Row],[temperatuur]])+18.151</f>
        <v>15.903100840336133</v>
      </c>
      <c r="G4437" s="7">
        <f>Data[[#This Row],[Tintern ]]-Data[[#This Row],[temperatuur]]</f>
        <v>5.2031008403361323</v>
      </c>
      <c r="H4437" s="7">
        <f>ROUND(IF(Data[[#This Row],[deltaT]]&gt;0,(Data[[#This Row],[Tintern ]]-Data[[#This Row],[temperatuur]])*Uitgangspunten!$B$9,0),1)</f>
        <v>18.100000000000001</v>
      </c>
      <c r="I4437"/>
      <c r="J4437"/>
      <c r="K4437" s="6"/>
      <c r="O4437" s="5"/>
      <c r="P4437" s="8"/>
      <c r="U4437"/>
      <c r="V4437"/>
    </row>
    <row r="4438" spans="1:22" x14ac:dyDescent="0.25">
      <c r="A4438">
        <v>2004</v>
      </c>
      <c r="B4438">
        <v>2</v>
      </c>
      <c r="C4438">
        <v>2</v>
      </c>
      <c r="D4438">
        <v>1</v>
      </c>
      <c r="E4438" s="13">
        <v>10.8</v>
      </c>
      <c r="F4438" s="7">
        <f>(((20-15)/(MIN($E$2:$E$8761)-15))*Data[[#This Row],[temperatuur]])+18.151</f>
        <v>15.882092436974789</v>
      </c>
      <c r="G4438" s="7">
        <f>Data[[#This Row],[Tintern ]]-Data[[#This Row],[temperatuur]]</f>
        <v>5.0820924369747882</v>
      </c>
      <c r="H4438" s="7">
        <f>ROUND(IF(Data[[#This Row],[deltaT]]&gt;0,(Data[[#This Row],[Tintern ]]-Data[[#This Row],[temperatuur]])*Uitgangspunten!$B$9,0),1)</f>
        <v>17.600000000000001</v>
      </c>
      <c r="I4438"/>
      <c r="J4438"/>
      <c r="K4438" s="6"/>
      <c r="O4438" s="5"/>
      <c r="P4438" s="8"/>
      <c r="U4438"/>
      <c r="V4438"/>
    </row>
    <row r="4439" spans="1:22" x14ac:dyDescent="0.25">
      <c r="A4439">
        <v>2004</v>
      </c>
      <c r="B4439">
        <v>2</v>
      </c>
      <c r="C4439">
        <v>2</v>
      </c>
      <c r="D4439">
        <v>2</v>
      </c>
      <c r="E4439" s="13">
        <v>10.8</v>
      </c>
      <c r="F4439" s="7">
        <f>(((20-15)/(MIN($E$2:$E$8761)-15))*Data[[#This Row],[temperatuur]])+18.151</f>
        <v>15.882092436974789</v>
      </c>
      <c r="G4439" s="7">
        <f>Data[[#This Row],[Tintern ]]-Data[[#This Row],[temperatuur]]</f>
        <v>5.0820924369747882</v>
      </c>
      <c r="H4439" s="7">
        <f>ROUND(IF(Data[[#This Row],[deltaT]]&gt;0,(Data[[#This Row],[Tintern ]]-Data[[#This Row],[temperatuur]])*Uitgangspunten!$B$9,0),1)</f>
        <v>17.600000000000001</v>
      </c>
      <c r="I4439"/>
      <c r="J4439"/>
      <c r="K4439" s="6"/>
      <c r="O4439" s="5"/>
      <c r="P4439" s="8"/>
      <c r="U4439"/>
      <c r="V4439"/>
    </row>
    <row r="4440" spans="1:22" x14ac:dyDescent="0.25">
      <c r="A4440">
        <v>2004</v>
      </c>
      <c r="B4440">
        <v>2</v>
      </c>
      <c r="C4440">
        <v>2</v>
      </c>
      <c r="D4440">
        <v>3</v>
      </c>
      <c r="E4440" s="13">
        <v>10.8</v>
      </c>
      <c r="F4440" s="7">
        <f>(((20-15)/(MIN($E$2:$E$8761)-15))*Data[[#This Row],[temperatuur]])+18.151</f>
        <v>15.882092436974789</v>
      </c>
      <c r="G4440" s="7">
        <f>Data[[#This Row],[Tintern ]]-Data[[#This Row],[temperatuur]]</f>
        <v>5.0820924369747882</v>
      </c>
      <c r="H4440" s="7">
        <f>ROUND(IF(Data[[#This Row],[deltaT]]&gt;0,(Data[[#This Row],[Tintern ]]-Data[[#This Row],[temperatuur]])*Uitgangspunten!$B$9,0),1)</f>
        <v>17.600000000000001</v>
      </c>
      <c r="I4440"/>
      <c r="J4440"/>
      <c r="K4440" s="6"/>
      <c r="O4440" s="5"/>
      <c r="P4440" s="8"/>
      <c r="U4440"/>
      <c r="V4440"/>
    </row>
    <row r="4441" spans="1:22" x14ac:dyDescent="0.25">
      <c r="A4441">
        <v>2004</v>
      </c>
      <c r="B4441">
        <v>2</v>
      </c>
      <c r="C4441">
        <v>2</v>
      </c>
      <c r="D4441">
        <v>4</v>
      </c>
      <c r="E4441" s="13">
        <v>10.8</v>
      </c>
      <c r="F4441" s="7">
        <f>(((20-15)/(MIN($E$2:$E$8761)-15))*Data[[#This Row],[temperatuur]])+18.151</f>
        <v>15.882092436974789</v>
      </c>
      <c r="G4441" s="7">
        <f>Data[[#This Row],[Tintern ]]-Data[[#This Row],[temperatuur]]</f>
        <v>5.0820924369747882</v>
      </c>
      <c r="H4441" s="7">
        <f>ROUND(IF(Data[[#This Row],[deltaT]]&gt;0,(Data[[#This Row],[Tintern ]]-Data[[#This Row],[temperatuur]])*Uitgangspunten!$B$9,0),1)</f>
        <v>17.600000000000001</v>
      </c>
      <c r="I4441"/>
      <c r="J4441"/>
      <c r="K4441" s="6"/>
      <c r="O4441" s="5"/>
      <c r="P4441" s="8"/>
      <c r="U4441"/>
      <c r="V4441"/>
    </row>
    <row r="4442" spans="1:22" x14ac:dyDescent="0.25">
      <c r="A4442">
        <v>2004</v>
      </c>
      <c r="B4442">
        <v>2</v>
      </c>
      <c r="C4442">
        <v>6</v>
      </c>
      <c r="D4442">
        <v>7</v>
      </c>
      <c r="E4442" s="13">
        <v>10.8</v>
      </c>
      <c r="F4442" s="7">
        <f>(((20-15)/(MIN($E$2:$E$8761)-15))*Data[[#This Row],[temperatuur]])+18.151</f>
        <v>15.882092436974789</v>
      </c>
      <c r="G4442" s="7">
        <f>Data[[#This Row],[Tintern ]]-Data[[#This Row],[temperatuur]]</f>
        <v>5.0820924369747882</v>
      </c>
      <c r="H4442" s="7">
        <f>ROUND(IF(Data[[#This Row],[deltaT]]&gt;0,(Data[[#This Row],[Tintern ]]-Data[[#This Row],[temperatuur]])*Uitgangspunten!$B$9,0),1)</f>
        <v>17.600000000000001</v>
      </c>
      <c r="I4442">
        <f>(MAX(E4418:E4441)+MIN(E4418:E4441))/20</f>
        <v>1.075</v>
      </c>
      <c r="J4442"/>
      <c r="K4442" s="6"/>
      <c r="O4442" s="5"/>
      <c r="P4442" s="8"/>
      <c r="U4442"/>
      <c r="V4442"/>
    </row>
    <row r="4443" spans="1:22" x14ac:dyDescent="0.25">
      <c r="A4443">
        <v>2004</v>
      </c>
      <c r="B4443">
        <v>2</v>
      </c>
      <c r="C4443">
        <v>6</v>
      </c>
      <c r="D4443">
        <v>22</v>
      </c>
      <c r="E4443" s="13">
        <v>10.8</v>
      </c>
      <c r="F4443" s="7">
        <f>(((20-15)/(MIN($E$2:$E$8761)-15))*Data[[#This Row],[temperatuur]])+18.151</f>
        <v>15.882092436974789</v>
      </c>
      <c r="G4443" s="7">
        <f>Data[[#This Row],[Tintern ]]-Data[[#This Row],[temperatuur]]</f>
        <v>5.0820924369747882</v>
      </c>
      <c r="H4443" s="7">
        <f>ROUND(IF(Data[[#This Row],[deltaT]]&gt;0,(Data[[#This Row],[Tintern ]]-Data[[#This Row],[temperatuur]])*Uitgangspunten!$B$9,0),1)</f>
        <v>17.600000000000001</v>
      </c>
      <c r="I4443"/>
      <c r="J4443"/>
      <c r="K4443" s="6"/>
      <c r="O4443" s="5"/>
      <c r="P4443" s="8"/>
      <c r="U4443"/>
      <c r="V4443"/>
    </row>
    <row r="4444" spans="1:22" x14ac:dyDescent="0.25">
      <c r="A4444">
        <v>2004</v>
      </c>
      <c r="B4444">
        <v>3</v>
      </c>
      <c r="C4444">
        <v>15</v>
      </c>
      <c r="D4444">
        <v>8</v>
      </c>
      <c r="E4444" s="13">
        <v>10.8</v>
      </c>
      <c r="F4444" s="7">
        <f>(((20-15)/(MIN($E$2:$E$8761)-15))*Data[[#This Row],[temperatuur]])+18.151</f>
        <v>15.882092436974789</v>
      </c>
      <c r="G4444" s="7">
        <f>Data[[#This Row],[Tintern ]]-Data[[#This Row],[temperatuur]]</f>
        <v>5.0820924369747882</v>
      </c>
      <c r="H4444" s="7">
        <f>ROUND(IF(Data[[#This Row],[deltaT]]&gt;0,(Data[[#This Row],[Tintern ]]-Data[[#This Row],[temperatuur]])*Uitgangspunten!$B$9,0),1)</f>
        <v>17.600000000000001</v>
      </c>
      <c r="I4444"/>
      <c r="J4444"/>
      <c r="K4444" s="6"/>
      <c r="O4444" s="5"/>
      <c r="P4444" s="8"/>
      <c r="U4444"/>
      <c r="V4444"/>
    </row>
    <row r="4445" spans="1:22" x14ac:dyDescent="0.25">
      <c r="A4445">
        <v>2004</v>
      </c>
      <c r="B4445">
        <v>3</v>
      </c>
      <c r="C4445">
        <v>17</v>
      </c>
      <c r="D4445">
        <v>8</v>
      </c>
      <c r="E4445" s="13">
        <v>10.8</v>
      </c>
      <c r="F4445" s="7">
        <f>(((20-15)/(MIN($E$2:$E$8761)-15))*Data[[#This Row],[temperatuur]])+18.151</f>
        <v>15.882092436974789</v>
      </c>
      <c r="G4445" s="7">
        <f>Data[[#This Row],[Tintern ]]-Data[[#This Row],[temperatuur]]</f>
        <v>5.0820924369747882</v>
      </c>
      <c r="H4445" s="7">
        <f>ROUND(IF(Data[[#This Row],[deltaT]]&gt;0,(Data[[#This Row],[Tintern ]]-Data[[#This Row],[temperatuur]])*Uitgangspunten!$B$9,0),1)</f>
        <v>17.600000000000001</v>
      </c>
      <c r="I4445"/>
      <c r="J4445"/>
      <c r="K4445" s="6"/>
      <c r="O4445" s="5"/>
      <c r="P4445" s="8"/>
      <c r="U4445"/>
      <c r="V4445"/>
    </row>
    <row r="4446" spans="1:22" x14ac:dyDescent="0.25">
      <c r="A4446">
        <v>2002</v>
      </c>
      <c r="B4446">
        <v>4</v>
      </c>
      <c r="C4446">
        <v>6</v>
      </c>
      <c r="D4446">
        <v>14</v>
      </c>
      <c r="E4446" s="13">
        <v>10.8</v>
      </c>
      <c r="F4446" s="7">
        <f>(((20-15)/(MIN($E$2:$E$8761)-15))*Data[[#This Row],[temperatuur]])+18.151</f>
        <v>15.882092436974789</v>
      </c>
      <c r="G4446" s="7">
        <f>Data[[#This Row],[Tintern ]]-Data[[#This Row],[temperatuur]]</f>
        <v>5.0820924369747882</v>
      </c>
      <c r="H4446" s="7">
        <f>ROUND(IF(Data[[#This Row],[deltaT]]&gt;0,(Data[[#This Row],[Tintern ]]-Data[[#This Row],[temperatuur]])*Uitgangspunten!$B$9,0),1)</f>
        <v>17.600000000000001</v>
      </c>
      <c r="I4446"/>
      <c r="J4446"/>
      <c r="K4446" s="6"/>
      <c r="O4446" s="5"/>
      <c r="P4446" s="8"/>
      <c r="U4446"/>
      <c r="V4446"/>
    </row>
    <row r="4447" spans="1:22" x14ac:dyDescent="0.25">
      <c r="A4447">
        <v>2002</v>
      </c>
      <c r="B4447">
        <v>4</v>
      </c>
      <c r="C4447">
        <v>10</v>
      </c>
      <c r="D4447">
        <v>14</v>
      </c>
      <c r="E4447" s="13">
        <v>10.8</v>
      </c>
      <c r="F4447" s="7">
        <f>(((20-15)/(MIN($E$2:$E$8761)-15))*Data[[#This Row],[temperatuur]])+18.151</f>
        <v>15.882092436974789</v>
      </c>
      <c r="G4447" s="7">
        <f>Data[[#This Row],[Tintern ]]-Data[[#This Row],[temperatuur]]</f>
        <v>5.0820924369747882</v>
      </c>
      <c r="H4447" s="7">
        <f>ROUND(IF(Data[[#This Row],[deltaT]]&gt;0,(Data[[#This Row],[Tintern ]]-Data[[#This Row],[temperatuur]])*Uitgangspunten!$B$9,0),1)</f>
        <v>17.600000000000001</v>
      </c>
      <c r="I4447"/>
      <c r="J4447"/>
      <c r="K4447" s="6"/>
      <c r="O4447" s="5"/>
      <c r="P4447" s="8"/>
      <c r="U4447"/>
      <c r="V4447"/>
    </row>
    <row r="4448" spans="1:22" x14ac:dyDescent="0.25">
      <c r="A4448">
        <v>2002</v>
      </c>
      <c r="B4448">
        <v>4</v>
      </c>
      <c r="C4448">
        <v>12</v>
      </c>
      <c r="D4448">
        <v>11</v>
      </c>
      <c r="E4448" s="13">
        <v>10.8</v>
      </c>
      <c r="F4448" s="7">
        <f>(((20-15)/(MIN($E$2:$E$8761)-15))*Data[[#This Row],[temperatuur]])+18.151</f>
        <v>15.882092436974789</v>
      </c>
      <c r="G4448" s="7">
        <f>Data[[#This Row],[Tintern ]]-Data[[#This Row],[temperatuur]]</f>
        <v>5.0820924369747882</v>
      </c>
      <c r="H4448" s="7">
        <f>ROUND(IF(Data[[#This Row],[deltaT]]&gt;0,(Data[[#This Row],[Tintern ]]-Data[[#This Row],[temperatuur]])*Uitgangspunten!$B$9,0),1)</f>
        <v>17.600000000000001</v>
      </c>
      <c r="I4448"/>
      <c r="J4448"/>
      <c r="K4448" s="6"/>
      <c r="O4448" s="5"/>
      <c r="P4448" s="8"/>
      <c r="U4448"/>
      <c r="V4448"/>
    </row>
    <row r="4449" spans="1:22" x14ac:dyDescent="0.25">
      <c r="A4449">
        <v>2002</v>
      </c>
      <c r="B4449">
        <v>4</v>
      </c>
      <c r="C4449">
        <v>19</v>
      </c>
      <c r="D4449">
        <v>14</v>
      </c>
      <c r="E4449" s="13">
        <v>10.8</v>
      </c>
      <c r="F4449" s="7">
        <f>(((20-15)/(MIN($E$2:$E$8761)-15))*Data[[#This Row],[temperatuur]])+18.151</f>
        <v>15.882092436974789</v>
      </c>
      <c r="G4449" s="7">
        <f>Data[[#This Row],[Tintern ]]-Data[[#This Row],[temperatuur]]</f>
        <v>5.0820924369747882</v>
      </c>
      <c r="H4449" s="7">
        <f>ROUND(IF(Data[[#This Row],[deltaT]]&gt;0,(Data[[#This Row],[Tintern ]]-Data[[#This Row],[temperatuur]])*Uitgangspunten!$B$9,0),1)</f>
        <v>17.600000000000001</v>
      </c>
      <c r="I4449"/>
      <c r="J4449"/>
      <c r="K4449" s="6"/>
      <c r="O4449" s="5"/>
      <c r="P4449" s="8"/>
      <c r="U4449"/>
      <c r="V4449"/>
    </row>
    <row r="4450" spans="1:22" x14ac:dyDescent="0.25">
      <c r="A4450">
        <v>2002</v>
      </c>
      <c r="B4450">
        <v>4</v>
      </c>
      <c r="C4450">
        <v>27</v>
      </c>
      <c r="D4450">
        <v>14</v>
      </c>
      <c r="E4450" s="13">
        <v>10.8</v>
      </c>
      <c r="F4450" s="7">
        <f>(((20-15)/(MIN($E$2:$E$8761)-15))*Data[[#This Row],[temperatuur]])+18.151</f>
        <v>15.882092436974789</v>
      </c>
      <c r="G4450" s="7">
        <f>Data[[#This Row],[Tintern ]]-Data[[#This Row],[temperatuur]]</f>
        <v>5.0820924369747882</v>
      </c>
      <c r="H4450" s="7">
        <f>ROUND(IF(Data[[#This Row],[deltaT]]&gt;0,(Data[[#This Row],[Tintern ]]-Data[[#This Row],[temperatuur]])*Uitgangspunten!$B$9,0),1)</f>
        <v>17.600000000000001</v>
      </c>
      <c r="I4450"/>
      <c r="J4450"/>
      <c r="K4450" s="6"/>
      <c r="O4450" s="5"/>
      <c r="P4450" s="8"/>
      <c r="U4450"/>
      <c r="V4450"/>
    </row>
    <row r="4451" spans="1:22" x14ac:dyDescent="0.25">
      <c r="A4451">
        <v>2002</v>
      </c>
      <c r="B4451">
        <v>4</v>
      </c>
      <c r="C4451">
        <v>30</v>
      </c>
      <c r="D4451">
        <v>11</v>
      </c>
      <c r="E4451" s="13">
        <v>10.8</v>
      </c>
      <c r="F4451" s="7">
        <f>(((20-15)/(MIN($E$2:$E$8761)-15))*Data[[#This Row],[temperatuur]])+18.151</f>
        <v>15.882092436974789</v>
      </c>
      <c r="G4451" s="7">
        <f>Data[[#This Row],[Tintern ]]-Data[[#This Row],[temperatuur]]</f>
        <v>5.0820924369747882</v>
      </c>
      <c r="H4451" s="7">
        <f>ROUND(IF(Data[[#This Row],[deltaT]]&gt;0,(Data[[#This Row],[Tintern ]]-Data[[#This Row],[temperatuur]])*Uitgangspunten!$B$9,0),1)</f>
        <v>17.600000000000001</v>
      </c>
      <c r="I4451"/>
      <c r="J4451"/>
      <c r="K4451" s="6"/>
      <c r="O4451" s="5"/>
      <c r="P4451" s="8"/>
      <c r="U4451"/>
      <c r="V4451"/>
    </row>
    <row r="4452" spans="1:22" x14ac:dyDescent="0.25">
      <c r="A4452">
        <v>2000</v>
      </c>
      <c r="B4452">
        <v>5</v>
      </c>
      <c r="C4452">
        <v>2</v>
      </c>
      <c r="D4452">
        <v>12</v>
      </c>
      <c r="E4452" s="13">
        <v>10.8</v>
      </c>
      <c r="F4452" s="7">
        <f>(((20-15)/(MIN($E$2:$E$8761)-15))*Data[[#This Row],[temperatuur]])+18.151</f>
        <v>15.882092436974789</v>
      </c>
      <c r="G4452" s="7">
        <f>Data[[#This Row],[Tintern ]]-Data[[#This Row],[temperatuur]]</f>
        <v>5.0820924369747882</v>
      </c>
      <c r="H4452" s="7">
        <f>ROUND(IF(Data[[#This Row],[deltaT]]&gt;0,(Data[[#This Row],[Tintern ]]-Data[[#This Row],[temperatuur]])*Uitgangspunten!$B$9,0),1)</f>
        <v>17.600000000000001</v>
      </c>
      <c r="I4452"/>
      <c r="J4452"/>
      <c r="K4452" s="6"/>
      <c r="O4452" s="5"/>
      <c r="P4452" s="8"/>
      <c r="U4452"/>
      <c r="V4452"/>
    </row>
    <row r="4453" spans="1:22" x14ac:dyDescent="0.25">
      <c r="A4453">
        <v>2000</v>
      </c>
      <c r="B4453">
        <v>5</v>
      </c>
      <c r="C4453">
        <v>17</v>
      </c>
      <c r="D4453">
        <v>24</v>
      </c>
      <c r="E4453" s="13">
        <v>10.8</v>
      </c>
      <c r="F4453" s="7">
        <f>(((20-15)/(MIN($E$2:$E$8761)-15))*Data[[#This Row],[temperatuur]])+18.151</f>
        <v>15.882092436974789</v>
      </c>
      <c r="G4453" s="7">
        <f>Data[[#This Row],[Tintern ]]-Data[[#This Row],[temperatuur]]</f>
        <v>5.0820924369747882</v>
      </c>
      <c r="H4453" s="7">
        <f>ROUND(IF(Data[[#This Row],[deltaT]]&gt;0,(Data[[#This Row],[Tintern ]]-Data[[#This Row],[temperatuur]])*Uitgangspunten!$B$9,0),1)</f>
        <v>17.600000000000001</v>
      </c>
      <c r="I4453"/>
      <c r="J4453"/>
      <c r="K4453" s="6"/>
      <c r="O4453" s="5"/>
      <c r="P4453" s="8"/>
      <c r="U4453"/>
      <c r="V4453"/>
    </row>
    <row r="4454" spans="1:22" x14ac:dyDescent="0.25">
      <c r="A4454">
        <v>2000</v>
      </c>
      <c r="B4454">
        <v>5</v>
      </c>
      <c r="C4454">
        <v>23</v>
      </c>
      <c r="D4454">
        <v>6</v>
      </c>
      <c r="E4454" s="13">
        <v>10.8</v>
      </c>
      <c r="F4454" s="7">
        <f>(((20-15)/(MIN($E$2:$E$8761)-15))*Data[[#This Row],[temperatuur]])+18.151</f>
        <v>15.882092436974789</v>
      </c>
      <c r="G4454" s="7">
        <f>Data[[#This Row],[Tintern ]]-Data[[#This Row],[temperatuur]]</f>
        <v>5.0820924369747882</v>
      </c>
      <c r="H4454" s="7">
        <f>ROUND(IF(Data[[#This Row],[deltaT]]&gt;0,(Data[[#This Row],[Tintern ]]-Data[[#This Row],[temperatuur]])*Uitgangspunten!$B$9,0),1)</f>
        <v>17.600000000000001</v>
      </c>
      <c r="I4454"/>
      <c r="J4454"/>
      <c r="K4454" s="6"/>
      <c r="O4454" s="5"/>
      <c r="P4454" s="8"/>
      <c r="U4454"/>
      <c r="V4454"/>
    </row>
    <row r="4455" spans="1:22" x14ac:dyDescent="0.25">
      <c r="A4455">
        <v>2000</v>
      </c>
      <c r="B4455">
        <v>5</v>
      </c>
      <c r="C4455">
        <v>25</v>
      </c>
      <c r="D4455">
        <v>22</v>
      </c>
      <c r="E4455" s="13">
        <v>10.8</v>
      </c>
      <c r="F4455" s="7">
        <f>(((20-15)/(MIN($E$2:$E$8761)-15))*Data[[#This Row],[temperatuur]])+18.151</f>
        <v>15.882092436974789</v>
      </c>
      <c r="G4455" s="7">
        <f>Data[[#This Row],[Tintern ]]-Data[[#This Row],[temperatuur]]</f>
        <v>5.0820924369747882</v>
      </c>
      <c r="H4455" s="7">
        <f>ROUND(IF(Data[[#This Row],[deltaT]]&gt;0,(Data[[#This Row],[Tintern ]]-Data[[#This Row],[temperatuur]])*Uitgangspunten!$B$9,0),1)</f>
        <v>17.600000000000001</v>
      </c>
      <c r="I4455"/>
      <c r="J4455"/>
      <c r="K4455" s="6"/>
      <c r="O4455" s="5"/>
      <c r="P4455" s="8"/>
      <c r="U4455"/>
      <c r="V4455"/>
    </row>
    <row r="4456" spans="1:22" x14ac:dyDescent="0.25">
      <c r="A4456">
        <v>2000</v>
      </c>
      <c r="B4456">
        <v>5</v>
      </c>
      <c r="C4456">
        <v>25</v>
      </c>
      <c r="D4456">
        <v>23</v>
      </c>
      <c r="E4456" s="13">
        <v>10.8</v>
      </c>
      <c r="F4456" s="7">
        <f>(((20-15)/(MIN($E$2:$E$8761)-15))*Data[[#This Row],[temperatuur]])+18.151</f>
        <v>15.882092436974789</v>
      </c>
      <c r="G4456" s="7">
        <f>Data[[#This Row],[Tintern ]]-Data[[#This Row],[temperatuur]]</f>
        <v>5.0820924369747882</v>
      </c>
      <c r="H4456" s="7">
        <f>ROUND(IF(Data[[#This Row],[deltaT]]&gt;0,(Data[[#This Row],[Tintern ]]-Data[[#This Row],[temperatuur]])*Uitgangspunten!$B$9,0),1)</f>
        <v>17.600000000000001</v>
      </c>
      <c r="I4456"/>
      <c r="J4456"/>
      <c r="K4456" s="6"/>
      <c r="O4456" s="5"/>
      <c r="P4456" s="8"/>
      <c r="U4456"/>
      <c r="V4456"/>
    </row>
    <row r="4457" spans="1:22" x14ac:dyDescent="0.25">
      <c r="A4457">
        <v>2000</v>
      </c>
      <c r="B4457">
        <v>5</v>
      </c>
      <c r="C4457">
        <v>28</v>
      </c>
      <c r="D4457">
        <v>1</v>
      </c>
      <c r="E4457" s="13">
        <v>10.8</v>
      </c>
      <c r="F4457" s="7">
        <f>(((20-15)/(MIN($E$2:$E$8761)-15))*Data[[#This Row],[temperatuur]])+18.151</f>
        <v>15.882092436974789</v>
      </c>
      <c r="G4457" s="7">
        <f>Data[[#This Row],[Tintern ]]-Data[[#This Row],[temperatuur]]</f>
        <v>5.0820924369747882</v>
      </c>
      <c r="H4457" s="7">
        <f>ROUND(IF(Data[[#This Row],[deltaT]]&gt;0,(Data[[#This Row],[Tintern ]]-Data[[#This Row],[temperatuur]])*Uitgangspunten!$B$9,0),1)</f>
        <v>17.600000000000001</v>
      </c>
      <c r="I4457"/>
      <c r="J4457"/>
      <c r="K4457" s="6"/>
      <c r="O4457" s="5"/>
      <c r="P4457" s="8"/>
      <c r="U4457"/>
      <c r="V4457"/>
    </row>
    <row r="4458" spans="1:22" x14ac:dyDescent="0.25">
      <c r="A4458">
        <v>2000</v>
      </c>
      <c r="B4458">
        <v>5</v>
      </c>
      <c r="C4458">
        <v>30</v>
      </c>
      <c r="D4458">
        <v>20</v>
      </c>
      <c r="E4458" s="13">
        <v>10.8</v>
      </c>
      <c r="F4458" s="7">
        <f>(((20-15)/(MIN($E$2:$E$8761)-15))*Data[[#This Row],[temperatuur]])+18.151</f>
        <v>15.882092436974789</v>
      </c>
      <c r="G4458" s="7">
        <f>Data[[#This Row],[Tintern ]]-Data[[#This Row],[temperatuur]]</f>
        <v>5.0820924369747882</v>
      </c>
      <c r="H4458" s="7">
        <f>ROUND(IF(Data[[#This Row],[deltaT]]&gt;0,(Data[[#This Row],[Tintern ]]-Data[[#This Row],[temperatuur]])*Uitgangspunten!$B$9,0),1)</f>
        <v>17.600000000000001</v>
      </c>
      <c r="I4458"/>
      <c r="J4458"/>
      <c r="K4458" s="6"/>
      <c r="O4458" s="5"/>
      <c r="P4458" s="8"/>
      <c r="U4458"/>
      <c r="V4458"/>
    </row>
    <row r="4459" spans="1:22" x14ac:dyDescent="0.25">
      <c r="A4459">
        <v>2011</v>
      </c>
      <c r="B4459">
        <v>6</v>
      </c>
      <c r="C4459">
        <v>9</v>
      </c>
      <c r="D4459">
        <v>4</v>
      </c>
      <c r="E4459" s="13">
        <v>10.8</v>
      </c>
      <c r="F4459" s="7">
        <f>(((20-15)/(MIN($E$2:$E$8761)-15))*Data[[#This Row],[temperatuur]])+18.151</f>
        <v>15.882092436974789</v>
      </c>
      <c r="G4459" s="7">
        <f>Data[[#This Row],[Tintern ]]-Data[[#This Row],[temperatuur]]</f>
        <v>5.0820924369747882</v>
      </c>
      <c r="H4459" s="7">
        <f>ROUND(IF(Data[[#This Row],[deltaT]]&gt;0,(Data[[#This Row],[Tintern ]]-Data[[#This Row],[temperatuur]])*Uitgangspunten!$B$9,0),1)</f>
        <v>17.600000000000001</v>
      </c>
      <c r="I4459"/>
      <c r="J4459"/>
      <c r="K4459" s="6"/>
      <c r="O4459" s="5"/>
      <c r="P4459" s="8"/>
      <c r="U4459"/>
      <c r="V4459"/>
    </row>
    <row r="4460" spans="1:22" x14ac:dyDescent="0.25">
      <c r="A4460">
        <v>2011</v>
      </c>
      <c r="B4460">
        <v>6</v>
      </c>
      <c r="C4460">
        <v>10</v>
      </c>
      <c r="D4460">
        <v>22</v>
      </c>
      <c r="E4460" s="13">
        <v>10.8</v>
      </c>
      <c r="F4460" s="7">
        <f>(((20-15)/(MIN($E$2:$E$8761)-15))*Data[[#This Row],[temperatuur]])+18.151</f>
        <v>15.882092436974789</v>
      </c>
      <c r="G4460" s="7">
        <f>Data[[#This Row],[Tintern ]]-Data[[#This Row],[temperatuur]]</f>
        <v>5.0820924369747882</v>
      </c>
      <c r="H4460" s="7">
        <f>ROUND(IF(Data[[#This Row],[deltaT]]&gt;0,(Data[[#This Row],[Tintern ]]-Data[[#This Row],[temperatuur]])*Uitgangspunten!$B$9,0),1)</f>
        <v>17.600000000000001</v>
      </c>
      <c r="I4460"/>
      <c r="J4460"/>
      <c r="K4460" s="6"/>
      <c r="O4460" s="5"/>
      <c r="P4460" s="8"/>
      <c r="U4460"/>
      <c r="V4460"/>
    </row>
    <row r="4461" spans="1:22" x14ac:dyDescent="0.25">
      <c r="A4461">
        <v>2011</v>
      </c>
      <c r="B4461">
        <v>6</v>
      </c>
      <c r="C4461">
        <v>11</v>
      </c>
      <c r="D4461">
        <v>6</v>
      </c>
      <c r="E4461" s="13">
        <v>10.8</v>
      </c>
      <c r="F4461" s="7">
        <f>(((20-15)/(MIN($E$2:$E$8761)-15))*Data[[#This Row],[temperatuur]])+18.151</f>
        <v>15.882092436974789</v>
      </c>
      <c r="G4461" s="7">
        <f>Data[[#This Row],[Tintern ]]-Data[[#This Row],[temperatuur]]</f>
        <v>5.0820924369747882</v>
      </c>
      <c r="H4461" s="7">
        <f>ROUND(IF(Data[[#This Row],[deltaT]]&gt;0,(Data[[#This Row],[Tintern ]]-Data[[#This Row],[temperatuur]])*Uitgangspunten!$B$9,0),1)</f>
        <v>17.600000000000001</v>
      </c>
      <c r="I4461"/>
      <c r="J4461"/>
      <c r="K4461" s="6"/>
      <c r="O4461" s="5"/>
      <c r="P4461" s="8"/>
      <c r="U4461"/>
      <c r="V4461"/>
    </row>
    <row r="4462" spans="1:22" x14ac:dyDescent="0.25">
      <c r="A4462">
        <v>2011</v>
      </c>
      <c r="B4462">
        <v>6</v>
      </c>
      <c r="C4462">
        <v>14</v>
      </c>
      <c r="D4462">
        <v>23</v>
      </c>
      <c r="E4462" s="13">
        <v>10.8</v>
      </c>
      <c r="F4462" s="7">
        <f>(((20-15)/(MIN($E$2:$E$8761)-15))*Data[[#This Row],[temperatuur]])+18.151</f>
        <v>15.882092436974789</v>
      </c>
      <c r="G4462" s="7">
        <f>Data[[#This Row],[Tintern ]]-Data[[#This Row],[temperatuur]]</f>
        <v>5.0820924369747882</v>
      </c>
      <c r="H4462" s="7">
        <f>ROUND(IF(Data[[#This Row],[deltaT]]&gt;0,(Data[[#This Row],[Tintern ]]-Data[[#This Row],[temperatuur]])*Uitgangspunten!$B$9,0),1)</f>
        <v>17.600000000000001</v>
      </c>
      <c r="I4462"/>
      <c r="J4462"/>
      <c r="K4462" s="6"/>
      <c r="O4462" s="5"/>
      <c r="P4462" s="8"/>
      <c r="U4462"/>
      <c r="V4462"/>
    </row>
    <row r="4463" spans="1:22" x14ac:dyDescent="0.25">
      <c r="A4463">
        <v>2001</v>
      </c>
      <c r="B4463" s="3">
        <v>8</v>
      </c>
      <c r="C4463" s="3">
        <v>31</v>
      </c>
      <c r="D4463" s="3">
        <v>24</v>
      </c>
      <c r="E4463" s="13">
        <v>10.8</v>
      </c>
      <c r="F4463" s="7">
        <f>(((20-15)/(MIN($E$2:$E$8761)-15))*Data[[#This Row],[temperatuur]])+18.151</f>
        <v>15.882092436974789</v>
      </c>
      <c r="G4463" s="7">
        <f>Data[[#This Row],[Tintern ]]-Data[[#This Row],[temperatuur]]</f>
        <v>5.0820924369747882</v>
      </c>
      <c r="H4463" s="7">
        <f>ROUND(IF(Data[[#This Row],[deltaT]]&gt;0,(Data[[#This Row],[Tintern ]]-Data[[#This Row],[temperatuur]])*Uitgangspunten!$B$9,0),1)</f>
        <v>17.600000000000001</v>
      </c>
      <c r="I4463"/>
      <c r="J4463"/>
      <c r="K4463" s="6"/>
      <c r="O4463" s="5"/>
      <c r="P4463" s="8"/>
      <c r="U4463"/>
      <c r="V4463"/>
    </row>
    <row r="4464" spans="1:22" x14ac:dyDescent="0.25">
      <c r="A4464">
        <v>2010</v>
      </c>
      <c r="B4464">
        <v>10</v>
      </c>
      <c r="C4464">
        <v>7</v>
      </c>
      <c r="D4464">
        <v>4</v>
      </c>
      <c r="E4464" s="13">
        <v>10.8</v>
      </c>
      <c r="F4464" s="7">
        <f>(((20-15)/(MIN($E$2:$E$8761)-15))*Data[[#This Row],[temperatuur]])+18.151</f>
        <v>15.882092436974789</v>
      </c>
      <c r="G4464" s="7">
        <f>Data[[#This Row],[Tintern ]]-Data[[#This Row],[temperatuur]]</f>
        <v>5.0820924369747882</v>
      </c>
      <c r="H4464" s="7">
        <f>ROUND(IF(Data[[#This Row],[deltaT]]&gt;0,(Data[[#This Row],[Tintern ]]-Data[[#This Row],[temperatuur]])*Uitgangspunten!$B$9,0),1)</f>
        <v>17.600000000000001</v>
      </c>
      <c r="I4464"/>
      <c r="J4464"/>
      <c r="K4464" s="6"/>
      <c r="O4464" s="5"/>
      <c r="P4464" s="8"/>
      <c r="U4464"/>
      <c r="V4464"/>
    </row>
    <row r="4465" spans="1:22" x14ac:dyDescent="0.25">
      <c r="A4465">
        <v>2010</v>
      </c>
      <c r="B4465">
        <v>10</v>
      </c>
      <c r="C4465">
        <v>13</v>
      </c>
      <c r="D4465">
        <v>16</v>
      </c>
      <c r="E4465" s="13">
        <v>10.8</v>
      </c>
      <c r="F4465" s="7">
        <f>(((20-15)/(MIN($E$2:$E$8761)-15))*Data[[#This Row],[temperatuur]])+18.151</f>
        <v>15.882092436974789</v>
      </c>
      <c r="G4465" s="7">
        <f>Data[[#This Row],[Tintern ]]-Data[[#This Row],[temperatuur]]</f>
        <v>5.0820924369747882</v>
      </c>
      <c r="H4465" s="7">
        <f>ROUND(IF(Data[[#This Row],[deltaT]]&gt;0,(Data[[#This Row],[Tintern ]]-Data[[#This Row],[temperatuur]])*Uitgangspunten!$B$9,0),1)</f>
        <v>17.600000000000001</v>
      </c>
      <c r="I4465"/>
      <c r="J4465"/>
      <c r="K4465" s="6"/>
      <c r="O4465" s="5"/>
      <c r="P4465" s="8"/>
      <c r="U4465"/>
      <c r="V4465"/>
    </row>
    <row r="4466" spans="1:22" x14ac:dyDescent="0.25">
      <c r="A4466">
        <v>2010</v>
      </c>
      <c r="B4466">
        <v>10</v>
      </c>
      <c r="C4466">
        <v>14</v>
      </c>
      <c r="D4466">
        <v>19</v>
      </c>
      <c r="E4466" s="13">
        <v>10.8</v>
      </c>
      <c r="F4466" s="7">
        <f>(((20-15)/(MIN($E$2:$E$8761)-15))*Data[[#This Row],[temperatuur]])+18.151</f>
        <v>15.882092436974789</v>
      </c>
      <c r="G4466" s="7">
        <f>Data[[#This Row],[Tintern ]]-Data[[#This Row],[temperatuur]]</f>
        <v>5.0820924369747882</v>
      </c>
      <c r="H4466" s="7">
        <f>ROUND(IF(Data[[#This Row],[deltaT]]&gt;0,(Data[[#This Row],[Tintern ]]-Data[[#This Row],[temperatuur]])*Uitgangspunten!$B$9,0),1)</f>
        <v>17.600000000000001</v>
      </c>
      <c r="I4466">
        <f>(MAX(E4442:E4465)+MIN(E4442:E4465))/20</f>
        <v>1.08</v>
      </c>
      <c r="J4466"/>
      <c r="K4466" s="6"/>
      <c r="O4466" s="5"/>
      <c r="P4466" s="8"/>
      <c r="U4466"/>
      <c r="V4466"/>
    </row>
    <row r="4467" spans="1:22" x14ac:dyDescent="0.25">
      <c r="A4467">
        <v>2010</v>
      </c>
      <c r="B4467">
        <v>10</v>
      </c>
      <c r="C4467">
        <v>14</v>
      </c>
      <c r="D4467">
        <v>21</v>
      </c>
      <c r="E4467" s="13">
        <v>10.8</v>
      </c>
      <c r="F4467" s="7">
        <f>(((20-15)/(MIN($E$2:$E$8761)-15))*Data[[#This Row],[temperatuur]])+18.151</f>
        <v>15.882092436974789</v>
      </c>
      <c r="G4467" s="7">
        <f>Data[[#This Row],[Tintern ]]-Data[[#This Row],[temperatuur]]</f>
        <v>5.0820924369747882</v>
      </c>
      <c r="H4467" s="7">
        <f>ROUND(IF(Data[[#This Row],[deltaT]]&gt;0,(Data[[#This Row],[Tintern ]]-Data[[#This Row],[temperatuur]])*Uitgangspunten!$B$9,0),1)</f>
        <v>17.600000000000001</v>
      </c>
      <c r="I4467"/>
      <c r="J4467"/>
      <c r="K4467" s="6"/>
      <c r="O4467" s="5"/>
      <c r="P4467" s="8"/>
      <c r="U4467"/>
      <c r="V4467"/>
    </row>
    <row r="4468" spans="1:22" x14ac:dyDescent="0.25">
      <c r="A4468">
        <v>2010</v>
      </c>
      <c r="B4468">
        <v>10</v>
      </c>
      <c r="C4468">
        <v>14</v>
      </c>
      <c r="D4468">
        <v>23</v>
      </c>
      <c r="E4468" s="13">
        <v>10.8</v>
      </c>
      <c r="F4468" s="7">
        <f>(((20-15)/(MIN($E$2:$E$8761)-15))*Data[[#This Row],[temperatuur]])+18.151</f>
        <v>15.882092436974789</v>
      </c>
      <c r="G4468" s="7">
        <f>Data[[#This Row],[Tintern ]]-Data[[#This Row],[temperatuur]]</f>
        <v>5.0820924369747882</v>
      </c>
      <c r="H4468" s="7">
        <f>ROUND(IF(Data[[#This Row],[deltaT]]&gt;0,(Data[[#This Row],[Tintern ]]-Data[[#This Row],[temperatuur]])*Uitgangspunten!$B$9,0),1)</f>
        <v>17.600000000000001</v>
      </c>
      <c r="I4468"/>
      <c r="J4468"/>
      <c r="K4468" s="6"/>
      <c r="O4468" s="5"/>
      <c r="P4468" s="8"/>
      <c r="U4468"/>
      <c r="V4468"/>
    </row>
    <row r="4469" spans="1:22" x14ac:dyDescent="0.25">
      <c r="A4469">
        <v>2010</v>
      </c>
      <c r="B4469">
        <v>10</v>
      </c>
      <c r="C4469">
        <v>19</v>
      </c>
      <c r="D4469">
        <v>13</v>
      </c>
      <c r="E4469" s="13">
        <v>10.8</v>
      </c>
      <c r="F4469" s="7">
        <f>(((20-15)/(MIN($E$2:$E$8761)-15))*Data[[#This Row],[temperatuur]])+18.151</f>
        <v>15.882092436974789</v>
      </c>
      <c r="G4469" s="7">
        <f>Data[[#This Row],[Tintern ]]-Data[[#This Row],[temperatuur]]</f>
        <v>5.0820924369747882</v>
      </c>
      <c r="H4469" s="7">
        <f>ROUND(IF(Data[[#This Row],[deltaT]]&gt;0,(Data[[#This Row],[Tintern ]]-Data[[#This Row],[temperatuur]])*Uitgangspunten!$B$9,0),1)</f>
        <v>17.600000000000001</v>
      </c>
      <c r="I4469"/>
      <c r="J4469"/>
      <c r="K4469" s="6"/>
      <c r="O4469" s="5"/>
      <c r="P4469" s="8"/>
      <c r="U4469"/>
      <c r="V4469"/>
    </row>
    <row r="4470" spans="1:22" x14ac:dyDescent="0.25">
      <c r="A4470">
        <v>2010</v>
      </c>
      <c r="B4470">
        <v>10</v>
      </c>
      <c r="C4470">
        <v>22</v>
      </c>
      <c r="D4470">
        <v>16</v>
      </c>
      <c r="E4470" s="13">
        <v>10.8</v>
      </c>
      <c r="F4470" s="7">
        <f>(((20-15)/(MIN($E$2:$E$8761)-15))*Data[[#This Row],[temperatuur]])+18.151</f>
        <v>15.882092436974789</v>
      </c>
      <c r="G4470" s="7">
        <f>Data[[#This Row],[Tintern ]]-Data[[#This Row],[temperatuur]]</f>
        <v>5.0820924369747882</v>
      </c>
      <c r="H4470" s="7">
        <f>ROUND(IF(Data[[#This Row],[deltaT]]&gt;0,(Data[[#This Row],[Tintern ]]-Data[[#This Row],[temperatuur]])*Uitgangspunten!$B$9,0),1)</f>
        <v>17.600000000000001</v>
      </c>
      <c r="I4470"/>
      <c r="J4470"/>
      <c r="K4470" s="6"/>
      <c r="O4470" s="5"/>
      <c r="P4470" s="8"/>
      <c r="U4470"/>
      <c r="V4470"/>
    </row>
    <row r="4471" spans="1:22" x14ac:dyDescent="0.25">
      <c r="A4471">
        <v>2010</v>
      </c>
      <c r="B4471">
        <v>10</v>
      </c>
      <c r="C4471">
        <v>25</v>
      </c>
      <c r="D4471">
        <v>12</v>
      </c>
      <c r="E4471" s="13">
        <v>10.8</v>
      </c>
      <c r="F4471" s="7">
        <f>(((20-15)/(MIN($E$2:$E$8761)-15))*Data[[#This Row],[temperatuur]])+18.151</f>
        <v>15.882092436974789</v>
      </c>
      <c r="G4471" s="7">
        <f>Data[[#This Row],[Tintern ]]-Data[[#This Row],[temperatuur]]</f>
        <v>5.0820924369747882</v>
      </c>
      <c r="H4471" s="7">
        <f>ROUND(IF(Data[[#This Row],[deltaT]]&gt;0,(Data[[#This Row],[Tintern ]]-Data[[#This Row],[temperatuur]])*Uitgangspunten!$B$9,0),1)</f>
        <v>17.600000000000001</v>
      </c>
      <c r="I4471"/>
      <c r="J4471"/>
      <c r="K4471" s="6"/>
      <c r="O4471" s="5"/>
      <c r="P4471" s="8"/>
      <c r="U4471"/>
      <c r="V4471"/>
    </row>
    <row r="4472" spans="1:22" x14ac:dyDescent="0.25">
      <c r="A4472">
        <v>2010</v>
      </c>
      <c r="B4472">
        <v>10</v>
      </c>
      <c r="C4472">
        <v>25</v>
      </c>
      <c r="D4472">
        <v>15</v>
      </c>
      <c r="E4472" s="13">
        <v>10.8</v>
      </c>
      <c r="F4472" s="7">
        <f>(((20-15)/(MIN($E$2:$E$8761)-15))*Data[[#This Row],[temperatuur]])+18.151</f>
        <v>15.882092436974789</v>
      </c>
      <c r="G4472" s="7">
        <f>Data[[#This Row],[Tintern ]]-Data[[#This Row],[temperatuur]]</f>
        <v>5.0820924369747882</v>
      </c>
      <c r="H4472" s="7">
        <f>ROUND(IF(Data[[#This Row],[deltaT]]&gt;0,(Data[[#This Row],[Tintern ]]-Data[[#This Row],[temperatuur]])*Uitgangspunten!$B$9,0),1)</f>
        <v>17.600000000000001</v>
      </c>
      <c r="I4472"/>
      <c r="J4472"/>
      <c r="K4472" s="6"/>
      <c r="O4472" s="5"/>
      <c r="P4472" s="8"/>
      <c r="U4472"/>
      <c r="V4472"/>
    </row>
    <row r="4473" spans="1:22" x14ac:dyDescent="0.25">
      <c r="A4473">
        <v>2010</v>
      </c>
      <c r="B4473">
        <v>10</v>
      </c>
      <c r="C4473">
        <v>28</v>
      </c>
      <c r="D4473">
        <v>9</v>
      </c>
      <c r="E4473" s="13">
        <v>10.8</v>
      </c>
      <c r="F4473" s="7">
        <f>(((20-15)/(MIN($E$2:$E$8761)-15))*Data[[#This Row],[temperatuur]])+18.151</f>
        <v>15.882092436974789</v>
      </c>
      <c r="G4473" s="7">
        <f>Data[[#This Row],[Tintern ]]-Data[[#This Row],[temperatuur]]</f>
        <v>5.0820924369747882</v>
      </c>
      <c r="H4473" s="7">
        <f>ROUND(IF(Data[[#This Row],[deltaT]]&gt;0,(Data[[#This Row],[Tintern ]]-Data[[#This Row],[temperatuur]])*Uitgangspunten!$B$9,0),1)</f>
        <v>17.600000000000001</v>
      </c>
      <c r="I4473"/>
      <c r="J4473"/>
      <c r="K4473" s="6"/>
      <c r="O4473" s="5"/>
      <c r="P4473" s="8"/>
      <c r="U4473"/>
      <c r="V4473"/>
    </row>
    <row r="4474" spans="1:22" x14ac:dyDescent="0.25">
      <c r="A4474">
        <v>2010</v>
      </c>
      <c r="B4474" s="3">
        <v>10</v>
      </c>
      <c r="C4474">
        <v>31</v>
      </c>
      <c r="D4474">
        <v>17</v>
      </c>
      <c r="E4474" s="13">
        <v>10.8</v>
      </c>
      <c r="F4474" s="7">
        <f>(((20-15)/(MIN($E$2:$E$8761)-15))*Data[[#This Row],[temperatuur]])+18.151</f>
        <v>15.882092436974789</v>
      </c>
      <c r="G4474" s="7">
        <f>Data[[#This Row],[Tintern ]]-Data[[#This Row],[temperatuur]]</f>
        <v>5.0820924369747882</v>
      </c>
      <c r="H4474" s="7">
        <f>ROUND(IF(Data[[#This Row],[deltaT]]&gt;0,(Data[[#This Row],[Tintern ]]-Data[[#This Row],[temperatuur]])*Uitgangspunten!$B$9,0),1)</f>
        <v>17.600000000000001</v>
      </c>
      <c r="I4474"/>
      <c r="J4474"/>
      <c r="K4474" s="6"/>
      <c r="O4474" s="5"/>
      <c r="P4474" s="8"/>
      <c r="U4474"/>
      <c r="V4474"/>
    </row>
    <row r="4475" spans="1:22" x14ac:dyDescent="0.25">
      <c r="A4475">
        <v>2003</v>
      </c>
      <c r="B4475">
        <v>11</v>
      </c>
      <c r="C4475">
        <v>2</v>
      </c>
      <c r="D4475">
        <v>14</v>
      </c>
      <c r="E4475" s="13">
        <v>10.8</v>
      </c>
      <c r="F4475" s="7">
        <f>(((20-15)/(MIN($E$2:$E$8761)-15))*Data[[#This Row],[temperatuur]])+18.151</f>
        <v>15.882092436974789</v>
      </c>
      <c r="G4475" s="7">
        <f>Data[[#This Row],[Tintern ]]-Data[[#This Row],[temperatuur]]</f>
        <v>5.0820924369747882</v>
      </c>
      <c r="H4475" s="7">
        <f>ROUND(IF(Data[[#This Row],[deltaT]]&gt;0,(Data[[#This Row],[Tintern ]]-Data[[#This Row],[temperatuur]])*Uitgangspunten!$B$9,0),1)</f>
        <v>17.600000000000001</v>
      </c>
      <c r="I4475"/>
      <c r="J4475"/>
      <c r="K4475" s="6"/>
      <c r="O4475" s="5"/>
      <c r="P4475" s="8"/>
      <c r="U4475"/>
      <c r="V4475"/>
    </row>
    <row r="4476" spans="1:22" x14ac:dyDescent="0.25">
      <c r="A4476">
        <v>2003</v>
      </c>
      <c r="B4476">
        <v>11</v>
      </c>
      <c r="C4476">
        <v>2</v>
      </c>
      <c r="D4476">
        <v>18</v>
      </c>
      <c r="E4476" s="13">
        <v>10.8</v>
      </c>
      <c r="F4476" s="7">
        <f>(((20-15)/(MIN($E$2:$E$8761)-15))*Data[[#This Row],[temperatuur]])+18.151</f>
        <v>15.882092436974789</v>
      </c>
      <c r="G4476" s="7">
        <f>Data[[#This Row],[Tintern ]]-Data[[#This Row],[temperatuur]]</f>
        <v>5.0820924369747882</v>
      </c>
      <c r="H4476" s="7">
        <f>ROUND(IF(Data[[#This Row],[deltaT]]&gt;0,(Data[[#This Row],[Tintern ]]-Data[[#This Row],[temperatuur]])*Uitgangspunten!$B$9,0),1)</f>
        <v>17.600000000000001</v>
      </c>
      <c r="I4476"/>
      <c r="J4476"/>
      <c r="K4476" s="6"/>
      <c r="O4476" s="5"/>
      <c r="P4476" s="8"/>
      <c r="U4476"/>
      <c r="V4476"/>
    </row>
    <row r="4477" spans="1:22" x14ac:dyDescent="0.25">
      <c r="A4477">
        <v>2003</v>
      </c>
      <c r="B4477">
        <v>11</v>
      </c>
      <c r="C4477">
        <v>21</v>
      </c>
      <c r="D4477">
        <v>14</v>
      </c>
      <c r="E4477" s="13">
        <v>10.8</v>
      </c>
      <c r="F4477" s="7">
        <f>(((20-15)/(MIN($E$2:$E$8761)-15))*Data[[#This Row],[temperatuur]])+18.151</f>
        <v>15.882092436974789</v>
      </c>
      <c r="G4477" s="7">
        <f>Data[[#This Row],[Tintern ]]-Data[[#This Row],[temperatuur]]</f>
        <v>5.0820924369747882</v>
      </c>
      <c r="H4477" s="7">
        <f>ROUND(IF(Data[[#This Row],[deltaT]]&gt;0,(Data[[#This Row],[Tintern ]]-Data[[#This Row],[temperatuur]])*Uitgangspunten!$B$9,0),1)</f>
        <v>17.600000000000001</v>
      </c>
      <c r="I4477"/>
      <c r="J4477"/>
      <c r="K4477" s="6"/>
      <c r="O4477" s="5"/>
      <c r="P4477" s="8"/>
      <c r="U4477"/>
      <c r="V4477"/>
    </row>
    <row r="4478" spans="1:22" x14ac:dyDescent="0.25">
      <c r="A4478">
        <v>2003</v>
      </c>
      <c r="B4478">
        <v>11</v>
      </c>
      <c r="C4478">
        <v>22</v>
      </c>
      <c r="D4478">
        <v>10</v>
      </c>
      <c r="E4478" s="13">
        <v>10.8</v>
      </c>
      <c r="F4478" s="7">
        <f>(((20-15)/(MIN($E$2:$E$8761)-15))*Data[[#This Row],[temperatuur]])+18.151</f>
        <v>15.882092436974789</v>
      </c>
      <c r="G4478" s="7">
        <f>Data[[#This Row],[Tintern ]]-Data[[#This Row],[temperatuur]]</f>
        <v>5.0820924369747882</v>
      </c>
      <c r="H4478" s="7">
        <f>ROUND(IF(Data[[#This Row],[deltaT]]&gt;0,(Data[[#This Row],[Tintern ]]-Data[[#This Row],[temperatuur]])*Uitgangspunten!$B$9,0),1)</f>
        <v>17.600000000000001</v>
      </c>
      <c r="I4478"/>
      <c r="J4478"/>
      <c r="K4478" s="6"/>
      <c r="O4478" s="5"/>
      <c r="P4478" s="8"/>
      <c r="U4478"/>
      <c r="V4478"/>
    </row>
    <row r="4479" spans="1:22" x14ac:dyDescent="0.25">
      <c r="A4479">
        <v>2004</v>
      </c>
      <c r="B4479">
        <v>2</v>
      </c>
      <c r="C4479">
        <v>5</v>
      </c>
      <c r="D4479">
        <v>23</v>
      </c>
      <c r="E4479" s="13">
        <v>10.9</v>
      </c>
      <c r="F4479" s="7">
        <f>(((20-15)/(MIN($E$2:$E$8761)-15))*Data[[#This Row],[temperatuur]])+18.151</f>
        <v>15.861084033613444</v>
      </c>
      <c r="G4479" s="7">
        <f>Data[[#This Row],[Tintern ]]-Data[[#This Row],[temperatuur]]</f>
        <v>4.9610840336134441</v>
      </c>
      <c r="H4479" s="7">
        <f>ROUND(IF(Data[[#This Row],[deltaT]]&gt;0,(Data[[#This Row],[Tintern ]]-Data[[#This Row],[temperatuur]])*Uitgangspunten!$B$9,0),1)</f>
        <v>17.2</v>
      </c>
      <c r="I4479"/>
      <c r="J4479"/>
      <c r="K4479" s="6"/>
      <c r="O4479" s="5"/>
      <c r="P4479" s="8"/>
      <c r="U4479"/>
      <c r="V4479"/>
    </row>
    <row r="4480" spans="1:22" x14ac:dyDescent="0.25">
      <c r="A4480">
        <v>2004</v>
      </c>
      <c r="B4480">
        <v>2</v>
      </c>
      <c r="C4480">
        <v>6</v>
      </c>
      <c r="D4480">
        <v>8</v>
      </c>
      <c r="E4480" s="13">
        <v>10.9</v>
      </c>
      <c r="F4480" s="7">
        <f>(((20-15)/(MIN($E$2:$E$8761)-15))*Data[[#This Row],[temperatuur]])+18.151</f>
        <v>15.861084033613444</v>
      </c>
      <c r="G4480" s="7">
        <f>Data[[#This Row],[Tintern ]]-Data[[#This Row],[temperatuur]]</f>
        <v>4.9610840336134441</v>
      </c>
      <c r="H4480" s="7">
        <f>ROUND(IF(Data[[#This Row],[deltaT]]&gt;0,(Data[[#This Row],[Tintern ]]-Data[[#This Row],[temperatuur]])*Uitgangspunten!$B$9,0),1)</f>
        <v>17.2</v>
      </c>
      <c r="I4480"/>
      <c r="J4480"/>
      <c r="K4480" s="6"/>
      <c r="O4480" s="5"/>
      <c r="P4480" s="8"/>
      <c r="U4480"/>
      <c r="V4480"/>
    </row>
    <row r="4481" spans="1:22" x14ac:dyDescent="0.25">
      <c r="A4481">
        <v>2004</v>
      </c>
      <c r="B4481">
        <v>2</v>
      </c>
      <c r="C4481">
        <v>6</v>
      </c>
      <c r="D4481">
        <v>18</v>
      </c>
      <c r="E4481" s="13">
        <v>10.9</v>
      </c>
      <c r="F4481" s="7">
        <f>(((20-15)/(MIN($E$2:$E$8761)-15))*Data[[#This Row],[temperatuur]])+18.151</f>
        <v>15.861084033613444</v>
      </c>
      <c r="G4481" s="7">
        <f>Data[[#This Row],[Tintern ]]-Data[[#This Row],[temperatuur]]</f>
        <v>4.9610840336134441</v>
      </c>
      <c r="H4481" s="7">
        <f>ROUND(IF(Data[[#This Row],[deltaT]]&gt;0,(Data[[#This Row],[Tintern ]]-Data[[#This Row],[temperatuur]])*Uitgangspunten!$B$9,0),1)</f>
        <v>17.2</v>
      </c>
      <c r="I4481"/>
      <c r="J4481"/>
      <c r="K4481" s="6"/>
      <c r="O4481" s="5"/>
      <c r="P4481" s="8"/>
      <c r="U4481"/>
      <c r="V4481"/>
    </row>
    <row r="4482" spans="1:22" x14ac:dyDescent="0.25">
      <c r="A4482">
        <v>2004</v>
      </c>
      <c r="B4482">
        <v>3</v>
      </c>
      <c r="C4482">
        <v>15</v>
      </c>
      <c r="D4482">
        <v>4</v>
      </c>
      <c r="E4482" s="13">
        <v>10.9</v>
      </c>
      <c r="F4482" s="7">
        <f>(((20-15)/(MIN($E$2:$E$8761)-15))*Data[[#This Row],[temperatuur]])+18.151</f>
        <v>15.861084033613444</v>
      </c>
      <c r="G4482" s="7">
        <f>Data[[#This Row],[Tintern ]]-Data[[#This Row],[temperatuur]]</f>
        <v>4.9610840336134441</v>
      </c>
      <c r="H4482" s="7">
        <f>ROUND(IF(Data[[#This Row],[deltaT]]&gt;0,(Data[[#This Row],[Tintern ]]-Data[[#This Row],[temperatuur]])*Uitgangspunten!$B$9,0),1)</f>
        <v>17.2</v>
      </c>
      <c r="I4482"/>
      <c r="J4482"/>
      <c r="K4482" s="6"/>
      <c r="O4482" s="5"/>
      <c r="P4482" s="8"/>
      <c r="U4482"/>
      <c r="V4482"/>
    </row>
    <row r="4483" spans="1:22" x14ac:dyDescent="0.25">
      <c r="A4483">
        <v>2004</v>
      </c>
      <c r="B4483">
        <v>3</v>
      </c>
      <c r="C4483">
        <v>28</v>
      </c>
      <c r="D4483">
        <v>16</v>
      </c>
      <c r="E4483" s="13">
        <v>10.9</v>
      </c>
      <c r="F4483" s="7">
        <f>(((20-15)/(MIN($E$2:$E$8761)-15))*Data[[#This Row],[temperatuur]])+18.151</f>
        <v>15.861084033613444</v>
      </c>
      <c r="G4483" s="7">
        <f>Data[[#This Row],[Tintern ]]-Data[[#This Row],[temperatuur]]</f>
        <v>4.9610840336134441</v>
      </c>
      <c r="H4483" s="7">
        <f>ROUND(IF(Data[[#This Row],[deltaT]]&gt;0,(Data[[#This Row],[Tintern ]]-Data[[#This Row],[temperatuur]])*Uitgangspunten!$B$9,0),1)</f>
        <v>17.2</v>
      </c>
      <c r="I4483"/>
      <c r="J4483"/>
      <c r="K4483" s="6"/>
      <c r="O4483" s="5"/>
      <c r="P4483" s="8"/>
      <c r="U4483"/>
      <c r="V4483"/>
    </row>
    <row r="4484" spans="1:22" x14ac:dyDescent="0.25">
      <c r="A4484">
        <v>2004</v>
      </c>
      <c r="B4484">
        <v>3</v>
      </c>
      <c r="C4484">
        <v>31</v>
      </c>
      <c r="D4484">
        <v>8</v>
      </c>
      <c r="E4484" s="13">
        <v>10.9</v>
      </c>
      <c r="F4484" s="7">
        <f>(((20-15)/(MIN($E$2:$E$8761)-15))*Data[[#This Row],[temperatuur]])+18.151</f>
        <v>15.861084033613444</v>
      </c>
      <c r="G4484" s="7">
        <f>Data[[#This Row],[Tintern ]]-Data[[#This Row],[temperatuur]]</f>
        <v>4.9610840336134441</v>
      </c>
      <c r="H4484" s="7">
        <f>ROUND(IF(Data[[#This Row],[deltaT]]&gt;0,(Data[[#This Row],[Tintern ]]-Data[[#This Row],[temperatuur]])*Uitgangspunten!$B$9,0),1)</f>
        <v>17.2</v>
      </c>
      <c r="I4484"/>
      <c r="J4484"/>
      <c r="K4484" s="6"/>
      <c r="O4484" s="5"/>
      <c r="P4484" s="8"/>
      <c r="U4484"/>
      <c r="V4484"/>
    </row>
    <row r="4485" spans="1:22" x14ac:dyDescent="0.25">
      <c r="A4485">
        <v>2002</v>
      </c>
      <c r="B4485">
        <v>4</v>
      </c>
      <c r="C4485">
        <v>21</v>
      </c>
      <c r="D4485">
        <v>19</v>
      </c>
      <c r="E4485" s="13">
        <v>10.9</v>
      </c>
      <c r="F4485" s="7">
        <f>(((20-15)/(MIN($E$2:$E$8761)-15))*Data[[#This Row],[temperatuur]])+18.151</f>
        <v>15.861084033613444</v>
      </c>
      <c r="G4485" s="7">
        <f>Data[[#This Row],[Tintern ]]-Data[[#This Row],[temperatuur]]</f>
        <v>4.9610840336134441</v>
      </c>
      <c r="H4485" s="7">
        <f>ROUND(IF(Data[[#This Row],[deltaT]]&gt;0,(Data[[#This Row],[Tintern ]]-Data[[#This Row],[temperatuur]])*Uitgangspunten!$B$9,0),1)</f>
        <v>17.2</v>
      </c>
      <c r="I4485"/>
      <c r="J4485"/>
      <c r="K4485" s="6"/>
      <c r="O4485" s="5"/>
      <c r="P4485" s="8"/>
      <c r="U4485"/>
      <c r="V4485"/>
    </row>
    <row r="4486" spans="1:22" x14ac:dyDescent="0.25">
      <c r="A4486">
        <v>2002</v>
      </c>
      <c r="B4486">
        <v>4</v>
      </c>
      <c r="C4486">
        <v>23</v>
      </c>
      <c r="D4486">
        <v>4</v>
      </c>
      <c r="E4486" s="13">
        <v>10.9</v>
      </c>
      <c r="F4486" s="7">
        <f>(((20-15)/(MIN($E$2:$E$8761)-15))*Data[[#This Row],[temperatuur]])+18.151</f>
        <v>15.861084033613444</v>
      </c>
      <c r="G4486" s="7">
        <f>Data[[#This Row],[Tintern ]]-Data[[#This Row],[temperatuur]]</f>
        <v>4.9610840336134441</v>
      </c>
      <c r="H4486" s="7">
        <f>ROUND(IF(Data[[#This Row],[deltaT]]&gt;0,(Data[[#This Row],[Tintern ]]-Data[[#This Row],[temperatuur]])*Uitgangspunten!$B$9,0),1)</f>
        <v>17.2</v>
      </c>
      <c r="I4486"/>
      <c r="J4486"/>
      <c r="K4486" s="6"/>
      <c r="O4486" s="5"/>
      <c r="P4486" s="8"/>
      <c r="U4486"/>
      <c r="V4486"/>
    </row>
    <row r="4487" spans="1:22" x14ac:dyDescent="0.25">
      <c r="A4487">
        <v>2002</v>
      </c>
      <c r="B4487">
        <v>4</v>
      </c>
      <c r="C4487">
        <v>23</v>
      </c>
      <c r="D4487">
        <v>6</v>
      </c>
      <c r="E4487" s="13">
        <v>10.9</v>
      </c>
      <c r="F4487" s="7">
        <f>(((20-15)/(MIN($E$2:$E$8761)-15))*Data[[#This Row],[temperatuur]])+18.151</f>
        <v>15.861084033613444</v>
      </c>
      <c r="G4487" s="7">
        <f>Data[[#This Row],[Tintern ]]-Data[[#This Row],[temperatuur]]</f>
        <v>4.9610840336134441</v>
      </c>
      <c r="H4487" s="7">
        <f>ROUND(IF(Data[[#This Row],[deltaT]]&gt;0,(Data[[#This Row],[Tintern ]]-Data[[#This Row],[temperatuur]])*Uitgangspunten!$B$9,0),1)</f>
        <v>17.2</v>
      </c>
      <c r="I4487"/>
      <c r="J4487"/>
      <c r="K4487" s="6"/>
      <c r="O4487" s="5"/>
      <c r="P4487" s="8"/>
      <c r="U4487"/>
      <c r="V4487"/>
    </row>
    <row r="4488" spans="1:22" x14ac:dyDescent="0.25">
      <c r="A4488">
        <v>2002</v>
      </c>
      <c r="B4488">
        <v>4</v>
      </c>
      <c r="C4488">
        <v>27</v>
      </c>
      <c r="D4488">
        <v>15</v>
      </c>
      <c r="E4488" s="13">
        <v>10.9</v>
      </c>
      <c r="F4488" s="7">
        <f>(((20-15)/(MIN($E$2:$E$8761)-15))*Data[[#This Row],[temperatuur]])+18.151</f>
        <v>15.861084033613444</v>
      </c>
      <c r="G4488" s="7">
        <f>Data[[#This Row],[Tintern ]]-Data[[#This Row],[temperatuur]]</f>
        <v>4.9610840336134441</v>
      </c>
      <c r="H4488" s="7">
        <f>ROUND(IF(Data[[#This Row],[deltaT]]&gt;0,(Data[[#This Row],[Tintern ]]-Data[[#This Row],[temperatuur]])*Uitgangspunten!$B$9,0),1)</f>
        <v>17.2</v>
      </c>
      <c r="I4488"/>
      <c r="J4488"/>
      <c r="K4488" s="6"/>
      <c r="O4488" s="5"/>
      <c r="P4488" s="8"/>
      <c r="U4488"/>
      <c r="V4488"/>
    </row>
    <row r="4489" spans="1:22" x14ac:dyDescent="0.25">
      <c r="A4489">
        <v>2002</v>
      </c>
      <c r="B4489">
        <v>4</v>
      </c>
      <c r="C4489">
        <v>29</v>
      </c>
      <c r="D4489">
        <v>20</v>
      </c>
      <c r="E4489" s="13">
        <v>10.9</v>
      </c>
      <c r="F4489" s="7">
        <f>(((20-15)/(MIN($E$2:$E$8761)-15))*Data[[#This Row],[temperatuur]])+18.151</f>
        <v>15.861084033613444</v>
      </c>
      <c r="G4489" s="7">
        <f>Data[[#This Row],[Tintern ]]-Data[[#This Row],[temperatuur]]</f>
        <v>4.9610840336134441</v>
      </c>
      <c r="H4489" s="7">
        <f>ROUND(IF(Data[[#This Row],[deltaT]]&gt;0,(Data[[#This Row],[Tintern ]]-Data[[#This Row],[temperatuur]])*Uitgangspunten!$B$9,0),1)</f>
        <v>17.2</v>
      </c>
      <c r="I4489"/>
      <c r="J4489"/>
      <c r="K4489" s="6"/>
      <c r="O4489" s="5"/>
      <c r="P4489" s="8"/>
      <c r="U4489"/>
      <c r="V4489"/>
    </row>
    <row r="4490" spans="1:22" x14ac:dyDescent="0.25">
      <c r="A4490">
        <v>2000</v>
      </c>
      <c r="B4490">
        <v>5</v>
      </c>
      <c r="C4490">
        <v>3</v>
      </c>
      <c r="D4490">
        <v>8</v>
      </c>
      <c r="E4490" s="13">
        <v>10.9</v>
      </c>
      <c r="F4490" s="7">
        <f>(((20-15)/(MIN($E$2:$E$8761)-15))*Data[[#This Row],[temperatuur]])+18.151</f>
        <v>15.861084033613444</v>
      </c>
      <c r="G4490" s="7">
        <f>Data[[#This Row],[Tintern ]]-Data[[#This Row],[temperatuur]]</f>
        <v>4.9610840336134441</v>
      </c>
      <c r="H4490" s="7">
        <f>ROUND(IF(Data[[#This Row],[deltaT]]&gt;0,(Data[[#This Row],[Tintern ]]-Data[[#This Row],[temperatuur]])*Uitgangspunten!$B$9,0),1)</f>
        <v>17.2</v>
      </c>
      <c r="I4490">
        <f>(MAX(E4466:E4489)+MIN(E4466:E4489))/20</f>
        <v>1.0850000000000002</v>
      </c>
      <c r="J4490"/>
      <c r="K4490" s="6"/>
      <c r="O4490" s="5"/>
      <c r="P4490" s="8"/>
      <c r="U4490"/>
      <c r="V4490"/>
    </row>
    <row r="4491" spans="1:22" x14ac:dyDescent="0.25">
      <c r="A4491">
        <v>2000</v>
      </c>
      <c r="B4491">
        <v>5</v>
      </c>
      <c r="C4491">
        <v>4</v>
      </c>
      <c r="D4491">
        <v>3</v>
      </c>
      <c r="E4491" s="13">
        <v>10.9</v>
      </c>
      <c r="F4491" s="7">
        <f>(((20-15)/(MIN($E$2:$E$8761)-15))*Data[[#This Row],[temperatuur]])+18.151</f>
        <v>15.861084033613444</v>
      </c>
      <c r="G4491" s="7">
        <f>Data[[#This Row],[Tintern ]]-Data[[#This Row],[temperatuur]]</f>
        <v>4.9610840336134441</v>
      </c>
      <c r="H4491" s="7">
        <f>ROUND(IF(Data[[#This Row],[deltaT]]&gt;0,(Data[[#This Row],[Tintern ]]-Data[[#This Row],[temperatuur]])*Uitgangspunten!$B$9,0),1)</f>
        <v>17.2</v>
      </c>
      <c r="I4491"/>
      <c r="J4491"/>
      <c r="K4491" s="6"/>
      <c r="O4491" s="5"/>
      <c r="P4491" s="8"/>
      <c r="U4491"/>
      <c r="V4491"/>
    </row>
    <row r="4492" spans="1:22" x14ac:dyDescent="0.25">
      <c r="A4492">
        <v>2000</v>
      </c>
      <c r="B4492">
        <v>5</v>
      </c>
      <c r="C4492">
        <v>19</v>
      </c>
      <c r="D4492">
        <v>16</v>
      </c>
      <c r="E4492" s="13">
        <v>10.9</v>
      </c>
      <c r="F4492" s="7">
        <f>(((20-15)/(MIN($E$2:$E$8761)-15))*Data[[#This Row],[temperatuur]])+18.151</f>
        <v>15.861084033613444</v>
      </c>
      <c r="G4492" s="7">
        <f>Data[[#This Row],[Tintern ]]-Data[[#This Row],[temperatuur]]</f>
        <v>4.9610840336134441</v>
      </c>
      <c r="H4492" s="7">
        <f>ROUND(IF(Data[[#This Row],[deltaT]]&gt;0,(Data[[#This Row],[Tintern ]]-Data[[#This Row],[temperatuur]])*Uitgangspunten!$B$9,0),1)</f>
        <v>17.2</v>
      </c>
      <c r="I4492"/>
      <c r="J4492"/>
      <c r="K4492" s="6"/>
      <c r="O4492" s="5"/>
      <c r="P4492" s="8"/>
      <c r="U4492"/>
      <c r="V4492"/>
    </row>
    <row r="4493" spans="1:22" x14ac:dyDescent="0.25">
      <c r="A4493">
        <v>2000</v>
      </c>
      <c r="B4493">
        <v>5</v>
      </c>
      <c r="C4493">
        <v>19</v>
      </c>
      <c r="D4493">
        <v>17</v>
      </c>
      <c r="E4493" s="13">
        <v>10.9</v>
      </c>
      <c r="F4493" s="7">
        <f>(((20-15)/(MIN($E$2:$E$8761)-15))*Data[[#This Row],[temperatuur]])+18.151</f>
        <v>15.861084033613444</v>
      </c>
      <c r="G4493" s="7">
        <f>Data[[#This Row],[Tintern ]]-Data[[#This Row],[temperatuur]]</f>
        <v>4.9610840336134441</v>
      </c>
      <c r="H4493" s="7">
        <f>ROUND(IF(Data[[#This Row],[deltaT]]&gt;0,(Data[[#This Row],[Tintern ]]-Data[[#This Row],[temperatuur]])*Uitgangspunten!$B$9,0),1)</f>
        <v>17.2</v>
      </c>
      <c r="I4493"/>
      <c r="J4493"/>
      <c r="K4493" s="6"/>
      <c r="O4493" s="5"/>
      <c r="P4493" s="8"/>
      <c r="U4493"/>
      <c r="V4493"/>
    </row>
    <row r="4494" spans="1:22" x14ac:dyDescent="0.25">
      <c r="A4494">
        <v>2000</v>
      </c>
      <c r="B4494">
        <v>5</v>
      </c>
      <c r="C4494">
        <v>20</v>
      </c>
      <c r="D4494">
        <v>8</v>
      </c>
      <c r="E4494" s="13">
        <v>10.9</v>
      </c>
      <c r="F4494" s="7">
        <f>(((20-15)/(MIN($E$2:$E$8761)-15))*Data[[#This Row],[temperatuur]])+18.151</f>
        <v>15.861084033613444</v>
      </c>
      <c r="G4494" s="7">
        <f>Data[[#This Row],[Tintern ]]-Data[[#This Row],[temperatuur]]</f>
        <v>4.9610840336134441</v>
      </c>
      <c r="H4494" s="7">
        <f>ROUND(IF(Data[[#This Row],[deltaT]]&gt;0,(Data[[#This Row],[Tintern ]]-Data[[#This Row],[temperatuur]])*Uitgangspunten!$B$9,0),1)</f>
        <v>17.2</v>
      </c>
      <c r="I4494"/>
      <c r="J4494"/>
      <c r="K4494" s="6"/>
      <c r="O4494" s="5"/>
      <c r="P4494" s="8"/>
      <c r="U4494"/>
      <c r="V4494"/>
    </row>
    <row r="4495" spans="1:22" x14ac:dyDescent="0.25">
      <c r="A4495">
        <v>2000</v>
      </c>
      <c r="B4495">
        <v>5</v>
      </c>
      <c r="C4495">
        <v>27</v>
      </c>
      <c r="D4495">
        <v>7</v>
      </c>
      <c r="E4495" s="13">
        <v>10.9</v>
      </c>
      <c r="F4495" s="7">
        <f>(((20-15)/(MIN($E$2:$E$8761)-15))*Data[[#This Row],[temperatuur]])+18.151</f>
        <v>15.861084033613444</v>
      </c>
      <c r="G4495" s="7">
        <f>Data[[#This Row],[Tintern ]]-Data[[#This Row],[temperatuur]]</f>
        <v>4.9610840336134441</v>
      </c>
      <c r="H4495" s="7">
        <f>ROUND(IF(Data[[#This Row],[deltaT]]&gt;0,(Data[[#This Row],[Tintern ]]-Data[[#This Row],[temperatuur]])*Uitgangspunten!$B$9,0),1)</f>
        <v>17.2</v>
      </c>
      <c r="I4495"/>
      <c r="J4495"/>
      <c r="K4495" s="6"/>
      <c r="O4495" s="5"/>
      <c r="P4495" s="8"/>
      <c r="U4495"/>
      <c r="V4495"/>
    </row>
    <row r="4496" spans="1:22" x14ac:dyDescent="0.25">
      <c r="A4496">
        <v>2011</v>
      </c>
      <c r="B4496">
        <v>6</v>
      </c>
      <c r="C4496">
        <v>11</v>
      </c>
      <c r="D4496">
        <v>20</v>
      </c>
      <c r="E4496" s="13">
        <v>10.9</v>
      </c>
      <c r="F4496" s="7">
        <f>(((20-15)/(MIN($E$2:$E$8761)-15))*Data[[#This Row],[temperatuur]])+18.151</f>
        <v>15.861084033613444</v>
      </c>
      <c r="G4496" s="7">
        <f>Data[[#This Row],[Tintern ]]-Data[[#This Row],[temperatuur]]</f>
        <v>4.9610840336134441</v>
      </c>
      <c r="H4496" s="7">
        <f>ROUND(IF(Data[[#This Row],[deltaT]]&gt;0,(Data[[#This Row],[Tintern ]]-Data[[#This Row],[temperatuur]])*Uitgangspunten!$B$9,0),1)</f>
        <v>17.2</v>
      </c>
      <c r="I4496"/>
      <c r="J4496"/>
      <c r="K4496" s="6"/>
      <c r="O4496" s="5"/>
      <c r="P4496" s="8"/>
      <c r="U4496"/>
      <c r="V4496"/>
    </row>
    <row r="4497" spans="1:22" x14ac:dyDescent="0.25">
      <c r="A4497">
        <v>2008</v>
      </c>
      <c r="B4497">
        <v>7</v>
      </c>
      <c r="C4497">
        <v>13</v>
      </c>
      <c r="D4497">
        <v>23</v>
      </c>
      <c r="E4497" s="13">
        <v>10.9</v>
      </c>
      <c r="F4497" s="7">
        <f>(((20-15)/(MIN($E$2:$E$8761)-15))*Data[[#This Row],[temperatuur]])+18.151</f>
        <v>15.861084033613444</v>
      </c>
      <c r="G4497" s="7">
        <f>Data[[#This Row],[Tintern ]]-Data[[#This Row],[temperatuur]]</f>
        <v>4.9610840336134441</v>
      </c>
      <c r="H4497" s="7">
        <f>ROUND(IF(Data[[#This Row],[deltaT]]&gt;0,(Data[[#This Row],[Tintern ]]-Data[[#This Row],[temperatuur]])*Uitgangspunten!$B$9,0),1)</f>
        <v>17.2</v>
      </c>
      <c r="I4497"/>
      <c r="J4497"/>
      <c r="K4497" s="6"/>
      <c r="O4497" s="5"/>
      <c r="P4497" s="8"/>
      <c r="U4497"/>
      <c r="V4497"/>
    </row>
    <row r="4498" spans="1:22" x14ac:dyDescent="0.25">
      <c r="A4498">
        <v>2001</v>
      </c>
      <c r="B4498">
        <v>8</v>
      </c>
      <c r="C4498">
        <v>28</v>
      </c>
      <c r="D4498">
        <v>21</v>
      </c>
      <c r="E4498" s="13">
        <v>10.9</v>
      </c>
      <c r="F4498" s="7">
        <f>(((20-15)/(MIN($E$2:$E$8761)-15))*Data[[#This Row],[temperatuur]])+18.151</f>
        <v>15.861084033613444</v>
      </c>
      <c r="G4498" s="7">
        <f>Data[[#This Row],[Tintern ]]-Data[[#This Row],[temperatuur]]</f>
        <v>4.9610840336134441</v>
      </c>
      <c r="H4498" s="7">
        <f>ROUND(IF(Data[[#This Row],[deltaT]]&gt;0,(Data[[#This Row],[Tintern ]]-Data[[#This Row],[temperatuur]])*Uitgangspunten!$B$9,0),1)</f>
        <v>17.2</v>
      </c>
      <c r="I4498"/>
      <c r="J4498"/>
      <c r="K4498" s="6"/>
      <c r="O4498" s="5"/>
      <c r="P4498" s="8"/>
      <c r="U4498"/>
      <c r="V4498"/>
    </row>
    <row r="4499" spans="1:22" x14ac:dyDescent="0.25">
      <c r="A4499">
        <v>2001</v>
      </c>
      <c r="B4499">
        <v>8</v>
      </c>
      <c r="C4499">
        <v>30</v>
      </c>
      <c r="D4499">
        <v>4</v>
      </c>
      <c r="E4499" s="13">
        <v>10.9</v>
      </c>
      <c r="F4499" s="7">
        <f>(((20-15)/(MIN($E$2:$E$8761)-15))*Data[[#This Row],[temperatuur]])+18.151</f>
        <v>15.861084033613444</v>
      </c>
      <c r="G4499" s="7">
        <f>Data[[#This Row],[Tintern ]]-Data[[#This Row],[temperatuur]]</f>
        <v>4.9610840336134441</v>
      </c>
      <c r="H4499" s="7">
        <f>ROUND(IF(Data[[#This Row],[deltaT]]&gt;0,(Data[[#This Row],[Tintern ]]-Data[[#This Row],[temperatuur]])*Uitgangspunten!$B$9,0),1)</f>
        <v>17.2</v>
      </c>
      <c r="I4499"/>
      <c r="J4499"/>
      <c r="K4499" s="6"/>
      <c r="O4499" s="5"/>
      <c r="P4499" s="8"/>
      <c r="U4499"/>
      <c r="V4499"/>
    </row>
    <row r="4500" spans="1:22" x14ac:dyDescent="0.25">
      <c r="A4500">
        <v>2011</v>
      </c>
      <c r="B4500">
        <v>9</v>
      </c>
      <c r="C4500">
        <v>15</v>
      </c>
      <c r="D4500">
        <v>5</v>
      </c>
      <c r="E4500" s="13">
        <v>10.9</v>
      </c>
      <c r="F4500" s="7">
        <f>(((20-15)/(MIN($E$2:$E$8761)-15))*Data[[#This Row],[temperatuur]])+18.151</f>
        <v>15.861084033613444</v>
      </c>
      <c r="G4500" s="7">
        <f>Data[[#This Row],[Tintern ]]-Data[[#This Row],[temperatuur]]</f>
        <v>4.9610840336134441</v>
      </c>
      <c r="H4500" s="7">
        <f>ROUND(IF(Data[[#This Row],[deltaT]]&gt;0,(Data[[#This Row],[Tintern ]]-Data[[#This Row],[temperatuur]])*Uitgangspunten!$B$9,0),1)</f>
        <v>17.2</v>
      </c>
      <c r="I4500"/>
      <c r="J4500"/>
      <c r="K4500" s="6"/>
      <c r="O4500" s="5"/>
      <c r="P4500" s="8"/>
      <c r="U4500"/>
      <c r="V4500"/>
    </row>
    <row r="4501" spans="1:22" x14ac:dyDescent="0.25">
      <c r="A4501">
        <v>2011</v>
      </c>
      <c r="B4501">
        <v>9</v>
      </c>
      <c r="C4501">
        <v>23</v>
      </c>
      <c r="D4501">
        <v>2</v>
      </c>
      <c r="E4501" s="13">
        <v>10.9</v>
      </c>
      <c r="F4501" s="7">
        <f>(((20-15)/(MIN($E$2:$E$8761)-15))*Data[[#This Row],[temperatuur]])+18.151</f>
        <v>15.861084033613444</v>
      </c>
      <c r="G4501" s="7">
        <f>Data[[#This Row],[Tintern ]]-Data[[#This Row],[temperatuur]]</f>
        <v>4.9610840336134441</v>
      </c>
      <c r="H4501" s="7">
        <f>ROUND(IF(Data[[#This Row],[deltaT]]&gt;0,(Data[[#This Row],[Tintern ]]-Data[[#This Row],[temperatuur]])*Uitgangspunten!$B$9,0),1)</f>
        <v>17.2</v>
      </c>
      <c r="I4501"/>
      <c r="J4501"/>
      <c r="K4501" s="6"/>
      <c r="O4501" s="5"/>
      <c r="P4501" s="8"/>
      <c r="U4501"/>
      <c r="V4501"/>
    </row>
    <row r="4502" spans="1:22" x14ac:dyDescent="0.25">
      <c r="A4502">
        <v>2010</v>
      </c>
      <c r="B4502" s="3">
        <v>10</v>
      </c>
      <c r="C4502">
        <v>1</v>
      </c>
      <c r="D4502">
        <v>8</v>
      </c>
      <c r="E4502" s="13">
        <v>10.9</v>
      </c>
      <c r="F4502" s="7">
        <f>(((20-15)/(MIN($E$2:$E$8761)-15))*Data[[#This Row],[temperatuur]])+18.151</f>
        <v>15.861084033613444</v>
      </c>
      <c r="G4502" s="7">
        <f>Data[[#This Row],[Tintern ]]-Data[[#This Row],[temperatuur]]</f>
        <v>4.9610840336134441</v>
      </c>
      <c r="H4502" s="7">
        <f>ROUND(IF(Data[[#This Row],[deltaT]]&gt;0,(Data[[#This Row],[Tintern ]]-Data[[#This Row],[temperatuur]])*Uitgangspunten!$B$9,0),1)</f>
        <v>17.2</v>
      </c>
      <c r="I4502"/>
      <c r="J4502"/>
      <c r="K4502" s="6"/>
      <c r="O4502" s="5"/>
      <c r="P4502" s="8"/>
      <c r="U4502"/>
      <c r="V4502"/>
    </row>
    <row r="4503" spans="1:22" x14ac:dyDescent="0.25">
      <c r="A4503">
        <v>2010</v>
      </c>
      <c r="B4503">
        <v>10</v>
      </c>
      <c r="C4503">
        <v>9</v>
      </c>
      <c r="D4503">
        <v>1</v>
      </c>
      <c r="E4503" s="13">
        <v>10.9</v>
      </c>
      <c r="F4503" s="7">
        <f>(((20-15)/(MIN($E$2:$E$8761)-15))*Data[[#This Row],[temperatuur]])+18.151</f>
        <v>15.861084033613444</v>
      </c>
      <c r="G4503" s="7">
        <f>Data[[#This Row],[Tintern ]]-Data[[#This Row],[temperatuur]]</f>
        <v>4.9610840336134441</v>
      </c>
      <c r="H4503" s="7">
        <f>ROUND(IF(Data[[#This Row],[deltaT]]&gt;0,(Data[[#This Row],[Tintern ]]-Data[[#This Row],[temperatuur]])*Uitgangspunten!$B$9,0),1)</f>
        <v>17.2</v>
      </c>
      <c r="I4503"/>
      <c r="J4503"/>
      <c r="K4503" s="6"/>
      <c r="O4503" s="5"/>
      <c r="P4503" s="8"/>
      <c r="U4503"/>
      <c r="V4503"/>
    </row>
    <row r="4504" spans="1:22" x14ac:dyDescent="0.25">
      <c r="A4504">
        <v>2010</v>
      </c>
      <c r="B4504">
        <v>10</v>
      </c>
      <c r="C4504">
        <v>12</v>
      </c>
      <c r="D4504">
        <v>18</v>
      </c>
      <c r="E4504" s="13">
        <v>10.9</v>
      </c>
      <c r="F4504" s="7">
        <f>(((20-15)/(MIN($E$2:$E$8761)-15))*Data[[#This Row],[temperatuur]])+18.151</f>
        <v>15.861084033613444</v>
      </c>
      <c r="G4504" s="7">
        <f>Data[[#This Row],[Tintern ]]-Data[[#This Row],[temperatuur]]</f>
        <v>4.9610840336134441</v>
      </c>
      <c r="H4504" s="7">
        <f>ROUND(IF(Data[[#This Row],[deltaT]]&gt;0,(Data[[#This Row],[Tintern ]]-Data[[#This Row],[temperatuur]])*Uitgangspunten!$B$9,0),1)</f>
        <v>17.2</v>
      </c>
      <c r="I4504"/>
      <c r="J4504"/>
      <c r="K4504" s="6"/>
      <c r="O4504" s="5"/>
      <c r="P4504" s="8"/>
      <c r="U4504"/>
      <c r="V4504"/>
    </row>
    <row r="4505" spans="1:22" x14ac:dyDescent="0.25">
      <c r="A4505">
        <v>2010</v>
      </c>
      <c r="B4505">
        <v>10</v>
      </c>
      <c r="C4505">
        <v>14</v>
      </c>
      <c r="D4505">
        <v>17</v>
      </c>
      <c r="E4505" s="13">
        <v>10.9</v>
      </c>
      <c r="F4505" s="7">
        <f>(((20-15)/(MIN($E$2:$E$8761)-15))*Data[[#This Row],[temperatuur]])+18.151</f>
        <v>15.861084033613444</v>
      </c>
      <c r="G4505" s="7">
        <f>Data[[#This Row],[Tintern ]]-Data[[#This Row],[temperatuur]]</f>
        <v>4.9610840336134441</v>
      </c>
      <c r="H4505" s="7">
        <f>ROUND(IF(Data[[#This Row],[deltaT]]&gt;0,(Data[[#This Row],[Tintern ]]-Data[[#This Row],[temperatuur]])*Uitgangspunten!$B$9,0),1)</f>
        <v>17.2</v>
      </c>
      <c r="I4505"/>
      <c r="J4505"/>
      <c r="K4505" s="6"/>
      <c r="O4505" s="5"/>
      <c r="P4505" s="8"/>
      <c r="U4505"/>
      <c r="V4505"/>
    </row>
    <row r="4506" spans="1:22" x14ac:dyDescent="0.25">
      <c r="A4506">
        <v>2010</v>
      </c>
      <c r="B4506">
        <v>10</v>
      </c>
      <c r="C4506">
        <v>15</v>
      </c>
      <c r="D4506">
        <v>15</v>
      </c>
      <c r="E4506" s="13">
        <v>10.9</v>
      </c>
      <c r="F4506" s="7">
        <f>(((20-15)/(MIN($E$2:$E$8761)-15))*Data[[#This Row],[temperatuur]])+18.151</f>
        <v>15.861084033613444</v>
      </c>
      <c r="G4506" s="7">
        <f>Data[[#This Row],[Tintern ]]-Data[[#This Row],[temperatuur]]</f>
        <v>4.9610840336134441</v>
      </c>
      <c r="H4506" s="7">
        <f>ROUND(IF(Data[[#This Row],[deltaT]]&gt;0,(Data[[#This Row],[Tintern ]]-Data[[#This Row],[temperatuur]])*Uitgangspunten!$B$9,0),1)</f>
        <v>17.2</v>
      </c>
      <c r="I4506"/>
      <c r="J4506"/>
      <c r="K4506" s="6"/>
      <c r="O4506" s="5"/>
      <c r="P4506" s="8"/>
      <c r="U4506"/>
      <c r="V4506"/>
    </row>
    <row r="4507" spans="1:22" x14ac:dyDescent="0.25">
      <c r="A4507">
        <v>2010</v>
      </c>
      <c r="B4507">
        <v>10</v>
      </c>
      <c r="C4507">
        <v>18</v>
      </c>
      <c r="D4507">
        <v>16</v>
      </c>
      <c r="E4507" s="13">
        <v>10.9</v>
      </c>
      <c r="F4507" s="7">
        <f>(((20-15)/(MIN($E$2:$E$8761)-15))*Data[[#This Row],[temperatuur]])+18.151</f>
        <v>15.861084033613444</v>
      </c>
      <c r="G4507" s="7">
        <f>Data[[#This Row],[Tintern ]]-Data[[#This Row],[temperatuur]]</f>
        <v>4.9610840336134441</v>
      </c>
      <c r="H4507" s="7">
        <f>ROUND(IF(Data[[#This Row],[deltaT]]&gt;0,(Data[[#This Row],[Tintern ]]-Data[[#This Row],[temperatuur]])*Uitgangspunten!$B$9,0),1)</f>
        <v>17.2</v>
      </c>
      <c r="I4507"/>
      <c r="J4507"/>
      <c r="K4507" s="6"/>
      <c r="O4507" s="5"/>
      <c r="P4507" s="8"/>
      <c r="U4507"/>
      <c r="V4507"/>
    </row>
    <row r="4508" spans="1:22" x14ac:dyDescent="0.25">
      <c r="A4508">
        <v>2010</v>
      </c>
      <c r="B4508">
        <v>10</v>
      </c>
      <c r="C4508">
        <v>19</v>
      </c>
      <c r="D4508">
        <v>9</v>
      </c>
      <c r="E4508" s="13">
        <v>10.9</v>
      </c>
      <c r="F4508" s="7">
        <f>(((20-15)/(MIN($E$2:$E$8761)-15))*Data[[#This Row],[temperatuur]])+18.151</f>
        <v>15.861084033613444</v>
      </c>
      <c r="G4508" s="7">
        <f>Data[[#This Row],[Tintern ]]-Data[[#This Row],[temperatuur]]</f>
        <v>4.9610840336134441</v>
      </c>
      <c r="H4508" s="7">
        <f>ROUND(IF(Data[[#This Row],[deltaT]]&gt;0,(Data[[#This Row],[Tintern ]]-Data[[#This Row],[temperatuur]])*Uitgangspunten!$B$9,0),1)</f>
        <v>17.2</v>
      </c>
      <c r="I4508"/>
      <c r="J4508"/>
      <c r="K4508" s="6"/>
      <c r="O4508" s="5"/>
      <c r="P4508" s="8"/>
      <c r="U4508"/>
      <c r="V4508"/>
    </row>
    <row r="4509" spans="1:22" x14ac:dyDescent="0.25">
      <c r="A4509">
        <v>2010</v>
      </c>
      <c r="B4509">
        <v>10</v>
      </c>
      <c r="C4509">
        <v>24</v>
      </c>
      <c r="D4509">
        <v>14</v>
      </c>
      <c r="E4509" s="13">
        <v>10.9</v>
      </c>
      <c r="F4509" s="7">
        <f>(((20-15)/(MIN($E$2:$E$8761)-15))*Data[[#This Row],[temperatuur]])+18.151</f>
        <v>15.861084033613444</v>
      </c>
      <c r="G4509" s="7">
        <f>Data[[#This Row],[Tintern ]]-Data[[#This Row],[temperatuur]]</f>
        <v>4.9610840336134441</v>
      </c>
      <c r="H4509" s="7">
        <f>ROUND(IF(Data[[#This Row],[deltaT]]&gt;0,(Data[[#This Row],[Tintern ]]-Data[[#This Row],[temperatuur]])*Uitgangspunten!$B$9,0),1)</f>
        <v>17.2</v>
      </c>
      <c r="I4509"/>
      <c r="J4509"/>
      <c r="K4509" s="6"/>
      <c r="O4509" s="5"/>
      <c r="P4509" s="8"/>
      <c r="U4509"/>
      <c r="V4509"/>
    </row>
    <row r="4510" spans="1:22" x14ac:dyDescent="0.25">
      <c r="A4510">
        <v>2010</v>
      </c>
      <c r="B4510">
        <v>10</v>
      </c>
      <c r="C4510">
        <v>25</v>
      </c>
      <c r="D4510">
        <v>13</v>
      </c>
      <c r="E4510" s="13">
        <v>10.9</v>
      </c>
      <c r="F4510" s="7">
        <f>(((20-15)/(MIN($E$2:$E$8761)-15))*Data[[#This Row],[temperatuur]])+18.151</f>
        <v>15.861084033613444</v>
      </c>
      <c r="G4510" s="7">
        <f>Data[[#This Row],[Tintern ]]-Data[[#This Row],[temperatuur]]</f>
        <v>4.9610840336134441</v>
      </c>
      <c r="H4510" s="7">
        <f>ROUND(IF(Data[[#This Row],[deltaT]]&gt;0,(Data[[#This Row],[Tintern ]]-Data[[#This Row],[temperatuur]])*Uitgangspunten!$B$9,0),1)</f>
        <v>17.2</v>
      </c>
      <c r="I4510"/>
      <c r="J4510"/>
      <c r="K4510" s="6"/>
      <c r="O4510" s="5"/>
      <c r="P4510" s="8"/>
      <c r="U4510"/>
      <c r="V4510"/>
    </row>
    <row r="4511" spans="1:22" x14ac:dyDescent="0.25">
      <c r="A4511">
        <v>2003</v>
      </c>
      <c r="B4511">
        <v>11</v>
      </c>
      <c r="C4511">
        <v>2</v>
      </c>
      <c r="D4511">
        <v>12</v>
      </c>
      <c r="E4511" s="13">
        <v>10.9</v>
      </c>
      <c r="F4511" s="7">
        <f>(((20-15)/(MIN($E$2:$E$8761)-15))*Data[[#This Row],[temperatuur]])+18.151</f>
        <v>15.861084033613444</v>
      </c>
      <c r="G4511" s="7">
        <f>Data[[#This Row],[Tintern ]]-Data[[#This Row],[temperatuur]]</f>
        <v>4.9610840336134441</v>
      </c>
      <c r="H4511" s="7">
        <f>ROUND(IF(Data[[#This Row],[deltaT]]&gt;0,(Data[[#This Row],[Tintern ]]-Data[[#This Row],[temperatuur]])*Uitgangspunten!$B$9,0),1)</f>
        <v>17.2</v>
      </c>
      <c r="I4511"/>
      <c r="J4511"/>
      <c r="K4511" s="6"/>
      <c r="O4511" s="5"/>
      <c r="P4511" s="8"/>
      <c r="U4511"/>
      <c r="V4511"/>
    </row>
    <row r="4512" spans="1:22" x14ac:dyDescent="0.25">
      <c r="A4512">
        <v>2003</v>
      </c>
      <c r="B4512">
        <v>11</v>
      </c>
      <c r="C4512">
        <v>2</v>
      </c>
      <c r="D4512">
        <v>19</v>
      </c>
      <c r="E4512" s="13">
        <v>10.9</v>
      </c>
      <c r="F4512" s="7">
        <f>(((20-15)/(MIN($E$2:$E$8761)-15))*Data[[#This Row],[temperatuur]])+18.151</f>
        <v>15.861084033613444</v>
      </c>
      <c r="G4512" s="7">
        <f>Data[[#This Row],[Tintern ]]-Data[[#This Row],[temperatuur]]</f>
        <v>4.9610840336134441</v>
      </c>
      <c r="H4512" s="7">
        <f>ROUND(IF(Data[[#This Row],[deltaT]]&gt;0,(Data[[#This Row],[Tintern ]]-Data[[#This Row],[temperatuur]])*Uitgangspunten!$B$9,0),1)</f>
        <v>17.2</v>
      </c>
      <c r="I4512"/>
      <c r="J4512"/>
      <c r="K4512" s="6"/>
      <c r="O4512" s="5"/>
      <c r="P4512" s="8"/>
      <c r="U4512"/>
      <c r="V4512"/>
    </row>
    <row r="4513" spans="1:22" x14ac:dyDescent="0.25">
      <c r="A4513">
        <v>2003</v>
      </c>
      <c r="B4513">
        <v>11</v>
      </c>
      <c r="C4513">
        <v>3</v>
      </c>
      <c r="D4513">
        <v>22</v>
      </c>
      <c r="E4513" s="13">
        <v>10.9</v>
      </c>
      <c r="F4513" s="7">
        <f>(((20-15)/(MIN($E$2:$E$8761)-15))*Data[[#This Row],[temperatuur]])+18.151</f>
        <v>15.861084033613444</v>
      </c>
      <c r="G4513" s="7">
        <f>Data[[#This Row],[Tintern ]]-Data[[#This Row],[temperatuur]]</f>
        <v>4.9610840336134441</v>
      </c>
      <c r="H4513" s="7">
        <f>ROUND(IF(Data[[#This Row],[deltaT]]&gt;0,(Data[[#This Row],[Tintern ]]-Data[[#This Row],[temperatuur]])*Uitgangspunten!$B$9,0),1)</f>
        <v>17.2</v>
      </c>
      <c r="I4513"/>
      <c r="J4513"/>
      <c r="K4513" s="6"/>
      <c r="O4513" s="5"/>
      <c r="P4513" s="8"/>
      <c r="U4513"/>
      <c r="V4513"/>
    </row>
    <row r="4514" spans="1:22" x14ac:dyDescent="0.25">
      <c r="A4514">
        <v>2003</v>
      </c>
      <c r="B4514">
        <v>11</v>
      </c>
      <c r="C4514">
        <v>5</v>
      </c>
      <c r="D4514">
        <v>11</v>
      </c>
      <c r="E4514" s="13">
        <v>10.9</v>
      </c>
      <c r="F4514" s="7">
        <f>(((20-15)/(MIN($E$2:$E$8761)-15))*Data[[#This Row],[temperatuur]])+18.151</f>
        <v>15.861084033613444</v>
      </c>
      <c r="G4514" s="7">
        <f>Data[[#This Row],[Tintern ]]-Data[[#This Row],[temperatuur]]</f>
        <v>4.9610840336134441</v>
      </c>
      <c r="H4514" s="7">
        <f>ROUND(IF(Data[[#This Row],[deltaT]]&gt;0,(Data[[#This Row],[Tintern ]]-Data[[#This Row],[temperatuur]])*Uitgangspunten!$B$9,0),1)</f>
        <v>17.2</v>
      </c>
      <c r="I4514">
        <f>(MAX(E4490:E4513)+MIN(E4490:E4513))/20</f>
        <v>1.0900000000000001</v>
      </c>
      <c r="J4514"/>
      <c r="K4514" s="6"/>
      <c r="O4514" s="5"/>
      <c r="P4514" s="8"/>
      <c r="U4514"/>
      <c r="V4514"/>
    </row>
    <row r="4515" spans="1:22" x14ac:dyDescent="0.25">
      <c r="A4515">
        <v>2003</v>
      </c>
      <c r="B4515">
        <v>11</v>
      </c>
      <c r="C4515">
        <v>7</v>
      </c>
      <c r="D4515">
        <v>13</v>
      </c>
      <c r="E4515" s="13">
        <v>10.9</v>
      </c>
      <c r="F4515" s="7">
        <f>(((20-15)/(MIN($E$2:$E$8761)-15))*Data[[#This Row],[temperatuur]])+18.151</f>
        <v>15.861084033613444</v>
      </c>
      <c r="G4515" s="7">
        <f>Data[[#This Row],[Tintern ]]-Data[[#This Row],[temperatuur]]</f>
        <v>4.9610840336134441</v>
      </c>
      <c r="H4515" s="7">
        <f>ROUND(IF(Data[[#This Row],[deltaT]]&gt;0,(Data[[#This Row],[Tintern ]]-Data[[#This Row],[temperatuur]])*Uitgangspunten!$B$9,0),1)</f>
        <v>17.2</v>
      </c>
      <c r="I4515"/>
      <c r="J4515"/>
      <c r="K4515" s="6"/>
      <c r="O4515" s="5"/>
      <c r="P4515" s="8"/>
      <c r="U4515"/>
      <c r="V4515"/>
    </row>
    <row r="4516" spans="1:22" x14ac:dyDescent="0.25">
      <c r="A4516">
        <v>2003</v>
      </c>
      <c r="B4516">
        <v>11</v>
      </c>
      <c r="C4516">
        <v>9</v>
      </c>
      <c r="D4516">
        <v>12</v>
      </c>
      <c r="E4516" s="13">
        <v>10.9</v>
      </c>
      <c r="F4516" s="7">
        <f>(((20-15)/(MIN($E$2:$E$8761)-15))*Data[[#This Row],[temperatuur]])+18.151</f>
        <v>15.861084033613444</v>
      </c>
      <c r="G4516" s="7">
        <f>Data[[#This Row],[Tintern ]]-Data[[#This Row],[temperatuur]]</f>
        <v>4.9610840336134441</v>
      </c>
      <c r="H4516" s="7">
        <f>ROUND(IF(Data[[#This Row],[deltaT]]&gt;0,(Data[[#This Row],[Tintern ]]-Data[[#This Row],[temperatuur]])*Uitgangspunten!$B$9,0),1)</f>
        <v>17.2</v>
      </c>
      <c r="I4516"/>
      <c r="J4516"/>
      <c r="K4516" s="6"/>
      <c r="O4516" s="5"/>
      <c r="P4516" s="8"/>
      <c r="U4516"/>
      <c r="V4516"/>
    </row>
    <row r="4517" spans="1:22" x14ac:dyDescent="0.25">
      <c r="A4517">
        <v>2003</v>
      </c>
      <c r="B4517">
        <v>11</v>
      </c>
      <c r="C4517">
        <v>13</v>
      </c>
      <c r="D4517">
        <v>10</v>
      </c>
      <c r="E4517" s="13">
        <v>10.9</v>
      </c>
      <c r="F4517" s="7">
        <f>(((20-15)/(MIN($E$2:$E$8761)-15))*Data[[#This Row],[temperatuur]])+18.151</f>
        <v>15.861084033613444</v>
      </c>
      <c r="G4517" s="7">
        <f>Data[[#This Row],[Tintern ]]-Data[[#This Row],[temperatuur]]</f>
        <v>4.9610840336134441</v>
      </c>
      <c r="H4517" s="7">
        <f>ROUND(IF(Data[[#This Row],[deltaT]]&gt;0,(Data[[#This Row],[Tintern ]]-Data[[#This Row],[temperatuur]])*Uitgangspunten!$B$9,0),1)</f>
        <v>17.2</v>
      </c>
      <c r="I4517"/>
      <c r="J4517"/>
      <c r="K4517" s="6"/>
      <c r="O4517" s="5"/>
      <c r="P4517" s="8"/>
      <c r="U4517"/>
      <c r="V4517"/>
    </row>
    <row r="4518" spans="1:22" x14ac:dyDescent="0.25">
      <c r="A4518">
        <v>2003</v>
      </c>
      <c r="B4518">
        <v>11</v>
      </c>
      <c r="C4518">
        <v>20</v>
      </c>
      <c r="D4518">
        <v>5</v>
      </c>
      <c r="E4518" s="13">
        <v>10.9</v>
      </c>
      <c r="F4518" s="7">
        <f>(((20-15)/(MIN($E$2:$E$8761)-15))*Data[[#This Row],[temperatuur]])+18.151</f>
        <v>15.861084033613444</v>
      </c>
      <c r="G4518" s="7">
        <f>Data[[#This Row],[Tintern ]]-Data[[#This Row],[temperatuur]]</f>
        <v>4.9610840336134441</v>
      </c>
      <c r="H4518" s="7">
        <f>ROUND(IF(Data[[#This Row],[deltaT]]&gt;0,(Data[[#This Row],[Tintern ]]-Data[[#This Row],[temperatuur]])*Uitgangspunten!$B$9,0),1)</f>
        <v>17.2</v>
      </c>
      <c r="I4518"/>
      <c r="J4518"/>
      <c r="K4518" s="6"/>
      <c r="O4518" s="5"/>
      <c r="P4518" s="8"/>
      <c r="U4518"/>
      <c r="V4518"/>
    </row>
    <row r="4519" spans="1:22" x14ac:dyDescent="0.25">
      <c r="A4519">
        <v>2003</v>
      </c>
      <c r="B4519">
        <v>11</v>
      </c>
      <c r="C4519">
        <v>23</v>
      </c>
      <c r="D4519">
        <v>20</v>
      </c>
      <c r="E4519" s="13">
        <v>10.9</v>
      </c>
      <c r="F4519" s="7">
        <f>(((20-15)/(MIN($E$2:$E$8761)-15))*Data[[#This Row],[temperatuur]])+18.151</f>
        <v>15.861084033613444</v>
      </c>
      <c r="G4519" s="7">
        <f>Data[[#This Row],[Tintern ]]-Data[[#This Row],[temperatuur]]</f>
        <v>4.9610840336134441</v>
      </c>
      <c r="H4519" s="7">
        <f>ROUND(IF(Data[[#This Row],[deltaT]]&gt;0,(Data[[#This Row],[Tintern ]]-Data[[#This Row],[temperatuur]])*Uitgangspunten!$B$9,0),1)</f>
        <v>17.2</v>
      </c>
      <c r="I4519"/>
      <c r="J4519"/>
      <c r="K4519" s="6"/>
      <c r="O4519" s="5"/>
      <c r="P4519" s="8"/>
      <c r="U4519"/>
      <c r="V4519"/>
    </row>
    <row r="4520" spans="1:22" x14ac:dyDescent="0.25">
      <c r="A4520">
        <v>2003</v>
      </c>
      <c r="B4520">
        <v>12</v>
      </c>
      <c r="C4520">
        <v>1</v>
      </c>
      <c r="D4520">
        <v>20</v>
      </c>
      <c r="E4520" s="13">
        <v>10.9</v>
      </c>
      <c r="F4520" s="7">
        <f>(((20-15)/(MIN($E$2:$E$8761)-15))*Data[[#This Row],[temperatuur]])+18.151</f>
        <v>15.861084033613444</v>
      </c>
      <c r="G4520" s="7">
        <f>Data[[#This Row],[Tintern ]]-Data[[#This Row],[temperatuur]]</f>
        <v>4.9610840336134441</v>
      </c>
      <c r="H4520" s="7">
        <f>ROUND(IF(Data[[#This Row],[deltaT]]&gt;0,(Data[[#This Row],[Tintern ]]-Data[[#This Row],[temperatuur]])*Uitgangspunten!$B$9,0),1)</f>
        <v>17.2</v>
      </c>
      <c r="I4520"/>
      <c r="J4520"/>
      <c r="K4520" s="6"/>
      <c r="O4520" s="5"/>
      <c r="P4520" s="8"/>
      <c r="U4520"/>
      <c r="V4520"/>
    </row>
    <row r="4521" spans="1:22" x14ac:dyDescent="0.25">
      <c r="A4521">
        <v>2004</v>
      </c>
      <c r="B4521">
        <v>2</v>
      </c>
      <c r="C4521">
        <v>2</v>
      </c>
      <c r="D4521">
        <v>20</v>
      </c>
      <c r="E4521" s="13">
        <v>11</v>
      </c>
      <c r="F4521" s="7">
        <f>(((20-15)/(MIN($E$2:$E$8761)-15))*Data[[#This Row],[temperatuur]])+18.151</f>
        <v>15.8400756302521</v>
      </c>
      <c r="G4521" s="7">
        <f>Data[[#This Row],[Tintern ]]-Data[[#This Row],[temperatuur]]</f>
        <v>4.8400756302521</v>
      </c>
      <c r="H4521" s="7">
        <f>ROUND(IF(Data[[#This Row],[deltaT]]&gt;0,(Data[[#This Row],[Tintern ]]-Data[[#This Row],[temperatuur]])*Uitgangspunten!$B$9,0),1)</f>
        <v>16.8</v>
      </c>
      <c r="I4521"/>
      <c r="J4521"/>
      <c r="K4521" s="6"/>
      <c r="O4521" s="5"/>
      <c r="P4521" s="8"/>
      <c r="U4521"/>
      <c r="V4521"/>
    </row>
    <row r="4522" spans="1:22" x14ac:dyDescent="0.25">
      <c r="A4522">
        <v>2004</v>
      </c>
      <c r="B4522">
        <v>2</v>
      </c>
      <c r="C4522">
        <v>2</v>
      </c>
      <c r="D4522">
        <v>21</v>
      </c>
      <c r="E4522" s="13">
        <v>11</v>
      </c>
      <c r="F4522" s="7">
        <f>(((20-15)/(MIN($E$2:$E$8761)-15))*Data[[#This Row],[temperatuur]])+18.151</f>
        <v>15.8400756302521</v>
      </c>
      <c r="G4522" s="7">
        <f>Data[[#This Row],[Tintern ]]-Data[[#This Row],[temperatuur]]</f>
        <v>4.8400756302521</v>
      </c>
      <c r="H4522" s="7">
        <f>ROUND(IF(Data[[#This Row],[deltaT]]&gt;0,(Data[[#This Row],[Tintern ]]-Data[[#This Row],[temperatuur]])*Uitgangspunten!$B$9,0),1)</f>
        <v>16.8</v>
      </c>
      <c r="I4522"/>
      <c r="J4522"/>
      <c r="K4522" s="6"/>
      <c r="O4522" s="5"/>
      <c r="P4522" s="8"/>
      <c r="U4522"/>
      <c r="V4522"/>
    </row>
    <row r="4523" spans="1:22" x14ac:dyDescent="0.25">
      <c r="A4523">
        <v>2004</v>
      </c>
      <c r="B4523">
        <v>2</v>
      </c>
      <c r="C4523">
        <v>2</v>
      </c>
      <c r="D4523">
        <v>22</v>
      </c>
      <c r="E4523" s="13">
        <v>11</v>
      </c>
      <c r="F4523" s="7">
        <f>(((20-15)/(MIN($E$2:$E$8761)-15))*Data[[#This Row],[temperatuur]])+18.151</f>
        <v>15.8400756302521</v>
      </c>
      <c r="G4523" s="7">
        <f>Data[[#This Row],[Tintern ]]-Data[[#This Row],[temperatuur]]</f>
        <v>4.8400756302521</v>
      </c>
      <c r="H4523" s="7">
        <f>ROUND(IF(Data[[#This Row],[deltaT]]&gt;0,(Data[[#This Row],[Tintern ]]-Data[[#This Row],[temperatuur]])*Uitgangspunten!$B$9,0),1)</f>
        <v>16.8</v>
      </c>
      <c r="I4523"/>
      <c r="J4523"/>
      <c r="K4523" s="6"/>
      <c r="O4523" s="5"/>
      <c r="P4523" s="8"/>
      <c r="U4523"/>
      <c r="V4523"/>
    </row>
    <row r="4524" spans="1:22" x14ac:dyDescent="0.25">
      <c r="A4524">
        <v>2004</v>
      </c>
      <c r="B4524">
        <v>2</v>
      </c>
      <c r="C4524">
        <v>5</v>
      </c>
      <c r="D4524">
        <v>22</v>
      </c>
      <c r="E4524" s="13">
        <v>11</v>
      </c>
      <c r="F4524" s="7">
        <f>(((20-15)/(MIN($E$2:$E$8761)-15))*Data[[#This Row],[temperatuur]])+18.151</f>
        <v>15.8400756302521</v>
      </c>
      <c r="G4524" s="7">
        <f>Data[[#This Row],[Tintern ]]-Data[[#This Row],[temperatuur]]</f>
        <v>4.8400756302521</v>
      </c>
      <c r="H4524" s="7">
        <f>ROUND(IF(Data[[#This Row],[deltaT]]&gt;0,(Data[[#This Row],[Tintern ]]-Data[[#This Row],[temperatuur]])*Uitgangspunten!$B$9,0),1)</f>
        <v>16.8</v>
      </c>
      <c r="I4524"/>
      <c r="J4524"/>
      <c r="K4524" s="6"/>
      <c r="O4524" s="5"/>
      <c r="P4524" s="8"/>
      <c r="U4524"/>
      <c r="V4524"/>
    </row>
    <row r="4525" spans="1:22" x14ac:dyDescent="0.25">
      <c r="A4525">
        <v>2004</v>
      </c>
      <c r="B4525">
        <v>2</v>
      </c>
      <c r="C4525">
        <v>6</v>
      </c>
      <c r="D4525">
        <v>9</v>
      </c>
      <c r="E4525" s="13">
        <v>11</v>
      </c>
      <c r="F4525" s="7">
        <f>(((20-15)/(MIN($E$2:$E$8761)-15))*Data[[#This Row],[temperatuur]])+18.151</f>
        <v>15.8400756302521</v>
      </c>
      <c r="G4525" s="7">
        <f>Data[[#This Row],[Tintern ]]-Data[[#This Row],[temperatuur]]</f>
        <v>4.8400756302521</v>
      </c>
      <c r="H4525" s="7">
        <f>ROUND(IF(Data[[#This Row],[deltaT]]&gt;0,(Data[[#This Row],[Tintern ]]-Data[[#This Row],[temperatuur]])*Uitgangspunten!$B$9,0),1)</f>
        <v>16.8</v>
      </c>
      <c r="I4525"/>
      <c r="J4525"/>
      <c r="K4525" s="6"/>
      <c r="O4525" s="5"/>
      <c r="P4525" s="8"/>
      <c r="U4525"/>
      <c r="V4525"/>
    </row>
    <row r="4526" spans="1:22" x14ac:dyDescent="0.25">
      <c r="A4526">
        <v>2004</v>
      </c>
      <c r="B4526">
        <v>2</v>
      </c>
      <c r="C4526">
        <v>6</v>
      </c>
      <c r="D4526">
        <v>19</v>
      </c>
      <c r="E4526" s="13">
        <v>11</v>
      </c>
      <c r="F4526" s="7">
        <f>(((20-15)/(MIN($E$2:$E$8761)-15))*Data[[#This Row],[temperatuur]])+18.151</f>
        <v>15.8400756302521</v>
      </c>
      <c r="G4526" s="7">
        <f>Data[[#This Row],[Tintern ]]-Data[[#This Row],[temperatuur]]</f>
        <v>4.8400756302521</v>
      </c>
      <c r="H4526" s="7">
        <f>ROUND(IF(Data[[#This Row],[deltaT]]&gt;0,(Data[[#This Row],[Tintern ]]-Data[[#This Row],[temperatuur]])*Uitgangspunten!$B$9,0),1)</f>
        <v>16.8</v>
      </c>
      <c r="I4526"/>
      <c r="J4526"/>
      <c r="K4526" s="6"/>
      <c r="O4526" s="5"/>
      <c r="P4526" s="8"/>
      <c r="U4526"/>
      <c r="V4526"/>
    </row>
    <row r="4527" spans="1:22" x14ac:dyDescent="0.25">
      <c r="A4527">
        <v>2004</v>
      </c>
      <c r="B4527">
        <v>2</v>
      </c>
      <c r="C4527">
        <v>6</v>
      </c>
      <c r="D4527">
        <v>21</v>
      </c>
      <c r="E4527" s="13">
        <v>11</v>
      </c>
      <c r="F4527" s="7">
        <f>(((20-15)/(MIN($E$2:$E$8761)-15))*Data[[#This Row],[temperatuur]])+18.151</f>
        <v>15.8400756302521</v>
      </c>
      <c r="G4527" s="7">
        <f>Data[[#This Row],[Tintern ]]-Data[[#This Row],[temperatuur]]</f>
        <v>4.8400756302521</v>
      </c>
      <c r="H4527" s="7">
        <f>ROUND(IF(Data[[#This Row],[deltaT]]&gt;0,(Data[[#This Row],[Tintern ]]-Data[[#This Row],[temperatuur]])*Uitgangspunten!$B$9,0),1)</f>
        <v>16.8</v>
      </c>
      <c r="I4527"/>
      <c r="J4527"/>
      <c r="K4527" s="6"/>
      <c r="O4527" s="5"/>
      <c r="P4527" s="8"/>
      <c r="U4527"/>
      <c r="V4527"/>
    </row>
    <row r="4528" spans="1:22" x14ac:dyDescent="0.25">
      <c r="A4528">
        <v>2004</v>
      </c>
      <c r="B4528">
        <v>3</v>
      </c>
      <c r="C4528">
        <v>14</v>
      </c>
      <c r="D4528">
        <v>11</v>
      </c>
      <c r="E4528" s="13">
        <v>11</v>
      </c>
      <c r="F4528" s="7">
        <f>(((20-15)/(MIN($E$2:$E$8761)-15))*Data[[#This Row],[temperatuur]])+18.151</f>
        <v>15.8400756302521</v>
      </c>
      <c r="G4528" s="7">
        <f>Data[[#This Row],[Tintern ]]-Data[[#This Row],[temperatuur]]</f>
        <v>4.8400756302521</v>
      </c>
      <c r="H4528" s="7">
        <f>ROUND(IF(Data[[#This Row],[deltaT]]&gt;0,(Data[[#This Row],[Tintern ]]-Data[[#This Row],[temperatuur]])*Uitgangspunten!$B$9,0),1)</f>
        <v>16.8</v>
      </c>
      <c r="I4528"/>
      <c r="J4528"/>
      <c r="K4528" s="6"/>
      <c r="O4528" s="5"/>
      <c r="P4528" s="8"/>
      <c r="U4528"/>
      <c r="V4528"/>
    </row>
    <row r="4529" spans="1:22" x14ac:dyDescent="0.25">
      <c r="A4529">
        <v>2004</v>
      </c>
      <c r="B4529">
        <v>3</v>
      </c>
      <c r="C4529">
        <v>14</v>
      </c>
      <c r="D4529">
        <v>23</v>
      </c>
      <c r="E4529" s="13">
        <v>11</v>
      </c>
      <c r="F4529" s="7">
        <f>(((20-15)/(MIN($E$2:$E$8761)-15))*Data[[#This Row],[temperatuur]])+18.151</f>
        <v>15.8400756302521</v>
      </c>
      <c r="G4529" s="7">
        <f>Data[[#This Row],[Tintern ]]-Data[[#This Row],[temperatuur]]</f>
        <v>4.8400756302521</v>
      </c>
      <c r="H4529" s="7">
        <f>ROUND(IF(Data[[#This Row],[deltaT]]&gt;0,(Data[[#This Row],[Tintern ]]-Data[[#This Row],[temperatuur]])*Uitgangspunten!$B$9,0),1)</f>
        <v>16.8</v>
      </c>
      <c r="I4529"/>
      <c r="J4529"/>
      <c r="K4529" s="6"/>
      <c r="O4529" s="5"/>
      <c r="P4529" s="8"/>
      <c r="U4529"/>
      <c r="V4529"/>
    </row>
    <row r="4530" spans="1:22" x14ac:dyDescent="0.25">
      <c r="A4530">
        <v>2004</v>
      </c>
      <c r="B4530">
        <v>3</v>
      </c>
      <c r="C4530">
        <v>15</v>
      </c>
      <c r="D4530">
        <v>1</v>
      </c>
      <c r="E4530" s="13">
        <v>11</v>
      </c>
      <c r="F4530" s="7">
        <f>(((20-15)/(MIN($E$2:$E$8761)-15))*Data[[#This Row],[temperatuur]])+18.151</f>
        <v>15.8400756302521</v>
      </c>
      <c r="G4530" s="7">
        <f>Data[[#This Row],[Tintern ]]-Data[[#This Row],[temperatuur]]</f>
        <v>4.8400756302521</v>
      </c>
      <c r="H4530" s="7">
        <f>ROUND(IF(Data[[#This Row],[deltaT]]&gt;0,(Data[[#This Row],[Tintern ]]-Data[[#This Row],[temperatuur]])*Uitgangspunten!$B$9,0),1)</f>
        <v>16.8</v>
      </c>
      <c r="I4530"/>
      <c r="J4530"/>
      <c r="K4530" s="6"/>
      <c r="O4530" s="5"/>
      <c r="P4530" s="8"/>
      <c r="U4530"/>
      <c r="V4530"/>
    </row>
    <row r="4531" spans="1:22" x14ac:dyDescent="0.25">
      <c r="A4531">
        <v>2004</v>
      </c>
      <c r="B4531">
        <v>3</v>
      </c>
      <c r="C4531">
        <v>15</v>
      </c>
      <c r="D4531">
        <v>2</v>
      </c>
      <c r="E4531" s="13">
        <v>11</v>
      </c>
      <c r="F4531" s="7">
        <f>(((20-15)/(MIN($E$2:$E$8761)-15))*Data[[#This Row],[temperatuur]])+18.151</f>
        <v>15.8400756302521</v>
      </c>
      <c r="G4531" s="7">
        <f>Data[[#This Row],[Tintern ]]-Data[[#This Row],[temperatuur]]</f>
        <v>4.8400756302521</v>
      </c>
      <c r="H4531" s="7">
        <f>ROUND(IF(Data[[#This Row],[deltaT]]&gt;0,(Data[[#This Row],[Tintern ]]-Data[[#This Row],[temperatuur]])*Uitgangspunten!$B$9,0),1)</f>
        <v>16.8</v>
      </c>
      <c r="I4531"/>
      <c r="J4531"/>
      <c r="K4531" s="6"/>
      <c r="O4531" s="5"/>
      <c r="P4531" s="8"/>
      <c r="U4531"/>
      <c r="V4531"/>
    </row>
    <row r="4532" spans="1:22" x14ac:dyDescent="0.25">
      <c r="A4532">
        <v>2004</v>
      </c>
      <c r="B4532">
        <v>3</v>
      </c>
      <c r="C4532">
        <v>15</v>
      </c>
      <c r="D4532">
        <v>3</v>
      </c>
      <c r="E4532" s="13">
        <v>11</v>
      </c>
      <c r="F4532" s="7">
        <f>(((20-15)/(MIN($E$2:$E$8761)-15))*Data[[#This Row],[temperatuur]])+18.151</f>
        <v>15.8400756302521</v>
      </c>
      <c r="G4532" s="7">
        <f>Data[[#This Row],[Tintern ]]-Data[[#This Row],[temperatuur]]</f>
        <v>4.8400756302521</v>
      </c>
      <c r="H4532" s="7">
        <f>ROUND(IF(Data[[#This Row],[deltaT]]&gt;0,(Data[[#This Row],[Tintern ]]-Data[[#This Row],[temperatuur]])*Uitgangspunten!$B$9,0),1)</f>
        <v>16.8</v>
      </c>
      <c r="I4532"/>
      <c r="J4532"/>
      <c r="K4532" s="6"/>
      <c r="O4532" s="5"/>
      <c r="P4532" s="8"/>
      <c r="U4532"/>
      <c r="V4532"/>
    </row>
    <row r="4533" spans="1:22" x14ac:dyDescent="0.25">
      <c r="A4533">
        <v>2004</v>
      </c>
      <c r="B4533">
        <v>3</v>
      </c>
      <c r="C4533">
        <v>29</v>
      </c>
      <c r="D4533">
        <v>10</v>
      </c>
      <c r="E4533" s="13">
        <v>11</v>
      </c>
      <c r="F4533" s="7">
        <f>(((20-15)/(MIN($E$2:$E$8761)-15))*Data[[#This Row],[temperatuur]])+18.151</f>
        <v>15.8400756302521</v>
      </c>
      <c r="G4533" s="7">
        <f>Data[[#This Row],[Tintern ]]-Data[[#This Row],[temperatuur]]</f>
        <v>4.8400756302521</v>
      </c>
      <c r="H4533" s="7">
        <f>ROUND(IF(Data[[#This Row],[deltaT]]&gt;0,(Data[[#This Row],[Tintern ]]-Data[[#This Row],[temperatuur]])*Uitgangspunten!$B$9,0),1)</f>
        <v>16.8</v>
      </c>
      <c r="I4533"/>
      <c r="J4533"/>
      <c r="K4533" s="6"/>
      <c r="O4533" s="5"/>
      <c r="P4533" s="8"/>
      <c r="U4533"/>
      <c r="V4533"/>
    </row>
    <row r="4534" spans="1:22" x14ac:dyDescent="0.25">
      <c r="A4534">
        <v>2004</v>
      </c>
      <c r="B4534">
        <v>3</v>
      </c>
      <c r="C4534">
        <v>29</v>
      </c>
      <c r="D4534">
        <v>18</v>
      </c>
      <c r="E4534" s="13">
        <v>11</v>
      </c>
      <c r="F4534" s="7">
        <f>(((20-15)/(MIN($E$2:$E$8761)-15))*Data[[#This Row],[temperatuur]])+18.151</f>
        <v>15.8400756302521</v>
      </c>
      <c r="G4534" s="7">
        <f>Data[[#This Row],[Tintern ]]-Data[[#This Row],[temperatuur]]</f>
        <v>4.8400756302521</v>
      </c>
      <c r="H4534" s="7">
        <f>ROUND(IF(Data[[#This Row],[deltaT]]&gt;0,(Data[[#This Row],[Tintern ]]-Data[[#This Row],[temperatuur]])*Uitgangspunten!$B$9,0),1)</f>
        <v>16.8</v>
      </c>
      <c r="I4534"/>
      <c r="J4534"/>
      <c r="K4534" s="6"/>
      <c r="O4534" s="5"/>
      <c r="P4534" s="8"/>
      <c r="U4534"/>
      <c r="V4534"/>
    </row>
    <row r="4535" spans="1:22" x14ac:dyDescent="0.25">
      <c r="A4535">
        <v>2002</v>
      </c>
      <c r="B4535">
        <v>4</v>
      </c>
      <c r="C4535">
        <v>10</v>
      </c>
      <c r="D4535">
        <v>11</v>
      </c>
      <c r="E4535" s="13">
        <v>11</v>
      </c>
      <c r="F4535" s="7">
        <f>(((20-15)/(MIN($E$2:$E$8761)-15))*Data[[#This Row],[temperatuur]])+18.151</f>
        <v>15.8400756302521</v>
      </c>
      <c r="G4535" s="7">
        <f>Data[[#This Row],[Tintern ]]-Data[[#This Row],[temperatuur]]</f>
        <v>4.8400756302521</v>
      </c>
      <c r="H4535" s="7">
        <f>ROUND(IF(Data[[#This Row],[deltaT]]&gt;0,(Data[[#This Row],[Tintern ]]-Data[[#This Row],[temperatuur]])*Uitgangspunten!$B$9,0),1)</f>
        <v>16.8</v>
      </c>
      <c r="I4535"/>
      <c r="J4535"/>
      <c r="K4535" s="6"/>
      <c r="O4535" s="5"/>
      <c r="P4535" s="8"/>
      <c r="U4535"/>
      <c r="V4535"/>
    </row>
    <row r="4536" spans="1:22" x14ac:dyDescent="0.25">
      <c r="A4536">
        <v>2002</v>
      </c>
      <c r="B4536">
        <v>4</v>
      </c>
      <c r="C4536">
        <v>18</v>
      </c>
      <c r="D4536">
        <v>9</v>
      </c>
      <c r="E4536" s="13">
        <v>11</v>
      </c>
      <c r="F4536" s="7">
        <f>(((20-15)/(MIN($E$2:$E$8761)-15))*Data[[#This Row],[temperatuur]])+18.151</f>
        <v>15.8400756302521</v>
      </c>
      <c r="G4536" s="7">
        <f>Data[[#This Row],[Tintern ]]-Data[[#This Row],[temperatuur]]</f>
        <v>4.8400756302521</v>
      </c>
      <c r="H4536" s="7">
        <f>ROUND(IF(Data[[#This Row],[deltaT]]&gt;0,(Data[[#This Row],[Tintern ]]-Data[[#This Row],[temperatuur]])*Uitgangspunten!$B$9,0),1)</f>
        <v>16.8</v>
      </c>
      <c r="I4536"/>
      <c r="J4536"/>
      <c r="K4536" s="6"/>
      <c r="O4536" s="5"/>
      <c r="P4536" s="8"/>
      <c r="U4536"/>
      <c r="V4536"/>
    </row>
    <row r="4537" spans="1:22" x14ac:dyDescent="0.25">
      <c r="A4537">
        <v>2002</v>
      </c>
      <c r="B4537">
        <v>4</v>
      </c>
      <c r="C4537">
        <v>20</v>
      </c>
      <c r="D4537">
        <v>12</v>
      </c>
      <c r="E4537" s="13">
        <v>11</v>
      </c>
      <c r="F4537" s="7">
        <f>(((20-15)/(MIN($E$2:$E$8761)-15))*Data[[#This Row],[temperatuur]])+18.151</f>
        <v>15.8400756302521</v>
      </c>
      <c r="G4537" s="7">
        <f>Data[[#This Row],[Tintern ]]-Data[[#This Row],[temperatuur]]</f>
        <v>4.8400756302521</v>
      </c>
      <c r="H4537" s="7">
        <f>ROUND(IF(Data[[#This Row],[deltaT]]&gt;0,(Data[[#This Row],[Tintern ]]-Data[[#This Row],[temperatuur]])*Uitgangspunten!$B$9,0),1)</f>
        <v>16.8</v>
      </c>
      <c r="I4537"/>
      <c r="J4537"/>
      <c r="K4537" s="6"/>
      <c r="O4537" s="5"/>
      <c r="P4537" s="8"/>
      <c r="U4537"/>
      <c r="V4537"/>
    </row>
    <row r="4538" spans="1:22" x14ac:dyDescent="0.25">
      <c r="A4538">
        <v>2002</v>
      </c>
      <c r="B4538">
        <v>4</v>
      </c>
      <c r="C4538">
        <v>27</v>
      </c>
      <c r="D4538">
        <v>12</v>
      </c>
      <c r="E4538" s="13">
        <v>11</v>
      </c>
      <c r="F4538" s="7">
        <f>(((20-15)/(MIN($E$2:$E$8761)-15))*Data[[#This Row],[temperatuur]])+18.151</f>
        <v>15.8400756302521</v>
      </c>
      <c r="G4538" s="7">
        <f>Data[[#This Row],[Tintern ]]-Data[[#This Row],[temperatuur]]</f>
        <v>4.8400756302521</v>
      </c>
      <c r="H4538" s="7">
        <f>ROUND(IF(Data[[#This Row],[deltaT]]&gt;0,(Data[[#This Row],[Tintern ]]-Data[[#This Row],[temperatuur]])*Uitgangspunten!$B$9,0),1)</f>
        <v>16.8</v>
      </c>
      <c r="I4538">
        <f>(MAX(E4514:E4537)+MIN(E4514:E4537))/20</f>
        <v>1.095</v>
      </c>
      <c r="J4538"/>
      <c r="K4538" s="6"/>
      <c r="O4538" s="5"/>
      <c r="P4538" s="8"/>
      <c r="U4538"/>
      <c r="V4538"/>
    </row>
    <row r="4539" spans="1:22" x14ac:dyDescent="0.25">
      <c r="A4539">
        <v>2000</v>
      </c>
      <c r="B4539">
        <v>5</v>
      </c>
      <c r="C4539">
        <v>2</v>
      </c>
      <c r="D4539">
        <v>19</v>
      </c>
      <c r="E4539" s="13">
        <v>11</v>
      </c>
      <c r="F4539" s="7">
        <f>(((20-15)/(MIN($E$2:$E$8761)-15))*Data[[#This Row],[temperatuur]])+18.151</f>
        <v>15.8400756302521</v>
      </c>
      <c r="G4539" s="7">
        <f>Data[[#This Row],[Tintern ]]-Data[[#This Row],[temperatuur]]</f>
        <v>4.8400756302521</v>
      </c>
      <c r="H4539" s="7">
        <f>ROUND(IF(Data[[#This Row],[deltaT]]&gt;0,(Data[[#This Row],[Tintern ]]-Data[[#This Row],[temperatuur]])*Uitgangspunten!$B$9,0),1)</f>
        <v>16.8</v>
      </c>
      <c r="I4539"/>
      <c r="J4539"/>
      <c r="K4539" s="6"/>
      <c r="O4539" s="5"/>
      <c r="P4539" s="8"/>
      <c r="U4539"/>
      <c r="V4539"/>
    </row>
    <row r="4540" spans="1:22" x14ac:dyDescent="0.25">
      <c r="A4540">
        <v>2000</v>
      </c>
      <c r="B4540">
        <v>5</v>
      </c>
      <c r="C4540">
        <v>14</v>
      </c>
      <c r="D4540">
        <v>2</v>
      </c>
      <c r="E4540" s="13">
        <v>11</v>
      </c>
      <c r="F4540" s="7">
        <f>(((20-15)/(MIN($E$2:$E$8761)-15))*Data[[#This Row],[temperatuur]])+18.151</f>
        <v>15.8400756302521</v>
      </c>
      <c r="G4540" s="7">
        <f>Data[[#This Row],[Tintern ]]-Data[[#This Row],[temperatuur]]</f>
        <v>4.8400756302521</v>
      </c>
      <c r="H4540" s="7">
        <f>ROUND(IF(Data[[#This Row],[deltaT]]&gt;0,(Data[[#This Row],[Tintern ]]-Data[[#This Row],[temperatuur]])*Uitgangspunten!$B$9,0),1)</f>
        <v>16.8</v>
      </c>
      <c r="I4540"/>
      <c r="J4540"/>
      <c r="K4540" s="6"/>
      <c r="O4540" s="5"/>
      <c r="P4540" s="8"/>
      <c r="U4540"/>
      <c r="V4540"/>
    </row>
    <row r="4541" spans="1:22" x14ac:dyDescent="0.25">
      <c r="A4541">
        <v>2000</v>
      </c>
      <c r="B4541">
        <v>5</v>
      </c>
      <c r="C4541">
        <v>17</v>
      </c>
      <c r="D4541">
        <v>23</v>
      </c>
      <c r="E4541" s="13">
        <v>11</v>
      </c>
      <c r="F4541" s="7">
        <f>(((20-15)/(MIN($E$2:$E$8761)-15))*Data[[#This Row],[temperatuur]])+18.151</f>
        <v>15.8400756302521</v>
      </c>
      <c r="G4541" s="7">
        <f>Data[[#This Row],[Tintern ]]-Data[[#This Row],[temperatuur]]</f>
        <v>4.8400756302521</v>
      </c>
      <c r="H4541" s="7">
        <f>ROUND(IF(Data[[#This Row],[deltaT]]&gt;0,(Data[[#This Row],[Tintern ]]-Data[[#This Row],[temperatuur]])*Uitgangspunten!$B$9,0),1)</f>
        <v>16.8</v>
      </c>
      <c r="I4541"/>
      <c r="J4541"/>
      <c r="K4541" s="6"/>
      <c r="O4541" s="5"/>
      <c r="P4541" s="8"/>
      <c r="U4541"/>
      <c r="V4541"/>
    </row>
    <row r="4542" spans="1:22" x14ac:dyDescent="0.25">
      <c r="A4542">
        <v>2000</v>
      </c>
      <c r="B4542">
        <v>5</v>
      </c>
      <c r="C4542">
        <v>22</v>
      </c>
      <c r="D4542">
        <v>7</v>
      </c>
      <c r="E4542" s="13">
        <v>11</v>
      </c>
      <c r="F4542" s="7">
        <f>(((20-15)/(MIN($E$2:$E$8761)-15))*Data[[#This Row],[temperatuur]])+18.151</f>
        <v>15.8400756302521</v>
      </c>
      <c r="G4542" s="7">
        <f>Data[[#This Row],[Tintern ]]-Data[[#This Row],[temperatuur]]</f>
        <v>4.8400756302521</v>
      </c>
      <c r="H4542" s="7">
        <f>ROUND(IF(Data[[#This Row],[deltaT]]&gt;0,(Data[[#This Row],[Tintern ]]-Data[[#This Row],[temperatuur]])*Uitgangspunten!$B$9,0),1)</f>
        <v>16.8</v>
      </c>
      <c r="I4542"/>
      <c r="J4542"/>
      <c r="K4542" s="6"/>
      <c r="O4542" s="5"/>
      <c r="P4542" s="8"/>
      <c r="U4542"/>
      <c r="V4542"/>
    </row>
    <row r="4543" spans="1:22" x14ac:dyDescent="0.25">
      <c r="A4543">
        <v>2000</v>
      </c>
      <c r="B4543">
        <v>5</v>
      </c>
      <c r="C4543">
        <v>27</v>
      </c>
      <c r="D4543">
        <v>21</v>
      </c>
      <c r="E4543" s="13">
        <v>11</v>
      </c>
      <c r="F4543" s="7">
        <f>(((20-15)/(MIN($E$2:$E$8761)-15))*Data[[#This Row],[temperatuur]])+18.151</f>
        <v>15.8400756302521</v>
      </c>
      <c r="G4543" s="7">
        <f>Data[[#This Row],[Tintern ]]-Data[[#This Row],[temperatuur]]</f>
        <v>4.8400756302521</v>
      </c>
      <c r="H4543" s="7">
        <f>ROUND(IF(Data[[#This Row],[deltaT]]&gt;0,(Data[[#This Row],[Tintern ]]-Data[[#This Row],[temperatuur]])*Uitgangspunten!$B$9,0),1)</f>
        <v>16.8</v>
      </c>
      <c r="I4543"/>
      <c r="J4543"/>
      <c r="K4543" s="6"/>
      <c r="O4543" s="5"/>
      <c r="P4543" s="8"/>
      <c r="U4543"/>
      <c r="V4543"/>
    </row>
    <row r="4544" spans="1:22" x14ac:dyDescent="0.25">
      <c r="A4544">
        <v>2000</v>
      </c>
      <c r="B4544">
        <v>5</v>
      </c>
      <c r="C4544">
        <v>28</v>
      </c>
      <c r="D4544">
        <v>8</v>
      </c>
      <c r="E4544" s="13">
        <v>11</v>
      </c>
      <c r="F4544" s="7">
        <f>(((20-15)/(MIN($E$2:$E$8761)-15))*Data[[#This Row],[temperatuur]])+18.151</f>
        <v>15.8400756302521</v>
      </c>
      <c r="G4544" s="7">
        <f>Data[[#This Row],[Tintern ]]-Data[[#This Row],[temperatuur]]</f>
        <v>4.8400756302521</v>
      </c>
      <c r="H4544" s="7">
        <f>ROUND(IF(Data[[#This Row],[deltaT]]&gt;0,(Data[[#This Row],[Tintern ]]-Data[[#This Row],[temperatuur]])*Uitgangspunten!$B$9,0),1)</f>
        <v>16.8</v>
      </c>
      <c r="I4544"/>
      <c r="J4544"/>
      <c r="K4544" s="6"/>
      <c r="O4544" s="5"/>
      <c r="P4544" s="8"/>
      <c r="U4544"/>
      <c r="V4544"/>
    </row>
    <row r="4545" spans="1:22" x14ac:dyDescent="0.25">
      <c r="A4545">
        <v>2000</v>
      </c>
      <c r="B4545">
        <v>5</v>
      </c>
      <c r="C4545">
        <v>30</v>
      </c>
      <c r="D4545">
        <v>8</v>
      </c>
      <c r="E4545" s="13">
        <v>11</v>
      </c>
      <c r="F4545" s="7">
        <f>(((20-15)/(MIN($E$2:$E$8761)-15))*Data[[#This Row],[temperatuur]])+18.151</f>
        <v>15.8400756302521</v>
      </c>
      <c r="G4545" s="7">
        <f>Data[[#This Row],[Tintern ]]-Data[[#This Row],[temperatuur]]</f>
        <v>4.8400756302521</v>
      </c>
      <c r="H4545" s="7">
        <f>ROUND(IF(Data[[#This Row],[deltaT]]&gt;0,(Data[[#This Row],[Tintern ]]-Data[[#This Row],[temperatuur]])*Uitgangspunten!$B$9,0),1)</f>
        <v>16.8</v>
      </c>
      <c r="I4545"/>
      <c r="J4545"/>
      <c r="K4545" s="6"/>
      <c r="O4545" s="5"/>
      <c r="P4545" s="8"/>
      <c r="U4545"/>
      <c r="V4545"/>
    </row>
    <row r="4546" spans="1:22" x14ac:dyDescent="0.25">
      <c r="A4546">
        <v>2011</v>
      </c>
      <c r="B4546">
        <v>6</v>
      </c>
      <c r="C4546">
        <v>9</v>
      </c>
      <c r="D4546">
        <v>21</v>
      </c>
      <c r="E4546" s="13">
        <v>11</v>
      </c>
      <c r="F4546" s="7">
        <f>(((20-15)/(MIN($E$2:$E$8761)-15))*Data[[#This Row],[temperatuur]])+18.151</f>
        <v>15.8400756302521</v>
      </c>
      <c r="G4546" s="7">
        <f>Data[[#This Row],[Tintern ]]-Data[[#This Row],[temperatuur]]</f>
        <v>4.8400756302521</v>
      </c>
      <c r="H4546" s="7">
        <f>ROUND(IF(Data[[#This Row],[deltaT]]&gt;0,(Data[[#This Row],[Tintern ]]-Data[[#This Row],[temperatuur]])*Uitgangspunten!$B$9,0),1)</f>
        <v>16.8</v>
      </c>
      <c r="I4546"/>
      <c r="J4546"/>
      <c r="K4546" s="6"/>
      <c r="O4546" s="5"/>
      <c r="P4546" s="8"/>
      <c r="U4546"/>
      <c r="V4546"/>
    </row>
    <row r="4547" spans="1:22" x14ac:dyDescent="0.25">
      <c r="A4547">
        <v>2011</v>
      </c>
      <c r="B4547">
        <v>6</v>
      </c>
      <c r="C4547">
        <v>15</v>
      </c>
      <c r="D4547">
        <v>3</v>
      </c>
      <c r="E4547" s="13">
        <v>11</v>
      </c>
      <c r="F4547" s="7">
        <f>(((20-15)/(MIN($E$2:$E$8761)-15))*Data[[#This Row],[temperatuur]])+18.151</f>
        <v>15.8400756302521</v>
      </c>
      <c r="G4547" s="7">
        <f>Data[[#This Row],[Tintern ]]-Data[[#This Row],[temperatuur]]</f>
        <v>4.8400756302521</v>
      </c>
      <c r="H4547" s="7">
        <f>ROUND(IF(Data[[#This Row],[deltaT]]&gt;0,(Data[[#This Row],[Tintern ]]-Data[[#This Row],[temperatuur]])*Uitgangspunten!$B$9,0),1)</f>
        <v>16.8</v>
      </c>
      <c r="I4547"/>
      <c r="J4547"/>
      <c r="K4547" s="6"/>
      <c r="O4547" s="5"/>
      <c r="P4547" s="8"/>
      <c r="U4547"/>
      <c r="V4547"/>
    </row>
    <row r="4548" spans="1:22" x14ac:dyDescent="0.25">
      <c r="A4548">
        <v>2001</v>
      </c>
      <c r="B4548">
        <v>8</v>
      </c>
      <c r="C4548">
        <v>5</v>
      </c>
      <c r="D4548">
        <v>23</v>
      </c>
      <c r="E4548" s="13">
        <v>11</v>
      </c>
      <c r="F4548" s="7">
        <f>(((20-15)/(MIN($E$2:$E$8761)-15))*Data[[#This Row],[temperatuur]])+18.151</f>
        <v>15.8400756302521</v>
      </c>
      <c r="G4548" s="7">
        <f>Data[[#This Row],[Tintern ]]-Data[[#This Row],[temperatuur]]</f>
        <v>4.8400756302521</v>
      </c>
      <c r="H4548" s="7">
        <f>ROUND(IF(Data[[#This Row],[deltaT]]&gt;0,(Data[[#This Row],[Tintern ]]-Data[[#This Row],[temperatuur]])*Uitgangspunten!$B$9,0),1)</f>
        <v>16.8</v>
      </c>
      <c r="I4548"/>
      <c r="J4548"/>
      <c r="K4548" s="6"/>
      <c r="O4548" s="5"/>
      <c r="P4548" s="8"/>
      <c r="U4548"/>
      <c r="V4548"/>
    </row>
    <row r="4549" spans="1:22" x14ac:dyDescent="0.25">
      <c r="A4549">
        <v>2001</v>
      </c>
      <c r="B4549">
        <v>8</v>
      </c>
      <c r="C4549">
        <v>6</v>
      </c>
      <c r="D4549">
        <v>4</v>
      </c>
      <c r="E4549" s="13">
        <v>11</v>
      </c>
      <c r="F4549" s="7">
        <f>(((20-15)/(MIN($E$2:$E$8761)-15))*Data[[#This Row],[temperatuur]])+18.151</f>
        <v>15.8400756302521</v>
      </c>
      <c r="G4549" s="7">
        <f>Data[[#This Row],[Tintern ]]-Data[[#This Row],[temperatuur]]</f>
        <v>4.8400756302521</v>
      </c>
      <c r="H4549" s="7">
        <f>ROUND(IF(Data[[#This Row],[deltaT]]&gt;0,(Data[[#This Row],[Tintern ]]-Data[[#This Row],[temperatuur]])*Uitgangspunten!$B$9,0),1)</f>
        <v>16.8</v>
      </c>
      <c r="I4549"/>
      <c r="J4549"/>
      <c r="K4549" s="6"/>
      <c r="O4549" s="5"/>
      <c r="P4549" s="8"/>
      <c r="U4549"/>
      <c r="V4549"/>
    </row>
    <row r="4550" spans="1:22" x14ac:dyDescent="0.25">
      <c r="A4550">
        <v>2001</v>
      </c>
      <c r="B4550">
        <v>8</v>
      </c>
      <c r="C4550">
        <v>28</v>
      </c>
      <c r="D4550">
        <v>22</v>
      </c>
      <c r="E4550" s="13">
        <v>11</v>
      </c>
      <c r="F4550" s="7">
        <f>(((20-15)/(MIN($E$2:$E$8761)-15))*Data[[#This Row],[temperatuur]])+18.151</f>
        <v>15.8400756302521</v>
      </c>
      <c r="G4550" s="7">
        <f>Data[[#This Row],[Tintern ]]-Data[[#This Row],[temperatuur]]</f>
        <v>4.8400756302521</v>
      </c>
      <c r="H4550" s="7">
        <f>ROUND(IF(Data[[#This Row],[deltaT]]&gt;0,(Data[[#This Row],[Tintern ]]-Data[[#This Row],[temperatuur]])*Uitgangspunten!$B$9,0),1)</f>
        <v>16.8</v>
      </c>
      <c r="I4550"/>
      <c r="J4550"/>
      <c r="K4550" s="6"/>
      <c r="O4550" s="5"/>
      <c r="P4550" s="8"/>
      <c r="U4550"/>
      <c r="V4550"/>
    </row>
    <row r="4551" spans="1:22" x14ac:dyDescent="0.25">
      <c r="A4551">
        <v>2010</v>
      </c>
      <c r="B4551">
        <v>10</v>
      </c>
      <c r="C4551">
        <v>10</v>
      </c>
      <c r="D4551">
        <v>19</v>
      </c>
      <c r="E4551" s="13">
        <v>11</v>
      </c>
      <c r="F4551" s="7">
        <f>(((20-15)/(MIN($E$2:$E$8761)-15))*Data[[#This Row],[temperatuur]])+18.151</f>
        <v>15.8400756302521</v>
      </c>
      <c r="G4551" s="7">
        <f>Data[[#This Row],[Tintern ]]-Data[[#This Row],[temperatuur]]</f>
        <v>4.8400756302521</v>
      </c>
      <c r="H4551" s="7">
        <f>ROUND(IF(Data[[#This Row],[deltaT]]&gt;0,(Data[[#This Row],[Tintern ]]-Data[[#This Row],[temperatuur]])*Uitgangspunten!$B$9,0),1)</f>
        <v>16.8</v>
      </c>
      <c r="I4551"/>
      <c r="J4551"/>
      <c r="K4551" s="6"/>
      <c r="O4551" s="5"/>
      <c r="P4551" s="8"/>
      <c r="U4551"/>
      <c r="V4551"/>
    </row>
    <row r="4552" spans="1:22" x14ac:dyDescent="0.25">
      <c r="A4552">
        <v>2010</v>
      </c>
      <c r="B4552">
        <v>10</v>
      </c>
      <c r="C4552">
        <v>11</v>
      </c>
      <c r="D4552">
        <v>18</v>
      </c>
      <c r="E4552" s="13">
        <v>11</v>
      </c>
      <c r="F4552" s="7">
        <f>(((20-15)/(MIN($E$2:$E$8761)-15))*Data[[#This Row],[temperatuur]])+18.151</f>
        <v>15.8400756302521</v>
      </c>
      <c r="G4552" s="7">
        <f>Data[[#This Row],[Tintern ]]-Data[[#This Row],[temperatuur]]</f>
        <v>4.8400756302521</v>
      </c>
      <c r="H4552" s="7">
        <f>ROUND(IF(Data[[#This Row],[deltaT]]&gt;0,(Data[[#This Row],[Tintern ]]-Data[[#This Row],[temperatuur]])*Uitgangspunten!$B$9,0),1)</f>
        <v>16.8</v>
      </c>
      <c r="I4552"/>
      <c r="J4552"/>
      <c r="K4552" s="6"/>
      <c r="O4552" s="5"/>
      <c r="P4552" s="8"/>
      <c r="U4552"/>
      <c r="V4552"/>
    </row>
    <row r="4553" spans="1:22" x14ac:dyDescent="0.25">
      <c r="A4553">
        <v>2010</v>
      </c>
      <c r="B4553">
        <v>10</v>
      </c>
      <c r="C4553">
        <v>13</v>
      </c>
      <c r="D4553">
        <v>11</v>
      </c>
      <c r="E4553" s="13">
        <v>11</v>
      </c>
      <c r="F4553" s="7">
        <f>(((20-15)/(MIN($E$2:$E$8761)-15))*Data[[#This Row],[temperatuur]])+18.151</f>
        <v>15.8400756302521</v>
      </c>
      <c r="G4553" s="7">
        <f>Data[[#This Row],[Tintern ]]-Data[[#This Row],[temperatuur]]</f>
        <v>4.8400756302521</v>
      </c>
      <c r="H4553" s="7">
        <f>ROUND(IF(Data[[#This Row],[deltaT]]&gt;0,(Data[[#This Row],[Tintern ]]-Data[[#This Row],[temperatuur]])*Uitgangspunten!$B$9,0),1)</f>
        <v>16.8</v>
      </c>
      <c r="I4553"/>
      <c r="J4553"/>
      <c r="K4553" s="6"/>
      <c r="O4553" s="5"/>
      <c r="P4553" s="8"/>
      <c r="U4553"/>
      <c r="V4553"/>
    </row>
    <row r="4554" spans="1:22" x14ac:dyDescent="0.25">
      <c r="A4554">
        <v>2010</v>
      </c>
      <c r="B4554">
        <v>10</v>
      </c>
      <c r="C4554">
        <v>15</v>
      </c>
      <c r="D4554">
        <v>14</v>
      </c>
      <c r="E4554" s="13">
        <v>11</v>
      </c>
      <c r="F4554" s="7">
        <f>(((20-15)/(MIN($E$2:$E$8761)-15))*Data[[#This Row],[temperatuur]])+18.151</f>
        <v>15.8400756302521</v>
      </c>
      <c r="G4554" s="7">
        <f>Data[[#This Row],[Tintern ]]-Data[[#This Row],[temperatuur]]</f>
        <v>4.8400756302521</v>
      </c>
      <c r="H4554" s="7">
        <f>ROUND(IF(Data[[#This Row],[deltaT]]&gt;0,(Data[[#This Row],[Tintern ]]-Data[[#This Row],[temperatuur]])*Uitgangspunten!$B$9,0),1)</f>
        <v>16.8</v>
      </c>
      <c r="I4554"/>
      <c r="J4554"/>
      <c r="K4554" s="6"/>
      <c r="O4554" s="5"/>
      <c r="P4554" s="8"/>
      <c r="U4554"/>
      <c r="V4554"/>
    </row>
    <row r="4555" spans="1:22" x14ac:dyDescent="0.25">
      <c r="A4555">
        <v>2010</v>
      </c>
      <c r="B4555">
        <v>10</v>
      </c>
      <c r="C4555">
        <v>21</v>
      </c>
      <c r="D4555">
        <v>11</v>
      </c>
      <c r="E4555" s="13">
        <v>11</v>
      </c>
      <c r="F4555" s="7">
        <f>(((20-15)/(MIN($E$2:$E$8761)-15))*Data[[#This Row],[temperatuur]])+18.151</f>
        <v>15.8400756302521</v>
      </c>
      <c r="G4555" s="7">
        <f>Data[[#This Row],[Tintern ]]-Data[[#This Row],[temperatuur]]</f>
        <v>4.8400756302521</v>
      </c>
      <c r="H4555" s="7">
        <f>ROUND(IF(Data[[#This Row],[deltaT]]&gt;0,(Data[[#This Row],[Tintern ]]-Data[[#This Row],[temperatuur]])*Uitgangspunten!$B$9,0),1)</f>
        <v>16.8</v>
      </c>
      <c r="I4555"/>
      <c r="J4555"/>
      <c r="K4555" s="6"/>
      <c r="O4555" s="5"/>
      <c r="P4555" s="8"/>
      <c r="U4555"/>
      <c r="V4555"/>
    </row>
    <row r="4556" spans="1:22" x14ac:dyDescent="0.25">
      <c r="A4556">
        <v>2010</v>
      </c>
      <c r="B4556">
        <v>10</v>
      </c>
      <c r="C4556">
        <v>21</v>
      </c>
      <c r="D4556">
        <v>13</v>
      </c>
      <c r="E4556" s="13">
        <v>11</v>
      </c>
      <c r="F4556" s="7">
        <f>(((20-15)/(MIN($E$2:$E$8761)-15))*Data[[#This Row],[temperatuur]])+18.151</f>
        <v>15.8400756302521</v>
      </c>
      <c r="G4556" s="7">
        <f>Data[[#This Row],[Tintern ]]-Data[[#This Row],[temperatuur]]</f>
        <v>4.8400756302521</v>
      </c>
      <c r="H4556" s="7">
        <f>ROUND(IF(Data[[#This Row],[deltaT]]&gt;0,(Data[[#This Row],[Tintern ]]-Data[[#This Row],[temperatuur]])*Uitgangspunten!$B$9,0),1)</f>
        <v>16.8</v>
      </c>
      <c r="I4556"/>
      <c r="J4556"/>
      <c r="K4556" s="6"/>
      <c r="O4556" s="5"/>
      <c r="P4556" s="8"/>
      <c r="U4556"/>
      <c r="V4556"/>
    </row>
    <row r="4557" spans="1:22" x14ac:dyDescent="0.25">
      <c r="A4557">
        <v>2010</v>
      </c>
      <c r="B4557">
        <v>10</v>
      </c>
      <c r="C4557">
        <v>24</v>
      </c>
      <c r="D4557">
        <v>11</v>
      </c>
      <c r="E4557" s="13">
        <v>11</v>
      </c>
      <c r="F4557" s="7">
        <f>(((20-15)/(MIN($E$2:$E$8761)-15))*Data[[#This Row],[temperatuur]])+18.151</f>
        <v>15.8400756302521</v>
      </c>
      <c r="G4557" s="7">
        <f>Data[[#This Row],[Tintern ]]-Data[[#This Row],[temperatuur]]</f>
        <v>4.8400756302521</v>
      </c>
      <c r="H4557" s="7">
        <f>ROUND(IF(Data[[#This Row],[deltaT]]&gt;0,(Data[[#This Row],[Tintern ]]-Data[[#This Row],[temperatuur]])*Uitgangspunten!$B$9,0),1)</f>
        <v>16.8</v>
      </c>
      <c r="I4557"/>
      <c r="J4557"/>
      <c r="K4557" s="6"/>
      <c r="O4557" s="5"/>
      <c r="P4557" s="8"/>
      <c r="U4557"/>
      <c r="V4557"/>
    </row>
    <row r="4558" spans="1:22" x14ac:dyDescent="0.25">
      <c r="A4558">
        <v>2010</v>
      </c>
      <c r="B4558">
        <v>10</v>
      </c>
      <c r="C4558">
        <v>29</v>
      </c>
      <c r="D4558">
        <v>12</v>
      </c>
      <c r="E4558" s="13">
        <v>11</v>
      </c>
      <c r="F4558" s="7">
        <f>(((20-15)/(MIN($E$2:$E$8761)-15))*Data[[#This Row],[temperatuur]])+18.151</f>
        <v>15.8400756302521</v>
      </c>
      <c r="G4558" s="7">
        <f>Data[[#This Row],[Tintern ]]-Data[[#This Row],[temperatuur]]</f>
        <v>4.8400756302521</v>
      </c>
      <c r="H4558" s="7">
        <f>ROUND(IF(Data[[#This Row],[deltaT]]&gt;0,(Data[[#This Row],[Tintern ]]-Data[[#This Row],[temperatuur]])*Uitgangspunten!$B$9,0),1)</f>
        <v>16.8</v>
      </c>
      <c r="I4558"/>
      <c r="J4558"/>
      <c r="K4558" s="6"/>
      <c r="O4558" s="5"/>
      <c r="P4558" s="8"/>
      <c r="U4558"/>
      <c r="V4558"/>
    </row>
    <row r="4559" spans="1:22" x14ac:dyDescent="0.25">
      <c r="A4559">
        <v>2003</v>
      </c>
      <c r="B4559">
        <v>11</v>
      </c>
      <c r="C4559">
        <v>1</v>
      </c>
      <c r="D4559">
        <v>12</v>
      </c>
      <c r="E4559" s="13">
        <v>11</v>
      </c>
      <c r="F4559" s="7">
        <f>(((20-15)/(MIN($E$2:$E$8761)-15))*Data[[#This Row],[temperatuur]])+18.151</f>
        <v>15.8400756302521</v>
      </c>
      <c r="G4559" s="7">
        <f>Data[[#This Row],[Tintern ]]-Data[[#This Row],[temperatuur]]</f>
        <v>4.8400756302521</v>
      </c>
      <c r="H4559" s="7">
        <f>ROUND(IF(Data[[#This Row],[deltaT]]&gt;0,(Data[[#This Row],[Tintern ]]-Data[[#This Row],[temperatuur]])*Uitgangspunten!$B$9,0),1)</f>
        <v>16.8</v>
      </c>
      <c r="I4559"/>
      <c r="J4559"/>
      <c r="K4559" s="6"/>
      <c r="O4559" s="5"/>
      <c r="P4559" s="8"/>
      <c r="U4559"/>
      <c r="V4559"/>
    </row>
    <row r="4560" spans="1:22" x14ac:dyDescent="0.25">
      <c r="A4560">
        <v>2003</v>
      </c>
      <c r="B4560">
        <v>11</v>
      </c>
      <c r="C4560">
        <v>2</v>
      </c>
      <c r="D4560">
        <v>24</v>
      </c>
      <c r="E4560" s="13">
        <v>11</v>
      </c>
      <c r="F4560" s="7">
        <f>(((20-15)/(MIN($E$2:$E$8761)-15))*Data[[#This Row],[temperatuur]])+18.151</f>
        <v>15.8400756302521</v>
      </c>
      <c r="G4560" s="7">
        <f>Data[[#This Row],[Tintern ]]-Data[[#This Row],[temperatuur]]</f>
        <v>4.8400756302521</v>
      </c>
      <c r="H4560" s="7">
        <f>ROUND(IF(Data[[#This Row],[deltaT]]&gt;0,(Data[[#This Row],[Tintern ]]-Data[[#This Row],[temperatuur]])*Uitgangspunten!$B$9,0),1)</f>
        <v>16.8</v>
      </c>
      <c r="I4560"/>
      <c r="J4560"/>
      <c r="K4560" s="6"/>
      <c r="O4560" s="5"/>
      <c r="P4560" s="8"/>
      <c r="U4560"/>
      <c r="V4560"/>
    </row>
    <row r="4561" spans="1:22" x14ac:dyDescent="0.25">
      <c r="A4561">
        <v>2003</v>
      </c>
      <c r="B4561">
        <v>11</v>
      </c>
      <c r="C4561">
        <v>3</v>
      </c>
      <c r="D4561">
        <v>5</v>
      </c>
      <c r="E4561" s="13">
        <v>11</v>
      </c>
      <c r="F4561" s="7">
        <f>(((20-15)/(MIN($E$2:$E$8761)-15))*Data[[#This Row],[temperatuur]])+18.151</f>
        <v>15.8400756302521</v>
      </c>
      <c r="G4561" s="7">
        <f>Data[[#This Row],[Tintern ]]-Data[[#This Row],[temperatuur]]</f>
        <v>4.8400756302521</v>
      </c>
      <c r="H4561" s="7">
        <f>ROUND(IF(Data[[#This Row],[deltaT]]&gt;0,(Data[[#This Row],[Tintern ]]-Data[[#This Row],[temperatuur]])*Uitgangspunten!$B$9,0),1)</f>
        <v>16.8</v>
      </c>
      <c r="I4561"/>
      <c r="J4561"/>
      <c r="K4561" s="6"/>
      <c r="O4561" s="5"/>
      <c r="P4561" s="8"/>
      <c r="U4561"/>
      <c r="V4561"/>
    </row>
    <row r="4562" spans="1:22" x14ac:dyDescent="0.25">
      <c r="A4562">
        <v>2003</v>
      </c>
      <c r="B4562">
        <v>11</v>
      </c>
      <c r="C4562">
        <v>3</v>
      </c>
      <c r="D4562">
        <v>6</v>
      </c>
      <c r="E4562" s="13">
        <v>11</v>
      </c>
      <c r="F4562" s="7">
        <f>(((20-15)/(MIN($E$2:$E$8761)-15))*Data[[#This Row],[temperatuur]])+18.151</f>
        <v>15.8400756302521</v>
      </c>
      <c r="G4562" s="7">
        <f>Data[[#This Row],[Tintern ]]-Data[[#This Row],[temperatuur]]</f>
        <v>4.8400756302521</v>
      </c>
      <c r="H4562" s="7">
        <f>ROUND(IF(Data[[#This Row],[deltaT]]&gt;0,(Data[[#This Row],[Tintern ]]-Data[[#This Row],[temperatuur]])*Uitgangspunten!$B$9,0),1)</f>
        <v>16.8</v>
      </c>
      <c r="I4562">
        <f>(MAX(E4538:E4561)+MIN(E4538:E4561))/20</f>
        <v>1.1000000000000001</v>
      </c>
      <c r="J4562"/>
      <c r="K4562" s="6"/>
      <c r="O4562" s="5"/>
      <c r="P4562" s="8"/>
      <c r="U4562"/>
      <c r="V4562"/>
    </row>
    <row r="4563" spans="1:22" x14ac:dyDescent="0.25">
      <c r="A4563">
        <v>2003</v>
      </c>
      <c r="B4563">
        <v>11</v>
      </c>
      <c r="C4563">
        <v>3</v>
      </c>
      <c r="D4563">
        <v>10</v>
      </c>
      <c r="E4563" s="13">
        <v>11</v>
      </c>
      <c r="F4563" s="7">
        <f>(((20-15)/(MIN($E$2:$E$8761)-15))*Data[[#This Row],[temperatuur]])+18.151</f>
        <v>15.8400756302521</v>
      </c>
      <c r="G4563" s="7">
        <f>Data[[#This Row],[Tintern ]]-Data[[#This Row],[temperatuur]]</f>
        <v>4.8400756302521</v>
      </c>
      <c r="H4563" s="7">
        <f>ROUND(IF(Data[[#This Row],[deltaT]]&gt;0,(Data[[#This Row],[Tintern ]]-Data[[#This Row],[temperatuur]])*Uitgangspunten!$B$9,0),1)</f>
        <v>16.8</v>
      </c>
      <c r="I4563"/>
      <c r="J4563"/>
      <c r="K4563" s="6"/>
      <c r="O4563" s="5"/>
      <c r="P4563" s="8"/>
      <c r="U4563"/>
      <c r="V4563"/>
    </row>
    <row r="4564" spans="1:22" x14ac:dyDescent="0.25">
      <c r="A4564">
        <v>2003</v>
      </c>
      <c r="B4564">
        <v>11</v>
      </c>
      <c r="C4564">
        <v>20</v>
      </c>
      <c r="D4564">
        <v>6</v>
      </c>
      <c r="E4564" s="13">
        <v>11</v>
      </c>
      <c r="F4564" s="7">
        <f>(((20-15)/(MIN($E$2:$E$8761)-15))*Data[[#This Row],[temperatuur]])+18.151</f>
        <v>15.8400756302521</v>
      </c>
      <c r="G4564" s="7">
        <f>Data[[#This Row],[Tintern ]]-Data[[#This Row],[temperatuur]]</f>
        <v>4.8400756302521</v>
      </c>
      <c r="H4564" s="7">
        <f>ROUND(IF(Data[[#This Row],[deltaT]]&gt;0,(Data[[#This Row],[Tintern ]]-Data[[#This Row],[temperatuur]])*Uitgangspunten!$B$9,0),1)</f>
        <v>16.8</v>
      </c>
      <c r="I4564"/>
      <c r="J4564"/>
      <c r="K4564" s="6"/>
      <c r="O4564" s="5"/>
      <c r="P4564" s="8"/>
      <c r="U4564"/>
      <c r="V4564"/>
    </row>
    <row r="4565" spans="1:22" x14ac:dyDescent="0.25">
      <c r="A4565">
        <v>2003</v>
      </c>
      <c r="B4565">
        <v>11</v>
      </c>
      <c r="C4565">
        <v>20</v>
      </c>
      <c r="D4565">
        <v>8</v>
      </c>
      <c r="E4565" s="13">
        <v>11</v>
      </c>
      <c r="F4565" s="7">
        <f>(((20-15)/(MIN($E$2:$E$8761)-15))*Data[[#This Row],[temperatuur]])+18.151</f>
        <v>15.8400756302521</v>
      </c>
      <c r="G4565" s="7">
        <f>Data[[#This Row],[Tintern ]]-Data[[#This Row],[temperatuur]]</f>
        <v>4.8400756302521</v>
      </c>
      <c r="H4565" s="7">
        <f>ROUND(IF(Data[[#This Row],[deltaT]]&gt;0,(Data[[#This Row],[Tintern ]]-Data[[#This Row],[temperatuur]])*Uitgangspunten!$B$9,0),1)</f>
        <v>16.8</v>
      </c>
      <c r="I4565"/>
      <c r="J4565"/>
      <c r="K4565" s="6"/>
      <c r="O4565" s="5"/>
      <c r="P4565" s="8"/>
      <c r="U4565"/>
      <c r="V4565"/>
    </row>
    <row r="4566" spans="1:22" x14ac:dyDescent="0.25">
      <c r="A4566">
        <v>2003</v>
      </c>
      <c r="B4566">
        <v>12</v>
      </c>
      <c r="C4566">
        <v>1</v>
      </c>
      <c r="D4566">
        <v>11</v>
      </c>
      <c r="E4566" s="13">
        <v>11</v>
      </c>
      <c r="F4566" s="7">
        <f>(((20-15)/(MIN($E$2:$E$8761)-15))*Data[[#This Row],[temperatuur]])+18.151</f>
        <v>15.8400756302521</v>
      </c>
      <c r="G4566" s="7">
        <f>Data[[#This Row],[Tintern ]]-Data[[#This Row],[temperatuur]]</f>
        <v>4.8400756302521</v>
      </c>
      <c r="H4566" s="7">
        <f>ROUND(IF(Data[[#This Row],[deltaT]]&gt;0,(Data[[#This Row],[Tintern ]]-Data[[#This Row],[temperatuur]])*Uitgangspunten!$B$9,0),1)</f>
        <v>16.8</v>
      </c>
      <c r="I4566"/>
      <c r="J4566"/>
      <c r="K4566" s="6"/>
      <c r="O4566" s="5"/>
      <c r="P4566" s="8"/>
      <c r="U4566"/>
      <c r="V4566"/>
    </row>
    <row r="4567" spans="1:22" x14ac:dyDescent="0.25">
      <c r="A4567">
        <v>2003</v>
      </c>
      <c r="B4567">
        <v>12</v>
      </c>
      <c r="C4567">
        <v>1</v>
      </c>
      <c r="D4567">
        <v>16</v>
      </c>
      <c r="E4567" s="13">
        <v>11</v>
      </c>
      <c r="F4567" s="7">
        <f>(((20-15)/(MIN($E$2:$E$8761)-15))*Data[[#This Row],[temperatuur]])+18.151</f>
        <v>15.8400756302521</v>
      </c>
      <c r="G4567" s="7">
        <f>Data[[#This Row],[Tintern ]]-Data[[#This Row],[temperatuur]]</f>
        <v>4.8400756302521</v>
      </c>
      <c r="H4567" s="7">
        <f>ROUND(IF(Data[[#This Row],[deltaT]]&gt;0,(Data[[#This Row],[Tintern ]]-Data[[#This Row],[temperatuur]])*Uitgangspunten!$B$9,0),1)</f>
        <v>16.8</v>
      </c>
      <c r="I4567"/>
      <c r="J4567"/>
      <c r="K4567" s="6"/>
      <c r="O4567" s="5"/>
      <c r="P4567" s="8"/>
      <c r="U4567"/>
      <c r="V4567"/>
    </row>
    <row r="4568" spans="1:22" x14ac:dyDescent="0.25">
      <c r="A4568">
        <v>2003</v>
      </c>
      <c r="B4568">
        <v>12</v>
      </c>
      <c r="C4568">
        <v>1</v>
      </c>
      <c r="D4568">
        <v>17</v>
      </c>
      <c r="E4568" s="13">
        <v>11</v>
      </c>
      <c r="F4568" s="7">
        <f>(((20-15)/(MIN($E$2:$E$8761)-15))*Data[[#This Row],[temperatuur]])+18.151</f>
        <v>15.8400756302521</v>
      </c>
      <c r="G4568" s="7">
        <f>Data[[#This Row],[Tintern ]]-Data[[#This Row],[temperatuur]]</f>
        <v>4.8400756302521</v>
      </c>
      <c r="H4568" s="7">
        <f>ROUND(IF(Data[[#This Row],[deltaT]]&gt;0,(Data[[#This Row],[Tintern ]]-Data[[#This Row],[temperatuur]])*Uitgangspunten!$B$9,0),1)</f>
        <v>16.8</v>
      </c>
      <c r="I4568"/>
      <c r="J4568"/>
      <c r="K4568" s="6"/>
      <c r="O4568" s="5"/>
      <c r="P4568" s="8"/>
      <c r="U4568"/>
      <c r="V4568"/>
    </row>
    <row r="4569" spans="1:22" x14ac:dyDescent="0.25">
      <c r="A4569">
        <v>2003</v>
      </c>
      <c r="B4569">
        <v>12</v>
      </c>
      <c r="C4569">
        <v>13</v>
      </c>
      <c r="D4569">
        <v>3</v>
      </c>
      <c r="E4569" s="13">
        <v>11</v>
      </c>
      <c r="F4569" s="7">
        <f>(((20-15)/(MIN($E$2:$E$8761)-15))*Data[[#This Row],[temperatuur]])+18.151</f>
        <v>15.8400756302521</v>
      </c>
      <c r="G4569" s="7">
        <f>Data[[#This Row],[Tintern ]]-Data[[#This Row],[temperatuur]]</f>
        <v>4.8400756302521</v>
      </c>
      <c r="H4569" s="7">
        <f>ROUND(IF(Data[[#This Row],[deltaT]]&gt;0,(Data[[#This Row],[Tintern ]]-Data[[#This Row],[temperatuur]])*Uitgangspunten!$B$9,0),1)</f>
        <v>16.8</v>
      </c>
      <c r="I4569"/>
      <c r="J4569"/>
      <c r="K4569" s="6"/>
      <c r="O4569" s="5"/>
      <c r="P4569" s="8"/>
      <c r="U4569"/>
      <c r="V4569"/>
    </row>
    <row r="4570" spans="1:22" x14ac:dyDescent="0.25">
      <c r="A4570">
        <v>2001</v>
      </c>
      <c r="B4570">
        <v>1</v>
      </c>
      <c r="C4570">
        <v>24</v>
      </c>
      <c r="D4570">
        <v>3</v>
      </c>
      <c r="E4570" s="13">
        <v>11.100000000000001</v>
      </c>
      <c r="F4570" s="7">
        <f>(((20-15)/(MIN($E$2:$E$8761)-15))*Data[[#This Row],[temperatuur]])+18.151</f>
        <v>15.819067226890756</v>
      </c>
      <c r="G4570" s="7">
        <f>Data[[#This Row],[Tintern ]]-Data[[#This Row],[temperatuur]]</f>
        <v>4.7190672268907541</v>
      </c>
      <c r="H4570" s="7">
        <f>ROUND(IF(Data[[#This Row],[deltaT]]&gt;0,(Data[[#This Row],[Tintern ]]-Data[[#This Row],[temperatuur]])*Uitgangspunten!$B$9,0),1)</f>
        <v>16.399999999999999</v>
      </c>
      <c r="I4570"/>
      <c r="J4570"/>
      <c r="K4570" s="6"/>
      <c r="O4570" s="5"/>
      <c r="P4570" s="8"/>
      <c r="U4570"/>
      <c r="V4570"/>
    </row>
    <row r="4571" spans="1:22" x14ac:dyDescent="0.25">
      <c r="A4571">
        <v>2004</v>
      </c>
      <c r="B4571">
        <v>2</v>
      </c>
      <c r="C4571">
        <v>1</v>
      </c>
      <c r="D4571">
        <v>14</v>
      </c>
      <c r="E4571" s="13">
        <v>11.100000000000001</v>
      </c>
      <c r="F4571" s="7">
        <f>(((20-15)/(MIN($E$2:$E$8761)-15))*Data[[#This Row],[temperatuur]])+18.151</f>
        <v>15.819067226890756</v>
      </c>
      <c r="G4571" s="7">
        <f>Data[[#This Row],[Tintern ]]-Data[[#This Row],[temperatuur]]</f>
        <v>4.7190672268907541</v>
      </c>
      <c r="H4571" s="7">
        <f>ROUND(IF(Data[[#This Row],[deltaT]]&gt;0,(Data[[#This Row],[Tintern ]]-Data[[#This Row],[temperatuur]])*Uitgangspunten!$B$9,0),1)</f>
        <v>16.399999999999999</v>
      </c>
      <c r="I4571"/>
      <c r="J4571"/>
      <c r="K4571" s="6"/>
      <c r="O4571" s="5"/>
      <c r="P4571" s="8"/>
      <c r="U4571"/>
      <c r="V4571"/>
    </row>
    <row r="4572" spans="1:22" x14ac:dyDescent="0.25">
      <c r="A4572">
        <v>2004</v>
      </c>
      <c r="B4572">
        <v>2</v>
      </c>
      <c r="C4572">
        <v>3</v>
      </c>
      <c r="D4572">
        <v>3</v>
      </c>
      <c r="E4572" s="13">
        <v>11.100000000000001</v>
      </c>
      <c r="F4572" s="7">
        <f>(((20-15)/(MIN($E$2:$E$8761)-15))*Data[[#This Row],[temperatuur]])+18.151</f>
        <v>15.819067226890756</v>
      </c>
      <c r="G4572" s="7">
        <f>Data[[#This Row],[Tintern ]]-Data[[#This Row],[temperatuur]]</f>
        <v>4.7190672268907541</v>
      </c>
      <c r="H4572" s="7">
        <f>ROUND(IF(Data[[#This Row],[deltaT]]&gt;0,(Data[[#This Row],[Tintern ]]-Data[[#This Row],[temperatuur]])*Uitgangspunten!$B$9,0),1)</f>
        <v>16.399999999999999</v>
      </c>
      <c r="I4572"/>
      <c r="J4572"/>
      <c r="K4572" s="6"/>
      <c r="O4572" s="5"/>
      <c r="P4572" s="8"/>
      <c r="U4572"/>
      <c r="V4572"/>
    </row>
    <row r="4573" spans="1:22" x14ac:dyDescent="0.25">
      <c r="A4573">
        <v>2004</v>
      </c>
      <c r="B4573">
        <v>3</v>
      </c>
      <c r="C4573">
        <v>14</v>
      </c>
      <c r="D4573">
        <v>20</v>
      </c>
      <c r="E4573" s="13">
        <v>11.100000000000001</v>
      </c>
      <c r="F4573" s="7">
        <f>(((20-15)/(MIN($E$2:$E$8761)-15))*Data[[#This Row],[temperatuur]])+18.151</f>
        <v>15.819067226890756</v>
      </c>
      <c r="G4573" s="7">
        <f>Data[[#This Row],[Tintern ]]-Data[[#This Row],[temperatuur]]</f>
        <v>4.7190672268907541</v>
      </c>
      <c r="H4573" s="7">
        <f>ROUND(IF(Data[[#This Row],[deltaT]]&gt;0,(Data[[#This Row],[Tintern ]]-Data[[#This Row],[temperatuur]])*Uitgangspunten!$B$9,0),1)</f>
        <v>16.399999999999999</v>
      </c>
      <c r="I4573"/>
      <c r="J4573"/>
      <c r="K4573" s="6"/>
      <c r="O4573" s="5"/>
      <c r="P4573" s="8"/>
      <c r="U4573"/>
      <c r="V4573"/>
    </row>
    <row r="4574" spans="1:22" x14ac:dyDescent="0.25">
      <c r="A4574">
        <v>2004</v>
      </c>
      <c r="B4574">
        <v>3</v>
      </c>
      <c r="C4574">
        <v>14</v>
      </c>
      <c r="D4574">
        <v>22</v>
      </c>
      <c r="E4574" s="13">
        <v>11.100000000000001</v>
      </c>
      <c r="F4574" s="7">
        <f>(((20-15)/(MIN($E$2:$E$8761)-15))*Data[[#This Row],[temperatuur]])+18.151</f>
        <v>15.819067226890756</v>
      </c>
      <c r="G4574" s="7">
        <f>Data[[#This Row],[Tintern ]]-Data[[#This Row],[temperatuur]]</f>
        <v>4.7190672268907541</v>
      </c>
      <c r="H4574" s="7">
        <f>ROUND(IF(Data[[#This Row],[deltaT]]&gt;0,(Data[[#This Row],[Tintern ]]-Data[[#This Row],[temperatuur]])*Uitgangspunten!$B$9,0),1)</f>
        <v>16.399999999999999</v>
      </c>
      <c r="I4574"/>
      <c r="J4574"/>
      <c r="K4574" s="6"/>
      <c r="O4574" s="5"/>
      <c r="P4574" s="8"/>
      <c r="U4574"/>
      <c r="V4574"/>
    </row>
    <row r="4575" spans="1:22" x14ac:dyDescent="0.25">
      <c r="A4575">
        <v>2004</v>
      </c>
      <c r="B4575">
        <v>3</v>
      </c>
      <c r="C4575">
        <v>14</v>
      </c>
      <c r="D4575">
        <v>24</v>
      </c>
      <c r="E4575" s="13">
        <v>11.100000000000001</v>
      </c>
      <c r="F4575" s="7">
        <f>(((20-15)/(MIN($E$2:$E$8761)-15))*Data[[#This Row],[temperatuur]])+18.151</f>
        <v>15.819067226890756</v>
      </c>
      <c r="G4575" s="7">
        <f>Data[[#This Row],[Tintern ]]-Data[[#This Row],[temperatuur]]</f>
        <v>4.7190672268907541</v>
      </c>
      <c r="H4575" s="7">
        <f>ROUND(IF(Data[[#This Row],[deltaT]]&gt;0,(Data[[#This Row],[Tintern ]]-Data[[#This Row],[temperatuur]])*Uitgangspunten!$B$9,0),1)</f>
        <v>16.399999999999999</v>
      </c>
      <c r="I4575"/>
      <c r="J4575"/>
      <c r="K4575" s="6"/>
      <c r="O4575" s="5"/>
      <c r="P4575" s="8"/>
      <c r="U4575"/>
      <c r="V4575"/>
    </row>
    <row r="4576" spans="1:22" x14ac:dyDescent="0.25">
      <c r="A4576">
        <v>2004</v>
      </c>
      <c r="B4576">
        <v>3</v>
      </c>
      <c r="C4576">
        <v>16</v>
      </c>
      <c r="D4576">
        <v>21</v>
      </c>
      <c r="E4576" s="13">
        <v>11.100000000000001</v>
      </c>
      <c r="F4576" s="7">
        <f>(((20-15)/(MIN($E$2:$E$8761)-15))*Data[[#This Row],[temperatuur]])+18.151</f>
        <v>15.819067226890756</v>
      </c>
      <c r="G4576" s="7">
        <f>Data[[#This Row],[Tintern ]]-Data[[#This Row],[temperatuur]]</f>
        <v>4.7190672268907541</v>
      </c>
      <c r="H4576" s="7">
        <f>ROUND(IF(Data[[#This Row],[deltaT]]&gt;0,(Data[[#This Row],[Tintern ]]-Data[[#This Row],[temperatuur]])*Uitgangspunten!$B$9,0),1)</f>
        <v>16.399999999999999</v>
      </c>
      <c r="I4576"/>
      <c r="J4576"/>
      <c r="K4576" s="6"/>
      <c r="O4576" s="5"/>
      <c r="P4576" s="8"/>
      <c r="U4576"/>
      <c r="V4576"/>
    </row>
    <row r="4577" spans="1:22" x14ac:dyDescent="0.25">
      <c r="A4577">
        <v>2004</v>
      </c>
      <c r="B4577">
        <v>3</v>
      </c>
      <c r="C4577">
        <v>20</v>
      </c>
      <c r="D4577">
        <v>21</v>
      </c>
      <c r="E4577" s="13">
        <v>11.100000000000001</v>
      </c>
      <c r="F4577" s="7">
        <f>(((20-15)/(MIN($E$2:$E$8761)-15))*Data[[#This Row],[temperatuur]])+18.151</f>
        <v>15.819067226890756</v>
      </c>
      <c r="G4577" s="7">
        <f>Data[[#This Row],[Tintern ]]-Data[[#This Row],[temperatuur]]</f>
        <v>4.7190672268907541</v>
      </c>
      <c r="H4577" s="7">
        <f>ROUND(IF(Data[[#This Row],[deltaT]]&gt;0,(Data[[#This Row],[Tintern ]]-Data[[#This Row],[temperatuur]])*Uitgangspunten!$B$9,0),1)</f>
        <v>16.399999999999999</v>
      </c>
      <c r="I4577"/>
      <c r="J4577"/>
      <c r="K4577" s="6"/>
      <c r="O4577" s="5"/>
      <c r="P4577" s="8"/>
      <c r="U4577"/>
      <c r="V4577"/>
    </row>
    <row r="4578" spans="1:22" x14ac:dyDescent="0.25">
      <c r="A4578">
        <v>2004</v>
      </c>
      <c r="B4578">
        <v>3</v>
      </c>
      <c r="C4578">
        <v>21</v>
      </c>
      <c r="D4578">
        <v>15</v>
      </c>
      <c r="E4578" s="13">
        <v>11.100000000000001</v>
      </c>
      <c r="F4578" s="7">
        <f>(((20-15)/(MIN($E$2:$E$8761)-15))*Data[[#This Row],[temperatuur]])+18.151</f>
        <v>15.819067226890756</v>
      </c>
      <c r="G4578" s="7">
        <f>Data[[#This Row],[Tintern ]]-Data[[#This Row],[temperatuur]]</f>
        <v>4.7190672268907541</v>
      </c>
      <c r="H4578" s="7">
        <f>ROUND(IF(Data[[#This Row],[deltaT]]&gt;0,(Data[[#This Row],[Tintern ]]-Data[[#This Row],[temperatuur]])*Uitgangspunten!$B$9,0),1)</f>
        <v>16.399999999999999</v>
      </c>
      <c r="I4578"/>
      <c r="J4578"/>
      <c r="K4578" s="6"/>
      <c r="O4578" s="5"/>
      <c r="P4578" s="8"/>
      <c r="U4578"/>
      <c r="V4578"/>
    </row>
    <row r="4579" spans="1:22" x14ac:dyDescent="0.25">
      <c r="A4579">
        <v>2002</v>
      </c>
      <c r="B4579">
        <v>4</v>
      </c>
      <c r="C4579">
        <v>1</v>
      </c>
      <c r="D4579">
        <v>19</v>
      </c>
      <c r="E4579" s="13">
        <v>11.100000000000001</v>
      </c>
      <c r="F4579" s="7">
        <f>(((20-15)/(MIN($E$2:$E$8761)-15))*Data[[#This Row],[temperatuur]])+18.151</f>
        <v>15.819067226890756</v>
      </c>
      <c r="G4579" s="7">
        <f>Data[[#This Row],[Tintern ]]-Data[[#This Row],[temperatuur]]</f>
        <v>4.7190672268907541</v>
      </c>
      <c r="H4579" s="7">
        <f>ROUND(IF(Data[[#This Row],[deltaT]]&gt;0,(Data[[#This Row],[Tintern ]]-Data[[#This Row],[temperatuur]])*Uitgangspunten!$B$9,0),1)</f>
        <v>16.399999999999999</v>
      </c>
      <c r="I4579"/>
      <c r="J4579"/>
      <c r="K4579" s="6"/>
      <c r="O4579" s="5"/>
      <c r="P4579" s="8"/>
      <c r="U4579"/>
      <c r="V4579"/>
    </row>
    <row r="4580" spans="1:22" x14ac:dyDescent="0.25">
      <c r="A4580">
        <v>2002</v>
      </c>
      <c r="B4580">
        <v>4</v>
      </c>
      <c r="C4580">
        <v>3</v>
      </c>
      <c r="D4580">
        <v>24</v>
      </c>
      <c r="E4580" s="13">
        <v>11.100000000000001</v>
      </c>
      <c r="F4580" s="7">
        <f>(((20-15)/(MIN($E$2:$E$8761)-15))*Data[[#This Row],[temperatuur]])+18.151</f>
        <v>15.819067226890756</v>
      </c>
      <c r="G4580" s="7">
        <f>Data[[#This Row],[Tintern ]]-Data[[#This Row],[temperatuur]]</f>
        <v>4.7190672268907541</v>
      </c>
      <c r="H4580" s="7">
        <f>ROUND(IF(Data[[#This Row],[deltaT]]&gt;0,(Data[[#This Row],[Tintern ]]-Data[[#This Row],[temperatuur]])*Uitgangspunten!$B$9,0),1)</f>
        <v>16.399999999999999</v>
      </c>
      <c r="I4580"/>
      <c r="J4580"/>
      <c r="K4580" s="6"/>
      <c r="O4580" s="5"/>
      <c r="P4580" s="8"/>
      <c r="U4580"/>
      <c r="V4580"/>
    </row>
    <row r="4581" spans="1:22" x14ac:dyDescent="0.25">
      <c r="A4581">
        <v>2002</v>
      </c>
      <c r="B4581">
        <v>4</v>
      </c>
      <c r="C4581">
        <v>11</v>
      </c>
      <c r="D4581">
        <v>11</v>
      </c>
      <c r="E4581" s="13">
        <v>11.100000000000001</v>
      </c>
      <c r="F4581" s="7">
        <f>(((20-15)/(MIN($E$2:$E$8761)-15))*Data[[#This Row],[temperatuur]])+18.151</f>
        <v>15.819067226890756</v>
      </c>
      <c r="G4581" s="7">
        <f>Data[[#This Row],[Tintern ]]-Data[[#This Row],[temperatuur]]</f>
        <v>4.7190672268907541</v>
      </c>
      <c r="H4581" s="7">
        <f>ROUND(IF(Data[[#This Row],[deltaT]]&gt;0,(Data[[#This Row],[Tintern ]]-Data[[#This Row],[temperatuur]])*Uitgangspunten!$B$9,0),1)</f>
        <v>16.399999999999999</v>
      </c>
      <c r="I4581"/>
      <c r="J4581"/>
      <c r="K4581" s="6"/>
      <c r="O4581" s="5"/>
      <c r="P4581" s="8"/>
      <c r="U4581"/>
      <c r="V4581"/>
    </row>
    <row r="4582" spans="1:22" x14ac:dyDescent="0.25">
      <c r="A4582">
        <v>2002</v>
      </c>
      <c r="B4582">
        <v>4</v>
      </c>
      <c r="C4582">
        <v>12</v>
      </c>
      <c r="D4582">
        <v>16</v>
      </c>
      <c r="E4582" s="13">
        <v>11.100000000000001</v>
      </c>
      <c r="F4582" s="7">
        <f>(((20-15)/(MIN($E$2:$E$8761)-15))*Data[[#This Row],[temperatuur]])+18.151</f>
        <v>15.819067226890756</v>
      </c>
      <c r="G4582" s="7">
        <f>Data[[#This Row],[Tintern ]]-Data[[#This Row],[temperatuur]]</f>
        <v>4.7190672268907541</v>
      </c>
      <c r="H4582" s="7">
        <f>ROUND(IF(Data[[#This Row],[deltaT]]&gt;0,(Data[[#This Row],[Tintern ]]-Data[[#This Row],[temperatuur]])*Uitgangspunten!$B$9,0),1)</f>
        <v>16.399999999999999</v>
      </c>
      <c r="I4582"/>
      <c r="J4582"/>
      <c r="K4582" s="6"/>
      <c r="O4582" s="5"/>
      <c r="P4582" s="8"/>
      <c r="U4582"/>
      <c r="V4582"/>
    </row>
    <row r="4583" spans="1:22" x14ac:dyDescent="0.25">
      <c r="A4583">
        <v>2002</v>
      </c>
      <c r="B4583">
        <v>4</v>
      </c>
      <c r="C4583">
        <v>18</v>
      </c>
      <c r="D4583">
        <v>10</v>
      </c>
      <c r="E4583" s="13">
        <v>11.100000000000001</v>
      </c>
      <c r="F4583" s="7">
        <f>(((20-15)/(MIN($E$2:$E$8761)-15))*Data[[#This Row],[temperatuur]])+18.151</f>
        <v>15.819067226890756</v>
      </c>
      <c r="G4583" s="7">
        <f>Data[[#This Row],[Tintern ]]-Data[[#This Row],[temperatuur]]</f>
        <v>4.7190672268907541</v>
      </c>
      <c r="H4583" s="7">
        <f>ROUND(IF(Data[[#This Row],[deltaT]]&gt;0,(Data[[#This Row],[Tintern ]]-Data[[#This Row],[temperatuur]])*Uitgangspunten!$B$9,0),1)</f>
        <v>16.399999999999999</v>
      </c>
      <c r="I4583"/>
      <c r="J4583"/>
      <c r="K4583" s="6"/>
      <c r="O4583" s="5"/>
      <c r="P4583" s="8"/>
      <c r="U4583"/>
      <c r="V4583"/>
    </row>
    <row r="4584" spans="1:22" x14ac:dyDescent="0.25">
      <c r="A4584">
        <v>2002</v>
      </c>
      <c r="B4584">
        <v>4</v>
      </c>
      <c r="C4584">
        <v>20</v>
      </c>
      <c r="D4584">
        <v>11</v>
      </c>
      <c r="E4584" s="13">
        <v>11.100000000000001</v>
      </c>
      <c r="F4584" s="7">
        <f>(((20-15)/(MIN($E$2:$E$8761)-15))*Data[[#This Row],[temperatuur]])+18.151</f>
        <v>15.819067226890756</v>
      </c>
      <c r="G4584" s="7">
        <f>Data[[#This Row],[Tintern ]]-Data[[#This Row],[temperatuur]]</f>
        <v>4.7190672268907541</v>
      </c>
      <c r="H4584" s="7">
        <f>ROUND(IF(Data[[#This Row],[deltaT]]&gt;0,(Data[[#This Row],[Tintern ]]-Data[[#This Row],[temperatuur]])*Uitgangspunten!$B$9,0),1)</f>
        <v>16.399999999999999</v>
      </c>
      <c r="I4584"/>
      <c r="J4584"/>
      <c r="K4584" s="6"/>
      <c r="O4584" s="5"/>
      <c r="P4584" s="8"/>
      <c r="U4584"/>
      <c r="V4584"/>
    </row>
    <row r="4585" spans="1:22" x14ac:dyDescent="0.25">
      <c r="A4585">
        <v>2002</v>
      </c>
      <c r="B4585">
        <v>4</v>
      </c>
      <c r="C4585">
        <v>20</v>
      </c>
      <c r="D4585">
        <v>18</v>
      </c>
      <c r="E4585" s="13">
        <v>11.100000000000001</v>
      </c>
      <c r="F4585" s="7">
        <f>(((20-15)/(MIN($E$2:$E$8761)-15))*Data[[#This Row],[temperatuur]])+18.151</f>
        <v>15.819067226890756</v>
      </c>
      <c r="G4585" s="7">
        <f>Data[[#This Row],[Tintern ]]-Data[[#This Row],[temperatuur]]</f>
        <v>4.7190672268907541</v>
      </c>
      <c r="H4585" s="7">
        <f>ROUND(IF(Data[[#This Row],[deltaT]]&gt;0,(Data[[#This Row],[Tintern ]]-Data[[#This Row],[temperatuur]])*Uitgangspunten!$B$9,0),1)</f>
        <v>16.399999999999999</v>
      </c>
      <c r="I4585"/>
      <c r="J4585"/>
      <c r="K4585" s="6"/>
      <c r="O4585" s="5"/>
      <c r="P4585" s="8"/>
      <c r="U4585"/>
      <c r="V4585"/>
    </row>
    <row r="4586" spans="1:22" x14ac:dyDescent="0.25">
      <c r="A4586">
        <v>2002</v>
      </c>
      <c r="B4586">
        <v>4</v>
      </c>
      <c r="C4586">
        <v>27</v>
      </c>
      <c r="D4586">
        <v>11</v>
      </c>
      <c r="E4586" s="13">
        <v>11.100000000000001</v>
      </c>
      <c r="F4586" s="7">
        <f>(((20-15)/(MIN($E$2:$E$8761)-15))*Data[[#This Row],[temperatuur]])+18.151</f>
        <v>15.819067226890756</v>
      </c>
      <c r="G4586" s="7">
        <f>Data[[#This Row],[Tintern ]]-Data[[#This Row],[temperatuur]]</f>
        <v>4.7190672268907541</v>
      </c>
      <c r="H4586" s="7">
        <f>ROUND(IF(Data[[#This Row],[deltaT]]&gt;0,(Data[[#This Row],[Tintern ]]-Data[[#This Row],[temperatuur]])*Uitgangspunten!$B$9,0),1)</f>
        <v>16.399999999999999</v>
      </c>
      <c r="I4586">
        <f>(MAX(E4562:E4585)+MIN(E4562:E4585))/20</f>
        <v>1.105</v>
      </c>
      <c r="J4586"/>
      <c r="K4586" s="6"/>
      <c r="O4586" s="5"/>
      <c r="P4586" s="8"/>
      <c r="U4586"/>
      <c r="V4586"/>
    </row>
    <row r="4587" spans="1:22" x14ac:dyDescent="0.25">
      <c r="A4587">
        <v>2000</v>
      </c>
      <c r="B4587">
        <v>5</v>
      </c>
      <c r="C4587">
        <v>4</v>
      </c>
      <c r="D4587">
        <v>2</v>
      </c>
      <c r="E4587" s="13">
        <v>11.100000000000001</v>
      </c>
      <c r="F4587" s="7">
        <f>(((20-15)/(MIN($E$2:$E$8761)-15))*Data[[#This Row],[temperatuur]])+18.151</f>
        <v>15.819067226890756</v>
      </c>
      <c r="G4587" s="7">
        <f>Data[[#This Row],[Tintern ]]-Data[[#This Row],[temperatuur]]</f>
        <v>4.7190672268907541</v>
      </c>
      <c r="H4587" s="7">
        <f>ROUND(IF(Data[[#This Row],[deltaT]]&gt;0,(Data[[#This Row],[Tintern ]]-Data[[#This Row],[temperatuur]])*Uitgangspunten!$B$9,0),1)</f>
        <v>16.399999999999999</v>
      </c>
      <c r="I4587"/>
      <c r="J4587"/>
      <c r="K4587" s="6"/>
      <c r="O4587" s="5"/>
      <c r="P4587" s="8"/>
      <c r="U4587"/>
      <c r="V4587"/>
    </row>
    <row r="4588" spans="1:22" x14ac:dyDescent="0.25">
      <c r="A4588">
        <v>2000</v>
      </c>
      <c r="B4588">
        <v>5</v>
      </c>
      <c r="C4588">
        <v>4</v>
      </c>
      <c r="D4588">
        <v>8</v>
      </c>
      <c r="E4588" s="13">
        <v>11.100000000000001</v>
      </c>
      <c r="F4588" s="7">
        <f>(((20-15)/(MIN($E$2:$E$8761)-15))*Data[[#This Row],[temperatuur]])+18.151</f>
        <v>15.819067226890756</v>
      </c>
      <c r="G4588" s="7">
        <f>Data[[#This Row],[Tintern ]]-Data[[#This Row],[temperatuur]]</f>
        <v>4.7190672268907541</v>
      </c>
      <c r="H4588" s="7">
        <f>ROUND(IF(Data[[#This Row],[deltaT]]&gt;0,(Data[[#This Row],[Tintern ]]-Data[[#This Row],[temperatuur]])*Uitgangspunten!$B$9,0),1)</f>
        <v>16.399999999999999</v>
      </c>
      <c r="I4588"/>
      <c r="J4588"/>
      <c r="K4588" s="6"/>
      <c r="O4588" s="5"/>
      <c r="P4588" s="8"/>
      <c r="U4588"/>
      <c r="V4588"/>
    </row>
    <row r="4589" spans="1:22" x14ac:dyDescent="0.25">
      <c r="A4589">
        <v>2000</v>
      </c>
      <c r="B4589">
        <v>5</v>
      </c>
      <c r="C4589">
        <v>5</v>
      </c>
      <c r="D4589">
        <v>6</v>
      </c>
      <c r="E4589" s="13">
        <v>11.100000000000001</v>
      </c>
      <c r="F4589" s="7">
        <f>(((20-15)/(MIN($E$2:$E$8761)-15))*Data[[#This Row],[temperatuur]])+18.151</f>
        <v>15.819067226890756</v>
      </c>
      <c r="G4589" s="7">
        <f>Data[[#This Row],[Tintern ]]-Data[[#This Row],[temperatuur]]</f>
        <v>4.7190672268907541</v>
      </c>
      <c r="H4589" s="7">
        <f>ROUND(IF(Data[[#This Row],[deltaT]]&gt;0,(Data[[#This Row],[Tintern ]]-Data[[#This Row],[temperatuur]])*Uitgangspunten!$B$9,0),1)</f>
        <v>16.399999999999999</v>
      </c>
      <c r="I4589"/>
      <c r="J4589"/>
      <c r="K4589" s="6"/>
      <c r="O4589" s="5"/>
      <c r="P4589" s="8"/>
      <c r="U4589"/>
      <c r="V4589"/>
    </row>
    <row r="4590" spans="1:22" x14ac:dyDescent="0.25">
      <c r="A4590">
        <v>2000</v>
      </c>
      <c r="B4590">
        <v>5</v>
      </c>
      <c r="C4590">
        <v>8</v>
      </c>
      <c r="D4590">
        <v>4</v>
      </c>
      <c r="E4590" s="13">
        <v>11.100000000000001</v>
      </c>
      <c r="F4590" s="7">
        <f>(((20-15)/(MIN($E$2:$E$8761)-15))*Data[[#This Row],[temperatuur]])+18.151</f>
        <v>15.819067226890756</v>
      </c>
      <c r="G4590" s="7">
        <f>Data[[#This Row],[Tintern ]]-Data[[#This Row],[temperatuur]]</f>
        <v>4.7190672268907541</v>
      </c>
      <c r="H4590" s="7">
        <f>ROUND(IF(Data[[#This Row],[deltaT]]&gt;0,(Data[[#This Row],[Tintern ]]-Data[[#This Row],[temperatuur]])*Uitgangspunten!$B$9,0),1)</f>
        <v>16.399999999999999</v>
      </c>
      <c r="I4590"/>
      <c r="J4590"/>
      <c r="K4590" s="6"/>
      <c r="O4590" s="5"/>
      <c r="P4590" s="8"/>
      <c r="U4590"/>
      <c r="V4590"/>
    </row>
    <row r="4591" spans="1:22" x14ac:dyDescent="0.25">
      <c r="A4591">
        <v>2000</v>
      </c>
      <c r="B4591">
        <v>5</v>
      </c>
      <c r="C4591">
        <v>21</v>
      </c>
      <c r="D4591">
        <v>9</v>
      </c>
      <c r="E4591" s="13">
        <v>11.100000000000001</v>
      </c>
      <c r="F4591" s="7">
        <f>(((20-15)/(MIN($E$2:$E$8761)-15))*Data[[#This Row],[temperatuur]])+18.151</f>
        <v>15.819067226890756</v>
      </c>
      <c r="G4591" s="7">
        <f>Data[[#This Row],[Tintern ]]-Data[[#This Row],[temperatuur]]</f>
        <v>4.7190672268907541</v>
      </c>
      <c r="H4591" s="7">
        <f>ROUND(IF(Data[[#This Row],[deltaT]]&gt;0,(Data[[#This Row],[Tintern ]]-Data[[#This Row],[temperatuur]])*Uitgangspunten!$B$9,0),1)</f>
        <v>16.399999999999999</v>
      </c>
      <c r="I4591"/>
      <c r="J4591"/>
      <c r="K4591" s="6"/>
      <c r="O4591" s="5"/>
      <c r="P4591" s="8"/>
      <c r="U4591"/>
      <c r="V4591"/>
    </row>
    <row r="4592" spans="1:22" x14ac:dyDescent="0.25">
      <c r="A4592">
        <v>2000</v>
      </c>
      <c r="B4592">
        <v>5</v>
      </c>
      <c r="C4592">
        <v>21</v>
      </c>
      <c r="D4592">
        <v>16</v>
      </c>
      <c r="E4592" s="13">
        <v>11.100000000000001</v>
      </c>
      <c r="F4592" s="7">
        <f>(((20-15)/(MIN($E$2:$E$8761)-15))*Data[[#This Row],[temperatuur]])+18.151</f>
        <v>15.819067226890756</v>
      </c>
      <c r="G4592" s="7">
        <f>Data[[#This Row],[Tintern ]]-Data[[#This Row],[temperatuur]]</f>
        <v>4.7190672268907541</v>
      </c>
      <c r="H4592" s="7">
        <f>ROUND(IF(Data[[#This Row],[deltaT]]&gt;0,(Data[[#This Row],[Tintern ]]-Data[[#This Row],[temperatuur]])*Uitgangspunten!$B$9,0),1)</f>
        <v>16.399999999999999</v>
      </c>
      <c r="I4592"/>
      <c r="J4592"/>
      <c r="K4592" s="6"/>
      <c r="O4592" s="5"/>
      <c r="P4592" s="8"/>
      <c r="U4592"/>
      <c r="V4592"/>
    </row>
    <row r="4593" spans="1:22" x14ac:dyDescent="0.25">
      <c r="A4593">
        <v>2000</v>
      </c>
      <c r="B4593">
        <v>5</v>
      </c>
      <c r="C4593">
        <v>21</v>
      </c>
      <c r="D4593">
        <v>17</v>
      </c>
      <c r="E4593" s="13">
        <v>11.100000000000001</v>
      </c>
      <c r="F4593" s="7">
        <f>(((20-15)/(MIN($E$2:$E$8761)-15))*Data[[#This Row],[temperatuur]])+18.151</f>
        <v>15.819067226890756</v>
      </c>
      <c r="G4593" s="7">
        <f>Data[[#This Row],[Tintern ]]-Data[[#This Row],[temperatuur]]</f>
        <v>4.7190672268907541</v>
      </c>
      <c r="H4593" s="7">
        <f>ROUND(IF(Data[[#This Row],[deltaT]]&gt;0,(Data[[#This Row],[Tintern ]]-Data[[#This Row],[temperatuur]])*Uitgangspunten!$B$9,0),1)</f>
        <v>16.399999999999999</v>
      </c>
      <c r="I4593"/>
      <c r="J4593"/>
      <c r="K4593" s="6"/>
      <c r="O4593" s="5"/>
      <c r="P4593" s="8"/>
      <c r="U4593"/>
      <c r="V4593"/>
    </row>
    <row r="4594" spans="1:22" x14ac:dyDescent="0.25">
      <c r="A4594">
        <v>2011</v>
      </c>
      <c r="B4594">
        <v>6</v>
      </c>
      <c r="C4594">
        <v>20</v>
      </c>
      <c r="D4594">
        <v>4</v>
      </c>
      <c r="E4594" s="13">
        <v>11.100000000000001</v>
      </c>
      <c r="F4594" s="7">
        <f>(((20-15)/(MIN($E$2:$E$8761)-15))*Data[[#This Row],[temperatuur]])+18.151</f>
        <v>15.819067226890756</v>
      </c>
      <c r="G4594" s="7">
        <f>Data[[#This Row],[Tintern ]]-Data[[#This Row],[temperatuur]]</f>
        <v>4.7190672268907541</v>
      </c>
      <c r="H4594" s="7">
        <f>ROUND(IF(Data[[#This Row],[deltaT]]&gt;0,(Data[[#This Row],[Tintern ]]-Data[[#This Row],[temperatuur]])*Uitgangspunten!$B$9,0),1)</f>
        <v>16.399999999999999</v>
      </c>
      <c r="I4594"/>
      <c r="J4594"/>
      <c r="K4594" s="6"/>
      <c r="O4594" s="5"/>
      <c r="P4594" s="8"/>
      <c r="U4594"/>
      <c r="V4594"/>
    </row>
    <row r="4595" spans="1:22" x14ac:dyDescent="0.25">
      <c r="A4595">
        <v>2001</v>
      </c>
      <c r="B4595">
        <v>8</v>
      </c>
      <c r="C4595">
        <v>21</v>
      </c>
      <c r="D4595">
        <v>3</v>
      </c>
      <c r="E4595" s="13">
        <v>11.100000000000001</v>
      </c>
      <c r="F4595" s="7">
        <f>(((20-15)/(MIN($E$2:$E$8761)-15))*Data[[#This Row],[temperatuur]])+18.151</f>
        <v>15.819067226890756</v>
      </c>
      <c r="G4595" s="7">
        <f>Data[[#This Row],[Tintern ]]-Data[[#This Row],[temperatuur]]</f>
        <v>4.7190672268907541</v>
      </c>
      <c r="H4595" s="7">
        <f>ROUND(IF(Data[[#This Row],[deltaT]]&gt;0,(Data[[#This Row],[Tintern ]]-Data[[#This Row],[temperatuur]])*Uitgangspunten!$B$9,0),1)</f>
        <v>16.399999999999999</v>
      </c>
      <c r="I4595"/>
      <c r="J4595"/>
      <c r="K4595" s="6"/>
      <c r="O4595" s="5"/>
      <c r="P4595" s="8"/>
      <c r="U4595"/>
      <c r="V4595"/>
    </row>
    <row r="4596" spans="1:22" x14ac:dyDescent="0.25">
      <c r="A4596">
        <v>2001</v>
      </c>
      <c r="B4596">
        <v>8</v>
      </c>
      <c r="C4596">
        <v>27</v>
      </c>
      <c r="D4596">
        <v>23</v>
      </c>
      <c r="E4596" s="13">
        <v>11.100000000000001</v>
      </c>
      <c r="F4596" s="7">
        <f>(((20-15)/(MIN($E$2:$E$8761)-15))*Data[[#This Row],[temperatuur]])+18.151</f>
        <v>15.819067226890756</v>
      </c>
      <c r="G4596" s="7">
        <f>Data[[#This Row],[Tintern ]]-Data[[#This Row],[temperatuur]]</f>
        <v>4.7190672268907541</v>
      </c>
      <c r="H4596" s="7">
        <f>ROUND(IF(Data[[#This Row],[deltaT]]&gt;0,(Data[[#This Row],[Tintern ]]-Data[[#This Row],[temperatuur]])*Uitgangspunten!$B$9,0),1)</f>
        <v>16.399999999999999</v>
      </c>
      <c r="I4596"/>
      <c r="J4596"/>
      <c r="K4596" s="6"/>
      <c r="O4596" s="5"/>
      <c r="P4596" s="8"/>
      <c r="U4596"/>
      <c r="V4596"/>
    </row>
    <row r="4597" spans="1:22" x14ac:dyDescent="0.25">
      <c r="A4597">
        <v>2011</v>
      </c>
      <c r="B4597">
        <v>9</v>
      </c>
      <c r="C4597">
        <v>1</v>
      </c>
      <c r="D4597">
        <v>21</v>
      </c>
      <c r="E4597" s="13">
        <v>11.100000000000001</v>
      </c>
      <c r="F4597" s="7">
        <f>(((20-15)/(MIN($E$2:$E$8761)-15))*Data[[#This Row],[temperatuur]])+18.151</f>
        <v>15.819067226890756</v>
      </c>
      <c r="G4597" s="7">
        <f>Data[[#This Row],[Tintern ]]-Data[[#This Row],[temperatuur]]</f>
        <v>4.7190672268907541</v>
      </c>
      <c r="H4597" s="7">
        <f>ROUND(IF(Data[[#This Row],[deltaT]]&gt;0,(Data[[#This Row],[Tintern ]]-Data[[#This Row],[temperatuur]])*Uitgangspunten!$B$9,0),1)</f>
        <v>16.399999999999999</v>
      </c>
      <c r="I4597"/>
      <c r="J4597"/>
      <c r="K4597" s="6"/>
      <c r="O4597" s="5"/>
      <c r="P4597" s="8"/>
      <c r="U4597"/>
      <c r="V4597"/>
    </row>
    <row r="4598" spans="1:22" x14ac:dyDescent="0.25">
      <c r="A4598">
        <v>2011</v>
      </c>
      <c r="B4598">
        <v>9</v>
      </c>
      <c r="C4598">
        <v>15</v>
      </c>
      <c r="D4598">
        <v>21</v>
      </c>
      <c r="E4598" s="13">
        <v>11.100000000000001</v>
      </c>
      <c r="F4598" s="7">
        <f>(((20-15)/(MIN($E$2:$E$8761)-15))*Data[[#This Row],[temperatuur]])+18.151</f>
        <v>15.819067226890756</v>
      </c>
      <c r="G4598" s="7">
        <f>Data[[#This Row],[Tintern ]]-Data[[#This Row],[temperatuur]]</f>
        <v>4.7190672268907541</v>
      </c>
      <c r="H4598" s="7">
        <f>ROUND(IF(Data[[#This Row],[deltaT]]&gt;0,(Data[[#This Row],[Tintern ]]-Data[[#This Row],[temperatuur]])*Uitgangspunten!$B$9,0),1)</f>
        <v>16.399999999999999</v>
      </c>
      <c r="I4598"/>
      <c r="J4598"/>
      <c r="K4598" s="6"/>
      <c r="O4598" s="5"/>
      <c r="P4598" s="8"/>
      <c r="U4598"/>
      <c r="V4598"/>
    </row>
    <row r="4599" spans="1:22" x14ac:dyDescent="0.25">
      <c r="A4599">
        <v>2011</v>
      </c>
      <c r="B4599">
        <v>9</v>
      </c>
      <c r="C4599">
        <v>19</v>
      </c>
      <c r="D4599">
        <v>21</v>
      </c>
      <c r="E4599" s="13">
        <v>11.100000000000001</v>
      </c>
      <c r="F4599" s="7">
        <f>(((20-15)/(MIN($E$2:$E$8761)-15))*Data[[#This Row],[temperatuur]])+18.151</f>
        <v>15.819067226890756</v>
      </c>
      <c r="G4599" s="7">
        <f>Data[[#This Row],[Tintern ]]-Data[[#This Row],[temperatuur]]</f>
        <v>4.7190672268907541</v>
      </c>
      <c r="H4599" s="7">
        <f>ROUND(IF(Data[[#This Row],[deltaT]]&gt;0,(Data[[#This Row],[Tintern ]]-Data[[#This Row],[temperatuur]])*Uitgangspunten!$B$9,0),1)</f>
        <v>16.399999999999999</v>
      </c>
      <c r="I4599"/>
      <c r="J4599"/>
      <c r="K4599" s="6"/>
      <c r="O4599" s="5"/>
      <c r="P4599" s="8"/>
      <c r="U4599"/>
      <c r="V4599"/>
    </row>
    <row r="4600" spans="1:22" x14ac:dyDescent="0.25">
      <c r="A4600">
        <v>2011</v>
      </c>
      <c r="B4600">
        <v>9</v>
      </c>
      <c r="C4600">
        <v>23</v>
      </c>
      <c r="D4600">
        <v>19</v>
      </c>
      <c r="E4600" s="13">
        <v>11.100000000000001</v>
      </c>
      <c r="F4600" s="7">
        <f>(((20-15)/(MIN($E$2:$E$8761)-15))*Data[[#This Row],[temperatuur]])+18.151</f>
        <v>15.819067226890756</v>
      </c>
      <c r="G4600" s="7">
        <f>Data[[#This Row],[Tintern ]]-Data[[#This Row],[temperatuur]]</f>
        <v>4.7190672268907541</v>
      </c>
      <c r="H4600" s="7">
        <f>ROUND(IF(Data[[#This Row],[deltaT]]&gt;0,(Data[[#This Row],[Tintern ]]-Data[[#This Row],[temperatuur]])*Uitgangspunten!$B$9,0),1)</f>
        <v>16.399999999999999</v>
      </c>
      <c r="I4600"/>
      <c r="J4600"/>
      <c r="K4600" s="6"/>
      <c r="O4600" s="5"/>
      <c r="P4600" s="8"/>
      <c r="U4600"/>
      <c r="V4600"/>
    </row>
    <row r="4601" spans="1:22" x14ac:dyDescent="0.25">
      <c r="A4601">
        <v>2010</v>
      </c>
      <c r="B4601">
        <v>10</v>
      </c>
      <c r="C4601">
        <v>7</v>
      </c>
      <c r="D4601">
        <v>2</v>
      </c>
      <c r="E4601" s="13">
        <v>11.100000000000001</v>
      </c>
      <c r="F4601" s="7">
        <f>(((20-15)/(MIN($E$2:$E$8761)-15))*Data[[#This Row],[temperatuur]])+18.151</f>
        <v>15.819067226890756</v>
      </c>
      <c r="G4601" s="7">
        <f>Data[[#This Row],[Tintern ]]-Data[[#This Row],[temperatuur]]</f>
        <v>4.7190672268907541</v>
      </c>
      <c r="H4601" s="7">
        <f>ROUND(IF(Data[[#This Row],[deltaT]]&gt;0,(Data[[#This Row],[Tintern ]]-Data[[#This Row],[temperatuur]])*Uitgangspunten!$B$9,0),1)</f>
        <v>16.399999999999999</v>
      </c>
      <c r="I4601"/>
      <c r="J4601"/>
      <c r="K4601" s="6"/>
      <c r="O4601" s="5"/>
      <c r="P4601" s="8"/>
      <c r="U4601"/>
      <c r="V4601"/>
    </row>
    <row r="4602" spans="1:22" x14ac:dyDescent="0.25">
      <c r="A4602">
        <v>2010</v>
      </c>
      <c r="B4602">
        <v>10</v>
      </c>
      <c r="C4602">
        <v>8</v>
      </c>
      <c r="D4602">
        <v>24</v>
      </c>
      <c r="E4602" s="13">
        <v>11.100000000000001</v>
      </c>
      <c r="F4602" s="7">
        <f>(((20-15)/(MIN($E$2:$E$8761)-15))*Data[[#This Row],[temperatuur]])+18.151</f>
        <v>15.819067226890756</v>
      </c>
      <c r="G4602" s="7">
        <f>Data[[#This Row],[Tintern ]]-Data[[#This Row],[temperatuur]]</f>
        <v>4.7190672268907541</v>
      </c>
      <c r="H4602" s="7">
        <f>ROUND(IF(Data[[#This Row],[deltaT]]&gt;0,(Data[[#This Row],[Tintern ]]-Data[[#This Row],[temperatuur]])*Uitgangspunten!$B$9,0),1)</f>
        <v>16.399999999999999</v>
      </c>
      <c r="I4602"/>
      <c r="J4602"/>
      <c r="K4602" s="6"/>
      <c r="O4602" s="5"/>
      <c r="P4602" s="8"/>
      <c r="U4602"/>
      <c r="V4602"/>
    </row>
    <row r="4603" spans="1:22" x14ac:dyDescent="0.25">
      <c r="A4603">
        <v>2010</v>
      </c>
      <c r="B4603">
        <v>10</v>
      </c>
      <c r="C4603">
        <v>14</v>
      </c>
      <c r="D4603">
        <v>22</v>
      </c>
      <c r="E4603" s="13">
        <v>11.100000000000001</v>
      </c>
      <c r="F4603" s="7">
        <f>(((20-15)/(MIN($E$2:$E$8761)-15))*Data[[#This Row],[temperatuur]])+18.151</f>
        <v>15.819067226890756</v>
      </c>
      <c r="G4603" s="7">
        <f>Data[[#This Row],[Tintern ]]-Data[[#This Row],[temperatuur]]</f>
        <v>4.7190672268907541</v>
      </c>
      <c r="H4603" s="7">
        <f>ROUND(IF(Data[[#This Row],[deltaT]]&gt;0,(Data[[#This Row],[Tintern ]]-Data[[#This Row],[temperatuur]])*Uitgangspunten!$B$9,0),1)</f>
        <v>16.399999999999999</v>
      </c>
      <c r="I4603"/>
      <c r="J4603"/>
      <c r="K4603" s="6"/>
      <c r="O4603" s="5"/>
      <c r="P4603" s="8"/>
      <c r="U4603"/>
      <c r="V4603"/>
    </row>
    <row r="4604" spans="1:22" x14ac:dyDescent="0.25">
      <c r="A4604">
        <v>2010</v>
      </c>
      <c r="B4604">
        <v>10</v>
      </c>
      <c r="C4604">
        <v>18</v>
      </c>
      <c r="D4604">
        <v>15</v>
      </c>
      <c r="E4604" s="13">
        <v>11.100000000000001</v>
      </c>
      <c r="F4604" s="7">
        <f>(((20-15)/(MIN($E$2:$E$8761)-15))*Data[[#This Row],[temperatuur]])+18.151</f>
        <v>15.819067226890756</v>
      </c>
      <c r="G4604" s="7">
        <f>Data[[#This Row],[Tintern ]]-Data[[#This Row],[temperatuur]]</f>
        <v>4.7190672268907541</v>
      </c>
      <c r="H4604" s="7">
        <f>ROUND(IF(Data[[#This Row],[deltaT]]&gt;0,(Data[[#This Row],[Tintern ]]-Data[[#This Row],[temperatuur]])*Uitgangspunten!$B$9,0),1)</f>
        <v>16.399999999999999</v>
      </c>
      <c r="I4604"/>
      <c r="J4604"/>
      <c r="K4604" s="6"/>
      <c r="O4604" s="5"/>
      <c r="P4604" s="8"/>
      <c r="U4604"/>
      <c r="V4604"/>
    </row>
    <row r="4605" spans="1:22" x14ac:dyDescent="0.25">
      <c r="A4605">
        <v>2010</v>
      </c>
      <c r="B4605">
        <v>10</v>
      </c>
      <c r="C4605">
        <v>21</v>
      </c>
      <c r="D4605">
        <v>15</v>
      </c>
      <c r="E4605" s="13">
        <v>11.100000000000001</v>
      </c>
      <c r="F4605" s="7">
        <f>(((20-15)/(MIN($E$2:$E$8761)-15))*Data[[#This Row],[temperatuur]])+18.151</f>
        <v>15.819067226890756</v>
      </c>
      <c r="G4605" s="7">
        <f>Data[[#This Row],[Tintern ]]-Data[[#This Row],[temperatuur]]</f>
        <v>4.7190672268907541</v>
      </c>
      <c r="H4605" s="7">
        <f>ROUND(IF(Data[[#This Row],[deltaT]]&gt;0,(Data[[#This Row],[Tintern ]]-Data[[#This Row],[temperatuur]])*Uitgangspunten!$B$9,0),1)</f>
        <v>16.399999999999999</v>
      </c>
      <c r="I4605"/>
      <c r="J4605"/>
      <c r="K4605" s="6"/>
      <c r="O4605" s="5"/>
      <c r="P4605" s="8"/>
      <c r="U4605"/>
      <c r="V4605"/>
    </row>
    <row r="4606" spans="1:22" x14ac:dyDescent="0.25">
      <c r="A4606">
        <v>2010</v>
      </c>
      <c r="B4606">
        <v>10</v>
      </c>
      <c r="C4606">
        <v>22</v>
      </c>
      <c r="D4606">
        <v>15</v>
      </c>
      <c r="E4606" s="13">
        <v>11.100000000000001</v>
      </c>
      <c r="F4606" s="7">
        <f>(((20-15)/(MIN($E$2:$E$8761)-15))*Data[[#This Row],[temperatuur]])+18.151</f>
        <v>15.819067226890756</v>
      </c>
      <c r="G4606" s="7">
        <f>Data[[#This Row],[Tintern ]]-Data[[#This Row],[temperatuur]]</f>
        <v>4.7190672268907541</v>
      </c>
      <c r="H4606" s="7">
        <f>ROUND(IF(Data[[#This Row],[deltaT]]&gt;0,(Data[[#This Row],[Tintern ]]-Data[[#This Row],[temperatuur]])*Uitgangspunten!$B$9,0),1)</f>
        <v>16.399999999999999</v>
      </c>
      <c r="I4606"/>
      <c r="J4606"/>
      <c r="K4606" s="6"/>
      <c r="O4606" s="5"/>
      <c r="P4606" s="8"/>
      <c r="U4606"/>
      <c r="V4606"/>
    </row>
    <row r="4607" spans="1:22" x14ac:dyDescent="0.25">
      <c r="A4607">
        <v>2010</v>
      </c>
      <c r="B4607">
        <v>10</v>
      </c>
      <c r="C4607">
        <v>30</v>
      </c>
      <c r="D4607">
        <v>17</v>
      </c>
      <c r="E4607" s="13">
        <v>11.100000000000001</v>
      </c>
      <c r="F4607" s="7">
        <f>(((20-15)/(MIN($E$2:$E$8761)-15))*Data[[#This Row],[temperatuur]])+18.151</f>
        <v>15.819067226890756</v>
      </c>
      <c r="G4607" s="7">
        <f>Data[[#This Row],[Tintern ]]-Data[[#This Row],[temperatuur]]</f>
        <v>4.7190672268907541</v>
      </c>
      <c r="H4607" s="7">
        <f>ROUND(IF(Data[[#This Row],[deltaT]]&gt;0,(Data[[#This Row],[Tintern ]]-Data[[#This Row],[temperatuur]])*Uitgangspunten!$B$9,0),1)</f>
        <v>16.399999999999999</v>
      </c>
      <c r="I4607"/>
      <c r="J4607"/>
      <c r="K4607" s="6"/>
      <c r="O4607" s="5"/>
      <c r="P4607" s="8"/>
      <c r="U4607"/>
      <c r="V4607"/>
    </row>
    <row r="4608" spans="1:22" x14ac:dyDescent="0.25">
      <c r="A4608">
        <v>2003</v>
      </c>
      <c r="B4608">
        <v>11</v>
      </c>
      <c r="C4608">
        <v>2</v>
      </c>
      <c r="D4608">
        <v>21</v>
      </c>
      <c r="E4608" s="13">
        <v>11.100000000000001</v>
      </c>
      <c r="F4608" s="7">
        <f>(((20-15)/(MIN($E$2:$E$8761)-15))*Data[[#This Row],[temperatuur]])+18.151</f>
        <v>15.819067226890756</v>
      </c>
      <c r="G4608" s="7">
        <f>Data[[#This Row],[Tintern ]]-Data[[#This Row],[temperatuur]]</f>
        <v>4.7190672268907541</v>
      </c>
      <c r="H4608" s="7">
        <f>ROUND(IF(Data[[#This Row],[deltaT]]&gt;0,(Data[[#This Row],[Tintern ]]-Data[[#This Row],[temperatuur]])*Uitgangspunten!$B$9,0),1)</f>
        <v>16.399999999999999</v>
      </c>
      <c r="I4608"/>
      <c r="J4608"/>
      <c r="K4608" s="6"/>
      <c r="O4608" s="5"/>
      <c r="P4608" s="8"/>
      <c r="U4608"/>
      <c r="V4608"/>
    </row>
    <row r="4609" spans="1:22" x14ac:dyDescent="0.25">
      <c r="A4609">
        <v>2003</v>
      </c>
      <c r="B4609">
        <v>11</v>
      </c>
      <c r="C4609">
        <v>3</v>
      </c>
      <c r="D4609">
        <v>11</v>
      </c>
      <c r="E4609" s="13">
        <v>11.100000000000001</v>
      </c>
      <c r="F4609" s="7">
        <f>(((20-15)/(MIN($E$2:$E$8761)-15))*Data[[#This Row],[temperatuur]])+18.151</f>
        <v>15.819067226890756</v>
      </c>
      <c r="G4609" s="7">
        <f>Data[[#This Row],[Tintern ]]-Data[[#This Row],[temperatuur]]</f>
        <v>4.7190672268907541</v>
      </c>
      <c r="H4609" s="7">
        <f>ROUND(IF(Data[[#This Row],[deltaT]]&gt;0,(Data[[#This Row],[Tintern ]]-Data[[#This Row],[temperatuur]])*Uitgangspunten!$B$9,0),1)</f>
        <v>16.399999999999999</v>
      </c>
      <c r="I4609"/>
      <c r="J4609"/>
      <c r="K4609" s="6"/>
      <c r="O4609" s="5"/>
      <c r="P4609" s="8"/>
      <c r="U4609"/>
      <c r="V4609"/>
    </row>
    <row r="4610" spans="1:22" x14ac:dyDescent="0.25">
      <c r="A4610">
        <v>2003</v>
      </c>
      <c r="B4610">
        <v>11</v>
      </c>
      <c r="C4610">
        <v>4</v>
      </c>
      <c r="D4610">
        <v>13</v>
      </c>
      <c r="E4610" s="13">
        <v>11.100000000000001</v>
      </c>
      <c r="F4610" s="7">
        <f>(((20-15)/(MIN($E$2:$E$8761)-15))*Data[[#This Row],[temperatuur]])+18.151</f>
        <v>15.819067226890756</v>
      </c>
      <c r="G4610" s="7">
        <f>Data[[#This Row],[Tintern ]]-Data[[#This Row],[temperatuur]]</f>
        <v>4.7190672268907541</v>
      </c>
      <c r="H4610" s="7">
        <f>ROUND(IF(Data[[#This Row],[deltaT]]&gt;0,(Data[[#This Row],[Tintern ]]-Data[[#This Row],[temperatuur]])*Uitgangspunten!$B$9,0),1)</f>
        <v>16.399999999999999</v>
      </c>
      <c r="I4610">
        <f>(MAX(E4586:E4609)+MIN(E4586:E4609))/20</f>
        <v>1.1100000000000001</v>
      </c>
      <c r="J4610"/>
      <c r="K4610" s="6"/>
      <c r="O4610" s="5"/>
      <c r="P4610" s="8"/>
      <c r="U4610"/>
      <c r="V4610"/>
    </row>
    <row r="4611" spans="1:22" x14ac:dyDescent="0.25">
      <c r="A4611">
        <v>2003</v>
      </c>
      <c r="B4611">
        <v>11</v>
      </c>
      <c r="C4611">
        <v>15</v>
      </c>
      <c r="D4611">
        <v>15</v>
      </c>
      <c r="E4611" s="13">
        <v>11.100000000000001</v>
      </c>
      <c r="F4611" s="7">
        <f>(((20-15)/(MIN($E$2:$E$8761)-15))*Data[[#This Row],[temperatuur]])+18.151</f>
        <v>15.819067226890756</v>
      </c>
      <c r="G4611" s="7">
        <f>Data[[#This Row],[Tintern ]]-Data[[#This Row],[temperatuur]]</f>
        <v>4.7190672268907541</v>
      </c>
      <c r="H4611" s="7">
        <f>ROUND(IF(Data[[#This Row],[deltaT]]&gt;0,(Data[[#This Row],[Tintern ]]-Data[[#This Row],[temperatuur]])*Uitgangspunten!$B$9,0),1)</f>
        <v>16.399999999999999</v>
      </c>
      <c r="I4611"/>
      <c r="J4611"/>
      <c r="K4611" s="6"/>
      <c r="O4611" s="5"/>
      <c r="P4611" s="8"/>
      <c r="U4611"/>
      <c r="V4611"/>
    </row>
    <row r="4612" spans="1:22" x14ac:dyDescent="0.25">
      <c r="A4612">
        <v>2003</v>
      </c>
      <c r="B4612">
        <v>11</v>
      </c>
      <c r="C4612">
        <v>20</v>
      </c>
      <c r="D4612">
        <v>4</v>
      </c>
      <c r="E4612" s="13">
        <v>11.100000000000001</v>
      </c>
      <c r="F4612" s="7">
        <f>(((20-15)/(MIN($E$2:$E$8761)-15))*Data[[#This Row],[temperatuur]])+18.151</f>
        <v>15.819067226890756</v>
      </c>
      <c r="G4612" s="7">
        <f>Data[[#This Row],[Tintern ]]-Data[[#This Row],[temperatuur]]</f>
        <v>4.7190672268907541</v>
      </c>
      <c r="H4612" s="7">
        <f>ROUND(IF(Data[[#This Row],[deltaT]]&gt;0,(Data[[#This Row],[Tintern ]]-Data[[#This Row],[temperatuur]])*Uitgangspunten!$B$9,0),1)</f>
        <v>16.399999999999999</v>
      </c>
      <c r="I4612"/>
      <c r="J4612"/>
      <c r="K4612" s="6"/>
      <c r="O4612" s="5"/>
      <c r="P4612" s="8"/>
      <c r="U4612"/>
      <c r="V4612"/>
    </row>
    <row r="4613" spans="1:22" x14ac:dyDescent="0.25">
      <c r="A4613">
        <v>2003</v>
      </c>
      <c r="B4613">
        <v>11</v>
      </c>
      <c r="C4613">
        <v>20</v>
      </c>
      <c r="D4613">
        <v>7</v>
      </c>
      <c r="E4613" s="13">
        <v>11.100000000000001</v>
      </c>
      <c r="F4613" s="7">
        <f>(((20-15)/(MIN($E$2:$E$8761)-15))*Data[[#This Row],[temperatuur]])+18.151</f>
        <v>15.819067226890756</v>
      </c>
      <c r="G4613" s="7">
        <f>Data[[#This Row],[Tintern ]]-Data[[#This Row],[temperatuur]]</f>
        <v>4.7190672268907541</v>
      </c>
      <c r="H4613" s="7">
        <f>ROUND(IF(Data[[#This Row],[deltaT]]&gt;0,(Data[[#This Row],[Tintern ]]-Data[[#This Row],[temperatuur]])*Uitgangspunten!$B$9,0),1)</f>
        <v>16.399999999999999</v>
      </c>
      <c r="I4613"/>
      <c r="J4613"/>
      <c r="K4613" s="6"/>
      <c r="O4613" s="5"/>
      <c r="P4613" s="8"/>
      <c r="U4613"/>
      <c r="V4613"/>
    </row>
    <row r="4614" spans="1:22" x14ac:dyDescent="0.25">
      <c r="A4614">
        <v>2003</v>
      </c>
      <c r="B4614">
        <v>11</v>
      </c>
      <c r="C4614">
        <v>23</v>
      </c>
      <c r="D4614">
        <v>7</v>
      </c>
      <c r="E4614" s="13">
        <v>11.100000000000001</v>
      </c>
      <c r="F4614" s="7">
        <f>(((20-15)/(MIN($E$2:$E$8761)-15))*Data[[#This Row],[temperatuur]])+18.151</f>
        <v>15.819067226890756</v>
      </c>
      <c r="G4614" s="7">
        <f>Data[[#This Row],[Tintern ]]-Data[[#This Row],[temperatuur]]</f>
        <v>4.7190672268907541</v>
      </c>
      <c r="H4614" s="7">
        <f>ROUND(IF(Data[[#This Row],[deltaT]]&gt;0,(Data[[#This Row],[Tintern ]]-Data[[#This Row],[temperatuur]])*Uitgangspunten!$B$9,0),1)</f>
        <v>16.399999999999999</v>
      </c>
      <c r="I4614"/>
      <c r="J4614"/>
      <c r="K4614" s="6"/>
      <c r="O4614" s="5"/>
      <c r="P4614" s="8"/>
      <c r="U4614"/>
      <c r="V4614"/>
    </row>
    <row r="4615" spans="1:22" x14ac:dyDescent="0.25">
      <c r="A4615">
        <v>2004</v>
      </c>
      <c r="B4615">
        <v>2</v>
      </c>
      <c r="C4615" s="3">
        <v>1</v>
      </c>
      <c r="D4615" s="3">
        <v>24</v>
      </c>
      <c r="E4615" s="13">
        <v>11.200000000000001</v>
      </c>
      <c r="F4615" s="7">
        <f>(((20-15)/(MIN($E$2:$E$8761)-15))*Data[[#This Row],[temperatuur]])+18.151</f>
        <v>15.798058823529411</v>
      </c>
      <c r="G4615" s="7">
        <f>Data[[#This Row],[Tintern ]]-Data[[#This Row],[temperatuur]]</f>
        <v>4.59805882352941</v>
      </c>
      <c r="H4615" s="7">
        <f>ROUND(IF(Data[[#This Row],[deltaT]]&gt;0,(Data[[#This Row],[Tintern ]]-Data[[#This Row],[temperatuur]])*Uitgangspunten!$B$9,0),1)</f>
        <v>16</v>
      </c>
      <c r="I4615"/>
      <c r="J4615"/>
      <c r="K4615" s="6"/>
      <c r="O4615" s="5"/>
      <c r="P4615" s="8"/>
      <c r="U4615"/>
      <c r="V4615"/>
    </row>
    <row r="4616" spans="1:22" x14ac:dyDescent="0.25">
      <c r="A4616">
        <v>2004</v>
      </c>
      <c r="B4616">
        <v>2</v>
      </c>
      <c r="C4616">
        <v>3</v>
      </c>
      <c r="D4616">
        <v>4</v>
      </c>
      <c r="E4616" s="13">
        <v>11.200000000000001</v>
      </c>
      <c r="F4616" s="7">
        <f>(((20-15)/(MIN($E$2:$E$8761)-15))*Data[[#This Row],[temperatuur]])+18.151</f>
        <v>15.798058823529411</v>
      </c>
      <c r="G4616" s="7">
        <f>Data[[#This Row],[Tintern ]]-Data[[#This Row],[temperatuur]]</f>
        <v>4.59805882352941</v>
      </c>
      <c r="H4616" s="7">
        <f>ROUND(IF(Data[[#This Row],[deltaT]]&gt;0,(Data[[#This Row],[Tintern ]]-Data[[#This Row],[temperatuur]])*Uitgangspunten!$B$9,0),1)</f>
        <v>16</v>
      </c>
      <c r="I4616"/>
      <c r="J4616"/>
      <c r="K4616" s="6"/>
      <c r="O4616" s="5"/>
      <c r="P4616" s="8"/>
      <c r="U4616"/>
      <c r="V4616"/>
    </row>
    <row r="4617" spans="1:22" x14ac:dyDescent="0.25">
      <c r="A4617">
        <v>2004</v>
      </c>
      <c r="B4617">
        <v>2</v>
      </c>
      <c r="C4617">
        <v>6</v>
      </c>
      <c r="D4617">
        <v>10</v>
      </c>
      <c r="E4617" s="13">
        <v>11.200000000000001</v>
      </c>
      <c r="F4617" s="7">
        <f>(((20-15)/(MIN($E$2:$E$8761)-15))*Data[[#This Row],[temperatuur]])+18.151</f>
        <v>15.798058823529411</v>
      </c>
      <c r="G4617" s="7">
        <f>Data[[#This Row],[Tintern ]]-Data[[#This Row],[temperatuur]]</f>
        <v>4.59805882352941</v>
      </c>
      <c r="H4617" s="7">
        <f>ROUND(IF(Data[[#This Row],[deltaT]]&gt;0,(Data[[#This Row],[Tintern ]]-Data[[#This Row],[temperatuur]])*Uitgangspunten!$B$9,0),1)</f>
        <v>16</v>
      </c>
      <c r="I4617"/>
      <c r="J4617"/>
      <c r="K4617" s="6"/>
      <c r="O4617" s="5"/>
      <c r="P4617" s="8"/>
      <c r="U4617"/>
      <c r="V4617"/>
    </row>
    <row r="4618" spans="1:22" x14ac:dyDescent="0.25">
      <c r="A4618">
        <v>2004</v>
      </c>
      <c r="B4618">
        <v>2</v>
      </c>
      <c r="C4618">
        <v>6</v>
      </c>
      <c r="D4618">
        <v>17</v>
      </c>
      <c r="E4618" s="13">
        <v>11.200000000000001</v>
      </c>
      <c r="F4618" s="7">
        <f>(((20-15)/(MIN($E$2:$E$8761)-15))*Data[[#This Row],[temperatuur]])+18.151</f>
        <v>15.798058823529411</v>
      </c>
      <c r="G4618" s="7">
        <f>Data[[#This Row],[Tintern ]]-Data[[#This Row],[temperatuur]]</f>
        <v>4.59805882352941</v>
      </c>
      <c r="H4618" s="7">
        <f>ROUND(IF(Data[[#This Row],[deltaT]]&gt;0,(Data[[#This Row],[Tintern ]]-Data[[#This Row],[temperatuur]])*Uitgangspunten!$B$9,0),1)</f>
        <v>16</v>
      </c>
      <c r="I4618"/>
      <c r="J4618"/>
      <c r="K4618" s="6"/>
      <c r="O4618" s="5"/>
      <c r="P4618" s="8"/>
      <c r="U4618"/>
      <c r="V4618"/>
    </row>
    <row r="4619" spans="1:22" x14ac:dyDescent="0.25">
      <c r="A4619">
        <v>2004</v>
      </c>
      <c r="B4619">
        <v>2</v>
      </c>
      <c r="C4619">
        <v>6</v>
      </c>
      <c r="D4619">
        <v>20</v>
      </c>
      <c r="E4619" s="13">
        <v>11.200000000000001</v>
      </c>
      <c r="F4619" s="7">
        <f>(((20-15)/(MIN($E$2:$E$8761)-15))*Data[[#This Row],[temperatuur]])+18.151</f>
        <v>15.798058823529411</v>
      </c>
      <c r="G4619" s="7">
        <f>Data[[#This Row],[Tintern ]]-Data[[#This Row],[temperatuur]]</f>
        <v>4.59805882352941</v>
      </c>
      <c r="H4619" s="7">
        <f>ROUND(IF(Data[[#This Row],[deltaT]]&gt;0,(Data[[#This Row],[Tintern ]]-Data[[#This Row],[temperatuur]])*Uitgangspunten!$B$9,0),1)</f>
        <v>16</v>
      </c>
      <c r="I4619"/>
      <c r="J4619"/>
      <c r="K4619" s="6"/>
      <c r="O4619" s="5"/>
      <c r="P4619" s="8"/>
      <c r="U4619"/>
      <c r="V4619"/>
    </row>
    <row r="4620" spans="1:22" x14ac:dyDescent="0.25">
      <c r="A4620">
        <v>2004</v>
      </c>
      <c r="B4620">
        <v>3</v>
      </c>
      <c r="C4620">
        <v>18</v>
      </c>
      <c r="D4620">
        <v>10</v>
      </c>
      <c r="E4620" s="13">
        <v>11.200000000000001</v>
      </c>
      <c r="F4620" s="7">
        <f>(((20-15)/(MIN($E$2:$E$8761)-15))*Data[[#This Row],[temperatuur]])+18.151</f>
        <v>15.798058823529411</v>
      </c>
      <c r="G4620" s="7">
        <f>Data[[#This Row],[Tintern ]]-Data[[#This Row],[temperatuur]]</f>
        <v>4.59805882352941</v>
      </c>
      <c r="H4620" s="7">
        <f>ROUND(IF(Data[[#This Row],[deltaT]]&gt;0,(Data[[#This Row],[Tintern ]]-Data[[#This Row],[temperatuur]])*Uitgangspunten!$B$9,0),1)</f>
        <v>16</v>
      </c>
      <c r="I4620"/>
      <c r="J4620"/>
      <c r="K4620" s="6"/>
      <c r="O4620" s="5"/>
      <c r="P4620" s="8"/>
      <c r="U4620"/>
      <c r="V4620"/>
    </row>
    <row r="4621" spans="1:22" x14ac:dyDescent="0.25">
      <c r="A4621">
        <v>2002</v>
      </c>
      <c r="B4621" s="3">
        <v>4</v>
      </c>
      <c r="C4621" s="3">
        <v>1</v>
      </c>
      <c r="D4621" s="3">
        <v>9</v>
      </c>
      <c r="E4621" s="13">
        <v>11.200000000000001</v>
      </c>
      <c r="F4621" s="7">
        <f>(((20-15)/(MIN($E$2:$E$8761)-15))*Data[[#This Row],[temperatuur]])+18.151</f>
        <v>15.798058823529411</v>
      </c>
      <c r="G4621" s="7">
        <f>Data[[#This Row],[Tintern ]]-Data[[#This Row],[temperatuur]]</f>
        <v>4.59805882352941</v>
      </c>
      <c r="H4621" s="7">
        <f>ROUND(IF(Data[[#This Row],[deltaT]]&gt;0,(Data[[#This Row],[Tintern ]]-Data[[#This Row],[temperatuur]])*Uitgangspunten!$B$9,0),1)</f>
        <v>16</v>
      </c>
      <c r="I4621"/>
      <c r="J4621"/>
      <c r="K4621" s="6"/>
      <c r="O4621" s="5"/>
      <c r="P4621" s="8"/>
      <c r="U4621"/>
      <c r="V4621"/>
    </row>
    <row r="4622" spans="1:22" x14ac:dyDescent="0.25">
      <c r="A4622">
        <v>2002</v>
      </c>
      <c r="B4622">
        <v>4</v>
      </c>
      <c r="C4622">
        <v>3</v>
      </c>
      <c r="D4622">
        <v>5</v>
      </c>
      <c r="E4622" s="13">
        <v>11.200000000000001</v>
      </c>
      <c r="F4622" s="7">
        <f>(((20-15)/(MIN($E$2:$E$8761)-15))*Data[[#This Row],[temperatuur]])+18.151</f>
        <v>15.798058823529411</v>
      </c>
      <c r="G4622" s="7">
        <f>Data[[#This Row],[Tintern ]]-Data[[#This Row],[temperatuur]]</f>
        <v>4.59805882352941</v>
      </c>
      <c r="H4622" s="7">
        <f>ROUND(IF(Data[[#This Row],[deltaT]]&gt;0,(Data[[#This Row],[Tintern ]]-Data[[#This Row],[temperatuur]])*Uitgangspunten!$B$9,0),1)</f>
        <v>16</v>
      </c>
      <c r="I4622"/>
      <c r="J4622"/>
      <c r="K4622" s="6"/>
      <c r="O4622" s="5"/>
      <c r="P4622" s="8"/>
      <c r="U4622"/>
      <c r="V4622"/>
    </row>
    <row r="4623" spans="1:22" x14ac:dyDescent="0.25">
      <c r="A4623">
        <v>2002</v>
      </c>
      <c r="B4623">
        <v>4</v>
      </c>
      <c r="C4623">
        <v>19</v>
      </c>
      <c r="D4623">
        <v>9</v>
      </c>
      <c r="E4623" s="13">
        <v>11.200000000000001</v>
      </c>
      <c r="F4623" s="7">
        <f>(((20-15)/(MIN($E$2:$E$8761)-15))*Data[[#This Row],[temperatuur]])+18.151</f>
        <v>15.798058823529411</v>
      </c>
      <c r="G4623" s="7">
        <f>Data[[#This Row],[Tintern ]]-Data[[#This Row],[temperatuur]]</f>
        <v>4.59805882352941</v>
      </c>
      <c r="H4623" s="7">
        <f>ROUND(IF(Data[[#This Row],[deltaT]]&gt;0,(Data[[#This Row],[Tintern ]]-Data[[#This Row],[temperatuur]])*Uitgangspunten!$B$9,0),1)</f>
        <v>16</v>
      </c>
      <c r="I4623"/>
      <c r="J4623"/>
      <c r="K4623" s="6"/>
      <c r="O4623" s="5"/>
      <c r="P4623" s="8"/>
      <c r="U4623"/>
      <c r="V4623"/>
    </row>
    <row r="4624" spans="1:22" x14ac:dyDescent="0.25">
      <c r="A4624">
        <v>2002</v>
      </c>
      <c r="B4624">
        <v>4</v>
      </c>
      <c r="C4624">
        <v>20</v>
      </c>
      <c r="D4624">
        <v>13</v>
      </c>
      <c r="E4624" s="13">
        <v>11.200000000000001</v>
      </c>
      <c r="F4624" s="7">
        <f>(((20-15)/(MIN($E$2:$E$8761)-15))*Data[[#This Row],[temperatuur]])+18.151</f>
        <v>15.798058823529411</v>
      </c>
      <c r="G4624" s="7">
        <f>Data[[#This Row],[Tintern ]]-Data[[#This Row],[temperatuur]]</f>
        <v>4.59805882352941</v>
      </c>
      <c r="H4624" s="7">
        <f>ROUND(IF(Data[[#This Row],[deltaT]]&gt;0,(Data[[#This Row],[Tintern ]]-Data[[#This Row],[temperatuur]])*Uitgangspunten!$B$9,0),1)</f>
        <v>16</v>
      </c>
      <c r="I4624"/>
      <c r="J4624"/>
      <c r="K4624" s="6"/>
      <c r="O4624" s="5"/>
      <c r="P4624" s="8"/>
      <c r="U4624"/>
      <c r="V4624"/>
    </row>
    <row r="4625" spans="1:22" x14ac:dyDescent="0.25">
      <c r="A4625">
        <v>2002</v>
      </c>
      <c r="B4625">
        <v>4</v>
      </c>
      <c r="C4625">
        <v>23</v>
      </c>
      <c r="D4625">
        <v>20</v>
      </c>
      <c r="E4625" s="13">
        <v>11.200000000000001</v>
      </c>
      <c r="F4625" s="7">
        <f>(((20-15)/(MIN($E$2:$E$8761)-15))*Data[[#This Row],[temperatuur]])+18.151</f>
        <v>15.798058823529411</v>
      </c>
      <c r="G4625" s="7">
        <f>Data[[#This Row],[Tintern ]]-Data[[#This Row],[temperatuur]]</f>
        <v>4.59805882352941</v>
      </c>
      <c r="H4625" s="7">
        <f>ROUND(IF(Data[[#This Row],[deltaT]]&gt;0,(Data[[#This Row],[Tintern ]]-Data[[#This Row],[temperatuur]])*Uitgangspunten!$B$9,0),1)</f>
        <v>16</v>
      </c>
      <c r="I4625"/>
      <c r="J4625"/>
      <c r="K4625" s="6"/>
      <c r="O4625" s="5"/>
      <c r="P4625" s="8"/>
      <c r="U4625"/>
      <c r="V4625"/>
    </row>
    <row r="4626" spans="1:22" x14ac:dyDescent="0.25">
      <c r="A4626">
        <v>2002</v>
      </c>
      <c r="B4626">
        <v>4</v>
      </c>
      <c r="C4626">
        <v>26</v>
      </c>
      <c r="D4626">
        <v>11</v>
      </c>
      <c r="E4626" s="13">
        <v>11.200000000000001</v>
      </c>
      <c r="F4626" s="7">
        <f>(((20-15)/(MIN($E$2:$E$8761)-15))*Data[[#This Row],[temperatuur]])+18.151</f>
        <v>15.798058823529411</v>
      </c>
      <c r="G4626" s="7">
        <f>Data[[#This Row],[Tintern ]]-Data[[#This Row],[temperatuur]]</f>
        <v>4.59805882352941</v>
      </c>
      <c r="H4626" s="7">
        <f>ROUND(IF(Data[[#This Row],[deltaT]]&gt;0,(Data[[#This Row],[Tintern ]]-Data[[#This Row],[temperatuur]])*Uitgangspunten!$B$9,0),1)</f>
        <v>16</v>
      </c>
      <c r="I4626"/>
      <c r="J4626"/>
      <c r="K4626" s="6"/>
      <c r="O4626" s="5"/>
      <c r="P4626" s="8"/>
      <c r="U4626"/>
      <c r="V4626"/>
    </row>
    <row r="4627" spans="1:22" x14ac:dyDescent="0.25">
      <c r="A4627">
        <v>2000</v>
      </c>
      <c r="B4627">
        <v>5</v>
      </c>
      <c r="C4627">
        <v>4</v>
      </c>
      <c r="D4627">
        <v>1</v>
      </c>
      <c r="E4627" s="13">
        <v>11.200000000000001</v>
      </c>
      <c r="F4627" s="7">
        <f>(((20-15)/(MIN($E$2:$E$8761)-15))*Data[[#This Row],[temperatuur]])+18.151</f>
        <v>15.798058823529411</v>
      </c>
      <c r="G4627" s="7">
        <f>Data[[#This Row],[Tintern ]]-Data[[#This Row],[temperatuur]]</f>
        <v>4.59805882352941</v>
      </c>
      <c r="H4627" s="7">
        <f>ROUND(IF(Data[[#This Row],[deltaT]]&gt;0,(Data[[#This Row],[Tintern ]]-Data[[#This Row],[temperatuur]])*Uitgangspunten!$B$9,0),1)</f>
        <v>16</v>
      </c>
      <c r="I4627"/>
      <c r="J4627"/>
      <c r="K4627" s="6"/>
      <c r="O4627" s="5"/>
      <c r="P4627" s="8"/>
      <c r="U4627"/>
      <c r="V4627"/>
    </row>
    <row r="4628" spans="1:22" x14ac:dyDescent="0.25">
      <c r="A4628">
        <v>2000</v>
      </c>
      <c r="B4628">
        <v>5</v>
      </c>
      <c r="C4628">
        <v>4</v>
      </c>
      <c r="D4628">
        <v>22</v>
      </c>
      <c r="E4628" s="13">
        <v>11.200000000000001</v>
      </c>
      <c r="F4628" s="7">
        <f>(((20-15)/(MIN($E$2:$E$8761)-15))*Data[[#This Row],[temperatuur]])+18.151</f>
        <v>15.798058823529411</v>
      </c>
      <c r="G4628" s="7">
        <f>Data[[#This Row],[Tintern ]]-Data[[#This Row],[temperatuur]]</f>
        <v>4.59805882352941</v>
      </c>
      <c r="H4628" s="7">
        <f>ROUND(IF(Data[[#This Row],[deltaT]]&gt;0,(Data[[#This Row],[Tintern ]]-Data[[#This Row],[temperatuur]])*Uitgangspunten!$B$9,0),1)</f>
        <v>16</v>
      </c>
      <c r="I4628"/>
      <c r="J4628"/>
      <c r="K4628" s="6"/>
      <c r="O4628" s="5"/>
      <c r="P4628" s="8"/>
      <c r="U4628"/>
      <c r="V4628"/>
    </row>
    <row r="4629" spans="1:22" x14ac:dyDescent="0.25">
      <c r="A4629">
        <v>2000</v>
      </c>
      <c r="B4629">
        <v>5</v>
      </c>
      <c r="C4629">
        <v>8</v>
      </c>
      <c r="D4629">
        <v>3</v>
      </c>
      <c r="E4629" s="13">
        <v>11.200000000000001</v>
      </c>
      <c r="F4629" s="7">
        <f>(((20-15)/(MIN($E$2:$E$8761)-15))*Data[[#This Row],[temperatuur]])+18.151</f>
        <v>15.798058823529411</v>
      </c>
      <c r="G4629" s="7">
        <f>Data[[#This Row],[Tintern ]]-Data[[#This Row],[temperatuur]]</f>
        <v>4.59805882352941</v>
      </c>
      <c r="H4629" s="7">
        <f>ROUND(IF(Data[[#This Row],[deltaT]]&gt;0,(Data[[#This Row],[Tintern ]]-Data[[#This Row],[temperatuur]])*Uitgangspunten!$B$9,0),1)</f>
        <v>16</v>
      </c>
      <c r="I4629"/>
      <c r="J4629"/>
      <c r="K4629" s="6"/>
      <c r="O4629" s="5"/>
      <c r="P4629" s="8"/>
      <c r="U4629"/>
      <c r="V4629"/>
    </row>
    <row r="4630" spans="1:22" x14ac:dyDescent="0.25">
      <c r="A4630">
        <v>2000</v>
      </c>
      <c r="B4630">
        <v>5</v>
      </c>
      <c r="C4630">
        <v>14</v>
      </c>
      <c r="D4630">
        <v>5</v>
      </c>
      <c r="E4630" s="13">
        <v>11.200000000000001</v>
      </c>
      <c r="F4630" s="7">
        <f>(((20-15)/(MIN($E$2:$E$8761)-15))*Data[[#This Row],[temperatuur]])+18.151</f>
        <v>15.798058823529411</v>
      </c>
      <c r="G4630" s="7">
        <f>Data[[#This Row],[Tintern ]]-Data[[#This Row],[temperatuur]]</f>
        <v>4.59805882352941</v>
      </c>
      <c r="H4630" s="7">
        <f>ROUND(IF(Data[[#This Row],[deltaT]]&gt;0,(Data[[#This Row],[Tintern ]]-Data[[#This Row],[temperatuur]])*Uitgangspunten!$B$9,0),1)</f>
        <v>16</v>
      </c>
      <c r="I4630"/>
      <c r="J4630"/>
      <c r="K4630" s="6"/>
      <c r="O4630" s="5"/>
      <c r="P4630" s="8"/>
      <c r="U4630"/>
      <c r="V4630"/>
    </row>
    <row r="4631" spans="1:22" x14ac:dyDescent="0.25">
      <c r="A4631">
        <v>2000</v>
      </c>
      <c r="B4631">
        <v>5</v>
      </c>
      <c r="C4631">
        <v>15</v>
      </c>
      <c r="D4631">
        <v>3</v>
      </c>
      <c r="E4631" s="13">
        <v>11.200000000000001</v>
      </c>
      <c r="F4631" s="7">
        <f>(((20-15)/(MIN($E$2:$E$8761)-15))*Data[[#This Row],[temperatuur]])+18.151</f>
        <v>15.798058823529411</v>
      </c>
      <c r="G4631" s="7">
        <f>Data[[#This Row],[Tintern ]]-Data[[#This Row],[temperatuur]]</f>
        <v>4.59805882352941</v>
      </c>
      <c r="H4631" s="7">
        <f>ROUND(IF(Data[[#This Row],[deltaT]]&gt;0,(Data[[#This Row],[Tintern ]]-Data[[#This Row],[temperatuur]])*Uitgangspunten!$B$9,0),1)</f>
        <v>16</v>
      </c>
      <c r="I4631"/>
      <c r="J4631"/>
      <c r="K4631" s="6"/>
      <c r="O4631" s="5"/>
      <c r="P4631" s="8"/>
      <c r="U4631"/>
      <c r="V4631"/>
    </row>
    <row r="4632" spans="1:22" x14ac:dyDescent="0.25">
      <c r="A4632">
        <v>2000</v>
      </c>
      <c r="B4632">
        <v>5</v>
      </c>
      <c r="C4632">
        <v>19</v>
      </c>
      <c r="D4632">
        <v>14</v>
      </c>
      <c r="E4632" s="13">
        <v>11.200000000000001</v>
      </c>
      <c r="F4632" s="7">
        <f>(((20-15)/(MIN($E$2:$E$8761)-15))*Data[[#This Row],[temperatuur]])+18.151</f>
        <v>15.798058823529411</v>
      </c>
      <c r="G4632" s="7">
        <f>Data[[#This Row],[Tintern ]]-Data[[#This Row],[temperatuur]]</f>
        <v>4.59805882352941</v>
      </c>
      <c r="H4632" s="7">
        <f>ROUND(IF(Data[[#This Row],[deltaT]]&gt;0,(Data[[#This Row],[Tintern ]]-Data[[#This Row],[temperatuur]])*Uitgangspunten!$B$9,0),1)</f>
        <v>16</v>
      </c>
      <c r="I4632"/>
      <c r="J4632"/>
      <c r="K4632" s="6"/>
      <c r="O4632" s="5"/>
      <c r="P4632" s="8"/>
      <c r="U4632"/>
      <c r="V4632"/>
    </row>
    <row r="4633" spans="1:22" x14ac:dyDescent="0.25">
      <c r="A4633">
        <v>2000</v>
      </c>
      <c r="B4633">
        <v>5</v>
      </c>
      <c r="C4633">
        <v>21</v>
      </c>
      <c r="D4633">
        <v>10</v>
      </c>
      <c r="E4633" s="13">
        <v>11.200000000000001</v>
      </c>
      <c r="F4633" s="7">
        <f>(((20-15)/(MIN($E$2:$E$8761)-15))*Data[[#This Row],[temperatuur]])+18.151</f>
        <v>15.798058823529411</v>
      </c>
      <c r="G4633" s="7">
        <f>Data[[#This Row],[Tintern ]]-Data[[#This Row],[temperatuur]]</f>
        <v>4.59805882352941</v>
      </c>
      <c r="H4633" s="7">
        <f>ROUND(IF(Data[[#This Row],[deltaT]]&gt;0,(Data[[#This Row],[Tintern ]]-Data[[#This Row],[temperatuur]])*Uitgangspunten!$B$9,0),1)</f>
        <v>16</v>
      </c>
      <c r="I4633"/>
      <c r="J4633"/>
      <c r="K4633" s="6"/>
      <c r="O4633" s="5"/>
      <c r="P4633" s="8"/>
      <c r="U4633"/>
      <c r="V4633"/>
    </row>
    <row r="4634" spans="1:22" x14ac:dyDescent="0.25">
      <c r="A4634">
        <v>2000</v>
      </c>
      <c r="B4634">
        <v>5</v>
      </c>
      <c r="C4634">
        <v>27</v>
      </c>
      <c r="D4634">
        <v>24</v>
      </c>
      <c r="E4634" s="13">
        <v>11.200000000000001</v>
      </c>
      <c r="F4634" s="7">
        <f>(((20-15)/(MIN($E$2:$E$8761)-15))*Data[[#This Row],[temperatuur]])+18.151</f>
        <v>15.798058823529411</v>
      </c>
      <c r="G4634" s="7">
        <f>Data[[#This Row],[Tintern ]]-Data[[#This Row],[temperatuur]]</f>
        <v>4.59805882352941</v>
      </c>
      <c r="H4634" s="7">
        <f>ROUND(IF(Data[[#This Row],[deltaT]]&gt;0,(Data[[#This Row],[Tintern ]]-Data[[#This Row],[temperatuur]])*Uitgangspunten!$B$9,0),1)</f>
        <v>16</v>
      </c>
      <c r="I4634">
        <f>(MAX(E4610:E4633)+MIN(E4610:E4633))/20</f>
        <v>1.1150000000000002</v>
      </c>
      <c r="J4634"/>
      <c r="K4634" s="6"/>
      <c r="O4634" s="5"/>
      <c r="P4634" s="8"/>
      <c r="U4634"/>
      <c r="V4634"/>
    </row>
    <row r="4635" spans="1:22" x14ac:dyDescent="0.25">
      <c r="A4635">
        <v>2011</v>
      </c>
      <c r="B4635">
        <v>6</v>
      </c>
      <c r="C4635">
        <v>8</v>
      </c>
      <c r="D4635">
        <v>3</v>
      </c>
      <c r="E4635" s="13">
        <v>11.200000000000001</v>
      </c>
      <c r="F4635" s="7">
        <f>(((20-15)/(MIN($E$2:$E$8761)-15))*Data[[#This Row],[temperatuur]])+18.151</f>
        <v>15.798058823529411</v>
      </c>
      <c r="G4635" s="7">
        <f>Data[[#This Row],[Tintern ]]-Data[[#This Row],[temperatuur]]</f>
        <v>4.59805882352941</v>
      </c>
      <c r="H4635" s="7">
        <f>ROUND(IF(Data[[#This Row],[deltaT]]&gt;0,(Data[[#This Row],[Tintern ]]-Data[[#This Row],[temperatuur]])*Uitgangspunten!$B$9,0),1)</f>
        <v>16</v>
      </c>
      <c r="I4635"/>
      <c r="J4635"/>
      <c r="K4635" s="6"/>
      <c r="O4635" s="5"/>
      <c r="P4635" s="8"/>
      <c r="U4635"/>
      <c r="V4635"/>
    </row>
    <row r="4636" spans="1:22" x14ac:dyDescent="0.25">
      <c r="A4636">
        <v>2011</v>
      </c>
      <c r="B4636">
        <v>6</v>
      </c>
      <c r="C4636">
        <v>18</v>
      </c>
      <c r="D4636">
        <v>22</v>
      </c>
      <c r="E4636" s="13">
        <v>11.200000000000001</v>
      </c>
      <c r="F4636" s="7">
        <f>(((20-15)/(MIN($E$2:$E$8761)-15))*Data[[#This Row],[temperatuur]])+18.151</f>
        <v>15.798058823529411</v>
      </c>
      <c r="G4636" s="7">
        <f>Data[[#This Row],[Tintern ]]-Data[[#This Row],[temperatuur]]</f>
        <v>4.59805882352941</v>
      </c>
      <c r="H4636" s="7">
        <f>ROUND(IF(Data[[#This Row],[deltaT]]&gt;0,(Data[[#This Row],[Tintern ]]-Data[[#This Row],[temperatuur]])*Uitgangspunten!$B$9,0),1)</f>
        <v>16</v>
      </c>
      <c r="I4636"/>
      <c r="J4636"/>
      <c r="K4636" s="6"/>
      <c r="O4636" s="5"/>
      <c r="P4636" s="8"/>
      <c r="U4636"/>
      <c r="V4636"/>
    </row>
    <row r="4637" spans="1:22" x14ac:dyDescent="0.25">
      <c r="A4637">
        <v>2008</v>
      </c>
      <c r="B4637">
        <v>7</v>
      </c>
      <c r="C4637">
        <v>1</v>
      </c>
      <c r="D4637">
        <v>2</v>
      </c>
      <c r="E4637" s="13">
        <v>11.200000000000001</v>
      </c>
      <c r="F4637" s="7">
        <f>(((20-15)/(MIN($E$2:$E$8761)-15))*Data[[#This Row],[temperatuur]])+18.151</f>
        <v>15.798058823529411</v>
      </c>
      <c r="G4637" s="7">
        <f>Data[[#This Row],[Tintern ]]-Data[[#This Row],[temperatuur]]</f>
        <v>4.59805882352941</v>
      </c>
      <c r="H4637" s="7">
        <f>ROUND(IF(Data[[#This Row],[deltaT]]&gt;0,(Data[[#This Row],[Tintern ]]-Data[[#This Row],[temperatuur]])*Uitgangspunten!$B$9,0),1)</f>
        <v>16</v>
      </c>
      <c r="I4637"/>
      <c r="J4637"/>
      <c r="K4637" s="6"/>
      <c r="O4637" s="5"/>
      <c r="P4637" s="8"/>
      <c r="U4637"/>
      <c r="V4637"/>
    </row>
    <row r="4638" spans="1:22" x14ac:dyDescent="0.25">
      <c r="A4638">
        <v>2008</v>
      </c>
      <c r="B4638">
        <v>7</v>
      </c>
      <c r="C4638">
        <v>4</v>
      </c>
      <c r="D4638">
        <v>22</v>
      </c>
      <c r="E4638" s="13">
        <v>11.200000000000001</v>
      </c>
      <c r="F4638" s="7">
        <f>(((20-15)/(MIN($E$2:$E$8761)-15))*Data[[#This Row],[temperatuur]])+18.151</f>
        <v>15.798058823529411</v>
      </c>
      <c r="G4638" s="7">
        <f>Data[[#This Row],[Tintern ]]-Data[[#This Row],[temperatuur]]</f>
        <v>4.59805882352941</v>
      </c>
      <c r="H4638" s="7">
        <f>ROUND(IF(Data[[#This Row],[deltaT]]&gt;0,(Data[[#This Row],[Tintern ]]-Data[[#This Row],[temperatuur]])*Uitgangspunten!$B$9,0),1)</f>
        <v>16</v>
      </c>
      <c r="I4638"/>
      <c r="J4638"/>
      <c r="K4638" s="6"/>
      <c r="O4638" s="5"/>
      <c r="P4638" s="8"/>
      <c r="U4638"/>
      <c r="V4638"/>
    </row>
    <row r="4639" spans="1:22" x14ac:dyDescent="0.25">
      <c r="A4639">
        <v>2001</v>
      </c>
      <c r="B4639">
        <v>8</v>
      </c>
      <c r="C4639">
        <v>6</v>
      </c>
      <c r="D4639">
        <v>5</v>
      </c>
      <c r="E4639" s="13">
        <v>11.200000000000001</v>
      </c>
      <c r="F4639" s="7">
        <f>(((20-15)/(MIN($E$2:$E$8761)-15))*Data[[#This Row],[temperatuur]])+18.151</f>
        <v>15.798058823529411</v>
      </c>
      <c r="G4639" s="7">
        <f>Data[[#This Row],[Tintern ]]-Data[[#This Row],[temperatuur]]</f>
        <v>4.59805882352941</v>
      </c>
      <c r="H4639" s="7">
        <f>ROUND(IF(Data[[#This Row],[deltaT]]&gt;0,(Data[[#This Row],[Tintern ]]-Data[[#This Row],[temperatuur]])*Uitgangspunten!$B$9,0),1)</f>
        <v>16</v>
      </c>
      <c r="I4639"/>
      <c r="J4639"/>
      <c r="K4639" s="6"/>
      <c r="O4639" s="5"/>
      <c r="P4639" s="8"/>
      <c r="U4639"/>
      <c r="V4639"/>
    </row>
    <row r="4640" spans="1:22" x14ac:dyDescent="0.25">
      <c r="A4640">
        <v>2011</v>
      </c>
      <c r="B4640">
        <v>9</v>
      </c>
      <c r="C4640">
        <v>27</v>
      </c>
      <c r="D4640">
        <v>22</v>
      </c>
      <c r="E4640" s="13">
        <v>11.200000000000001</v>
      </c>
      <c r="F4640" s="7">
        <f>(((20-15)/(MIN($E$2:$E$8761)-15))*Data[[#This Row],[temperatuur]])+18.151</f>
        <v>15.798058823529411</v>
      </c>
      <c r="G4640" s="7">
        <f>Data[[#This Row],[Tintern ]]-Data[[#This Row],[temperatuur]]</f>
        <v>4.59805882352941</v>
      </c>
      <c r="H4640" s="7">
        <f>ROUND(IF(Data[[#This Row],[deltaT]]&gt;0,(Data[[#This Row],[Tintern ]]-Data[[#This Row],[temperatuur]])*Uitgangspunten!$B$9,0),1)</f>
        <v>16</v>
      </c>
      <c r="I4640"/>
      <c r="J4640"/>
      <c r="K4640" s="6"/>
      <c r="O4640" s="5"/>
      <c r="P4640" s="8"/>
      <c r="U4640"/>
      <c r="V4640"/>
    </row>
    <row r="4641" spans="1:22" x14ac:dyDescent="0.25">
      <c r="A4641">
        <v>2010</v>
      </c>
      <c r="B4641">
        <v>10</v>
      </c>
      <c r="C4641">
        <v>9</v>
      </c>
      <c r="D4641">
        <v>21</v>
      </c>
      <c r="E4641" s="13">
        <v>11.200000000000001</v>
      </c>
      <c r="F4641" s="7">
        <f>(((20-15)/(MIN($E$2:$E$8761)-15))*Data[[#This Row],[temperatuur]])+18.151</f>
        <v>15.798058823529411</v>
      </c>
      <c r="G4641" s="7">
        <f>Data[[#This Row],[Tintern ]]-Data[[#This Row],[temperatuur]]</f>
        <v>4.59805882352941</v>
      </c>
      <c r="H4641" s="7">
        <f>ROUND(IF(Data[[#This Row],[deltaT]]&gt;0,(Data[[#This Row],[Tintern ]]-Data[[#This Row],[temperatuur]])*Uitgangspunten!$B$9,0),1)</f>
        <v>16</v>
      </c>
      <c r="I4641"/>
      <c r="J4641"/>
      <c r="K4641" s="6"/>
      <c r="O4641" s="5"/>
      <c r="P4641" s="8"/>
      <c r="U4641"/>
      <c r="V4641"/>
    </row>
    <row r="4642" spans="1:22" x14ac:dyDescent="0.25">
      <c r="A4642">
        <v>2010</v>
      </c>
      <c r="B4642">
        <v>10</v>
      </c>
      <c r="C4642">
        <v>9</v>
      </c>
      <c r="D4642">
        <v>22</v>
      </c>
      <c r="E4642" s="13">
        <v>11.200000000000001</v>
      </c>
      <c r="F4642" s="7">
        <f>(((20-15)/(MIN($E$2:$E$8761)-15))*Data[[#This Row],[temperatuur]])+18.151</f>
        <v>15.798058823529411</v>
      </c>
      <c r="G4642" s="7">
        <f>Data[[#This Row],[Tintern ]]-Data[[#This Row],[temperatuur]]</f>
        <v>4.59805882352941</v>
      </c>
      <c r="H4642" s="7">
        <f>ROUND(IF(Data[[#This Row],[deltaT]]&gt;0,(Data[[#This Row],[Tintern ]]-Data[[#This Row],[temperatuur]])*Uitgangspunten!$B$9,0),1)</f>
        <v>16</v>
      </c>
      <c r="I4642"/>
      <c r="J4642"/>
      <c r="K4642" s="6"/>
      <c r="O4642" s="5"/>
      <c r="P4642" s="8"/>
      <c r="U4642"/>
      <c r="V4642"/>
    </row>
    <row r="4643" spans="1:22" x14ac:dyDescent="0.25">
      <c r="A4643">
        <v>2010</v>
      </c>
      <c r="B4643">
        <v>10</v>
      </c>
      <c r="C4643">
        <v>14</v>
      </c>
      <c r="D4643">
        <v>10</v>
      </c>
      <c r="E4643" s="13">
        <v>11.200000000000001</v>
      </c>
      <c r="F4643" s="7">
        <f>(((20-15)/(MIN($E$2:$E$8761)-15))*Data[[#This Row],[temperatuur]])+18.151</f>
        <v>15.798058823529411</v>
      </c>
      <c r="G4643" s="7">
        <f>Data[[#This Row],[Tintern ]]-Data[[#This Row],[temperatuur]]</f>
        <v>4.59805882352941</v>
      </c>
      <c r="H4643" s="7">
        <f>ROUND(IF(Data[[#This Row],[deltaT]]&gt;0,(Data[[#This Row],[Tintern ]]-Data[[#This Row],[temperatuur]])*Uitgangspunten!$B$9,0),1)</f>
        <v>16</v>
      </c>
      <c r="I4643"/>
      <c r="J4643"/>
      <c r="K4643" s="6"/>
      <c r="O4643" s="5"/>
      <c r="P4643" s="8"/>
      <c r="U4643"/>
      <c r="V4643"/>
    </row>
    <row r="4644" spans="1:22" x14ac:dyDescent="0.25">
      <c r="A4644">
        <v>2010</v>
      </c>
      <c r="B4644">
        <v>10</v>
      </c>
      <c r="C4644">
        <v>21</v>
      </c>
      <c r="D4644">
        <v>12</v>
      </c>
      <c r="E4644" s="13">
        <v>11.200000000000001</v>
      </c>
      <c r="F4644" s="7">
        <f>(((20-15)/(MIN($E$2:$E$8761)-15))*Data[[#This Row],[temperatuur]])+18.151</f>
        <v>15.798058823529411</v>
      </c>
      <c r="G4644" s="7">
        <f>Data[[#This Row],[Tintern ]]-Data[[#This Row],[temperatuur]]</f>
        <v>4.59805882352941</v>
      </c>
      <c r="H4644" s="7">
        <f>ROUND(IF(Data[[#This Row],[deltaT]]&gt;0,(Data[[#This Row],[Tintern ]]-Data[[#This Row],[temperatuur]])*Uitgangspunten!$B$9,0),1)</f>
        <v>16</v>
      </c>
      <c r="I4644"/>
      <c r="J4644"/>
      <c r="K4644" s="6"/>
      <c r="O4644" s="5"/>
      <c r="P4644" s="8"/>
      <c r="U4644"/>
      <c r="V4644"/>
    </row>
    <row r="4645" spans="1:22" x14ac:dyDescent="0.25">
      <c r="A4645">
        <v>2003</v>
      </c>
      <c r="B4645">
        <v>11</v>
      </c>
      <c r="C4645">
        <v>3</v>
      </c>
      <c r="D4645">
        <v>21</v>
      </c>
      <c r="E4645" s="13">
        <v>11.200000000000001</v>
      </c>
      <c r="F4645" s="7">
        <f>(((20-15)/(MIN($E$2:$E$8761)-15))*Data[[#This Row],[temperatuur]])+18.151</f>
        <v>15.798058823529411</v>
      </c>
      <c r="G4645" s="7">
        <f>Data[[#This Row],[Tintern ]]-Data[[#This Row],[temperatuur]]</f>
        <v>4.59805882352941</v>
      </c>
      <c r="H4645" s="7">
        <f>ROUND(IF(Data[[#This Row],[deltaT]]&gt;0,(Data[[#This Row],[Tintern ]]-Data[[#This Row],[temperatuur]])*Uitgangspunten!$B$9,0),1)</f>
        <v>16</v>
      </c>
      <c r="I4645"/>
      <c r="J4645"/>
      <c r="K4645" s="6"/>
      <c r="O4645" s="5"/>
      <c r="P4645" s="8"/>
      <c r="U4645"/>
      <c r="V4645"/>
    </row>
    <row r="4646" spans="1:22" x14ac:dyDescent="0.25">
      <c r="A4646">
        <v>2003</v>
      </c>
      <c r="B4646">
        <v>11</v>
      </c>
      <c r="C4646">
        <v>10</v>
      </c>
      <c r="D4646">
        <v>16</v>
      </c>
      <c r="E4646" s="13">
        <v>11.200000000000001</v>
      </c>
      <c r="F4646" s="7">
        <f>(((20-15)/(MIN($E$2:$E$8761)-15))*Data[[#This Row],[temperatuur]])+18.151</f>
        <v>15.798058823529411</v>
      </c>
      <c r="G4646" s="7">
        <f>Data[[#This Row],[Tintern ]]-Data[[#This Row],[temperatuur]]</f>
        <v>4.59805882352941</v>
      </c>
      <c r="H4646" s="7">
        <f>ROUND(IF(Data[[#This Row],[deltaT]]&gt;0,(Data[[#This Row],[Tintern ]]-Data[[#This Row],[temperatuur]])*Uitgangspunten!$B$9,0),1)</f>
        <v>16</v>
      </c>
      <c r="I4646"/>
      <c r="J4646"/>
      <c r="K4646" s="6"/>
      <c r="O4646" s="5"/>
      <c r="P4646" s="8"/>
      <c r="U4646"/>
      <c r="V4646"/>
    </row>
    <row r="4647" spans="1:22" x14ac:dyDescent="0.25">
      <c r="A4647">
        <v>2003</v>
      </c>
      <c r="B4647">
        <v>11</v>
      </c>
      <c r="C4647">
        <v>18</v>
      </c>
      <c r="D4647">
        <v>5</v>
      </c>
      <c r="E4647" s="13">
        <v>11.200000000000001</v>
      </c>
      <c r="F4647" s="7">
        <f>(((20-15)/(MIN($E$2:$E$8761)-15))*Data[[#This Row],[temperatuur]])+18.151</f>
        <v>15.798058823529411</v>
      </c>
      <c r="G4647" s="7">
        <f>Data[[#This Row],[Tintern ]]-Data[[#This Row],[temperatuur]]</f>
        <v>4.59805882352941</v>
      </c>
      <c r="H4647" s="7">
        <f>ROUND(IF(Data[[#This Row],[deltaT]]&gt;0,(Data[[#This Row],[Tintern ]]-Data[[#This Row],[temperatuur]])*Uitgangspunten!$B$9,0),1)</f>
        <v>16</v>
      </c>
      <c r="I4647"/>
      <c r="J4647"/>
      <c r="K4647" s="6"/>
      <c r="O4647" s="5"/>
      <c r="P4647" s="8"/>
      <c r="U4647"/>
      <c r="V4647"/>
    </row>
    <row r="4648" spans="1:22" x14ac:dyDescent="0.25">
      <c r="A4648">
        <v>2003</v>
      </c>
      <c r="B4648">
        <v>11</v>
      </c>
      <c r="C4648">
        <v>20</v>
      </c>
      <c r="D4648">
        <v>3</v>
      </c>
      <c r="E4648" s="13">
        <v>11.200000000000001</v>
      </c>
      <c r="F4648" s="7">
        <f>(((20-15)/(MIN($E$2:$E$8761)-15))*Data[[#This Row],[temperatuur]])+18.151</f>
        <v>15.798058823529411</v>
      </c>
      <c r="G4648" s="7">
        <f>Data[[#This Row],[Tintern ]]-Data[[#This Row],[temperatuur]]</f>
        <v>4.59805882352941</v>
      </c>
      <c r="H4648" s="7">
        <f>ROUND(IF(Data[[#This Row],[deltaT]]&gt;0,(Data[[#This Row],[Tintern ]]-Data[[#This Row],[temperatuur]])*Uitgangspunten!$B$9,0),1)</f>
        <v>16</v>
      </c>
      <c r="I4648"/>
      <c r="J4648"/>
      <c r="K4648" s="6"/>
      <c r="O4648" s="5"/>
      <c r="P4648" s="8"/>
      <c r="U4648"/>
      <c r="V4648"/>
    </row>
    <row r="4649" spans="1:22" x14ac:dyDescent="0.25">
      <c r="A4649">
        <v>2003</v>
      </c>
      <c r="B4649">
        <v>11</v>
      </c>
      <c r="C4649">
        <v>22</v>
      </c>
      <c r="D4649">
        <v>11</v>
      </c>
      <c r="E4649" s="13">
        <v>11.200000000000001</v>
      </c>
      <c r="F4649" s="7">
        <f>(((20-15)/(MIN($E$2:$E$8761)-15))*Data[[#This Row],[temperatuur]])+18.151</f>
        <v>15.798058823529411</v>
      </c>
      <c r="G4649" s="7">
        <f>Data[[#This Row],[Tintern ]]-Data[[#This Row],[temperatuur]]</f>
        <v>4.59805882352941</v>
      </c>
      <c r="H4649" s="7">
        <f>ROUND(IF(Data[[#This Row],[deltaT]]&gt;0,(Data[[#This Row],[Tintern ]]-Data[[#This Row],[temperatuur]])*Uitgangspunten!$B$9,0),1)</f>
        <v>16</v>
      </c>
      <c r="I4649"/>
      <c r="J4649"/>
      <c r="K4649" s="6"/>
      <c r="O4649" s="5"/>
      <c r="P4649" s="8"/>
      <c r="U4649"/>
      <c r="V4649"/>
    </row>
    <row r="4650" spans="1:22" x14ac:dyDescent="0.25">
      <c r="A4650">
        <v>2004</v>
      </c>
      <c r="B4650">
        <v>2</v>
      </c>
      <c r="C4650">
        <v>2</v>
      </c>
      <c r="D4650">
        <v>16</v>
      </c>
      <c r="E4650" s="13">
        <v>11.3</v>
      </c>
      <c r="F4650" s="7">
        <f>(((20-15)/(MIN($E$2:$E$8761)-15))*Data[[#This Row],[temperatuur]])+18.151</f>
        <v>15.777050420168067</v>
      </c>
      <c r="G4650" s="7">
        <f>Data[[#This Row],[Tintern ]]-Data[[#This Row],[temperatuur]]</f>
        <v>4.4770504201680659</v>
      </c>
      <c r="H4650" s="7">
        <f>ROUND(IF(Data[[#This Row],[deltaT]]&gt;0,(Data[[#This Row],[Tintern ]]-Data[[#This Row],[temperatuur]])*Uitgangspunten!$B$9,0),1)</f>
        <v>15.5</v>
      </c>
      <c r="I4650"/>
      <c r="J4650"/>
      <c r="K4650" s="6"/>
      <c r="O4650" s="5"/>
      <c r="P4650" s="8"/>
      <c r="U4650"/>
      <c r="V4650"/>
    </row>
    <row r="4651" spans="1:22" x14ac:dyDescent="0.25">
      <c r="A4651">
        <v>2004</v>
      </c>
      <c r="B4651">
        <v>2</v>
      </c>
      <c r="C4651">
        <v>2</v>
      </c>
      <c r="D4651">
        <v>23</v>
      </c>
      <c r="E4651" s="13">
        <v>11.3</v>
      </c>
      <c r="F4651" s="7">
        <f>(((20-15)/(MIN($E$2:$E$8761)-15))*Data[[#This Row],[temperatuur]])+18.151</f>
        <v>15.777050420168067</v>
      </c>
      <c r="G4651" s="7">
        <f>Data[[#This Row],[Tintern ]]-Data[[#This Row],[temperatuur]]</f>
        <v>4.4770504201680659</v>
      </c>
      <c r="H4651" s="7">
        <f>ROUND(IF(Data[[#This Row],[deltaT]]&gt;0,(Data[[#This Row],[Tintern ]]-Data[[#This Row],[temperatuur]])*Uitgangspunten!$B$9,0),1)</f>
        <v>15.5</v>
      </c>
      <c r="I4651"/>
      <c r="J4651"/>
      <c r="K4651" s="6"/>
      <c r="O4651" s="5"/>
      <c r="P4651" s="8"/>
      <c r="U4651"/>
      <c r="V4651"/>
    </row>
    <row r="4652" spans="1:22" x14ac:dyDescent="0.25">
      <c r="A4652">
        <v>2004</v>
      </c>
      <c r="B4652">
        <v>2</v>
      </c>
      <c r="C4652">
        <v>5</v>
      </c>
      <c r="D4652">
        <v>8</v>
      </c>
      <c r="E4652" s="13">
        <v>11.3</v>
      </c>
      <c r="F4652" s="7">
        <f>(((20-15)/(MIN($E$2:$E$8761)-15))*Data[[#This Row],[temperatuur]])+18.151</f>
        <v>15.777050420168067</v>
      </c>
      <c r="G4652" s="7">
        <f>Data[[#This Row],[Tintern ]]-Data[[#This Row],[temperatuur]]</f>
        <v>4.4770504201680659</v>
      </c>
      <c r="H4652" s="7">
        <f>ROUND(IF(Data[[#This Row],[deltaT]]&gt;0,(Data[[#This Row],[Tintern ]]-Data[[#This Row],[temperatuur]])*Uitgangspunten!$B$9,0),1)</f>
        <v>15.5</v>
      </c>
      <c r="I4652"/>
      <c r="J4652"/>
      <c r="K4652" s="6"/>
      <c r="O4652" s="5"/>
      <c r="P4652" s="8"/>
      <c r="U4652"/>
      <c r="V4652"/>
    </row>
    <row r="4653" spans="1:22" x14ac:dyDescent="0.25">
      <c r="A4653">
        <v>2004</v>
      </c>
      <c r="B4653">
        <v>2</v>
      </c>
      <c r="C4653">
        <v>5</v>
      </c>
      <c r="D4653">
        <v>9</v>
      </c>
      <c r="E4653" s="13">
        <v>11.3</v>
      </c>
      <c r="F4653" s="7">
        <f>(((20-15)/(MIN($E$2:$E$8761)-15))*Data[[#This Row],[temperatuur]])+18.151</f>
        <v>15.777050420168067</v>
      </c>
      <c r="G4653" s="7">
        <f>Data[[#This Row],[Tintern ]]-Data[[#This Row],[temperatuur]]</f>
        <v>4.4770504201680659</v>
      </c>
      <c r="H4653" s="7">
        <f>ROUND(IF(Data[[#This Row],[deltaT]]&gt;0,(Data[[#This Row],[Tintern ]]-Data[[#This Row],[temperatuur]])*Uitgangspunten!$B$9,0),1)</f>
        <v>15.5</v>
      </c>
      <c r="I4653"/>
      <c r="J4653"/>
      <c r="K4653" s="6"/>
      <c r="O4653" s="5"/>
      <c r="P4653" s="8"/>
      <c r="U4653"/>
      <c r="V4653"/>
    </row>
    <row r="4654" spans="1:22" x14ac:dyDescent="0.25">
      <c r="A4654">
        <v>2004</v>
      </c>
      <c r="B4654">
        <v>3</v>
      </c>
      <c r="C4654">
        <v>15</v>
      </c>
      <c r="D4654">
        <v>9</v>
      </c>
      <c r="E4654" s="13">
        <v>11.3</v>
      </c>
      <c r="F4654" s="7">
        <f>(((20-15)/(MIN($E$2:$E$8761)-15))*Data[[#This Row],[temperatuur]])+18.151</f>
        <v>15.777050420168067</v>
      </c>
      <c r="G4654" s="7">
        <f>Data[[#This Row],[Tintern ]]-Data[[#This Row],[temperatuur]]</f>
        <v>4.4770504201680659</v>
      </c>
      <c r="H4654" s="7">
        <f>ROUND(IF(Data[[#This Row],[deltaT]]&gt;0,(Data[[#This Row],[Tintern ]]-Data[[#This Row],[temperatuur]])*Uitgangspunten!$B$9,0),1)</f>
        <v>15.5</v>
      </c>
      <c r="I4654"/>
      <c r="J4654"/>
      <c r="K4654" s="6"/>
      <c r="O4654" s="5"/>
      <c r="P4654" s="8"/>
      <c r="U4654"/>
      <c r="V4654"/>
    </row>
    <row r="4655" spans="1:22" x14ac:dyDescent="0.25">
      <c r="A4655">
        <v>2004</v>
      </c>
      <c r="B4655">
        <v>3</v>
      </c>
      <c r="C4655">
        <v>17</v>
      </c>
      <c r="D4655">
        <v>18</v>
      </c>
      <c r="E4655" s="13">
        <v>11.3</v>
      </c>
      <c r="F4655" s="7">
        <f>(((20-15)/(MIN($E$2:$E$8761)-15))*Data[[#This Row],[temperatuur]])+18.151</f>
        <v>15.777050420168067</v>
      </c>
      <c r="G4655" s="7">
        <f>Data[[#This Row],[Tintern ]]-Data[[#This Row],[temperatuur]]</f>
        <v>4.4770504201680659</v>
      </c>
      <c r="H4655" s="7">
        <f>ROUND(IF(Data[[#This Row],[deltaT]]&gt;0,(Data[[#This Row],[Tintern ]]-Data[[#This Row],[temperatuur]])*Uitgangspunten!$B$9,0),1)</f>
        <v>15.5</v>
      </c>
      <c r="I4655"/>
      <c r="J4655"/>
      <c r="K4655" s="6"/>
      <c r="O4655" s="5"/>
      <c r="P4655" s="8"/>
      <c r="U4655"/>
      <c r="V4655"/>
    </row>
    <row r="4656" spans="1:22" x14ac:dyDescent="0.25">
      <c r="A4656">
        <v>2004</v>
      </c>
      <c r="B4656">
        <v>3</v>
      </c>
      <c r="C4656">
        <v>21</v>
      </c>
      <c r="D4656">
        <v>14</v>
      </c>
      <c r="E4656" s="13">
        <v>11.3</v>
      </c>
      <c r="F4656" s="7">
        <f>(((20-15)/(MIN($E$2:$E$8761)-15))*Data[[#This Row],[temperatuur]])+18.151</f>
        <v>15.777050420168067</v>
      </c>
      <c r="G4656" s="7">
        <f>Data[[#This Row],[Tintern ]]-Data[[#This Row],[temperatuur]]</f>
        <v>4.4770504201680659</v>
      </c>
      <c r="H4656" s="7">
        <f>ROUND(IF(Data[[#This Row],[deltaT]]&gt;0,(Data[[#This Row],[Tintern ]]-Data[[#This Row],[temperatuur]])*Uitgangspunten!$B$9,0),1)</f>
        <v>15.5</v>
      </c>
      <c r="I4656"/>
      <c r="J4656"/>
      <c r="K4656" s="6"/>
      <c r="O4656" s="5"/>
      <c r="P4656" s="8"/>
      <c r="U4656"/>
      <c r="V4656"/>
    </row>
    <row r="4657" spans="1:22" x14ac:dyDescent="0.25">
      <c r="A4657">
        <v>2002</v>
      </c>
      <c r="B4657">
        <v>4</v>
      </c>
      <c r="C4657">
        <v>7</v>
      </c>
      <c r="D4657">
        <v>12</v>
      </c>
      <c r="E4657" s="13">
        <v>11.3</v>
      </c>
      <c r="F4657" s="7">
        <f>(((20-15)/(MIN($E$2:$E$8761)-15))*Data[[#This Row],[temperatuur]])+18.151</f>
        <v>15.777050420168067</v>
      </c>
      <c r="G4657" s="7">
        <f>Data[[#This Row],[Tintern ]]-Data[[#This Row],[temperatuur]]</f>
        <v>4.4770504201680659</v>
      </c>
      <c r="H4657" s="7">
        <f>ROUND(IF(Data[[#This Row],[deltaT]]&gt;0,(Data[[#This Row],[Tintern ]]-Data[[#This Row],[temperatuur]])*Uitgangspunten!$B$9,0),1)</f>
        <v>15.5</v>
      </c>
      <c r="I4657"/>
      <c r="J4657"/>
      <c r="K4657" s="6"/>
      <c r="O4657" s="5"/>
      <c r="P4657" s="8"/>
      <c r="U4657"/>
      <c r="V4657"/>
    </row>
    <row r="4658" spans="1:22" x14ac:dyDescent="0.25">
      <c r="A4658">
        <v>2002</v>
      </c>
      <c r="B4658">
        <v>4</v>
      </c>
      <c r="C4658">
        <v>10</v>
      </c>
      <c r="D4658">
        <v>12</v>
      </c>
      <c r="E4658" s="13">
        <v>11.3</v>
      </c>
      <c r="F4658" s="7">
        <f>(((20-15)/(MIN($E$2:$E$8761)-15))*Data[[#This Row],[temperatuur]])+18.151</f>
        <v>15.777050420168067</v>
      </c>
      <c r="G4658" s="7">
        <f>Data[[#This Row],[Tintern ]]-Data[[#This Row],[temperatuur]]</f>
        <v>4.4770504201680659</v>
      </c>
      <c r="H4658" s="7">
        <f>ROUND(IF(Data[[#This Row],[deltaT]]&gt;0,(Data[[#This Row],[Tintern ]]-Data[[#This Row],[temperatuur]])*Uitgangspunten!$B$9,0),1)</f>
        <v>15.5</v>
      </c>
      <c r="I4658">
        <f>(MAX(E4634:E4657)+MIN(E4634:E4657))/20</f>
        <v>1.125</v>
      </c>
      <c r="J4658"/>
      <c r="K4658" s="6"/>
      <c r="O4658" s="5"/>
      <c r="P4658" s="8"/>
      <c r="U4658"/>
      <c r="V4658"/>
    </row>
    <row r="4659" spans="1:22" x14ac:dyDescent="0.25">
      <c r="A4659">
        <v>2002</v>
      </c>
      <c r="B4659">
        <v>4</v>
      </c>
      <c r="C4659">
        <v>17</v>
      </c>
      <c r="D4659">
        <v>16</v>
      </c>
      <c r="E4659" s="13">
        <v>11.3</v>
      </c>
      <c r="F4659" s="7">
        <f>(((20-15)/(MIN($E$2:$E$8761)-15))*Data[[#This Row],[temperatuur]])+18.151</f>
        <v>15.777050420168067</v>
      </c>
      <c r="G4659" s="7">
        <f>Data[[#This Row],[Tintern ]]-Data[[#This Row],[temperatuur]]</f>
        <v>4.4770504201680659</v>
      </c>
      <c r="H4659" s="7">
        <f>ROUND(IF(Data[[#This Row],[deltaT]]&gt;0,(Data[[#This Row],[Tintern ]]-Data[[#This Row],[temperatuur]])*Uitgangspunten!$B$9,0),1)</f>
        <v>15.5</v>
      </c>
      <c r="I4659"/>
      <c r="J4659"/>
      <c r="K4659" s="6"/>
      <c r="O4659" s="5"/>
      <c r="P4659" s="8"/>
      <c r="U4659"/>
      <c r="V4659"/>
    </row>
    <row r="4660" spans="1:22" x14ac:dyDescent="0.25">
      <c r="A4660">
        <v>2002</v>
      </c>
      <c r="B4660">
        <v>4</v>
      </c>
      <c r="C4660">
        <v>23</v>
      </c>
      <c r="D4660">
        <v>3</v>
      </c>
      <c r="E4660" s="13">
        <v>11.3</v>
      </c>
      <c r="F4660" s="7">
        <f>(((20-15)/(MIN($E$2:$E$8761)-15))*Data[[#This Row],[temperatuur]])+18.151</f>
        <v>15.777050420168067</v>
      </c>
      <c r="G4660" s="7">
        <f>Data[[#This Row],[Tintern ]]-Data[[#This Row],[temperatuur]]</f>
        <v>4.4770504201680659</v>
      </c>
      <c r="H4660" s="7">
        <f>ROUND(IF(Data[[#This Row],[deltaT]]&gt;0,(Data[[#This Row],[Tintern ]]-Data[[#This Row],[temperatuur]])*Uitgangspunten!$B$9,0),1)</f>
        <v>15.5</v>
      </c>
      <c r="I4660"/>
      <c r="J4660"/>
      <c r="K4660" s="6"/>
      <c r="O4660" s="5"/>
      <c r="P4660" s="8"/>
      <c r="U4660"/>
      <c r="V4660"/>
    </row>
    <row r="4661" spans="1:22" x14ac:dyDescent="0.25">
      <c r="A4661">
        <v>2002</v>
      </c>
      <c r="B4661">
        <v>4</v>
      </c>
      <c r="C4661">
        <v>23</v>
      </c>
      <c r="D4661">
        <v>24</v>
      </c>
      <c r="E4661" s="13">
        <v>11.3</v>
      </c>
      <c r="F4661" s="7">
        <f>(((20-15)/(MIN($E$2:$E$8761)-15))*Data[[#This Row],[temperatuur]])+18.151</f>
        <v>15.777050420168067</v>
      </c>
      <c r="G4661" s="7">
        <f>Data[[#This Row],[Tintern ]]-Data[[#This Row],[temperatuur]]</f>
        <v>4.4770504201680659</v>
      </c>
      <c r="H4661" s="7">
        <f>ROUND(IF(Data[[#This Row],[deltaT]]&gt;0,(Data[[#This Row],[Tintern ]]-Data[[#This Row],[temperatuur]])*Uitgangspunten!$B$9,0),1)</f>
        <v>15.5</v>
      </c>
      <c r="I4661"/>
      <c r="J4661"/>
      <c r="K4661" s="6"/>
      <c r="O4661" s="5"/>
      <c r="P4661" s="8"/>
      <c r="U4661"/>
      <c r="V4661"/>
    </row>
    <row r="4662" spans="1:22" x14ac:dyDescent="0.25">
      <c r="A4662">
        <v>2002</v>
      </c>
      <c r="B4662">
        <v>4</v>
      </c>
      <c r="C4662">
        <v>28</v>
      </c>
      <c r="D4662">
        <v>20</v>
      </c>
      <c r="E4662" s="13">
        <v>11.3</v>
      </c>
      <c r="F4662" s="7">
        <f>(((20-15)/(MIN($E$2:$E$8761)-15))*Data[[#This Row],[temperatuur]])+18.151</f>
        <v>15.777050420168067</v>
      </c>
      <c r="G4662" s="7">
        <f>Data[[#This Row],[Tintern ]]-Data[[#This Row],[temperatuur]]</f>
        <v>4.4770504201680659</v>
      </c>
      <c r="H4662" s="7">
        <f>ROUND(IF(Data[[#This Row],[deltaT]]&gt;0,(Data[[#This Row],[Tintern ]]-Data[[#This Row],[temperatuur]])*Uitgangspunten!$B$9,0),1)</f>
        <v>15.5</v>
      </c>
      <c r="I4662"/>
      <c r="J4662"/>
      <c r="K4662" s="6"/>
      <c r="O4662" s="5"/>
      <c r="P4662" s="8"/>
      <c r="U4662"/>
      <c r="V4662"/>
    </row>
    <row r="4663" spans="1:22" x14ac:dyDescent="0.25">
      <c r="A4663">
        <v>2002</v>
      </c>
      <c r="B4663">
        <v>4</v>
      </c>
      <c r="C4663">
        <v>29</v>
      </c>
      <c r="D4663">
        <v>18</v>
      </c>
      <c r="E4663" s="13">
        <v>11.3</v>
      </c>
      <c r="F4663" s="7">
        <f>(((20-15)/(MIN($E$2:$E$8761)-15))*Data[[#This Row],[temperatuur]])+18.151</f>
        <v>15.777050420168067</v>
      </c>
      <c r="G4663" s="7">
        <f>Data[[#This Row],[Tintern ]]-Data[[#This Row],[temperatuur]]</f>
        <v>4.4770504201680659</v>
      </c>
      <c r="H4663" s="7">
        <f>ROUND(IF(Data[[#This Row],[deltaT]]&gt;0,(Data[[#This Row],[Tintern ]]-Data[[#This Row],[temperatuur]])*Uitgangspunten!$B$9,0),1)</f>
        <v>15.5</v>
      </c>
      <c r="I4663"/>
      <c r="J4663"/>
      <c r="K4663" s="6"/>
      <c r="O4663" s="5"/>
      <c r="P4663" s="8"/>
      <c r="U4663"/>
      <c r="V4663"/>
    </row>
    <row r="4664" spans="1:22" x14ac:dyDescent="0.25">
      <c r="A4664">
        <v>2000</v>
      </c>
      <c r="B4664">
        <v>5</v>
      </c>
      <c r="C4664">
        <v>1</v>
      </c>
      <c r="D4664">
        <v>21</v>
      </c>
      <c r="E4664" s="13">
        <v>11.3</v>
      </c>
      <c r="F4664" s="7">
        <f>(((20-15)/(MIN($E$2:$E$8761)-15))*Data[[#This Row],[temperatuur]])+18.151</f>
        <v>15.777050420168067</v>
      </c>
      <c r="G4664" s="7">
        <f>Data[[#This Row],[Tintern ]]-Data[[#This Row],[temperatuur]]</f>
        <v>4.4770504201680659</v>
      </c>
      <c r="H4664" s="7">
        <f>ROUND(IF(Data[[#This Row],[deltaT]]&gt;0,(Data[[#This Row],[Tintern ]]-Data[[#This Row],[temperatuur]])*Uitgangspunten!$B$9,0),1)</f>
        <v>15.5</v>
      </c>
      <c r="I4664"/>
      <c r="J4664"/>
      <c r="K4664" s="6"/>
      <c r="O4664" s="5"/>
      <c r="P4664" s="8"/>
      <c r="U4664"/>
      <c r="V4664"/>
    </row>
    <row r="4665" spans="1:22" x14ac:dyDescent="0.25">
      <c r="A4665">
        <v>2000</v>
      </c>
      <c r="B4665">
        <v>5</v>
      </c>
      <c r="C4665">
        <v>3</v>
      </c>
      <c r="D4665">
        <v>9</v>
      </c>
      <c r="E4665" s="13">
        <v>11.3</v>
      </c>
      <c r="F4665" s="7">
        <f>(((20-15)/(MIN($E$2:$E$8761)-15))*Data[[#This Row],[temperatuur]])+18.151</f>
        <v>15.777050420168067</v>
      </c>
      <c r="G4665" s="7">
        <f>Data[[#This Row],[Tintern ]]-Data[[#This Row],[temperatuur]]</f>
        <v>4.4770504201680659</v>
      </c>
      <c r="H4665" s="7">
        <f>ROUND(IF(Data[[#This Row],[deltaT]]&gt;0,(Data[[#This Row],[Tintern ]]-Data[[#This Row],[temperatuur]])*Uitgangspunten!$B$9,0),1)</f>
        <v>15.5</v>
      </c>
      <c r="I4665"/>
      <c r="J4665"/>
      <c r="K4665" s="6"/>
      <c r="O4665" s="5"/>
      <c r="P4665" s="8"/>
      <c r="U4665"/>
      <c r="V4665"/>
    </row>
    <row r="4666" spans="1:22" x14ac:dyDescent="0.25">
      <c r="A4666">
        <v>2000</v>
      </c>
      <c r="B4666">
        <v>5</v>
      </c>
      <c r="C4666">
        <v>19</v>
      </c>
      <c r="D4666">
        <v>7</v>
      </c>
      <c r="E4666" s="13">
        <v>11.3</v>
      </c>
      <c r="F4666" s="7">
        <f>(((20-15)/(MIN($E$2:$E$8761)-15))*Data[[#This Row],[temperatuur]])+18.151</f>
        <v>15.777050420168067</v>
      </c>
      <c r="G4666" s="7">
        <f>Data[[#This Row],[Tintern ]]-Data[[#This Row],[temperatuur]]</f>
        <v>4.4770504201680659</v>
      </c>
      <c r="H4666" s="7">
        <f>ROUND(IF(Data[[#This Row],[deltaT]]&gt;0,(Data[[#This Row],[Tintern ]]-Data[[#This Row],[temperatuur]])*Uitgangspunten!$B$9,0),1)</f>
        <v>15.5</v>
      </c>
      <c r="I4666"/>
      <c r="J4666"/>
      <c r="K4666" s="6"/>
      <c r="O4666" s="5"/>
      <c r="P4666" s="8"/>
      <c r="U4666"/>
      <c r="V4666"/>
    </row>
    <row r="4667" spans="1:22" x14ac:dyDescent="0.25">
      <c r="A4667">
        <v>2000</v>
      </c>
      <c r="B4667">
        <v>5</v>
      </c>
      <c r="C4667">
        <v>27</v>
      </c>
      <c r="D4667">
        <v>4</v>
      </c>
      <c r="E4667" s="13">
        <v>11.3</v>
      </c>
      <c r="F4667" s="7">
        <f>(((20-15)/(MIN($E$2:$E$8761)-15))*Data[[#This Row],[temperatuur]])+18.151</f>
        <v>15.777050420168067</v>
      </c>
      <c r="G4667" s="7">
        <f>Data[[#This Row],[Tintern ]]-Data[[#This Row],[temperatuur]]</f>
        <v>4.4770504201680659</v>
      </c>
      <c r="H4667" s="7">
        <f>ROUND(IF(Data[[#This Row],[deltaT]]&gt;0,(Data[[#This Row],[Tintern ]]-Data[[#This Row],[temperatuur]])*Uitgangspunten!$B$9,0),1)</f>
        <v>15.5</v>
      </c>
      <c r="I4667"/>
      <c r="J4667"/>
      <c r="K4667" s="6"/>
      <c r="O4667" s="5"/>
      <c r="P4667" s="8"/>
      <c r="U4667"/>
      <c r="V4667"/>
    </row>
    <row r="4668" spans="1:22" x14ac:dyDescent="0.25">
      <c r="A4668">
        <v>2011</v>
      </c>
      <c r="B4668">
        <v>6</v>
      </c>
      <c r="C4668">
        <v>8</v>
      </c>
      <c r="D4668">
        <v>4</v>
      </c>
      <c r="E4668" s="13">
        <v>11.3</v>
      </c>
      <c r="F4668" s="7">
        <f>(((20-15)/(MIN($E$2:$E$8761)-15))*Data[[#This Row],[temperatuur]])+18.151</f>
        <v>15.777050420168067</v>
      </c>
      <c r="G4668" s="7">
        <f>Data[[#This Row],[Tintern ]]-Data[[#This Row],[temperatuur]]</f>
        <v>4.4770504201680659</v>
      </c>
      <c r="H4668" s="7">
        <f>ROUND(IF(Data[[#This Row],[deltaT]]&gt;0,(Data[[#This Row],[Tintern ]]-Data[[#This Row],[temperatuur]])*Uitgangspunten!$B$9,0),1)</f>
        <v>15.5</v>
      </c>
      <c r="I4668"/>
      <c r="J4668"/>
      <c r="K4668" s="6"/>
      <c r="O4668" s="5"/>
      <c r="P4668" s="8"/>
      <c r="U4668"/>
      <c r="V4668"/>
    </row>
    <row r="4669" spans="1:22" x14ac:dyDescent="0.25">
      <c r="A4669">
        <v>2011</v>
      </c>
      <c r="B4669">
        <v>6</v>
      </c>
      <c r="C4669">
        <v>9</v>
      </c>
      <c r="D4669">
        <v>2</v>
      </c>
      <c r="E4669" s="13">
        <v>11.3</v>
      </c>
      <c r="F4669" s="7">
        <f>(((20-15)/(MIN($E$2:$E$8761)-15))*Data[[#This Row],[temperatuur]])+18.151</f>
        <v>15.777050420168067</v>
      </c>
      <c r="G4669" s="7">
        <f>Data[[#This Row],[Tintern ]]-Data[[#This Row],[temperatuur]]</f>
        <v>4.4770504201680659</v>
      </c>
      <c r="H4669" s="7">
        <f>ROUND(IF(Data[[#This Row],[deltaT]]&gt;0,(Data[[#This Row],[Tintern ]]-Data[[#This Row],[temperatuur]])*Uitgangspunten!$B$9,0),1)</f>
        <v>15.5</v>
      </c>
      <c r="I4669"/>
      <c r="J4669"/>
      <c r="K4669" s="6"/>
      <c r="O4669" s="5"/>
      <c r="P4669" s="8"/>
      <c r="U4669"/>
      <c r="V4669"/>
    </row>
    <row r="4670" spans="1:22" x14ac:dyDescent="0.25">
      <c r="A4670">
        <v>2011</v>
      </c>
      <c r="B4670">
        <v>6</v>
      </c>
      <c r="C4670">
        <v>17</v>
      </c>
      <c r="D4670">
        <v>3</v>
      </c>
      <c r="E4670" s="13">
        <v>11.3</v>
      </c>
      <c r="F4670" s="7">
        <f>(((20-15)/(MIN($E$2:$E$8761)-15))*Data[[#This Row],[temperatuur]])+18.151</f>
        <v>15.777050420168067</v>
      </c>
      <c r="G4670" s="7">
        <f>Data[[#This Row],[Tintern ]]-Data[[#This Row],[temperatuur]]</f>
        <v>4.4770504201680659</v>
      </c>
      <c r="H4670" s="7">
        <f>ROUND(IF(Data[[#This Row],[deltaT]]&gt;0,(Data[[#This Row],[Tintern ]]-Data[[#This Row],[temperatuur]])*Uitgangspunten!$B$9,0),1)</f>
        <v>15.5</v>
      </c>
      <c r="I4670"/>
      <c r="J4670"/>
      <c r="K4670" s="6"/>
      <c r="O4670" s="5"/>
      <c r="P4670" s="8"/>
      <c r="U4670"/>
      <c r="V4670"/>
    </row>
    <row r="4671" spans="1:22" x14ac:dyDescent="0.25">
      <c r="A4671">
        <v>2011</v>
      </c>
      <c r="B4671">
        <v>6</v>
      </c>
      <c r="C4671">
        <v>20</v>
      </c>
      <c r="D4671">
        <v>5</v>
      </c>
      <c r="E4671" s="13">
        <v>11.3</v>
      </c>
      <c r="F4671" s="7">
        <f>(((20-15)/(MIN($E$2:$E$8761)-15))*Data[[#This Row],[temperatuur]])+18.151</f>
        <v>15.777050420168067</v>
      </c>
      <c r="G4671" s="7">
        <f>Data[[#This Row],[Tintern ]]-Data[[#This Row],[temperatuur]]</f>
        <v>4.4770504201680659</v>
      </c>
      <c r="H4671" s="7">
        <f>ROUND(IF(Data[[#This Row],[deltaT]]&gt;0,(Data[[#This Row],[Tintern ]]-Data[[#This Row],[temperatuur]])*Uitgangspunten!$B$9,0),1)</f>
        <v>15.5</v>
      </c>
      <c r="I4671"/>
      <c r="J4671"/>
      <c r="K4671" s="6"/>
      <c r="O4671" s="5"/>
      <c r="P4671" s="8"/>
      <c r="U4671"/>
      <c r="V4671"/>
    </row>
    <row r="4672" spans="1:22" x14ac:dyDescent="0.25">
      <c r="A4672">
        <v>2011</v>
      </c>
      <c r="B4672">
        <v>6</v>
      </c>
      <c r="C4672">
        <v>30</v>
      </c>
      <c r="D4672">
        <v>1</v>
      </c>
      <c r="E4672" s="13">
        <v>11.3</v>
      </c>
      <c r="F4672" s="7">
        <f>(((20-15)/(MIN($E$2:$E$8761)-15))*Data[[#This Row],[temperatuur]])+18.151</f>
        <v>15.777050420168067</v>
      </c>
      <c r="G4672" s="7">
        <f>Data[[#This Row],[Tintern ]]-Data[[#This Row],[temperatuur]]</f>
        <v>4.4770504201680659</v>
      </c>
      <c r="H4672" s="7">
        <f>ROUND(IF(Data[[#This Row],[deltaT]]&gt;0,(Data[[#This Row],[Tintern ]]-Data[[#This Row],[temperatuur]])*Uitgangspunten!$B$9,0),1)</f>
        <v>15.5</v>
      </c>
      <c r="I4672"/>
      <c r="J4672"/>
      <c r="K4672" s="6"/>
      <c r="O4672" s="5"/>
      <c r="P4672" s="8"/>
      <c r="U4672"/>
      <c r="V4672"/>
    </row>
    <row r="4673" spans="1:22" x14ac:dyDescent="0.25">
      <c r="A4673">
        <v>2001</v>
      </c>
      <c r="B4673">
        <v>8</v>
      </c>
      <c r="C4673">
        <v>17</v>
      </c>
      <c r="D4673">
        <v>4</v>
      </c>
      <c r="E4673" s="13">
        <v>11.3</v>
      </c>
      <c r="F4673" s="7">
        <f>(((20-15)/(MIN($E$2:$E$8761)-15))*Data[[#This Row],[temperatuur]])+18.151</f>
        <v>15.777050420168067</v>
      </c>
      <c r="G4673" s="7">
        <f>Data[[#This Row],[Tintern ]]-Data[[#This Row],[temperatuur]]</f>
        <v>4.4770504201680659</v>
      </c>
      <c r="H4673" s="7">
        <f>ROUND(IF(Data[[#This Row],[deltaT]]&gt;0,(Data[[#This Row],[Tintern ]]-Data[[#This Row],[temperatuur]])*Uitgangspunten!$B$9,0),1)</f>
        <v>15.5</v>
      </c>
      <c r="I4673"/>
      <c r="J4673"/>
      <c r="K4673" s="6"/>
      <c r="O4673" s="5"/>
      <c r="P4673" s="8"/>
      <c r="U4673"/>
      <c r="V4673"/>
    </row>
    <row r="4674" spans="1:22" x14ac:dyDescent="0.25">
      <c r="A4674">
        <v>2001</v>
      </c>
      <c r="B4674">
        <v>8</v>
      </c>
      <c r="C4674">
        <v>28</v>
      </c>
      <c r="D4674">
        <v>6</v>
      </c>
      <c r="E4674" s="13">
        <v>11.3</v>
      </c>
      <c r="F4674" s="7">
        <f>(((20-15)/(MIN($E$2:$E$8761)-15))*Data[[#This Row],[temperatuur]])+18.151</f>
        <v>15.777050420168067</v>
      </c>
      <c r="G4674" s="7">
        <f>Data[[#This Row],[Tintern ]]-Data[[#This Row],[temperatuur]]</f>
        <v>4.4770504201680659</v>
      </c>
      <c r="H4674" s="7">
        <f>ROUND(IF(Data[[#This Row],[deltaT]]&gt;0,(Data[[#This Row],[Tintern ]]-Data[[#This Row],[temperatuur]])*Uitgangspunten!$B$9,0),1)</f>
        <v>15.5</v>
      </c>
      <c r="I4674"/>
      <c r="J4674"/>
      <c r="K4674" s="6"/>
      <c r="O4674" s="5"/>
      <c r="P4674" s="8"/>
      <c r="U4674"/>
      <c r="V4674"/>
    </row>
    <row r="4675" spans="1:22" x14ac:dyDescent="0.25">
      <c r="A4675">
        <v>2011</v>
      </c>
      <c r="B4675">
        <v>9</v>
      </c>
      <c r="C4675">
        <v>16</v>
      </c>
      <c r="D4675">
        <v>7</v>
      </c>
      <c r="E4675" s="13">
        <v>11.3</v>
      </c>
      <c r="F4675" s="7">
        <f>(((20-15)/(MIN($E$2:$E$8761)-15))*Data[[#This Row],[temperatuur]])+18.151</f>
        <v>15.777050420168067</v>
      </c>
      <c r="G4675" s="7">
        <f>Data[[#This Row],[Tintern ]]-Data[[#This Row],[temperatuur]]</f>
        <v>4.4770504201680659</v>
      </c>
      <c r="H4675" s="7">
        <f>ROUND(IF(Data[[#This Row],[deltaT]]&gt;0,(Data[[#This Row],[Tintern ]]-Data[[#This Row],[temperatuur]])*Uitgangspunten!$B$9,0),1)</f>
        <v>15.5</v>
      </c>
      <c r="I4675"/>
      <c r="J4675"/>
      <c r="K4675" s="6"/>
      <c r="O4675" s="5"/>
      <c r="P4675" s="8"/>
      <c r="U4675"/>
      <c r="V4675"/>
    </row>
    <row r="4676" spans="1:22" x14ac:dyDescent="0.25">
      <c r="A4676">
        <v>2011</v>
      </c>
      <c r="B4676">
        <v>9</v>
      </c>
      <c r="C4676">
        <v>18</v>
      </c>
      <c r="D4676">
        <v>3</v>
      </c>
      <c r="E4676" s="13">
        <v>11.3</v>
      </c>
      <c r="F4676" s="7">
        <f>(((20-15)/(MIN($E$2:$E$8761)-15))*Data[[#This Row],[temperatuur]])+18.151</f>
        <v>15.777050420168067</v>
      </c>
      <c r="G4676" s="7">
        <f>Data[[#This Row],[Tintern ]]-Data[[#This Row],[temperatuur]]</f>
        <v>4.4770504201680659</v>
      </c>
      <c r="H4676" s="7">
        <f>ROUND(IF(Data[[#This Row],[deltaT]]&gt;0,(Data[[#This Row],[Tintern ]]-Data[[#This Row],[temperatuur]])*Uitgangspunten!$B$9,0),1)</f>
        <v>15.5</v>
      </c>
      <c r="I4676"/>
      <c r="J4676"/>
      <c r="K4676" s="6"/>
      <c r="O4676" s="5"/>
      <c r="P4676" s="8"/>
      <c r="U4676"/>
      <c r="V4676"/>
    </row>
    <row r="4677" spans="1:22" x14ac:dyDescent="0.25">
      <c r="A4677">
        <v>2011</v>
      </c>
      <c r="B4677">
        <v>9</v>
      </c>
      <c r="C4677">
        <v>23</v>
      </c>
      <c r="D4677">
        <v>5</v>
      </c>
      <c r="E4677" s="13">
        <v>11.3</v>
      </c>
      <c r="F4677" s="7">
        <f>(((20-15)/(MIN($E$2:$E$8761)-15))*Data[[#This Row],[temperatuur]])+18.151</f>
        <v>15.777050420168067</v>
      </c>
      <c r="G4677" s="7">
        <f>Data[[#This Row],[Tintern ]]-Data[[#This Row],[temperatuur]]</f>
        <v>4.4770504201680659</v>
      </c>
      <c r="H4677" s="7">
        <f>ROUND(IF(Data[[#This Row],[deltaT]]&gt;0,(Data[[#This Row],[Tintern ]]-Data[[#This Row],[temperatuur]])*Uitgangspunten!$B$9,0),1)</f>
        <v>15.5</v>
      </c>
      <c r="I4677"/>
      <c r="J4677"/>
      <c r="K4677" s="6"/>
      <c r="O4677" s="5"/>
      <c r="P4677" s="8"/>
      <c r="U4677"/>
      <c r="V4677"/>
    </row>
    <row r="4678" spans="1:22" x14ac:dyDescent="0.25">
      <c r="A4678">
        <v>2011</v>
      </c>
      <c r="B4678" s="3">
        <v>9</v>
      </c>
      <c r="C4678" s="3">
        <v>30</v>
      </c>
      <c r="D4678" s="3">
        <v>21</v>
      </c>
      <c r="E4678" s="13">
        <v>11.3</v>
      </c>
      <c r="F4678" s="7">
        <f>(((20-15)/(MIN($E$2:$E$8761)-15))*Data[[#This Row],[temperatuur]])+18.151</f>
        <v>15.777050420168067</v>
      </c>
      <c r="G4678" s="7">
        <f>Data[[#This Row],[Tintern ]]-Data[[#This Row],[temperatuur]]</f>
        <v>4.4770504201680659</v>
      </c>
      <c r="H4678" s="7">
        <f>ROUND(IF(Data[[#This Row],[deltaT]]&gt;0,(Data[[#This Row],[Tintern ]]-Data[[#This Row],[temperatuur]])*Uitgangspunten!$B$9,0),1)</f>
        <v>15.5</v>
      </c>
      <c r="I4678"/>
      <c r="J4678"/>
      <c r="K4678" s="6"/>
      <c r="O4678" s="5"/>
      <c r="P4678" s="8"/>
      <c r="U4678"/>
      <c r="V4678"/>
    </row>
    <row r="4679" spans="1:22" x14ac:dyDescent="0.25">
      <c r="A4679">
        <v>2010</v>
      </c>
      <c r="B4679">
        <v>10</v>
      </c>
      <c r="C4679">
        <v>12</v>
      </c>
      <c r="D4679">
        <v>11</v>
      </c>
      <c r="E4679" s="13">
        <v>11.3</v>
      </c>
      <c r="F4679" s="7">
        <f>(((20-15)/(MIN($E$2:$E$8761)-15))*Data[[#This Row],[temperatuur]])+18.151</f>
        <v>15.777050420168067</v>
      </c>
      <c r="G4679" s="7">
        <f>Data[[#This Row],[Tintern ]]-Data[[#This Row],[temperatuur]]</f>
        <v>4.4770504201680659</v>
      </c>
      <c r="H4679" s="7">
        <f>ROUND(IF(Data[[#This Row],[deltaT]]&gt;0,(Data[[#This Row],[Tintern ]]-Data[[#This Row],[temperatuur]])*Uitgangspunten!$B$9,0),1)</f>
        <v>15.5</v>
      </c>
      <c r="I4679"/>
      <c r="J4679"/>
      <c r="K4679" s="6"/>
      <c r="O4679" s="5"/>
      <c r="P4679" s="8"/>
      <c r="U4679"/>
      <c r="V4679"/>
    </row>
    <row r="4680" spans="1:22" x14ac:dyDescent="0.25">
      <c r="A4680">
        <v>2010</v>
      </c>
      <c r="B4680">
        <v>10</v>
      </c>
      <c r="C4680">
        <v>22</v>
      </c>
      <c r="D4680">
        <v>14</v>
      </c>
      <c r="E4680" s="13">
        <v>11.3</v>
      </c>
      <c r="F4680" s="7">
        <f>(((20-15)/(MIN($E$2:$E$8761)-15))*Data[[#This Row],[temperatuur]])+18.151</f>
        <v>15.777050420168067</v>
      </c>
      <c r="G4680" s="7">
        <f>Data[[#This Row],[Tintern ]]-Data[[#This Row],[temperatuur]]</f>
        <v>4.4770504201680659</v>
      </c>
      <c r="H4680" s="7">
        <f>ROUND(IF(Data[[#This Row],[deltaT]]&gt;0,(Data[[#This Row],[Tintern ]]-Data[[#This Row],[temperatuur]])*Uitgangspunten!$B$9,0),1)</f>
        <v>15.5</v>
      </c>
      <c r="I4680"/>
      <c r="J4680"/>
      <c r="K4680" s="6"/>
      <c r="O4680" s="5"/>
      <c r="P4680" s="8"/>
      <c r="U4680"/>
      <c r="V4680"/>
    </row>
    <row r="4681" spans="1:22" x14ac:dyDescent="0.25">
      <c r="A4681">
        <v>2010</v>
      </c>
      <c r="B4681">
        <v>10</v>
      </c>
      <c r="C4681">
        <v>25</v>
      </c>
      <c r="D4681">
        <v>14</v>
      </c>
      <c r="E4681" s="13">
        <v>11.3</v>
      </c>
      <c r="F4681" s="7">
        <f>(((20-15)/(MIN($E$2:$E$8761)-15))*Data[[#This Row],[temperatuur]])+18.151</f>
        <v>15.777050420168067</v>
      </c>
      <c r="G4681" s="7">
        <f>Data[[#This Row],[Tintern ]]-Data[[#This Row],[temperatuur]]</f>
        <v>4.4770504201680659</v>
      </c>
      <c r="H4681" s="7">
        <f>ROUND(IF(Data[[#This Row],[deltaT]]&gt;0,(Data[[#This Row],[Tintern ]]-Data[[#This Row],[temperatuur]])*Uitgangspunten!$B$9,0),1)</f>
        <v>15.5</v>
      </c>
      <c r="I4681"/>
      <c r="J4681"/>
      <c r="K4681" s="6"/>
      <c r="O4681" s="5"/>
      <c r="P4681" s="8"/>
      <c r="U4681"/>
      <c r="V4681"/>
    </row>
    <row r="4682" spans="1:22" x14ac:dyDescent="0.25">
      <c r="A4682">
        <v>2010</v>
      </c>
      <c r="B4682" s="3">
        <v>10</v>
      </c>
      <c r="C4682">
        <v>31</v>
      </c>
      <c r="D4682">
        <v>18</v>
      </c>
      <c r="E4682" s="13">
        <v>11.3</v>
      </c>
      <c r="F4682" s="7">
        <f>(((20-15)/(MIN($E$2:$E$8761)-15))*Data[[#This Row],[temperatuur]])+18.151</f>
        <v>15.777050420168067</v>
      </c>
      <c r="G4682" s="7">
        <f>Data[[#This Row],[Tintern ]]-Data[[#This Row],[temperatuur]]</f>
        <v>4.4770504201680659</v>
      </c>
      <c r="H4682" s="7">
        <f>ROUND(IF(Data[[#This Row],[deltaT]]&gt;0,(Data[[#This Row],[Tintern ]]-Data[[#This Row],[temperatuur]])*Uitgangspunten!$B$9,0),1)</f>
        <v>15.5</v>
      </c>
      <c r="I4682">
        <f>(MAX(E4658:E4681)+MIN(E4658:E4681))/20</f>
        <v>1.1300000000000001</v>
      </c>
      <c r="J4682"/>
      <c r="K4682" s="6"/>
      <c r="O4682" s="5"/>
      <c r="P4682" s="8"/>
      <c r="U4682"/>
      <c r="V4682"/>
    </row>
    <row r="4683" spans="1:22" x14ac:dyDescent="0.25">
      <c r="A4683">
        <v>2010</v>
      </c>
      <c r="B4683" s="3">
        <v>10</v>
      </c>
      <c r="C4683">
        <v>31</v>
      </c>
      <c r="D4683">
        <v>20</v>
      </c>
      <c r="E4683" s="13">
        <v>11.3</v>
      </c>
      <c r="F4683" s="7">
        <f>(((20-15)/(MIN($E$2:$E$8761)-15))*Data[[#This Row],[temperatuur]])+18.151</f>
        <v>15.777050420168067</v>
      </c>
      <c r="G4683" s="7">
        <f>Data[[#This Row],[Tintern ]]-Data[[#This Row],[temperatuur]]</f>
        <v>4.4770504201680659</v>
      </c>
      <c r="H4683" s="7">
        <f>ROUND(IF(Data[[#This Row],[deltaT]]&gt;0,(Data[[#This Row],[Tintern ]]-Data[[#This Row],[temperatuur]])*Uitgangspunten!$B$9,0),1)</f>
        <v>15.5</v>
      </c>
      <c r="I4683"/>
      <c r="J4683"/>
      <c r="K4683" s="6"/>
      <c r="O4683" s="5"/>
      <c r="P4683" s="8"/>
      <c r="U4683"/>
      <c r="V4683"/>
    </row>
    <row r="4684" spans="1:22" x14ac:dyDescent="0.25">
      <c r="A4684">
        <v>2003</v>
      </c>
      <c r="B4684">
        <v>11</v>
      </c>
      <c r="C4684">
        <v>3</v>
      </c>
      <c r="D4684">
        <v>20</v>
      </c>
      <c r="E4684" s="13">
        <v>11.3</v>
      </c>
      <c r="F4684" s="7">
        <f>(((20-15)/(MIN($E$2:$E$8761)-15))*Data[[#This Row],[temperatuur]])+18.151</f>
        <v>15.777050420168067</v>
      </c>
      <c r="G4684" s="7">
        <f>Data[[#This Row],[Tintern ]]-Data[[#This Row],[temperatuur]]</f>
        <v>4.4770504201680659</v>
      </c>
      <c r="H4684" s="7">
        <f>ROUND(IF(Data[[#This Row],[deltaT]]&gt;0,(Data[[#This Row],[Tintern ]]-Data[[#This Row],[temperatuur]])*Uitgangspunten!$B$9,0),1)</f>
        <v>15.5</v>
      </c>
      <c r="I4684"/>
      <c r="J4684"/>
      <c r="K4684" s="6"/>
      <c r="O4684" s="5"/>
      <c r="P4684" s="8"/>
      <c r="U4684"/>
      <c r="V4684"/>
    </row>
    <row r="4685" spans="1:22" x14ac:dyDescent="0.25">
      <c r="A4685">
        <v>2003</v>
      </c>
      <c r="B4685">
        <v>11</v>
      </c>
      <c r="C4685">
        <v>23</v>
      </c>
      <c r="D4685">
        <v>19</v>
      </c>
      <c r="E4685" s="13">
        <v>11.3</v>
      </c>
      <c r="F4685" s="7">
        <f>(((20-15)/(MIN($E$2:$E$8761)-15))*Data[[#This Row],[temperatuur]])+18.151</f>
        <v>15.777050420168067</v>
      </c>
      <c r="G4685" s="7">
        <f>Data[[#This Row],[Tintern ]]-Data[[#This Row],[temperatuur]]</f>
        <v>4.4770504201680659</v>
      </c>
      <c r="H4685" s="7">
        <f>ROUND(IF(Data[[#This Row],[deltaT]]&gt;0,(Data[[#This Row],[Tintern ]]-Data[[#This Row],[temperatuur]])*Uitgangspunten!$B$9,0),1)</f>
        <v>15.5</v>
      </c>
      <c r="I4685"/>
      <c r="J4685"/>
      <c r="K4685" s="6"/>
      <c r="O4685" s="5"/>
      <c r="P4685" s="8"/>
      <c r="U4685"/>
      <c r="V4685"/>
    </row>
    <row r="4686" spans="1:22" x14ac:dyDescent="0.25">
      <c r="A4686">
        <v>2003</v>
      </c>
      <c r="B4686">
        <v>12</v>
      </c>
      <c r="C4686">
        <v>1</v>
      </c>
      <c r="D4686">
        <v>18</v>
      </c>
      <c r="E4686" s="13">
        <v>11.3</v>
      </c>
      <c r="F4686" s="7">
        <f>(((20-15)/(MIN($E$2:$E$8761)-15))*Data[[#This Row],[temperatuur]])+18.151</f>
        <v>15.777050420168067</v>
      </c>
      <c r="G4686" s="7">
        <f>Data[[#This Row],[Tintern ]]-Data[[#This Row],[temperatuur]]</f>
        <v>4.4770504201680659</v>
      </c>
      <c r="H4686" s="7">
        <f>ROUND(IF(Data[[#This Row],[deltaT]]&gt;0,(Data[[#This Row],[Tintern ]]-Data[[#This Row],[temperatuur]])*Uitgangspunten!$B$9,0),1)</f>
        <v>15.5</v>
      </c>
      <c r="I4686"/>
      <c r="J4686"/>
      <c r="K4686" s="6"/>
      <c r="O4686" s="5"/>
      <c r="P4686" s="8"/>
      <c r="U4686"/>
      <c r="V4686"/>
    </row>
    <row r="4687" spans="1:22" x14ac:dyDescent="0.25">
      <c r="A4687">
        <v>2004</v>
      </c>
      <c r="B4687">
        <v>2</v>
      </c>
      <c r="C4687">
        <v>2</v>
      </c>
      <c r="D4687">
        <v>24</v>
      </c>
      <c r="E4687" s="13">
        <v>11.4</v>
      </c>
      <c r="F4687" s="7">
        <f>(((20-15)/(MIN($E$2:$E$8761)-15))*Data[[#This Row],[temperatuur]])+18.151</f>
        <v>15.756042016806722</v>
      </c>
      <c r="G4687" s="7">
        <f>Data[[#This Row],[Tintern ]]-Data[[#This Row],[temperatuur]]</f>
        <v>4.3560420168067218</v>
      </c>
      <c r="H4687" s="7">
        <f>ROUND(IF(Data[[#This Row],[deltaT]]&gt;0,(Data[[#This Row],[Tintern ]]-Data[[#This Row],[temperatuur]])*Uitgangspunten!$B$9,0),1)</f>
        <v>15.1</v>
      </c>
      <c r="I4687"/>
      <c r="J4687"/>
      <c r="K4687" s="6"/>
      <c r="O4687" s="5"/>
      <c r="P4687" s="8"/>
      <c r="U4687"/>
      <c r="V4687"/>
    </row>
    <row r="4688" spans="1:22" x14ac:dyDescent="0.25">
      <c r="A4688">
        <v>2004</v>
      </c>
      <c r="B4688">
        <v>2</v>
      </c>
      <c r="C4688">
        <v>3</v>
      </c>
      <c r="D4688">
        <v>1</v>
      </c>
      <c r="E4688" s="13">
        <v>11.4</v>
      </c>
      <c r="F4688" s="7">
        <f>(((20-15)/(MIN($E$2:$E$8761)-15))*Data[[#This Row],[temperatuur]])+18.151</f>
        <v>15.756042016806722</v>
      </c>
      <c r="G4688" s="7">
        <f>Data[[#This Row],[Tintern ]]-Data[[#This Row],[temperatuur]]</f>
        <v>4.3560420168067218</v>
      </c>
      <c r="H4688" s="7">
        <f>ROUND(IF(Data[[#This Row],[deltaT]]&gt;0,(Data[[#This Row],[Tintern ]]-Data[[#This Row],[temperatuur]])*Uitgangspunten!$B$9,0),1)</f>
        <v>15.1</v>
      </c>
      <c r="I4688"/>
      <c r="J4688"/>
      <c r="K4688" s="6"/>
      <c r="O4688" s="5"/>
      <c r="P4688" s="8"/>
      <c r="U4688"/>
      <c r="V4688"/>
    </row>
    <row r="4689" spans="1:22" x14ac:dyDescent="0.25">
      <c r="A4689">
        <v>2004</v>
      </c>
      <c r="B4689">
        <v>2</v>
      </c>
      <c r="C4689">
        <v>3</v>
      </c>
      <c r="D4689">
        <v>2</v>
      </c>
      <c r="E4689" s="13">
        <v>11.4</v>
      </c>
      <c r="F4689" s="7">
        <f>(((20-15)/(MIN($E$2:$E$8761)-15))*Data[[#This Row],[temperatuur]])+18.151</f>
        <v>15.756042016806722</v>
      </c>
      <c r="G4689" s="7">
        <f>Data[[#This Row],[Tintern ]]-Data[[#This Row],[temperatuur]]</f>
        <v>4.3560420168067218</v>
      </c>
      <c r="H4689" s="7">
        <f>ROUND(IF(Data[[#This Row],[deltaT]]&gt;0,(Data[[#This Row],[Tintern ]]-Data[[#This Row],[temperatuur]])*Uitgangspunten!$B$9,0),1)</f>
        <v>15.1</v>
      </c>
      <c r="I4689"/>
      <c r="J4689"/>
      <c r="K4689" s="6"/>
      <c r="O4689" s="5"/>
      <c r="P4689" s="8"/>
      <c r="U4689"/>
      <c r="V4689"/>
    </row>
    <row r="4690" spans="1:22" x14ac:dyDescent="0.25">
      <c r="A4690">
        <v>2004</v>
      </c>
      <c r="B4690">
        <v>2</v>
      </c>
      <c r="C4690">
        <v>3</v>
      </c>
      <c r="D4690">
        <v>5</v>
      </c>
      <c r="E4690" s="13">
        <v>11.4</v>
      </c>
      <c r="F4690" s="7">
        <f>(((20-15)/(MIN($E$2:$E$8761)-15))*Data[[#This Row],[temperatuur]])+18.151</f>
        <v>15.756042016806722</v>
      </c>
      <c r="G4690" s="7">
        <f>Data[[#This Row],[Tintern ]]-Data[[#This Row],[temperatuur]]</f>
        <v>4.3560420168067218</v>
      </c>
      <c r="H4690" s="7">
        <f>ROUND(IF(Data[[#This Row],[deltaT]]&gt;0,(Data[[#This Row],[Tintern ]]-Data[[#This Row],[temperatuur]])*Uitgangspunten!$B$9,0),1)</f>
        <v>15.1</v>
      </c>
      <c r="I4690"/>
      <c r="J4690"/>
      <c r="K4690" s="6"/>
      <c r="O4690" s="5"/>
      <c r="P4690" s="8"/>
      <c r="U4690"/>
      <c r="V4690"/>
    </row>
    <row r="4691" spans="1:22" x14ac:dyDescent="0.25">
      <c r="A4691">
        <v>2004</v>
      </c>
      <c r="B4691">
        <v>2</v>
      </c>
      <c r="C4691">
        <v>5</v>
      </c>
      <c r="D4691">
        <v>7</v>
      </c>
      <c r="E4691" s="13">
        <v>11.4</v>
      </c>
      <c r="F4691" s="7">
        <f>(((20-15)/(MIN($E$2:$E$8761)-15))*Data[[#This Row],[temperatuur]])+18.151</f>
        <v>15.756042016806722</v>
      </c>
      <c r="G4691" s="7">
        <f>Data[[#This Row],[Tintern ]]-Data[[#This Row],[temperatuur]]</f>
        <v>4.3560420168067218</v>
      </c>
      <c r="H4691" s="7">
        <f>ROUND(IF(Data[[#This Row],[deltaT]]&gt;0,(Data[[#This Row],[Tintern ]]-Data[[#This Row],[temperatuur]])*Uitgangspunten!$B$9,0),1)</f>
        <v>15.1</v>
      </c>
      <c r="I4691"/>
      <c r="J4691"/>
      <c r="K4691" s="6"/>
      <c r="O4691" s="5"/>
      <c r="P4691" s="8"/>
      <c r="U4691"/>
      <c r="V4691"/>
    </row>
    <row r="4692" spans="1:22" x14ac:dyDescent="0.25">
      <c r="A4692">
        <v>2004</v>
      </c>
      <c r="B4692">
        <v>3</v>
      </c>
      <c r="C4692">
        <v>19</v>
      </c>
      <c r="D4692">
        <v>12</v>
      </c>
      <c r="E4692" s="13">
        <v>11.4</v>
      </c>
      <c r="F4692" s="7">
        <f>(((20-15)/(MIN($E$2:$E$8761)-15))*Data[[#This Row],[temperatuur]])+18.151</f>
        <v>15.756042016806722</v>
      </c>
      <c r="G4692" s="7">
        <f>Data[[#This Row],[Tintern ]]-Data[[#This Row],[temperatuur]]</f>
        <v>4.3560420168067218</v>
      </c>
      <c r="H4692" s="7">
        <f>ROUND(IF(Data[[#This Row],[deltaT]]&gt;0,(Data[[#This Row],[Tintern ]]-Data[[#This Row],[temperatuur]])*Uitgangspunten!$B$9,0),1)</f>
        <v>15.1</v>
      </c>
      <c r="I4692"/>
      <c r="J4692"/>
      <c r="K4692" s="6"/>
      <c r="O4692" s="5"/>
      <c r="P4692" s="8"/>
      <c r="U4692"/>
      <c r="V4692"/>
    </row>
    <row r="4693" spans="1:22" x14ac:dyDescent="0.25">
      <c r="A4693">
        <v>2004</v>
      </c>
      <c r="B4693">
        <v>3</v>
      </c>
      <c r="C4693">
        <v>20</v>
      </c>
      <c r="D4693">
        <v>13</v>
      </c>
      <c r="E4693" s="13">
        <v>11.4</v>
      </c>
      <c r="F4693" s="7">
        <f>(((20-15)/(MIN($E$2:$E$8761)-15))*Data[[#This Row],[temperatuur]])+18.151</f>
        <v>15.756042016806722</v>
      </c>
      <c r="G4693" s="7">
        <f>Data[[#This Row],[Tintern ]]-Data[[#This Row],[temperatuur]]</f>
        <v>4.3560420168067218</v>
      </c>
      <c r="H4693" s="7">
        <f>ROUND(IF(Data[[#This Row],[deltaT]]&gt;0,(Data[[#This Row],[Tintern ]]-Data[[#This Row],[temperatuur]])*Uitgangspunten!$B$9,0),1)</f>
        <v>15.1</v>
      </c>
      <c r="I4693"/>
      <c r="J4693"/>
      <c r="K4693" s="6"/>
      <c r="O4693" s="5"/>
      <c r="P4693" s="8"/>
      <c r="U4693"/>
      <c r="V4693"/>
    </row>
    <row r="4694" spans="1:22" x14ac:dyDescent="0.25">
      <c r="A4694">
        <v>2004</v>
      </c>
      <c r="B4694">
        <v>3</v>
      </c>
      <c r="C4694">
        <v>28</v>
      </c>
      <c r="D4694">
        <v>13</v>
      </c>
      <c r="E4694" s="13">
        <v>11.4</v>
      </c>
      <c r="F4694" s="7">
        <f>(((20-15)/(MIN($E$2:$E$8761)-15))*Data[[#This Row],[temperatuur]])+18.151</f>
        <v>15.756042016806722</v>
      </c>
      <c r="G4694" s="7">
        <f>Data[[#This Row],[Tintern ]]-Data[[#This Row],[temperatuur]]</f>
        <v>4.3560420168067218</v>
      </c>
      <c r="H4694" s="7">
        <f>ROUND(IF(Data[[#This Row],[deltaT]]&gt;0,(Data[[#This Row],[Tintern ]]-Data[[#This Row],[temperatuur]])*Uitgangspunten!$B$9,0),1)</f>
        <v>15.1</v>
      </c>
      <c r="I4694"/>
      <c r="J4694"/>
      <c r="K4694" s="6"/>
      <c r="O4694" s="5"/>
      <c r="P4694" s="8"/>
      <c r="U4694"/>
      <c r="V4694"/>
    </row>
    <row r="4695" spans="1:22" x14ac:dyDescent="0.25">
      <c r="A4695">
        <v>2004</v>
      </c>
      <c r="B4695">
        <v>3</v>
      </c>
      <c r="C4695">
        <v>28</v>
      </c>
      <c r="D4695">
        <v>15</v>
      </c>
      <c r="E4695" s="13">
        <v>11.4</v>
      </c>
      <c r="F4695" s="7">
        <f>(((20-15)/(MIN($E$2:$E$8761)-15))*Data[[#This Row],[temperatuur]])+18.151</f>
        <v>15.756042016806722</v>
      </c>
      <c r="G4695" s="7">
        <f>Data[[#This Row],[Tintern ]]-Data[[#This Row],[temperatuur]]</f>
        <v>4.3560420168067218</v>
      </c>
      <c r="H4695" s="7">
        <f>ROUND(IF(Data[[#This Row],[deltaT]]&gt;0,(Data[[#This Row],[Tintern ]]-Data[[#This Row],[temperatuur]])*Uitgangspunten!$B$9,0),1)</f>
        <v>15.1</v>
      </c>
      <c r="I4695"/>
      <c r="J4695"/>
      <c r="K4695" s="6"/>
      <c r="O4695" s="5"/>
      <c r="P4695" s="8"/>
      <c r="U4695"/>
      <c r="V4695"/>
    </row>
    <row r="4696" spans="1:22" x14ac:dyDescent="0.25">
      <c r="A4696">
        <v>2002</v>
      </c>
      <c r="B4696">
        <v>4</v>
      </c>
      <c r="C4696">
        <v>7</v>
      </c>
      <c r="D4696">
        <v>17</v>
      </c>
      <c r="E4696" s="13">
        <v>11.4</v>
      </c>
      <c r="F4696" s="7">
        <f>(((20-15)/(MIN($E$2:$E$8761)-15))*Data[[#This Row],[temperatuur]])+18.151</f>
        <v>15.756042016806722</v>
      </c>
      <c r="G4696" s="7">
        <f>Data[[#This Row],[Tintern ]]-Data[[#This Row],[temperatuur]]</f>
        <v>4.3560420168067218</v>
      </c>
      <c r="H4696" s="7">
        <f>ROUND(IF(Data[[#This Row],[deltaT]]&gt;0,(Data[[#This Row],[Tintern ]]-Data[[#This Row],[temperatuur]])*Uitgangspunten!$B$9,0),1)</f>
        <v>15.1</v>
      </c>
      <c r="I4696"/>
      <c r="J4696"/>
      <c r="K4696" s="6"/>
      <c r="O4696" s="5"/>
      <c r="P4696" s="8"/>
      <c r="U4696"/>
      <c r="V4696"/>
    </row>
    <row r="4697" spans="1:22" x14ac:dyDescent="0.25">
      <c r="A4697">
        <v>2002</v>
      </c>
      <c r="B4697">
        <v>4</v>
      </c>
      <c r="C4697">
        <v>8</v>
      </c>
      <c r="D4697">
        <v>18</v>
      </c>
      <c r="E4697" s="13">
        <v>11.4</v>
      </c>
      <c r="F4697" s="7">
        <f>(((20-15)/(MIN($E$2:$E$8761)-15))*Data[[#This Row],[temperatuur]])+18.151</f>
        <v>15.756042016806722</v>
      </c>
      <c r="G4697" s="7">
        <f>Data[[#This Row],[Tintern ]]-Data[[#This Row],[temperatuur]]</f>
        <v>4.3560420168067218</v>
      </c>
      <c r="H4697" s="7">
        <f>ROUND(IF(Data[[#This Row],[deltaT]]&gt;0,(Data[[#This Row],[Tintern ]]-Data[[#This Row],[temperatuur]])*Uitgangspunten!$B$9,0),1)</f>
        <v>15.1</v>
      </c>
      <c r="I4697"/>
      <c r="J4697"/>
      <c r="K4697" s="6"/>
      <c r="O4697" s="5"/>
      <c r="P4697" s="8"/>
      <c r="U4697"/>
      <c r="V4697"/>
    </row>
    <row r="4698" spans="1:22" x14ac:dyDescent="0.25">
      <c r="A4698">
        <v>2002</v>
      </c>
      <c r="B4698">
        <v>4</v>
      </c>
      <c r="C4698">
        <v>11</v>
      </c>
      <c r="D4698">
        <v>13</v>
      </c>
      <c r="E4698" s="13">
        <v>11.4</v>
      </c>
      <c r="F4698" s="7">
        <f>(((20-15)/(MIN($E$2:$E$8761)-15))*Data[[#This Row],[temperatuur]])+18.151</f>
        <v>15.756042016806722</v>
      </c>
      <c r="G4698" s="7">
        <f>Data[[#This Row],[Tintern ]]-Data[[#This Row],[temperatuur]]</f>
        <v>4.3560420168067218</v>
      </c>
      <c r="H4698" s="7">
        <f>ROUND(IF(Data[[#This Row],[deltaT]]&gt;0,(Data[[#This Row],[Tintern ]]-Data[[#This Row],[temperatuur]])*Uitgangspunten!$B$9,0),1)</f>
        <v>15.1</v>
      </c>
      <c r="I4698"/>
      <c r="J4698"/>
      <c r="K4698" s="6"/>
      <c r="O4698" s="5"/>
      <c r="P4698" s="8"/>
      <c r="U4698"/>
      <c r="V4698"/>
    </row>
    <row r="4699" spans="1:22" x14ac:dyDescent="0.25">
      <c r="A4699">
        <v>2002</v>
      </c>
      <c r="B4699">
        <v>4</v>
      </c>
      <c r="C4699">
        <v>12</v>
      </c>
      <c r="D4699">
        <v>12</v>
      </c>
      <c r="E4699" s="13">
        <v>11.4</v>
      </c>
      <c r="F4699" s="7">
        <f>(((20-15)/(MIN($E$2:$E$8761)-15))*Data[[#This Row],[temperatuur]])+18.151</f>
        <v>15.756042016806722</v>
      </c>
      <c r="G4699" s="7">
        <f>Data[[#This Row],[Tintern ]]-Data[[#This Row],[temperatuur]]</f>
        <v>4.3560420168067218</v>
      </c>
      <c r="H4699" s="7">
        <f>ROUND(IF(Data[[#This Row],[deltaT]]&gt;0,(Data[[#This Row],[Tintern ]]-Data[[#This Row],[temperatuur]])*Uitgangspunten!$B$9,0),1)</f>
        <v>15.1</v>
      </c>
      <c r="I4699"/>
      <c r="J4699"/>
      <c r="K4699" s="6"/>
      <c r="O4699" s="5"/>
      <c r="P4699" s="8"/>
      <c r="U4699"/>
      <c r="V4699"/>
    </row>
    <row r="4700" spans="1:22" x14ac:dyDescent="0.25">
      <c r="A4700">
        <v>2002</v>
      </c>
      <c r="B4700">
        <v>4</v>
      </c>
      <c r="C4700">
        <v>25</v>
      </c>
      <c r="D4700">
        <v>10</v>
      </c>
      <c r="E4700" s="13">
        <v>11.4</v>
      </c>
      <c r="F4700" s="7">
        <f>(((20-15)/(MIN($E$2:$E$8761)-15))*Data[[#This Row],[temperatuur]])+18.151</f>
        <v>15.756042016806722</v>
      </c>
      <c r="G4700" s="7">
        <f>Data[[#This Row],[Tintern ]]-Data[[#This Row],[temperatuur]]</f>
        <v>4.3560420168067218</v>
      </c>
      <c r="H4700" s="7">
        <f>ROUND(IF(Data[[#This Row],[deltaT]]&gt;0,(Data[[#This Row],[Tintern ]]-Data[[#This Row],[temperatuur]])*Uitgangspunten!$B$9,0),1)</f>
        <v>15.1</v>
      </c>
      <c r="I4700"/>
      <c r="J4700"/>
      <c r="K4700" s="6"/>
      <c r="O4700" s="5"/>
      <c r="P4700" s="8"/>
      <c r="U4700"/>
      <c r="V4700"/>
    </row>
    <row r="4701" spans="1:22" x14ac:dyDescent="0.25">
      <c r="A4701">
        <v>2002</v>
      </c>
      <c r="B4701">
        <v>4</v>
      </c>
      <c r="C4701">
        <v>28</v>
      </c>
      <c r="D4701">
        <v>21</v>
      </c>
      <c r="E4701" s="13">
        <v>11.4</v>
      </c>
      <c r="F4701" s="7">
        <f>(((20-15)/(MIN($E$2:$E$8761)-15))*Data[[#This Row],[temperatuur]])+18.151</f>
        <v>15.756042016806722</v>
      </c>
      <c r="G4701" s="7">
        <f>Data[[#This Row],[Tintern ]]-Data[[#This Row],[temperatuur]]</f>
        <v>4.3560420168067218</v>
      </c>
      <c r="H4701" s="7">
        <f>ROUND(IF(Data[[#This Row],[deltaT]]&gt;0,(Data[[#This Row],[Tintern ]]-Data[[#This Row],[temperatuur]])*Uitgangspunten!$B$9,0),1)</f>
        <v>15.1</v>
      </c>
      <c r="I4701"/>
      <c r="J4701"/>
      <c r="K4701" s="6"/>
      <c r="O4701" s="5"/>
      <c r="P4701" s="8"/>
      <c r="U4701"/>
      <c r="V4701"/>
    </row>
    <row r="4702" spans="1:22" x14ac:dyDescent="0.25">
      <c r="A4702">
        <v>2002</v>
      </c>
      <c r="B4702">
        <v>4</v>
      </c>
      <c r="C4702">
        <v>29</v>
      </c>
      <c r="D4702">
        <v>12</v>
      </c>
      <c r="E4702" s="13">
        <v>11.4</v>
      </c>
      <c r="F4702" s="7">
        <f>(((20-15)/(MIN($E$2:$E$8761)-15))*Data[[#This Row],[temperatuur]])+18.151</f>
        <v>15.756042016806722</v>
      </c>
      <c r="G4702" s="7">
        <f>Data[[#This Row],[Tintern ]]-Data[[#This Row],[temperatuur]]</f>
        <v>4.3560420168067218</v>
      </c>
      <c r="H4702" s="7">
        <f>ROUND(IF(Data[[#This Row],[deltaT]]&gt;0,(Data[[#This Row],[Tintern ]]-Data[[#This Row],[temperatuur]])*Uitgangspunten!$B$9,0),1)</f>
        <v>15.1</v>
      </c>
      <c r="I4702"/>
      <c r="J4702"/>
      <c r="K4702" s="6"/>
      <c r="O4702" s="5"/>
      <c r="P4702" s="8"/>
      <c r="U4702"/>
      <c r="V4702"/>
    </row>
    <row r="4703" spans="1:22" x14ac:dyDescent="0.25">
      <c r="A4703">
        <v>2002</v>
      </c>
      <c r="B4703">
        <v>4</v>
      </c>
      <c r="C4703">
        <v>30</v>
      </c>
      <c r="D4703">
        <v>12</v>
      </c>
      <c r="E4703" s="13">
        <v>11.4</v>
      </c>
      <c r="F4703" s="7">
        <f>(((20-15)/(MIN($E$2:$E$8761)-15))*Data[[#This Row],[temperatuur]])+18.151</f>
        <v>15.756042016806722</v>
      </c>
      <c r="G4703" s="7">
        <f>Data[[#This Row],[Tintern ]]-Data[[#This Row],[temperatuur]]</f>
        <v>4.3560420168067218</v>
      </c>
      <c r="H4703" s="7">
        <f>ROUND(IF(Data[[#This Row],[deltaT]]&gt;0,(Data[[#This Row],[Tintern ]]-Data[[#This Row],[temperatuur]])*Uitgangspunten!$B$9,0),1)</f>
        <v>15.1</v>
      </c>
      <c r="I4703"/>
      <c r="J4703"/>
      <c r="K4703" s="6"/>
      <c r="O4703" s="5"/>
      <c r="P4703" s="8"/>
      <c r="U4703"/>
      <c r="V4703"/>
    </row>
    <row r="4704" spans="1:22" x14ac:dyDescent="0.25">
      <c r="A4704">
        <v>2000</v>
      </c>
      <c r="B4704" s="3">
        <v>5</v>
      </c>
      <c r="C4704" s="3">
        <v>1</v>
      </c>
      <c r="D4704" s="3">
        <v>1</v>
      </c>
      <c r="E4704" s="13">
        <v>11.4</v>
      </c>
      <c r="F4704" s="7">
        <f>(((20-15)/(MIN($E$2:$E$8761)-15))*Data[[#This Row],[temperatuur]])+18.151</f>
        <v>15.756042016806722</v>
      </c>
      <c r="G4704" s="7">
        <f>Data[[#This Row],[Tintern ]]-Data[[#This Row],[temperatuur]]</f>
        <v>4.3560420168067218</v>
      </c>
      <c r="H4704" s="7">
        <f>ROUND(IF(Data[[#This Row],[deltaT]]&gt;0,(Data[[#This Row],[Tintern ]]-Data[[#This Row],[temperatuur]])*Uitgangspunten!$B$9,0),1)</f>
        <v>15.1</v>
      </c>
      <c r="I4704"/>
      <c r="J4704"/>
      <c r="K4704" s="6"/>
      <c r="O4704" s="5"/>
      <c r="P4704" s="8"/>
      <c r="U4704"/>
      <c r="V4704"/>
    </row>
    <row r="4705" spans="1:22" x14ac:dyDescent="0.25">
      <c r="A4705">
        <v>2000</v>
      </c>
      <c r="B4705">
        <v>5</v>
      </c>
      <c r="C4705">
        <v>2</v>
      </c>
      <c r="D4705">
        <v>18</v>
      </c>
      <c r="E4705" s="13">
        <v>11.4</v>
      </c>
      <c r="F4705" s="7">
        <f>(((20-15)/(MIN($E$2:$E$8761)-15))*Data[[#This Row],[temperatuur]])+18.151</f>
        <v>15.756042016806722</v>
      </c>
      <c r="G4705" s="7">
        <f>Data[[#This Row],[Tintern ]]-Data[[#This Row],[temperatuur]]</f>
        <v>4.3560420168067218</v>
      </c>
      <c r="H4705" s="7">
        <f>ROUND(IF(Data[[#This Row],[deltaT]]&gt;0,(Data[[#This Row],[Tintern ]]-Data[[#This Row],[temperatuur]])*Uitgangspunten!$B$9,0),1)</f>
        <v>15.1</v>
      </c>
      <c r="I4705"/>
      <c r="J4705"/>
      <c r="K4705" s="6"/>
      <c r="O4705" s="5"/>
      <c r="P4705" s="8"/>
      <c r="U4705"/>
      <c r="V4705"/>
    </row>
    <row r="4706" spans="1:22" x14ac:dyDescent="0.25">
      <c r="A4706">
        <v>2000</v>
      </c>
      <c r="B4706">
        <v>5</v>
      </c>
      <c r="C4706">
        <v>18</v>
      </c>
      <c r="D4706">
        <v>19</v>
      </c>
      <c r="E4706" s="13">
        <v>11.4</v>
      </c>
      <c r="F4706" s="7">
        <f>(((20-15)/(MIN($E$2:$E$8761)-15))*Data[[#This Row],[temperatuur]])+18.151</f>
        <v>15.756042016806722</v>
      </c>
      <c r="G4706" s="7">
        <f>Data[[#This Row],[Tintern ]]-Data[[#This Row],[temperatuur]]</f>
        <v>4.3560420168067218</v>
      </c>
      <c r="H4706" s="7">
        <f>ROUND(IF(Data[[#This Row],[deltaT]]&gt;0,(Data[[#This Row],[Tintern ]]-Data[[#This Row],[temperatuur]])*Uitgangspunten!$B$9,0),1)</f>
        <v>15.1</v>
      </c>
      <c r="I4706">
        <f>(MAX(E4682:E4705)+MIN(E4682:E4705))/20</f>
        <v>1.1350000000000002</v>
      </c>
      <c r="J4706"/>
      <c r="K4706" s="6"/>
      <c r="O4706" s="5"/>
      <c r="P4706" s="8"/>
      <c r="U4706"/>
      <c r="V4706"/>
    </row>
    <row r="4707" spans="1:22" x14ac:dyDescent="0.25">
      <c r="A4707">
        <v>2000</v>
      </c>
      <c r="B4707">
        <v>5</v>
      </c>
      <c r="C4707">
        <v>20</v>
      </c>
      <c r="D4707">
        <v>19</v>
      </c>
      <c r="E4707" s="13">
        <v>11.4</v>
      </c>
      <c r="F4707" s="7">
        <f>(((20-15)/(MIN($E$2:$E$8761)-15))*Data[[#This Row],[temperatuur]])+18.151</f>
        <v>15.756042016806722</v>
      </c>
      <c r="G4707" s="7">
        <f>Data[[#This Row],[Tintern ]]-Data[[#This Row],[temperatuur]]</f>
        <v>4.3560420168067218</v>
      </c>
      <c r="H4707" s="7">
        <f>ROUND(IF(Data[[#This Row],[deltaT]]&gt;0,(Data[[#This Row],[Tintern ]]-Data[[#This Row],[temperatuur]])*Uitgangspunten!$B$9,0),1)</f>
        <v>15.1</v>
      </c>
      <c r="I4707"/>
      <c r="J4707"/>
      <c r="K4707" s="6"/>
      <c r="O4707" s="5"/>
      <c r="P4707" s="8"/>
      <c r="U4707"/>
      <c r="V4707"/>
    </row>
    <row r="4708" spans="1:22" x14ac:dyDescent="0.25">
      <c r="A4708">
        <v>2000</v>
      </c>
      <c r="B4708">
        <v>5</v>
      </c>
      <c r="C4708">
        <v>26</v>
      </c>
      <c r="D4708">
        <v>7</v>
      </c>
      <c r="E4708" s="13">
        <v>11.4</v>
      </c>
      <c r="F4708" s="7">
        <f>(((20-15)/(MIN($E$2:$E$8761)-15))*Data[[#This Row],[temperatuur]])+18.151</f>
        <v>15.756042016806722</v>
      </c>
      <c r="G4708" s="7">
        <f>Data[[#This Row],[Tintern ]]-Data[[#This Row],[temperatuur]]</f>
        <v>4.3560420168067218</v>
      </c>
      <c r="H4708" s="7">
        <f>ROUND(IF(Data[[#This Row],[deltaT]]&gt;0,(Data[[#This Row],[Tintern ]]-Data[[#This Row],[temperatuur]])*Uitgangspunten!$B$9,0),1)</f>
        <v>15.1</v>
      </c>
      <c r="I4708"/>
      <c r="J4708"/>
      <c r="K4708" s="6"/>
      <c r="O4708" s="5"/>
      <c r="P4708" s="8"/>
      <c r="U4708"/>
      <c r="V4708"/>
    </row>
    <row r="4709" spans="1:22" x14ac:dyDescent="0.25">
      <c r="A4709">
        <v>2000</v>
      </c>
      <c r="B4709">
        <v>5</v>
      </c>
      <c r="C4709">
        <v>27</v>
      </c>
      <c r="D4709">
        <v>22</v>
      </c>
      <c r="E4709" s="13">
        <v>11.4</v>
      </c>
      <c r="F4709" s="7">
        <f>(((20-15)/(MIN($E$2:$E$8761)-15))*Data[[#This Row],[temperatuur]])+18.151</f>
        <v>15.756042016806722</v>
      </c>
      <c r="G4709" s="7">
        <f>Data[[#This Row],[Tintern ]]-Data[[#This Row],[temperatuur]]</f>
        <v>4.3560420168067218</v>
      </c>
      <c r="H4709" s="7">
        <f>ROUND(IF(Data[[#This Row],[deltaT]]&gt;0,(Data[[#This Row],[Tintern ]]-Data[[#This Row],[temperatuur]])*Uitgangspunten!$B$9,0),1)</f>
        <v>15.1</v>
      </c>
      <c r="I4709"/>
      <c r="J4709"/>
      <c r="K4709" s="6"/>
      <c r="O4709" s="5"/>
      <c r="P4709" s="8"/>
      <c r="U4709"/>
      <c r="V4709"/>
    </row>
    <row r="4710" spans="1:22" x14ac:dyDescent="0.25">
      <c r="A4710">
        <v>2000</v>
      </c>
      <c r="B4710" s="3">
        <v>5</v>
      </c>
      <c r="C4710" s="3">
        <v>31</v>
      </c>
      <c r="D4710" s="3">
        <v>20</v>
      </c>
      <c r="E4710" s="13">
        <v>11.4</v>
      </c>
      <c r="F4710" s="7">
        <f>(((20-15)/(MIN($E$2:$E$8761)-15))*Data[[#This Row],[temperatuur]])+18.151</f>
        <v>15.756042016806722</v>
      </c>
      <c r="G4710" s="7">
        <f>Data[[#This Row],[Tintern ]]-Data[[#This Row],[temperatuur]]</f>
        <v>4.3560420168067218</v>
      </c>
      <c r="H4710" s="7">
        <f>ROUND(IF(Data[[#This Row],[deltaT]]&gt;0,(Data[[#This Row],[Tintern ]]-Data[[#This Row],[temperatuur]])*Uitgangspunten!$B$9,0),1)</f>
        <v>15.1</v>
      </c>
      <c r="I4710"/>
      <c r="J4710"/>
      <c r="K4710" s="6"/>
      <c r="O4710" s="5"/>
      <c r="P4710" s="8"/>
      <c r="U4710"/>
      <c r="V4710"/>
    </row>
    <row r="4711" spans="1:22" x14ac:dyDescent="0.25">
      <c r="A4711">
        <v>2011</v>
      </c>
      <c r="B4711">
        <v>6</v>
      </c>
      <c r="C4711">
        <v>15</v>
      </c>
      <c r="D4711">
        <v>2</v>
      </c>
      <c r="E4711" s="13">
        <v>11.4</v>
      </c>
      <c r="F4711" s="7">
        <f>(((20-15)/(MIN($E$2:$E$8761)-15))*Data[[#This Row],[temperatuur]])+18.151</f>
        <v>15.756042016806722</v>
      </c>
      <c r="G4711" s="7">
        <f>Data[[#This Row],[Tintern ]]-Data[[#This Row],[temperatuur]]</f>
        <v>4.3560420168067218</v>
      </c>
      <c r="H4711" s="7">
        <f>ROUND(IF(Data[[#This Row],[deltaT]]&gt;0,(Data[[#This Row],[Tintern ]]-Data[[#This Row],[temperatuur]])*Uitgangspunten!$B$9,0),1)</f>
        <v>15.1</v>
      </c>
      <c r="I4711"/>
      <c r="J4711"/>
      <c r="K4711" s="6"/>
      <c r="O4711" s="5"/>
      <c r="P4711" s="8"/>
      <c r="U4711"/>
      <c r="V4711"/>
    </row>
    <row r="4712" spans="1:22" x14ac:dyDescent="0.25">
      <c r="A4712">
        <v>2011</v>
      </c>
      <c r="B4712">
        <v>6</v>
      </c>
      <c r="C4712">
        <v>17</v>
      </c>
      <c r="D4712">
        <v>4</v>
      </c>
      <c r="E4712" s="13">
        <v>11.4</v>
      </c>
      <c r="F4712" s="7">
        <f>(((20-15)/(MIN($E$2:$E$8761)-15))*Data[[#This Row],[temperatuur]])+18.151</f>
        <v>15.756042016806722</v>
      </c>
      <c r="G4712" s="7">
        <f>Data[[#This Row],[Tintern ]]-Data[[#This Row],[temperatuur]]</f>
        <v>4.3560420168067218</v>
      </c>
      <c r="H4712" s="7">
        <f>ROUND(IF(Data[[#This Row],[deltaT]]&gt;0,(Data[[#This Row],[Tintern ]]-Data[[#This Row],[temperatuur]])*Uitgangspunten!$B$9,0),1)</f>
        <v>15.1</v>
      </c>
      <c r="I4712"/>
      <c r="J4712"/>
      <c r="K4712" s="6"/>
      <c r="O4712" s="5"/>
      <c r="P4712" s="8"/>
      <c r="U4712"/>
      <c r="V4712"/>
    </row>
    <row r="4713" spans="1:22" x14ac:dyDescent="0.25">
      <c r="A4713">
        <v>2011</v>
      </c>
      <c r="B4713">
        <v>6</v>
      </c>
      <c r="C4713">
        <v>29</v>
      </c>
      <c r="D4713">
        <v>24</v>
      </c>
      <c r="E4713" s="13">
        <v>11.4</v>
      </c>
      <c r="F4713" s="7">
        <f>(((20-15)/(MIN($E$2:$E$8761)-15))*Data[[#This Row],[temperatuur]])+18.151</f>
        <v>15.756042016806722</v>
      </c>
      <c r="G4713" s="7">
        <f>Data[[#This Row],[Tintern ]]-Data[[#This Row],[temperatuur]]</f>
        <v>4.3560420168067218</v>
      </c>
      <c r="H4713" s="7">
        <f>ROUND(IF(Data[[#This Row],[deltaT]]&gt;0,(Data[[#This Row],[Tintern ]]-Data[[#This Row],[temperatuur]])*Uitgangspunten!$B$9,0),1)</f>
        <v>15.1</v>
      </c>
      <c r="I4713"/>
      <c r="J4713"/>
      <c r="K4713" s="6"/>
      <c r="O4713" s="5"/>
      <c r="P4713" s="8"/>
      <c r="U4713"/>
      <c r="V4713"/>
    </row>
    <row r="4714" spans="1:22" x14ac:dyDescent="0.25">
      <c r="A4714">
        <v>2008</v>
      </c>
      <c r="B4714">
        <v>7</v>
      </c>
      <c r="C4714">
        <v>13</v>
      </c>
      <c r="D4714">
        <v>2</v>
      </c>
      <c r="E4714" s="13">
        <v>11.4</v>
      </c>
      <c r="F4714" s="7">
        <f>(((20-15)/(MIN($E$2:$E$8761)-15))*Data[[#This Row],[temperatuur]])+18.151</f>
        <v>15.756042016806722</v>
      </c>
      <c r="G4714" s="7">
        <f>Data[[#This Row],[Tintern ]]-Data[[#This Row],[temperatuur]]</f>
        <v>4.3560420168067218</v>
      </c>
      <c r="H4714" s="7">
        <f>ROUND(IF(Data[[#This Row],[deltaT]]&gt;0,(Data[[#This Row],[Tintern ]]-Data[[#This Row],[temperatuur]])*Uitgangspunten!$B$9,0),1)</f>
        <v>15.1</v>
      </c>
      <c r="I4714"/>
      <c r="J4714"/>
      <c r="K4714" s="6"/>
      <c r="O4714" s="5"/>
      <c r="P4714" s="8"/>
      <c r="U4714"/>
      <c r="V4714"/>
    </row>
    <row r="4715" spans="1:22" x14ac:dyDescent="0.25">
      <c r="A4715">
        <v>2001</v>
      </c>
      <c r="B4715">
        <v>8</v>
      </c>
      <c r="C4715">
        <v>5</v>
      </c>
      <c r="D4715">
        <v>22</v>
      </c>
      <c r="E4715" s="13">
        <v>11.4</v>
      </c>
      <c r="F4715" s="7">
        <f>(((20-15)/(MIN($E$2:$E$8761)-15))*Data[[#This Row],[temperatuur]])+18.151</f>
        <v>15.756042016806722</v>
      </c>
      <c r="G4715" s="7">
        <f>Data[[#This Row],[Tintern ]]-Data[[#This Row],[temperatuur]]</f>
        <v>4.3560420168067218</v>
      </c>
      <c r="H4715" s="7">
        <f>ROUND(IF(Data[[#This Row],[deltaT]]&gt;0,(Data[[#This Row],[Tintern ]]-Data[[#This Row],[temperatuur]])*Uitgangspunten!$B$9,0),1)</f>
        <v>15.1</v>
      </c>
      <c r="I4715"/>
      <c r="J4715"/>
      <c r="K4715" s="6"/>
      <c r="O4715" s="5"/>
      <c r="P4715" s="8"/>
      <c r="U4715"/>
      <c r="V4715"/>
    </row>
    <row r="4716" spans="1:22" x14ac:dyDescent="0.25">
      <c r="A4716">
        <v>2011</v>
      </c>
      <c r="B4716">
        <v>9</v>
      </c>
      <c r="C4716">
        <v>18</v>
      </c>
      <c r="D4716">
        <v>2</v>
      </c>
      <c r="E4716" s="13">
        <v>11.4</v>
      </c>
      <c r="F4716" s="7">
        <f>(((20-15)/(MIN($E$2:$E$8761)-15))*Data[[#This Row],[temperatuur]])+18.151</f>
        <v>15.756042016806722</v>
      </c>
      <c r="G4716" s="7">
        <f>Data[[#This Row],[Tintern ]]-Data[[#This Row],[temperatuur]]</f>
        <v>4.3560420168067218</v>
      </c>
      <c r="H4716" s="7">
        <f>ROUND(IF(Data[[#This Row],[deltaT]]&gt;0,(Data[[#This Row],[Tintern ]]-Data[[#This Row],[temperatuur]])*Uitgangspunten!$B$9,0),1)</f>
        <v>15.1</v>
      </c>
      <c r="I4716"/>
      <c r="J4716"/>
      <c r="K4716" s="6"/>
      <c r="O4716" s="5"/>
      <c r="P4716" s="8"/>
      <c r="U4716"/>
      <c r="V4716"/>
    </row>
    <row r="4717" spans="1:22" x14ac:dyDescent="0.25">
      <c r="A4717">
        <v>2010</v>
      </c>
      <c r="B4717">
        <v>10</v>
      </c>
      <c r="C4717">
        <v>7</v>
      </c>
      <c r="D4717">
        <v>3</v>
      </c>
      <c r="E4717" s="13">
        <v>11.4</v>
      </c>
      <c r="F4717" s="7">
        <f>(((20-15)/(MIN($E$2:$E$8761)-15))*Data[[#This Row],[temperatuur]])+18.151</f>
        <v>15.756042016806722</v>
      </c>
      <c r="G4717" s="7">
        <f>Data[[#This Row],[Tintern ]]-Data[[#This Row],[temperatuur]]</f>
        <v>4.3560420168067218</v>
      </c>
      <c r="H4717" s="7">
        <f>ROUND(IF(Data[[#This Row],[deltaT]]&gt;0,(Data[[#This Row],[Tintern ]]-Data[[#This Row],[temperatuur]])*Uitgangspunten!$B$9,0),1)</f>
        <v>15.1</v>
      </c>
      <c r="I4717"/>
      <c r="J4717"/>
      <c r="K4717" s="6"/>
      <c r="O4717" s="5"/>
      <c r="P4717" s="8"/>
      <c r="U4717"/>
      <c r="V4717"/>
    </row>
    <row r="4718" spans="1:22" x14ac:dyDescent="0.25">
      <c r="A4718">
        <v>2010</v>
      </c>
      <c r="B4718">
        <v>10</v>
      </c>
      <c r="C4718">
        <v>15</v>
      </c>
      <c r="D4718">
        <v>9</v>
      </c>
      <c r="E4718" s="13">
        <v>11.4</v>
      </c>
      <c r="F4718" s="7">
        <f>(((20-15)/(MIN($E$2:$E$8761)-15))*Data[[#This Row],[temperatuur]])+18.151</f>
        <v>15.756042016806722</v>
      </c>
      <c r="G4718" s="7">
        <f>Data[[#This Row],[Tintern ]]-Data[[#This Row],[temperatuur]]</f>
        <v>4.3560420168067218</v>
      </c>
      <c r="H4718" s="7">
        <f>ROUND(IF(Data[[#This Row],[deltaT]]&gt;0,(Data[[#This Row],[Tintern ]]-Data[[#This Row],[temperatuur]])*Uitgangspunten!$B$9,0),1)</f>
        <v>15.1</v>
      </c>
      <c r="I4718"/>
      <c r="J4718"/>
      <c r="K4718" s="6"/>
      <c r="O4718" s="5"/>
      <c r="P4718" s="8"/>
      <c r="U4718"/>
      <c r="V4718"/>
    </row>
    <row r="4719" spans="1:22" x14ac:dyDescent="0.25">
      <c r="A4719">
        <v>2010</v>
      </c>
      <c r="B4719">
        <v>10</v>
      </c>
      <c r="C4719">
        <v>18</v>
      </c>
      <c r="D4719">
        <v>12</v>
      </c>
      <c r="E4719" s="13">
        <v>11.4</v>
      </c>
      <c r="F4719" s="7">
        <f>(((20-15)/(MIN($E$2:$E$8761)-15))*Data[[#This Row],[temperatuur]])+18.151</f>
        <v>15.756042016806722</v>
      </c>
      <c r="G4719" s="7">
        <f>Data[[#This Row],[Tintern ]]-Data[[#This Row],[temperatuur]]</f>
        <v>4.3560420168067218</v>
      </c>
      <c r="H4719" s="7">
        <f>ROUND(IF(Data[[#This Row],[deltaT]]&gt;0,(Data[[#This Row],[Tintern ]]-Data[[#This Row],[temperatuur]])*Uitgangspunten!$B$9,0),1)</f>
        <v>15.1</v>
      </c>
      <c r="I4719"/>
      <c r="J4719"/>
      <c r="K4719" s="6"/>
      <c r="O4719" s="5"/>
      <c r="P4719" s="8"/>
      <c r="U4719"/>
      <c r="V4719"/>
    </row>
    <row r="4720" spans="1:22" x14ac:dyDescent="0.25">
      <c r="A4720">
        <v>2010</v>
      </c>
      <c r="B4720">
        <v>10</v>
      </c>
      <c r="C4720">
        <v>29</v>
      </c>
      <c r="D4720">
        <v>22</v>
      </c>
      <c r="E4720" s="13">
        <v>11.4</v>
      </c>
      <c r="F4720" s="7">
        <f>(((20-15)/(MIN($E$2:$E$8761)-15))*Data[[#This Row],[temperatuur]])+18.151</f>
        <v>15.756042016806722</v>
      </c>
      <c r="G4720" s="7">
        <f>Data[[#This Row],[Tintern ]]-Data[[#This Row],[temperatuur]]</f>
        <v>4.3560420168067218</v>
      </c>
      <c r="H4720" s="7">
        <f>ROUND(IF(Data[[#This Row],[deltaT]]&gt;0,(Data[[#This Row],[Tintern ]]-Data[[#This Row],[temperatuur]])*Uitgangspunten!$B$9,0),1)</f>
        <v>15.1</v>
      </c>
      <c r="I4720"/>
      <c r="J4720"/>
      <c r="K4720" s="6"/>
      <c r="O4720" s="5"/>
      <c r="P4720" s="8"/>
      <c r="U4720"/>
      <c r="V4720"/>
    </row>
    <row r="4721" spans="1:22" x14ac:dyDescent="0.25">
      <c r="A4721">
        <v>2010</v>
      </c>
      <c r="B4721">
        <v>10</v>
      </c>
      <c r="C4721">
        <v>31</v>
      </c>
      <c r="D4721">
        <v>11</v>
      </c>
      <c r="E4721" s="13">
        <v>11.4</v>
      </c>
      <c r="F4721" s="7">
        <f>(((20-15)/(MIN($E$2:$E$8761)-15))*Data[[#This Row],[temperatuur]])+18.151</f>
        <v>15.756042016806722</v>
      </c>
      <c r="G4721" s="7">
        <f>Data[[#This Row],[Tintern ]]-Data[[#This Row],[temperatuur]]</f>
        <v>4.3560420168067218</v>
      </c>
      <c r="H4721" s="7">
        <f>ROUND(IF(Data[[#This Row],[deltaT]]&gt;0,(Data[[#This Row],[Tintern ]]-Data[[#This Row],[temperatuur]])*Uitgangspunten!$B$9,0),1)</f>
        <v>15.1</v>
      </c>
      <c r="I4721"/>
      <c r="J4721"/>
      <c r="K4721" s="6"/>
      <c r="O4721" s="5"/>
      <c r="P4721" s="8"/>
      <c r="U4721"/>
      <c r="V4721"/>
    </row>
    <row r="4722" spans="1:22" x14ac:dyDescent="0.25">
      <c r="A4722">
        <v>2003</v>
      </c>
      <c r="B4722">
        <v>11</v>
      </c>
      <c r="C4722">
        <v>2</v>
      </c>
      <c r="D4722">
        <v>20</v>
      </c>
      <c r="E4722" s="13">
        <v>11.4</v>
      </c>
      <c r="F4722" s="7">
        <f>(((20-15)/(MIN($E$2:$E$8761)-15))*Data[[#This Row],[temperatuur]])+18.151</f>
        <v>15.756042016806722</v>
      </c>
      <c r="G4722" s="7">
        <f>Data[[#This Row],[Tintern ]]-Data[[#This Row],[temperatuur]]</f>
        <v>4.3560420168067218</v>
      </c>
      <c r="H4722" s="7">
        <f>ROUND(IF(Data[[#This Row],[deltaT]]&gt;0,(Data[[#This Row],[Tintern ]]-Data[[#This Row],[temperatuur]])*Uitgangspunten!$B$9,0),1)</f>
        <v>15.1</v>
      </c>
      <c r="I4722"/>
      <c r="J4722"/>
      <c r="K4722" s="6"/>
      <c r="O4722" s="5"/>
      <c r="P4722" s="8"/>
      <c r="U4722"/>
      <c r="V4722"/>
    </row>
    <row r="4723" spans="1:22" x14ac:dyDescent="0.25">
      <c r="A4723">
        <v>2003</v>
      </c>
      <c r="B4723">
        <v>11</v>
      </c>
      <c r="C4723">
        <v>5</v>
      </c>
      <c r="D4723">
        <v>19</v>
      </c>
      <c r="E4723" s="13">
        <v>11.4</v>
      </c>
      <c r="F4723" s="7">
        <f>(((20-15)/(MIN($E$2:$E$8761)-15))*Data[[#This Row],[temperatuur]])+18.151</f>
        <v>15.756042016806722</v>
      </c>
      <c r="G4723" s="7">
        <f>Data[[#This Row],[Tintern ]]-Data[[#This Row],[temperatuur]]</f>
        <v>4.3560420168067218</v>
      </c>
      <c r="H4723" s="7">
        <f>ROUND(IF(Data[[#This Row],[deltaT]]&gt;0,(Data[[#This Row],[Tintern ]]-Data[[#This Row],[temperatuur]])*Uitgangspunten!$B$9,0),1)</f>
        <v>15.1</v>
      </c>
      <c r="I4723"/>
      <c r="J4723"/>
      <c r="K4723" s="6"/>
      <c r="O4723" s="5"/>
      <c r="P4723" s="8"/>
      <c r="U4723"/>
      <c r="V4723"/>
    </row>
    <row r="4724" spans="1:22" x14ac:dyDescent="0.25">
      <c r="A4724">
        <v>2003</v>
      </c>
      <c r="B4724">
        <v>11</v>
      </c>
      <c r="C4724">
        <v>20</v>
      </c>
      <c r="D4724">
        <v>2</v>
      </c>
      <c r="E4724" s="13">
        <v>11.4</v>
      </c>
      <c r="F4724" s="7">
        <f>(((20-15)/(MIN($E$2:$E$8761)-15))*Data[[#This Row],[temperatuur]])+18.151</f>
        <v>15.756042016806722</v>
      </c>
      <c r="G4724" s="7">
        <f>Data[[#This Row],[Tintern ]]-Data[[#This Row],[temperatuur]]</f>
        <v>4.3560420168067218</v>
      </c>
      <c r="H4724" s="7">
        <f>ROUND(IF(Data[[#This Row],[deltaT]]&gt;0,(Data[[#This Row],[Tintern ]]-Data[[#This Row],[temperatuur]])*Uitgangspunten!$B$9,0),1)</f>
        <v>15.1</v>
      </c>
      <c r="I4724"/>
      <c r="J4724"/>
      <c r="K4724" s="6"/>
      <c r="O4724" s="5"/>
      <c r="P4724" s="8"/>
      <c r="U4724"/>
      <c r="V4724"/>
    </row>
    <row r="4725" spans="1:22" x14ac:dyDescent="0.25">
      <c r="A4725">
        <v>2003</v>
      </c>
      <c r="B4725">
        <v>11</v>
      </c>
      <c r="C4725">
        <v>23</v>
      </c>
      <c r="D4725">
        <v>18</v>
      </c>
      <c r="E4725" s="13">
        <v>11.4</v>
      </c>
      <c r="F4725" s="7">
        <f>(((20-15)/(MIN($E$2:$E$8761)-15))*Data[[#This Row],[temperatuur]])+18.151</f>
        <v>15.756042016806722</v>
      </c>
      <c r="G4725" s="7">
        <f>Data[[#This Row],[Tintern ]]-Data[[#This Row],[temperatuur]]</f>
        <v>4.3560420168067218</v>
      </c>
      <c r="H4725" s="7">
        <f>ROUND(IF(Data[[#This Row],[deltaT]]&gt;0,(Data[[#This Row],[Tintern ]]-Data[[#This Row],[temperatuur]])*Uitgangspunten!$B$9,0),1)</f>
        <v>15.1</v>
      </c>
      <c r="I4725"/>
      <c r="J4725"/>
      <c r="K4725" s="6"/>
      <c r="O4725" s="5"/>
      <c r="P4725" s="8"/>
      <c r="U4725"/>
      <c r="V4725"/>
    </row>
    <row r="4726" spans="1:22" x14ac:dyDescent="0.25">
      <c r="A4726">
        <v>2003</v>
      </c>
      <c r="B4726">
        <v>12</v>
      </c>
      <c r="C4726">
        <v>13</v>
      </c>
      <c r="D4726">
        <v>4</v>
      </c>
      <c r="E4726" s="13">
        <v>11.4</v>
      </c>
      <c r="F4726" s="7">
        <f>(((20-15)/(MIN($E$2:$E$8761)-15))*Data[[#This Row],[temperatuur]])+18.151</f>
        <v>15.756042016806722</v>
      </c>
      <c r="G4726" s="7">
        <f>Data[[#This Row],[Tintern ]]-Data[[#This Row],[temperatuur]]</f>
        <v>4.3560420168067218</v>
      </c>
      <c r="H4726" s="7">
        <f>ROUND(IF(Data[[#This Row],[deltaT]]&gt;0,(Data[[#This Row],[Tintern ]]-Data[[#This Row],[temperatuur]])*Uitgangspunten!$B$9,0),1)</f>
        <v>15.1</v>
      </c>
      <c r="I4726"/>
      <c r="J4726"/>
      <c r="K4726" s="6"/>
      <c r="O4726" s="5"/>
      <c r="P4726" s="8"/>
      <c r="U4726"/>
      <c r="V4726"/>
    </row>
    <row r="4727" spans="1:22" x14ac:dyDescent="0.25">
      <c r="A4727">
        <v>2003</v>
      </c>
      <c r="B4727">
        <v>12</v>
      </c>
      <c r="C4727">
        <v>13</v>
      </c>
      <c r="D4727">
        <v>5</v>
      </c>
      <c r="E4727" s="13">
        <v>11.4</v>
      </c>
      <c r="F4727" s="7">
        <f>(((20-15)/(MIN($E$2:$E$8761)-15))*Data[[#This Row],[temperatuur]])+18.151</f>
        <v>15.756042016806722</v>
      </c>
      <c r="G4727" s="7">
        <f>Data[[#This Row],[Tintern ]]-Data[[#This Row],[temperatuur]]</f>
        <v>4.3560420168067218</v>
      </c>
      <c r="H4727" s="7">
        <f>ROUND(IF(Data[[#This Row],[deltaT]]&gt;0,(Data[[#This Row],[Tintern ]]-Data[[#This Row],[temperatuur]])*Uitgangspunten!$B$9,0),1)</f>
        <v>15.1</v>
      </c>
      <c r="I4727"/>
      <c r="J4727"/>
      <c r="K4727" s="6"/>
      <c r="O4727" s="5"/>
      <c r="P4727" s="8"/>
      <c r="U4727"/>
      <c r="V4727"/>
    </row>
    <row r="4728" spans="1:22" x14ac:dyDescent="0.25">
      <c r="A4728">
        <v>2003</v>
      </c>
      <c r="B4728">
        <v>12</v>
      </c>
      <c r="C4728">
        <v>13</v>
      </c>
      <c r="D4728">
        <v>22</v>
      </c>
      <c r="E4728" s="13">
        <v>11.4</v>
      </c>
      <c r="F4728" s="7">
        <f>(((20-15)/(MIN($E$2:$E$8761)-15))*Data[[#This Row],[temperatuur]])+18.151</f>
        <v>15.756042016806722</v>
      </c>
      <c r="G4728" s="7">
        <f>Data[[#This Row],[Tintern ]]-Data[[#This Row],[temperatuur]]</f>
        <v>4.3560420168067218</v>
      </c>
      <c r="H4728" s="7">
        <f>ROUND(IF(Data[[#This Row],[deltaT]]&gt;0,(Data[[#This Row],[Tintern ]]-Data[[#This Row],[temperatuur]])*Uitgangspunten!$B$9,0),1)</f>
        <v>15.1</v>
      </c>
      <c r="I4728"/>
      <c r="J4728"/>
      <c r="K4728" s="6"/>
      <c r="O4728" s="5"/>
      <c r="P4728" s="8"/>
      <c r="U4728"/>
      <c r="V4728"/>
    </row>
    <row r="4729" spans="1:22" x14ac:dyDescent="0.25">
      <c r="A4729">
        <v>2004</v>
      </c>
      <c r="B4729">
        <v>2</v>
      </c>
      <c r="C4729">
        <v>1</v>
      </c>
      <c r="D4729">
        <v>11</v>
      </c>
      <c r="E4729" s="13">
        <v>11.5</v>
      </c>
      <c r="F4729" s="7">
        <f>(((20-15)/(MIN($E$2:$E$8761)-15))*Data[[#This Row],[temperatuur]])+18.151</f>
        <v>15.735033613445378</v>
      </c>
      <c r="G4729" s="7">
        <f>Data[[#This Row],[Tintern ]]-Data[[#This Row],[temperatuur]]</f>
        <v>4.2350336134453777</v>
      </c>
      <c r="H4729" s="7">
        <f>ROUND(IF(Data[[#This Row],[deltaT]]&gt;0,(Data[[#This Row],[Tintern ]]-Data[[#This Row],[temperatuur]])*Uitgangspunten!$B$9,0),1)</f>
        <v>14.7</v>
      </c>
      <c r="I4729"/>
      <c r="J4729"/>
      <c r="K4729" s="6"/>
      <c r="O4729" s="5"/>
      <c r="P4729" s="8"/>
      <c r="U4729"/>
      <c r="V4729"/>
    </row>
    <row r="4730" spans="1:22" x14ac:dyDescent="0.25">
      <c r="A4730">
        <v>2004</v>
      </c>
      <c r="B4730">
        <v>2</v>
      </c>
      <c r="C4730">
        <v>5</v>
      </c>
      <c r="D4730">
        <v>6</v>
      </c>
      <c r="E4730" s="13">
        <v>11.5</v>
      </c>
      <c r="F4730" s="7">
        <f>(((20-15)/(MIN($E$2:$E$8761)-15))*Data[[#This Row],[temperatuur]])+18.151</f>
        <v>15.735033613445378</v>
      </c>
      <c r="G4730" s="7">
        <f>Data[[#This Row],[Tintern ]]-Data[[#This Row],[temperatuur]]</f>
        <v>4.2350336134453777</v>
      </c>
      <c r="H4730" s="7">
        <f>ROUND(IF(Data[[#This Row],[deltaT]]&gt;0,(Data[[#This Row],[Tintern ]]-Data[[#This Row],[temperatuur]])*Uitgangspunten!$B$9,0),1)</f>
        <v>14.7</v>
      </c>
      <c r="I4730">
        <f>(MAX(E4706:E4729)+MIN(E4706:E4729))/20</f>
        <v>1.145</v>
      </c>
      <c r="J4730"/>
      <c r="K4730" s="6"/>
      <c r="O4730" s="5"/>
      <c r="P4730" s="8"/>
      <c r="U4730"/>
      <c r="V4730"/>
    </row>
    <row r="4731" spans="1:22" x14ac:dyDescent="0.25">
      <c r="A4731">
        <v>2004</v>
      </c>
      <c r="B4731">
        <v>2</v>
      </c>
      <c r="C4731">
        <v>6</v>
      </c>
      <c r="D4731">
        <v>11</v>
      </c>
      <c r="E4731" s="13">
        <v>11.5</v>
      </c>
      <c r="F4731" s="7">
        <f>(((20-15)/(MIN($E$2:$E$8761)-15))*Data[[#This Row],[temperatuur]])+18.151</f>
        <v>15.735033613445378</v>
      </c>
      <c r="G4731" s="7">
        <f>Data[[#This Row],[Tintern ]]-Data[[#This Row],[temperatuur]]</f>
        <v>4.2350336134453777</v>
      </c>
      <c r="H4731" s="7">
        <f>ROUND(IF(Data[[#This Row],[deltaT]]&gt;0,(Data[[#This Row],[Tintern ]]-Data[[#This Row],[temperatuur]])*Uitgangspunten!$B$9,0),1)</f>
        <v>14.7</v>
      </c>
      <c r="I4731"/>
      <c r="J4731"/>
      <c r="K4731" s="6"/>
      <c r="O4731" s="5"/>
      <c r="P4731" s="8"/>
      <c r="U4731"/>
      <c r="V4731"/>
    </row>
    <row r="4732" spans="1:22" x14ac:dyDescent="0.25">
      <c r="A4732">
        <v>2004</v>
      </c>
      <c r="B4732">
        <v>3</v>
      </c>
      <c r="C4732">
        <v>14</v>
      </c>
      <c r="D4732">
        <v>19</v>
      </c>
      <c r="E4732" s="13">
        <v>11.5</v>
      </c>
      <c r="F4732" s="7">
        <f>(((20-15)/(MIN($E$2:$E$8761)-15))*Data[[#This Row],[temperatuur]])+18.151</f>
        <v>15.735033613445378</v>
      </c>
      <c r="G4732" s="7">
        <f>Data[[#This Row],[Tintern ]]-Data[[#This Row],[temperatuur]]</f>
        <v>4.2350336134453777</v>
      </c>
      <c r="H4732" s="7">
        <f>ROUND(IF(Data[[#This Row],[deltaT]]&gt;0,(Data[[#This Row],[Tintern ]]-Data[[#This Row],[temperatuur]])*Uitgangspunten!$B$9,0),1)</f>
        <v>14.7</v>
      </c>
      <c r="I4732"/>
      <c r="J4732"/>
      <c r="K4732" s="6"/>
      <c r="O4732" s="5"/>
      <c r="P4732" s="8"/>
      <c r="U4732"/>
      <c r="V4732"/>
    </row>
    <row r="4733" spans="1:22" x14ac:dyDescent="0.25">
      <c r="A4733">
        <v>2004</v>
      </c>
      <c r="B4733">
        <v>3</v>
      </c>
      <c r="C4733">
        <v>30</v>
      </c>
      <c r="D4733">
        <v>9</v>
      </c>
      <c r="E4733" s="13">
        <v>11.5</v>
      </c>
      <c r="F4733" s="7">
        <f>(((20-15)/(MIN($E$2:$E$8761)-15))*Data[[#This Row],[temperatuur]])+18.151</f>
        <v>15.735033613445378</v>
      </c>
      <c r="G4733" s="7">
        <f>Data[[#This Row],[Tintern ]]-Data[[#This Row],[temperatuur]]</f>
        <v>4.2350336134453777</v>
      </c>
      <c r="H4733" s="7">
        <f>ROUND(IF(Data[[#This Row],[deltaT]]&gt;0,(Data[[#This Row],[Tintern ]]-Data[[#This Row],[temperatuur]])*Uitgangspunten!$B$9,0),1)</f>
        <v>14.7</v>
      </c>
      <c r="I4733"/>
      <c r="J4733"/>
      <c r="K4733" s="6"/>
      <c r="O4733" s="5"/>
      <c r="P4733" s="8"/>
      <c r="U4733"/>
      <c r="V4733"/>
    </row>
    <row r="4734" spans="1:22" x14ac:dyDescent="0.25">
      <c r="A4734">
        <v>2002</v>
      </c>
      <c r="B4734">
        <v>4</v>
      </c>
      <c r="C4734">
        <v>3</v>
      </c>
      <c r="D4734">
        <v>7</v>
      </c>
      <c r="E4734" s="13">
        <v>11.5</v>
      </c>
      <c r="F4734" s="7">
        <f>(((20-15)/(MIN($E$2:$E$8761)-15))*Data[[#This Row],[temperatuur]])+18.151</f>
        <v>15.735033613445378</v>
      </c>
      <c r="G4734" s="7">
        <f>Data[[#This Row],[Tintern ]]-Data[[#This Row],[temperatuur]]</f>
        <v>4.2350336134453777</v>
      </c>
      <c r="H4734" s="7">
        <f>ROUND(IF(Data[[#This Row],[deltaT]]&gt;0,(Data[[#This Row],[Tintern ]]-Data[[#This Row],[temperatuur]])*Uitgangspunten!$B$9,0),1)</f>
        <v>14.7</v>
      </c>
      <c r="I4734"/>
      <c r="J4734"/>
      <c r="K4734" s="6"/>
      <c r="O4734" s="5"/>
      <c r="P4734" s="8"/>
      <c r="U4734"/>
      <c r="V4734"/>
    </row>
    <row r="4735" spans="1:22" x14ac:dyDescent="0.25">
      <c r="A4735">
        <v>2002</v>
      </c>
      <c r="B4735">
        <v>4</v>
      </c>
      <c r="C4735">
        <v>24</v>
      </c>
      <c r="D4735">
        <v>4</v>
      </c>
      <c r="E4735" s="13">
        <v>11.5</v>
      </c>
      <c r="F4735" s="7">
        <f>(((20-15)/(MIN($E$2:$E$8761)-15))*Data[[#This Row],[temperatuur]])+18.151</f>
        <v>15.735033613445378</v>
      </c>
      <c r="G4735" s="7">
        <f>Data[[#This Row],[Tintern ]]-Data[[#This Row],[temperatuur]]</f>
        <v>4.2350336134453777</v>
      </c>
      <c r="H4735" s="7">
        <f>ROUND(IF(Data[[#This Row],[deltaT]]&gt;0,(Data[[#This Row],[Tintern ]]-Data[[#This Row],[temperatuur]])*Uitgangspunten!$B$9,0),1)</f>
        <v>14.7</v>
      </c>
      <c r="I4735"/>
      <c r="J4735"/>
      <c r="K4735" s="6"/>
      <c r="O4735" s="5"/>
      <c r="P4735" s="8"/>
      <c r="U4735"/>
      <c r="V4735"/>
    </row>
    <row r="4736" spans="1:22" x14ac:dyDescent="0.25">
      <c r="A4736">
        <v>2002</v>
      </c>
      <c r="B4736">
        <v>4</v>
      </c>
      <c r="C4736">
        <v>24</v>
      </c>
      <c r="D4736">
        <v>5</v>
      </c>
      <c r="E4736" s="13">
        <v>11.5</v>
      </c>
      <c r="F4736" s="7">
        <f>(((20-15)/(MIN($E$2:$E$8761)-15))*Data[[#This Row],[temperatuur]])+18.151</f>
        <v>15.735033613445378</v>
      </c>
      <c r="G4736" s="7">
        <f>Data[[#This Row],[Tintern ]]-Data[[#This Row],[temperatuur]]</f>
        <v>4.2350336134453777</v>
      </c>
      <c r="H4736" s="7">
        <f>ROUND(IF(Data[[#This Row],[deltaT]]&gt;0,(Data[[#This Row],[Tintern ]]-Data[[#This Row],[temperatuur]])*Uitgangspunten!$B$9,0),1)</f>
        <v>14.7</v>
      </c>
      <c r="I4736"/>
      <c r="J4736"/>
      <c r="K4736" s="6"/>
      <c r="O4736" s="5"/>
      <c r="P4736" s="8"/>
      <c r="U4736"/>
      <c r="V4736"/>
    </row>
    <row r="4737" spans="1:22" x14ac:dyDescent="0.25">
      <c r="A4737">
        <v>2002</v>
      </c>
      <c r="B4737" s="3">
        <v>4</v>
      </c>
      <c r="C4737" s="3">
        <v>30</v>
      </c>
      <c r="D4737" s="3">
        <v>23</v>
      </c>
      <c r="E4737" s="13">
        <v>11.5</v>
      </c>
      <c r="F4737" s="7">
        <f>(((20-15)/(MIN($E$2:$E$8761)-15))*Data[[#This Row],[temperatuur]])+18.151</f>
        <v>15.735033613445378</v>
      </c>
      <c r="G4737" s="7">
        <f>Data[[#This Row],[Tintern ]]-Data[[#This Row],[temperatuur]]</f>
        <v>4.2350336134453777</v>
      </c>
      <c r="H4737" s="7">
        <f>ROUND(IF(Data[[#This Row],[deltaT]]&gt;0,(Data[[#This Row],[Tintern ]]-Data[[#This Row],[temperatuur]])*Uitgangspunten!$B$9,0),1)</f>
        <v>14.7</v>
      </c>
      <c r="I4737"/>
      <c r="J4737"/>
      <c r="K4737" s="6"/>
      <c r="O4737" s="5"/>
      <c r="P4737" s="8"/>
      <c r="U4737"/>
      <c r="V4737"/>
    </row>
    <row r="4738" spans="1:22" x14ac:dyDescent="0.25">
      <c r="A4738">
        <v>2000</v>
      </c>
      <c r="B4738" s="3">
        <v>5</v>
      </c>
      <c r="C4738" s="3">
        <v>1</v>
      </c>
      <c r="D4738" s="3">
        <v>2</v>
      </c>
      <c r="E4738" s="13">
        <v>11.5</v>
      </c>
      <c r="F4738" s="7">
        <f>(((20-15)/(MIN($E$2:$E$8761)-15))*Data[[#This Row],[temperatuur]])+18.151</f>
        <v>15.735033613445378</v>
      </c>
      <c r="G4738" s="7">
        <f>Data[[#This Row],[Tintern ]]-Data[[#This Row],[temperatuur]]</f>
        <v>4.2350336134453777</v>
      </c>
      <c r="H4738" s="7">
        <f>ROUND(IF(Data[[#This Row],[deltaT]]&gt;0,(Data[[#This Row],[Tintern ]]-Data[[#This Row],[temperatuur]])*Uitgangspunten!$B$9,0),1)</f>
        <v>14.7</v>
      </c>
      <c r="I4738"/>
      <c r="J4738"/>
      <c r="K4738" s="6"/>
      <c r="O4738" s="5"/>
      <c r="P4738" s="8"/>
      <c r="U4738"/>
      <c r="V4738"/>
    </row>
    <row r="4739" spans="1:22" x14ac:dyDescent="0.25">
      <c r="A4739">
        <v>2000</v>
      </c>
      <c r="B4739" s="3">
        <v>5</v>
      </c>
      <c r="C4739" s="3">
        <v>1</v>
      </c>
      <c r="D4739" s="3">
        <v>3</v>
      </c>
      <c r="E4739" s="13">
        <v>11.5</v>
      </c>
      <c r="F4739" s="7">
        <f>(((20-15)/(MIN($E$2:$E$8761)-15))*Data[[#This Row],[temperatuur]])+18.151</f>
        <v>15.735033613445378</v>
      </c>
      <c r="G4739" s="7">
        <f>Data[[#This Row],[Tintern ]]-Data[[#This Row],[temperatuur]]</f>
        <v>4.2350336134453777</v>
      </c>
      <c r="H4739" s="7">
        <f>ROUND(IF(Data[[#This Row],[deltaT]]&gt;0,(Data[[#This Row],[Tintern ]]-Data[[#This Row],[temperatuur]])*Uitgangspunten!$B$9,0),1)</f>
        <v>14.7</v>
      </c>
      <c r="I4739"/>
      <c r="J4739"/>
      <c r="K4739" s="6"/>
      <c r="O4739" s="5"/>
      <c r="P4739" s="8"/>
      <c r="U4739"/>
      <c r="V4739"/>
    </row>
    <row r="4740" spans="1:22" x14ac:dyDescent="0.25">
      <c r="A4740">
        <v>2000</v>
      </c>
      <c r="B4740" s="3">
        <v>5</v>
      </c>
      <c r="C4740" s="3">
        <v>1</v>
      </c>
      <c r="D4740" s="3">
        <v>4</v>
      </c>
      <c r="E4740" s="13">
        <v>11.5</v>
      </c>
      <c r="F4740" s="7">
        <f>(((20-15)/(MIN($E$2:$E$8761)-15))*Data[[#This Row],[temperatuur]])+18.151</f>
        <v>15.735033613445378</v>
      </c>
      <c r="G4740" s="7">
        <f>Data[[#This Row],[Tintern ]]-Data[[#This Row],[temperatuur]]</f>
        <v>4.2350336134453777</v>
      </c>
      <c r="H4740" s="7">
        <f>ROUND(IF(Data[[#This Row],[deltaT]]&gt;0,(Data[[#This Row],[Tintern ]]-Data[[#This Row],[temperatuur]])*Uitgangspunten!$B$9,0),1)</f>
        <v>14.7</v>
      </c>
      <c r="I4740"/>
      <c r="J4740"/>
      <c r="K4740" s="6"/>
      <c r="O4740" s="5"/>
      <c r="P4740" s="8"/>
      <c r="U4740"/>
      <c r="V4740"/>
    </row>
    <row r="4741" spans="1:22" x14ac:dyDescent="0.25">
      <c r="A4741">
        <v>2000</v>
      </c>
      <c r="B4741" s="3">
        <v>5</v>
      </c>
      <c r="C4741" s="3">
        <v>1</v>
      </c>
      <c r="D4741" s="3">
        <v>6</v>
      </c>
      <c r="E4741" s="13">
        <v>11.5</v>
      </c>
      <c r="F4741" s="7">
        <f>(((20-15)/(MIN($E$2:$E$8761)-15))*Data[[#This Row],[temperatuur]])+18.151</f>
        <v>15.735033613445378</v>
      </c>
      <c r="G4741" s="7">
        <f>Data[[#This Row],[Tintern ]]-Data[[#This Row],[temperatuur]]</f>
        <v>4.2350336134453777</v>
      </c>
      <c r="H4741" s="7">
        <f>ROUND(IF(Data[[#This Row],[deltaT]]&gt;0,(Data[[#This Row],[Tintern ]]-Data[[#This Row],[temperatuur]])*Uitgangspunten!$B$9,0),1)</f>
        <v>14.7</v>
      </c>
      <c r="I4741"/>
      <c r="J4741"/>
      <c r="K4741" s="6"/>
      <c r="O4741" s="5"/>
      <c r="P4741" s="8"/>
      <c r="U4741"/>
      <c r="V4741"/>
    </row>
    <row r="4742" spans="1:22" x14ac:dyDescent="0.25">
      <c r="A4742">
        <v>2000</v>
      </c>
      <c r="B4742">
        <v>5</v>
      </c>
      <c r="C4742">
        <v>12</v>
      </c>
      <c r="D4742">
        <v>5</v>
      </c>
      <c r="E4742" s="13">
        <v>11.5</v>
      </c>
      <c r="F4742" s="7">
        <f>(((20-15)/(MIN($E$2:$E$8761)-15))*Data[[#This Row],[temperatuur]])+18.151</f>
        <v>15.735033613445378</v>
      </c>
      <c r="G4742" s="7">
        <f>Data[[#This Row],[Tintern ]]-Data[[#This Row],[temperatuur]]</f>
        <v>4.2350336134453777</v>
      </c>
      <c r="H4742" s="7">
        <f>ROUND(IF(Data[[#This Row],[deltaT]]&gt;0,(Data[[#This Row],[Tintern ]]-Data[[#This Row],[temperatuur]])*Uitgangspunten!$B$9,0),1)</f>
        <v>14.7</v>
      </c>
      <c r="I4742"/>
      <c r="J4742"/>
      <c r="K4742" s="6"/>
      <c r="O4742" s="5"/>
      <c r="P4742" s="8"/>
      <c r="U4742"/>
      <c r="V4742"/>
    </row>
    <row r="4743" spans="1:22" x14ac:dyDescent="0.25">
      <c r="A4743">
        <v>2000</v>
      </c>
      <c r="B4743">
        <v>5</v>
      </c>
      <c r="C4743">
        <v>15</v>
      </c>
      <c r="D4743">
        <v>4</v>
      </c>
      <c r="E4743" s="13">
        <v>11.5</v>
      </c>
      <c r="F4743" s="7">
        <f>(((20-15)/(MIN($E$2:$E$8761)-15))*Data[[#This Row],[temperatuur]])+18.151</f>
        <v>15.735033613445378</v>
      </c>
      <c r="G4743" s="7">
        <f>Data[[#This Row],[Tintern ]]-Data[[#This Row],[temperatuur]]</f>
        <v>4.2350336134453777</v>
      </c>
      <c r="H4743" s="7">
        <f>ROUND(IF(Data[[#This Row],[deltaT]]&gt;0,(Data[[#This Row],[Tintern ]]-Data[[#This Row],[temperatuur]])*Uitgangspunten!$B$9,0),1)</f>
        <v>14.7</v>
      </c>
      <c r="I4743"/>
      <c r="J4743"/>
      <c r="K4743" s="6"/>
      <c r="O4743" s="5"/>
      <c r="P4743" s="8"/>
      <c r="U4743"/>
      <c r="V4743"/>
    </row>
    <row r="4744" spans="1:22" x14ac:dyDescent="0.25">
      <c r="A4744">
        <v>2000</v>
      </c>
      <c r="B4744">
        <v>5</v>
      </c>
      <c r="C4744">
        <v>17</v>
      </c>
      <c r="D4744">
        <v>21</v>
      </c>
      <c r="E4744" s="13">
        <v>11.5</v>
      </c>
      <c r="F4744" s="7">
        <f>(((20-15)/(MIN($E$2:$E$8761)-15))*Data[[#This Row],[temperatuur]])+18.151</f>
        <v>15.735033613445378</v>
      </c>
      <c r="G4744" s="7">
        <f>Data[[#This Row],[Tintern ]]-Data[[#This Row],[temperatuur]]</f>
        <v>4.2350336134453777</v>
      </c>
      <c r="H4744" s="7">
        <f>ROUND(IF(Data[[#This Row],[deltaT]]&gt;0,(Data[[#This Row],[Tintern ]]-Data[[#This Row],[temperatuur]])*Uitgangspunten!$B$9,0),1)</f>
        <v>14.7</v>
      </c>
      <c r="I4744"/>
      <c r="J4744"/>
      <c r="K4744" s="6"/>
      <c r="O4744" s="5"/>
      <c r="P4744" s="8"/>
      <c r="U4744"/>
      <c r="V4744"/>
    </row>
    <row r="4745" spans="1:22" x14ac:dyDescent="0.25">
      <c r="A4745">
        <v>2000</v>
      </c>
      <c r="B4745">
        <v>5</v>
      </c>
      <c r="C4745">
        <v>25</v>
      </c>
      <c r="D4745">
        <v>20</v>
      </c>
      <c r="E4745" s="13">
        <v>11.5</v>
      </c>
      <c r="F4745" s="7">
        <f>(((20-15)/(MIN($E$2:$E$8761)-15))*Data[[#This Row],[temperatuur]])+18.151</f>
        <v>15.735033613445378</v>
      </c>
      <c r="G4745" s="7">
        <f>Data[[#This Row],[Tintern ]]-Data[[#This Row],[temperatuur]]</f>
        <v>4.2350336134453777</v>
      </c>
      <c r="H4745" s="7">
        <f>ROUND(IF(Data[[#This Row],[deltaT]]&gt;0,(Data[[#This Row],[Tintern ]]-Data[[#This Row],[temperatuur]])*Uitgangspunten!$B$9,0),1)</f>
        <v>14.7</v>
      </c>
      <c r="I4745"/>
      <c r="J4745"/>
      <c r="K4745" s="6"/>
      <c r="O4745" s="5"/>
      <c r="P4745" s="8"/>
      <c r="U4745"/>
      <c r="V4745"/>
    </row>
    <row r="4746" spans="1:22" x14ac:dyDescent="0.25">
      <c r="A4746">
        <v>2000</v>
      </c>
      <c r="B4746">
        <v>5</v>
      </c>
      <c r="C4746">
        <v>25</v>
      </c>
      <c r="D4746">
        <v>21</v>
      </c>
      <c r="E4746" s="13">
        <v>11.5</v>
      </c>
      <c r="F4746" s="7">
        <f>(((20-15)/(MIN($E$2:$E$8761)-15))*Data[[#This Row],[temperatuur]])+18.151</f>
        <v>15.735033613445378</v>
      </c>
      <c r="G4746" s="7">
        <f>Data[[#This Row],[Tintern ]]-Data[[#This Row],[temperatuur]]</f>
        <v>4.2350336134453777</v>
      </c>
      <c r="H4746" s="7">
        <f>ROUND(IF(Data[[#This Row],[deltaT]]&gt;0,(Data[[#This Row],[Tintern ]]-Data[[#This Row],[temperatuur]])*Uitgangspunten!$B$9,0),1)</f>
        <v>14.7</v>
      </c>
      <c r="I4746"/>
      <c r="J4746"/>
      <c r="K4746" s="6"/>
      <c r="O4746" s="5"/>
      <c r="P4746" s="8"/>
      <c r="U4746"/>
      <c r="V4746"/>
    </row>
    <row r="4747" spans="1:22" x14ac:dyDescent="0.25">
      <c r="A4747">
        <v>2000</v>
      </c>
      <c r="B4747">
        <v>5</v>
      </c>
      <c r="C4747">
        <v>27</v>
      </c>
      <c r="D4747">
        <v>18</v>
      </c>
      <c r="E4747" s="13">
        <v>11.5</v>
      </c>
      <c r="F4747" s="7">
        <f>(((20-15)/(MIN($E$2:$E$8761)-15))*Data[[#This Row],[temperatuur]])+18.151</f>
        <v>15.735033613445378</v>
      </c>
      <c r="G4747" s="7">
        <f>Data[[#This Row],[Tintern ]]-Data[[#This Row],[temperatuur]]</f>
        <v>4.2350336134453777</v>
      </c>
      <c r="H4747" s="7">
        <f>ROUND(IF(Data[[#This Row],[deltaT]]&gt;0,(Data[[#This Row],[Tintern ]]-Data[[#This Row],[temperatuur]])*Uitgangspunten!$B$9,0),1)</f>
        <v>14.7</v>
      </c>
      <c r="I4747"/>
      <c r="J4747"/>
      <c r="K4747" s="6"/>
      <c r="O4747" s="5"/>
      <c r="P4747" s="8"/>
      <c r="U4747"/>
      <c r="V4747"/>
    </row>
    <row r="4748" spans="1:22" x14ac:dyDescent="0.25">
      <c r="A4748">
        <v>2000</v>
      </c>
      <c r="B4748">
        <v>5</v>
      </c>
      <c r="C4748">
        <v>27</v>
      </c>
      <c r="D4748">
        <v>19</v>
      </c>
      <c r="E4748" s="13">
        <v>11.5</v>
      </c>
      <c r="F4748" s="7">
        <f>(((20-15)/(MIN($E$2:$E$8761)-15))*Data[[#This Row],[temperatuur]])+18.151</f>
        <v>15.735033613445378</v>
      </c>
      <c r="G4748" s="7">
        <f>Data[[#This Row],[Tintern ]]-Data[[#This Row],[temperatuur]]</f>
        <v>4.2350336134453777</v>
      </c>
      <c r="H4748" s="7">
        <f>ROUND(IF(Data[[#This Row],[deltaT]]&gt;0,(Data[[#This Row],[Tintern ]]-Data[[#This Row],[temperatuur]])*Uitgangspunten!$B$9,0),1)</f>
        <v>14.7</v>
      </c>
      <c r="I4748"/>
      <c r="J4748"/>
      <c r="K4748" s="6"/>
      <c r="O4748" s="5"/>
      <c r="P4748" s="8"/>
      <c r="U4748"/>
      <c r="V4748"/>
    </row>
    <row r="4749" spans="1:22" x14ac:dyDescent="0.25">
      <c r="A4749">
        <v>2000</v>
      </c>
      <c r="B4749">
        <v>5</v>
      </c>
      <c r="C4749">
        <v>27</v>
      </c>
      <c r="D4749">
        <v>23</v>
      </c>
      <c r="E4749" s="13">
        <v>11.5</v>
      </c>
      <c r="F4749" s="7">
        <f>(((20-15)/(MIN($E$2:$E$8761)-15))*Data[[#This Row],[temperatuur]])+18.151</f>
        <v>15.735033613445378</v>
      </c>
      <c r="G4749" s="7">
        <f>Data[[#This Row],[Tintern ]]-Data[[#This Row],[temperatuur]]</f>
        <v>4.2350336134453777</v>
      </c>
      <c r="H4749" s="7">
        <f>ROUND(IF(Data[[#This Row],[deltaT]]&gt;0,(Data[[#This Row],[Tintern ]]-Data[[#This Row],[temperatuur]])*Uitgangspunten!$B$9,0),1)</f>
        <v>14.7</v>
      </c>
      <c r="I4749"/>
      <c r="J4749"/>
      <c r="K4749" s="6"/>
      <c r="O4749" s="5"/>
      <c r="P4749" s="8"/>
      <c r="U4749"/>
      <c r="V4749"/>
    </row>
    <row r="4750" spans="1:22" x14ac:dyDescent="0.25">
      <c r="A4750">
        <v>2000</v>
      </c>
      <c r="B4750">
        <v>5</v>
      </c>
      <c r="C4750">
        <v>30</v>
      </c>
      <c r="D4750">
        <v>19</v>
      </c>
      <c r="E4750" s="13">
        <v>11.5</v>
      </c>
      <c r="F4750" s="7">
        <f>(((20-15)/(MIN($E$2:$E$8761)-15))*Data[[#This Row],[temperatuur]])+18.151</f>
        <v>15.735033613445378</v>
      </c>
      <c r="G4750" s="7">
        <f>Data[[#This Row],[Tintern ]]-Data[[#This Row],[temperatuur]]</f>
        <v>4.2350336134453777</v>
      </c>
      <c r="H4750" s="7">
        <f>ROUND(IF(Data[[#This Row],[deltaT]]&gt;0,(Data[[#This Row],[Tintern ]]-Data[[#This Row],[temperatuur]])*Uitgangspunten!$B$9,0),1)</f>
        <v>14.7</v>
      </c>
      <c r="I4750"/>
      <c r="J4750"/>
      <c r="K4750" s="6"/>
      <c r="O4750" s="5"/>
      <c r="P4750" s="8"/>
      <c r="U4750"/>
      <c r="V4750"/>
    </row>
    <row r="4751" spans="1:22" x14ac:dyDescent="0.25">
      <c r="A4751">
        <v>2011</v>
      </c>
      <c r="B4751">
        <v>6</v>
      </c>
      <c r="C4751">
        <v>7</v>
      </c>
      <c r="D4751">
        <v>1</v>
      </c>
      <c r="E4751" s="13">
        <v>11.5</v>
      </c>
      <c r="F4751" s="7">
        <f>(((20-15)/(MIN($E$2:$E$8761)-15))*Data[[#This Row],[temperatuur]])+18.151</f>
        <v>15.735033613445378</v>
      </c>
      <c r="G4751" s="7">
        <f>Data[[#This Row],[Tintern ]]-Data[[#This Row],[temperatuur]]</f>
        <v>4.2350336134453777</v>
      </c>
      <c r="H4751" s="7">
        <f>ROUND(IF(Data[[#This Row],[deltaT]]&gt;0,(Data[[#This Row],[Tintern ]]-Data[[#This Row],[temperatuur]])*Uitgangspunten!$B$9,0),1)</f>
        <v>14.7</v>
      </c>
      <c r="I4751"/>
      <c r="J4751"/>
      <c r="K4751" s="6"/>
      <c r="O4751" s="5"/>
      <c r="P4751" s="8"/>
      <c r="U4751"/>
      <c r="V4751"/>
    </row>
    <row r="4752" spans="1:22" x14ac:dyDescent="0.25">
      <c r="A4752">
        <v>2008</v>
      </c>
      <c r="B4752">
        <v>7</v>
      </c>
      <c r="C4752">
        <v>13</v>
      </c>
      <c r="D4752">
        <v>22</v>
      </c>
      <c r="E4752" s="13">
        <v>11.5</v>
      </c>
      <c r="F4752" s="7">
        <f>(((20-15)/(MIN($E$2:$E$8761)-15))*Data[[#This Row],[temperatuur]])+18.151</f>
        <v>15.735033613445378</v>
      </c>
      <c r="G4752" s="7">
        <f>Data[[#This Row],[Tintern ]]-Data[[#This Row],[temperatuur]]</f>
        <v>4.2350336134453777</v>
      </c>
      <c r="H4752" s="7">
        <f>ROUND(IF(Data[[#This Row],[deltaT]]&gt;0,(Data[[#This Row],[Tintern ]]-Data[[#This Row],[temperatuur]])*Uitgangspunten!$B$9,0),1)</f>
        <v>14.7</v>
      </c>
      <c r="I4752"/>
      <c r="J4752"/>
      <c r="K4752" s="6"/>
      <c r="O4752" s="5"/>
      <c r="P4752" s="8"/>
      <c r="U4752"/>
      <c r="V4752"/>
    </row>
    <row r="4753" spans="1:22" x14ac:dyDescent="0.25">
      <c r="A4753">
        <v>2001</v>
      </c>
      <c r="B4753">
        <v>8</v>
      </c>
      <c r="C4753">
        <v>4</v>
      </c>
      <c r="D4753">
        <v>22</v>
      </c>
      <c r="E4753" s="13">
        <v>11.5</v>
      </c>
      <c r="F4753" s="7">
        <f>(((20-15)/(MIN($E$2:$E$8761)-15))*Data[[#This Row],[temperatuur]])+18.151</f>
        <v>15.735033613445378</v>
      </c>
      <c r="G4753" s="7">
        <f>Data[[#This Row],[Tintern ]]-Data[[#This Row],[temperatuur]]</f>
        <v>4.2350336134453777</v>
      </c>
      <c r="H4753" s="7">
        <f>ROUND(IF(Data[[#This Row],[deltaT]]&gt;0,(Data[[#This Row],[Tintern ]]-Data[[#This Row],[temperatuur]])*Uitgangspunten!$B$9,0),1)</f>
        <v>14.7</v>
      </c>
      <c r="I4753"/>
      <c r="J4753"/>
      <c r="K4753" s="6"/>
      <c r="O4753" s="5"/>
      <c r="P4753" s="8"/>
      <c r="U4753"/>
      <c r="V4753"/>
    </row>
    <row r="4754" spans="1:22" x14ac:dyDescent="0.25">
      <c r="A4754">
        <v>2001</v>
      </c>
      <c r="B4754">
        <v>8</v>
      </c>
      <c r="C4754">
        <v>6</v>
      </c>
      <c r="D4754">
        <v>3</v>
      </c>
      <c r="E4754" s="13">
        <v>11.5</v>
      </c>
      <c r="F4754" s="7">
        <f>(((20-15)/(MIN($E$2:$E$8761)-15))*Data[[#This Row],[temperatuur]])+18.151</f>
        <v>15.735033613445378</v>
      </c>
      <c r="G4754" s="7">
        <f>Data[[#This Row],[Tintern ]]-Data[[#This Row],[temperatuur]]</f>
        <v>4.2350336134453777</v>
      </c>
      <c r="H4754" s="7">
        <f>ROUND(IF(Data[[#This Row],[deltaT]]&gt;0,(Data[[#This Row],[Tintern ]]-Data[[#This Row],[temperatuur]])*Uitgangspunten!$B$9,0),1)</f>
        <v>14.7</v>
      </c>
      <c r="I4754">
        <f>(MAX(E4730:E4753)+MIN(E4730:E4753))/20</f>
        <v>1.1499999999999999</v>
      </c>
      <c r="J4754"/>
      <c r="K4754" s="6"/>
      <c r="O4754" s="5"/>
      <c r="P4754" s="8"/>
      <c r="U4754"/>
      <c r="V4754"/>
    </row>
    <row r="4755" spans="1:22" x14ac:dyDescent="0.25">
      <c r="A4755">
        <v>2001</v>
      </c>
      <c r="B4755">
        <v>8</v>
      </c>
      <c r="C4755">
        <v>17</v>
      </c>
      <c r="D4755">
        <v>3</v>
      </c>
      <c r="E4755" s="13">
        <v>11.5</v>
      </c>
      <c r="F4755" s="7">
        <f>(((20-15)/(MIN($E$2:$E$8761)-15))*Data[[#This Row],[temperatuur]])+18.151</f>
        <v>15.735033613445378</v>
      </c>
      <c r="G4755" s="7">
        <f>Data[[#This Row],[Tintern ]]-Data[[#This Row],[temperatuur]]</f>
        <v>4.2350336134453777</v>
      </c>
      <c r="H4755" s="7">
        <f>ROUND(IF(Data[[#This Row],[deltaT]]&gt;0,(Data[[#This Row],[Tintern ]]-Data[[#This Row],[temperatuur]])*Uitgangspunten!$B$9,0),1)</f>
        <v>14.7</v>
      </c>
      <c r="I4755"/>
      <c r="J4755"/>
      <c r="K4755" s="6"/>
      <c r="O4755" s="5"/>
      <c r="P4755" s="8"/>
      <c r="U4755"/>
      <c r="V4755"/>
    </row>
    <row r="4756" spans="1:22" x14ac:dyDescent="0.25">
      <c r="A4756">
        <v>2011</v>
      </c>
      <c r="B4756">
        <v>9</v>
      </c>
      <c r="C4756">
        <v>1</v>
      </c>
      <c r="D4756">
        <v>20</v>
      </c>
      <c r="E4756" s="13">
        <v>11.5</v>
      </c>
      <c r="F4756" s="7">
        <f>(((20-15)/(MIN($E$2:$E$8761)-15))*Data[[#This Row],[temperatuur]])+18.151</f>
        <v>15.735033613445378</v>
      </c>
      <c r="G4756" s="7">
        <f>Data[[#This Row],[Tintern ]]-Data[[#This Row],[temperatuur]]</f>
        <v>4.2350336134453777</v>
      </c>
      <c r="H4756" s="7">
        <f>ROUND(IF(Data[[#This Row],[deltaT]]&gt;0,(Data[[#This Row],[Tintern ]]-Data[[#This Row],[temperatuur]])*Uitgangspunten!$B$9,0),1)</f>
        <v>14.7</v>
      </c>
      <c r="I4756"/>
      <c r="J4756"/>
      <c r="K4756" s="6"/>
      <c r="O4756" s="5"/>
      <c r="P4756" s="8"/>
      <c r="U4756"/>
      <c r="V4756"/>
    </row>
    <row r="4757" spans="1:22" x14ac:dyDescent="0.25">
      <c r="A4757">
        <v>2011</v>
      </c>
      <c r="B4757">
        <v>9</v>
      </c>
      <c r="C4757">
        <v>15</v>
      </c>
      <c r="D4757">
        <v>4</v>
      </c>
      <c r="E4757" s="13">
        <v>11.5</v>
      </c>
      <c r="F4757" s="7">
        <f>(((20-15)/(MIN($E$2:$E$8761)-15))*Data[[#This Row],[temperatuur]])+18.151</f>
        <v>15.735033613445378</v>
      </c>
      <c r="G4757" s="7">
        <f>Data[[#This Row],[Tintern ]]-Data[[#This Row],[temperatuur]]</f>
        <v>4.2350336134453777</v>
      </c>
      <c r="H4757" s="7">
        <f>ROUND(IF(Data[[#This Row],[deltaT]]&gt;0,(Data[[#This Row],[Tintern ]]-Data[[#This Row],[temperatuur]])*Uitgangspunten!$B$9,0),1)</f>
        <v>14.7</v>
      </c>
      <c r="I4757"/>
      <c r="J4757"/>
      <c r="K4757" s="6"/>
      <c r="O4757" s="5"/>
      <c r="P4757" s="8"/>
      <c r="U4757"/>
      <c r="V4757"/>
    </row>
    <row r="4758" spans="1:22" x14ac:dyDescent="0.25">
      <c r="A4758">
        <v>2011</v>
      </c>
      <c r="B4758">
        <v>9</v>
      </c>
      <c r="C4758">
        <v>18</v>
      </c>
      <c r="D4758">
        <v>1</v>
      </c>
      <c r="E4758" s="13">
        <v>11.5</v>
      </c>
      <c r="F4758" s="7">
        <f>(((20-15)/(MIN($E$2:$E$8761)-15))*Data[[#This Row],[temperatuur]])+18.151</f>
        <v>15.735033613445378</v>
      </c>
      <c r="G4758" s="7">
        <f>Data[[#This Row],[Tintern ]]-Data[[#This Row],[temperatuur]]</f>
        <v>4.2350336134453777</v>
      </c>
      <c r="H4758" s="7">
        <f>ROUND(IF(Data[[#This Row],[deltaT]]&gt;0,(Data[[#This Row],[Tintern ]]-Data[[#This Row],[temperatuur]])*Uitgangspunten!$B$9,0),1)</f>
        <v>14.7</v>
      </c>
      <c r="I4758"/>
      <c r="J4758"/>
      <c r="K4758" s="6"/>
      <c r="O4758" s="5"/>
      <c r="P4758" s="8"/>
      <c r="U4758"/>
      <c r="V4758"/>
    </row>
    <row r="4759" spans="1:22" x14ac:dyDescent="0.25">
      <c r="A4759">
        <v>2011</v>
      </c>
      <c r="B4759">
        <v>9</v>
      </c>
      <c r="C4759">
        <v>20</v>
      </c>
      <c r="D4759">
        <v>1</v>
      </c>
      <c r="E4759" s="13">
        <v>11.5</v>
      </c>
      <c r="F4759" s="7">
        <f>(((20-15)/(MIN($E$2:$E$8761)-15))*Data[[#This Row],[temperatuur]])+18.151</f>
        <v>15.735033613445378</v>
      </c>
      <c r="G4759" s="7">
        <f>Data[[#This Row],[Tintern ]]-Data[[#This Row],[temperatuur]]</f>
        <v>4.2350336134453777</v>
      </c>
      <c r="H4759" s="7">
        <f>ROUND(IF(Data[[#This Row],[deltaT]]&gt;0,(Data[[#This Row],[Tintern ]]-Data[[#This Row],[temperatuur]])*Uitgangspunten!$B$9,0),1)</f>
        <v>14.7</v>
      </c>
      <c r="I4759"/>
      <c r="J4759"/>
      <c r="K4759" s="6"/>
      <c r="O4759" s="5"/>
      <c r="P4759" s="8"/>
      <c r="U4759"/>
      <c r="V4759"/>
    </row>
    <row r="4760" spans="1:22" x14ac:dyDescent="0.25">
      <c r="A4760">
        <v>2011</v>
      </c>
      <c r="B4760">
        <v>9</v>
      </c>
      <c r="C4760">
        <v>20</v>
      </c>
      <c r="D4760">
        <v>2</v>
      </c>
      <c r="E4760" s="13">
        <v>11.5</v>
      </c>
      <c r="F4760" s="7">
        <f>(((20-15)/(MIN($E$2:$E$8761)-15))*Data[[#This Row],[temperatuur]])+18.151</f>
        <v>15.735033613445378</v>
      </c>
      <c r="G4760" s="7">
        <f>Data[[#This Row],[Tintern ]]-Data[[#This Row],[temperatuur]]</f>
        <v>4.2350336134453777</v>
      </c>
      <c r="H4760" s="7">
        <f>ROUND(IF(Data[[#This Row],[deltaT]]&gt;0,(Data[[#This Row],[Tintern ]]-Data[[#This Row],[temperatuur]])*Uitgangspunten!$B$9,0),1)</f>
        <v>14.7</v>
      </c>
      <c r="I4760"/>
      <c r="J4760"/>
      <c r="K4760" s="6"/>
      <c r="O4760" s="5"/>
      <c r="P4760" s="8"/>
      <c r="U4760"/>
      <c r="V4760"/>
    </row>
    <row r="4761" spans="1:22" x14ac:dyDescent="0.25">
      <c r="A4761">
        <v>2011</v>
      </c>
      <c r="B4761">
        <v>9</v>
      </c>
      <c r="C4761">
        <v>24</v>
      </c>
      <c r="D4761">
        <v>20</v>
      </c>
      <c r="E4761" s="13">
        <v>11.5</v>
      </c>
      <c r="F4761" s="7">
        <f>(((20-15)/(MIN($E$2:$E$8761)-15))*Data[[#This Row],[temperatuur]])+18.151</f>
        <v>15.735033613445378</v>
      </c>
      <c r="G4761" s="7">
        <f>Data[[#This Row],[Tintern ]]-Data[[#This Row],[temperatuur]]</f>
        <v>4.2350336134453777</v>
      </c>
      <c r="H4761" s="7">
        <f>ROUND(IF(Data[[#This Row],[deltaT]]&gt;0,(Data[[#This Row],[Tintern ]]-Data[[#This Row],[temperatuur]])*Uitgangspunten!$B$9,0),1)</f>
        <v>14.7</v>
      </c>
      <c r="I4761"/>
      <c r="J4761"/>
      <c r="K4761" s="6"/>
      <c r="O4761" s="5"/>
      <c r="P4761" s="8"/>
      <c r="U4761"/>
      <c r="V4761"/>
    </row>
    <row r="4762" spans="1:22" x14ac:dyDescent="0.25">
      <c r="A4762">
        <v>2011</v>
      </c>
      <c r="B4762">
        <v>9</v>
      </c>
      <c r="C4762">
        <v>25</v>
      </c>
      <c r="D4762">
        <v>7</v>
      </c>
      <c r="E4762" s="13">
        <v>11.5</v>
      </c>
      <c r="F4762" s="7">
        <f>(((20-15)/(MIN($E$2:$E$8761)-15))*Data[[#This Row],[temperatuur]])+18.151</f>
        <v>15.735033613445378</v>
      </c>
      <c r="G4762" s="7">
        <f>Data[[#This Row],[Tintern ]]-Data[[#This Row],[temperatuur]]</f>
        <v>4.2350336134453777</v>
      </c>
      <c r="H4762" s="7">
        <f>ROUND(IF(Data[[#This Row],[deltaT]]&gt;0,(Data[[#This Row],[Tintern ]]-Data[[#This Row],[temperatuur]])*Uitgangspunten!$B$9,0),1)</f>
        <v>14.7</v>
      </c>
      <c r="I4762"/>
      <c r="J4762"/>
      <c r="K4762" s="6"/>
      <c r="O4762" s="5"/>
      <c r="P4762" s="8"/>
      <c r="U4762"/>
      <c r="V4762"/>
    </row>
    <row r="4763" spans="1:22" x14ac:dyDescent="0.25">
      <c r="A4763">
        <v>2010</v>
      </c>
      <c r="B4763">
        <v>10</v>
      </c>
      <c r="C4763">
        <v>15</v>
      </c>
      <c r="D4763">
        <v>10</v>
      </c>
      <c r="E4763" s="13">
        <v>11.5</v>
      </c>
      <c r="F4763" s="7">
        <f>(((20-15)/(MIN($E$2:$E$8761)-15))*Data[[#This Row],[temperatuur]])+18.151</f>
        <v>15.735033613445378</v>
      </c>
      <c r="G4763" s="7">
        <f>Data[[#This Row],[Tintern ]]-Data[[#This Row],[temperatuur]]</f>
        <v>4.2350336134453777</v>
      </c>
      <c r="H4763" s="7">
        <f>ROUND(IF(Data[[#This Row],[deltaT]]&gt;0,(Data[[#This Row],[Tintern ]]-Data[[#This Row],[temperatuur]])*Uitgangspunten!$B$9,0),1)</f>
        <v>14.7</v>
      </c>
      <c r="I4763"/>
      <c r="J4763"/>
      <c r="K4763" s="6"/>
      <c r="O4763" s="5"/>
      <c r="P4763" s="8"/>
      <c r="U4763"/>
      <c r="V4763"/>
    </row>
    <row r="4764" spans="1:22" x14ac:dyDescent="0.25">
      <c r="A4764">
        <v>2010</v>
      </c>
      <c r="B4764">
        <v>10</v>
      </c>
      <c r="C4764">
        <v>29</v>
      </c>
      <c r="D4764">
        <v>13</v>
      </c>
      <c r="E4764" s="13">
        <v>11.5</v>
      </c>
      <c r="F4764" s="7">
        <f>(((20-15)/(MIN($E$2:$E$8761)-15))*Data[[#This Row],[temperatuur]])+18.151</f>
        <v>15.735033613445378</v>
      </c>
      <c r="G4764" s="7">
        <f>Data[[#This Row],[Tintern ]]-Data[[#This Row],[temperatuur]]</f>
        <v>4.2350336134453777</v>
      </c>
      <c r="H4764" s="7">
        <f>ROUND(IF(Data[[#This Row],[deltaT]]&gt;0,(Data[[#This Row],[Tintern ]]-Data[[#This Row],[temperatuur]])*Uitgangspunten!$B$9,0),1)</f>
        <v>14.7</v>
      </c>
      <c r="I4764"/>
      <c r="J4764"/>
      <c r="K4764" s="6"/>
      <c r="O4764" s="5"/>
      <c r="P4764" s="8"/>
      <c r="U4764"/>
      <c r="V4764"/>
    </row>
    <row r="4765" spans="1:22" x14ac:dyDescent="0.25">
      <c r="A4765">
        <v>2010</v>
      </c>
      <c r="B4765">
        <v>10</v>
      </c>
      <c r="C4765">
        <v>29</v>
      </c>
      <c r="D4765">
        <v>23</v>
      </c>
      <c r="E4765" s="13">
        <v>11.5</v>
      </c>
      <c r="F4765" s="7">
        <f>(((20-15)/(MIN($E$2:$E$8761)-15))*Data[[#This Row],[temperatuur]])+18.151</f>
        <v>15.735033613445378</v>
      </c>
      <c r="G4765" s="7">
        <f>Data[[#This Row],[Tintern ]]-Data[[#This Row],[temperatuur]]</f>
        <v>4.2350336134453777</v>
      </c>
      <c r="H4765" s="7">
        <f>ROUND(IF(Data[[#This Row],[deltaT]]&gt;0,(Data[[#This Row],[Tintern ]]-Data[[#This Row],[temperatuur]])*Uitgangspunten!$B$9,0),1)</f>
        <v>14.7</v>
      </c>
      <c r="I4765"/>
      <c r="J4765"/>
      <c r="K4765" s="6"/>
      <c r="O4765" s="5"/>
      <c r="P4765" s="8"/>
      <c r="U4765"/>
      <c r="V4765"/>
    </row>
    <row r="4766" spans="1:22" x14ac:dyDescent="0.25">
      <c r="A4766">
        <v>2003</v>
      </c>
      <c r="B4766">
        <v>11</v>
      </c>
      <c r="C4766">
        <v>2</v>
      </c>
      <c r="D4766">
        <v>13</v>
      </c>
      <c r="E4766" s="13">
        <v>11.5</v>
      </c>
      <c r="F4766" s="7">
        <f>(((20-15)/(MIN($E$2:$E$8761)-15))*Data[[#This Row],[temperatuur]])+18.151</f>
        <v>15.735033613445378</v>
      </c>
      <c r="G4766" s="7">
        <f>Data[[#This Row],[Tintern ]]-Data[[#This Row],[temperatuur]]</f>
        <v>4.2350336134453777</v>
      </c>
      <c r="H4766" s="7">
        <f>ROUND(IF(Data[[#This Row],[deltaT]]&gt;0,(Data[[#This Row],[Tintern ]]-Data[[#This Row],[temperatuur]])*Uitgangspunten!$B$9,0),1)</f>
        <v>14.7</v>
      </c>
      <c r="I4766"/>
      <c r="J4766"/>
      <c r="K4766" s="6"/>
      <c r="O4766" s="5"/>
      <c r="P4766" s="8"/>
      <c r="U4766"/>
      <c r="V4766"/>
    </row>
    <row r="4767" spans="1:22" x14ac:dyDescent="0.25">
      <c r="A4767">
        <v>2003</v>
      </c>
      <c r="B4767">
        <v>11</v>
      </c>
      <c r="C4767">
        <v>3</v>
      </c>
      <c r="D4767">
        <v>12</v>
      </c>
      <c r="E4767" s="13">
        <v>11.5</v>
      </c>
      <c r="F4767" s="7">
        <f>(((20-15)/(MIN($E$2:$E$8761)-15))*Data[[#This Row],[temperatuur]])+18.151</f>
        <v>15.735033613445378</v>
      </c>
      <c r="G4767" s="7">
        <f>Data[[#This Row],[Tintern ]]-Data[[#This Row],[temperatuur]]</f>
        <v>4.2350336134453777</v>
      </c>
      <c r="H4767" s="7">
        <f>ROUND(IF(Data[[#This Row],[deltaT]]&gt;0,(Data[[#This Row],[Tintern ]]-Data[[#This Row],[temperatuur]])*Uitgangspunten!$B$9,0),1)</f>
        <v>14.7</v>
      </c>
      <c r="I4767"/>
      <c r="J4767"/>
      <c r="K4767" s="6"/>
      <c r="O4767" s="5"/>
      <c r="P4767" s="8"/>
      <c r="U4767"/>
      <c r="V4767"/>
    </row>
    <row r="4768" spans="1:22" x14ac:dyDescent="0.25">
      <c r="A4768">
        <v>2003</v>
      </c>
      <c r="B4768">
        <v>11</v>
      </c>
      <c r="C4768">
        <v>3</v>
      </c>
      <c r="D4768">
        <v>19</v>
      </c>
      <c r="E4768" s="13">
        <v>11.5</v>
      </c>
      <c r="F4768" s="7">
        <f>(((20-15)/(MIN($E$2:$E$8761)-15))*Data[[#This Row],[temperatuur]])+18.151</f>
        <v>15.735033613445378</v>
      </c>
      <c r="G4768" s="7">
        <f>Data[[#This Row],[Tintern ]]-Data[[#This Row],[temperatuur]]</f>
        <v>4.2350336134453777</v>
      </c>
      <c r="H4768" s="7">
        <f>ROUND(IF(Data[[#This Row],[deltaT]]&gt;0,(Data[[#This Row],[Tintern ]]-Data[[#This Row],[temperatuur]])*Uitgangspunten!$B$9,0),1)</f>
        <v>14.7</v>
      </c>
      <c r="I4768"/>
      <c r="J4768"/>
      <c r="K4768" s="6"/>
      <c r="O4768" s="5"/>
      <c r="P4768" s="8"/>
      <c r="U4768"/>
      <c r="V4768"/>
    </row>
    <row r="4769" spans="1:22" x14ac:dyDescent="0.25">
      <c r="A4769">
        <v>2003</v>
      </c>
      <c r="B4769">
        <v>11</v>
      </c>
      <c r="C4769">
        <v>23</v>
      </c>
      <c r="D4769">
        <v>6</v>
      </c>
      <c r="E4769" s="13">
        <v>11.5</v>
      </c>
      <c r="F4769" s="7">
        <f>(((20-15)/(MIN($E$2:$E$8761)-15))*Data[[#This Row],[temperatuur]])+18.151</f>
        <v>15.735033613445378</v>
      </c>
      <c r="G4769" s="7">
        <f>Data[[#This Row],[Tintern ]]-Data[[#This Row],[temperatuur]]</f>
        <v>4.2350336134453777</v>
      </c>
      <c r="H4769" s="7">
        <f>ROUND(IF(Data[[#This Row],[deltaT]]&gt;0,(Data[[#This Row],[Tintern ]]-Data[[#This Row],[temperatuur]])*Uitgangspunten!$B$9,0),1)</f>
        <v>14.7</v>
      </c>
      <c r="I4769"/>
      <c r="J4769"/>
      <c r="K4769" s="6"/>
      <c r="O4769" s="5"/>
      <c r="P4769" s="8"/>
      <c r="U4769"/>
      <c r="V4769"/>
    </row>
    <row r="4770" spans="1:22" x14ac:dyDescent="0.25">
      <c r="A4770">
        <v>2003</v>
      </c>
      <c r="B4770">
        <v>12</v>
      </c>
      <c r="C4770">
        <v>13</v>
      </c>
      <c r="D4770">
        <v>6</v>
      </c>
      <c r="E4770" s="13">
        <v>11.5</v>
      </c>
      <c r="F4770" s="7">
        <f>(((20-15)/(MIN($E$2:$E$8761)-15))*Data[[#This Row],[temperatuur]])+18.151</f>
        <v>15.735033613445378</v>
      </c>
      <c r="G4770" s="7">
        <f>Data[[#This Row],[Tintern ]]-Data[[#This Row],[temperatuur]]</f>
        <v>4.2350336134453777</v>
      </c>
      <c r="H4770" s="7">
        <f>ROUND(IF(Data[[#This Row],[deltaT]]&gt;0,(Data[[#This Row],[Tintern ]]-Data[[#This Row],[temperatuur]])*Uitgangspunten!$B$9,0),1)</f>
        <v>14.7</v>
      </c>
      <c r="I4770"/>
      <c r="J4770"/>
      <c r="K4770" s="6"/>
      <c r="O4770" s="5"/>
      <c r="P4770" s="8"/>
      <c r="U4770"/>
      <c r="V4770"/>
    </row>
    <row r="4771" spans="1:22" x14ac:dyDescent="0.25">
      <c r="A4771">
        <v>2003</v>
      </c>
      <c r="B4771">
        <v>12</v>
      </c>
      <c r="C4771">
        <v>13</v>
      </c>
      <c r="D4771">
        <v>15</v>
      </c>
      <c r="E4771" s="13">
        <v>11.5</v>
      </c>
      <c r="F4771" s="7">
        <f>(((20-15)/(MIN($E$2:$E$8761)-15))*Data[[#This Row],[temperatuur]])+18.151</f>
        <v>15.735033613445378</v>
      </c>
      <c r="G4771" s="7">
        <f>Data[[#This Row],[Tintern ]]-Data[[#This Row],[temperatuur]]</f>
        <v>4.2350336134453777</v>
      </c>
      <c r="H4771" s="7">
        <f>ROUND(IF(Data[[#This Row],[deltaT]]&gt;0,(Data[[#This Row],[Tintern ]]-Data[[#This Row],[temperatuur]])*Uitgangspunten!$B$9,0),1)</f>
        <v>14.7</v>
      </c>
      <c r="I4771"/>
      <c r="J4771"/>
      <c r="K4771" s="6"/>
      <c r="O4771" s="5"/>
      <c r="P4771" s="8"/>
      <c r="U4771"/>
      <c r="V4771"/>
    </row>
    <row r="4772" spans="1:22" x14ac:dyDescent="0.25">
      <c r="A4772">
        <v>2003</v>
      </c>
      <c r="B4772">
        <v>12</v>
      </c>
      <c r="C4772">
        <v>13</v>
      </c>
      <c r="D4772">
        <v>18</v>
      </c>
      <c r="E4772" s="13">
        <v>11.5</v>
      </c>
      <c r="F4772" s="7">
        <f>(((20-15)/(MIN($E$2:$E$8761)-15))*Data[[#This Row],[temperatuur]])+18.151</f>
        <v>15.735033613445378</v>
      </c>
      <c r="G4772" s="7">
        <f>Data[[#This Row],[Tintern ]]-Data[[#This Row],[temperatuur]]</f>
        <v>4.2350336134453777</v>
      </c>
      <c r="H4772" s="7">
        <f>ROUND(IF(Data[[#This Row],[deltaT]]&gt;0,(Data[[#This Row],[Tintern ]]-Data[[#This Row],[temperatuur]])*Uitgangspunten!$B$9,0),1)</f>
        <v>14.7</v>
      </c>
      <c r="I4772"/>
      <c r="J4772"/>
      <c r="K4772" s="6"/>
      <c r="O4772" s="5"/>
      <c r="P4772" s="8"/>
      <c r="U4772"/>
      <c r="V4772"/>
    </row>
    <row r="4773" spans="1:22" x14ac:dyDescent="0.25">
      <c r="A4773">
        <v>2004</v>
      </c>
      <c r="B4773">
        <v>2</v>
      </c>
      <c r="C4773">
        <v>2</v>
      </c>
      <c r="D4773">
        <v>14</v>
      </c>
      <c r="E4773" s="13">
        <v>11.600000000000001</v>
      </c>
      <c r="F4773" s="7">
        <f>(((20-15)/(MIN($E$2:$E$8761)-15))*Data[[#This Row],[temperatuur]])+18.151</f>
        <v>15.714025210084033</v>
      </c>
      <c r="G4773" s="7">
        <f>Data[[#This Row],[Tintern ]]-Data[[#This Row],[temperatuur]]</f>
        <v>4.1140252100840318</v>
      </c>
      <c r="H4773" s="7">
        <f>ROUND(IF(Data[[#This Row],[deltaT]]&gt;0,(Data[[#This Row],[Tintern ]]-Data[[#This Row],[temperatuur]])*Uitgangspunten!$B$9,0),1)</f>
        <v>14.3</v>
      </c>
      <c r="I4773"/>
      <c r="J4773"/>
      <c r="K4773" s="6"/>
      <c r="O4773" s="5"/>
      <c r="P4773" s="8"/>
      <c r="U4773"/>
      <c r="V4773"/>
    </row>
    <row r="4774" spans="1:22" x14ac:dyDescent="0.25">
      <c r="A4774">
        <v>2004</v>
      </c>
      <c r="B4774">
        <v>2</v>
      </c>
      <c r="C4774">
        <v>4</v>
      </c>
      <c r="D4774">
        <v>8</v>
      </c>
      <c r="E4774" s="13">
        <v>11.600000000000001</v>
      </c>
      <c r="F4774" s="7">
        <f>(((20-15)/(MIN($E$2:$E$8761)-15))*Data[[#This Row],[temperatuur]])+18.151</f>
        <v>15.714025210084033</v>
      </c>
      <c r="G4774" s="7">
        <f>Data[[#This Row],[Tintern ]]-Data[[#This Row],[temperatuur]]</f>
        <v>4.1140252100840318</v>
      </c>
      <c r="H4774" s="7">
        <f>ROUND(IF(Data[[#This Row],[deltaT]]&gt;0,(Data[[#This Row],[Tintern ]]-Data[[#This Row],[temperatuur]])*Uitgangspunten!$B$9,0),1)</f>
        <v>14.3</v>
      </c>
      <c r="I4774"/>
      <c r="J4774"/>
      <c r="K4774" s="6"/>
      <c r="O4774" s="5"/>
      <c r="P4774" s="8"/>
      <c r="U4774"/>
      <c r="V4774"/>
    </row>
    <row r="4775" spans="1:22" x14ac:dyDescent="0.25">
      <c r="A4775">
        <v>2004</v>
      </c>
      <c r="B4775">
        <v>2</v>
      </c>
      <c r="C4775">
        <v>5</v>
      </c>
      <c r="D4775">
        <v>5</v>
      </c>
      <c r="E4775" s="13">
        <v>11.600000000000001</v>
      </c>
      <c r="F4775" s="7">
        <f>(((20-15)/(MIN($E$2:$E$8761)-15))*Data[[#This Row],[temperatuur]])+18.151</f>
        <v>15.714025210084033</v>
      </c>
      <c r="G4775" s="7">
        <f>Data[[#This Row],[Tintern ]]-Data[[#This Row],[temperatuur]]</f>
        <v>4.1140252100840318</v>
      </c>
      <c r="H4775" s="7">
        <f>ROUND(IF(Data[[#This Row],[deltaT]]&gt;0,(Data[[#This Row],[Tintern ]]-Data[[#This Row],[temperatuur]])*Uitgangspunten!$B$9,0),1)</f>
        <v>14.3</v>
      </c>
      <c r="I4775"/>
      <c r="J4775"/>
      <c r="K4775" s="6"/>
      <c r="O4775" s="5"/>
      <c r="P4775" s="8"/>
      <c r="U4775"/>
      <c r="V4775"/>
    </row>
    <row r="4776" spans="1:22" x14ac:dyDescent="0.25">
      <c r="A4776">
        <v>2004</v>
      </c>
      <c r="B4776">
        <v>2</v>
      </c>
      <c r="C4776">
        <v>5</v>
      </c>
      <c r="D4776">
        <v>21</v>
      </c>
      <c r="E4776" s="13">
        <v>11.600000000000001</v>
      </c>
      <c r="F4776" s="7">
        <f>(((20-15)/(MIN($E$2:$E$8761)-15))*Data[[#This Row],[temperatuur]])+18.151</f>
        <v>15.714025210084033</v>
      </c>
      <c r="G4776" s="7">
        <f>Data[[#This Row],[Tintern ]]-Data[[#This Row],[temperatuur]]</f>
        <v>4.1140252100840318</v>
      </c>
      <c r="H4776" s="7">
        <f>ROUND(IF(Data[[#This Row],[deltaT]]&gt;0,(Data[[#This Row],[Tintern ]]-Data[[#This Row],[temperatuur]])*Uitgangspunten!$B$9,0),1)</f>
        <v>14.3</v>
      </c>
      <c r="I4776"/>
      <c r="J4776"/>
      <c r="K4776" s="6"/>
      <c r="O4776" s="5"/>
      <c r="P4776" s="8"/>
      <c r="U4776"/>
      <c r="V4776"/>
    </row>
    <row r="4777" spans="1:22" x14ac:dyDescent="0.25">
      <c r="A4777">
        <v>2004</v>
      </c>
      <c r="B4777">
        <v>3</v>
      </c>
      <c r="C4777">
        <v>14</v>
      </c>
      <c r="D4777">
        <v>18</v>
      </c>
      <c r="E4777" s="13">
        <v>11.600000000000001</v>
      </c>
      <c r="F4777" s="7">
        <f>(((20-15)/(MIN($E$2:$E$8761)-15))*Data[[#This Row],[temperatuur]])+18.151</f>
        <v>15.714025210084033</v>
      </c>
      <c r="G4777" s="7">
        <f>Data[[#This Row],[Tintern ]]-Data[[#This Row],[temperatuur]]</f>
        <v>4.1140252100840318</v>
      </c>
      <c r="H4777" s="7">
        <f>ROUND(IF(Data[[#This Row],[deltaT]]&gt;0,(Data[[#This Row],[Tintern ]]-Data[[#This Row],[temperatuur]])*Uitgangspunten!$B$9,0),1)</f>
        <v>14.3</v>
      </c>
      <c r="I4777"/>
      <c r="J4777"/>
      <c r="K4777" s="6"/>
      <c r="O4777" s="5"/>
      <c r="P4777" s="8"/>
      <c r="U4777"/>
      <c r="V4777"/>
    </row>
    <row r="4778" spans="1:22" x14ac:dyDescent="0.25">
      <c r="A4778">
        <v>2004</v>
      </c>
      <c r="B4778">
        <v>3</v>
      </c>
      <c r="C4778">
        <v>16</v>
      </c>
      <c r="D4778">
        <v>8</v>
      </c>
      <c r="E4778" s="13">
        <v>11.600000000000001</v>
      </c>
      <c r="F4778" s="7">
        <f>(((20-15)/(MIN($E$2:$E$8761)-15))*Data[[#This Row],[temperatuur]])+18.151</f>
        <v>15.714025210084033</v>
      </c>
      <c r="G4778" s="7">
        <f>Data[[#This Row],[Tintern ]]-Data[[#This Row],[temperatuur]]</f>
        <v>4.1140252100840318</v>
      </c>
      <c r="H4778" s="7">
        <f>ROUND(IF(Data[[#This Row],[deltaT]]&gt;0,(Data[[#This Row],[Tintern ]]-Data[[#This Row],[temperatuur]])*Uitgangspunten!$B$9,0),1)</f>
        <v>14.3</v>
      </c>
      <c r="I4778">
        <f>(MAX(E4754:E4777)+MIN(E4754:E4777))/20</f>
        <v>1.155</v>
      </c>
      <c r="J4778"/>
      <c r="K4778" s="6"/>
      <c r="O4778" s="5"/>
      <c r="P4778" s="8"/>
      <c r="U4778"/>
      <c r="V4778"/>
    </row>
    <row r="4779" spans="1:22" x14ac:dyDescent="0.25">
      <c r="A4779">
        <v>2004</v>
      </c>
      <c r="B4779">
        <v>3</v>
      </c>
      <c r="C4779">
        <v>18</v>
      </c>
      <c r="D4779">
        <v>19</v>
      </c>
      <c r="E4779" s="13">
        <v>11.600000000000001</v>
      </c>
      <c r="F4779" s="7">
        <f>(((20-15)/(MIN($E$2:$E$8761)-15))*Data[[#This Row],[temperatuur]])+18.151</f>
        <v>15.714025210084033</v>
      </c>
      <c r="G4779" s="7">
        <f>Data[[#This Row],[Tintern ]]-Data[[#This Row],[temperatuur]]</f>
        <v>4.1140252100840318</v>
      </c>
      <c r="H4779" s="7">
        <f>ROUND(IF(Data[[#This Row],[deltaT]]&gt;0,(Data[[#This Row],[Tintern ]]-Data[[#This Row],[temperatuur]])*Uitgangspunten!$B$9,0),1)</f>
        <v>14.3</v>
      </c>
      <c r="I4779"/>
      <c r="J4779"/>
      <c r="K4779" s="6"/>
      <c r="O4779" s="5"/>
      <c r="P4779" s="8"/>
      <c r="U4779"/>
      <c r="V4779"/>
    </row>
    <row r="4780" spans="1:22" x14ac:dyDescent="0.25">
      <c r="A4780">
        <v>2004</v>
      </c>
      <c r="B4780">
        <v>3</v>
      </c>
      <c r="C4780">
        <v>28</v>
      </c>
      <c r="D4780">
        <v>12</v>
      </c>
      <c r="E4780" s="13">
        <v>11.600000000000001</v>
      </c>
      <c r="F4780" s="7">
        <f>(((20-15)/(MIN($E$2:$E$8761)-15))*Data[[#This Row],[temperatuur]])+18.151</f>
        <v>15.714025210084033</v>
      </c>
      <c r="G4780" s="7">
        <f>Data[[#This Row],[Tintern ]]-Data[[#This Row],[temperatuur]]</f>
        <v>4.1140252100840318</v>
      </c>
      <c r="H4780" s="7">
        <f>ROUND(IF(Data[[#This Row],[deltaT]]&gt;0,(Data[[#This Row],[Tintern ]]-Data[[#This Row],[temperatuur]])*Uitgangspunten!$B$9,0),1)</f>
        <v>14.3</v>
      </c>
      <c r="I4780"/>
      <c r="J4780"/>
      <c r="K4780" s="6"/>
      <c r="O4780" s="5"/>
      <c r="P4780" s="8"/>
      <c r="U4780"/>
      <c r="V4780"/>
    </row>
    <row r="4781" spans="1:22" x14ac:dyDescent="0.25">
      <c r="A4781">
        <v>2004</v>
      </c>
      <c r="B4781">
        <v>3</v>
      </c>
      <c r="C4781">
        <v>28</v>
      </c>
      <c r="D4781">
        <v>14</v>
      </c>
      <c r="E4781" s="13">
        <v>11.600000000000001</v>
      </c>
      <c r="F4781" s="7">
        <f>(((20-15)/(MIN($E$2:$E$8761)-15))*Data[[#This Row],[temperatuur]])+18.151</f>
        <v>15.714025210084033</v>
      </c>
      <c r="G4781" s="7">
        <f>Data[[#This Row],[Tintern ]]-Data[[#This Row],[temperatuur]]</f>
        <v>4.1140252100840318</v>
      </c>
      <c r="H4781" s="7">
        <f>ROUND(IF(Data[[#This Row],[deltaT]]&gt;0,(Data[[#This Row],[Tintern ]]-Data[[#This Row],[temperatuur]])*Uitgangspunten!$B$9,0),1)</f>
        <v>14.3</v>
      </c>
      <c r="I4781"/>
      <c r="J4781"/>
      <c r="K4781" s="6"/>
      <c r="O4781" s="5"/>
      <c r="P4781" s="8"/>
      <c r="U4781"/>
      <c r="V4781"/>
    </row>
    <row r="4782" spans="1:22" x14ac:dyDescent="0.25">
      <c r="A4782">
        <v>2004</v>
      </c>
      <c r="B4782">
        <v>3</v>
      </c>
      <c r="C4782">
        <v>30</v>
      </c>
      <c r="D4782">
        <v>20</v>
      </c>
      <c r="E4782" s="13">
        <v>11.600000000000001</v>
      </c>
      <c r="F4782" s="7">
        <f>(((20-15)/(MIN($E$2:$E$8761)-15))*Data[[#This Row],[temperatuur]])+18.151</f>
        <v>15.714025210084033</v>
      </c>
      <c r="G4782" s="7">
        <f>Data[[#This Row],[Tintern ]]-Data[[#This Row],[temperatuur]]</f>
        <v>4.1140252100840318</v>
      </c>
      <c r="H4782" s="7">
        <f>ROUND(IF(Data[[#This Row],[deltaT]]&gt;0,(Data[[#This Row],[Tintern ]]-Data[[#This Row],[temperatuur]])*Uitgangspunten!$B$9,0),1)</f>
        <v>14.3</v>
      </c>
      <c r="I4782"/>
      <c r="J4782"/>
      <c r="K4782" s="6"/>
      <c r="O4782" s="5"/>
      <c r="P4782" s="8"/>
      <c r="U4782"/>
      <c r="V4782"/>
    </row>
    <row r="4783" spans="1:22" x14ac:dyDescent="0.25">
      <c r="A4783">
        <v>2002</v>
      </c>
      <c r="B4783">
        <v>4</v>
      </c>
      <c r="C4783">
        <v>3</v>
      </c>
      <c r="D4783">
        <v>23</v>
      </c>
      <c r="E4783" s="13">
        <v>11.600000000000001</v>
      </c>
      <c r="F4783" s="7">
        <f>(((20-15)/(MIN($E$2:$E$8761)-15))*Data[[#This Row],[temperatuur]])+18.151</f>
        <v>15.714025210084033</v>
      </c>
      <c r="G4783" s="7">
        <f>Data[[#This Row],[Tintern ]]-Data[[#This Row],[temperatuur]]</f>
        <v>4.1140252100840318</v>
      </c>
      <c r="H4783" s="7">
        <f>ROUND(IF(Data[[#This Row],[deltaT]]&gt;0,(Data[[#This Row],[Tintern ]]-Data[[#This Row],[temperatuur]])*Uitgangspunten!$B$9,0),1)</f>
        <v>14.3</v>
      </c>
      <c r="I4783"/>
      <c r="J4783"/>
      <c r="K4783" s="6"/>
      <c r="O4783" s="5"/>
      <c r="P4783" s="8"/>
      <c r="U4783"/>
      <c r="V4783"/>
    </row>
    <row r="4784" spans="1:22" x14ac:dyDescent="0.25">
      <c r="A4784">
        <v>2002</v>
      </c>
      <c r="B4784">
        <v>4</v>
      </c>
      <c r="C4784">
        <v>5</v>
      </c>
      <c r="D4784">
        <v>18</v>
      </c>
      <c r="E4784" s="13">
        <v>11.600000000000001</v>
      </c>
      <c r="F4784" s="7">
        <f>(((20-15)/(MIN($E$2:$E$8761)-15))*Data[[#This Row],[temperatuur]])+18.151</f>
        <v>15.714025210084033</v>
      </c>
      <c r="G4784" s="7">
        <f>Data[[#This Row],[Tintern ]]-Data[[#This Row],[temperatuur]]</f>
        <v>4.1140252100840318</v>
      </c>
      <c r="H4784" s="7">
        <f>ROUND(IF(Data[[#This Row],[deltaT]]&gt;0,(Data[[#This Row],[Tintern ]]-Data[[#This Row],[temperatuur]])*Uitgangspunten!$B$9,0),1)</f>
        <v>14.3</v>
      </c>
      <c r="I4784"/>
      <c r="J4784"/>
      <c r="K4784" s="6"/>
      <c r="O4784" s="5"/>
      <c r="P4784" s="8"/>
      <c r="U4784"/>
      <c r="V4784"/>
    </row>
    <row r="4785" spans="1:22" x14ac:dyDescent="0.25">
      <c r="A4785">
        <v>2000</v>
      </c>
      <c r="B4785" s="3">
        <v>5</v>
      </c>
      <c r="C4785" s="3">
        <v>1</v>
      </c>
      <c r="D4785" s="3">
        <v>5</v>
      </c>
      <c r="E4785" s="13">
        <v>11.600000000000001</v>
      </c>
      <c r="F4785" s="7">
        <f>(((20-15)/(MIN($E$2:$E$8761)-15))*Data[[#This Row],[temperatuur]])+18.151</f>
        <v>15.714025210084033</v>
      </c>
      <c r="G4785" s="7">
        <f>Data[[#This Row],[Tintern ]]-Data[[#This Row],[temperatuur]]</f>
        <v>4.1140252100840318</v>
      </c>
      <c r="H4785" s="7">
        <f>ROUND(IF(Data[[#This Row],[deltaT]]&gt;0,(Data[[#This Row],[Tintern ]]-Data[[#This Row],[temperatuur]])*Uitgangspunten!$B$9,0),1)</f>
        <v>14.3</v>
      </c>
      <c r="I4785"/>
      <c r="J4785"/>
      <c r="K4785" s="6"/>
      <c r="O4785" s="5"/>
      <c r="P4785" s="8"/>
      <c r="U4785"/>
      <c r="V4785"/>
    </row>
    <row r="4786" spans="1:22" x14ac:dyDescent="0.25">
      <c r="A4786">
        <v>2000</v>
      </c>
      <c r="B4786">
        <v>5</v>
      </c>
      <c r="C4786">
        <v>2</v>
      </c>
      <c r="D4786">
        <v>13</v>
      </c>
      <c r="E4786" s="13">
        <v>11.600000000000001</v>
      </c>
      <c r="F4786" s="7">
        <f>(((20-15)/(MIN($E$2:$E$8761)-15))*Data[[#This Row],[temperatuur]])+18.151</f>
        <v>15.714025210084033</v>
      </c>
      <c r="G4786" s="7">
        <f>Data[[#This Row],[Tintern ]]-Data[[#This Row],[temperatuur]]</f>
        <v>4.1140252100840318</v>
      </c>
      <c r="H4786" s="7">
        <f>ROUND(IF(Data[[#This Row],[deltaT]]&gt;0,(Data[[#This Row],[Tintern ]]-Data[[#This Row],[temperatuur]])*Uitgangspunten!$B$9,0),1)</f>
        <v>14.3</v>
      </c>
      <c r="I4786"/>
      <c r="J4786"/>
      <c r="K4786" s="6"/>
      <c r="O4786" s="5"/>
      <c r="P4786" s="8"/>
      <c r="U4786"/>
      <c r="V4786"/>
    </row>
    <row r="4787" spans="1:22" x14ac:dyDescent="0.25">
      <c r="A4787">
        <v>2000</v>
      </c>
      <c r="B4787">
        <v>5</v>
      </c>
      <c r="C4787">
        <v>3</v>
      </c>
      <c r="D4787">
        <v>24</v>
      </c>
      <c r="E4787" s="13">
        <v>11.600000000000001</v>
      </c>
      <c r="F4787" s="7">
        <f>(((20-15)/(MIN($E$2:$E$8761)-15))*Data[[#This Row],[temperatuur]])+18.151</f>
        <v>15.714025210084033</v>
      </c>
      <c r="G4787" s="7">
        <f>Data[[#This Row],[Tintern ]]-Data[[#This Row],[temperatuur]]</f>
        <v>4.1140252100840318</v>
      </c>
      <c r="H4787" s="7">
        <f>ROUND(IF(Data[[#This Row],[deltaT]]&gt;0,(Data[[#This Row],[Tintern ]]-Data[[#This Row],[temperatuur]])*Uitgangspunten!$B$9,0),1)</f>
        <v>14.3</v>
      </c>
      <c r="I4787"/>
      <c r="J4787"/>
      <c r="K4787" s="6"/>
      <c r="O4787" s="5"/>
      <c r="P4787" s="8"/>
      <c r="U4787"/>
      <c r="V4787"/>
    </row>
    <row r="4788" spans="1:22" x14ac:dyDescent="0.25">
      <c r="A4788">
        <v>2000</v>
      </c>
      <c r="B4788">
        <v>5</v>
      </c>
      <c r="C4788">
        <v>12</v>
      </c>
      <c r="D4788">
        <v>4</v>
      </c>
      <c r="E4788" s="13">
        <v>11.600000000000001</v>
      </c>
      <c r="F4788" s="7">
        <f>(((20-15)/(MIN($E$2:$E$8761)-15))*Data[[#This Row],[temperatuur]])+18.151</f>
        <v>15.714025210084033</v>
      </c>
      <c r="G4788" s="7">
        <f>Data[[#This Row],[Tintern ]]-Data[[#This Row],[temperatuur]]</f>
        <v>4.1140252100840318</v>
      </c>
      <c r="H4788" s="7">
        <f>ROUND(IF(Data[[#This Row],[deltaT]]&gt;0,(Data[[#This Row],[Tintern ]]-Data[[#This Row],[temperatuur]])*Uitgangspunten!$B$9,0),1)</f>
        <v>14.3</v>
      </c>
      <c r="I4788"/>
      <c r="J4788"/>
      <c r="K4788" s="6"/>
      <c r="O4788" s="5"/>
      <c r="P4788" s="8"/>
      <c r="U4788"/>
      <c r="V4788"/>
    </row>
    <row r="4789" spans="1:22" x14ac:dyDescent="0.25">
      <c r="A4789">
        <v>2000</v>
      </c>
      <c r="B4789">
        <v>5</v>
      </c>
      <c r="C4789">
        <v>18</v>
      </c>
      <c r="D4789">
        <v>8</v>
      </c>
      <c r="E4789" s="13">
        <v>11.600000000000001</v>
      </c>
      <c r="F4789" s="7">
        <f>(((20-15)/(MIN($E$2:$E$8761)-15))*Data[[#This Row],[temperatuur]])+18.151</f>
        <v>15.714025210084033</v>
      </c>
      <c r="G4789" s="7">
        <f>Data[[#This Row],[Tintern ]]-Data[[#This Row],[temperatuur]]</f>
        <v>4.1140252100840318</v>
      </c>
      <c r="H4789" s="7">
        <f>ROUND(IF(Data[[#This Row],[deltaT]]&gt;0,(Data[[#This Row],[Tintern ]]-Data[[#This Row],[temperatuur]])*Uitgangspunten!$B$9,0),1)</f>
        <v>14.3</v>
      </c>
      <c r="I4789"/>
      <c r="J4789"/>
      <c r="K4789" s="6"/>
      <c r="O4789" s="5"/>
      <c r="P4789" s="8"/>
      <c r="U4789"/>
      <c r="V4789"/>
    </row>
    <row r="4790" spans="1:22" x14ac:dyDescent="0.25">
      <c r="A4790">
        <v>2000</v>
      </c>
      <c r="B4790">
        <v>5</v>
      </c>
      <c r="C4790">
        <v>19</v>
      </c>
      <c r="D4790">
        <v>6</v>
      </c>
      <c r="E4790" s="13">
        <v>11.600000000000001</v>
      </c>
      <c r="F4790" s="7">
        <f>(((20-15)/(MIN($E$2:$E$8761)-15))*Data[[#This Row],[temperatuur]])+18.151</f>
        <v>15.714025210084033</v>
      </c>
      <c r="G4790" s="7">
        <f>Data[[#This Row],[Tintern ]]-Data[[#This Row],[temperatuur]]</f>
        <v>4.1140252100840318</v>
      </c>
      <c r="H4790" s="7">
        <f>ROUND(IF(Data[[#This Row],[deltaT]]&gt;0,(Data[[#This Row],[Tintern ]]-Data[[#This Row],[temperatuur]])*Uitgangspunten!$B$9,0),1)</f>
        <v>14.3</v>
      </c>
      <c r="I4790"/>
      <c r="J4790"/>
      <c r="K4790" s="6"/>
      <c r="O4790" s="5"/>
      <c r="P4790" s="8"/>
      <c r="U4790"/>
      <c r="V4790"/>
    </row>
    <row r="4791" spans="1:22" x14ac:dyDescent="0.25">
      <c r="A4791">
        <v>2000</v>
      </c>
      <c r="B4791">
        <v>5</v>
      </c>
      <c r="C4791">
        <v>21</v>
      </c>
      <c r="D4791">
        <v>11</v>
      </c>
      <c r="E4791" s="13">
        <v>11.600000000000001</v>
      </c>
      <c r="F4791" s="7">
        <f>(((20-15)/(MIN($E$2:$E$8761)-15))*Data[[#This Row],[temperatuur]])+18.151</f>
        <v>15.714025210084033</v>
      </c>
      <c r="G4791" s="7">
        <f>Data[[#This Row],[Tintern ]]-Data[[#This Row],[temperatuur]]</f>
        <v>4.1140252100840318</v>
      </c>
      <c r="H4791" s="7">
        <f>ROUND(IF(Data[[#This Row],[deltaT]]&gt;0,(Data[[#This Row],[Tintern ]]-Data[[#This Row],[temperatuur]])*Uitgangspunten!$B$9,0),1)</f>
        <v>14.3</v>
      </c>
      <c r="I4791"/>
      <c r="J4791"/>
      <c r="K4791" s="6"/>
      <c r="O4791" s="5"/>
      <c r="P4791" s="8"/>
      <c r="U4791"/>
      <c r="V4791"/>
    </row>
    <row r="4792" spans="1:22" x14ac:dyDescent="0.25">
      <c r="A4792">
        <v>2000</v>
      </c>
      <c r="B4792">
        <v>5</v>
      </c>
      <c r="C4792">
        <v>27</v>
      </c>
      <c r="D4792">
        <v>3</v>
      </c>
      <c r="E4792" s="13">
        <v>11.600000000000001</v>
      </c>
      <c r="F4792" s="7">
        <f>(((20-15)/(MIN($E$2:$E$8761)-15))*Data[[#This Row],[temperatuur]])+18.151</f>
        <v>15.714025210084033</v>
      </c>
      <c r="G4792" s="7">
        <f>Data[[#This Row],[Tintern ]]-Data[[#This Row],[temperatuur]]</f>
        <v>4.1140252100840318</v>
      </c>
      <c r="H4792" s="7">
        <f>ROUND(IF(Data[[#This Row],[deltaT]]&gt;0,(Data[[#This Row],[Tintern ]]-Data[[#This Row],[temperatuur]])*Uitgangspunten!$B$9,0),1)</f>
        <v>14.3</v>
      </c>
      <c r="I4792"/>
      <c r="J4792"/>
      <c r="K4792" s="6"/>
      <c r="O4792" s="5"/>
      <c r="P4792" s="8"/>
      <c r="U4792"/>
      <c r="V4792"/>
    </row>
    <row r="4793" spans="1:22" x14ac:dyDescent="0.25">
      <c r="A4793">
        <v>2000</v>
      </c>
      <c r="B4793">
        <v>5</v>
      </c>
      <c r="C4793">
        <v>27</v>
      </c>
      <c r="D4793">
        <v>20</v>
      </c>
      <c r="E4793" s="13">
        <v>11.600000000000001</v>
      </c>
      <c r="F4793" s="7">
        <f>(((20-15)/(MIN($E$2:$E$8761)-15))*Data[[#This Row],[temperatuur]])+18.151</f>
        <v>15.714025210084033</v>
      </c>
      <c r="G4793" s="7">
        <f>Data[[#This Row],[Tintern ]]-Data[[#This Row],[temperatuur]]</f>
        <v>4.1140252100840318</v>
      </c>
      <c r="H4793" s="7">
        <f>ROUND(IF(Data[[#This Row],[deltaT]]&gt;0,(Data[[#This Row],[Tintern ]]-Data[[#This Row],[temperatuur]])*Uitgangspunten!$B$9,0),1)</f>
        <v>14.3</v>
      </c>
      <c r="I4793"/>
      <c r="J4793"/>
      <c r="K4793" s="6"/>
      <c r="O4793" s="5"/>
      <c r="P4793" s="8"/>
      <c r="U4793"/>
      <c r="V4793"/>
    </row>
    <row r="4794" spans="1:22" x14ac:dyDescent="0.25">
      <c r="A4794">
        <v>2011</v>
      </c>
      <c r="B4794">
        <v>6</v>
      </c>
      <c r="C4794">
        <v>6</v>
      </c>
      <c r="D4794">
        <v>24</v>
      </c>
      <c r="E4794" s="13">
        <v>11.600000000000001</v>
      </c>
      <c r="F4794" s="7">
        <f>(((20-15)/(MIN($E$2:$E$8761)-15))*Data[[#This Row],[temperatuur]])+18.151</f>
        <v>15.714025210084033</v>
      </c>
      <c r="G4794" s="7">
        <f>Data[[#This Row],[Tintern ]]-Data[[#This Row],[temperatuur]]</f>
        <v>4.1140252100840318</v>
      </c>
      <c r="H4794" s="7">
        <f>ROUND(IF(Data[[#This Row],[deltaT]]&gt;0,(Data[[#This Row],[Tintern ]]-Data[[#This Row],[temperatuur]])*Uitgangspunten!$B$9,0),1)</f>
        <v>14.3</v>
      </c>
      <c r="I4794"/>
      <c r="J4794"/>
      <c r="K4794" s="6"/>
      <c r="O4794" s="5"/>
      <c r="P4794" s="8"/>
      <c r="U4794"/>
      <c r="V4794"/>
    </row>
    <row r="4795" spans="1:22" x14ac:dyDescent="0.25">
      <c r="A4795">
        <v>2011</v>
      </c>
      <c r="B4795">
        <v>6</v>
      </c>
      <c r="C4795">
        <v>8</v>
      </c>
      <c r="D4795">
        <v>2</v>
      </c>
      <c r="E4795" s="13">
        <v>11.600000000000001</v>
      </c>
      <c r="F4795" s="7">
        <f>(((20-15)/(MIN($E$2:$E$8761)-15))*Data[[#This Row],[temperatuur]])+18.151</f>
        <v>15.714025210084033</v>
      </c>
      <c r="G4795" s="7">
        <f>Data[[#This Row],[Tintern ]]-Data[[#This Row],[temperatuur]]</f>
        <v>4.1140252100840318</v>
      </c>
      <c r="H4795" s="7">
        <f>ROUND(IF(Data[[#This Row],[deltaT]]&gt;0,(Data[[#This Row],[Tintern ]]-Data[[#This Row],[temperatuur]])*Uitgangspunten!$B$9,0),1)</f>
        <v>14.3</v>
      </c>
      <c r="I4795"/>
      <c r="J4795"/>
      <c r="K4795" s="6"/>
      <c r="O4795" s="5"/>
      <c r="P4795" s="8"/>
      <c r="U4795"/>
      <c r="V4795"/>
    </row>
    <row r="4796" spans="1:22" x14ac:dyDescent="0.25">
      <c r="A4796">
        <v>2011</v>
      </c>
      <c r="B4796">
        <v>6</v>
      </c>
      <c r="C4796">
        <v>14</v>
      </c>
      <c r="D4796">
        <v>22</v>
      </c>
      <c r="E4796" s="13">
        <v>11.600000000000001</v>
      </c>
      <c r="F4796" s="7">
        <f>(((20-15)/(MIN($E$2:$E$8761)-15))*Data[[#This Row],[temperatuur]])+18.151</f>
        <v>15.714025210084033</v>
      </c>
      <c r="G4796" s="7">
        <f>Data[[#This Row],[Tintern ]]-Data[[#This Row],[temperatuur]]</f>
        <v>4.1140252100840318</v>
      </c>
      <c r="H4796" s="7">
        <f>ROUND(IF(Data[[#This Row],[deltaT]]&gt;0,(Data[[#This Row],[Tintern ]]-Data[[#This Row],[temperatuur]])*Uitgangspunten!$B$9,0),1)</f>
        <v>14.3</v>
      </c>
      <c r="I4796"/>
      <c r="J4796"/>
      <c r="K4796" s="6"/>
      <c r="O4796" s="5"/>
      <c r="P4796" s="8"/>
      <c r="U4796"/>
      <c r="V4796"/>
    </row>
    <row r="4797" spans="1:22" x14ac:dyDescent="0.25">
      <c r="A4797">
        <v>2011</v>
      </c>
      <c r="B4797">
        <v>6</v>
      </c>
      <c r="C4797">
        <v>17</v>
      </c>
      <c r="D4797">
        <v>2</v>
      </c>
      <c r="E4797" s="13">
        <v>11.600000000000001</v>
      </c>
      <c r="F4797" s="7">
        <f>(((20-15)/(MIN($E$2:$E$8761)-15))*Data[[#This Row],[temperatuur]])+18.151</f>
        <v>15.714025210084033</v>
      </c>
      <c r="G4797" s="7">
        <f>Data[[#This Row],[Tintern ]]-Data[[#This Row],[temperatuur]]</f>
        <v>4.1140252100840318</v>
      </c>
      <c r="H4797" s="7">
        <f>ROUND(IF(Data[[#This Row],[deltaT]]&gt;0,(Data[[#This Row],[Tintern ]]-Data[[#This Row],[temperatuur]])*Uitgangspunten!$B$9,0),1)</f>
        <v>14.3</v>
      </c>
      <c r="I4797"/>
      <c r="J4797"/>
      <c r="K4797" s="6"/>
      <c r="O4797" s="5"/>
      <c r="P4797" s="8"/>
      <c r="U4797"/>
      <c r="V4797"/>
    </row>
    <row r="4798" spans="1:22" x14ac:dyDescent="0.25">
      <c r="A4798">
        <v>2008</v>
      </c>
      <c r="B4798">
        <v>7</v>
      </c>
      <c r="C4798">
        <v>13</v>
      </c>
      <c r="D4798">
        <v>4</v>
      </c>
      <c r="E4798" s="13">
        <v>11.600000000000001</v>
      </c>
      <c r="F4798" s="7">
        <f>(((20-15)/(MIN($E$2:$E$8761)-15))*Data[[#This Row],[temperatuur]])+18.151</f>
        <v>15.714025210084033</v>
      </c>
      <c r="G4798" s="7">
        <f>Data[[#This Row],[Tintern ]]-Data[[#This Row],[temperatuur]]</f>
        <v>4.1140252100840318</v>
      </c>
      <c r="H4798" s="7">
        <f>ROUND(IF(Data[[#This Row],[deltaT]]&gt;0,(Data[[#This Row],[Tintern ]]-Data[[#This Row],[temperatuur]])*Uitgangspunten!$B$9,0),1)</f>
        <v>14.3</v>
      </c>
      <c r="I4798"/>
      <c r="J4798"/>
      <c r="K4798" s="6"/>
      <c r="O4798" s="5"/>
      <c r="P4798" s="8"/>
      <c r="U4798"/>
      <c r="V4798"/>
    </row>
    <row r="4799" spans="1:22" x14ac:dyDescent="0.25">
      <c r="A4799">
        <v>2008</v>
      </c>
      <c r="B4799">
        <v>7</v>
      </c>
      <c r="C4799">
        <v>14</v>
      </c>
      <c r="D4799">
        <v>5</v>
      </c>
      <c r="E4799" s="13">
        <v>11.600000000000001</v>
      </c>
      <c r="F4799" s="7">
        <f>(((20-15)/(MIN($E$2:$E$8761)-15))*Data[[#This Row],[temperatuur]])+18.151</f>
        <v>15.714025210084033</v>
      </c>
      <c r="G4799" s="7">
        <f>Data[[#This Row],[Tintern ]]-Data[[#This Row],[temperatuur]]</f>
        <v>4.1140252100840318</v>
      </c>
      <c r="H4799" s="7">
        <f>ROUND(IF(Data[[#This Row],[deltaT]]&gt;0,(Data[[#This Row],[Tintern ]]-Data[[#This Row],[temperatuur]])*Uitgangspunten!$B$9,0),1)</f>
        <v>14.3</v>
      </c>
      <c r="I4799"/>
      <c r="J4799"/>
      <c r="K4799" s="6"/>
      <c r="O4799" s="5"/>
      <c r="P4799" s="8"/>
      <c r="U4799"/>
      <c r="V4799"/>
    </row>
    <row r="4800" spans="1:22" x14ac:dyDescent="0.25">
      <c r="A4800">
        <v>2001</v>
      </c>
      <c r="B4800">
        <v>8</v>
      </c>
      <c r="C4800">
        <v>9</v>
      </c>
      <c r="D4800">
        <v>23</v>
      </c>
      <c r="E4800" s="13">
        <v>11.600000000000001</v>
      </c>
      <c r="F4800" s="7">
        <f>(((20-15)/(MIN($E$2:$E$8761)-15))*Data[[#This Row],[temperatuur]])+18.151</f>
        <v>15.714025210084033</v>
      </c>
      <c r="G4800" s="7">
        <f>Data[[#This Row],[Tintern ]]-Data[[#This Row],[temperatuur]]</f>
        <v>4.1140252100840318</v>
      </c>
      <c r="H4800" s="7">
        <f>ROUND(IF(Data[[#This Row],[deltaT]]&gt;0,(Data[[#This Row],[Tintern ]]-Data[[#This Row],[temperatuur]])*Uitgangspunten!$B$9,0),1)</f>
        <v>14.3</v>
      </c>
      <c r="I4800"/>
      <c r="J4800"/>
      <c r="K4800" s="6"/>
      <c r="O4800" s="5"/>
      <c r="P4800" s="8"/>
      <c r="U4800"/>
      <c r="V4800"/>
    </row>
    <row r="4801" spans="1:22" x14ac:dyDescent="0.25">
      <c r="A4801">
        <v>2001</v>
      </c>
      <c r="B4801">
        <v>8</v>
      </c>
      <c r="C4801">
        <v>10</v>
      </c>
      <c r="D4801">
        <v>23</v>
      </c>
      <c r="E4801" s="13">
        <v>11.600000000000001</v>
      </c>
      <c r="F4801" s="7">
        <f>(((20-15)/(MIN($E$2:$E$8761)-15))*Data[[#This Row],[temperatuur]])+18.151</f>
        <v>15.714025210084033</v>
      </c>
      <c r="G4801" s="7">
        <f>Data[[#This Row],[Tintern ]]-Data[[#This Row],[temperatuur]]</f>
        <v>4.1140252100840318</v>
      </c>
      <c r="H4801" s="7">
        <f>ROUND(IF(Data[[#This Row],[deltaT]]&gt;0,(Data[[#This Row],[Tintern ]]-Data[[#This Row],[temperatuur]])*Uitgangspunten!$B$9,0),1)</f>
        <v>14.3</v>
      </c>
      <c r="I4801"/>
      <c r="J4801"/>
      <c r="K4801" s="6"/>
      <c r="O4801" s="5"/>
      <c r="P4801" s="8"/>
      <c r="U4801"/>
      <c r="V4801"/>
    </row>
    <row r="4802" spans="1:22" x14ac:dyDescent="0.25">
      <c r="A4802">
        <v>2001</v>
      </c>
      <c r="B4802">
        <v>8</v>
      </c>
      <c r="C4802">
        <v>27</v>
      </c>
      <c r="D4802">
        <v>22</v>
      </c>
      <c r="E4802" s="13">
        <v>11.600000000000001</v>
      </c>
      <c r="F4802" s="7">
        <f>(((20-15)/(MIN($E$2:$E$8761)-15))*Data[[#This Row],[temperatuur]])+18.151</f>
        <v>15.714025210084033</v>
      </c>
      <c r="G4802" s="7">
        <f>Data[[#This Row],[Tintern ]]-Data[[#This Row],[temperatuur]]</f>
        <v>4.1140252100840318</v>
      </c>
      <c r="H4802" s="7">
        <f>ROUND(IF(Data[[#This Row],[deltaT]]&gt;0,(Data[[#This Row],[Tintern ]]-Data[[#This Row],[temperatuur]])*Uitgangspunten!$B$9,0),1)</f>
        <v>14.3</v>
      </c>
      <c r="I4802">
        <f>(MAX(E4778:E4801)+MIN(E4778:E4801))/20</f>
        <v>1.1600000000000001</v>
      </c>
      <c r="J4802"/>
      <c r="K4802" s="6"/>
      <c r="O4802" s="5"/>
      <c r="P4802" s="8"/>
      <c r="U4802"/>
      <c r="V4802"/>
    </row>
    <row r="4803" spans="1:22" x14ac:dyDescent="0.25">
      <c r="A4803">
        <v>2011</v>
      </c>
      <c r="B4803">
        <v>9</v>
      </c>
      <c r="C4803">
        <v>14</v>
      </c>
      <c r="D4803">
        <v>4</v>
      </c>
      <c r="E4803" s="13">
        <v>11.600000000000001</v>
      </c>
      <c r="F4803" s="7">
        <f>(((20-15)/(MIN($E$2:$E$8761)-15))*Data[[#This Row],[temperatuur]])+18.151</f>
        <v>15.714025210084033</v>
      </c>
      <c r="G4803" s="7">
        <f>Data[[#This Row],[Tintern ]]-Data[[#This Row],[temperatuur]]</f>
        <v>4.1140252100840318</v>
      </c>
      <c r="H4803" s="7">
        <f>ROUND(IF(Data[[#This Row],[deltaT]]&gt;0,(Data[[#This Row],[Tintern ]]-Data[[#This Row],[temperatuur]])*Uitgangspunten!$B$9,0),1)</f>
        <v>14.3</v>
      </c>
      <c r="I4803"/>
      <c r="J4803"/>
      <c r="K4803" s="6"/>
      <c r="O4803" s="5"/>
      <c r="P4803" s="8"/>
      <c r="U4803"/>
      <c r="V4803"/>
    </row>
    <row r="4804" spans="1:22" x14ac:dyDescent="0.25">
      <c r="A4804">
        <v>2011</v>
      </c>
      <c r="B4804">
        <v>9</v>
      </c>
      <c r="C4804">
        <v>23</v>
      </c>
      <c r="D4804">
        <v>6</v>
      </c>
      <c r="E4804" s="13">
        <v>11.600000000000001</v>
      </c>
      <c r="F4804" s="7">
        <f>(((20-15)/(MIN($E$2:$E$8761)-15))*Data[[#This Row],[temperatuur]])+18.151</f>
        <v>15.714025210084033</v>
      </c>
      <c r="G4804" s="7">
        <f>Data[[#This Row],[Tintern ]]-Data[[#This Row],[temperatuur]]</f>
        <v>4.1140252100840318</v>
      </c>
      <c r="H4804" s="7">
        <f>ROUND(IF(Data[[#This Row],[deltaT]]&gt;0,(Data[[#This Row],[Tintern ]]-Data[[#This Row],[temperatuur]])*Uitgangspunten!$B$9,0),1)</f>
        <v>14.3</v>
      </c>
      <c r="I4804"/>
      <c r="J4804"/>
      <c r="K4804" s="6"/>
      <c r="O4804" s="5"/>
      <c r="P4804" s="8"/>
      <c r="U4804"/>
      <c r="V4804"/>
    </row>
    <row r="4805" spans="1:22" x14ac:dyDescent="0.25">
      <c r="A4805">
        <v>2010</v>
      </c>
      <c r="B4805">
        <v>10</v>
      </c>
      <c r="C4805">
        <v>11</v>
      </c>
      <c r="D4805">
        <v>10</v>
      </c>
      <c r="E4805" s="13">
        <v>11.600000000000001</v>
      </c>
      <c r="F4805" s="7">
        <f>(((20-15)/(MIN($E$2:$E$8761)-15))*Data[[#This Row],[temperatuur]])+18.151</f>
        <v>15.714025210084033</v>
      </c>
      <c r="G4805" s="7">
        <f>Data[[#This Row],[Tintern ]]-Data[[#This Row],[temperatuur]]</f>
        <v>4.1140252100840318</v>
      </c>
      <c r="H4805" s="7">
        <f>ROUND(IF(Data[[#This Row],[deltaT]]&gt;0,(Data[[#This Row],[Tintern ]]-Data[[#This Row],[temperatuur]])*Uitgangspunten!$B$9,0),1)</f>
        <v>14.3</v>
      </c>
      <c r="I4805"/>
      <c r="J4805"/>
      <c r="K4805" s="6"/>
      <c r="O4805" s="5"/>
      <c r="P4805" s="8"/>
      <c r="U4805"/>
      <c r="V4805"/>
    </row>
    <row r="4806" spans="1:22" x14ac:dyDescent="0.25">
      <c r="A4806">
        <v>2010</v>
      </c>
      <c r="B4806">
        <v>10</v>
      </c>
      <c r="C4806">
        <v>12</v>
      </c>
      <c r="D4806">
        <v>17</v>
      </c>
      <c r="E4806" s="13">
        <v>11.600000000000001</v>
      </c>
      <c r="F4806" s="7">
        <f>(((20-15)/(MIN($E$2:$E$8761)-15))*Data[[#This Row],[temperatuur]])+18.151</f>
        <v>15.714025210084033</v>
      </c>
      <c r="G4806" s="7">
        <f>Data[[#This Row],[Tintern ]]-Data[[#This Row],[temperatuur]]</f>
        <v>4.1140252100840318</v>
      </c>
      <c r="H4806" s="7">
        <f>ROUND(IF(Data[[#This Row],[deltaT]]&gt;0,(Data[[#This Row],[Tintern ]]-Data[[#This Row],[temperatuur]])*Uitgangspunten!$B$9,0),1)</f>
        <v>14.3</v>
      </c>
      <c r="I4806"/>
      <c r="J4806"/>
      <c r="K4806" s="6"/>
      <c r="O4806" s="5"/>
      <c r="P4806" s="8"/>
      <c r="U4806"/>
      <c r="V4806"/>
    </row>
    <row r="4807" spans="1:22" x14ac:dyDescent="0.25">
      <c r="A4807">
        <v>2010</v>
      </c>
      <c r="B4807">
        <v>10</v>
      </c>
      <c r="C4807">
        <v>14</v>
      </c>
      <c r="D4807">
        <v>11</v>
      </c>
      <c r="E4807" s="13">
        <v>11.600000000000001</v>
      </c>
      <c r="F4807" s="7">
        <f>(((20-15)/(MIN($E$2:$E$8761)-15))*Data[[#This Row],[temperatuur]])+18.151</f>
        <v>15.714025210084033</v>
      </c>
      <c r="G4807" s="7">
        <f>Data[[#This Row],[Tintern ]]-Data[[#This Row],[temperatuur]]</f>
        <v>4.1140252100840318</v>
      </c>
      <c r="H4807" s="7">
        <f>ROUND(IF(Data[[#This Row],[deltaT]]&gt;0,(Data[[#This Row],[Tintern ]]-Data[[#This Row],[temperatuur]])*Uitgangspunten!$B$9,0),1)</f>
        <v>14.3</v>
      </c>
      <c r="I4807"/>
      <c r="J4807"/>
      <c r="K4807" s="6"/>
      <c r="O4807" s="5"/>
      <c r="P4807" s="8"/>
      <c r="U4807"/>
      <c r="V4807"/>
    </row>
    <row r="4808" spans="1:22" x14ac:dyDescent="0.25">
      <c r="A4808">
        <v>2010</v>
      </c>
      <c r="B4808">
        <v>10</v>
      </c>
      <c r="C4808">
        <v>15</v>
      </c>
      <c r="D4808">
        <v>8</v>
      </c>
      <c r="E4808" s="13">
        <v>11.600000000000001</v>
      </c>
      <c r="F4808" s="7">
        <f>(((20-15)/(MIN($E$2:$E$8761)-15))*Data[[#This Row],[temperatuur]])+18.151</f>
        <v>15.714025210084033</v>
      </c>
      <c r="G4808" s="7">
        <f>Data[[#This Row],[Tintern ]]-Data[[#This Row],[temperatuur]]</f>
        <v>4.1140252100840318</v>
      </c>
      <c r="H4808" s="7">
        <f>ROUND(IF(Data[[#This Row],[deltaT]]&gt;0,(Data[[#This Row],[Tintern ]]-Data[[#This Row],[temperatuur]])*Uitgangspunten!$B$9,0),1)</f>
        <v>14.3</v>
      </c>
      <c r="I4808"/>
      <c r="J4808"/>
      <c r="K4808" s="6"/>
      <c r="O4808" s="5"/>
      <c r="P4808" s="8"/>
      <c r="U4808"/>
      <c r="V4808"/>
    </row>
    <row r="4809" spans="1:22" x14ac:dyDescent="0.25">
      <c r="A4809">
        <v>2010</v>
      </c>
      <c r="B4809">
        <v>10</v>
      </c>
      <c r="C4809">
        <v>30</v>
      </c>
      <c r="D4809">
        <v>7</v>
      </c>
      <c r="E4809" s="13">
        <v>11.600000000000001</v>
      </c>
      <c r="F4809" s="7">
        <f>(((20-15)/(MIN($E$2:$E$8761)-15))*Data[[#This Row],[temperatuur]])+18.151</f>
        <v>15.714025210084033</v>
      </c>
      <c r="G4809" s="7">
        <f>Data[[#This Row],[Tintern ]]-Data[[#This Row],[temperatuur]]</f>
        <v>4.1140252100840318</v>
      </c>
      <c r="H4809" s="7">
        <f>ROUND(IF(Data[[#This Row],[deltaT]]&gt;0,(Data[[#This Row],[Tintern ]]-Data[[#This Row],[temperatuur]])*Uitgangspunten!$B$9,0),1)</f>
        <v>14.3</v>
      </c>
      <c r="I4809"/>
      <c r="J4809"/>
      <c r="K4809" s="6"/>
      <c r="O4809" s="5"/>
      <c r="P4809" s="8"/>
      <c r="U4809"/>
      <c r="V4809"/>
    </row>
    <row r="4810" spans="1:22" x14ac:dyDescent="0.25">
      <c r="A4810">
        <v>2010</v>
      </c>
      <c r="B4810" s="3">
        <v>10</v>
      </c>
      <c r="C4810">
        <v>31</v>
      </c>
      <c r="D4810">
        <v>16</v>
      </c>
      <c r="E4810" s="13">
        <v>11.600000000000001</v>
      </c>
      <c r="F4810" s="7">
        <f>(((20-15)/(MIN($E$2:$E$8761)-15))*Data[[#This Row],[temperatuur]])+18.151</f>
        <v>15.714025210084033</v>
      </c>
      <c r="G4810" s="7">
        <f>Data[[#This Row],[Tintern ]]-Data[[#This Row],[temperatuur]]</f>
        <v>4.1140252100840318</v>
      </c>
      <c r="H4810" s="7">
        <f>ROUND(IF(Data[[#This Row],[deltaT]]&gt;0,(Data[[#This Row],[Tintern ]]-Data[[#This Row],[temperatuur]])*Uitgangspunten!$B$9,0),1)</f>
        <v>14.3</v>
      </c>
      <c r="I4810"/>
      <c r="J4810"/>
      <c r="K4810" s="6"/>
      <c r="O4810" s="5"/>
      <c r="P4810" s="8"/>
      <c r="U4810"/>
      <c r="V4810"/>
    </row>
    <row r="4811" spans="1:22" x14ac:dyDescent="0.25">
      <c r="A4811">
        <v>2003</v>
      </c>
      <c r="B4811">
        <v>11</v>
      </c>
      <c r="C4811">
        <v>2</v>
      </c>
      <c r="D4811">
        <v>22</v>
      </c>
      <c r="E4811" s="13">
        <v>11.600000000000001</v>
      </c>
      <c r="F4811" s="7">
        <f>(((20-15)/(MIN($E$2:$E$8761)-15))*Data[[#This Row],[temperatuur]])+18.151</f>
        <v>15.714025210084033</v>
      </c>
      <c r="G4811" s="7">
        <f>Data[[#This Row],[Tintern ]]-Data[[#This Row],[temperatuur]]</f>
        <v>4.1140252100840318</v>
      </c>
      <c r="H4811" s="7">
        <f>ROUND(IF(Data[[#This Row],[deltaT]]&gt;0,(Data[[#This Row],[Tintern ]]-Data[[#This Row],[temperatuur]])*Uitgangspunten!$B$9,0),1)</f>
        <v>14.3</v>
      </c>
      <c r="I4811"/>
      <c r="J4811"/>
      <c r="K4811" s="6"/>
      <c r="O4811" s="5"/>
      <c r="P4811" s="8"/>
      <c r="U4811"/>
      <c r="V4811"/>
    </row>
    <row r="4812" spans="1:22" x14ac:dyDescent="0.25">
      <c r="A4812">
        <v>2003</v>
      </c>
      <c r="B4812">
        <v>11</v>
      </c>
      <c r="C4812">
        <v>6</v>
      </c>
      <c r="D4812">
        <v>11</v>
      </c>
      <c r="E4812" s="13">
        <v>11.600000000000001</v>
      </c>
      <c r="F4812" s="7">
        <f>(((20-15)/(MIN($E$2:$E$8761)-15))*Data[[#This Row],[temperatuur]])+18.151</f>
        <v>15.714025210084033</v>
      </c>
      <c r="G4812" s="7">
        <f>Data[[#This Row],[Tintern ]]-Data[[#This Row],[temperatuur]]</f>
        <v>4.1140252100840318</v>
      </c>
      <c r="H4812" s="7">
        <f>ROUND(IF(Data[[#This Row],[deltaT]]&gt;0,(Data[[#This Row],[Tintern ]]-Data[[#This Row],[temperatuur]])*Uitgangspunten!$B$9,0),1)</f>
        <v>14.3</v>
      </c>
      <c r="I4812"/>
      <c r="J4812"/>
      <c r="K4812" s="6"/>
      <c r="O4812" s="5"/>
      <c r="P4812" s="8"/>
      <c r="U4812"/>
      <c r="V4812"/>
    </row>
    <row r="4813" spans="1:22" x14ac:dyDescent="0.25">
      <c r="A4813">
        <v>2003</v>
      </c>
      <c r="B4813">
        <v>11</v>
      </c>
      <c r="C4813">
        <v>23</v>
      </c>
      <c r="D4813">
        <v>8</v>
      </c>
      <c r="E4813" s="13">
        <v>11.600000000000001</v>
      </c>
      <c r="F4813" s="7">
        <f>(((20-15)/(MIN($E$2:$E$8761)-15))*Data[[#This Row],[temperatuur]])+18.151</f>
        <v>15.714025210084033</v>
      </c>
      <c r="G4813" s="7">
        <f>Data[[#This Row],[Tintern ]]-Data[[#This Row],[temperatuur]]</f>
        <v>4.1140252100840318</v>
      </c>
      <c r="H4813" s="7">
        <f>ROUND(IF(Data[[#This Row],[deltaT]]&gt;0,(Data[[#This Row],[Tintern ]]-Data[[#This Row],[temperatuur]])*Uitgangspunten!$B$9,0),1)</f>
        <v>14.3</v>
      </c>
      <c r="I4813"/>
      <c r="J4813"/>
      <c r="K4813" s="6"/>
      <c r="O4813" s="5"/>
      <c r="P4813" s="8"/>
      <c r="U4813"/>
      <c r="V4813"/>
    </row>
    <row r="4814" spans="1:22" x14ac:dyDescent="0.25">
      <c r="A4814">
        <v>2003</v>
      </c>
      <c r="B4814">
        <v>12</v>
      </c>
      <c r="C4814">
        <v>1</v>
      </c>
      <c r="D4814">
        <v>15</v>
      </c>
      <c r="E4814" s="13">
        <v>11.600000000000001</v>
      </c>
      <c r="F4814" s="7">
        <f>(((20-15)/(MIN($E$2:$E$8761)-15))*Data[[#This Row],[temperatuur]])+18.151</f>
        <v>15.714025210084033</v>
      </c>
      <c r="G4814" s="7">
        <f>Data[[#This Row],[Tintern ]]-Data[[#This Row],[temperatuur]]</f>
        <v>4.1140252100840318</v>
      </c>
      <c r="H4814" s="7">
        <f>ROUND(IF(Data[[#This Row],[deltaT]]&gt;0,(Data[[#This Row],[Tintern ]]-Data[[#This Row],[temperatuur]])*Uitgangspunten!$B$9,0),1)</f>
        <v>14.3</v>
      </c>
      <c r="I4814"/>
      <c r="J4814"/>
      <c r="K4814" s="6"/>
      <c r="O4814" s="5"/>
      <c r="P4814" s="8"/>
      <c r="U4814"/>
      <c r="V4814"/>
    </row>
    <row r="4815" spans="1:22" x14ac:dyDescent="0.25">
      <c r="A4815">
        <v>2003</v>
      </c>
      <c r="B4815">
        <v>12</v>
      </c>
      <c r="C4815">
        <v>13</v>
      </c>
      <c r="D4815">
        <v>16</v>
      </c>
      <c r="E4815" s="13">
        <v>11.600000000000001</v>
      </c>
      <c r="F4815" s="7">
        <f>(((20-15)/(MIN($E$2:$E$8761)-15))*Data[[#This Row],[temperatuur]])+18.151</f>
        <v>15.714025210084033</v>
      </c>
      <c r="G4815" s="7">
        <f>Data[[#This Row],[Tintern ]]-Data[[#This Row],[temperatuur]]</f>
        <v>4.1140252100840318</v>
      </c>
      <c r="H4815" s="7">
        <f>ROUND(IF(Data[[#This Row],[deltaT]]&gt;0,(Data[[#This Row],[Tintern ]]-Data[[#This Row],[temperatuur]])*Uitgangspunten!$B$9,0),1)</f>
        <v>14.3</v>
      </c>
      <c r="I4815"/>
      <c r="J4815"/>
      <c r="K4815" s="6"/>
      <c r="O4815" s="5"/>
      <c r="P4815" s="8"/>
      <c r="U4815"/>
      <c r="V4815"/>
    </row>
    <row r="4816" spans="1:22" x14ac:dyDescent="0.25">
      <c r="A4816">
        <v>2004</v>
      </c>
      <c r="B4816">
        <v>2</v>
      </c>
      <c r="C4816">
        <v>2</v>
      </c>
      <c r="D4816">
        <v>15</v>
      </c>
      <c r="E4816" s="13">
        <v>11.700000000000001</v>
      </c>
      <c r="F4816" s="7">
        <f>(((20-15)/(MIN($E$2:$E$8761)-15))*Data[[#This Row],[temperatuur]])+18.151</f>
        <v>15.693016806722689</v>
      </c>
      <c r="G4816" s="7">
        <f>Data[[#This Row],[Tintern ]]-Data[[#This Row],[temperatuur]]</f>
        <v>3.9930168067226877</v>
      </c>
      <c r="H4816" s="7">
        <f>ROUND(IF(Data[[#This Row],[deltaT]]&gt;0,(Data[[#This Row],[Tintern ]]-Data[[#This Row],[temperatuur]])*Uitgangspunten!$B$9,0),1)</f>
        <v>13.9</v>
      </c>
      <c r="I4816"/>
      <c r="J4816"/>
      <c r="K4816" s="6"/>
      <c r="O4816" s="5"/>
      <c r="P4816" s="8"/>
      <c r="U4816"/>
      <c r="V4816"/>
    </row>
    <row r="4817" spans="1:22" x14ac:dyDescent="0.25">
      <c r="A4817">
        <v>2004</v>
      </c>
      <c r="B4817">
        <v>2</v>
      </c>
      <c r="C4817">
        <v>3</v>
      </c>
      <c r="D4817">
        <v>6</v>
      </c>
      <c r="E4817" s="13">
        <v>11.700000000000001</v>
      </c>
      <c r="F4817" s="7">
        <f>(((20-15)/(MIN($E$2:$E$8761)-15))*Data[[#This Row],[temperatuur]])+18.151</f>
        <v>15.693016806722689</v>
      </c>
      <c r="G4817" s="7">
        <f>Data[[#This Row],[Tintern ]]-Data[[#This Row],[temperatuur]]</f>
        <v>3.9930168067226877</v>
      </c>
      <c r="H4817" s="7">
        <f>ROUND(IF(Data[[#This Row],[deltaT]]&gt;0,(Data[[#This Row],[Tintern ]]-Data[[#This Row],[temperatuur]])*Uitgangspunten!$B$9,0),1)</f>
        <v>13.9</v>
      </c>
      <c r="I4817"/>
      <c r="J4817"/>
      <c r="K4817" s="6"/>
      <c r="O4817" s="5"/>
      <c r="P4817" s="8"/>
      <c r="U4817"/>
      <c r="V4817"/>
    </row>
    <row r="4818" spans="1:22" x14ac:dyDescent="0.25">
      <c r="A4818">
        <v>2004</v>
      </c>
      <c r="B4818">
        <v>3</v>
      </c>
      <c r="C4818">
        <v>14</v>
      </c>
      <c r="D4818">
        <v>17</v>
      </c>
      <c r="E4818" s="13">
        <v>11.700000000000001</v>
      </c>
      <c r="F4818" s="7">
        <f>(((20-15)/(MIN($E$2:$E$8761)-15))*Data[[#This Row],[temperatuur]])+18.151</f>
        <v>15.693016806722689</v>
      </c>
      <c r="G4818" s="7">
        <f>Data[[#This Row],[Tintern ]]-Data[[#This Row],[temperatuur]]</f>
        <v>3.9930168067226877</v>
      </c>
      <c r="H4818" s="7">
        <f>ROUND(IF(Data[[#This Row],[deltaT]]&gt;0,(Data[[#This Row],[Tintern ]]-Data[[#This Row],[temperatuur]])*Uitgangspunten!$B$9,0),1)</f>
        <v>13.9</v>
      </c>
      <c r="I4818"/>
      <c r="J4818"/>
      <c r="K4818" s="6"/>
      <c r="O4818" s="5"/>
      <c r="P4818" s="8"/>
      <c r="U4818"/>
      <c r="V4818"/>
    </row>
    <row r="4819" spans="1:22" x14ac:dyDescent="0.25">
      <c r="A4819">
        <v>2004</v>
      </c>
      <c r="B4819">
        <v>3</v>
      </c>
      <c r="C4819">
        <v>16</v>
      </c>
      <c r="D4819">
        <v>7</v>
      </c>
      <c r="E4819" s="13">
        <v>11.700000000000001</v>
      </c>
      <c r="F4819" s="7">
        <f>(((20-15)/(MIN($E$2:$E$8761)-15))*Data[[#This Row],[temperatuur]])+18.151</f>
        <v>15.693016806722689</v>
      </c>
      <c r="G4819" s="7">
        <f>Data[[#This Row],[Tintern ]]-Data[[#This Row],[temperatuur]]</f>
        <v>3.9930168067226877</v>
      </c>
      <c r="H4819" s="7">
        <f>ROUND(IF(Data[[#This Row],[deltaT]]&gt;0,(Data[[#This Row],[Tintern ]]-Data[[#This Row],[temperatuur]])*Uitgangspunten!$B$9,0),1)</f>
        <v>13.9</v>
      </c>
      <c r="I4819"/>
      <c r="J4819"/>
      <c r="K4819" s="6"/>
      <c r="O4819" s="5"/>
      <c r="P4819" s="8"/>
      <c r="U4819"/>
      <c r="V4819"/>
    </row>
    <row r="4820" spans="1:22" x14ac:dyDescent="0.25">
      <c r="A4820">
        <v>2004</v>
      </c>
      <c r="B4820">
        <v>3</v>
      </c>
      <c r="C4820">
        <v>20</v>
      </c>
      <c r="D4820">
        <v>10</v>
      </c>
      <c r="E4820" s="13">
        <v>11.700000000000001</v>
      </c>
      <c r="F4820" s="7">
        <f>(((20-15)/(MIN($E$2:$E$8761)-15))*Data[[#This Row],[temperatuur]])+18.151</f>
        <v>15.693016806722689</v>
      </c>
      <c r="G4820" s="7">
        <f>Data[[#This Row],[Tintern ]]-Data[[#This Row],[temperatuur]]</f>
        <v>3.9930168067226877</v>
      </c>
      <c r="H4820" s="7">
        <f>ROUND(IF(Data[[#This Row],[deltaT]]&gt;0,(Data[[#This Row],[Tintern ]]-Data[[#This Row],[temperatuur]])*Uitgangspunten!$B$9,0),1)</f>
        <v>13.9</v>
      </c>
      <c r="I4820"/>
      <c r="J4820"/>
      <c r="K4820" s="6"/>
      <c r="O4820" s="5"/>
      <c r="P4820" s="8"/>
      <c r="U4820"/>
      <c r="V4820"/>
    </row>
    <row r="4821" spans="1:22" x14ac:dyDescent="0.25">
      <c r="A4821">
        <v>2004</v>
      </c>
      <c r="B4821">
        <v>3</v>
      </c>
      <c r="C4821">
        <v>20</v>
      </c>
      <c r="D4821">
        <v>20</v>
      </c>
      <c r="E4821" s="13">
        <v>11.700000000000001</v>
      </c>
      <c r="F4821" s="7">
        <f>(((20-15)/(MIN($E$2:$E$8761)-15))*Data[[#This Row],[temperatuur]])+18.151</f>
        <v>15.693016806722689</v>
      </c>
      <c r="G4821" s="7">
        <f>Data[[#This Row],[Tintern ]]-Data[[#This Row],[temperatuur]]</f>
        <v>3.9930168067226877</v>
      </c>
      <c r="H4821" s="7">
        <f>ROUND(IF(Data[[#This Row],[deltaT]]&gt;0,(Data[[#This Row],[Tintern ]]-Data[[#This Row],[temperatuur]])*Uitgangspunten!$B$9,0),1)</f>
        <v>13.9</v>
      </c>
      <c r="I4821"/>
      <c r="J4821"/>
      <c r="K4821" s="6"/>
      <c r="O4821" s="5"/>
      <c r="P4821" s="8"/>
      <c r="U4821"/>
      <c r="V4821"/>
    </row>
    <row r="4822" spans="1:22" x14ac:dyDescent="0.25">
      <c r="A4822">
        <v>2002</v>
      </c>
      <c r="B4822">
        <v>4</v>
      </c>
      <c r="C4822">
        <v>3</v>
      </c>
      <c r="D4822">
        <v>3</v>
      </c>
      <c r="E4822" s="13">
        <v>11.700000000000001</v>
      </c>
      <c r="F4822" s="7">
        <f>(((20-15)/(MIN($E$2:$E$8761)-15))*Data[[#This Row],[temperatuur]])+18.151</f>
        <v>15.693016806722689</v>
      </c>
      <c r="G4822" s="7">
        <f>Data[[#This Row],[Tintern ]]-Data[[#This Row],[temperatuur]]</f>
        <v>3.9930168067226877</v>
      </c>
      <c r="H4822" s="7">
        <f>ROUND(IF(Data[[#This Row],[deltaT]]&gt;0,(Data[[#This Row],[Tintern ]]-Data[[#This Row],[temperatuur]])*Uitgangspunten!$B$9,0),1)</f>
        <v>13.9</v>
      </c>
      <c r="I4822"/>
      <c r="J4822"/>
      <c r="K4822" s="6"/>
      <c r="O4822" s="5"/>
      <c r="P4822" s="8"/>
      <c r="U4822"/>
      <c r="V4822"/>
    </row>
    <row r="4823" spans="1:22" x14ac:dyDescent="0.25">
      <c r="A4823">
        <v>2002</v>
      </c>
      <c r="B4823">
        <v>4</v>
      </c>
      <c r="C4823">
        <v>3</v>
      </c>
      <c r="D4823">
        <v>4</v>
      </c>
      <c r="E4823" s="13">
        <v>11.700000000000001</v>
      </c>
      <c r="F4823" s="7">
        <f>(((20-15)/(MIN($E$2:$E$8761)-15))*Data[[#This Row],[temperatuur]])+18.151</f>
        <v>15.693016806722689</v>
      </c>
      <c r="G4823" s="7">
        <f>Data[[#This Row],[Tintern ]]-Data[[#This Row],[temperatuur]]</f>
        <v>3.9930168067226877</v>
      </c>
      <c r="H4823" s="7">
        <f>ROUND(IF(Data[[#This Row],[deltaT]]&gt;0,(Data[[#This Row],[Tintern ]]-Data[[#This Row],[temperatuur]])*Uitgangspunten!$B$9,0),1)</f>
        <v>13.9</v>
      </c>
      <c r="I4823"/>
      <c r="J4823"/>
      <c r="K4823" s="6"/>
      <c r="O4823" s="5"/>
      <c r="P4823" s="8"/>
      <c r="U4823"/>
      <c r="V4823"/>
    </row>
    <row r="4824" spans="1:22" x14ac:dyDescent="0.25">
      <c r="A4824">
        <v>2002</v>
      </c>
      <c r="B4824">
        <v>4</v>
      </c>
      <c r="C4824">
        <v>8</v>
      </c>
      <c r="D4824">
        <v>10</v>
      </c>
      <c r="E4824" s="13">
        <v>11.700000000000001</v>
      </c>
      <c r="F4824" s="7">
        <f>(((20-15)/(MIN($E$2:$E$8761)-15))*Data[[#This Row],[temperatuur]])+18.151</f>
        <v>15.693016806722689</v>
      </c>
      <c r="G4824" s="7">
        <f>Data[[#This Row],[Tintern ]]-Data[[#This Row],[temperatuur]]</f>
        <v>3.9930168067226877</v>
      </c>
      <c r="H4824" s="7">
        <f>ROUND(IF(Data[[#This Row],[deltaT]]&gt;0,(Data[[#This Row],[Tintern ]]-Data[[#This Row],[temperatuur]])*Uitgangspunten!$B$9,0),1)</f>
        <v>13.9</v>
      </c>
      <c r="I4824"/>
      <c r="J4824"/>
      <c r="K4824" s="6"/>
      <c r="O4824" s="5"/>
      <c r="P4824" s="8"/>
      <c r="U4824"/>
      <c r="V4824"/>
    </row>
    <row r="4825" spans="1:22" x14ac:dyDescent="0.25">
      <c r="A4825">
        <v>2002</v>
      </c>
      <c r="B4825">
        <v>4</v>
      </c>
      <c r="C4825">
        <v>11</v>
      </c>
      <c r="D4825">
        <v>17</v>
      </c>
      <c r="E4825" s="13">
        <v>11.700000000000001</v>
      </c>
      <c r="F4825" s="7">
        <f>(((20-15)/(MIN($E$2:$E$8761)-15))*Data[[#This Row],[temperatuur]])+18.151</f>
        <v>15.693016806722689</v>
      </c>
      <c r="G4825" s="7">
        <f>Data[[#This Row],[Tintern ]]-Data[[#This Row],[temperatuur]]</f>
        <v>3.9930168067226877</v>
      </c>
      <c r="H4825" s="7">
        <f>ROUND(IF(Data[[#This Row],[deltaT]]&gt;0,(Data[[#This Row],[Tintern ]]-Data[[#This Row],[temperatuur]])*Uitgangspunten!$B$9,0),1)</f>
        <v>13.9</v>
      </c>
      <c r="I4825"/>
      <c r="J4825"/>
      <c r="K4825" s="6"/>
      <c r="O4825" s="5"/>
      <c r="P4825" s="8"/>
      <c r="U4825"/>
      <c r="V4825"/>
    </row>
    <row r="4826" spans="1:22" x14ac:dyDescent="0.25">
      <c r="A4826">
        <v>2002</v>
      </c>
      <c r="B4826">
        <v>4</v>
      </c>
      <c r="C4826">
        <v>18</v>
      </c>
      <c r="D4826">
        <v>12</v>
      </c>
      <c r="E4826" s="13">
        <v>11.700000000000001</v>
      </c>
      <c r="F4826" s="7">
        <f>(((20-15)/(MIN($E$2:$E$8761)-15))*Data[[#This Row],[temperatuur]])+18.151</f>
        <v>15.693016806722689</v>
      </c>
      <c r="G4826" s="7">
        <f>Data[[#This Row],[Tintern ]]-Data[[#This Row],[temperatuur]]</f>
        <v>3.9930168067226877</v>
      </c>
      <c r="H4826" s="7">
        <f>ROUND(IF(Data[[#This Row],[deltaT]]&gt;0,(Data[[#This Row],[Tintern ]]-Data[[#This Row],[temperatuur]])*Uitgangspunten!$B$9,0),1)</f>
        <v>13.9</v>
      </c>
      <c r="I4826">
        <f>(MAX(E4802:E4825)+MIN(E4802:E4825))/20</f>
        <v>1.1650000000000003</v>
      </c>
      <c r="J4826"/>
      <c r="K4826" s="6"/>
      <c r="O4826" s="5"/>
      <c r="P4826" s="8"/>
      <c r="U4826"/>
      <c r="V4826"/>
    </row>
    <row r="4827" spans="1:22" x14ac:dyDescent="0.25">
      <c r="A4827">
        <v>2002</v>
      </c>
      <c r="B4827">
        <v>4</v>
      </c>
      <c r="C4827">
        <v>19</v>
      </c>
      <c r="D4827">
        <v>11</v>
      </c>
      <c r="E4827" s="13">
        <v>11.700000000000001</v>
      </c>
      <c r="F4827" s="7">
        <f>(((20-15)/(MIN($E$2:$E$8761)-15))*Data[[#This Row],[temperatuur]])+18.151</f>
        <v>15.693016806722689</v>
      </c>
      <c r="G4827" s="7">
        <f>Data[[#This Row],[Tintern ]]-Data[[#This Row],[temperatuur]]</f>
        <v>3.9930168067226877</v>
      </c>
      <c r="H4827" s="7">
        <f>ROUND(IF(Data[[#This Row],[deltaT]]&gt;0,(Data[[#This Row],[Tintern ]]-Data[[#This Row],[temperatuur]])*Uitgangspunten!$B$9,0),1)</f>
        <v>13.9</v>
      </c>
      <c r="I4827"/>
      <c r="J4827"/>
      <c r="K4827" s="6"/>
      <c r="O4827" s="5"/>
      <c r="P4827" s="8"/>
      <c r="U4827"/>
      <c r="V4827"/>
    </row>
    <row r="4828" spans="1:22" x14ac:dyDescent="0.25">
      <c r="A4828">
        <v>2002</v>
      </c>
      <c r="B4828">
        <v>4</v>
      </c>
      <c r="C4828">
        <v>19</v>
      </c>
      <c r="D4828">
        <v>18</v>
      </c>
      <c r="E4828" s="13">
        <v>11.700000000000001</v>
      </c>
      <c r="F4828" s="7">
        <f>(((20-15)/(MIN($E$2:$E$8761)-15))*Data[[#This Row],[temperatuur]])+18.151</f>
        <v>15.693016806722689</v>
      </c>
      <c r="G4828" s="7">
        <f>Data[[#This Row],[Tintern ]]-Data[[#This Row],[temperatuur]]</f>
        <v>3.9930168067226877</v>
      </c>
      <c r="H4828" s="7">
        <f>ROUND(IF(Data[[#This Row],[deltaT]]&gt;0,(Data[[#This Row],[Tintern ]]-Data[[#This Row],[temperatuur]])*Uitgangspunten!$B$9,0),1)</f>
        <v>13.9</v>
      </c>
      <c r="I4828"/>
      <c r="J4828"/>
      <c r="K4828" s="6"/>
      <c r="O4828" s="5"/>
      <c r="P4828" s="8"/>
      <c r="U4828"/>
      <c r="V4828"/>
    </row>
    <row r="4829" spans="1:22" x14ac:dyDescent="0.25">
      <c r="A4829">
        <v>2002</v>
      </c>
      <c r="B4829">
        <v>4</v>
      </c>
      <c r="C4829">
        <v>24</v>
      </c>
      <c r="D4829">
        <v>3</v>
      </c>
      <c r="E4829" s="13">
        <v>11.700000000000001</v>
      </c>
      <c r="F4829" s="7">
        <f>(((20-15)/(MIN($E$2:$E$8761)-15))*Data[[#This Row],[temperatuur]])+18.151</f>
        <v>15.693016806722689</v>
      </c>
      <c r="G4829" s="7">
        <f>Data[[#This Row],[Tintern ]]-Data[[#This Row],[temperatuur]]</f>
        <v>3.9930168067226877</v>
      </c>
      <c r="H4829" s="7">
        <f>ROUND(IF(Data[[#This Row],[deltaT]]&gt;0,(Data[[#This Row],[Tintern ]]-Data[[#This Row],[temperatuur]])*Uitgangspunten!$B$9,0),1)</f>
        <v>13.9</v>
      </c>
      <c r="I4829"/>
      <c r="J4829"/>
      <c r="K4829" s="6"/>
      <c r="O4829" s="5"/>
      <c r="P4829" s="8"/>
      <c r="U4829"/>
      <c r="V4829"/>
    </row>
    <row r="4830" spans="1:22" x14ac:dyDescent="0.25">
      <c r="A4830">
        <v>2002</v>
      </c>
      <c r="B4830">
        <v>4</v>
      </c>
      <c r="C4830">
        <v>25</v>
      </c>
      <c r="D4830">
        <v>18</v>
      </c>
      <c r="E4830" s="13">
        <v>11.700000000000001</v>
      </c>
      <c r="F4830" s="7">
        <f>(((20-15)/(MIN($E$2:$E$8761)-15))*Data[[#This Row],[temperatuur]])+18.151</f>
        <v>15.693016806722689</v>
      </c>
      <c r="G4830" s="7">
        <f>Data[[#This Row],[Tintern ]]-Data[[#This Row],[temperatuur]]</f>
        <v>3.9930168067226877</v>
      </c>
      <c r="H4830" s="7">
        <f>ROUND(IF(Data[[#This Row],[deltaT]]&gt;0,(Data[[#This Row],[Tintern ]]-Data[[#This Row],[temperatuur]])*Uitgangspunten!$B$9,0),1)</f>
        <v>13.9</v>
      </c>
      <c r="I4830"/>
      <c r="J4830"/>
      <c r="K4830" s="6"/>
      <c r="O4830" s="5"/>
      <c r="P4830" s="8"/>
      <c r="U4830"/>
      <c r="V4830"/>
    </row>
    <row r="4831" spans="1:22" x14ac:dyDescent="0.25">
      <c r="A4831">
        <v>2002</v>
      </c>
      <c r="B4831">
        <v>4</v>
      </c>
      <c r="C4831">
        <v>26</v>
      </c>
      <c r="D4831">
        <v>9</v>
      </c>
      <c r="E4831" s="13">
        <v>11.700000000000001</v>
      </c>
      <c r="F4831" s="7">
        <f>(((20-15)/(MIN($E$2:$E$8761)-15))*Data[[#This Row],[temperatuur]])+18.151</f>
        <v>15.693016806722689</v>
      </c>
      <c r="G4831" s="7">
        <f>Data[[#This Row],[Tintern ]]-Data[[#This Row],[temperatuur]]</f>
        <v>3.9930168067226877</v>
      </c>
      <c r="H4831" s="7">
        <f>ROUND(IF(Data[[#This Row],[deltaT]]&gt;0,(Data[[#This Row],[Tintern ]]-Data[[#This Row],[temperatuur]])*Uitgangspunten!$B$9,0),1)</f>
        <v>13.9</v>
      </c>
      <c r="I4831"/>
      <c r="J4831"/>
      <c r="K4831" s="6"/>
      <c r="O4831" s="5"/>
      <c r="P4831" s="8"/>
      <c r="U4831"/>
      <c r="V4831"/>
    </row>
    <row r="4832" spans="1:22" x14ac:dyDescent="0.25">
      <c r="A4832">
        <v>2000</v>
      </c>
      <c r="B4832" s="3">
        <v>5</v>
      </c>
      <c r="C4832" s="3">
        <v>1</v>
      </c>
      <c r="D4832" s="3">
        <v>7</v>
      </c>
      <c r="E4832" s="13">
        <v>11.700000000000001</v>
      </c>
      <c r="F4832" s="7">
        <f>(((20-15)/(MIN($E$2:$E$8761)-15))*Data[[#This Row],[temperatuur]])+18.151</f>
        <v>15.693016806722689</v>
      </c>
      <c r="G4832" s="7">
        <f>Data[[#This Row],[Tintern ]]-Data[[#This Row],[temperatuur]]</f>
        <v>3.9930168067226877</v>
      </c>
      <c r="H4832" s="7">
        <f>ROUND(IF(Data[[#This Row],[deltaT]]&gt;0,(Data[[#This Row],[Tintern ]]-Data[[#This Row],[temperatuur]])*Uitgangspunten!$B$9,0),1)</f>
        <v>13.9</v>
      </c>
      <c r="I4832"/>
      <c r="J4832"/>
      <c r="K4832" s="6"/>
      <c r="O4832" s="5"/>
      <c r="P4832" s="8"/>
      <c r="U4832"/>
      <c r="V4832"/>
    </row>
    <row r="4833" spans="1:22" x14ac:dyDescent="0.25">
      <c r="A4833">
        <v>2000</v>
      </c>
      <c r="B4833">
        <v>5</v>
      </c>
      <c r="C4833">
        <v>13</v>
      </c>
      <c r="D4833">
        <v>23</v>
      </c>
      <c r="E4833" s="13">
        <v>11.700000000000001</v>
      </c>
      <c r="F4833" s="7">
        <f>(((20-15)/(MIN($E$2:$E$8761)-15))*Data[[#This Row],[temperatuur]])+18.151</f>
        <v>15.693016806722689</v>
      </c>
      <c r="G4833" s="7">
        <f>Data[[#This Row],[Tintern ]]-Data[[#This Row],[temperatuur]]</f>
        <v>3.9930168067226877</v>
      </c>
      <c r="H4833" s="7">
        <f>ROUND(IF(Data[[#This Row],[deltaT]]&gt;0,(Data[[#This Row],[Tintern ]]-Data[[#This Row],[temperatuur]])*Uitgangspunten!$B$9,0),1)</f>
        <v>13.9</v>
      </c>
      <c r="I4833"/>
      <c r="J4833"/>
      <c r="K4833" s="6"/>
      <c r="O4833" s="5"/>
      <c r="P4833" s="8"/>
      <c r="U4833"/>
      <c r="V4833"/>
    </row>
    <row r="4834" spans="1:22" x14ac:dyDescent="0.25">
      <c r="A4834">
        <v>2000</v>
      </c>
      <c r="B4834">
        <v>5</v>
      </c>
      <c r="C4834">
        <v>17</v>
      </c>
      <c r="D4834">
        <v>22</v>
      </c>
      <c r="E4834" s="13">
        <v>11.700000000000001</v>
      </c>
      <c r="F4834" s="7">
        <f>(((20-15)/(MIN($E$2:$E$8761)-15))*Data[[#This Row],[temperatuur]])+18.151</f>
        <v>15.693016806722689</v>
      </c>
      <c r="G4834" s="7">
        <f>Data[[#This Row],[Tintern ]]-Data[[#This Row],[temperatuur]]</f>
        <v>3.9930168067226877</v>
      </c>
      <c r="H4834" s="7">
        <f>ROUND(IF(Data[[#This Row],[deltaT]]&gt;0,(Data[[#This Row],[Tintern ]]-Data[[#This Row],[temperatuur]])*Uitgangspunten!$B$9,0),1)</f>
        <v>13.9</v>
      </c>
      <c r="I4834"/>
      <c r="J4834"/>
      <c r="K4834" s="6"/>
      <c r="O4834" s="5"/>
      <c r="P4834" s="8"/>
      <c r="U4834"/>
      <c r="V4834"/>
    </row>
    <row r="4835" spans="1:22" x14ac:dyDescent="0.25">
      <c r="A4835">
        <v>2000</v>
      </c>
      <c r="B4835">
        <v>5</v>
      </c>
      <c r="C4835">
        <v>21</v>
      </c>
      <c r="D4835">
        <v>13</v>
      </c>
      <c r="E4835" s="13">
        <v>11.700000000000001</v>
      </c>
      <c r="F4835" s="7">
        <f>(((20-15)/(MIN($E$2:$E$8761)-15))*Data[[#This Row],[temperatuur]])+18.151</f>
        <v>15.693016806722689</v>
      </c>
      <c r="G4835" s="7">
        <f>Data[[#This Row],[Tintern ]]-Data[[#This Row],[temperatuur]]</f>
        <v>3.9930168067226877</v>
      </c>
      <c r="H4835" s="7">
        <f>ROUND(IF(Data[[#This Row],[deltaT]]&gt;0,(Data[[#This Row],[Tintern ]]-Data[[#This Row],[temperatuur]])*Uitgangspunten!$B$9,0),1)</f>
        <v>13.9</v>
      </c>
      <c r="I4835"/>
      <c r="J4835"/>
      <c r="K4835" s="6"/>
      <c r="O4835" s="5"/>
      <c r="P4835" s="8"/>
      <c r="U4835"/>
      <c r="V4835"/>
    </row>
    <row r="4836" spans="1:22" x14ac:dyDescent="0.25">
      <c r="A4836">
        <v>2000</v>
      </c>
      <c r="B4836">
        <v>5</v>
      </c>
      <c r="C4836">
        <v>22</v>
      </c>
      <c r="D4836">
        <v>8</v>
      </c>
      <c r="E4836" s="13">
        <v>11.700000000000001</v>
      </c>
      <c r="F4836" s="7">
        <f>(((20-15)/(MIN($E$2:$E$8761)-15))*Data[[#This Row],[temperatuur]])+18.151</f>
        <v>15.693016806722689</v>
      </c>
      <c r="G4836" s="7">
        <f>Data[[#This Row],[Tintern ]]-Data[[#This Row],[temperatuur]]</f>
        <v>3.9930168067226877</v>
      </c>
      <c r="H4836" s="7">
        <f>ROUND(IF(Data[[#This Row],[deltaT]]&gt;0,(Data[[#This Row],[Tintern ]]-Data[[#This Row],[temperatuur]])*Uitgangspunten!$B$9,0),1)</f>
        <v>13.9</v>
      </c>
      <c r="I4836"/>
      <c r="J4836"/>
      <c r="K4836" s="6"/>
      <c r="O4836" s="5"/>
      <c r="P4836" s="8"/>
      <c r="U4836"/>
      <c r="V4836"/>
    </row>
    <row r="4837" spans="1:22" x14ac:dyDescent="0.25">
      <c r="A4837">
        <v>2000</v>
      </c>
      <c r="B4837">
        <v>5</v>
      </c>
      <c r="C4837">
        <v>29</v>
      </c>
      <c r="D4837">
        <v>18</v>
      </c>
      <c r="E4837" s="13">
        <v>11.700000000000001</v>
      </c>
      <c r="F4837" s="7">
        <f>(((20-15)/(MIN($E$2:$E$8761)-15))*Data[[#This Row],[temperatuur]])+18.151</f>
        <v>15.693016806722689</v>
      </c>
      <c r="G4837" s="7">
        <f>Data[[#This Row],[Tintern ]]-Data[[#This Row],[temperatuur]]</f>
        <v>3.9930168067226877</v>
      </c>
      <c r="H4837" s="7">
        <f>ROUND(IF(Data[[#This Row],[deltaT]]&gt;0,(Data[[#This Row],[Tintern ]]-Data[[#This Row],[temperatuur]])*Uitgangspunten!$B$9,0),1)</f>
        <v>13.9</v>
      </c>
      <c r="I4837"/>
      <c r="J4837"/>
      <c r="K4837" s="6"/>
      <c r="O4837" s="5"/>
      <c r="P4837" s="8"/>
      <c r="U4837"/>
      <c r="V4837"/>
    </row>
    <row r="4838" spans="1:22" x14ac:dyDescent="0.25">
      <c r="A4838">
        <v>2011</v>
      </c>
      <c r="B4838">
        <v>6</v>
      </c>
      <c r="C4838">
        <v>7</v>
      </c>
      <c r="D4838">
        <v>2</v>
      </c>
      <c r="E4838" s="13">
        <v>11.700000000000001</v>
      </c>
      <c r="F4838" s="7">
        <f>(((20-15)/(MIN($E$2:$E$8761)-15))*Data[[#This Row],[temperatuur]])+18.151</f>
        <v>15.693016806722689</v>
      </c>
      <c r="G4838" s="7">
        <f>Data[[#This Row],[Tintern ]]-Data[[#This Row],[temperatuur]]</f>
        <v>3.9930168067226877</v>
      </c>
      <c r="H4838" s="7">
        <f>ROUND(IF(Data[[#This Row],[deltaT]]&gt;0,(Data[[#This Row],[Tintern ]]-Data[[#This Row],[temperatuur]])*Uitgangspunten!$B$9,0),1)</f>
        <v>13.9</v>
      </c>
      <c r="I4838"/>
      <c r="J4838"/>
      <c r="K4838" s="6"/>
      <c r="O4838" s="5"/>
      <c r="P4838" s="8"/>
      <c r="U4838"/>
      <c r="V4838"/>
    </row>
    <row r="4839" spans="1:22" x14ac:dyDescent="0.25">
      <c r="A4839">
        <v>2011</v>
      </c>
      <c r="B4839">
        <v>6</v>
      </c>
      <c r="C4839">
        <v>9</v>
      </c>
      <c r="D4839">
        <v>5</v>
      </c>
      <c r="E4839" s="13">
        <v>11.700000000000001</v>
      </c>
      <c r="F4839" s="7">
        <f>(((20-15)/(MIN($E$2:$E$8761)-15))*Data[[#This Row],[temperatuur]])+18.151</f>
        <v>15.693016806722689</v>
      </c>
      <c r="G4839" s="7">
        <f>Data[[#This Row],[Tintern ]]-Data[[#This Row],[temperatuur]]</f>
        <v>3.9930168067226877</v>
      </c>
      <c r="H4839" s="7">
        <f>ROUND(IF(Data[[#This Row],[deltaT]]&gt;0,(Data[[#This Row],[Tintern ]]-Data[[#This Row],[temperatuur]])*Uitgangspunten!$B$9,0),1)</f>
        <v>13.9</v>
      </c>
      <c r="I4839"/>
      <c r="J4839"/>
      <c r="K4839" s="6"/>
      <c r="O4839" s="5"/>
      <c r="P4839" s="8"/>
      <c r="U4839"/>
      <c r="V4839"/>
    </row>
    <row r="4840" spans="1:22" x14ac:dyDescent="0.25">
      <c r="A4840">
        <v>2011</v>
      </c>
      <c r="B4840">
        <v>6</v>
      </c>
      <c r="C4840">
        <v>12</v>
      </c>
      <c r="D4840">
        <v>6</v>
      </c>
      <c r="E4840" s="13">
        <v>11.700000000000001</v>
      </c>
      <c r="F4840" s="7">
        <f>(((20-15)/(MIN($E$2:$E$8761)-15))*Data[[#This Row],[temperatuur]])+18.151</f>
        <v>15.693016806722689</v>
      </c>
      <c r="G4840" s="7">
        <f>Data[[#This Row],[Tintern ]]-Data[[#This Row],[temperatuur]]</f>
        <v>3.9930168067226877</v>
      </c>
      <c r="H4840" s="7">
        <f>ROUND(IF(Data[[#This Row],[deltaT]]&gt;0,(Data[[#This Row],[Tintern ]]-Data[[#This Row],[temperatuur]])*Uitgangspunten!$B$9,0),1)</f>
        <v>13.9</v>
      </c>
      <c r="I4840"/>
      <c r="J4840"/>
      <c r="K4840" s="6"/>
      <c r="O4840" s="5"/>
      <c r="P4840" s="8"/>
      <c r="U4840"/>
      <c r="V4840"/>
    </row>
    <row r="4841" spans="1:22" x14ac:dyDescent="0.25">
      <c r="A4841">
        <v>2011</v>
      </c>
      <c r="B4841">
        <v>6</v>
      </c>
      <c r="C4841">
        <v>20</v>
      </c>
      <c r="D4841">
        <v>3</v>
      </c>
      <c r="E4841" s="13">
        <v>11.700000000000001</v>
      </c>
      <c r="F4841" s="7">
        <f>(((20-15)/(MIN($E$2:$E$8761)-15))*Data[[#This Row],[temperatuur]])+18.151</f>
        <v>15.693016806722689</v>
      </c>
      <c r="G4841" s="7">
        <f>Data[[#This Row],[Tintern ]]-Data[[#This Row],[temperatuur]]</f>
        <v>3.9930168067226877</v>
      </c>
      <c r="H4841" s="7">
        <f>ROUND(IF(Data[[#This Row],[deltaT]]&gt;0,(Data[[#This Row],[Tintern ]]-Data[[#This Row],[temperatuur]])*Uitgangspunten!$B$9,0),1)</f>
        <v>13.9</v>
      </c>
      <c r="I4841"/>
      <c r="J4841"/>
      <c r="K4841" s="6"/>
      <c r="O4841" s="5"/>
      <c r="P4841" s="8"/>
      <c r="U4841"/>
      <c r="V4841"/>
    </row>
    <row r="4842" spans="1:22" x14ac:dyDescent="0.25">
      <c r="A4842">
        <v>2008</v>
      </c>
      <c r="B4842">
        <v>7</v>
      </c>
      <c r="C4842">
        <v>1</v>
      </c>
      <c r="D4842">
        <v>1</v>
      </c>
      <c r="E4842" s="13">
        <v>11.700000000000001</v>
      </c>
      <c r="F4842" s="7">
        <f>(((20-15)/(MIN($E$2:$E$8761)-15))*Data[[#This Row],[temperatuur]])+18.151</f>
        <v>15.693016806722689</v>
      </c>
      <c r="G4842" s="7">
        <f>Data[[#This Row],[Tintern ]]-Data[[#This Row],[temperatuur]]</f>
        <v>3.9930168067226877</v>
      </c>
      <c r="H4842" s="7">
        <f>ROUND(IF(Data[[#This Row],[deltaT]]&gt;0,(Data[[#This Row],[Tintern ]]-Data[[#This Row],[temperatuur]])*Uitgangspunten!$B$9,0),1)</f>
        <v>13.9</v>
      </c>
      <c r="I4842"/>
      <c r="J4842"/>
      <c r="K4842" s="6"/>
      <c r="O4842" s="5"/>
      <c r="P4842" s="8"/>
      <c r="U4842"/>
      <c r="V4842"/>
    </row>
    <row r="4843" spans="1:22" x14ac:dyDescent="0.25">
      <c r="A4843">
        <v>2008</v>
      </c>
      <c r="B4843">
        <v>7</v>
      </c>
      <c r="C4843">
        <v>8</v>
      </c>
      <c r="D4843">
        <v>23</v>
      </c>
      <c r="E4843" s="13">
        <v>11.700000000000001</v>
      </c>
      <c r="F4843" s="7">
        <f>(((20-15)/(MIN($E$2:$E$8761)-15))*Data[[#This Row],[temperatuur]])+18.151</f>
        <v>15.693016806722689</v>
      </c>
      <c r="G4843" s="7">
        <f>Data[[#This Row],[Tintern ]]-Data[[#This Row],[temperatuur]]</f>
        <v>3.9930168067226877</v>
      </c>
      <c r="H4843" s="7">
        <f>ROUND(IF(Data[[#This Row],[deltaT]]&gt;0,(Data[[#This Row],[Tintern ]]-Data[[#This Row],[temperatuur]])*Uitgangspunten!$B$9,0),1)</f>
        <v>13.9</v>
      </c>
      <c r="I4843"/>
      <c r="J4843"/>
      <c r="K4843" s="6"/>
      <c r="O4843" s="5"/>
      <c r="P4843" s="8"/>
      <c r="U4843"/>
      <c r="V4843"/>
    </row>
    <row r="4844" spans="1:22" x14ac:dyDescent="0.25">
      <c r="A4844">
        <v>2008</v>
      </c>
      <c r="B4844">
        <v>7</v>
      </c>
      <c r="C4844">
        <v>20</v>
      </c>
      <c r="D4844">
        <v>23</v>
      </c>
      <c r="E4844" s="13">
        <v>11.700000000000001</v>
      </c>
      <c r="F4844" s="7">
        <f>(((20-15)/(MIN($E$2:$E$8761)-15))*Data[[#This Row],[temperatuur]])+18.151</f>
        <v>15.693016806722689</v>
      </c>
      <c r="G4844" s="7">
        <f>Data[[#This Row],[Tintern ]]-Data[[#This Row],[temperatuur]]</f>
        <v>3.9930168067226877</v>
      </c>
      <c r="H4844" s="7">
        <f>ROUND(IF(Data[[#This Row],[deltaT]]&gt;0,(Data[[#This Row],[Tintern ]]-Data[[#This Row],[temperatuur]])*Uitgangspunten!$B$9,0),1)</f>
        <v>13.9</v>
      </c>
      <c r="I4844"/>
      <c r="J4844"/>
      <c r="K4844" s="6"/>
      <c r="O4844" s="5"/>
      <c r="P4844" s="8"/>
      <c r="U4844"/>
      <c r="V4844"/>
    </row>
    <row r="4845" spans="1:22" x14ac:dyDescent="0.25">
      <c r="A4845">
        <v>2001</v>
      </c>
      <c r="B4845">
        <v>8</v>
      </c>
      <c r="C4845">
        <v>17</v>
      </c>
      <c r="D4845">
        <v>2</v>
      </c>
      <c r="E4845" s="13">
        <v>11.700000000000001</v>
      </c>
      <c r="F4845" s="7">
        <f>(((20-15)/(MIN($E$2:$E$8761)-15))*Data[[#This Row],[temperatuur]])+18.151</f>
        <v>15.693016806722689</v>
      </c>
      <c r="G4845" s="7">
        <f>Data[[#This Row],[Tintern ]]-Data[[#This Row],[temperatuur]]</f>
        <v>3.9930168067226877</v>
      </c>
      <c r="H4845" s="7">
        <f>ROUND(IF(Data[[#This Row],[deltaT]]&gt;0,(Data[[#This Row],[Tintern ]]-Data[[#This Row],[temperatuur]])*Uitgangspunten!$B$9,0),1)</f>
        <v>13.9</v>
      </c>
      <c r="I4845"/>
      <c r="J4845"/>
      <c r="K4845" s="6"/>
      <c r="O4845" s="5"/>
      <c r="P4845" s="8"/>
      <c r="U4845"/>
      <c r="V4845"/>
    </row>
    <row r="4846" spans="1:22" x14ac:dyDescent="0.25">
      <c r="A4846">
        <v>2011</v>
      </c>
      <c r="B4846">
        <v>9</v>
      </c>
      <c r="C4846">
        <v>14</v>
      </c>
      <c r="D4846">
        <v>5</v>
      </c>
      <c r="E4846" s="13">
        <v>11.700000000000001</v>
      </c>
      <c r="F4846" s="7">
        <f>(((20-15)/(MIN($E$2:$E$8761)-15))*Data[[#This Row],[temperatuur]])+18.151</f>
        <v>15.693016806722689</v>
      </c>
      <c r="G4846" s="7">
        <f>Data[[#This Row],[Tintern ]]-Data[[#This Row],[temperatuur]]</f>
        <v>3.9930168067226877</v>
      </c>
      <c r="H4846" s="7">
        <f>ROUND(IF(Data[[#This Row],[deltaT]]&gt;0,(Data[[#This Row],[Tintern ]]-Data[[#This Row],[temperatuur]])*Uitgangspunten!$B$9,0),1)</f>
        <v>13.9</v>
      </c>
      <c r="I4846"/>
      <c r="J4846"/>
      <c r="K4846" s="6"/>
      <c r="O4846" s="5"/>
      <c r="P4846" s="8"/>
      <c r="U4846"/>
      <c r="V4846"/>
    </row>
    <row r="4847" spans="1:22" x14ac:dyDescent="0.25">
      <c r="A4847">
        <v>2011</v>
      </c>
      <c r="B4847">
        <v>9</v>
      </c>
      <c r="C4847">
        <v>15</v>
      </c>
      <c r="D4847">
        <v>20</v>
      </c>
      <c r="E4847" s="13">
        <v>11.700000000000001</v>
      </c>
      <c r="F4847" s="7">
        <f>(((20-15)/(MIN($E$2:$E$8761)-15))*Data[[#This Row],[temperatuur]])+18.151</f>
        <v>15.693016806722689</v>
      </c>
      <c r="G4847" s="7">
        <f>Data[[#This Row],[Tintern ]]-Data[[#This Row],[temperatuur]]</f>
        <v>3.9930168067226877</v>
      </c>
      <c r="H4847" s="7">
        <f>ROUND(IF(Data[[#This Row],[deltaT]]&gt;0,(Data[[#This Row],[Tintern ]]-Data[[#This Row],[temperatuur]])*Uitgangspunten!$B$9,0),1)</f>
        <v>13.9</v>
      </c>
      <c r="I4847"/>
      <c r="J4847"/>
      <c r="K4847" s="6"/>
      <c r="O4847" s="5"/>
      <c r="P4847" s="8"/>
      <c r="U4847"/>
      <c r="V4847"/>
    </row>
    <row r="4848" spans="1:22" x14ac:dyDescent="0.25">
      <c r="A4848">
        <v>2011</v>
      </c>
      <c r="B4848">
        <v>9</v>
      </c>
      <c r="C4848">
        <v>18</v>
      </c>
      <c r="D4848">
        <v>4</v>
      </c>
      <c r="E4848" s="13">
        <v>11.700000000000001</v>
      </c>
      <c r="F4848" s="7">
        <f>(((20-15)/(MIN($E$2:$E$8761)-15))*Data[[#This Row],[temperatuur]])+18.151</f>
        <v>15.693016806722689</v>
      </c>
      <c r="G4848" s="7">
        <f>Data[[#This Row],[Tintern ]]-Data[[#This Row],[temperatuur]]</f>
        <v>3.9930168067226877</v>
      </c>
      <c r="H4848" s="7">
        <f>ROUND(IF(Data[[#This Row],[deltaT]]&gt;0,(Data[[#This Row],[Tintern ]]-Data[[#This Row],[temperatuur]])*Uitgangspunten!$B$9,0),1)</f>
        <v>13.9</v>
      </c>
      <c r="I4848"/>
      <c r="J4848"/>
      <c r="K4848" s="6"/>
      <c r="O4848" s="5"/>
      <c r="P4848" s="8"/>
      <c r="U4848"/>
      <c r="V4848"/>
    </row>
    <row r="4849" spans="1:22" x14ac:dyDescent="0.25">
      <c r="A4849">
        <v>2011</v>
      </c>
      <c r="B4849">
        <v>9</v>
      </c>
      <c r="C4849">
        <v>27</v>
      </c>
      <c r="D4849">
        <v>21</v>
      </c>
      <c r="E4849" s="13">
        <v>11.700000000000001</v>
      </c>
      <c r="F4849" s="7">
        <f>(((20-15)/(MIN($E$2:$E$8761)-15))*Data[[#This Row],[temperatuur]])+18.151</f>
        <v>15.693016806722689</v>
      </c>
      <c r="G4849" s="7">
        <f>Data[[#This Row],[Tintern ]]-Data[[#This Row],[temperatuur]]</f>
        <v>3.9930168067226877</v>
      </c>
      <c r="H4849" s="7">
        <f>ROUND(IF(Data[[#This Row],[deltaT]]&gt;0,(Data[[#This Row],[Tintern ]]-Data[[#This Row],[temperatuur]])*Uitgangspunten!$B$9,0),1)</f>
        <v>13.9</v>
      </c>
      <c r="I4849"/>
      <c r="J4849"/>
      <c r="K4849" s="6"/>
      <c r="O4849" s="5"/>
      <c r="P4849" s="8"/>
      <c r="U4849"/>
      <c r="V4849"/>
    </row>
    <row r="4850" spans="1:22" x14ac:dyDescent="0.25">
      <c r="A4850">
        <v>2010</v>
      </c>
      <c r="B4850">
        <v>10</v>
      </c>
      <c r="C4850">
        <v>13</v>
      </c>
      <c r="D4850">
        <v>12</v>
      </c>
      <c r="E4850" s="13">
        <v>11.700000000000001</v>
      </c>
      <c r="F4850" s="7">
        <f>(((20-15)/(MIN($E$2:$E$8761)-15))*Data[[#This Row],[temperatuur]])+18.151</f>
        <v>15.693016806722689</v>
      </c>
      <c r="G4850" s="7">
        <f>Data[[#This Row],[Tintern ]]-Data[[#This Row],[temperatuur]]</f>
        <v>3.9930168067226877</v>
      </c>
      <c r="H4850" s="7">
        <f>ROUND(IF(Data[[#This Row],[deltaT]]&gt;0,(Data[[#This Row],[Tintern ]]-Data[[#This Row],[temperatuur]])*Uitgangspunten!$B$9,0),1)</f>
        <v>13.9</v>
      </c>
      <c r="I4850">
        <f>(MAX(E4826:E4849)+MIN(E4826:E4849))/20</f>
        <v>1.1700000000000002</v>
      </c>
      <c r="J4850"/>
      <c r="K4850" s="6"/>
      <c r="O4850" s="5"/>
      <c r="P4850" s="8"/>
      <c r="U4850"/>
      <c r="V4850"/>
    </row>
    <row r="4851" spans="1:22" x14ac:dyDescent="0.25">
      <c r="A4851">
        <v>2010</v>
      </c>
      <c r="B4851">
        <v>10</v>
      </c>
      <c r="C4851">
        <v>24</v>
      </c>
      <c r="D4851">
        <v>10</v>
      </c>
      <c r="E4851" s="13">
        <v>11.700000000000001</v>
      </c>
      <c r="F4851" s="7">
        <f>(((20-15)/(MIN($E$2:$E$8761)-15))*Data[[#This Row],[temperatuur]])+18.151</f>
        <v>15.693016806722689</v>
      </c>
      <c r="G4851" s="7">
        <f>Data[[#This Row],[Tintern ]]-Data[[#This Row],[temperatuur]]</f>
        <v>3.9930168067226877</v>
      </c>
      <c r="H4851" s="7">
        <f>ROUND(IF(Data[[#This Row],[deltaT]]&gt;0,(Data[[#This Row],[Tintern ]]-Data[[#This Row],[temperatuur]])*Uitgangspunten!$B$9,0),1)</f>
        <v>13.9</v>
      </c>
      <c r="I4851"/>
      <c r="J4851"/>
      <c r="K4851" s="6"/>
      <c r="O4851" s="5"/>
      <c r="P4851" s="8"/>
      <c r="U4851"/>
      <c r="V4851"/>
    </row>
    <row r="4852" spans="1:22" x14ac:dyDescent="0.25">
      <c r="A4852">
        <v>2010</v>
      </c>
      <c r="B4852">
        <v>10</v>
      </c>
      <c r="C4852">
        <v>28</v>
      </c>
      <c r="D4852">
        <v>10</v>
      </c>
      <c r="E4852" s="13">
        <v>11.700000000000001</v>
      </c>
      <c r="F4852" s="7">
        <f>(((20-15)/(MIN($E$2:$E$8761)-15))*Data[[#This Row],[temperatuur]])+18.151</f>
        <v>15.693016806722689</v>
      </c>
      <c r="G4852" s="7">
        <f>Data[[#This Row],[Tintern ]]-Data[[#This Row],[temperatuur]]</f>
        <v>3.9930168067226877</v>
      </c>
      <c r="H4852" s="7">
        <f>ROUND(IF(Data[[#This Row],[deltaT]]&gt;0,(Data[[#This Row],[Tintern ]]-Data[[#This Row],[temperatuur]])*Uitgangspunten!$B$9,0),1)</f>
        <v>13.9</v>
      </c>
      <c r="I4852"/>
      <c r="J4852"/>
      <c r="K4852" s="6"/>
      <c r="O4852" s="5"/>
      <c r="P4852" s="8"/>
      <c r="U4852"/>
      <c r="V4852"/>
    </row>
    <row r="4853" spans="1:22" x14ac:dyDescent="0.25">
      <c r="A4853">
        <v>2010</v>
      </c>
      <c r="B4853">
        <v>10</v>
      </c>
      <c r="C4853">
        <v>28</v>
      </c>
      <c r="D4853">
        <v>21</v>
      </c>
      <c r="E4853" s="13">
        <v>11.700000000000001</v>
      </c>
      <c r="F4853" s="7">
        <f>(((20-15)/(MIN($E$2:$E$8761)-15))*Data[[#This Row],[temperatuur]])+18.151</f>
        <v>15.693016806722689</v>
      </c>
      <c r="G4853" s="7">
        <f>Data[[#This Row],[Tintern ]]-Data[[#This Row],[temperatuur]]</f>
        <v>3.9930168067226877</v>
      </c>
      <c r="H4853" s="7">
        <f>ROUND(IF(Data[[#This Row],[deltaT]]&gt;0,(Data[[#This Row],[Tintern ]]-Data[[#This Row],[temperatuur]])*Uitgangspunten!$B$9,0),1)</f>
        <v>13.9</v>
      </c>
      <c r="I4853"/>
      <c r="J4853"/>
      <c r="K4853" s="6"/>
      <c r="O4853" s="5"/>
      <c r="P4853" s="8"/>
      <c r="U4853"/>
      <c r="V4853"/>
    </row>
    <row r="4854" spans="1:22" x14ac:dyDescent="0.25">
      <c r="A4854">
        <v>2010</v>
      </c>
      <c r="B4854">
        <v>10</v>
      </c>
      <c r="C4854">
        <v>29</v>
      </c>
      <c r="D4854">
        <v>21</v>
      </c>
      <c r="E4854" s="13">
        <v>11.700000000000001</v>
      </c>
      <c r="F4854" s="7">
        <f>(((20-15)/(MIN($E$2:$E$8761)-15))*Data[[#This Row],[temperatuur]])+18.151</f>
        <v>15.693016806722689</v>
      </c>
      <c r="G4854" s="7">
        <f>Data[[#This Row],[Tintern ]]-Data[[#This Row],[temperatuur]]</f>
        <v>3.9930168067226877</v>
      </c>
      <c r="H4854" s="7">
        <f>ROUND(IF(Data[[#This Row],[deltaT]]&gt;0,(Data[[#This Row],[Tintern ]]-Data[[#This Row],[temperatuur]])*Uitgangspunten!$B$9,0),1)</f>
        <v>13.9</v>
      </c>
      <c r="I4854"/>
      <c r="J4854"/>
      <c r="K4854" s="6"/>
      <c r="O4854" s="5"/>
      <c r="P4854" s="8"/>
      <c r="U4854"/>
      <c r="V4854"/>
    </row>
    <row r="4855" spans="1:22" x14ac:dyDescent="0.25">
      <c r="A4855">
        <v>2010</v>
      </c>
      <c r="B4855">
        <v>10</v>
      </c>
      <c r="C4855">
        <v>30</v>
      </c>
      <c r="D4855">
        <v>8</v>
      </c>
      <c r="E4855" s="13">
        <v>11.700000000000001</v>
      </c>
      <c r="F4855" s="7">
        <f>(((20-15)/(MIN($E$2:$E$8761)-15))*Data[[#This Row],[temperatuur]])+18.151</f>
        <v>15.693016806722689</v>
      </c>
      <c r="G4855" s="7">
        <f>Data[[#This Row],[Tintern ]]-Data[[#This Row],[temperatuur]]</f>
        <v>3.9930168067226877</v>
      </c>
      <c r="H4855" s="7">
        <f>ROUND(IF(Data[[#This Row],[deltaT]]&gt;0,(Data[[#This Row],[Tintern ]]-Data[[#This Row],[temperatuur]])*Uitgangspunten!$B$9,0),1)</f>
        <v>13.9</v>
      </c>
      <c r="I4855"/>
      <c r="J4855"/>
      <c r="K4855" s="6"/>
      <c r="O4855" s="5"/>
      <c r="P4855" s="8"/>
      <c r="U4855"/>
      <c r="V4855"/>
    </row>
    <row r="4856" spans="1:22" x14ac:dyDescent="0.25">
      <c r="A4856">
        <v>2003</v>
      </c>
      <c r="B4856">
        <v>11</v>
      </c>
      <c r="C4856">
        <v>4</v>
      </c>
      <c r="D4856">
        <v>10</v>
      </c>
      <c r="E4856" s="13">
        <v>11.700000000000001</v>
      </c>
      <c r="F4856" s="7">
        <f>(((20-15)/(MIN($E$2:$E$8761)-15))*Data[[#This Row],[temperatuur]])+18.151</f>
        <v>15.693016806722689</v>
      </c>
      <c r="G4856" s="7">
        <f>Data[[#This Row],[Tintern ]]-Data[[#This Row],[temperatuur]]</f>
        <v>3.9930168067226877</v>
      </c>
      <c r="H4856" s="7">
        <f>ROUND(IF(Data[[#This Row],[deltaT]]&gt;0,(Data[[#This Row],[Tintern ]]-Data[[#This Row],[temperatuur]])*Uitgangspunten!$B$9,0),1)</f>
        <v>13.9</v>
      </c>
      <c r="I4856"/>
      <c r="J4856"/>
      <c r="K4856" s="6"/>
      <c r="O4856" s="5"/>
      <c r="P4856" s="8"/>
      <c r="U4856"/>
      <c r="V4856"/>
    </row>
    <row r="4857" spans="1:22" x14ac:dyDescent="0.25">
      <c r="A4857">
        <v>2003</v>
      </c>
      <c r="B4857">
        <v>11</v>
      </c>
      <c r="C4857">
        <v>18</v>
      </c>
      <c r="D4857">
        <v>21</v>
      </c>
      <c r="E4857" s="13">
        <v>11.700000000000001</v>
      </c>
      <c r="F4857" s="7">
        <f>(((20-15)/(MIN($E$2:$E$8761)-15))*Data[[#This Row],[temperatuur]])+18.151</f>
        <v>15.693016806722689</v>
      </c>
      <c r="G4857" s="7">
        <f>Data[[#This Row],[Tintern ]]-Data[[#This Row],[temperatuur]]</f>
        <v>3.9930168067226877</v>
      </c>
      <c r="H4857" s="7">
        <f>ROUND(IF(Data[[#This Row],[deltaT]]&gt;0,(Data[[#This Row],[Tintern ]]-Data[[#This Row],[temperatuur]])*Uitgangspunten!$B$9,0),1)</f>
        <v>13.9</v>
      </c>
      <c r="I4857"/>
      <c r="J4857"/>
      <c r="K4857" s="6"/>
      <c r="O4857" s="5"/>
      <c r="P4857" s="8"/>
      <c r="U4857"/>
      <c r="V4857"/>
    </row>
    <row r="4858" spans="1:22" x14ac:dyDescent="0.25">
      <c r="A4858">
        <v>2003</v>
      </c>
      <c r="B4858">
        <v>11</v>
      </c>
      <c r="C4858">
        <v>19</v>
      </c>
      <c r="D4858">
        <v>5</v>
      </c>
      <c r="E4858" s="13">
        <v>11.700000000000001</v>
      </c>
      <c r="F4858" s="7">
        <f>(((20-15)/(MIN($E$2:$E$8761)-15))*Data[[#This Row],[temperatuur]])+18.151</f>
        <v>15.693016806722689</v>
      </c>
      <c r="G4858" s="7">
        <f>Data[[#This Row],[Tintern ]]-Data[[#This Row],[temperatuur]]</f>
        <v>3.9930168067226877</v>
      </c>
      <c r="H4858" s="7">
        <f>ROUND(IF(Data[[#This Row],[deltaT]]&gt;0,(Data[[#This Row],[Tintern ]]-Data[[#This Row],[temperatuur]])*Uitgangspunten!$B$9,0),1)</f>
        <v>13.9</v>
      </c>
      <c r="I4858"/>
      <c r="J4858"/>
      <c r="K4858" s="6"/>
      <c r="O4858" s="5"/>
      <c r="P4858" s="8"/>
      <c r="U4858"/>
      <c r="V4858"/>
    </row>
    <row r="4859" spans="1:22" x14ac:dyDescent="0.25">
      <c r="A4859">
        <v>2003</v>
      </c>
      <c r="B4859">
        <v>11</v>
      </c>
      <c r="C4859">
        <v>20</v>
      </c>
      <c r="D4859">
        <v>1</v>
      </c>
      <c r="E4859" s="13">
        <v>11.700000000000001</v>
      </c>
      <c r="F4859" s="7">
        <f>(((20-15)/(MIN($E$2:$E$8761)-15))*Data[[#This Row],[temperatuur]])+18.151</f>
        <v>15.693016806722689</v>
      </c>
      <c r="G4859" s="7">
        <f>Data[[#This Row],[Tintern ]]-Data[[#This Row],[temperatuur]]</f>
        <v>3.9930168067226877</v>
      </c>
      <c r="H4859" s="7">
        <f>ROUND(IF(Data[[#This Row],[deltaT]]&gt;0,(Data[[#This Row],[Tintern ]]-Data[[#This Row],[temperatuur]])*Uitgangspunten!$B$9,0),1)</f>
        <v>13.9</v>
      </c>
      <c r="I4859"/>
      <c r="J4859"/>
      <c r="K4859" s="6"/>
      <c r="O4859" s="5"/>
      <c r="P4859" s="8"/>
      <c r="U4859"/>
      <c r="V4859"/>
    </row>
    <row r="4860" spans="1:22" x14ac:dyDescent="0.25">
      <c r="A4860">
        <v>2003</v>
      </c>
      <c r="B4860">
        <v>12</v>
      </c>
      <c r="C4860">
        <v>13</v>
      </c>
      <c r="D4860">
        <v>17</v>
      </c>
      <c r="E4860" s="13">
        <v>11.700000000000001</v>
      </c>
      <c r="F4860" s="7">
        <f>(((20-15)/(MIN($E$2:$E$8761)-15))*Data[[#This Row],[temperatuur]])+18.151</f>
        <v>15.693016806722689</v>
      </c>
      <c r="G4860" s="7">
        <f>Data[[#This Row],[Tintern ]]-Data[[#This Row],[temperatuur]]</f>
        <v>3.9930168067226877</v>
      </c>
      <c r="H4860" s="7">
        <f>ROUND(IF(Data[[#This Row],[deltaT]]&gt;0,(Data[[#This Row],[Tintern ]]-Data[[#This Row],[temperatuur]])*Uitgangspunten!$B$9,0),1)</f>
        <v>13.9</v>
      </c>
      <c r="I4860"/>
      <c r="J4860"/>
      <c r="K4860" s="6"/>
      <c r="O4860" s="5"/>
      <c r="P4860" s="8"/>
      <c r="U4860"/>
      <c r="V4860"/>
    </row>
    <row r="4861" spans="1:22" x14ac:dyDescent="0.25">
      <c r="A4861">
        <v>2001</v>
      </c>
      <c r="B4861">
        <v>1</v>
      </c>
      <c r="C4861">
        <v>24</v>
      </c>
      <c r="D4861">
        <v>4</v>
      </c>
      <c r="E4861" s="13">
        <v>11.8</v>
      </c>
      <c r="F4861" s="7">
        <f>(((20-15)/(MIN($E$2:$E$8761)-15))*Data[[#This Row],[temperatuur]])+18.151</f>
        <v>15.672008403361344</v>
      </c>
      <c r="G4861" s="7">
        <f>Data[[#This Row],[Tintern ]]-Data[[#This Row],[temperatuur]]</f>
        <v>3.8720084033613436</v>
      </c>
      <c r="H4861" s="7">
        <f>ROUND(IF(Data[[#This Row],[deltaT]]&gt;0,(Data[[#This Row],[Tintern ]]-Data[[#This Row],[temperatuur]])*Uitgangspunten!$B$9,0),1)</f>
        <v>13.4</v>
      </c>
      <c r="I4861"/>
      <c r="J4861"/>
      <c r="K4861" s="6"/>
      <c r="O4861" s="5"/>
      <c r="P4861" s="8"/>
      <c r="U4861"/>
      <c r="V4861"/>
    </row>
    <row r="4862" spans="1:22" x14ac:dyDescent="0.25">
      <c r="A4862">
        <v>2004</v>
      </c>
      <c r="B4862">
        <v>2</v>
      </c>
      <c r="C4862">
        <v>1</v>
      </c>
      <c r="D4862">
        <v>12</v>
      </c>
      <c r="E4862" s="13">
        <v>11.8</v>
      </c>
      <c r="F4862" s="7">
        <f>(((20-15)/(MIN($E$2:$E$8761)-15))*Data[[#This Row],[temperatuur]])+18.151</f>
        <v>15.672008403361344</v>
      </c>
      <c r="G4862" s="7">
        <f>Data[[#This Row],[Tintern ]]-Data[[#This Row],[temperatuur]]</f>
        <v>3.8720084033613436</v>
      </c>
      <c r="H4862" s="7">
        <f>ROUND(IF(Data[[#This Row],[deltaT]]&gt;0,(Data[[#This Row],[Tintern ]]-Data[[#This Row],[temperatuur]])*Uitgangspunten!$B$9,0),1)</f>
        <v>13.4</v>
      </c>
      <c r="I4862"/>
      <c r="J4862"/>
      <c r="K4862" s="6"/>
      <c r="O4862" s="5"/>
      <c r="P4862" s="8"/>
      <c r="U4862"/>
      <c r="V4862"/>
    </row>
    <row r="4863" spans="1:22" x14ac:dyDescent="0.25">
      <c r="A4863">
        <v>2004</v>
      </c>
      <c r="B4863">
        <v>2</v>
      </c>
      <c r="C4863">
        <v>4</v>
      </c>
      <c r="D4863">
        <v>5</v>
      </c>
      <c r="E4863" s="13">
        <v>11.8</v>
      </c>
      <c r="F4863" s="7">
        <f>(((20-15)/(MIN($E$2:$E$8761)-15))*Data[[#This Row],[temperatuur]])+18.151</f>
        <v>15.672008403361344</v>
      </c>
      <c r="G4863" s="7">
        <f>Data[[#This Row],[Tintern ]]-Data[[#This Row],[temperatuur]]</f>
        <v>3.8720084033613436</v>
      </c>
      <c r="H4863" s="7">
        <f>ROUND(IF(Data[[#This Row],[deltaT]]&gt;0,(Data[[#This Row],[Tintern ]]-Data[[#This Row],[temperatuur]])*Uitgangspunten!$B$9,0),1)</f>
        <v>13.4</v>
      </c>
      <c r="I4863"/>
      <c r="J4863"/>
      <c r="K4863" s="6"/>
      <c r="O4863" s="5"/>
      <c r="P4863" s="8"/>
      <c r="U4863"/>
      <c r="V4863"/>
    </row>
    <row r="4864" spans="1:22" x14ac:dyDescent="0.25">
      <c r="A4864">
        <v>2004</v>
      </c>
      <c r="B4864">
        <v>2</v>
      </c>
      <c r="C4864">
        <v>5</v>
      </c>
      <c r="D4864">
        <v>10</v>
      </c>
      <c r="E4864" s="13">
        <v>11.8</v>
      </c>
      <c r="F4864" s="7">
        <f>(((20-15)/(MIN($E$2:$E$8761)-15))*Data[[#This Row],[temperatuur]])+18.151</f>
        <v>15.672008403361344</v>
      </c>
      <c r="G4864" s="7">
        <f>Data[[#This Row],[Tintern ]]-Data[[#This Row],[temperatuur]]</f>
        <v>3.8720084033613436</v>
      </c>
      <c r="H4864" s="7">
        <f>ROUND(IF(Data[[#This Row],[deltaT]]&gt;0,(Data[[#This Row],[Tintern ]]-Data[[#This Row],[temperatuur]])*Uitgangspunten!$B$9,0),1)</f>
        <v>13.4</v>
      </c>
      <c r="I4864"/>
      <c r="J4864"/>
      <c r="K4864" s="6"/>
      <c r="O4864" s="5"/>
      <c r="P4864" s="8"/>
      <c r="U4864"/>
      <c r="V4864"/>
    </row>
    <row r="4865" spans="1:22" x14ac:dyDescent="0.25">
      <c r="A4865">
        <v>2004</v>
      </c>
      <c r="B4865">
        <v>2</v>
      </c>
      <c r="C4865">
        <v>6</v>
      </c>
      <c r="D4865">
        <v>12</v>
      </c>
      <c r="E4865" s="13">
        <v>11.8</v>
      </c>
      <c r="F4865" s="7">
        <f>(((20-15)/(MIN($E$2:$E$8761)-15))*Data[[#This Row],[temperatuur]])+18.151</f>
        <v>15.672008403361344</v>
      </c>
      <c r="G4865" s="7">
        <f>Data[[#This Row],[Tintern ]]-Data[[#This Row],[temperatuur]]</f>
        <v>3.8720084033613436</v>
      </c>
      <c r="H4865" s="7">
        <f>ROUND(IF(Data[[#This Row],[deltaT]]&gt;0,(Data[[#This Row],[Tintern ]]-Data[[#This Row],[temperatuur]])*Uitgangspunten!$B$9,0),1)</f>
        <v>13.4</v>
      </c>
      <c r="I4865"/>
      <c r="J4865"/>
      <c r="K4865" s="6"/>
      <c r="O4865" s="5"/>
      <c r="P4865" s="8"/>
      <c r="U4865"/>
      <c r="V4865"/>
    </row>
    <row r="4866" spans="1:22" x14ac:dyDescent="0.25">
      <c r="A4866">
        <v>2004</v>
      </c>
      <c r="B4866">
        <v>2</v>
      </c>
      <c r="C4866">
        <v>6</v>
      </c>
      <c r="D4866">
        <v>16</v>
      </c>
      <c r="E4866" s="13">
        <v>11.8</v>
      </c>
      <c r="F4866" s="7">
        <f>(((20-15)/(MIN($E$2:$E$8761)-15))*Data[[#This Row],[temperatuur]])+18.151</f>
        <v>15.672008403361344</v>
      </c>
      <c r="G4866" s="7">
        <f>Data[[#This Row],[Tintern ]]-Data[[#This Row],[temperatuur]]</f>
        <v>3.8720084033613436</v>
      </c>
      <c r="H4866" s="7">
        <f>ROUND(IF(Data[[#This Row],[deltaT]]&gt;0,(Data[[#This Row],[Tintern ]]-Data[[#This Row],[temperatuur]])*Uitgangspunten!$B$9,0),1)</f>
        <v>13.4</v>
      </c>
      <c r="I4866"/>
      <c r="J4866"/>
      <c r="K4866" s="6"/>
      <c r="O4866" s="5"/>
      <c r="P4866" s="8"/>
      <c r="U4866"/>
      <c r="V4866"/>
    </row>
    <row r="4867" spans="1:22" x14ac:dyDescent="0.25">
      <c r="A4867">
        <v>2004</v>
      </c>
      <c r="B4867">
        <v>3</v>
      </c>
      <c r="C4867">
        <v>15</v>
      </c>
      <c r="D4867">
        <v>11</v>
      </c>
      <c r="E4867" s="13">
        <v>11.8</v>
      </c>
      <c r="F4867" s="7">
        <f>(((20-15)/(MIN($E$2:$E$8761)-15))*Data[[#This Row],[temperatuur]])+18.151</f>
        <v>15.672008403361344</v>
      </c>
      <c r="G4867" s="7">
        <f>Data[[#This Row],[Tintern ]]-Data[[#This Row],[temperatuur]]</f>
        <v>3.8720084033613436</v>
      </c>
      <c r="H4867" s="7">
        <f>ROUND(IF(Data[[#This Row],[deltaT]]&gt;0,(Data[[#This Row],[Tintern ]]-Data[[#This Row],[temperatuur]])*Uitgangspunten!$B$9,0),1)</f>
        <v>13.4</v>
      </c>
      <c r="I4867"/>
      <c r="J4867"/>
      <c r="K4867" s="6"/>
      <c r="O4867" s="5"/>
      <c r="P4867" s="8"/>
      <c r="U4867"/>
      <c r="V4867"/>
    </row>
    <row r="4868" spans="1:22" x14ac:dyDescent="0.25">
      <c r="A4868">
        <v>2004</v>
      </c>
      <c r="B4868">
        <v>3</v>
      </c>
      <c r="C4868">
        <v>16</v>
      </c>
      <c r="D4868">
        <v>5</v>
      </c>
      <c r="E4868" s="13">
        <v>11.8</v>
      </c>
      <c r="F4868" s="7">
        <f>(((20-15)/(MIN($E$2:$E$8761)-15))*Data[[#This Row],[temperatuur]])+18.151</f>
        <v>15.672008403361344</v>
      </c>
      <c r="G4868" s="7">
        <f>Data[[#This Row],[Tintern ]]-Data[[#This Row],[temperatuur]]</f>
        <v>3.8720084033613436</v>
      </c>
      <c r="H4868" s="7">
        <f>ROUND(IF(Data[[#This Row],[deltaT]]&gt;0,(Data[[#This Row],[Tintern ]]-Data[[#This Row],[temperatuur]])*Uitgangspunten!$B$9,0),1)</f>
        <v>13.4</v>
      </c>
      <c r="I4868"/>
      <c r="J4868"/>
      <c r="K4868" s="6"/>
      <c r="O4868" s="5"/>
      <c r="P4868" s="8"/>
      <c r="U4868"/>
      <c r="V4868"/>
    </row>
    <row r="4869" spans="1:22" x14ac:dyDescent="0.25">
      <c r="A4869">
        <v>2004</v>
      </c>
      <c r="B4869">
        <v>3</v>
      </c>
      <c r="C4869">
        <v>16</v>
      </c>
      <c r="D4869">
        <v>6</v>
      </c>
      <c r="E4869" s="13">
        <v>11.8</v>
      </c>
      <c r="F4869" s="7">
        <f>(((20-15)/(MIN($E$2:$E$8761)-15))*Data[[#This Row],[temperatuur]])+18.151</f>
        <v>15.672008403361344</v>
      </c>
      <c r="G4869" s="7">
        <f>Data[[#This Row],[Tintern ]]-Data[[#This Row],[temperatuur]]</f>
        <v>3.8720084033613436</v>
      </c>
      <c r="H4869" s="7">
        <f>ROUND(IF(Data[[#This Row],[deltaT]]&gt;0,(Data[[#This Row],[Tintern ]]-Data[[#This Row],[temperatuur]])*Uitgangspunten!$B$9,0),1)</f>
        <v>13.4</v>
      </c>
      <c r="I4869"/>
      <c r="J4869"/>
      <c r="K4869" s="6"/>
      <c r="O4869" s="5"/>
      <c r="P4869" s="8"/>
      <c r="U4869"/>
      <c r="V4869"/>
    </row>
    <row r="4870" spans="1:22" x14ac:dyDescent="0.25">
      <c r="A4870">
        <v>2004</v>
      </c>
      <c r="B4870">
        <v>3</v>
      </c>
      <c r="C4870">
        <v>16</v>
      </c>
      <c r="D4870">
        <v>9</v>
      </c>
      <c r="E4870" s="13">
        <v>11.8</v>
      </c>
      <c r="F4870" s="7">
        <f>(((20-15)/(MIN($E$2:$E$8761)-15))*Data[[#This Row],[temperatuur]])+18.151</f>
        <v>15.672008403361344</v>
      </c>
      <c r="G4870" s="7">
        <f>Data[[#This Row],[Tintern ]]-Data[[#This Row],[temperatuur]]</f>
        <v>3.8720084033613436</v>
      </c>
      <c r="H4870" s="7">
        <f>ROUND(IF(Data[[#This Row],[deltaT]]&gt;0,(Data[[#This Row],[Tintern ]]-Data[[#This Row],[temperatuur]])*Uitgangspunten!$B$9,0),1)</f>
        <v>13.4</v>
      </c>
      <c r="I4870"/>
      <c r="J4870"/>
      <c r="K4870" s="6"/>
      <c r="O4870" s="5"/>
      <c r="P4870" s="8"/>
      <c r="U4870"/>
      <c r="V4870"/>
    </row>
    <row r="4871" spans="1:22" x14ac:dyDescent="0.25">
      <c r="A4871">
        <v>2004</v>
      </c>
      <c r="B4871">
        <v>3</v>
      </c>
      <c r="C4871">
        <v>16</v>
      </c>
      <c r="D4871">
        <v>20</v>
      </c>
      <c r="E4871" s="13">
        <v>11.8</v>
      </c>
      <c r="F4871" s="7">
        <f>(((20-15)/(MIN($E$2:$E$8761)-15))*Data[[#This Row],[temperatuur]])+18.151</f>
        <v>15.672008403361344</v>
      </c>
      <c r="G4871" s="7">
        <f>Data[[#This Row],[Tintern ]]-Data[[#This Row],[temperatuur]]</f>
        <v>3.8720084033613436</v>
      </c>
      <c r="H4871" s="7">
        <f>ROUND(IF(Data[[#This Row],[deltaT]]&gt;0,(Data[[#This Row],[Tintern ]]-Data[[#This Row],[temperatuur]])*Uitgangspunten!$B$9,0),1)</f>
        <v>13.4</v>
      </c>
      <c r="I4871"/>
      <c r="J4871"/>
      <c r="K4871" s="6"/>
      <c r="O4871" s="5"/>
      <c r="P4871" s="8"/>
      <c r="U4871"/>
      <c r="V4871"/>
    </row>
    <row r="4872" spans="1:22" x14ac:dyDescent="0.25">
      <c r="A4872">
        <v>2004</v>
      </c>
      <c r="B4872">
        <v>3</v>
      </c>
      <c r="C4872">
        <v>19</v>
      </c>
      <c r="D4872">
        <v>11</v>
      </c>
      <c r="E4872" s="13">
        <v>11.8</v>
      </c>
      <c r="F4872" s="7">
        <f>(((20-15)/(MIN($E$2:$E$8761)-15))*Data[[#This Row],[temperatuur]])+18.151</f>
        <v>15.672008403361344</v>
      </c>
      <c r="G4872" s="7">
        <f>Data[[#This Row],[Tintern ]]-Data[[#This Row],[temperatuur]]</f>
        <v>3.8720084033613436</v>
      </c>
      <c r="H4872" s="7">
        <f>ROUND(IF(Data[[#This Row],[deltaT]]&gt;0,(Data[[#This Row],[Tintern ]]-Data[[#This Row],[temperatuur]])*Uitgangspunten!$B$9,0),1)</f>
        <v>13.4</v>
      </c>
      <c r="I4872"/>
      <c r="J4872"/>
      <c r="K4872" s="6"/>
      <c r="O4872" s="5"/>
      <c r="P4872" s="8"/>
      <c r="U4872"/>
      <c r="V4872"/>
    </row>
    <row r="4873" spans="1:22" x14ac:dyDescent="0.25">
      <c r="A4873">
        <v>2004</v>
      </c>
      <c r="B4873">
        <v>3</v>
      </c>
      <c r="C4873">
        <v>20</v>
      </c>
      <c r="D4873">
        <v>11</v>
      </c>
      <c r="E4873" s="13">
        <v>11.8</v>
      </c>
      <c r="F4873" s="7">
        <f>(((20-15)/(MIN($E$2:$E$8761)-15))*Data[[#This Row],[temperatuur]])+18.151</f>
        <v>15.672008403361344</v>
      </c>
      <c r="G4873" s="7">
        <f>Data[[#This Row],[Tintern ]]-Data[[#This Row],[temperatuur]]</f>
        <v>3.8720084033613436</v>
      </c>
      <c r="H4873" s="7">
        <f>ROUND(IF(Data[[#This Row],[deltaT]]&gt;0,(Data[[#This Row],[Tintern ]]-Data[[#This Row],[temperatuur]])*Uitgangspunten!$B$9,0),1)</f>
        <v>13.4</v>
      </c>
      <c r="I4873"/>
      <c r="J4873"/>
      <c r="K4873" s="6"/>
      <c r="O4873" s="5"/>
      <c r="P4873" s="8"/>
      <c r="U4873"/>
      <c r="V4873"/>
    </row>
    <row r="4874" spans="1:22" x14ac:dyDescent="0.25">
      <c r="A4874">
        <v>2004</v>
      </c>
      <c r="B4874" s="3">
        <v>3</v>
      </c>
      <c r="C4874" s="3">
        <v>31</v>
      </c>
      <c r="D4874" s="3">
        <v>20</v>
      </c>
      <c r="E4874" s="13">
        <v>11.8</v>
      </c>
      <c r="F4874" s="7">
        <f>(((20-15)/(MIN($E$2:$E$8761)-15))*Data[[#This Row],[temperatuur]])+18.151</f>
        <v>15.672008403361344</v>
      </c>
      <c r="G4874" s="7">
        <f>Data[[#This Row],[Tintern ]]-Data[[#This Row],[temperatuur]]</f>
        <v>3.8720084033613436</v>
      </c>
      <c r="H4874" s="7">
        <f>ROUND(IF(Data[[#This Row],[deltaT]]&gt;0,(Data[[#This Row],[Tintern ]]-Data[[#This Row],[temperatuur]])*Uitgangspunten!$B$9,0),1)</f>
        <v>13.4</v>
      </c>
      <c r="I4874">
        <f>(MAX(E4850:E4873)+MIN(E4850:E4873))/20</f>
        <v>1.175</v>
      </c>
      <c r="J4874"/>
      <c r="K4874" s="6"/>
      <c r="O4874" s="5"/>
      <c r="P4874" s="8"/>
      <c r="U4874"/>
      <c r="V4874"/>
    </row>
    <row r="4875" spans="1:22" x14ac:dyDescent="0.25">
      <c r="A4875">
        <v>2002</v>
      </c>
      <c r="B4875">
        <v>4</v>
      </c>
      <c r="C4875">
        <v>4</v>
      </c>
      <c r="D4875">
        <v>20</v>
      </c>
      <c r="E4875" s="13">
        <v>11.8</v>
      </c>
      <c r="F4875" s="7">
        <f>(((20-15)/(MIN($E$2:$E$8761)-15))*Data[[#This Row],[temperatuur]])+18.151</f>
        <v>15.672008403361344</v>
      </c>
      <c r="G4875" s="7">
        <f>Data[[#This Row],[Tintern ]]-Data[[#This Row],[temperatuur]]</f>
        <v>3.8720084033613436</v>
      </c>
      <c r="H4875" s="7">
        <f>ROUND(IF(Data[[#This Row],[deltaT]]&gt;0,(Data[[#This Row],[Tintern ]]-Data[[#This Row],[temperatuur]])*Uitgangspunten!$B$9,0),1)</f>
        <v>13.4</v>
      </c>
      <c r="I4875"/>
      <c r="J4875"/>
      <c r="K4875" s="6"/>
      <c r="O4875" s="5"/>
      <c r="P4875" s="8"/>
      <c r="U4875"/>
      <c r="V4875"/>
    </row>
    <row r="4876" spans="1:22" x14ac:dyDescent="0.25">
      <c r="A4876">
        <v>2002</v>
      </c>
      <c r="B4876">
        <v>4</v>
      </c>
      <c r="C4876">
        <v>10</v>
      </c>
      <c r="D4876">
        <v>13</v>
      </c>
      <c r="E4876" s="13">
        <v>11.8</v>
      </c>
      <c r="F4876" s="7">
        <f>(((20-15)/(MIN($E$2:$E$8761)-15))*Data[[#This Row],[temperatuur]])+18.151</f>
        <v>15.672008403361344</v>
      </c>
      <c r="G4876" s="7">
        <f>Data[[#This Row],[Tintern ]]-Data[[#This Row],[temperatuur]]</f>
        <v>3.8720084033613436</v>
      </c>
      <c r="H4876" s="7">
        <f>ROUND(IF(Data[[#This Row],[deltaT]]&gt;0,(Data[[#This Row],[Tintern ]]-Data[[#This Row],[temperatuur]])*Uitgangspunten!$B$9,0),1)</f>
        <v>13.4</v>
      </c>
      <c r="I4876"/>
      <c r="J4876"/>
      <c r="K4876" s="6"/>
      <c r="O4876" s="5"/>
      <c r="P4876" s="8"/>
      <c r="U4876"/>
      <c r="V4876"/>
    </row>
    <row r="4877" spans="1:22" x14ac:dyDescent="0.25">
      <c r="A4877">
        <v>2002</v>
      </c>
      <c r="B4877">
        <v>4</v>
      </c>
      <c r="C4877">
        <v>12</v>
      </c>
      <c r="D4877">
        <v>15</v>
      </c>
      <c r="E4877" s="13">
        <v>11.8</v>
      </c>
      <c r="F4877" s="7">
        <f>(((20-15)/(MIN($E$2:$E$8761)-15))*Data[[#This Row],[temperatuur]])+18.151</f>
        <v>15.672008403361344</v>
      </c>
      <c r="G4877" s="7">
        <f>Data[[#This Row],[Tintern ]]-Data[[#This Row],[temperatuur]]</f>
        <v>3.8720084033613436</v>
      </c>
      <c r="H4877" s="7">
        <f>ROUND(IF(Data[[#This Row],[deltaT]]&gt;0,(Data[[#This Row],[Tintern ]]-Data[[#This Row],[temperatuur]])*Uitgangspunten!$B$9,0),1)</f>
        <v>13.4</v>
      </c>
      <c r="I4877"/>
      <c r="J4877"/>
      <c r="K4877" s="6"/>
      <c r="O4877" s="5"/>
      <c r="P4877" s="8"/>
      <c r="U4877"/>
      <c r="V4877"/>
    </row>
    <row r="4878" spans="1:22" x14ac:dyDescent="0.25">
      <c r="A4878">
        <v>2002</v>
      </c>
      <c r="B4878">
        <v>4</v>
      </c>
      <c r="C4878">
        <v>20</v>
      </c>
      <c r="D4878">
        <v>9</v>
      </c>
      <c r="E4878" s="13">
        <v>11.8</v>
      </c>
      <c r="F4878" s="7">
        <f>(((20-15)/(MIN($E$2:$E$8761)-15))*Data[[#This Row],[temperatuur]])+18.151</f>
        <v>15.672008403361344</v>
      </c>
      <c r="G4878" s="7">
        <f>Data[[#This Row],[Tintern ]]-Data[[#This Row],[temperatuur]]</f>
        <v>3.8720084033613436</v>
      </c>
      <c r="H4878" s="7">
        <f>ROUND(IF(Data[[#This Row],[deltaT]]&gt;0,(Data[[#This Row],[Tintern ]]-Data[[#This Row],[temperatuur]])*Uitgangspunten!$B$9,0),1)</f>
        <v>13.4</v>
      </c>
      <c r="I4878"/>
      <c r="J4878"/>
      <c r="K4878" s="6"/>
      <c r="O4878" s="5"/>
      <c r="P4878" s="8"/>
      <c r="U4878"/>
      <c r="V4878"/>
    </row>
    <row r="4879" spans="1:22" x14ac:dyDescent="0.25">
      <c r="A4879">
        <v>2002</v>
      </c>
      <c r="B4879">
        <v>4</v>
      </c>
      <c r="C4879">
        <v>20</v>
      </c>
      <c r="D4879">
        <v>14</v>
      </c>
      <c r="E4879" s="13">
        <v>11.8</v>
      </c>
      <c r="F4879" s="7">
        <f>(((20-15)/(MIN($E$2:$E$8761)-15))*Data[[#This Row],[temperatuur]])+18.151</f>
        <v>15.672008403361344</v>
      </c>
      <c r="G4879" s="7">
        <f>Data[[#This Row],[Tintern ]]-Data[[#This Row],[temperatuur]]</f>
        <v>3.8720084033613436</v>
      </c>
      <c r="H4879" s="7">
        <f>ROUND(IF(Data[[#This Row],[deltaT]]&gt;0,(Data[[#This Row],[Tintern ]]-Data[[#This Row],[temperatuur]])*Uitgangspunten!$B$9,0),1)</f>
        <v>13.4</v>
      </c>
      <c r="I4879"/>
      <c r="J4879"/>
      <c r="K4879" s="6"/>
      <c r="O4879" s="5"/>
      <c r="P4879" s="8"/>
      <c r="U4879"/>
      <c r="V4879"/>
    </row>
    <row r="4880" spans="1:22" x14ac:dyDescent="0.25">
      <c r="A4880">
        <v>2002</v>
      </c>
      <c r="B4880">
        <v>4</v>
      </c>
      <c r="C4880">
        <v>28</v>
      </c>
      <c r="D4880">
        <v>19</v>
      </c>
      <c r="E4880" s="13">
        <v>11.8</v>
      </c>
      <c r="F4880" s="7">
        <f>(((20-15)/(MIN($E$2:$E$8761)-15))*Data[[#This Row],[temperatuur]])+18.151</f>
        <v>15.672008403361344</v>
      </c>
      <c r="G4880" s="7">
        <f>Data[[#This Row],[Tintern ]]-Data[[#This Row],[temperatuur]]</f>
        <v>3.8720084033613436</v>
      </c>
      <c r="H4880" s="7">
        <f>ROUND(IF(Data[[#This Row],[deltaT]]&gt;0,(Data[[#This Row],[Tintern ]]-Data[[#This Row],[temperatuur]])*Uitgangspunten!$B$9,0),1)</f>
        <v>13.4</v>
      </c>
      <c r="I4880"/>
      <c r="J4880"/>
      <c r="K4880" s="6"/>
      <c r="O4880" s="5"/>
      <c r="P4880" s="8"/>
      <c r="U4880"/>
      <c r="V4880"/>
    </row>
    <row r="4881" spans="1:22" x14ac:dyDescent="0.25">
      <c r="A4881">
        <v>2002</v>
      </c>
      <c r="B4881">
        <v>4</v>
      </c>
      <c r="C4881">
        <v>29</v>
      </c>
      <c r="D4881">
        <v>14</v>
      </c>
      <c r="E4881" s="13">
        <v>11.8</v>
      </c>
      <c r="F4881" s="7">
        <f>(((20-15)/(MIN($E$2:$E$8761)-15))*Data[[#This Row],[temperatuur]])+18.151</f>
        <v>15.672008403361344</v>
      </c>
      <c r="G4881" s="7">
        <f>Data[[#This Row],[Tintern ]]-Data[[#This Row],[temperatuur]]</f>
        <v>3.8720084033613436</v>
      </c>
      <c r="H4881" s="7">
        <f>ROUND(IF(Data[[#This Row],[deltaT]]&gt;0,(Data[[#This Row],[Tintern ]]-Data[[#This Row],[temperatuur]])*Uitgangspunten!$B$9,0),1)</f>
        <v>13.4</v>
      </c>
      <c r="I4881"/>
      <c r="J4881"/>
      <c r="K4881" s="6"/>
      <c r="O4881" s="5"/>
      <c r="P4881" s="8"/>
      <c r="U4881"/>
      <c r="V4881"/>
    </row>
    <row r="4882" spans="1:22" x14ac:dyDescent="0.25">
      <c r="A4882">
        <v>2000</v>
      </c>
      <c r="B4882">
        <v>5</v>
      </c>
      <c r="C4882">
        <v>2</v>
      </c>
      <c r="D4882">
        <v>14</v>
      </c>
      <c r="E4882" s="13">
        <v>11.8</v>
      </c>
      <c r="F4882" s="7">
        <f>(((20-15)/(MIN($E$2:$E$8761)-15))*Data[[#This Row],[temperatuur]])+18.151</f>
        <v>15.672008403361344</v>
      </c>
      <c r="G4882" s="7">
        <f>Data[[#This Row],[Tintern ]]-Data[[#This Row],[temperatuur]]</f>
        <v>3.8720084033613436</v>
      </c>
      <c r="H4882" s="7">
        <f>ROUND(IF(Data[[#This Row],[deltaT]]&gt;0,(Data[[#This Row],[Tintern ]]-Data[[#This Row],[temperatuur]])*Uitgangspunten!$B$9,0),1)</f>
        <v>13.4</v>
      </c>
      <c r="I4882"/>
      <c r="J4882"/>
      <c r="K4882" s="6"/>
      <c r="O4882" s="5"/>
      <c r="P4882" s="8"/>
      <c r="U4882"/>
      <c r="V4882"/>
    </row>
    <row r="4883" spans="1:22" x14ac:dyDescent="0.25">
      <c r="A4883">
        <v>2000</v>
      </c>
      <c r="B4883">
        <v>5</v>
      </c>
      <c r="C4883">
        <v>2</v>
      </c>
      <c r="D4883">
        <v>15</v>
      </c>
      <c r="E4883" s="13">
        <v>11.8</v>
      </c>
      <c r="F4883" s="7">
        <f>(((20-15)/(MIN($E$2:$E$8761)-15))*Data[[#This Row],[temperatuur]])+18.151</f>
        <v>15.672008403361344</v>
      </c>
      <c r="G4883" s="7">
        <f>Data[[#This Row],[Tintern ]]-Data[[#This Row],[temperatuur]]</f>
        <v>3.8720084033613436</v>
      </c>
      <c r="H4883" s="7">
        <f>ROUND(IF(Data[[#This Row],[deltaT]]&gt;0,(Data[[#This Row],[Tintern ]]-Data[[#This Row],[temperatuur]])*Uitgangspunten!$B$9,0),1)</f>
        <v>13.4</v>
      </c>
      <c r="I4883"/>
      <c r="J4883"/>
      <c r="K4883" s="6"/>
      <c r="O4883" s="5"/>
      <c r="P4883" s="8"/>
      <c r="U4883"/>
      <c r="V4883"/>
    </row>
    <row r="4884" spans="1:22" x14ac:dyDescent="0.25">
      <c r="A4884">
        <v>2000</v>
      </c>
      <c r="B4884">
        <v>5</v>
      </c>
      <c r="C4884">
        <v>2</v>
      </c>
      <c r="D4884">
        <v>17</v>
      </c>
      <c r="E4884" s="13">
        <v>11.8</v>
      </c>
      <c r="F4884" s="7">
        <f>(((20-15)/(MIN($E$2:$E$8761)-15))*Data[[#This Row],[temperatuur]])+18.151</f>
        <v>15.672008403361344</v>
      </c>
      <c r="G4884" s="7">
        <f>Data[[#This Row],[Tintern ]]-Data[[#This Row],[temperatuur]]</f>
        <v>3.8720084033613436</v>
      </c>
      <c r="H4884" s="7">
        <f>ROUND(IF(Data[[#This Row],[deltaT]]&gt;0,(Data[[#This Row],[Tintern ]]-Data[[#This Row],[temperatuur]])*Uitgangspunten!$B$9,0),1)</f>
        <v>13.4</v>
      </c>
      <c r="I4884"/>
      <c r="J4884"/>
      <c r="K4884" s="6"/>
      <c r="O4884" s="5"/>
      <c r="P4884" s="8"/>
      <c r="U4884"/>
      <c r="V4884"/>
    </row>
    <row r="4885" spans="1:22" x14ac:dyDescent="0.25">
      <c r="A4885">
        <v>2000</v>
      </c>
      <c r="B4885">
        <v>5</v>
      </c>
      <c r="C4885">
        <v>12</v>
      </c>
      <c r="D4885">
        <v>3</v>
      </c>
      <c r="E4885" s="13">
        <v>11.8</v>
      </c>
      <c r="F4885" s="7">
        <f>(((20-15)/(MIN($E$2:$E$8761)-15))*Data[[#This Row],[temperatuur]])+18.151</f>
        <v>15.672008403361344</v>
      </c>
      <c r="G4885" s="7">
        <f>Data[[#This Row],[Tintern ]]-Data[[#This Row],[temperatuur]]</f>
        <v>3.8720084033613436</v>
      </c>
      <c r="H4885" s="7">
        <f>ROUND(IF(Data[[#This Row],[deltaT]]&gt;0,(Data[[#This Row],[Tintern ]]-Data[[#This Row],[temperatuur]])*Uitgangspunten!$B$9,0),1)</f>
        <v>13.4</v>
      </c>
      <c r="I4885"/>
      <c r="J4885"/>
      <c r="K4885" s="6"/>
      <c r="O4885" s="5"/>
      <c r="P4885" s="8"/>
      <c r="U4885"/>
      <c r="V4885"/>
    </row>
    <row r="4886" spans="1:22" x14ac:dyDescent="0.25">
      <c r="A4886">
        <v>2000</v>
      </c>
      <c r="B4886">
        <v>5</v>
      </c>
      <c r="C4886">
        <v>24</v>
      </c>
      <c r="D4886">
        <v>6</v>
      </c>
      <c r="E4886" s="13">
        <v>11.8</v>
      </c>
      <c r="F4886" s="7">
        <f>(((20-15)/(MIN($E$2:$E$8761)-15))*Data[[#This Row],[temperatuur]])+18.151</f>
        <v>15.672008403361344</v>
      </c>
      <c r="G4886" s="7">
        <f>Data[[#This Row],[Tintern ]]-Data[[#This Row],[temperatuur]]</f>
        <v>3.8720084033613436</v>
      </c>
      <c r="H4886" s="7">
        <f>ROUND(IF(Data[[#This Row],[deltaT]]&gt;0,(Data[[#This Row],[Tintern ]]-Data[[#This Row],[temperatuur]])*Uitgangspunten!$B$9,0),1)</f>
        <v>13.4</v>
      </c>
      <c r="I4886"/>
      <c r="J4886"/>
      <c r="K4886" s="6"/>
      <c r="O4886" s="5"/>
      <c r="P4886" s="8"/>
      <c r="U4886"/>
      <c r="V4886"/>
    </row>
    <row r="4887" spans="1:22" x14ac:dyDescent="0.25">
      <c r="A4887">
        <v>2000</v>
      </c>
      <c r="B4887">
        <v>5</v>
      </c>
      <c r="C4887">
        <v>24</v>
      </c>
      <c r="D4887">
        <v>7</v>
      </c>
      <c r="E4887" s="13">
        <v>11.8</v>
      </c>
      <c r="F4887" s="7">
        <f>(((20-15)/(MIN($E$2:$E$8761)-15))*Data[[#This Row],[temperatuur]])+18.151</f>
        <v>15.672008403361344</v>
      </c>
      <c r="G4887" s="7">
        <f>Data[[#This Row],[Tintern ]]-Data[[#This Row],[temperatuur]]</f>
        <v>3.8720084033613436</v>
      </c>
      <c r="H4887" s="7">
        <f>ROUND(IF(Data[[#This Row],[deltaT]]&gt;0,(Data[[#This Row],[Tintern ]]-Data[[#This Row],[temperatuur]])*Uitgangspunten!$B$9,0),1)</f>
        <v>13.4</v>
      </c>
      <c r="I4887"/>
      <c r="J4887"/>
      <c r="K4887" s="6"/>
      <c r="O4887" s="5"/>
      <c r="P4887" s="8"/>
      <c r="U4887"/>
      <c r="V4887"/>
    </row>
    <row r="4888" spans="1:22" x14ac:dyDescent="0.25">
      <c r="A4888">
        <v>2000</v>
      </c>
      <c r="B4888">
        <v>5</v>
      </c>
      <c r="C4888">
        <v>24</v>
      </c>
      <c r="D4888">
        <v>20</v>
      </c>
      <c r="E4888" s="13">
        <v>11.8</v>
      </c>
      <c r="F4888" s="7">
        <f>(((20-15)/(MIN($E$2:$E$8761)-15))*Data[[#This Row],[temperatuur]])+18.151</f>
        <v>15.672008403361344</v>
      </c>
      <c r="G4888" s="7">
        <f>Data[[#This Row],[Tintern ]]-Data[[#This Row],[temperatuur]]</f>
        <v>3.8720084033613436</v>
      </c>
      <c r="H4888" s="7">
        <f>ROUND(IF(Data[[#This Row],[deltaT]]&gt;0,(Data[[#This Row],[Tintern ]]-Data[[#This Row],[temperatuur]])*Uitgangspunten!$B$9,0),1)</f>
        <v>13.4</v>
      </c>
      <c r="I4888"/>
      <c r="J4888"/>
      <c r="K4888" s="6"/>
      <c r="O4888" s="5"/>
      <c r="P4888" s="8"/>
      <c r="U4888"/>
      <c r="V4888"/>
    </row>
    <row r="4889" spans="1:22" x14ac:dyDescent="0.25">
      <c r="A4889">
        <v>2011</v>
      </c>
      <c r="B4889">
        <v>6</v>
      </c>
      <c r="C4889">
        <v>7</v>
      </c>
      <c r="D4889">
        <v>3</v>
      </c>
      <c r="E4889" s="13">
        <v>11.8</v>
      </c>
      <c r="F4889" s="7">
        <f>(((20-15)/(MIN($E$2:$E$8761)-15))*Data[[#This Row],[temperatuur]])+18.151</f>
        <v>15.672008403361344</v>
      </c>
      <c r="G4889" s="7">
        <f>Data[[#This Row],[Tintern ]]-Data[[#This Row],[temperatuur]]</f>
        <v>3.8720084033613436</v>
      </c>
      <c r="H4889" s="7">
        <f>ROUND(IF(Data[[#This Row],[deltaT]]&gt;0,(Data[[#This Row],[Tintern ]]-Data[[#This Row],[temperatuur]])*Uitgangspunten!$B$9,0),1)</f>
        <v>13.4</v>
      </c>
      <c r="I4889"/>
      <c r="J4889"/>
      <c r="K4889" s="6"/>
      <c r="O4889" s="5"/>
      <c r="P4889" s="8"/>
      <c r="U4889"/>
      <c r="V4889"/>
    </row>
    <row r="4890" spans="1:22" x14ac:dyDescent="0.25">
      <c r="A4890">
        <v>2011</v>
      </c>
      <c r="B4890">
        <v>6</v>
      </c>
      <c r="C4890">
        <v>9</v>
      </c>
      <c r="D4890">
        <v>1</v>
      </c>
      <c r="E4890" s="13">
        <v>11.8</v>
      </c>
      <c r="F4890" s="7">
        <f>(((20-15)/(MIN($E$2:$E$8761)-15))*Data[[#This Row],[temperatuur]])+18.151</f>
        <v>15.672008403361344</v>
      </c>
      <c r="G4890" s="7">
        <f>Data[[#This Row],[Tintern ]]-Data[[#This Row],[temperatuur]]</f>
        <v>3.8720084033613436</v>
      </c>
      <c r="H4890" s="7">
        <f>ROUND(IF(Data[[#This Row],[deltaT]]&gt;0,(Data[[#This Row],[Tintern ]]-Data[[#This Row],[temperatuur]])*Uitgangspunten!$B$9,0),1)</f>
        <v>13.4</v>
      </c>
      <c r="I4890"/>
      <c r="J4890"/>
      <c r="K4890" s="6"/>
      <c r="O4890" s="5"/>
      <c r="P4890" s="8"/>
      <c r="U4890"/>
      <c r="V4890"/>
    </row>
    <row r="4891" spans="1:22" x14ac:dyDescent="0.25">
      <c r="A4891">
        <v>2011</v>
      </c>
      <c r="B4891">
        <v>6</v>
      </c>
      <c r="C4891">
        <v>11</v>
      </c>
      <c r="D4891">
        <v>9</v>
      </c>
      <c r="E4891" s="13">
        <v>11.8</v>
      </c>
      <c r="F4891" s="7">
        <f>(((20-15)/(MIN($E$2:$E$8761)-15))*Data[[#This Row],[temperatuur]])+18.151</f>
        <v>15.672008403361344</v>
      </c>
      <c r="G4891" s="7">
        <f>Data[[#This Row],[Tintern ]]-Data[[#This Row],[temperatuur]]</f>
        <v>3.8720084033613436</v>
      </c>
      <c r="H4891" s="7">
        <f>ROUND(IF(Data[[#This Row],[deltaT]]&gt;0,(Data[[#This Row],[Tintern ]]-Data[[#This Row],[temperatuur]])*Uitgangspunten!$B$9,0),1)</f>
        <v>13.4</v>
      </c>
      <c r="I4891"/>
      <c r="J4891"/>
      <c r="K4891" s="6"/>
      <c r="O4891" s="5"/>
      <c r="P4891" s="8"/>
      <c r="U4891"/>
      <c r="V4891"/>
    </row>
    <row r="4892" spans="1:22" x14ac:dyDescent="0.25">
      <c r="A4892">
        <v>2011</v>
      </c>
      <c r="B4892">
        <v>6</v>
      </c>
      <c r="C4892">
        <v>19</v>
      </c>
      <c r="D4892">
        <v>3</v>
      </c>
      <c r="E4892" s="13">
        <v>11.8</v>
      </c>
      <c r="F4892" s="7">
        <f>(((20-15)/(MIN($E$2:$E$8761)-15))*Data[[#This Row],[temperatuur]])+18.151</f>
        <v>15.672008403361344</v>
      </c>
      <c r="G4892" s="7">
        <f>Data[[#This Row],[Tintern ]]-Data[[#This Row],[temperatuur]]</f>
        <v>3.8720084033613436</v>
      </c>
      <c r="H4892" s="7">
        <f>ROUND(IF(Data[[#This Row],[deltaT]]&gt;0,(Data[[#This Row],[Tintern ]]-Data[[#This Row],[temperatuur]])*Uitgangspunten!$B$9,0),1)</f>
        <v>13.4</v>
      </c>
      <c r="I4892"/>
      <c r="J4892"/>
      <c r="K4892" s="6"/>
      <c r="O4892" s="5"/>
      <c r="P4892" s="8"/>
      <c r="U4892"/>
      <c r="V4892"/>
    </row>
    <row r="4893" spans="1:22" x14ac:dyDescent="0.25">
      <c r="A4893">
        <v>2011</v>
      </c>
      <c r="B4893">
        <v>6</v>
      </c>
      <c r="C4893">
        <v>30</v>
      </c>
      <c r="D4893">
        <v>23</v>
      </c>
      <c r="E4893" s="13">
        <v>11.8</v>
      </c>
      <c r="F4893" s="7">
        <f>(((20-15)/(MIN($E$2:$E$8761)-15))*Data[[#This Row],[temperatuur]])+18.151</f>
        <v>15.672008403361344</v>
      </c>
      <c r="G4893" s="7">
        <f>Data[[#This Row],[Tintern ]]-Data[[#This Row],[temperatuur]]</f>
        <v>3.8720084033613436</v>
      </c>
      <c r="H4893" s="7">
        <f>ROUND(IF(Data[[#This Row],[deltaT]]&gt;0,(Data[[#This Row],[Tintern ]]-Data[[#This Row],[temperatuur]])*Uitgangspunten!$B$9,0),1)</f>
        <v>13.4</v>
      </c>
      <c r="I4893"/>
      <c r="J4893"/>
      <c r="K4893" s="6"/>
      <c r="O4893" s="5"/>
      <c r="P4893" s="8"/>
      <c r="U4893"/>
      <c r="V4893"/>
    </row>
    <row r="4894" spans="1:22" x14ac:dyDescent="0.25">
      <c r="A4894">
        <v>2008</v>
      </c>
      <c r="B4894">
        <v>7</v>
      </c>
      <c r="C4894">
        <v>8</v>
      </c>
      <c r="D4894">
        <v>24</v>
      </c>
      <c r="E4894" s="13">
        <v>11.8</v>
      </c>
      <c r="F4894" s="7">
        <f>(((20-15)/(MIN($E$2:$E$8761)-15))*Data[[#This Row],[temperatuur]])+18.151</f>
        <v>15.672008403361344</v>
      </c>
      <c r="G4894" s="7">
        <f>Data[[#This Row],[Tintern ]]-Data[[#This Row],[temperatuur]]</f>
        <v>3.8720084033613436</v>
      </c>
      <c r="H4894" s="7">
        <f>ROUND(IF(Data[[#This Row],[deltaT]]&gt;0,(Data[[#This Row],[Tintern ]]-Data[[#This Row],[temperatuur]])*Uitgangspunten!$B$9,0),1)</f>
        <v>13.4</v>
      </c>
      <c r="I4894"/>
      <c r="J4894"/>
      <c r="K4894" s="6"/>
      <c r="O4894" s="5"/>
      <c r="P4894" s="8"/>
      <c r="U4894"/>
      <c r="V4894"/>
    </row>
    <row r="4895" spans="1:22" x14ac:dyDescent="0.25">
      <c r="A4895">
        <v>2008</v>
      </c>
      <c r="B4895">
        <v>7</v>
      </c>
      <c r="C4895">
        <v>20</v>
      </c>
      <c r="D4895">
        <v>13</v>
      </c>
      <c r="E4895" s="13">
        <v>11.8</v>
      </c>
      <c r="F4895" s="7">
        <f>(((20-15)/(MIN($E$2:$E$8761)-15))*Data[[#This Row],[temperatuur]])+18.151</f>
        <v>15.672008403361344</v>
      </c>
      <c r="G4895" s="7">
        <f>Data[[#This Row],[Tintern ]]-Data[[#This Row],[temperatuur]]</f>
        <v>3.8720084033613436</v>
      </c>
      <c r="H4895" s="7">
        <f>ROUND(IF(Data[[#This Row],[deltaT]]&gt;0,(Data[[#This Row],[Tintern ]]-Data[[#This Row],[temperatuur]])*Uitgangspunten!$B$9,0),1)</f>
        <v>13.4</v>
      </c>
      <c r="I4895"/>
      <c r="J4895"/>
      <c r="K4895" s="6"/>
      <c r="O4895" s="5"/>
      <c r="P4895" s="8"/>
      <c r="U4895"/>
      <c r="V4895"/>
    </row>
    <row r="4896" spans="1:22" x14ac:dyDescent="0.25">
      <c r="A4896">
        <v>2001</v>
      </c>
      <c r="B4896">
        <v>8</v>
      </c>
      <c r="C4896">
        <v>9</v>
      </c>
      <c r="D4896">
        <v>24</v>
      </c>
      <c r="E4896" s="13">
        <v>11.8</v>
      </c>
      <c r="F4896" s="7">
        <f>(((20-15)/(MIN($E$2:$E$8761)-15))*Data[[#This Row],[temperatuur]])+18.151</f>
        <v>15.672008403361344</v>
      </c>
      <c r="G4896" s="7">
        <f>Data[[#This Row],[Tintern ]]-Data[[#This Row],[temperatuur]]</f>
        <v>3.8720084033613436</v>
      </c>
      <c r="H4896" s="7">
        <f>ROUND(IF(Data[[#This Row],[deltaT]]&gt;0,(Data[[#This Row],[Tintern ]]-Data[[#This Row],[temperatuur]])*Uitgangspunten!$B$9,0),1)</f>
        <v>13.4</v>
      </c>
      <c r="I4896"/>
      <c r="J4896"/>
      <c r="K4896" s="6"/>
      <c r="O4896" s="5"/>
      <c r="P4896" s="8"/>
      <c r="U4896"/>
      <c r="V4896"/>
    </row>
    <row r="4897" spans="1:22" x14ac:dyDescent="0.25">
      <c r="A4897">
        <v>2001</v>
      </c>
      <c r="B4897">
        <v>8</v>
      </c>
      <c r="C4897">
        <v>17</v>
      </c>
      <c r="D4897">
        <v>5</v>
      </c>
      <c r="E4897" s="13">
        <v>11.8</v>
      </c>
      <c r="F4897" s="7">
        <f>(((20-15)/(MIN($E$2:$E$8761)-15))*Data[[#This Row],[temperatuur]])+18.151</f>
        <v>15.672008403361344</v>
      </c>
      <c r="G4897" s="7">
        <f>Data[[#This Row],[Tintern ]]-Data[[#This Row],[temperatuur]]</f>
        <v>3.8720084033613436</v>
      </c>
      <c r="H4897" s="7">
        <f>ROUND(IF(Data[[#This Row],[deltaT]]&gt;0,(Data[[#This Row],[Tintern ]]-Data[[#This Row],[temperatuur]])*Uitgangspunten!$B$9,0),1)</f>
        <v>13.4</v>
      </c>
      <c r="I4897"/>
      <c r="J4897"/>
      <c r="K4897" s="6"/>
      <c r="O4897" s="5"/>
      <c r="P4897" s="8"/>
      <c r="U4897"/>
      <c r="V4897"/>
    </row>
    <row r="4898" spans="1:22" x14ac:dyDescent="0.25">
      <c r="A4898">
        <v>2011</v>
      </c>
      <c r="B4898">
        <v>9</v>
      </c>
      <c r="C4898">
        <v>19</v>
      </c>
      <c r="D4898">
        <v>24</v>
      </c>
      <c r="E4898" s="13">
        <v>11.8</v>
      </c>
      <c r="F4898" s="7">
        <f>(((20-15)/(MIN($E$2:$E$8761)-15))*Data[[#This Row],[temperatuur]])+18.151</f>
        <v>15.672008403361344</v>
      </c>
      <c r="G4898" s="7">
        <f>Data[[#This Row],[Tintern ]]-Data[[#This Row],[temperatuur]]</f>
        <v>3.8720084033613436</v>
      </c>
      <c r="H4898" s="7">
        <f>ROUND(IF(Data[[#This Row],[deltaT]]&gt;0,(Data[[#This Row],[Tintern ]]-Data[[#This Row],[temperatuur]])*Uitgangspunten!$B$9,0),1)</f>
        <v>13.4</v>
      </c>
      <c r="I4898">
        <f>(MAX(E4874:E4897)+MIN(E4874:E4897))/20</f>
        <v>1.1800000000000002</v>
      </c>
      <c r="J4898"/>
      <c r="K4898" s="6"/>
      <c r="O4898" s="5"/>
      <c r="P4898" s="8"/>
      <c r="U4898"/>
      <c r="V4898"/>
    </row>
    <row r="4899" spans="1:22" x14ac:dyDescent="0.25">
      <c r="A4899">
        <v>2011</v>
      </c>
      <c r="B4899">
        <v>9</v>
      </c>
      <c r="C4899">
        <v>20</v>
      </c>
      <c r="D4899">
        <v>3</v>
      </c>
      <c r="E4899" s="13">
        <v>11.8</v>
      </c>
      <c r="F4899" s="7">
        <f>(((20-15)/(MIN($E$2:$E$8761)-15))*Data[[#This Row],[temperatuur]])+18.151</f>
        <v>15.672008403361344</v>
      </c>
      <c r="G4899" s="7">
        <f>Data[[#This Row],[Tintern ]]-Data[[#This Row],[temperatuur]]</f>
        <v>3.8720084033613436</v>
      </c>
      <c r="H4899" s="7">
        <f>ROUND(IF(Data[[#This Row],[deltaT]]&gt;0,(Data[[#This Row],[Tintern ]]-Data[[#This Row],[temperatuur]])*Uitgangspunten!$B$9,0),1)</f>
        <v>13.4</v>
      </c>
      <c r="I4899"/>
      <c r="J4899"/>
      <c r="K4899" s="6"/>
      <c r="O4899" s="5"/>
      <c r="P4899" s="8"/>
      <c r="U4899"/>
      <c r="V4899"/>
    </row>
    <row r="4900" spans="1:22" x14ac:dyDescent="0.25">
      <c r="A4900">
        <v>2011</v>
      </c>
      <c r="B4900">
        <v>9</v>
      </c>
      <c r="C4900">
        <v>23</v>
      </c>
      <c r="D4900">
        <v>4</v>
      </c>
      <c r="E4900" s="13">
        <v>11.8</v>
      </c>
      <c r="F4900" s="7">
        <f>(((20-15)/(MIN($E$2:$E$8761)-15))*Data[[#This Row],[temperatuur]])+18.151</f>
        <v>15.672008403361344</v>
      </c>
      <c r="G4900" s="7">
        <f>Data[[#This Row],[Tintern ]]-Data[[#This Row],[temperatuur]]</f>
        <v>3.8720084033613436</v>
      </c>
      <c r="H4900" s="7">
        <f>ROUND(IF(Data[[#This Row],[deltaT]]&gt;0,(Data[[#This Row],[Tintern ]]-Data[[#This Row],[temperatuur]])*Uitgangspunten!$B$9,0),1)</f>
        <v>13.4</v>
      </c>
      <c r="I4900"/>
      <c r="J4900"/>
      <c r="K4900" s="6"/>
      <c r="O4900" s="5"/>
      <c r="P4900" s="8"/>
      <c r="U4900"/>
      <c r="V4900"/>
    </row>
    <row r="4901" spans="1:22" x14ac:dyDescent="0.25">
      <c r="A4901">
        <v>2011</v>
      </c>
      <c r="B4901">
        <v>9</v>
      </c>
      <c r="C4901">
        <v>30</v>
      </c>
      <c r="D4901">
        <v>5</v>
      </c>
      <c r="E4901" s="13">
        <v>11.8</v>
      </c>
      <c r="F4901" s="7">
        <f>(((20-15)/(MIN($E$2:$E$8761)-15))*Data[[#This Row],[temperatuur]])+18.151</f>
        <v>15.672008403361344</v>
      </c>
      <c r="G4901" s="7">
        <f>Data[[#This Row],[Tintern ]]-Data[[#This Row],[temperatuur]]</f>
        <v>3.8720084033613436</v>
      </c>
      <c r="H4901" s="7">
        <f>ROUND(IF(Data[[#This Row],[deltaT]]&gt;0,(Data[[#This Row],[Tintern ]]-Data[[#This Row],[temperatuur]])*Uitgangspunten!$B$9,0),1)</f>
        <v>13.4</v>
      </c>
      <c r="I4901"/>
      <c r="J4901"/>
      <c r="K4901" s="6"/>
      <c r="O4901" s="5"/>
      <c r="P4901" s="8"/>
      <c r="U4901"/>
      <c r="V4901"/>
    </row>
    <row r="4902" spans="1:22" x14ac:dyDescent="0.25">
      <c r="A4902">
        <v>2010</v>
      </c>
      <c r="B4902">
        <v>10</v>
      </c>
      <c r="C4902">
        <v>8</v>
      </c>
      <c r="D4902">
        <v>23</v>
      </c>
      <c r="E4902" s="13">
        <v>11.8</v>
      </c>
      <c r="F4902" s="7">
        <f>(((20-15)/(MIN($E$2:$E$8761)-15))*Data[[#This Row],[temperatuur]])+18.151</f>
        <v>15.672008403361344</v>
      </c>
      <c r="G4902" s="7">
        <f>Data[[#This Row],[Tintern ]]-Data[[#This Row],[temperatuur]]</f>
        <v>3.8720084033613436</v>
      </c>
      <c r="H4902" s="7">
        <f>ROUND(IF(Data[[#This Row],[deltaT]]&gt;0,(Data[[#This Row],[Tintern ]]-Data[[#This Row],[temperatuur]])*Uitgangspunten!$B$9,0),1)</f>
        <v>13.4</v>
      </c>
      <c r="I4902"/>
      <c r="J4902"/>
      <c r="K4902" s="6"/>
      <c r="O4902" s="5"/>
      <c r="P4902" s="8"/>
      <c r="U4902"/>
      <c r="V4902"/>
    </row>
    <row r="4903" spans="1:22" x14ac:dyDescent="0.25">
      <c r="A4903">
        <v>2010</v>
      </c>
      <c r="B4903">
        <v>10</v>
      </c>
      <c r="C4903">
        <v>15</v>
      </c>
      <c r="D4903">
        <v>13</v>
      </c>
      <c r="E4903" s="13">
        <v>11.8</v>
      </c>
      <c r="F4903" s="7">
        <f>(((20-15)/(MIN($E$2:$E$8761)-15))*Data[[#This Row],[temperatuur]])+18.151</f>
        <v>15.672008403361344</v>
      </c>
      <c r="G4903" s="7">
        <f>Data[[#This Row],[Tintern ]]-Data[[#This Row],[temperatuur]]</f>
        <v>3.8720084033613436</v>
      </c>
      <c r="H4903" s="7">
        <f>ROUND(IF(Data[[#This Row],[deltaT]]&gt;0,(Data[[#This Row],[Tintern ]]-Data[[#This Row],[temperatuur]])*Uitgangspunten!$B$9,0),1)</f>
        <v>13.4</v>
      </c>
      <c r="I4903"/>
      <c r="J4903"/>
      <c r="K4903" s="6"/>
      <c r="O4903" s="5"/>
      <c r="P4903" s="8"/>
      <c r="U4903"/>
      <c r="V4903"/>
    </row>
    <row r="4904" spans="1:22" x14ac:dyDescent="0.25">
      <c r="A4904">
        <v>2010</v>
      </c>
      <c r="B4904">
        <v>10</v>
      </c>
      <c r="C4904">
        <v>18</v>
      </c>
      <c r="D4904">
        <v>13</v>
      </c>
      <c r="E4904" s="13">
        <v>11.8</v>
      </c>
      <c r="F4904" s="7">
        <f>(((20-15)/(MIN($E$2:$E$8761)-15))*Data[[#This Row],[temperatuur]])+18.151</f>
        <v>15.672008403361344</v>
      </c>
      <c r="G4904" s="7">
        <f>Data[[#This Row],[Tintern ]]-Data[[#This Row],[temperatuur]]</f>
        <v>3.8720084033613436</v>
      </c>
      <c r="H4904" s="7">
        <f>ROUND(IF(Data[[#This Row],[deltaT]]&gt;0,(Data[[#This Row],[Tintern ]]-Data[[#This Row],[temperatuur]])*Uitgangspunten!$B$9,0),1)</f>
        <v>13.4</v>
      </c>
      <c r="I4904"/>
      <c r="J4904"/>
      <c r="K4904" s="6"/>
      <c r="O4904" s="5"/>
      <c r="P4904" s="8"/>
      <c r="U4904"/>
      <c r="V4904"/>
    </row>
    <row r="4905" spans="1:22" x14ac:dyDescent="0.25">
      <c r="A4905">
        <v>2010</v>
      </c>
      <c r="B4905" s="3">
        <v>10</v>
      </c>
      <c r="C4905">
        <v>31</v>
      </c>
      <c r="D4905">
        <v>19</v>
      </c>
      <c r="E4905" s="13">
        <v>11.8</v>
      </c>
      <c r="F4905" s="7">
        <f>(((20-15)/(MIN($E$2:$E$8761)-15))*Data[[#This Row],[temperatuur]])+18.151</f>
        <v>15.672008403361344</v>
      </c>
      <c r="G4905" s="7">
        <f>Data[[#This Row],[Tintern ]]-Data[[#This Row],[temperatuur]]</f>
        <v>3.8720084033613436</v>
      </c>
      <c r="H4905" s="7">
        <f>ROUND(IF(Data[[#This Row],[deltaT]]&gt;0,(Data[[#This Row],[Tintern ]]-Data[[#This Row],[temperatuur]])*Uitgangspunten!$B$9,0),1)</f>
        <v>13.4</v>
      </c>
      <c r="I4905"/>
      <c r="J4905"/>
      <c r="K4905" s="6"/>
      <c r="O4905" s="5"/>
      <c r="P4905" s="8"/>
      <c r="U4905"/>
      <c r="V4905"/>
    </row>
    <row r="4906" spans="1:22" x14ac:dyDescent="0.25">
      <c r="A4906">
        <v>2003</v>
      </c>
      <c r="B4906">
        <v>11</v>
      </c>
      <c r="C4906">
        <v>3</v>
      </c>
      <c r="D4906">
        <v>18</v>
      </c>
      <c r="E4906" s="13">
        <v>11.8</v>
      </c>
      <c r="F4906" s="7">
        <f>(((20-15)/(MIN($E$2:$E$8761)-15))*Data[[#This Row],[temperatuur]])+18.151</f>
        <v>15.672008403361344</v>
      </c>
      <c r="G4906" s="7">
        <f>Data[[#This Row],[Tintern ]]-Data[[#This Row],[temperatuur]]</f>
        <v>3.8720084033613436</v>
      </c>
      <c r="H4906" s="7">
        <f>ROUND(IF(Data[[#This Row],[deltaT]]&gt;0,(Data[[#This Row],[Tintern ]]-Data[[#This Row],[temperatuur]])*Uitgangspunten!$B$9,0),1)</f>
        <v>13.4</v>
      </c>
      <c r="I4906"/>
      <c r="J4906"/>
      <c r="K4906" s="6"/>
      <c r="O4906" s="5"/>
      <c r="P4906" s="8"/>
      <c r="U4906"/>
      <c r="V4906"/>
    </row>
    <row r="4907" spans="1:22" x14ac:dyDescent="0.25">
      <c r="A4907">
        <v>2003</v>
      </c>
      <c r="B4907">
        <v>11</v>
      </c>
      <c r="C4907">
        <v>13</v>
      </c>
      <c r="D4907">
        <v>11</v>
      </c>
      <c r="E4907" s="13">
        <v>11.8</v>
      </c>
      <c r="F4907" s="7">
        <f>(((20-15)/(MIN($E$2:$E$8761)-15))*Data[[#This Row],[temperatuur]])+18.151</f>
        <v>15.672008403361344</v>
      </c>
      <c r="G4907" s="7">
        <f>Data[[#This Row],[Tintern ]]-Data[[#This Row],[temperatuur]]</f>
        <v>3.8720084033613436</v>
      </c>
      <c r="H4907" s="7">
        <f>ROUND(IF(Data[[#This Row],[deltaT]]&gt;0,(Data[[#This Row],[Tintern ]]-Data[[#This Row],[temperatuur]])*Uitgangspunten!$B$9,0),1)</f>
        <v>13.4</v>
      </c>
      <c r="I4907"/>
      <c r="J4907"/>
      <c r="K4907" s="6"/>
      <c r="O4907" s="5"/>
      <c r="P4907" s="8"/>
      <c r="U4907"/>
      <c r="V4907"/>
    </row>
    <row r="4908" spans="1:22" x14ac:dyDescent="0.25">
      <c r="A4908">
        <v>2003</v>
      </c>
      <c r="B4908">
        <v>11</v>
      </c>
      <c r="C4908">
        <v>18</v>
      </c>
      <c r="D4908">
        <v>6</v>
      </c>
      <c r="E4908" s="13">
        <v>11.8</v>
      </c>
      <c r="F4908" s="7">
        <f>(((20-15)/(MIN($E$2:$E$8761)-15))*Data[[#This Row],[temperatuur]])+18.151</f>
        <v>15.672008403361344</v>
      </c>
      <c r="G4908" s="7">
        <f>Data[[#This Row],[Tintern ]]-Data[[#This Row],[temperatuur]]</f>
        <v>3.8720084033613436</v>
      </c>
      <c r="H4908" s="7">
        <f>ROUND(IF(Data[[#This Row],[deltaT]]&gt;0,(Data[[#This Row],[Tintern ]]-Data[[#This Row],[temperatuur]])*Uitgangspunten!$B$9,0),1)</f>
        <v>13.4</v>
      </c>
      <c r="I4908"/>
      <c r="J4908"/>
      <c r="K4908" s="6"/>
      <c r="O4908" s="5"/>
      <c r="P4908" s="8"/>
      <c r="U4908"/>
      <c r="V4908"/>
    </row>
    <row r="4909" spans="1:22" x14ac:dyDescent="0.25">
      <c r="A4909">
        <v>2003</v>
      </c>
      <c r="B4909">
        <v>11</v>
      </c>
      <c r="C4909">
        <v>19</v>
      </c>
      <c r="D4909">
        <v>3</v>
      </c>
      <c r="E4909" s="13">
        <v>11.8</v>
      </c>
      <c r="F4909" s="7">
        <f>(((20-15)/(MIN($E$2:$E$8761)-15))*Data[[#This Row],[temperatuur]])+18.151</f>
        <v>15.672008403361344</v>
      </c>
      <c r="G4909" s="7">
        <f>Data[[#This Row],[Tintern ]]-Data[[#This Row],[temperatuur]]</f>
        <v>3.8720084033613436</v>
      </c>
      <c r="H4909" s="7">
        <f>ROUND(IF(Data[[#This Row],[deltaT]]&gt;0,(Data[[#This Row],[Tintern ]]-Data[[#This Row],[temperatuur]])*Uitgangspunten!$B$9,0),1)</f>
        <v>13.4</v>
      </c>
      <c r="I4909"/>
      <c r="J4909"/>
      <c r="K4909" s="6"/>
      <c r="O4909" s="5"/>
      <c r="P4909" s="8"/>
      <c r="U4909"/>
      <c r="V4909"/>
    </row>
    <row r="4910" spans="1:22" x14ac:dyDescent="0.25">
      <c r="A4910">
        <v>2003</v>
      </c>
      <c r="B4910">
        <v>11</v>
      </c>
      <c r="C4910">
        <v>19</v>
      </c>
      <c r="D4910">
        <v>6</v>
      </c>
      <c r="E4910" s="13">
        <v>11.8</v>
      </c>
      <c r="F4910" s="7">
        <f>(((20-15)/(MIN($E$2:$E$8761)-15))*Data[[#This Row],[temperatuur]])+18.151</f>
        <v>15.672008403361344</v>
      </c>
      <c r="G4910" s="7">
        <f>Data[[#This Row],[Tintern ]]-Data[[#This Row],[temperatuur]]</f>
        <v>3.8720084033613436</v>
      </c>
      <c r="H4910" s="7">
        <f>ROUND(IF(Data[[#This Row],[deltaT]]&gt;0,(Data[[#This Row],[Tintern ]]-Data[[#This Row],[temperatuur]])*Uitgangspunten!$B$9,0),1)</f>
        <v>13.4</v>
      </c>
      <c r="I4910"/>
      <c r="J4910"/>
      <c r="K4910" s="6"/>
      <c r="O4910" s="5"/>
      <c r="P4910" s="8"/>
      <c r="U4910"/>
      <c r="V4910"/>
    </row>
    <row r="4911" spans="1:22" x14ac:dyDescent="0.25">
      <c r="A4911">
        <v>2003</v>
      </c>
      <c r="B4911">
        <v>12</v>
      </c>
      <c r="C4911">
        <v>1</v>
      </c>
      <c r="D4911">
        <v>12</v>
      </c>
      <c r="E4911" s="13">
        <v>11.8</v>
      </c>
      <c r="F4911" s="7">
        <f>(((20-15)/(MIN($E$2:$E$8761)-15))*Data[[#This Row],[temperatuur]])+18.151</f>
        <v>15.672008403361344</v>
      </c>
      <c r="G4911" s="7">
        <f>Data[[#This Row],[Tintern ]]-Data[[#This Row],[temperatuur]]</f>
        <v>3.8720084033613436</v>
      </c>
      <c r="H4911" s="7">
        <f>ROUND(IF(Data[[#This Row],[deltaT]]&gt;0,(Data[[#This Row],[Tintern ]]-Data[[#This Row],[temperatuur]])*Uitgangspunten!$B$9,0),1)</f>
        <v>13.4</v>
      </c>
      <c r="I4911"/>
      <c r="J4911"/>
      <c r="K4911" s="6"/>
      <c r="O4911" s="5"/>
      <c r="P4911" s="8"/>
      <c r="U4911"/>
      <c r="V4911"/>
    </row>
    <row r="4912" spans="1:22" x14ac:dyDescent="0.25">
      <c r="A4912">
        <v>2003</v>
      </c>
      <c r="B4912">
        <v>12</v>
      </c>
      <c r="C4912">
        <v>13</v>
      </c>
      <c r="D4912">
        <v>8</v>
      </c>
      <c r="E4912" s="13">
        <v>11.8</v>
      </c>
      <c r="F4912" s="7">
        <f>(((20-15)/(MIN($E$2:$E$8761)-15))*Data[[#This Row],[temperatuur]])+18.151</f>
        <v>15.672008403361344</v>
      </c>
      <c r="G4912" s="7">
        <f>Data[[#This Row],[Tintern ]]-Data[[#This Row],[temperatuur]]</f>
        <v>3.8720084033613436</v>
      </c>
      <c r="H4912" s="7">
        <f>ROUND(IF(Data[[#This Row],[deltaT]]&gt;0,(Data[[#This Row],[Tintern ]]-Data[[#This Row],[temperatuur]])*Uitgangspunten!$B$9,0),1)</f>
        <v>13.4</v>
      </c>
      <c r="I4912"/>
      <c r="J4912"/>
      <c r="K4912" s="6"/>
      <c r="O4912" s="5"/>
      <c r="P4912" s="8"/>
      <c r="U4912"/>
      <c r="V4912"/>
    </row>
    <row r="4913" spans="1:22" x14ac:dyDescent="0.25">
      <c r="A4913">
        <v>2003</v>
      </c>
      <c r="B4913">
        <v>12</v>
      </c>
      <c r="C4913">
        <v>13</v>
      </c>
      <c r="D4913">
        <v>14</v>
      </c>
      <c r="E4913" s="13">
        <v>11.8</v>
      </c>
      <c r="F4913" s="7">
        <f>(((20-15)/(MIN($E$2:$E$8761)-15))*Data[[#This Row],[temperatuur]])+18.151</f>
        <v>15.672008403361344</v>
      </c>
      <c r="G4913" s="7">
        <f>Data[[#This Row],[Tintern ]]-Data[[#This Row],[temperatuur]]</f>
        <v>3.8720084033613436</v>
      </c>
      <c r="H4913" s="7">
        <f>ROUND(IF(Data[[#This Row],[deltaT]]&gt;0,(Data[[#This Row],[Tintern ]]-Data[[#This Row],[temperatuur]])*Uitgangspunten!$B$9,0),1)</f>
        <v>13.4</v>
      </c>
      <c r="I4913"/>
      <c r="J4913"/>
      <c r="K4913" s="6"/>
      <c r="O4913" s="5"/>
      <c r="P4913" s="8"/>
      <c r="U4913"/>
      <c r="V4913"/>
    </row>
    <row r="4914" spans="1:22" x14ac:dyDescent="0.25">
      <c r="A4914">
        <v>2003</v>
      </c>
      <c r="B4914">
        <v>12</v>
      </c>
      <c r="C4914">
        <v>13</v>
      </c>
      <c r="D4914">
        <v>19</v>
      </c>
      <c r="E4914" s="13">
        <v>11.8</v>
      </c>
      <c r="F4914" s="7">
        <f>(((20-15)/(MIN($E$2:$E$8761)-15))*Data[[#This Row],[temperatuur]])+18.151</f>
        <v>15.672008403361344</v>
      </c>
      <c r="G4914" s="7">
        <f>Data[[#This Row],[Tintern ]]-Data[[#This Row],[temperatuur]]</f>
        <v>3.8720084033613436</v>
      </c>
      <c r="H4914" s="7">
        <f>ROUND(IF(Data[[#This Row],[deltaT]]&gt;0,(Data[[#This Row],[Tintern ]]-Data[[#This Row],[temperatuur]])*Uitgangspunten!$B$9,0),1)</f>
        <v>13.4</v>
      </c>
      <c r="I4914"/>
      <c r="J4914"/>
      <c r="K4914" s="6"/>
      <c r="O4914" s="5"/>
      <c r="P4914" s="8"/>
      <c r="U4914"/>
      <c r="V4914"/>
    </row>
    <row r="4915" spans="1:22" x14ac:dyDescent="0.25">
      <c r="A4915">
        <v>2003</v>
      </c>
      <c r="B4915">
        <v>12</v>
      </c>
      <c r="C4915">
        <v>13</v>
      </c>
      <c r="D4915">
        <v>20</v>
      </c>
      <c r="E4915" s="13">
        <v>11.8</v>
      </c>
      <c r="F4915" s="7">
        <f>(((20-15)/(MIN($E$2:$E$8761)-15))*Data[[#This Row],[temperatuur]])+18.151</f>
        <v>15.672008403361344</v>
      </c>
      <c r="G4915" s="7">
        <f>Data[[#This Row],[Tintern ]]-Data[[#This Row],[temperatuur]]</f>
        <v>3.8720084033613436</v>
      </c>
      <c r="H4915" s="7">
        <f>ROUND(IF(Data[[#This Row],[deltaT]]&gt;0,(Data[[#This Row],[Tintern ]]-Data[[#This Row],[temperatuur]])*Uitgangspunten!$B$9,0),1)</f>
        <v>13.4</v>
      </c>
      <c r="I4915"/>
      <c r="J4915"/>
      <c r="K4915" s="6"/>
      <c r="O4915" s="5"/>
      <c r="P4915" s="8"/>
      <c r="U4915"/>
      <c r="V4915"/>
    </row>
    <row r="4916" spans="1:22" x14ac:dyDescent="0.25">
      <c r="A4916">
        <v>2003</v>
      </c>
      <c r="B4916">
        <v>12</v>
      </c>
      <c r="C4916">
        <v>13</v>
      </c>
      <c r="D4916">
        <v>21</v>
      </c>
      <c r="E4916" s="13">
        <v>11.8</v>
      </c>
      <c r="F4916" s="7">
        <f>(((20-15)/(MIN($E$2:$E$8761)-15))*Data[[#This Row],[temperatuur]])+18.151</f>
        <v>15.672008403361344</v>
      </c>
      <c r="G4916" s="7">
        <f>Data[[#This Row],[Tintern ]]-Data[[#This Row],[temperatuur]]</f>
        <v>3.8720084033613436</v>
      </c>
      <c r="H4916" s="7">
        <f>ROUND(IF(Data[[#This Row],[deltaT]]&gt;0,(Data[[#This Row],[Tintern ]]-Data[[#This Row],[temperatuur]])*Uitgangspunten!$B$9,0),1)</f>
        <v>13.4</v>
      </c>
      <c r="I4916"/>
      <c r="J4916"/>
      <c r="K4916" s="6"/>
      <c r="O4916" s="5"/>
      <c r="P4916" s="8"/>
      <c r="U4916"/>
      <c r="V4916"/>
    </row>
    <row r="4917" spans="1:22" x14ac:dyDescent="0.25">
      <c r="A4917">
        <v>2004</v>
      </c>
      <c r="B4917">
        <v>2</v>
      </c>
      <c r="C4917">
        <v>3</v>
      </c>
      <c r="D4917">
        <v>7</v>
      </c>
      <c r="E4917" s="13">
        <v>11.9</v>
      </c>
      <c r="F4917" s="7">
        <f>(((20-15)/(MIN($E$2:$E$8761)-15))*Data[[#This Row],[temperatuur]])+18.151</f>
        <v>15.651</v>
      </c>
      <c r="G4917" s="7">
        <f>Data[[#This Row],[Tintern ]]-Data[[#This Row],[temperatuur]]</f>
        <v>3.7509999999999994</v>
      </c>
      <c r="H4917" s="7">
        <f>ROUND(IF(Data[[#This Row],[deltaT]]&gt;0,(Data[[#This Row],[Tintern ]]-Data[[#This Row],[temperatuur]])*Uitgangspunten!$B$9,0),1)</f>
        <v>13</v>
      </c>
      <c r="I4917"/>
      <c r="J4917"/>
      <c r="K4917" s="6"/>
      <c r="O4917" s="5"/>
      <c r="P4917" s="8"/>
      <c r="U4917"/>
      <c r="V4917"/>
    </row>
    <row r="4918" spans="1:22" x14ac:dyDescent="0.25">
      <c r="A4918">
        <v>2004</v>
      </c>
      <c r="B4918">
        <v>2</v>
      </c>
      <c r="C4918">
        <v>5</v>
      </c>
      <c r="D4918">
        <v>17</v>
      </c>
      <c r="E4918" s="13">
        <v>11.9</v>
      </c>
      <c r="F4918" s="7">
        <f>(((20-15)/(MIN($E$2:$E$8761)-15))*Data[[#This Row],[temperatuur]])+18.151</f>
        <v>15.651</v>
      </c>
      <c r="G4918" s="7">
        <f>Data[[#This Row],[Tintern ]]-Data[[#This Row],[temperatuur]]</f>
        <v>3.7509999999999994</v>
      </c>
      <c r="H4918" s="7">
        <f>ROUND(IF(Data[[#This Row],[deltaT]]&gt;0,(Data[[#This Row],[Tintern ]]-Data[[#This Row],[temperatuur]])*Uitgangspunten!$B$9,0),1)</f>
        <v>13</v>
      </c>
      <c r="I4918"/>
      <c r="J4918"/>
      <c r="K4918" s="6"/>
      <c r="O4918" s="5"/>
      <c r="P4918" s="8"/>
      <c r="U4918"/>
      <c r="V4918"/>
    </row>
    <row r="4919" spans="1:22" x14ac:dyDescent="0.25">
      <c r="A4919">
        <v>2004</v>
      </c>
      <c r="B4919">
        <v>2</v>
      </c>
      <c r="C4919">
        <v>5</v>
      </c>
      <c r="D4919">
        <v>19</v>
      </c>
      <c r="E4919" s="13">
        <v>11.9</v>
      </c>
      <c r="F4919" s="7">
        <f>(((20-15)/(MIN($E$2:$E$8761)-15))*Data[[#This Row],[temperatuur]])+18.151</f>
        <v>15.651</v>
      </c>
      <c r="G4919" s="7">
        <f>Data[[#This Row],[Tintern ]]-Data[[#This Row],[temperatuur]]</f>
        <v>3.7509999999999994</v>
      </c>
      <c r="H4919" s="7">
        <f>ROUND(IF(Data[[#This Row],[deltaT]]&gt;0,(Data[[#This Row],[Tintern ]]-Data[[#This Row],[temperatuur]])*Uitgangspunten!$B$9,0),1)</f>
        <v>13</v>
      </c>
      <c r="I4919"/>
      <c r="J4919"/>
      <c r="K4919" s="6"/>
      <c r="O4919" s="5"/>
      <c r="P4919" s="8"/>
      <c r="U4919"/>
      <c r="V4919"/>
    </row>
    <row r="4920" spans="1:22" x14ac:dyDescent="0.25">
      <c r="A4920">
        <v>2004</v>
      </c>
      <c r="B4920">
        <v>3</v>
      </c>
      <c r="C4920">
        <v>14</v>
      </c>
      <c r="D4920">
        <v>16</v>
      </c>
      <c r="E4920" s="13">
        <v>11.9</v>
      </c>
      <c r="F4920" s="7">
        <f>(((20-15)/(MIN($E$2:$E$8761)-15))*Data[[#This Row],[temperatuur]])+18.151</f>
        <v>15.651</v>
      </c>
      <c r="G4920" s="7">
        <f>Data[[#This Row],[Tintern ]]-Data[[#This Row],[temperatuur]]</f>
        <v>3.7509999999999994</v>
      </c>
      <c r="H4920" s="7">
        <f>ROUND(IF(Data[[#This Row],[deltaT]]&gt;0,(Data[[#This Row],[Tintern ]]-Data[[#This Row],[temperatuur]])*Uitgangspunten!$B$9,0),1)</f>
        <v>13</v>
      </c>
      <c r="I4920"/>
      <c r="J4920"/>
      <c r="K4920" s="6"/>
      <c r="O4920" s="5"/>
      <c r="P4920" s="8"/>
      <c r="U4920"/>
      <c r="V4920"/>
    </row>
    <row r="4921" spans="1:22" x14ac:dyDescent="0.25">
      <c r="A4921">
        <v>2004</v>
      </c>
      <c r="B4921">
        <v>3</v>
      </c>
      <c r="C4921">
        <v>20</v>
      </c>
      <c r="D4921">
        <v>12</v>
      </c>
      <c r="E4921" s="13">
        <v>11.9</v>
      </c>
      <c r="F4921" s="7">
        <f>(((20-15)/(MIN($E$2:$E$8761)-15))*Data[[#This Row],[temperatuur]])+18.151</f>
        <v>15.651</v>
      </c>
      <c r="G4921" s="7">
        <f>Data[[#This Row],[Tintern ]]-Data[[#This Row],[temperatuur]]</f>
        <v>3.7509999999999994</v>
      </c>
      <c r="H4921" s="7">
        <f>ROUND(IF(Data[[#This Row],[deltaT]]&gt;0,(Data[[#This Row],[Tintern ]]-Data[[#This Row],[temperatuur]])*Uitgangspunten!$B$9,0),1)</f>
        <v>13</v>
      </c>
      <c r="I4921"/>
      <c r="J4921"/>
      <c r="K4921" s="6"/>
      <c r="O4921" s="5"/>
      <c r="P4921" s="8"/>
      <c r="U4921"/>
      <c r="V4921"/>
    </row>
    <row r="4922" spans="1:22" x14ac:dyDescent="0.25">
      <c r="A4922">
        <v>2004</v>
      </c>
      <c r="B4922">
        <v>3</v>
      </c>
      <c r="C4922">
        <v>20</v>
      </c>
      <c r="D4922">
        <v>16</v>
      </c>
      <c r="E4922" s="13">
        <v>11.9</v>
      </c>
      <c r="F4922" s="7">
        <f>(((20-15)/(MIN($E$2:$E$8761)-15))*Data[[#This Row],[temperatuur]])+18.151</f>
        <v>15.651</v>
      </c>
      <c r="G4922" s="7">
        <f>Data[[#This Row],[Tintern ]]-Data[[#This Row],[temperatuur]]</f>
        <v>3.7509999999999994</v>
      </c>
      <c r="H4922" s="7">
        <f>ROUND(IF(Data[[#This Row],[deltaT]]&gt;0,(Data[[#This Row],[Tintern ]]-Data[[#This Row],[temperatuur]])*Uitgangspunten!$B$9,0),1)</f>
        <v>13</v>
      </c>
      <c r="I4922">
        <f>(MAX(E4898:E4921)+MIN(E4898:E4921))/20</f>
        <v>1.1850000000000001</v>
      </c>
      <c r="J4922"/>
      <c r="K4922" s="6"/>
      <c r="O4922" s="5"/>
      <c r="P4922" s="8"/>
      <c r="U4922"/>
      <c r="V4922"/>
    </row>
    <row r="4923" spans="1:22" x14ac:dyDescent="0.25">
      <c r="A4923">
        <v>2002</v>
      </c>
      <c r="B4923">
        <v>4</v>
      </c>
      <c r="C4923">
        <v>3</v>
      </c>
      <c r="D4923">
        <v>1</v>
      </c>
      <c r="E4923" s="13">
        <v>11.9</v>
      </c>
      <c r="F4923" s="7">
        <f>(((20-15)/(MIN($E$2:$E$8761)-15))*Data[[#This Row],[temperatuur]])+18.151</f>
        <v>15.651</v>
      </c>
      <c r="G4923" s="7">
        <f>Data[[#This Row],[Tintern ]]-Data[[#This Row],[temperatuur]]</f>
        <v>3.7509999999999994</v>
      </c>
      <c r="H4923" s="7">
        <f>ROUND(IF(Data[[#This Row],[deltaT]]&gt;0,(Data[[#This Row],[Tintern ]]-Data[[#This Row],[temperatuur]])*Uitgangspunten!$B$9,0),1)</f>
        <v>13</v>
      </c>
      <c r="I4923"/>
      <c r="J4923"/>
      <c r="K4923" s="6"/>
      <c r="O4923" s="5"/>
      <c r="P4923" s="8"/>
      <c r="U4923"/>
      <c r="V4923"/>
    </row>
    <row r="4924" spans="1:22" x14ac:dyDescent="0.25">
      <c r="A4924">
        <v>2002</v>
      </c>
      <c r="B4924">
        <v>4</v>
      </c>
      <c r="C4924">
        <v>5</v>
      </c>
      <c r="D4924">
        <v>10</v>
      </c>
      <c r="E4924" s="13">
        <v>11.9</v>
      </c>
      <c r="F4924" s="7">
        <f>(((20-15)/(MIN($E$2:$E$8761)-15))*Data[[#This Row],[temperatuur]])+18.151</f>
        <v>15.651</v>
      </c>
      <c r="G4924" s="7">
        <f>Data[[#This Row],[Tintern ]]-Data[[#This Row],[temperatuur]]</f>
        <v>3.7509999999999994</v>
      </c>
      <c r="H4924" s="7">
        <f>ROUND(IF(Data[[#This Row],[deltaT]]&gt;0,(Data[[#This Row],[Tintern ]]-Data[[#This Row],[temperatuur]])*Uitgangspunten!$B$9,0),1)</f>
        <v>13</v>
      </c>
      <c r="I4924"/>
      <c r="J4924"/>
      <c r="K4924" s="6"/>
      <c r="O4924" s="5"/>
      <c r="P4924" s="8"/>
      <c r="U4924"/>
      <c r="V4924"/>
    </row>
    <row r="4925" spans="1:22" x14ac:dyDescent="0.25">
      <c r="A4925">
        <v>2002</v>
      </c>
      <c r="B4925">
        <v>4</v>
      </c>
      <c r="C4925">
        <v>11</v>
      </c>
      <c r="D4925">
        <v>16</v>
      </c>
      <c r="E4925" s="13">
        <v>11.9</v>
      </c>
      <c r="F4925" s="7">
        <f>(((20-15)/(MIN($E$2:$E$8761)-15))*Data[[#This Row],[temperatuur]])+18.151</f>
        <v>15.651</v>
      </c>
      <c r="G4925" s="7">
        <f>Data[[#This Row],[Tintern ]]-Data[[#This Row],[temperatuur]]</f>
        <v>3.7509999999999994</v>
      </c>
      <c r="H4925" s="7">
        <f>ROUND(IF(Data[[#This Row],[deltaT]]&gt;0,(Data[[#This Row],[Tintern ]]-Data[[#This Row],[temperatuur]])*Uitgangspunten!$B$9,0),1)</f>
        <v>13</v>
      </c>
      <c r="I4925"/>
      <c r="J4925"/>
      <c r="K4925" s="6"/>
      <c r="O4925" s="5"/>
      <c r="P4925" s="8"/>
      <c r="U4925"/>
      <c r="V4925"/>
    </row>
    <row r="4926" spans="1:22" x14ac:dyDescent="0.25">
      <c r="A4926">
        <v>2002</v>
      </c>
      <c r="B4926">
        <v>4</v>
      </c>
      <c r="C4926">
        <v>18</v>
      </c>
      <c r="D4926">
        <v>13</v>
      </c>
      <c r="E4926" s="13">
        <v>11.9</v>
      </c>
      <c r="F4926" s="7">
        <f>(((20-15)/(MIN($E$2:$E$8761)-15))*Data[[#This Row],[temperatuur]])+18.151</f>
        <v>15.651</v>
      </c>
      <c r="G4926" s="7">
        <f>Data[[#This Row],[Tintern ]]-Data[[#This Row],[temperatuur]]</f>
        <v>3.7509999999999994</v>
      </c>
      <c r="H4926" s="7">
        <f>ROUND(IF(Data[[#This Row],[deltaT]]&gt;0,(Data[[#This Row],[Tintern ]]-Data[[#This Row],[temperatuur]])*Uitgangspunten!$B$9,0),1)</f>
        <v>13</v>
      </c>
      <c r="I4926"/>
      <c r="J4926"/>
      <c r="K4926" s="6"/>
      <c r="O4926" s="5"/>
      <c r="P4926" s="8"/>
      <c r="U4926"/>
      <c r="V4926"/>
    </row>
    <row r="4927" spans="1:22" x14ac:dyDescent="0.25">
      <c r="A4927">
        <v>2002</v>
      </c>
      <c r="B4927">
        <v>4</v>
      </c>
      <c r="C4927">
        <v>18</v>
      </c>
      <c r="D4927">
        <v>17</v>
      </c>
      <c r="E4927" s="13">
        <v>11.9</v>
      </c>
      <c r="F4927" s="7">
        <f>(((20-15)/(MIN($E$2:$E$8761)-15))*Data[[#This Row],[temperatuur]])+18.151</f>
        <v>15.651</v>
      </c>
      <c r="G4927" s="7">
        <f>Data[[#This Row],[Tintern ]]-Data[[#This Row],[temperatuur]]</f>
        <v>3.7509999999999994</v>
      </c>
      <c r="H4927" s="7">
        <f>ROUND(IF(Data[[#This Row],[deltaT]]&gt;0,(Data[[#This Row],[Tintern ]]-Data[[#This Row],[temperatuur]])*Uitgangspunten!$B$9,0),1)</f>
        <v>13</v>
      </c>
      <c r="I4927"/>
      <c r="J4927"/>
      <c r="K4927" s="6"/>
      <c r="O4927" s="5"/>
      <c r="P4927" s="8"/>
      <c r="U4927"/>
      <c r="V4927"/>
    </row>
    <row r="4928" spans="1:22" x14ac:dyDescent="0.25">
      <c r="A4928">
        <v>2002</v>
      </c>
      <c r="B4928">
        <v>4</v>
      </c>
      <c r="C4928">
        <v>20</v>
      </c>
      <c r="D4928">
        <v>17</v>
      </c>
      <c r="E4928" s="13">
        <v>11.9</v>
      </c>
      <c r="F4928" s="7">
        <f>(((20-15)/(MIN($E$2:$E$8761)-15))*Data[[#This Row],[temperatuur]])+18.151</f>
        <v>15.651</v>
      </c>
      <c r="G4928" s="7">
        <f>Data[[#This Row],[Tintern ]]-Data[[#This Row],[temperatuur]]</f>
        <v>3.7509999999999994</v>
      </c>
      <c r="H4928" s="7">
        <f>ROUND(IF(Data[[#This Row],[deltaT]]&gt;0,(Data[[#This Row],[Tintern ]]-Data[[#This Row],[temperatuur]])*Uitgangspunten!$B$9,0),1)</f>
        <v>13</v>
      </c>
      <c r="I4928"/>
      <c r="J4928"/>
      <c r="K4928" s="6"/>
      <c r="O4928" s="5"/>
      <c r="P4928" s="8"/>
      <c r="U4928"/>
      <c r="V4928"/>
    </row>
    <row r="4929" spans="1:22" x14ac:dyDescent="0.25">
      <c r="A4929">
        <v>2002</v>
      </c>
      <c r="B4929">
        <v>4</v>
      </c>
      <c r="C4929">
        <v>30</v>
      </c>
      <c r="D4929">
        <v>13</v>
      </c>
      <c r="E4929" s="13">
        <v>11.9</v>
      </c>
      <c r="F4929" s="7">
        <f>(((20-15)/(MIN($E$2:$E$8761)-15))*Data[[#This Row],[temperatuur]])+18.151</f>
        <v>15.651</v>
      </c>
      <c r="G4929" s="7">
        <f>Data[[#This Row],[Tintern ]]-Data[[#This Row],[temperatuur]]</f>
        <v>3.7509999999999994</v>
      </c>
      <c r="H4929" s="7">
        <f>ROUND(IF(Data[[#This Row],[deltaT]]&gt;0,(Data[[#This Row],[Tintern ]]-Data[[#This Row],[temperatuur]])*Uitgangspunten!$B$9,0),1)</f>
        <v>13</v>
      </c>
      <c r="I4929"/>
      <c r="J4929"/>
      <c r="K4929" s="6"/>
      <c r="O4929" s="5"/>
      <c r="P4929" s="8"/>
      <c r="U4929"/>
      <c r="V4929"/>
    </row>
    <row r="4930" spans="1:22" x14ac:dyDescent="0.25">
      <c r="A4930">
        <v>2000</v>
      </c>
      <c r="B4930" s="3">
        <v>5</v>
      </c>
      <c r="C4930" s="3">
        <v>1</v>
      </c>
      <c r="D4930" s="3">
        <v>8</v>
      </c>
      <c r="E4930" s="13">
        <v>11.9</v>
      </c>
      <c r="F4930" s="7">
        <f>(((20-15)/(MIN($E$2:$E$8761)-15))*Data[[#This Row],[temperatuur]])+18.151</f>
        <v>15.651</v>
      </c>
      <c r="G4930" s="7">
        <f>Data[[#This Row],[Tintern ]]-Data[[#This Row],[temperatuur]]</f>
        <v>3.7509999999999994</v>
      </c>
      <c r="H4930" s="7">
        <f>ROUND(IF(Data[[#This Row],[deltaT]]&gt;0,(Data[[#This Row],[Tintern ]]-Data[[#This Row],[temperatuur]])*Uitgangspunten!$B$9,0),1)</f>
        <v>13</v>
      </c>
      <c r="I4930"/>
      <c r="J4930"/>
      <c r="K4930" s="6"/>
      <c r="O4930" s="5"/>
      <c r="P4930" s="8"/>
      <c r="U4930"/>
      <c r="V4930"/>
    </row>
    <row r="4931" spans="1:22" x14ac:dyDescent="0.25">
      <c r="A4931">
        <v>2000</v>
      </c>
      <c r="B4931">
        <v>5</v>
      </c>
      <c r="C4931">
        <v>2</v>
      </c>
      <c r="D4931">
        <v>16</v>
      </c>
      <c r="E4931" s="13">
        <v>11.9</v>
      </c>
      <c r="F4931" s="7">
        <f>(((20-15)/(MIN($E$2:$E$8761)-15))*Data[[#This Row],[temperatuur]])+18.151</f>
        <v>15.651</v>
      </c>
      <c r="G4931" s="7">
        <f>Data[[#This Row],[Tintern ]]-Data[[#This Row],[temperatuur]]</f>
        <v>3.7509999999999994</v>
      </c>
      <c r="H4931" s="7">
        <f>ROUND(IF(Data[[#This Row],[deltaT]]&gt;0,(Data[[#This Row],[Tintern ]]-Data[[#This Row],[temperatuur]])*Uitgangspunten!$B$9,0),1)</f>
        <v>13</v>
      </c>
      <c r="I4931"/>
      <c r="J4931"/>
      <c r="K4931" s="6"/>
      <c r="O4931" s="5"/>
      <c r="P4931" s="8"/>
      <c r="U4931"/>
      <c r="V4931"/>
    </row>
    <row r="4932" spans="1:22" x14ac:dyDescent="0.25">
      <c r="A4932">
        <v>2000</v>
      </c>
      <c r="B4932">
        <v>5</v>
      </c>
      <c r="C4932">
        <v>3</v>
      </c>
      <c r="D4932">
        <v>10</v>
      </c>
      <c r="E4932" s="13">
        <v>11.9</v>
      </c>
      <c r="F4932" s="7">
        <f>(((20-15)/(MIN($E$2:$E$8761)-15))*Data[[#This Row],[temperatuur]])+18.151</f>
        <v>15.651</v>
      </c>
      <c r="G4932" s="7">
        <f>Data[[#This Row],[Tintern ]]-Data[[#This Row],[temperatuur]]</f>
        <v>3.7509999999999994</v>
      </c>
      <c r="H4932" s="7">
        <f>ROUND(IF(Data[[#This Row],[deltaT]]&gt;0,(Data[[#This Row],[Tintern ]]-Data[[#This Row],[temperatuur]])*Uitgangspunten!$B$9,0),1)</f>
        <v>13</v>
      </c>
      <c r="I4932"/>
      <c r="J4932"/>
      <c r="K4932" s="6"/>
      <c r="O4932" s="5"/>
      <c r="P4932" s="8"/>
      <c r="U4932"/>
      <c r="V4932"/>
    </row>
    <row r="4933" spans="1:22" x14ac:dyDescent="0.25">
      <c r="A4933">
        <v>2000</v>
      </c>
      <c r="B4933">
        <v>5</v>
      </c>
      <c r="C4933">
        <v>3</v>
      </c>
      <c r="D4933">
        <v>23</v>
      </c>
      <c r="E4933" s="13">
        <v>11.9</v>
      </c>
      <c r="F4933" s="7">
        <f>(((20-15)/(MIN($E$2:$E$8761)-15))*Data[[#This Row],[temperatuur]])+18.151</f>
        <v>15.651</v>
      </c>
      <c r="G4933" s="7">
        <f>Data[[#This Row],[Tintern ]]-Data[[#This Row],[temperatuur]]</f>
        <v>3.7509999999999994</v>
      </c>
      <c r="H4933" s="7">
        <f>ROUND(IF(Data[[#This Row],[deltaT]]&gt;0,(Data[[#This Row],[Tintern ]]-Data[[#This Row],[temperatuur]])*Uitgangspunten!$B$9,0),1)</f>
        <v>13</v>
      </c>
      <c r="I4933"/>
      <c r="J4933"/>
      <c r="K4933" s="6"/>
      <c r="O4933" s="5"/>
      <c r="P4933" s="8"/>
      <c r="U4933"/>
      <c r="V4933"/>
    </row>
    <row r="4934" spans="1:22" x14ac:dyDescent="0.25">
      <c r="A4934">
        <v>2000</v>
      </c>
      <c r="B4934">
        <v>5</v>
      </c>
      <c r="C4934">
        <v>4</v>
      </c>
      <c r="D4934">
        <v>21</v>
      </c>
      <c r="E4934" s="13">
        <v>11.9</v>
      </c>
      <c r="F4934" s="7">
        <f>(((20-15)/(MIN($E$2:$E$8761)-15))*Data[[#This Row],[temperatuur]])+18.151</f>
        <v>15.651</v>
      </c>
      <c r="G4934" s="7">
        <f>Data[[#This Row],[Tintern ]]-Data[[#This Row],[temperatuur]]</f>
        <v>3.7509999999999994</v>
      </c>
      <c r="H4934" s="7">
        <f>ROUND(IF(Data[[#This Row],[deltaT]]&gt;0,(Data[[#This Row],[Tintern ]]-Data[[#This Row],[temperatuur]])*Uitgangspunten!$B$9,0),1)</f>
        <v>13</v>
      </c>
      <c r="I4934"/>
      <c r="J4934"/>
      <c r="K4934" s="6"/>
      <c r="O4934" s="5"/>
      <c r="P4934" s="8"/>
      <c r="U4934"/>
      <c r="V4934"/>
    </row>
    <row r="4935" spans="1:22" x14ac:dyDescent="0.25">
      <c r="A4935">
        <v>2000</v>
      </c>
      <c r="B4935">
        <v>5</v>
      </c>
      <c r="C4935">
        <v>21</v>
      </c>
      <c r="D4935">
        <v>14</v>
      </c>
      <c r="E4935" s="13">
        <v>11.9</v>
      </c>
      <c r="F4935" s="7">
        <f>(((20-15)/(MIN($E$2:$E$8761)-15))*Data[[#This Row],[temperatuur]])+18.151</f>
        <v>15.651</v>
      </c>
      <c r="G4935" s="7">
        <f>Data[[#This Row],[Tintern ]]-Data[[#This Row],[temperatuur]]</f>
        <v>3.7509999999999994</v>
      </c>
      <c r="H4935" s="7">
        <f>ROUND(IF(Data[[#This Row],[deltaT]]&gt;0,(Data[[#This Row],[Tintern ]]-Data[[#This Row],[temperatuur]])*Uitgangspunten!$B$9,0),1)</f>
        <v>13</v>
      </c>
      <c r="I4935"/>
      <c r="J4935"/>
      <c r="K4935" s="6"/>
      <c r="O4935" s="5"/>
      <c r="P4935" s="8"/>
      <c r="U4935"/>
      <c r="V4935"/>
    </row>
    <row r="4936" spans="1:22" x14ac:dyDescent="0.25">
      <c r="A4936">
        <v>2000</v>
      </c>
      <c r="B4936">
        <v>5</v>
      </c>
      <c r="C4936">
        <v>26</v>
      </c>
      <c r="D4936">
        <v>8</v>
      </c>
      <c r="E4936" s="13">
        <v>11.9</v>
      </c>
      <c r="F4936" s="7">
        <f>(((20-15)/(MIN($E$2:$E$8761)-15))*Data[[#This Row],[temperatuur]])+18.151</f>
        <v>15.651</v>
      </c>
      <c r="G4936" s="7">
        <f>Data[[#This Row],[Tintern ]]-Data[[#This Row],[temperatuur]]</f>
        <v>3.7509999999999994</v>
      </c>
      <c r="H4936" s="7">
        <f>ROUND(IF(Data[[#This Row],[deltaT]]&gt;0,(Data[[#This Row],[Tintern ]]-Data[[#This Row],[temperatuur]])*Uitgangspunten!$B$9,0),1)</f>
        <v>13</v>
      </c>
      <c r="I4936"/>
      <c r="J4936"/>
      <c r="K4936" s="6"/>
      <c r="O4936" s="5"/>
      <c r="P4936" s="8"/>
      <c r="U4936"/>
      <c r="V4936"/>
    </row>
    <row r="4937" spans="1:22" x14ac:dyDescent="0.25">
      <c r="A4937">
        <v>2000</v>
      </c>
      <c r="B4937">
        <v>5</v>
      </c>
      <c r="C4937">
        <v>30</v>
      </c>
      <c r="D4937">
        <v>9</v>
      </c>
      <c r="E4937" s="13">
        <v>11.9</v>
      </c>
      <c r="F4937" s="7">
        <f>(((20-15)/(MIN($E$2:$E$8761)-15))*Data[[#This Row],[temperatuur]])+18.151</f>
        <v>15.651</v>
      </c>
      <c r="G4937" s="7">
        <f>Data[[#This Row],[Tintern ]]-Data[[#This Row],[temperatuur]]</f>
        <v>3.7509999999999994</v>
      </c>
      <c r="H4937" s="7">
        <f>ROUND(IF(Data[[#This Row],[deltaT]]&gt;0,(Data[[#This Row],[Tintern ]]-Data[[#This Row],[temperatuur]])*Uitgangspunten!$B$9,0),1)</f>
        <v>13</v>
      </c>
      <c r="I4937"/>
      <c r="J4937"/>
      <c r="K4937" s="6"/>
      <c r="O4937" s="5"/>
      <c r="P4937" s="8"/>
      <c r="U4937"/>
      <c r="V4937"/>
    </row>
    <row r="4938" spans="1:22" x14ac:dyDescent="0.25">
      <c r="A4938">
        <v>2000</v>
      </c>
      <c r="B4938">
        <v>5</v>
      </c>
      <c r="C4938">
        <v>30</v>
      </c>
      <c r="D4938">
        <v>14</v>
      </c>
      <c r="E4938" s="13">
        <v>11.9</v>
      </c>
      <c r="F4938" s="7">
        <f>(((20-15)/(MIN($E$2:$E$8761)-15))*Data[[#This Row],[temperatuur]])+18.151</f>
        <v>15.651</v>
      </c>
      <c r="G4938" s="7">
        <f>Data[[#This Row],[Tintern ]]-Data[[#This Row],[temperatuur]]</f>
        <v>3.7509999999999994</v>
      </c>
      <c r="H4938" s="7">
        <f>ROUND(IF(Data[[#This Row],[deltaT]]&gt;0,(Data[[#This Row],[Tintern ]]-Data[[#This Row],[temperatuur]])*Uitgangspunten!$B$9,0),1)</f>
        <v>13</v>
      </c>
      <c r="I4938"/>
      <c r="J4938"/>
      <c r="K4938" s="6"/>
      <c r="O4938" s="5"/>
      <c r="P4938" s="8"/>
      <c r="U4938"/>
      <c r="V4938"/>
    </row>
    <row r="4939" spans="1:22" x14ac:dyDescent="0.25">
      <c r="A4939">
        <v>2011</v>
      </c>
      <c r="B4939">
        <v>6</v>
      </c>
      <c r="C4939">
        <v>7</v>
      </c>
      <c r="D4939">
        <v>4</v>
      </c>
      <c r="E4939" s="13">
        <v>11.9</v>
      </c>
      <c r="F4939" s="7">
        <f>(((20-15)/(MIN($E$2:$E$8761)-15))*Data[[#This Row],[temperatuur]])+18.151</f>
        <v>15.651</v>
      </c>
      <c r="G4939" s="7">
        <f>Data[[#This Row],[Tintern ]]-Data[[#This Row],[temperatuur]]</f>
        <v>3.7509999999999994</v>
      </c>
      <c r="H4939" s="7">
        <f>ROUND(IF(Data[[#This Row],[deltaT]]&gt;0,(Data[[#This Row],[Tintern ]]-Data[[#This Row],[temperatuur]])*Uitgangspunten!$B$9,0),1)</f>
        <v>13</v>
      </c>
      <c r="I4939"/>
      <c r="J4939"/>
      <c r="K4939" s="6"/>
      <c r="O4939" s="5"/>
      <c r="P4939" s="8"/>
      <c r="U4939"/>
      <c r="V4939"/>
    </row>
    <row r="4940" spans="1:22" x14ac:dyDescent="0.25">
      <c r="A4940">
        <v>2011</v>
      </c>
      <c r="B4940">
        <v>6</v>
      </c>
      <c r="C4940">
        <v>8</v>
      </c>
      <c r="D4940">
        <v>1</v>
      </c>
      <c r="E4940" s="13">
        <v>11.9</v>
      </c>
      <c r="F4940" s="7">
        <f>(((20-15)/(MIN($E$2:$E$8761)-15))*Data[[#This Row],[temperatuur]])+18.151</f>
        <v>15.651</v>
      </c>
      <c r="G4940" s="7">
        <f>Data[[#This Row],[Tintern ]]-Data[[#This Row],[temperatuur]]</f>
        <v>3.7509999999999994</v>
      </c>
      <c r="H4940" s="7">
        <f>ROUND(IF(Data[[#This Row],[deltaT]]&gt;0,(Data[[#This Row],[Tintern ]]-Data[[#This Row],[temperatuur]])*Uitgangspunten!$B$9,0),1)</f>
        <v>13</v>
      </c>
      <c r="I4940"/>
      <c r="J4940"/>
      <c r="K4940" s="6"/>
      <c r="O4940" s="5"/>
      <c r="P4940" s="8"/>
      <c r="U4940"/>
      <c r="V4940"/>
    </row>
    <row r="4941" spans="1:22" x14ac:dyDescent="0.25">
      <c r="A4941">
        <v>2011</v>
      </c>
      <c r="B4941">
        <v>6</v>
      </c>
      <c r="C4941">
        <v>20</v>
      </c>
      <c r="D4941">
        <v>2</v>
      </c>
      <c r="E4941" s="13">
        <v>11.9</v>
      </c>
      <c r="F4941" s="7">
        <f>(((20-15)/(MIN($E$2:$E$8761)-15))*Data[[#This Row],[temperatuur]])+18.151</f>
        <v>15.651</v>
      </c>
      <c r="G4941" s="7">
        <f>Data[[#This Row],[Tintern ]]-Data[[#This Row],[temperatuur]]</f>
        <v>3.7509999999999994</v>
      </c>
      <c r="H4941" s="7">
        <f>ROUND(IF(Data[[#This Row],[deltaT]]&gt;0,(Data[[#This Row],[Tintern ]]-Data[[#This Row],[temperatuur]])*Uitgangspunten!$B$9,0),1)</f>
        <v>13</v>
      </c>
      <c r="I4941"/>
      <c r="J4941"/>
      <c r="K4941" s="6"/>
      <c r="O4941" s="5"/>
      <c r="P4941" s="8"/>
      <c r="U4941"/>
      <c r="V4941"/>
    </row>
    <row r="4942" spans="1:22" x14ac:dyDescent="0.25">
      <c r="A4942">
        <v>2011</v>
      </c>
      <c r="B4942">
        <v>6</v>
      </c>
      <c r="C4942">
        <v>25</v>
      </c>
      <c r="D4942">
        <v>8</v>
      </c>
      <c r="E4942" s="13">
        <v>11.9</v>
      </c>
      <c r="F4942" s="7">
        <f>(((20-15)/(MIN($E$2:$E$8761)-15))*Data[[#This Row],[temperatuur]])+18.151</f>
        <v>15.651</v>
      </c>
      <c r="G4942" s="7">
        <f>Data[[#This Row],[Tintern ]]-Data[[#This Row],[temperatuur]]</f>
        <v>3.7509999999999994</v>
      </c>
      <c r="H4942" s="7">
        <f>ROUND(IF(Data[[#This Row],[deltaT]]&gt;0,(Data[[#This Row],[Tintern ]]-Data[[#This Row],[temperatuur]])*Uitgangspunten!$B$9,0),1)</f>
        <v>13</v>
      </c>
      <c r="I4942"/>
      <c r="J4942"/>
      <c r="K4942" s="6"/>
      <c r="O4942" s="5"/>
      <c r="P4942" s="8"/>
      <c r="U4942"/>
      <c r="V4942"/>
    </row>
    <row r="4943" spans="1:22" x14ac:dyDescent="0.25">
      <c r="A4943">
        <v>2011</v>
      </c>
      <c r="B4943">
        <v>6</v>
      </c>
      <c r="C4943">
        <v>25</v>
      </c>
      <c r="D4943">
        <v>9</v>
      </c>
      <c r="E4943" s="13">
        <v>11.9</v>
      </c>
      <c r="F4943" s="7">
        <f>(((20-15)/(MIN($E$2:$E$8761)-15))*Data[[#This Row],[temperatuur]])+18.151</f>
        <v>15.651</v>
      </c>
      <c r="G4943" s="7">
        <f>Data[[#This Row],[Tintern ]]-Data[[#This Row],[temperatuur]]</f>
        <v>3.7509999999999994</v>
      </c>
      <c r="H4943" s="7">
        <f>ROUND(IF(Data[[#This Row],[deltaT]]&gt;0,(Data[[#This Row],[Tintern ]]-Data[[#This Row],[temperatuur]])*Uitgangspunten!$B$9,0),1)</f>
        <v>13</v>
      </c>
      <c r="I4943"/>
      <c r="J4943"/>
      <c r="K4943" s="6"/>
      <c r="O4943" s="5"/>
      <c r="P4943" s="8"/>
      <c r="U4943"/>
      <c r="V4943"/>
    </row>
    <row r="4944" spans="1:22" x14ac:dyDescent="0.25">
      <c r="A4944">
        <v>2011</v>
      </c>
      <c r="B4944">
        <v>6</v>
      </c>
      <c r="C4944">
        <v>30</v>
      </c>
      <c r="D4944">
        <v>24</v>
      </c>
      <c r="E4944" s="13">
        <v>11.9</v>
      </c>
      <c r="F4944" s="7">
        <f>(((20-15)/(MIN($E$2:$E$8761)-15))*Data[[#This Row],[temperatuur]])+18.151</f>
        <v>15.651</v>
      </c>
      <c r="G4944" s="7">
        <f>Data[[#This Row],[Tintern ]]-Data[[#This Row],[temperatuur]]</f>
        <v>3.7509999999999994</v>
      </c>
      <c r="H4944" s="7">
        <f>ROUND(IF(Data[[#This Row],[deltaT]]&gt;0,(Data[[#This Row],[Tintern ]]-Data[[#This Row],[temperatuur]])*Uitgangspunten!$B$9,0),1)</f>
        <v>13</v>
      </c>
      <c r="I4944"/>
      <c r="J4944"/>
      <c r="K4944" s="6"/>
      <c r="O4944" s="5"/>
      <c r="P4944" s="8"/>
      <c r="U4944"/>
      <c r="V4944"/>
    </row>
    <row r="4945" spans="1:22" x14ac:dyDescent="0.25">
      <c r="A4945">
        <v>2008</v>
      </c>
      <c r="B4945">
        <v>7</v>
      </c>
      <c r="C4945">
        <v>20</v>
      </c>
      <c r="D4945">
        <v>22</v>
      </c>
      <c r="E4945" s="13">
        <v>11.9</v>
      </c>
      <c r="F4945" s="7">
        <f>(((20-15)/(MIN($E$2:$E$8761)-15))*Data[[#This Row],[temperatuur]])+18.151</f>
        <v>15.651</v>
      </c>
      <c r="G4945" s="7">
        <f>Data[[#This Row],[Tintern ]]-Data[[#This Row],[temperatuur]]</f>
        <v>3.7509999999999994</v>
      </c>
      <c r="H4945" s="7">
        <f>ROUND(IF(Data[[#This Row],[deltaT]]&gt;0,(Data[[#This Row],[Tintern ]]-Data[[#This Row],[temperatuur]])*Uitgangspunten!$B$9,0),1)</f>
        <v>13</v>
      </c>
      <c r="I4945"/>
      <c r="J4945"/>
      <c r="K4945" s="6"/>
      <c r="O4945" s="5"/>
      <c r="P4945" s="8"/>
      <c r="U4945"/>
      <c r="V4945"/>
    </row>
    <row r="4946" spans="1:22" x14ac:dyDescent="0.25">
      <c r="A4946">
        <v>2001</v>
      </c>
      <c r="B4946">
        <v>8</v>
      </c>
      <c r="C4946">
        <v>5</v>
      </c>
      <c r="D4946">
        <v>24</v>
      </c>
      <c r="E4946" s="13">
        <v>11.9</v>
      </c>
      <c r="F4946" s="7">
        <f>(((20-15)/(MIN($E$2:$E$8761)-15))*Data[[#This Row],[temperatuur]])+18.151</f>
        <v>15.651</v>
      </c>
      <c r="G4946" s="7">
        <f>Data[[#This Row],[Tintern ]]-Data[[#This Row],[temperatuur]]</f>
        <v>3.7509999999999994</v>
      </c>
      <c r="H4946" s="7">
        <f>ROUND(IF(Data[[#This Row],[deltaT]]&gt;0,(Data[[#This Row],[Tintern ]]-Data[[#This Row],[temperatuur]])*Uitgangspunten!$B$9,0),1)</f>
        <v>13</v>
      </c>
      <c r="I4946">
        <f>(MAX(E4922:E4945)+MIN(E4922:E4945))/20</f>
        <v>1.19</v>
      </c>
      <c r="J4946"/>
      <c r="K4946" s="6"/>
      <c r="O4946" s="5"/>
      <c r="P4946" s="8"/>
      <c r="U4946"/>
      <c r="V4946"/>
    </row>
    <row r="4947" spans="1:22" x14ac:dyDescent="0.25">
      <c r="A4947">
        <v>2001</v>
      </c>
      <c r="B4947">
        <v>8</v>
      </c>
      <c r="C4947">
        <v>20</v>
      </c>
      <c r="D4947">
        <v>23</v>
      </c>
      <c r="E4947" s="13">
        <v>11.9</v>
      </c>
      <c r="F4947" s="7">
        <f>(((20-15)/(MIN($E$2:$E$8761)-15))*Data[[#This Row],[temperatuur]])+18.151</f>
        <v>15.651</v>
      </c>
      <c r="G4947" s="7">
        <f>Data[[#This Row],[Tintern ]]-Data[[#This Row],[temperatuur]]</f>
        <v>3.7509999999999994</v>
      </c>
      <c r="H4947" s="7">
        <f>ROUND(IF(Data[[#This Row],[deltaT]]&gt;0,(Data[[#This Row],[Tintern ]]-Data[[#This Row],[temperatuur]])*Uitgangspunten!$B$9,0),1)</f>
        <v>13</v>
      </c>
      <c r="I4947"/>
      <c r="J4947"/>
      <c r="K4947" s="6"/>
      <c r="O4947" s="5"/>
      <c r="P4947" s="8"/>
      <c r="U4947"/>
      <c r="V4947"/>
    </row>
    <row r="4948" spans="1:22" x14ac:dyDescent="0.25">
      <c r="A4948">
        <v>2001</v>
      </c>
      <c r="B4948">
        <v>8</v>
      </c>
      <c r="C4948">
        <v>30</v>
      </c>
      <c r="D4948">
        <v>2</v>
      </c>
      <c r="E4948" s="13">
        <v>11.9</v>
      </c>
      <c r="F4948" s="7">
        <f>(((20-15)/(MIN($E$2:$E$8761)-15))*Data[[#This Row],[temperatuur]])+18.151</f>
        <v>15.651</v>
      </c>
      <c r="G4948" s="7">
        <f>Data[[#This Row],[Tintern ]]-Data[[#This Row],[temperatuur]]</f>
        <v>3.7509999999999994</v>
      </c>
      <c r="H4948" s="7">
        <f>ROUND(IF(Data[[#This Row],[deltaT]]&gt;0,(Data[[#This Row],[Tintern ]]-Data[[#This Row],[temperatuur]])*Uitgangspunten!$B$9,0),1)</f>
        <v>13</v>
      </c>
      <c r="I4948"/>
      <c r="J4948"/>
      <c r="K4948" s="6"/>
      <c r="O4948" s="5"/>
      <c r="P4948" s="8"/>
      <c r="U4948"/>
      <c r="V4948"/>
    </row>
    <row r="4949" spans="1:22" x14ac:dyDescent="0.25">
      <c r="A4949">
        <v>2011</v>
      </c>
      <c r="B4949">
        <v>9</v>
      </c>
      <c r="C4949">
        <v>18</v>
      </c>
      <c r="D4949">
        <v>5</v>
      </c>
      <c r="E4949" s="13">
        <v>11.9</v>
      </c>
      <c r="F4949" s="7">
        <f>(((20-15)/(MIN($E$2:$E$8761)-15))*Data[[#This Row],[temperatuur]])+18.151</f>
        <v>15.651</v>
      </c>
      <c r="G4949" s="7">
        <f>Data[[#This Row],[Tintern ]]-Data[[#This Row],[temperatuur]]</f>
        <v>3.7509999999999994</v>
      </c>
      <c r="H4949" s="7">
        <f>ROUND(IF(Data[[#This Row],[deltaT]]&gt;0,(Data[[#This Row],[Tintern ]]-Data[[#This Row],[temperatuur]])*Uitgangspunten!$B$9,0),1)</f>
        <v>13</v>
      </c>
      <c r="I4949"/>
      <c r="J4949"/>
      <c r="K4949" s="6"/>
      <c r="O4949" s="5"/>
      <c r="P4949" s="8"/>
      <c r="U4949"/>
      <c r="V4949"/>
    </row>
    <row r="4950" spans="1:22" x14ac:dyDescent="0.25">
      <c r="A4950">
        <v>2011</v>
      </c>
      <c r="B4950">
        <v>9</v>
      </c>
      <c r="C4950">
        <v>18</v>
      </c>
      <c r="D4950">
        <v>6</v>
      </c>
      <c r="E4950" s="13">
        <v>11.9</v>
      </c>
      <c r="F4950" s="7">
        <f>(((20-15)/(MIN($E$2:$E$8761)-15))*Data[[#This Row],[temperatuur]])+18.151</f>
        <v>15.651</v>
      </c>
      <c r="G4950" s="7">
        <f>Data[[#This Row],[Tintern ]]-Data[[#This Row],[temperatuur]]</f>
        <v>3.7509999999999994</v>
      </c>
      <c r="H4950" s="7">
        <f>ROUND(IF(Data[[#This Row],[deltaT]]&gt;0,(Data[[#This Row],[Tintern ]]-Data[[#This Row],[temperatuur]])*Uitgangspunten!$B$9,0),1)</f>
        <v>13</v>
      </c>
      <c r="I4950"/>
      <c r="J4950"/>
      <c r="K4950" s="6"/>
      <c r="O4950" s="5"/>
      <c r="P4950" s="8"/>
      <c r="U4950"/>
      <c r="V4950"/>
    </row>
    <row r="4951" spans="1:22" x14ac:dyDescent="0.25">
      <c r="A4951">
        <v>2011</v>
      </c>
      <c r="B4951">
        <v>9</v>
      </c>
      <c r="C4951">
        <v>22</v>
      </c>
      <c r="D4951">
        <v>23</v>
      </c>
      <c r="E4951" s="13">
        <v>11.9</v>
      </c>
      <c r="F4951" s="7">
        <f>(((20-15)/(MIN($E$2:$E$8761)-15))*Data[[#This Row],[temperatuur]])+18.151</f>
        <v>15.651</v>
      </c>
      <c r="G4951" s="7">
        <f>Data[[#This Row],[Tintern ]]-Data[[#This Row],[temperatuur]]</f>
        <v>3.7509999999999994</v>
      </c>
      <c r="H4951" s="7">
        <f>ROUND(IF(Data[[#This Row],[deltaT]]&gt;0,(Data[[#This Row],[Tintern ]]-Data[[#This Row],[temperatuur]])*Uitgangspunten!$B$9,0),1)</f>
        <v>13</v>
      </c>
      <c r="I4951"/>
      <c r="J4951"/>
      <c r="K4951" s="6"/>
      <c r="O4951" s="5"/>
      <c r="P4951" s="8"/>
      <c r="U4951"/>
      <c r="V4951"/>
    </row>
    <row r="4952" spans="1:22" x14ac:dyDescent="0.25">
      <c r="A4952">
        <v>2011</v>
      </c>
      <c r="B4952">
        <v>9</v>
      </c>
      <c r="C4952">
        <v>26</v>
      </c>
      <c r="D4952">
        <v>2</v>
      </c>
      <c r="E4952" s="13">
        <v>11.9</v>
      </c>
      <c r="F4952" s="7">
        <f>(((20-15)/(MIN($E$2:$E$8761)-15))*Data[[#This Row],[temperatuur]])+18.151</f>
        <v>15.651</v>
      </c>
      <c r="G4952" s="7">
        <f>Data[[#This Row],[Tintern ]]-Data[[#This Row],[temperatuur]]</f>
        <v>3.7509999999999994</v>
      </c>
      <c r="H4952" s="7">
        <f>ROUND(IF(Data[[#This Row],[deltaT]]&gt;0,(Data[[#This Row],[Tintern ]]-Data[[#This Row],[temperatuur]])*Uitgangspunten!$B$9,0),1)</f>
        <v>13</v>
      </c>
      <c r="I4952"/>
      <c r="J4952"/>
      <c r="K4952" s="6"/>
      <c r="O4952" s="5"/>
      <c r="P4952" s="8"/>
      <c r="U4952"/>
      <c r="V4952"/>
    </row>
    <row r="4953" spans="1:22" x14ac:dyDescent="0.25">
      <c r="A4953">
        <v>2010</v>
      </c>
      <c r="B4953">
        <v>10</v>
      </c>
      <c r="C4953">
        <v>14</v>
      </c>
      <c r="D4953">
        <v>16</v>
      </c>
      <c r="E4953" s="13">
        <v>11.9</v>
      </c>
      <c r="F4953" s="7">
        <f>(((20-15)/(MIN($E$2:$E$8761)-15))*Data[[#This Row],[temperatuur]])+18.151</f>
        <v>15.651</v>
      </c>
      <c r="G4953" s="7">
        <f>Data[[#This Row],[Tintern ]]-Data[[#This Row],[temperatuur]]</f>
        <v>3.7509999999999994</v>
      </c>
      <c r="H4953" s="7">
        <f>ROUND(IF(Data[[#This Row],[deltaT]]&gt;0,(Data[[#This Row],[Tintern ]]-Data[[#This Row],[temperatuur]])*Uitgangspunten!$B$9,0),1)</f>
        <v>13</v>
      </c>
      <c r="I4953"/>
      <c r="J4953"/>
      <c r="K4953" s="6"/>
      <c r="O4953" s="5"/>
      <c r="P4953" s="8"/>
      <c r="U4953"/>
      <c r="V4953"/>
    </row>
    <row r="4954" spans="1:22" x14ac:dyDescent="0.25">
      <c r="A4954">
        <v>2010</v>
      </c>
      <c r="B4954">
        <v>10</v>
      </c>
      <c r="C4954">
        <v>22</v>
      </c>
      <c r="D4954">
        <v>12</v>
      </c>
      <c r="E4954" s="13">
        <v>11.9</v>
      </c>
      <c r="F4954" s="7">
        <f>(((20-15)/(MIN($E$2:$E$8761)-15))*Data[[#This Row],[temperatuur]])+18.151</f>
        <v>15.651</v>
      </c>
      <c r="G4954" s="7">
        <f>Data[[#This Row],[Tintern ]]-Data[[#This Row],[temperatuur]]</f>
        <v>3.7509999999999994</v>
      </c>
      <c r="H4954" s="7">
        <f>ROUND(IF(Data[[#This Row],[deltaT]]&gt;0,(Data[[#This Row],[Tintern ]]-Data[[#This Row],[temperatuur]])*Uitgangspunten!$B$9,0),1)</f>
        <v>13</v>
      </c>
      <c r="I4954"/>
      <c r="J4954"/>
      <c r="K4954" s="6"/>
      <c r="O4954" s="5"/>
      <c r="P4954" s="8"/>
      <c r="U4954"/>
      <c r="V4954"/>
    </row>
    <row r="4955" spans="1:22" x14ac:dyDescent="0.25">
      <c r="A4955">
        <v>2010</v>
      </c>
      <c r="B4955">
        <v>10</v>
      </c>
      <c r="C4955">
        <v>29</v>
      </c>
      <c r="D4955">
        <v>16</v>
      </c>
      <c r="E4955" s="13">
        <v>11.9</v>
      </c>
      <c r="F4955" s="7">
        <f>(((20-15)/(MIN($E$2:$E$8761)-15))*Data[[#This Row],[temperatuur]])+18.151</f>
        <v>15.651</v>
      </c>
      <c r="G4955" s="7">
        <f>Data[[#This Row],[Tintern ]]-Data[[#This Row],[temperatuur]]</f>
        <v>3.7509999999999994</v>
      </c>
      <c r="H4955" s="7">
        <f>ROUND(IF(Data[[#This Row],[deltaT]]&gt;0,(Data[[#This Row],[Tintern ]]-Data[[#This Row],[temperatuur]])*Uitgangspunten!$B$9,0),1)</f>
        <v>13</v>
      </c>
      <c r="I4955"/>
      <c r="J4955"/>
      <c r="K4955" s="6"/>
      <c r="O4955" s="5"/>
      <c r="P4955" s="8"/>
      <c r="U4955"/>
      <c r="V4955"/>
    </row>
    <row r="4956" spans="1:22" x14ac:dyDescent="0.25">
      <c r="A4956">
        <v>2003</v>
      </c>
      <c r="B4956">
        <v>11</v>
      </c>
      <c r="C4956">
        <v>18</v>
      </c>
      <c r="D4956">
        <v>22</v>
      </c>
      <c r="E4956" s="13">
        <v>11.9</v>
      </c>
      <c r="F4956" s="7">
        <f>(((20-15)/(MIN($E$2:$E$8761)-15))*Data[[#This Row],[temperatuur]])+18.151</f>
        <v>15.651</v>
      </c>
      <c r="G4956" s="7">
        <f>Data[[#This Row],[Tintern ]]-Data[[#This Row],[temperatuur]]</f>
        <v>3.7509999999999994</v>
      </c>
      <c r="H4956" s="7">
        <f>ROUND(IF(Data[[#This Row],[deltaT]]&gt;0,(Data[[#This Row],[Tintern ]]-Data[[#This Row],[temperatuur]])*Uitgangspunten!$B$9,0),1)</f>
        <v>13</v>
      </c>
      <c r="I4956"/>
      <c r="J4956"/>
      <c r="K4956" s="6"/>
      <c r="O4956" s="5"/>
      <c r="P4956" s="8"/>
      <c r="U4956"/>
      <c r="V4956"/>
    </row>
    <row r="4957" spans="1:22" x14ac:dyDescent="0.25">
      <c r="A4957">
        <v>2003</v>
      </c>
      <c r="B4957">
        <v>11</v>
      </c>
      <c r="C4957">
        <v>19</v>
      </c>
      <c r="D4957">
        <v>2</v>
      </c>
      <c r="E4957" s="13">
        <v>11.9</v>
      </c>
      <c r="F4957" s="7">
        <f>(((20-15)/(MIN($E$2:$E$8761)-15))*Data[[#This Row],[temperatuur]])+18.151</f>
        <v>15.651</v>
      </c>
      <c r="G4957" s="7">
        <f>Data[[#This Row],[Tintern ]]-Data[[#This Row],[temperatuur]]</f>
        <v>3.7509999999999994</v>
      </c>
      <c r="H4957" s="7">
        <f>ROUND(IF(Data[[#This Row],[deltaT]]&gt;0,(Data[[#This Row],[Tintern ]]-Data[[#This Row],[temperatuur]])*Uitgangspunten!$B$9,0),1)</f>
        <v>13</v>
      </c>
      <c r="I4957"/>
      <c r="J4957"/>
      <c r="K4957" s="6"/>
      <c r="O4957" s="5"/>
      <c r="P4957" s="8"/>
      <c r="U4957"/>
      <c r="V4957"/>
    </row>
    <row r="4958" spans="1:22" x14ac:dyDescent="0.25">
      <c r="A4958">
        <v>2003</v>
      </c>
      <c r="B4958">
        <v>11</v>
      </c>
      <c r="C4958">
        <v>19</v>
      </c>
      <c r="D4958">
        <v>4</v>
      </c>
      <c r="E4958" s="13">
        <v>11.9</v>
      </c>
      <c r="F4958" s="7">
        <f>(((20-15)/(MIN($E$2:$E$8761)-15))*Data[[#This Row],[temperatuur]])+18.151</f>
        <v>15.651</v>
      </c>
      <c r="G4958" s="7">
        <f>Data[[#This Row],[Tintern ]]-Data[[#This Row],[temperatuur]]</f>
        <v>3.7509999999999994</v>
      </c>
      <c r="H4958" s="7">
        <f>ROUND(IF(Data[[#This Row],[deltaT]]&gt;0,(Data[[#This Row],[Tintern ]]-Data[[#This Row],[temperatuur]])*Uitgangspunten!$B$9,0),1)</f>
        <v>13</v>
      </c>
      <c r="I4958"/>
      <c r="J4958"/>
      <c r="K4958" s="6"/>
      <c r="O4958" s="5"/>
      <c r="P4958" s="8"/>
      <c r="U4958"/>
      <c r="V4958"/>
    </row>
    <row r="4959" spans="1:22" x14ac:dyDescent="0.25">
      <c r="A4959">
        <v>2003</v>
      </c>
      <c r="B4959">
        <v>11</v>
      </c>
      <c r="C4959">
        <v>19</v>
      </c>
      <c r="D4959">
        <v>7</v>
      </c>
      <c r="E4959" s="13">
        <v>11.9</v>
      </c>
      <c r="F4959" s="7">
        <f>(((20-15)/(MIN($E$2:$E$8761)-15))*Data[[#This Row],[temperatuur]])+18.151</f>
        <v>15.651</v>
      </c>
      <c r="G4959" s="7">
        <f>Data[[#This Row],[Tintern ]]-Data[[#This Row],[temperatuur]]</f>
        <v>3.7509999999999994</v>
      </c>
      <c r="H4959" s="7">
        <f>ROUND(IF(Data[[#This Row],[deltaT]]&gt;0,(Data[[#This Row],[Tintern ]]-Data[[#This Row],[temperatuur]])*Uitgangspunten!$B$9,0),1)</f>
        <v>13</v>
      </c>
      <c r="I4959"/>
      <c r="J4959"/>
      <c r="K4959" s="6"/>
      <c r="O4959" s="5"/>
      <c r="P4959" s="8"/>
      <c r="U4959"/>
      <c r="V4959"/>
    </row>
    <row r="4960" spans="1:22" x14ac:dyDescent="0.25">
      <c r="A4960">
        <v>2003</v>
      </c>
      <c r="B4960">
        <v>11</v>
      </c>
      <c r="C4960">
        <v>19</v>
      </c>
      <c r="D4960">
        <v>24</v>
      </c>
      <c r="E4960" s="13">
        <v>11.9</v>
      </c>
      <c r="F4960" s="7">
        <f>(((20-15)/(MIN($E$2:$E$8761)-15))*Data[[#This Row],[temperatuur]])+18.151</f>
        <v>15.651</v>
      </c>
      <c r="G4960" s="7">
        <f>Data[[#This Row],[Tintern ]]-Data[[#This Row],[temperatuur]]</f>
        <v>3.7509999999999994</v>
      </c>
      <c r="H4960" s="7">
        <f>ROUND(IF(Data[[#This Row],[deltaT]]&gt;0,(Data[[#This Row],[Tintern ]]-Data[[#This Row],[temperatuur]])*Uitgangspunten!$B$9,0),1)</f>
        <v>13</v>
      </c>
      <c r="I4960"/>
      <c r="J4960"/>
      <c r="K4960" s="6"/>
      <c r="O4960" s="5"/>
      <c r="P4960" s="8"/>
      <c r="U4960"/>
      <c r="V4960"/>
    </row>
    <row r="4961" spans="1:22" x14ac:dyDescent="0.25">
      <c r="A4961">
        <v>2003</v>
      </c>
      <c r="B4961">
        <v>11</v>
      </c>
      <c r="C4961">
        <v>23</v>
      </c>
      <c r="D4961">
        <v>5</v>
      </c>
      <c r="E4961" s="13">
        <v>11.9</v>
      </c>
      <c r="F4961" s="7">
        <f>(((20-15)/(MIN($E$2:$E$8761)-15))*Data[[#This Row],[temperatuur]])+18.151</f>
        <v>15.651</v>
      </c>
      <c r="G4961" s="7">
        <f>Data[[#This Row],[Tintern ]]-Data[[#This Row],[temperatuur]]</f>
        <v>3.7509999999999994</v>
      </c>
      <c r="H4961" s="7">
        <f>ROUND(IF(Data[[#This Row],[deltaT]]&gt;0,(Data[[#This Row],[Tintern ]]-Data[[#This Row],[temperatuur]])*Uitgangspunten!$B$9,0),1)</f>
        <v>13</v>
      </c>
      <c r="I4961"/>
      <c r="J4961"/>
      <c r="K4961" s="6"/>
      <c r="O4961" s="5"/>
      <c r="P4961" s="8"/>
      <c r="U4961"/>
      <c r="V4961"/>
    </row>
    <row r="4962" spans="1:22" x14ac:dyDescent="0.25">
      <c r="A4962">
        <v>2003</v>
      </c>
      <c r="B4962">
        <v>12</v>
      </c>
      <c r="C4962">
        <v>13</v>
      </c>
      <c r="D4962">
        <v>7</v>
      </c>
      <c r="E4962" s="13">
        <v>11.9</v>
      </c>
      <c r="F4962" s="7">
        <f>(((20-15)/(MIN($E$2:$E$8761)-15))*Data[[#This Row],[temperatuur]])+18.151</f>
        <v>15.651</v>
      </c>
      <c r="G4962" s="7">
        <f>Data[[#This Row],[Tintern ]]-Data[[#This Row],[temperatuur]]</f>
        <v>3.7509999999999994</v>
      </c>
      <c r="H4962" s="7">
        <f>ROUND(IF(Data[[#This Row],[deltaT]]&gt;0,(Data[[#This Row],[Tintern ]]-Data[[#This Row],[temperatuur]])*Uitgangspunten!$B$9,0),1)</f>
        <v>13</v>
      </c>
      <c r="I4962"/>
      <c r="J4962"/>
      <c r="K4962" s="6"/>
      <c r="O4962" s="5"/>
      <c r="P4962" s="8"/>
      <c r="U4962"/>
      <c r="V4962"/>
    </row>
    <row r="4963" spans="1:22" x14ac:dyDescent="0.25">
      <c r="A4963">
        <v>2003</v>
      </c>
      <c r="B4963">
        <v>12</v>
      </c>
      <c r="C4963">
        <v>13</v>
      </c>
      <c r="D4963">
        <v>13</v>
      </c>
      <c r="E4963" s="13">
        <v>11.9</v>
      </c>
      <c r="F4963" s="7">
        <f>(((20-15)/(MIN($E$2:$E$8761)-15))*Data[[#This Row],[temperatuur]])+18.151</f>
        <v>15.651</v>
      </c>
      <c r="G4963" s="7">
        <f>Data[[#This Row],[Tintern ]]-Data[[#This Row],[temperatuur]]</f>
        <v>3.7509999999999994</v>
      </c>
      <c r="H4963" s="7">
        <f>ROUND(IF(Data[[#This Row],[deltaT]]&gt;0,(Data[[#This Row],[Tintern ]]-Data[[#This Row],[temperatuur]])*Uitgangspunten!$B$9,0),1)</f>
        <v>13</v>
      </c>
      <c r="I4963"/>
      <c r="J4963"/>
      <c r="K4963" s="6"/>
      <c r="O4963" s="5"/>
      <c r="P4963" s="8"/>
      <c r="U4963"/>
      <c r="V4963"/>
    </row>
    <row r="4964" spans="1:22" x14ac:dyDescent="0.25">
      <c r="A4964">
        <v>2004</v>
      </c>
      <c r="B4964">
        <v>2</v>
      </c>
      <c r="C4964">
        <v>4</v>
      </c>
      <c r="D4964">
        <v>6</v>
      </c>
      <c r="E4964" s="13">
        <v>12</v>
      </c>
      <c r="F4964" s="7">
        <f>(((20-15)/(MIN($E$2:$E$8761)-15))*Data[[#This Row],[temperatuur]])+18.151</f>
        <v>15.629991596638655</v>
      </c>
      <c r="G4964" s="7">
        <f>Data[[#This Row],[Tintern ]]-Data[[#This Row],[temperatuur]]</f>
        <v>3.6299915966386553</v>
      </c>
      <c r="H4964" s="7">
        <f>ROUND(IF(Data[[#This Row],[deltaT]]&gt;0,(Data[[#This Row],[Tintern ]]-Data[[#This Row],[temperatuur]])*Uitgangspunten!$B$9,0),1)</f>
        <v>12.6</v>
      </c>
      <c r="I4964"/>
      <c r="J4964"/>
      <c r="K4964" s="6"/>
      <c r="O4964" s="5"/>
      <c r="P4964" s="8"/>
      <c r="U4964"/>
      <c r="V4964"/>
    </row>
    <row r="4965" spans="1:22" x14ac:dyDescent="0.25">
      <c r="A4965">
        <v>2004</v>
      </c>
      <c r="B4965">
        <v>2</v>
      </c>
      <c r="C4965">
        <v>5</v>
      </c>
      <c r="D4965">
        <v>11</v>
      </c>
      <c r="E4965" s="13">
        <v>12</v>
      </c>
      <c r="F4965" s="7">
        <f>(((20-15)/(MIN($E$2:$E$8761)-15))*Data[[#This Row],[temperatuur]])+18.151</f>
        <v>15.629991596638655</v>
      </c>
      <c r="G4965" s="7">
        <f>Data[[#This Row],[Tintern ]]-Data[[#This Row],[temperatuur]]</f>
        <v>3.6299915966386553</v>
      </c>
      <c r="H4965" s="7">
        <f>ROUND(IF(Data[[#This Row],[deltaT]]&gt;0,(Data[[#This Row],[Tintern ]]-Data[[#This Row],[temperatuur]])*Uitgangspunten!$B$9,0),1)</f>
        <v>12.6</v>
      </c>
      <c r="I4965"/>
      <c r="J4965"/>
      <c r="K4965" s="6"/>
      <c r="O4965" s="5"/>
      <c r="P4965" s="8"/>
      <c r="U4965"/>
      <c r="V4965"/>
    </row>
    <row r="4966" spans="1:22" x14ac:dyDescent="0.25">
      <c r="A4966">
        <v>2004</v>
      </c>
      <c r="B4966">
        <v>2</v>
      </c>
      <c r="C4966">
        <v>5</v>
      </c>
      <c r="D4966">
        <v>16</v>
      </c>
      <c r="E4966" s="13">
        <v>12</v>
      </c>
      <c r="F4966" s="7">
        <f>(((20-15)/(MIN($E$2:$E$8761)-15))*Data[[#This Row],[temperatuur]])+18.151</f>
        <v>15.629991596638655</v>
      </c>
      <c r="G4966" s="7">
        <f>Data[[#This Row],[Tintern ]]-Data[[#This Row],[temperatuur]]</f>
        <v>3.6299915966386553</v>
      </c>
      <c r="H4966" s="7">
        <f>ROUND(IF(Data[[#This Row],[deltaT]]&gt;0,(Data[[#This Row],[Tintern ]]-Data[[#This Row],[temperatuur]])*Uitgangspunten!$B$9,0),1)</f>
        <v>12.6</v>
      </c>
      <c r="I4966"/>
      <c r="J4966"/>
      <c r="K4966" s="6"/>
      <c r="O4966" s="5"/>
      <c r="P4966" s="8"/>
      <c r="U4966"/>
      <c r="V4966"/>
    </row>
    <row r="4967" spans="1:22" x14ac:dyDescent="0.25">
      <c r="A4967">
        <v>2004</v>
      </c>
      <c r="B4967">
        <v>3</v>
      </c>
      <c r="C4967">
        <v>20</v>
      </c>
      <c r="D4967">
        <v>15</v>
      </c>
      <c r="E4967" s="13">
        <v>12</v>
      </c>
      <c r="F4967" s="7">
        <f>(((20-15)/(MIN($E$2:$E$8761)-15))*Data[[#This Row],[temperatuur]])+18.151</f>
        <v>15.629991596638655</v>
      </c>
      <c r="G4967" s="7">
        <f>Data[[#This Row],[Tintern ]]-Data[[#This Row],[temperatuur]]</f>
        <v>3.6299915966386553</v>
      </c>
      <c r="H4967" s="7">
        <f>ROUND(IF(Data[[#This Row],[deltaT]]&gt;0,(Data[[#This Row],[Tintern ]]-Data[[#This Row],[temperatuur]])*Uitgangspunten!$B$9,0),1)</f>
        <v>12.6</v>
      </c>
      <c r="I4967"/>
      <c r="J4967"/>
      <c r="K4967" s="6"/>
      <c r="O4967" s="5"/>
      <c r="P4967" s="8"/>
      <c r="U4967"/>
      <c r="V4967"/>
    </row>
    <row r="4968" spans="1:22" x14ac:dyDescent="0.25">
      <c r="A4968">
        <v>2004</v>
      </c>
      <c r="B4968">
        <v>3</v>
      </c>
      <c r="C4968">
        <v>29</v>
      </c>
      <c r="D4968">
        <v>11</v>
      </c>
      <c r="E4968" s="13">
        <v>12</v>
      </c>
      <c r="F4968" s="7">
        <f>(((20-15)/(MIN($E$2:$E$8761)-15))*Data[[#This Row],[temperatuur]])+18.151</f>
        <v>15.629991596638655</v>
      </c>
      <c r="G4968" s="7">
        <f>Data[[#This Row],[Tintern ]]-Data[[#This Row],[temperatuur]]</f>
        <v>3.6299915966386553</v>
      </c>
      <c r="H4968" s="7">
        <f>ROUND(IF(Data[[#This Row],[deltaT]]&gt;0,(Data[[#This Row],[Tintern ]]-Data[[#This Row],[temperatuur]])*Uitgangspunten!$B$9,0),1)</f>
        <v>12.6</v>
      </c>
      <c r="I4968"/>
      <c r="J4968"/>
      <c r="K4968" s="6"/>
      <c r="O4968" s="5"/>
      <c r="P4968" s="8"/>
      <c r="U4968"/>
      <c r="V4968"/>
    </row>
    <row r="4969" spans="1:22" x14ac:dyDescent="0.25">
      <c r="A4969">
        <v>2002</v>
      </c>
      <c r="B4969">
        <v>4</v>
      </c>
      <c r="C4969">
        <v>11</v>
      </c>
      <c r="D4969">
        <v>12</v>
      </c>
      <c r="E4969" s="13">
        <v>12</v>
      </c>
      <c r="F4969" s="7">
        <f>(((20-15)/(MIN($E$2:$E$8761)-15))*Data[[#This Row],[temperatuur]])+18.151</f>
        <v>15.629991596638655</v>
      </c>
      <c r="G4969" s="7">
        <f>Data[[#This Row],[Tintern ]]-Data[[#This Row],[temperatuur]]</f>
        <v>3.6299915966386553</v>
      </c>
      <c r="H4969" s="7">
        <f>ROUND(IF(Data[[#This Row],[deltaT]]&gt;0,(Data[[#This Row],[Tintern ]]-Data[[#This Row],[temperatuur]])*Uitgangspunten!$B$9,0),1)</f>
        <v>12.6</v>
      </c>
      <c r="I4969"/>
      <c r="J4969"/>
      <c r="K4969" s="6"/>
      <c r="O4969" s="5"/>
      <c r="P4969" s="8"/>
      <c r="U4969"/>
      <c r="V4969"/>
    </row>
    <row r="4970" spans="1:22" x14ac:dyDescent="0.25">
      <c r="A4970">
        <v>2002</v>
      </c>
      <c r="B4970">
        <v>4</v>
      </c>
      <c r="C4970">
        <v>11</v>
      </c>
      <c r="D4970">
        <v>14</v>
      </c>
      <c r="E4970" s="13">
        <v>12</v>
      </c>
      <c r="F4970" s="7">
        <f>(((20-15)/(MIN($E$2:$E$8761)-15))*Data[[#This Row],[temperatuur]])+18.151</f>
        <v>15.629991596638655</v>
      </c>
      <c r="G4970" s="7">
        <f>Data[[#This Row],[Tintern ]]-Data[[#This Row],[temperatuur]]</f>
        <v>3.6299915966386553</v>
      </c>
      <c r="H4970" s="7">
        <f>ROUND(IF(Data[[#This Row],[deltaT]]&gt;0,(Data[[#This Row],[Tintern ]]-Data[[#This Row],[temperatuur]])*Uitgangspunten!$B$9,0),1)</f>
        <v>12.6</v>
      </c>
      <c r="I4970">
        <f>(MAX(E4946:E4969)+MIN(E4946:E4969))/20</f>
        <v>1.1949999999999998</v>
      </c>
      <c r="J4970"/>
      <c r="K4970" s="6"/>
      <c r="O4970" s="5"/>
      <c r="P4970" s="8"/>
      <c r="U4970"/>
      <c r="V4970"/>
    </row>
    <row r="4971" spans="1:22" x14ac:dyDescent="0.25">
      <c r="A4971">
        <v>2002</v>
      </c>
      <c r="B4971">
        <v>4</v>
      </c>
      <c r="C4971">
        <v>11</v>
      </c>
      <c r="D4971">
        <v>15</v>
      </c>
      <c r="E4971" s="13">
        <v>12</v>
      </c>
      <c r="F4971" s="7">
        <f>(((20-15)/(MIN($E$2:$E$8761)-15))*Data[[#This Row],[temperatuur]])+18.151</f>
        <v>15.629991596638655</v>
      </c>
      <c r="G4971" s="7">
        <f>Data[[#This Row],[Tintern ]]-Data[[#This Row],[temperatuur]]</f>
        <v>3.6299915966386553</v>
      </c>
      <c r="H4971" s="7">
        <f>ROUND(IF(Data[[#This Row],[deltaT]]&gt;0,(Data[[#This Row],[Tintern ]]-Data[[#This Row],[temperatuur]])*Uitgangspunten!$B$9,0),1)</f>
        <v>12.6</v>
      </c>
      <c r="I4971"/>
      <c r="J4971"/>
      <c r="K4971" s="6"/>
      <c r="O4971" s="5"/>
      <c r="P4971" s="8"/>
      <c r="U4971"/>
      <c r="V4971"/>
    </row>
    <row r="4972" spans="1:22" x14ac:dyDescent="0.25">
      <c r="A4972">
        <v>2002</v>
      </c>
      <c r="B4972">
        <v>4</v>
      </c>
      <c r="C4972">
        <v>19</v>
      </c>
      <c r="D4972">
        <v>13</v>
      </c>
      <c r="E4972" s="13">
        <v>12</v>
      </c>
      <c r="F4972" s="7">
        <f>(((20-15)/(MIN($E$2:$E$8761)-15))*Data[[#This Row],[temperatuur]])+18.151</f>
        <v>15.629991596638655</v>
      </c>
      <c r="G4972" s="7">
        <f>Data[[#This Row],[Tintern ]]-Data[[#This Row],[temperatuur]]</f>
        <v>3.6299915966386553</v>
      </c>
      <c r="H4972" s="7">
        <f>ROUND(IF(Data[[#This Row],[deltaT]]&gt;0,(Data[[#This Row],[Tintern ]]-Data[[#This Row],[temperatuur]])*Uitgangspunten!$B$9,0),1)</f>
        <v>12.6</v>
      </c>
      <c r="I4972"/>
      <c r="J4972"/>
      <c r="K4972" s="6"/>
      <c r="O4972" s="5"/>
      <c r="P4972" s="8"/>
      <c r="U4972"/>
      <c r="V4972"/>
    </row>
    <row r="4973" spans="1:22" x14ac:dyDescent="0.25">
      <c r="A4973">
        <v>2002</v>
      </c>
      <c r="B4973">
        <v>4</v>
      </c>
      <c r="C4973">
        <v>19</v>
      </c>
      <c r="D4973">
        <v>15</v>
      </c>
      <c r="E4973" s="13">
        <v>12</v>
      </c>
      <c r="F4973" s="7">
        <f>(((20-15)/(MIN($E$2:$E$8761)-15))*Data[[#This Row],[temperatuur]])+18.151</f>
        <v>15.629991596638655</v>
      </c>
      <c r="G4973" s="7">
        <f>Data[[#This Row],[Tintern ]]-Data[[#This Row],[temperatuur]]</f>
        <v>3.6299915966386553</v>
      </c>
      <c r="H4973" s="7">
        <f>ROUND(IF(Data[[#This Row],[deltaT]]&gt;0,(Data[[#This Row],[Tintern ]]-Data[[#This Row],[temperatuur]])*Uitgangspunten!$B$9,0),1)</f>
        <v>12.6</v>
      </c>
      <c r="I4973"/>
      <c r="J4973"/>
      <c r="K4973" s="6"/>
      <c r="O4973" s="5"/>
      <c r="P4973" s="8"/>
      <c r="U4973"/>
      <c r="V4973"/>
    </row>
    <row r="4974" spans="1:22" x14ac:dyDescent="0.25">
      <c r="A4974">
        <v>2002</v>
      </c>
      <c r="B4974">
        <v>4</v>
      </c>
      <c r="C4974">
        <v>29</v>
      </c>
      <c r="D4974">
        <v>15</v>
      </c>
      <c r="E4974" s="13">
        <v>12</v>
      </c>
      <c r="F4974" s="7">
        <f>(((20-15)/(MIN($E$2:$E$8761)-15))*Data[[#This Row],[temperatuur]])+18.151</f>
        <v>15.629991596638655</v>
      </c>
      <c r="G4974" s="7">
        <f>Data[[#This Row],[Tintern ]]-Data[[#This Row],[temperatuur]]</f>
        <v>3.6299915966386553</v>
      </c>
      <c r="H4974" s="7">
        <f>ROUND(IF(Data[[#This Row],[deltaT]]&gt;0,(Data[[#This Row],[Tintern ]]-Data[[#This Row],[temperatuur]])*Uitgangspunten!$B$9,0),1)</f>
        <v>12.6</v>
      </c>
      <c r="I4974"/>
      <c r="J4974"/>
      <c r="K4974" s="6"/>
      <c r="O4974" s="5"/>
      <c r="P4974" s="8"/>
      <c r="U4974"/>
      <c r="V4974"/>
    </row>
    <row r="4975" spans="1:22" x14ac:dyDescent="0.25">
      <c r="A4975">
        <v>2002</v>
      </c>
      <c r="B4975">
        <v>4</v>
      </c>
      <c r="C4975">
        <v>29</v>
      </c>
      <c r="D4975">
        <v>17</v>
      </c>
      <c r="E4975" s="13">
        <v>12</v>
      </c>
      <c r="F4975" s="7">
        <f>(((20-15)/(MIN($E$2:$E$8761)-15))*Data[[#This Row],[temperatuur]])+18.151</f>
        <v>15.629991596638655</v>
      </c>
      <c r="G4975" s="7">
        <f>Data[[#This Row],[Tintern ]]-Data[[#This Row],[temperatuur]]</f>
        <v>3.6299915966386553</v>
      </c>
      <c r="H4975" s="7">
        <f>ROUND(IF(Data[[#This Row],[deltaT]]&gt;0,(Data[[#This Row],[Tintern ]]-Data[[#This Row],[temperatuur]])*Uitgangspunten!$B$9,0),1)</f>
        <v>12.6</v>
      </c>
      <c r="I4975"/>
      <c r="J4975"/>
      <c r="K4975" s="6"/>
      <c r="O4975" s="5"/>
      <c r="P4975" s="8"/>
      <c r="U4975"/>
      <c r="V4975"/>
    </row>
    <row r="4976" spans="1:22" x14ac:dyDescent="0.25">
      <c r="A4976">
        <v>2000</v>
      </c>
      <c r="B4976">
        <v>5</v>
      </c>
      <c r="C4976">
        <v>1</v>
      </c>
      <c r="D4976">
        <v>20</v>
      </c>
      <c r="E4976" s="13">
        <v>12</v>
      </c>
      <c r="F4976" s="7">
        <f>(((20-15)/(MIN($E$2:$E$8761)-15))*Data[[#This Row],[temperatuur]])+18.151</f>
        <v>15.629991596638655</v>
      </c>
      <c r="G4976" s="7">
        <f>Data[[#This Row],[Tintern ]]-Data[[#This Row],[temperatuur]]</f>
        <v>3.6299915966386553</v>
      </c>
      <c r="H4976" s="7">
        <f>ROUND(IF(Data[[#This Row],[deltaT]]&gt;0,(Data[[#This Row],[Tintern ]]-Data[[#This Row],[temperatuur]])*Uitgangspunten!$B$9,0),1)</f>
        <v>12.6</v>
      </c>
      <c r="I4976"/>
      <c r="J4976"/>
      <c r="K4976" s="6"/>
      <c r="O4976" s="5"/>
      <c r="P4976" s="8"/>
      <c r="U4976"/>
      <c r="V4976"/>
    </row>
    <row r="4977" spans="1:22" x14ac:dyDescent="0.25">
      <c r="A4977">
        <v>2000</v>
      </c>
      <c r="B4977">
        <v>5</v>
      </c>
      <c r="C4977">
        <v>13</v>
      </c>
      <c r="D4977">
        <v>22</v>
      </c>
      <c r="E4977" s="13">
        <v>12</v>
      </c>
      <c r="F4977" s="7">
        <f>(((20-15)/(MIN($E$2:$E$8761)-15))*Data[[#This Row],[temperatuur]])+18.151</f>
        <v>15.629991596638655</v>
      </c>
      <c r="G4977" s="7">
        <f>Data[[#This Row],[Tintern ]]-Data[[#This Row],[temperatuur]]</f>
        <v>3.6299915966386553</v>
      </c>
      <c r="H4977" s="7">
        <f>ROUND(IF(Data[[#This Row],[deltaT]]&gt;0,(Data[[#This Row],[Tintern ]]-Data[[#This Row],[temperatuur]])*Uitgangspunten!$B$9,0),1)</f>
        <v>12.6</v>
      </c>
      <c r="I4977"/>
      <c r="J4977"/>
      <c r="K4977" s="6"/>
      <c r="O4977" s="5"/>
      <c r="P4977" s="8"/>
      <c r="U4977"/>
      <c r="V4977"/>
    </row>
    <row r="4978" spans="1:22" x14ac:dyDescent="0.25">
      <c r="A4978">
        <v>2000</v>
      </c>
      <c r="B4978">
        <v>5</v>
      </c>
      <c r="C4978">
        <v>24</v>
      </c>
      <c r="D4978">
        <v>21</v>
      </c>
      <c r="E4978" s="13">
        <v>12</v>
      </c>
      <c r="F4978" s="7">
        <f>(((20-15)/(MIN($E$2:$E$8761)-15))*Data[[#This Row],[temperatuur]])+18.151</f>
        <v>15.629991596638655</v>
      </c>
      <c r="G4978" s="7">
        <f>Data[[#This Row],[Tintern ]]-Data[[#This Row],[temperatuur]]</f>
        <v>3.6299915966386553</v>
      </c>
      <c r="H4978" s="7">
        <f>ROUND(IF(Data[[#This Row],[deltaT]]&gt;0,(Data[[#This Row],[Tintern ]]-Data[[#This Row],[temperatuur]])*Uitgangspunten!$B$9,0),1)</f>
        <v>12.6</v>
      </c>
      <c r="I4978"/>
      <c r="J4978"/>
      <c r="K4978" s="6"/>
      <c r="O4978" s="5"/>
      <c r="P4978" s="8"/>
      <c r="U4978"/>
      <c r="V4978"/>
    </row>
    <row r="4979" spans="1:22" x14ac:dyDescent="0.25">
      <c r="A4979">
        <v>2000</v>
      </c>
      <c r="B4979">
        <v>5</v>
      </c>
      <c r="C4979">
        <v>27</v>
      </c>
      <c r="D4979">
        <v>10</v>
      </c>
      <c r="E4979" s="13">
        <v>12</v>
      </c>
      <c r="F4979" s="7">
        <f>(((20-15)/(MIN($E$2:$E$8761)-15))*Data[[#This Row],[temperatuur]])+18.151</f>
        <v>15.629991596638655</v>
      </c>
      <c r="G4979" s="7">
        <f>Data[[#This Row],[Tintern ]]-Data[[#This Row],[temperatuur]]</f>
        <v>3.6299915966386553</v>
      </c>
      <c r="H4979" s="7">
        <f>ROUND(IF(Data[[#This Row],[deltaT]]&gt;0,(Data[[#This Row],[Tintern ]]-Data[[#This Row],[temperatuur]])*Uitgangspunten!$B$9,0),1)</f>
        <v>12.6</v>
      </c>
      <c r="I4979"/>
      <c r="J4979"/>
      <c r="K4979" s="6"/>
      <c r="O4979" s="5"/>
      <c r="P4979" s="8"/>
      <c r="U4979"/>
      <c r="V4979"/>
    </row>
    <row r="4980" spans="1:22" x14ac:dyDescent="0.25">
      <c r="A4980">
        <v>2011</v>
      </c>
      <c r="B4980">
        <v>6</v>
      </c>
      <c r="C4980">
        <v>6</v>
      </c>
      <c r="D4980">
        <v>23</v>
      </c>
      <c r="E4980" s="13">
        <v>12</v>
      </c>
      <c r="F4980" s="7">
        <f>(((20-15)/(MIN($E$2:$E$8761)-15))*Data[[#This Row],[temperatuur]])+18.151</f>
        <v>15.629991596638655</v>
      </c>
      <c r="G4980" s="7">
        <f>Data[[#This Row],[Tintern ]]-Data[[#This Row],[temperatuur]]</f>
        <v>3.6299915966386553</v>
      </c>
      <c r="H4980" s="7">
        <f>ROUND(IF(Data[[#This Row],[deltaT]]&gt;0,(Data[[#This Row],[Tintern ]]-Data[[#This Row],[temperatuur]])*Uitgangspunten!$B$9,0),1)</f>
        <v>12.6</v>
      </c>
      <c r="I4980"/>
      <c r="J4980"/>
      <c r="K4980" s="6"/>
      <c r="O4980" s="5"/>
      <c r="P4980" s="8"/>
      <c r="U4980"/>
      <c r="V4980"/>
    </row>
    <row r="4981" spans="1:22" x14ac:dyDescent="0.25">
      <c r="A4981">
        <v>2011</v>
      </c>
      <c r="B4981">
        <v>6</v>
      </c>
      <c r="C4981">
        <v>8</v>
      </c>
      <c r="D4981">
        <v>5</v>
      </c>
      <c r="E4981" s="13">
        <v>12</v>
      </c>
      <c r="F4981" s="7">
        <f>(((20-15)/(MIN($E$2:$E$8761)-15))*Data[[#This Row],[temperatuur]])+18.151</f>
        <v>15.629991596638655</v>
      </c>
      <c r="G4981" s="7">
        <f>Data[[#This Row],[Tintern ]]-Data[[#This Row],[temperatuur]]</f>
        <v>3.6299915966386553</v>
      </c>
      <c r="H4981" s="7">
        <f>ROUND(IF(Data[[#This Row],[deltaT]]&gt;0,(Data[[#This Row],[Tintern ]]-Data[[#This Row],[temperatuur]])*Uitgangspunten!$B$9,0),1)</f>
        <v>12.6</v>
      </c>
      <c r="I4981"/>
      <c r="J4981"/>
      <c r="K4981" s="6"/>
      <c r="O4981" s="5"/>
      <c r="P4981" s="8"/>
      <c r="U4981"/>
      <c r="V4981"/>
    </row>
    <row r="4982" spans="1:22" x14ac:dyDescent="0.25">
      <c r="A4982">
        <v>2011</v>
      </c>
      <c r="B4982">
        <v>6</v>
      </c>
      <c r="C4982">
        <v>17</v>
      </c>
      <c r="D4982">
        <v>1</v>
      </c>
      <c r="E4982" s="13">
        <v>12</v>
      </c>
      <c r="F4982" s="7">
        <f>(((20-15)/(MIN($E$2:$E$8761)-15))*Data[[#This Row],[temperatuur]])+18.151</f>
        <v>15.629991596638655</v>
      </c>
      <c r="G4982" s="7">
        <f>Data[[#This Row],[Tintern ]]-Data[[#This Row],[temperatuur]]</f>
        <v>3.6299915966386553</v>
      </c>
      <c r="H4982" s="7">
        <f>ROUND(IF(Data[[#This Row],[deltaT]]&gt;0,(Data[[#This Row],[Tintern ]]-Data[[#This Row],[temperatuur]])*Uitgangspunten!$B$9,0),1)</f>
        <v>12.6</v>
      </c>
      <c r="I4982"/>
      <c r="J4982"/>
      <c r="K4982" s="6"/>
      <c r="O4982" s="5"/>
      <c r="P4982" s="8"/>
      <c r="U4982"/>
      <c r="V4982"/>
    </row>
    <row r="4983" spans="1:22" x14ac:dyDescent="0.25">
      <c r="A4983">
        <v>2011</v>
      </c>
      <c r="B4983">
        <v>6</v>
      </c>
      <c r="C4983">
        <v>17</v>
      </c>
      <c r="D4983">
        <v>5</v>
      </c>
      <c r="E4983" s="13">
        <v>12</v>
      </c>
      <c r="F4983" s="7">
        <f>(((20-15)/(MIN($E$2:$E$8761)-15))*Data[[#This Row],[temperatuur]])+18.151</f>
        <v>15.629991596638655</v>
      </c>
      <c r="G4983" s="7">
        <f>Data[[#This Row],[Tintern ]]-Data[[#This Row],[temperatuur]]</f>
        <v>3.6299915966386553</v>
      </c>
      <c r="H4983" s="7">
        <f>ROUND(IF(Data[[#This Row],[deltaT]]&gt;0,(Data[[#This Row],[Tintern ]]-Data[[#This Row],[temperatuur]])*Uitgangspunten!$B$9,0),1)</f>
        <v>12.6</v>
      </c>
      <c r="I4983"/>
      <c r="J4983"/>
      <c r="K4983" s="6"/>
      <c r="O4983" s="5"/>
      <c r="P4983" s="8"/>
      <c r="U4983"/>
      <c r="V4983"/>
    </row>
    <row r="4984" spans="1:22" x14ac:dyDescent="0.25">
      <c r="A4984">
        <v>2008</v>
      </c>
      <c r="B4984">
        <v>7</v>
      </c>
      <c r="C4984">
        <v>12</v>
      </c>
      <c r="D4984">
        <v>22</v>
      </c>
      <c r="E4984" s="13">
        <v>12</v>
      </c>
      <c r="F4984" s="7">
        <f>(((20-15)/(MIN($E$2:$E$8761)-15))*Data[[#This Row],[temperatuur]])+18.151</f>
        <v>15.629991596638655</v>
      </c>
      <c r="G4984" s="7">
        <f>Data[[#This Row],[Tintern ]]-Data[[#This Row],[temperatuur]]</f>
        <v>3.6299915966386553</v>
      </c>
      <c r="H4984" s="7">
        <f>ROUND(IF(Data[[#This Row],[deltaT]]&gt;0,(Data[[#This Row],[Tintern ]]-Data[[#This Row],[temperatuur]])*Uitgangspunten!$B$9,0),1)</f>
        <v>12.6</v>
      </c>
      <c r="I4984"/>
      <c r="J4984"/>
      <c r="K4984" s="6"/>
      <c r="O4984" s="5"/>
      <c r="P4984" s="8"/>
      <c r="U4984"/>
      <c r="V4984"/>
    </row>
    <row r="4985" spans="1:22" x14ac:dyDescent="0.25">
      <c r="A4985">
        <v>2008</v>
      </c>
      <c r="B4985">
        <v>7</v>
      </c>
      <c r="C4985">
        <v>13</v>
      </c>
      <c r="D4985">
        <v>3</v>
      </c>
      <c r="E4985" s="13">
        <v>12</v>
      </c>
      <c r="F4985" s="7">
        <f>(((20-15)/(MIN($E$2:$E$8761)-15))*Data[[#This Row],[temperatuur]])+18.151</f>
        <v>15.629991596638655</v>
      </c>
      <c r="G4985" s="7">
        <f>Data[[#This Row],[Tintern ]]-Data[[#This Row],[temperatuur]]</f>
        <v>3.6299915966386553</v>
      </c>
      <c r="H4985" s="7">
        <f>ROUND(IF(Data[[#This Row],[deltaT]]&gt;0,(Data[[#This Row],[Tintern ]]-Data[[#This Row],[temperatuur]])*Uitgangspunten!$B$9,0),1)</f>
        <v>12.6</v>
      </c>
      <c r="I4985"/>
      <c r="J4985"/>
      <c r="K4985" s="6"/>
      <c r="O4985" s="5"/>
      <c r="P4985" s="8"/>
      <c r="U4985"/>
      <c r="V4985"/>
    </row>
    <row r="4986" spans="1:22" x14ac:dyDescent="0.25">
      <c r="A4986">
        <v>2008</v>
      </c>
      <c r="B4986">
        <v>7</v>
      </c>
      <c r="C4986">
        <v>13</v>
      </c>
      <c r="D4986">
        <v>5</v>
      </c>
      <c r="E4986" s="13">
        <v>12</v>
      </c>
      <c r="F4986" s="7">
        <f>(((20-15)/(MIN($E$2:$E$8761)-15))*Data[[#This Row],[temperatuur]])+18.151</f>
        <v>15.629991596638655</v>
      </c>
      <c r="G4986" s="7">
        <f>Data[[#This Row],[Tintern ]]-Data[[#This Row],[temperatuur]]</f>
        <v>3.6299915966386553</v>
      </c>
      <c r="H4986" s="7">
        <f>ROUND(IF(Data[[#This Row],[deltaT]]&gt;0,(Data[[#This Row],[Tintern ]]-Data[[#This Row],[temperatuur]])*Uitgangspunten!$B$9,0),1)</f>
        <v>12.6</v>
      </c>
      <c r="I4986"/>
      <c r="J4986"/>
      <c r="K4986" s="6"/>
      <c r="O4986" s="5"/>
      <c r="P4986" s="8"/>
      <c r="U4986"/>
      <c r="V4986"/>
    </row>
    <row r="4987" spans="1:22" x14ac:dyDescent="0.25">
      <c r="A4987">
        <v>2001</v>
      </c>
      <c r="B4987">
        <v>8</v>
      </c>
      <c r="C4987">
        <v>9</v>
      </c>
      <c r="D4987">
        <v>22</v>
      </c>
      <c r="E4987" s="13">
        <v>12</v>
      </c>
      <c r="F4987" s="7">
        <f>(((20-15)/(MIN($E$2:$E$8761)-15))*Data[[#This Row],[temperatuur]])+18.151</f>
        <v>15.629991596638655</v>
      </c>
      <c r="G4987" s="7">
        <f>Data[[#This Row],[Tintern ]]-Data[[#This Row],[temperatuur]]</f>
        <v>3.6299915966386553</v>
      </c>
      <c r="H4987" s="7">
        <f>ROUND(IF(Data[[#This Row],[deltaT]]&gt;0,(Data[[#This Row],[Tintern ]]-Data[[#This Row],[temperatuur]])*Uitgangspunten!$B$9,0),1)</f>
        <v>12.6</v>
      </c>
      <c r="I4987"/>
      <c r="J4987"/>
      <c r="K4987" s="6"/>
      <c r="O4987" s="5"/>
      <c r="P4987" s="8"/>
      <c r="U4987"/>
      <c r="V4987"/>
    </row>
    <row r="4988" spans="1:22" x14ac:dyDescent="0.25">
      <c r="A4988">
        <v>2011</v>
      </c>
      <c r="B4988">
        <v>9</v>
      </c>
      <c r="C4988">
        <v>3</v>
      </c>
      <c r="D4988">
        <v>3</v>
      </c>
      <c r="E4988" s="13">
        <v>12</v>
      </c>
      <c r="F4988" s="7">
        <f>(((20-15)/(MIN($E$2:$E$8761)-15))*Data[[#This Row],[temperatuur]])+18.151</f>
        <v>15.629991596638655</v>
      </c>
      <c r="G4988" s="7">
        <f>Data[[#This Row],[Tintern ]]-Data[[#This Row],[temperatuur]]</f>
        <v>3.6299915966386553</v>
      </c>
      <c r="H4988" s="7">
        <f>ROUND(IF(Data[[#This Row],[deltaT]]&gt;0,(Data[[#This Row],[Tintern ]]-Data[[#This Row],[temperatuur]])*Uitgangspunten!$B$9,0),1)</f>
        <v>12.6</v>
      </c>
      <c r="I4988"/>
      <c r="J4988"/>
      <c r="K4988" s="6"/>
      <c r="O4988" s="5"/>
      <c r="P4988" s="8"/>
      <c r="U4988"/>
      <c r="V4988"/>
    </row>
    <row r="4989" spans="1:22" x14ac:dyDescent="0.25">
      <c r="A4989">
        <v>2011</v>
      </c>
      <c r="B4989">
        <v>9</v>
      </c>
      <c r="C4989">
        <v>14</v>
      </c>
      <c r="D4989">
        <v>3</v>
      </c>
      <c r="E4989" s="13">
        <v>12</v>
      </c>
      <c r="F4989" s="7">
        <f>(((20-15)/(MIN($E$2:$E$8761)-15))*Data[[#This Row],[temperatuur]])+18.151</f>
        <v>15.629991596638655</v>
      </c>
      <c r="G4989" s="7">
        <f>Data[[#This Row],[Tintern ]]-Data[[#This Row],[temperatuur]]</f>
        <v>3.6299915966386553</v>
      </c>
      <c r="H4989" s="7">
        <f>ROUND(IF(Data[[#This Row],[deltaT]]&gt;0,(Data[[#This Row],[Tintern ]]-Data[[#This Row],[temperatuur]])*Uitgangspunten!$B$9,0),1)</f>
        <v>12.6</v>
      </c>
      <c r="I4989"/>
      <c r="J4989"/>
      <c r="K4989" s="6"/>
      <c r="O4989" s="5"/>
      <c r="P4989" s="8"/>
      <c r="U4989"/>
      <c r="V4989"/>
    </row>
    <row r="4990" spans="1:22" x14ac:dyDescent="0.25">
      <c r="A4990">
        <v>2011</v>
      </c>
      <c r="B4990">
        <v>9</v>
      </c>
      <c r="C4990">
        <v>17</v>
      </c>
      <c r="D4990">
        <v>24</v>
      </c>
      <c r="E4990" s="13">
        <v>12</v>
      </c>
      <c r="F4990" s="7">
        <f>(((20-15)/(MIN($E$2:$E$8761)-15))*Data[[#This Row],[temperatuur]])+18.151</f>
        <v>15.629991596638655</v>
      </c>
      <c r="G4990" s="7">
        <f>Data[[#This Row],[Tintern ]]-Data[[#This Row],[temperatuur]]</f>
        <v>3.6299915966386553</v>
      </c>
      <c r="H4990" s="7">
        <f>ROUND(IF(Data[[#This Row],[deltaT]]&gt;0,(Data[[#This Row],[Tintern ]]-Data[[#This Row],[temperatuur]])*Uitgangspunten!$B$9,0),1)</f>
        <v>12.6</v>
      </c>
      <c r="I4990"/>
      <c r="J4990"/>
      <c r="K4990" s="6"/>
      <c r="O4990" s="5"/>
      <c r="P4990" s="8"/>
      <c r="U4990"/>
      <c r="V4990"/>
    </row>
    <row r="4991" spans="1:22" x14ac:dyDescent="0.25">
      <c r="A4991">
        <v>2011</v>
      </c>
      <c r="B4991">
        <v>9</v>
      </c>
      <c r="C4991">
        <v>18</v>
      </c>
      <c r="D4991">
        <v>19</v>
      </c>
      <c r="E4991" s="13">
        <v>12</v>
      </c>
      <c r="F4991" s="7">
        <f>(((20-15)/(MIN($E$2:$E$8761)-15))*Data[[#This Row],[temperatuur]])+18.151</f>
        <v>15.629991596638655</v>
      </c>
      <c r="G4991" s="7">
        <f>Data[[#This Row],[Tintern ]]-Data[[#This Row],[temperatuur]]</f>
        <v>3.6299915966386553</v>
      </c>
      <c r="H4991" s="7">
        <f>ROUND(IF(Data[[#This Row],[deltaT]]&gt;0,(Data[[#This Row],[Tintern ]]-Data[[#This Row],[temperatuur]])*Uitgangspunten!$B$9,0),1)</f>
        <v>12.6</v>
      </c>
      <c r="I4991"/>
      <c r="J4991"/>
      <c r="K4991" s="6"/>
      <c r="O4991" s="5"/>
      <c r="P4991" s="8"/>
      <c r="U4991"/>
      <c r="V4991"/>
    </row>
    <row r="4992" spans="1:22" x14ac:dyDescent="0.25">
      <c r="A4992">
        <v>2011</v>
      </c>
      <c r="B4992">
        <v>9</v>
      </c>
      <c r="C4992">
        <v>19</v>
      </c>
      <c r="D4992">
        <v>23</v>
      </c>
      <c r="E4992" s="13">
        <v>12</v>
      </c>
      <c r="F4992" s="7">
        <f>(((20-15)/(MIN($E$2:$E$8761)-15))*Data[[#This Row],[temperatuur]])+18.151</f>
        <v>15.629991596638655</v>
      </c>
      <c r="G4992" s="7">
        <f>Data[[#This Row],[Tintern ]]-Data[[#This Row],[temperatuur]]</f>
        <v>3.6299915966386553</v>
      </c>
      <c r="H4992" s="7">
        <f>ROUND(IF(Data[[#This Row],[deltaT]]&gt;0,(Data[[#This Row],[Tintern ]]-Data[[#This Row],[temperatuur]])*Uitgangspunten!$B$9,0),1)</f>
        <v>12.6</v>
      </c>
      <c r="I4992"/>
      <c r="J4992"/>
      <c r="K4992" s="6"/>
      <c r="O4992" s="5"/>
      <c r="P4992" s="8"/>
      <c r="U4992"/>
      <c r="V4992"/>
    </row>
    <row r="4993" spans="1:22" x14ac:dyDescent="0.25">
      <c r="A4993">
        <v>2011</v>
      </c>
      <c r="B4993">
        <v>9</v>
      </c>
      <c r="C4993">
        <v>23</v>
      </c>
      <c r="D4993">
        <v>3</v>
      </c>
      <c r="E4993" s="13">
        <v>12</v>
      </c>
      <c r="F4993" s="7">
        <f>(((20-15)/(MIN($E$2:$E$8761)-15))*Data[[#This Row],[temperatuur]])+18.151</f>
        <v>15.629991596638655</v>
      </c>
      <c r="G4993" s="7">
        <f>Data[[#This Row],[Tintern ]]-Data[[#This Row],[temperatuur]]</f>
        <v>3.6299915966386553</v>
      </c>
      <c r="H4993" s="7">
        <f>ROUND(IF(Data[[#This Row],[deltaT]]&gt;0,(Data[[#This Row],[Tintern ]]-Data[[#This Row],[temperatuur]])*Uitgangspunten!$B$9,0),1)</f>
        <v>12.6</v>
      </c>
      <c r="I4993"/>
      <c r="J4993"/>
      <c r="K4993" s="6"/>
      <c r="O4993" s="5"/>
      <c r="P4993" s="8"/>
      <c r="U4993"/>
      <c r="V4993"/>
    </row>
    <row r="4994" spans="1:22" x14ac:dyDescent="0.25">
      <c r="A4994">
        <v>2011</v>
      </c>
      <c r="B4994">
        <v>9</v>
      </c>
      <c r="C4994">
        <v>26</v>
      </c>
      <c r="D4994">
        <v>3</v>
      </c>
      <c r="E4994" s="13">
        <v>12</v>
      </c>
      <c r="F4994" s="7">
        <f>(((20-15)/(MIN($E$2:$E$8761)-15))*Data[[#This Row],[temperatuur]])+18.151</f>
        <v>15.629991596638655</v>
      </c>
      <c r="G4994" s="7">
        <f>Data[[#This Row],[Tintern ]]-Data[[#This Row],[temperatuur]]</f>
        <v>3.6299915966386553</v>
      </c>
      <c r="H4994" s="7">
        <f>ROUND(IF(Data[[#This Row],[deltaT]]&gt;0,(Data[[#This Row],[Tintern ]]-Data[[#This Row],[temperatuur]])*Uitgangspunten!$B$9,0),1)</f>
        <v>12.6</v>
      </c>
      <c r="I4994">
        <f>(MAX(E4970:E4993)+MIN(E4970:E4993))/20</f>
        <v>1.2</v>
      </c>
      <c r="J4994"/>
      <c r="K4994" s="6"/>
      <c r="O4994" s="5"/>
      <c r="P4994" s="8"/>
      <c r="U4994"/>
      <c r="V4994"/>
    </row>
    <row r="4995" spans="1:22" x14ac:dyDescent="0.25">
      <c r="A4995">
        <v>2011</v>
      </c>
      <c r="B4995">
        <v>9</v>
      </c>
      <c r="C4995">
        <v>30</v>
      </c>
      <c r="D4995">
        <v>2</v>
      </c>
      <c r="E4995" s="13">
        <v>12</v>
      </c>
      <c r="F4995" s="7">
        <f>(((20-15)/(MIN($E$2:$E$8761)-15))*Data[[#This Row],[temperatuur]])+18.151</f>
        <v>15.629991596638655</v>
      </c>
      <c r="G4995" s="7">
        <f>Data[[#This Row],[Tintern ]]-Data[[#This Row],[temperatuur]]</f>
        <v>3.6299915966386553</v>
      </c>
      <c r="H4995" s="7">
        <f>ROUND(IF(Data[[#This Row],[deltaT]]&gt;0,(Data[[#This Row],[Tintern ]]-Data[[#This Row],[temperatuur]])*Uitgangspunten!$B$9,0),1)</f>
        <v>12.6</v>
      </c>
      <c r="I4995"/>
      <c r="J4995"/>
      <c r="K4995" s="6"/>
      <c r="O4995" s="5"/>
      <c r="P4995" s="8"/>
      <c r="U4995"/>
      <c r="V4995"/>
    </row>
    <row r="4996" spans="1:22" x14ac:dyDescent="0.25">
      <c r="A4996">
        <v>2010</v>
      </c>
      <c r="B4996">
        <v>10</v>
      </c>
      <c r="C4996">
        <v>7</v>
      </c>
      <c r="D4996">
        <v>9</v>
      </c>
      <c r="E4996" s="13">
        <v>12</v>
      </c>
      <c r="F4996" s="7">
        <f>(((20-15)/(MIN($E$2:$E$8761)-15))*Data[[#This Row],[temperatuur]])+18.151</f>
        <v>15.629991596638655</v>
      </c>
      <c r="G4996" s="7">
        <f>Data[[#This Row],[Tintern ]]-Data[[#This Row],[temperatuur]]</f>
        <v>3.6299915966386553</v>
      </c>
      <c r="H4996" s="7">
        <f>ROUND(IF(Data[[#This Row],[deltaT]]&gt;0,(Data[[#This Row],[Tintern ]]-Data[[#This Row],[temperatuur]])*Uitgangspunten!$B$9,0),1)</f>
        <v>12.6</v>
      </c>
      <c r="I4996"/>
      <c r="J4996"/>
      <c r="K4996" s="6"/>
      <c r="O4996" s="5"/>
      <c r="P4996" s="8"/>
      <c r="U4996"/>
      <c r="V4996"/>
    </row>
    <row r="4997" spans="1:22" x14ac:dyDescent="0.25">
      <c r="A4997">
        <v>2010</v>
      </c>
      <c r="B4997">
        <v>10</v>
      </c>
      <c r="C4997">
        <v>10</v>
      </c>
      <c r="D4997">
        <v>9</v>
      </c>
      <c r="E4997" s="13">
        <v>12</v>
      </c>
      <c r="F4997" s="7">
        <f>(((20-15)/(MIN($E$2:$E$8761)-15))*Data[[#This Row],[temperatuur]])+18.151</f>
        <v>15.629991596638655</v>
      </c>
      <c r="G4997" s="7">
        <f>Data[[#This Row],[Tintern ]]-Data[[#This Row],[temperatuur]]</f>
        <v>3.6299915966386553</v>
      </c>
      <c r="H4997" s="7">
        <f>ROUND(IF(Data[[#This Row],[deltaT]]&gt;0,(Data[[#This Row],[Tintern ]]-Data[[#This Row],[temperatuur]])*Uitgangspunten!$B$9,0),1)</f>
        <v>12.6</v>
      </c>
      <c r="I4997"/>
      <c r="J4997"/>
      <c r="K4997" s="6"/>
      <c r="O4997" s="5"/>
      <c r="P4997" s="8"/>
      <c r="U4997"/>
      <c r="V4997"/>
    </row>
    <row r="4998" spans="1:22" x14ac:dyDescent="0.25">
      <c r="A4998">
        <v>2010</v>
      </c>
      <c r="B4998">
        <v>10</v>
      </c>
      <c r="C4998">
        <v>19</v>
      </c>
      <c r="D4998">
        <v>10</v>
      </c>
      <c r="E4998" s="13">
        <v>12</v>
      </c>
      <c r="F4998" s="7">
        <f>(((20-15)/(MIN($E$2:$E$8761)-15))*Data[[#This Row],[temperatuur]])+18.151</f>
        <v>15.629991596638655</v>
      </c>
      <c r="G4998" s="7">
        <f>Data[[#This Row],[Tintern ]]-Data[[#This Row],[temperatuur]]</f>
        <v>3.6299915966386553</v>
      </c>
      <c r="H4998" s="7">
        <f>ROUND(IF(Data[[#This Row],[deltaT]]&gt;0,(Data[[#This Row],[Tintern ]]-Data[[#This Row],[temperatuur]])*Uitgangspunten!$B$9,0),1)</f>
        <v>12.6</v>
      </c>
      <c r="I4998"/>
      <c r="J4998"/>
      <c r="K4998" s="6"/>
      <c r="O4998" s="5"/>
      <c r="P4998" s="8"/>
      <c r="U4998"/>
      <c r="V4998"/>
    </row>
    <row r="4999" spans="1:22" x14ac:dyDescent="0.25">
      <c r="A4999">
        <v>2010</v>
      </c>
      <c r="B4999">
        <v>10</v>
      </c>
      <c r="C4999">
        <v>29</v>
      </c>
      <c r="D4999">
        <v>14</v>
      </c>
      <c r="E4999" s="13">
        <v>12</v>
      </c>
      <c r="F4999" s="7">
        <f>(((20-15)/(MIN($E$2:$E$8761)-15))*Data[[#This Row],[temperatuur]])+18.151</f>
        <v>15.629991596638655</v>
      </c>
      <c r="G4999" s="7">
        <f>Data[[#This Row],[Tintern ]]-Data[[#This Row],[temperatuur]]</f>
        <v>3.6299915966386553</v>
      </c>
      <c r="H4999" s="7">
        <f>ROUND(IF(Data[[#This Row],[deltaT]]&gt;0,(Data[[#This Row],[Tintern ]]-Data[[#This Row],[temperatuur]])*Uitgangspunten!$B$9,0),1)</f>
        <v>12.6</v>
      </c>
      <c r="I4999"/>
      <c r="J4999"/>
      <c r="K4999" s="6"/>
      <c r="O4999" s="5"/>
      <c r="P4999" s="8"/>
      <c r="U4999"/>
      <c r="V4999"/>
    </row>
    <row r="5000" spans="1:22" x14ac:dyDescent="0.25">
      <c r="A5000">
        <v>2010</v>
      </c>
      <c r="B5000">
        <v>10</v>
      </c>
      <c r="C5000">
        <v>29</v>
      </c>
      <c r="D5000">
        <v>15</v>
      </c>
      <c r="E5000" s="13">
        <v>12</v>
      </c>
      <c r="F5000" s="7">
        <f>(((20-15)/(MIN($E$2:$E$8761)-15))*Data[[#This Row],[temperatuur]])+18.151</f>
        <v>15.629991596638655</v>
      </c>
      <c r="G5000" s="7">
        <f>Data[[#This Row],[Tintern ]]-Data[[#This Row],[temperatuur]]</f>
        <v>3.6299915966386553</v>
      </c>
      <c r="H5000" s="7">
        <f>ROUND(IF(Data[[#This Row],[deltaT]]&gt;0,(Data[[#This Row],[Tintern ]]-Data[[#This Row],[temperatuur]])*Uitgangspunten!$B$9,0),1)</f>
        <v>12.6</v>
      </c>
      <c r="I5000"/>
      <c r="J5000"/>
      <c r="K5000" s="6"/>
      <c r="O5000" s="5"/>
      <c r="P5000" s="8"/>
      <c r="U5000"/>
      <c r="V5000"/>
    </row>
    <row r="5001" spans="1:22" x14ac:dyDescent="0.25">
      <c r="A5001">
        <v>2010</v>
      </c>
      <c r="B5001">
        <v>10</v>
      </c>
      <c r="C5001">
        <v>30</v>
      </c>
      <c r="D5001">
        <v>6</v>
      </c>
      <c r="E5001" s="13">
        <v>12</v>
      </c>
      <c r="F5001" s="7">
        <f>(((20-15)/(MIN($E$2:$E$8761)-15))*Data[[#This Row],[temperatuur]])+18.151</f>
        <v>15.629991596638655</v>
      </c>
      <c r="G5001" s="7">
        <f>Data[[#This Row],[Tintern ]]-Data[[#This Row],[temperatuur]]</f>
        <v>3.6299915966386553</v>
      </c>
      <c r="H5001" s="7">
        <f>ROUND(IF(Data[[#This Row],[deltaT]]&gt;0,(Data[[#This Row],[Tintern ]]-Data[[#This Row],[temperatuur]])*Uitgangspunten!$B$9,0),1)</f>
        <v>12.6</v>
      </c>
      <c r="I5001"/>
      <c r="J5001"/>
      <c r="K5001" s="6"/>
      <c r="O5001" s="5"/>
      <c r="P5001" s="8"/>
      <c r="U5001"/>
      <c r="V5001"/>
    </row>
    <row r="5002" spans="1:22" x14ac:dyDescent="0.25">
      <c r="A5002">
        <v>2010</v>
      </c>
      <c r="B5002">
        <v>10</v>
      </c>
      <c r="C5002">
        <v>31</v>
      </c>
      <c r="D5002">
        <v>12</v>
      </c>
      <c r="E5002" s="13">
        <v>12</v>
      </c>
      <c r="F5002" s="7">
        <f>(((20-15)/(MIN($E$2:$E$8761)-15))*Data[[#This Row],[temperatuur]])+18.151</f>
        <v>15.629991596638655</v>
      </c>
      <c r="G5002" s="7">
        <f>Data[[#This Row],[Tintern ]]-Data[[#This Row],[temperatuur]]</f>
        <v>3.6299915966386553</v>
      </c>
      <c r="H5002" s="7">
        <f>ROUND(IF(Data[[#This Row],[deltaT]]&gt;0,(Data[[#This Row],[Tintern ]]-Data[[#This Row],[temperatuur]])*Uitgangspunten!$B$9,0),1)</f>
        <v>12.6</v>
      </c>
      <c r="I5002"/>
      <c r="J5002"/>
      <c r="K5002" s="6"/>
      <c r="O5002" s="5"/>
      <c r="P5002" s="8"/>
      <c r="U5002"/>
      <c r="V5002"/>
    </row>
    <row r="5003" spans="1:22" x14ac:dyDescent="0.25">
      <c r="A5003">
        <v>2003</v>
      </c>
      <c r="B5003">
        <v>11</v>
      </c>
      <c r="C5003">
        <v>10</v>
      </c>
      <c r="D5003">
        <v>10</v>
      </c>
      <c r="E5003" s="13">
        <v>12</v>
      </c>
      <c r="F5003" s="7">
        <f>(((20-15)/(MIN($E$2:$E$8761)-15))*Data[[#This Row],[temperatuur]])+18.151</f>
        <v>15.629991596638655</v>
      </c>
      <c r="G5003" s="7">
        <f>Data[[#This Row],[Tintern ]]-Data[[#This Row],[temperatuur]]</f>
        <v>3.6299915966386553</v>
      </c>
      <c r="H5003" s="7">
        <f>ROUND(IF(Data[[#This Row],[deltaT]]&gt;0,(Data[[#This Row],[Tintern ]]-Data[[#This Row],[temperatuur]])*Uitgangspunten!$B$9,0),1)</f>
        <v>12.6</v>
      </c>
      <c r="I5003"/>
      <c r="J5003"/>
      <c r="K5003" s="6"/>
      <c r="O5003" s="5"/>
      <c r="P5003" s="8"/>
      <c r="U5003"/>
      <c r="V5003"/>
    </row>
    <row r="5004" spans="1:22" x14ac:dyDescent="0.25">
      <c r="A5004">
        <v>2003</v>
      </c>
      <c r="B5004">
        <v>11</v>
      </c>
      <c r="C5004">
        <v>10</v>
      </c>
      <c r="D5004">
        <v>15</v>
      </c>
      <c r="E5004" s="13">
        <v>12</v>
      </c>
      <c r="F5004" s="7">
        <f>(((20-15)/(MIN($E$2:$E$8761)-15))*Data[[#This Row],[temperatuur]])+18.151</f>
        <v>15.629991596638655</v>
      </c>
      <c r="G5004" s="7">
        <f>Data[[#This Row],[Tintern ]]-Data[[#This Row],[temperatuur]]</f>
        <v>3.6299915966386553</v>
      </c>
      <c r="H5004" s="7">
        <f>ROUND(IF(Data[[#This Row],[deltaT]]&gt;0,(Data[[#This Row],[Tintern ]]-Data[[#This Row],[temperatuur]])*Uitgangspunten!$B$9,0),1)</f>
        <v>12.6</v>
      </c>
      <c r="I5004"/>
      <c r="J5004"/>
      <c r="K5004" s="6"/>
      <c r="O5004" s="5"/>
      <c r="P5004" s="8"/>
      <c r="U5004"/>
      <c r="V5004"/>
    </row>
    <row r="5005" spans="1:22" x14ac:dyDescent="0.25">
      <c r="A5005">
        <v>2003</v>
      </c>
      <c r="B5005">
        <v>11</v>
      </c>
      <c r="C5005">
        <v>13</v>
      </c>
      <c r="D5005">
        <v>15</v>
      </c>
      <c r="E5005" s="13">
        <v>12</v>
      </c>
      <c r="F5005" s="7">
        <f>(((20-15)/(MIN($E$2:$E$8761)-15))*Data[[#This Row],[temperatuur]])+18.151</f>
        <v>15.629991596638655</v>
      </c>
      <c r="G5005" s="7">
        <f>Data[[#This Row],[Tintern ]]-Data[[#This Row],[temperatuur]]</f>
        <v>3.6299915966386553</v>
      </c>
      <c r="H5005" s="7">
        <f>ROUND(IF(Data[[#This Row],[deltaT]]&gt;0,(Data[[#This Row],[Tintern ]]-Data[[#This Row],[temperatuur]])*Uitgangspunten!$B$9,0),1)</f>
        <v>12.6</v>
      </c>
      <c r="I5005"/>
      <c r="J5005"/>
      <c r="K5005" s="6"/>
      <c r="O5005" s="5"/>
      <c r="P5005" s="8"/>
      <c r="U5005"/>
      <c r="V5005"/>
    </row>
    <row r="5006" spans="1:22" x14ac:dyDescent="0.25">
      <c r="A5006">
        <v>2003</v>
      </c>
      <c r="B5006">
        <v>11</v>
      </c>
      <c r="C5006">
        <v>18</v>
      </c>
      <c r="D5006">
        <v>23</v>
      </c>
      <c r="E5006" s="13">
        <v>12</v>
      </c>
      <c r="F5006" s="7">
        <f>(((20-15)/(MIN($E$2:$E$8761)-15))*Data[[#This Row],[temperatuur]])+18.151</f>
        <v>15.629991596638655</v>
      </c>
      <c r="G5006" s="7">
        <f>Data[[#This Row],[Tintern ]]-Data[[#This Row],[temperatuur]]</f>
        <v>3.6299915966386553</v>
      </c>
      <c r="H5006" s="7">
        <f>ROUND(IF(Data[[#This Row],[deltaT]]&gt;0,(Data[[#This Row],[Tintern ]]-Data[[#This Row],[temperatuur]])*Uitgangspunten!$B$9,0),1)</f>
        <v>12.6</v>
      </c>
      <c r="I5006"/>
      <c r="J5006"/>
      <c r="K5006" s="6"/>
      <c r="O5006" s="5"/>
      <c r="P5006" s="8"/>
      <c r="U5006"/>
      <c r="V5006"/>
    </row>
    <row r="5007" spans="1:22" x14ac:dyDescent="0.25">
      <c r="A5007">
        <v>2003</v>
      </c>
      <c r="B5007">
        <v>11</v>
      </c>
      <c r="C5007">
        <v>19</v>
      </c>
      <c r="D5007">
        <v>8</v>
      </c>
      <c r="E5007" s="13">
        <v>12</v>
      </c>
      <c r="F5007" s="7">
        <f>(((20-15)/(MIN($E$2:$E$8761)-15))*Data[[#This Row],[temperatuur]])+18.151</f>
        <v>15.629991596638655</v>
      </c>
      <c r="G5007" s="7">
        <f>Data[[#This Row],[Tintern ]]-Data[[#This Row],[temperatuur]]</f>
        <v>3.6299915966386553</v>
      </c>
      <c r="H5007" s="7">
        <f>ROUND(IF(Data[[#This Row],[deltaT]]&gt;0,(Data[[#This Row],[Tintern ]]-Data[[#This Row],[temperatuur]])*Uitgangspunten!$B$9,0),1)</f>
        <v>12.6</v>
      </c>
      <c r="I5007"/>
      <c r="J5007"/>
      <c r="K5007" s="6"/>
      <c r="O5007" s="5"/>
      <c r="P5007" s="8"/>
      <c r="U5007"/>
      <c r="V5007"/>
    </row>
    <row r="5008" spans="1:22" x14ac:dyDescent="0.25">
      <c r="A5008">
        <v>2003</v>
      </c>
      <c r="B5008">
        <v>11</v>
      </c>
      <c r="C5008">
        <v>19</v>
      </c>
      <c r="D5008">
        <v>21</v>
      </c>
      <c r="E5008" s="13">
        <v>12</v>
      </c>
      <c r="F5008" s="7">
        <f>(((20-15)/(MIN($E$2:$E$8761)-15))*Data[[#This Row],[temperatuur]])+18.151</f>
        <v>15.629991596638655</v>
      </c>
      <c r="G5008" s="7">
        <f>Data[[#This Row],[Tintern ]]-Data[[#This Row],[temperatuur]]</f>
        <v>3.6299915966386553</v>
      </c>
      <c r="H5008" s="7">
        <f>ROUND(IF(Data[[#This Row],[deltaT]]&gt;0,(Data[[#This Row],[Tintern ]]-Data[[#This Row],[temperatuur]])*Uitgangspunten!$B$9,0),1)</f>
        <v>12.6</v>
      </c>
      <c r="I5008"/>
      <c r="J5008"/>
      <c r="K5008" s="6"/>
      <c r="O5008" s="5"/>
      <c r="P5008" s="8"/>
      <c r="U5008"/>
      <c r="V5008"/>
    </row>
    <row r="5009" spans="1:22" x14ac:dyDescent="0.25">
      <c r="A5009">
        <v>2003</v>
      </c>
      <c r="B5009">
        <v>11</v>
      </c>
      <c r="C5009">
        <v>19</v>
      </c>
      <c r="D5009">
        <v>22</v>
      </c>
      <c r="E5009" s="13">
        <v>12</v>
      </c>
      <c r="F5009" s="7">
        <f>(((20-15)/(MIN($E$2:$E$8761)-15))*Data[[#This Row],[temperatuur]])+18.151</f>
        <v>15.629991596638655</v>
      </c>
      <c r="G5009" s="7">
        <f>Data[[#This Row],[Tintern ]]-Data[[#This Row],[temperatuur]]</f>
        <v>3.6299915966386553</v>
      </c>
      <c r="H5009" s="7">
        <f>ROUND(IF(Data[[#This Row],[deltaT]]&gt;0,(Data[[#This Row],[Tintern ]]-Data[[#This Row],[temperatuur]])*Uitgangspunten!$B$9,0),1)</f>
        <v>12.6</v>
      </c>
      <c r="I5009"/>
      <c r="J5009"/>
      <c r="K5009" s="6"/>
      <c r="O5009" s="5"/>
      <c r="P5009" s="8"/>
      <c r="U5009"/>
      <c r="V5009"/>
    </row>
    <row r="5010" spans="1:22" x14ac:dyDescent="0.25">
      <c r="A5010">
        <v>2003</v>
      </c>
      <c r="B5010">
        <v>11</v>
      </c>
      <c r="C5010">
        <v>19</v>
      </c>
      <c r="D5010">
        <v>23</v>
      </c>
      <c r="E5010" s="13">
        <v>12</v>
      </c>
      <c r="F5010" s="7">
        <f>(((20-15)/(MIN($E$2:$E$8761)-15))*Data[[#This Row],[temperatuur]])+18.151</f>
        <v>15.629991596638655</v>
      </c>
      <c r="G5010" s="7">
        <f>Data[[#This Row],[Tintern ]]-Data[[#This Row],[temperatuur]]</f>
        <v>3.6299915966386553</v>
      </c>
      <c r="H5010" s="7">
        <f>ROUND(IF(Data[[#This Row],[deltaT]]&gt;0,(Data[[#This Row],[Tintern ]]-Data[[#This Row],[temperatuur]])*Uitgangspunten!$B$9,0),1)</f>
        <v>12.6</v>
      </c>
      <c r="I5010"/>
      <c r="J5010"/>
      <c r="K5010" s="6"/>
      <c r="O5010" s="5"/>
      <c r="P5010" s="8"/>
      <c r="U5010"/>
      <c r="V5010"/>
    </row>
    <row r="5011" spans="1:22" x14ac:dyDescent="0.25">
      <c r="A5011">
        <v>2003</v>
      </c>
      <c r="B5011">
        <v>11</v>
      </c>
      <c r="C5011">
        <v>23</v>
      </c>
      <c r="D5011">
        <v>9</v>
      </c>
      <c r="E5011" s="13">
        <v>12</v>
      </c>
      <c r="F5011" s="7">
        <f>(((20-15)/(MIN($E$2:$E$8761)-15))*Data[[#This Row],[temperatuur]])+18.151</f>
        <v>15.629991596638655</v>
      </c>
      <c r="G5011" s="7">
        <f>Data[[#This Row],[Tintern ]]-Data[[#This Row],[temperatuur]]</f>
        <v>3.6299915966386553</v>
      </c>
      <c r="H5011" s="7">
        <f>ROUND(IF(Data[[#This Row],[deltaT]]&gt;0,(Data[[#This Row],[Tintern ]]-Data[[#This Row],[temperatuur]])*Uitgangspunten!$B$9,0),1)</f>
        <v>12.6</v>
      </c>
      <c r="I5011"/>
      <c r="J5011"/>
      <c r="K5011" s="6"/>
      <c r="O5011" s="5"/>
      <c r="P5011" s="8"/>
      <c r="U5011"/>
      <c r="V5011"/>
    </row>
    <row r="5012" spans="1:22" x14ac:dyDescent="0.25">
      <c r="A5012">
        <v>2003</v>
      </c>
      <c r="B5012">
        <v>12</v>
      </c>
      <c r="C5012">
        <v>13</v>
      </c>
      <c r="D5012">
        <v>10</v>
      </c>
      <c r="E5012" s="13">
        <v>12</v>
      </c>
      <c r="F5012" s="7">
        <f>(((20-15)/(MIN($E$2:$E$8761)-15))*Data[[#This Row],[temperatuur]])+18.151</f>
        <v>15.629991596638655</v>
      </c>
      <c r="G5012" s="7">
        <f>Data[[#This Row],[Tintern ]]-Data[[#This Row],[temperatuur]]</f>
        <v>3.6299915966386553</v>
      </c>
      <c r="H5012" s="7">
        <f>ROUND(IF(Data[[#This Row],[deltaT]]&gt;0,(Data[[#This Row],[Tintern ]]-Data[[#This Row],[temperatuur]])*Uitgangspunten!$B$9,0),1)</f>
        <v>12.6</v>
      </c>
      <c r="I5012"/>
      <c r="J5012"/>
      <c r="K5012" s="6"/>
      <c r="O5012" s="5"/>
      <c r="P5012" s="8"/>
      <c r="U5012"/>
      <c r="V5012"/>
    </row>
    <row r="5013" spans="1:22" x14ac:dyDescent="0.25">
      <c r="A5013">
        <v>2003</v>
      </c>
      <c r="B5013">
        <v>12</v>
      </c>
      <c r="C5013">
        <v>13</v>
      </c>
      <c r="D5013">
        <v>11</v>
      </c>
      <c r="E5013" s="13">
        <v>12</v>
      </c>
      <c r="F5013" s="7">
        <f>(((20-15)/(MIN($E$2:$E$8761)-15))*Data[[#This Row],[temperatuur]])+18.151</f>
        <v>15.629991596638655</v>
      </c>
      <c r="G5013" s="7">
        <f>Data[[#This Row],[Tintern ]]-Data[[#This Row],[temperatuur]]</f>
        <v>3.6299915966386553</v>
      </c>
      <c r="H5013" s="7">
        <f>ROUND(IF(Data[[#This Row],[deltaT]]&gt;0,(Data[[#This Row],[Tintern ]]-Data[[#This Row],[temperatuur]])*Uitgangspunten!$B$9,0),1)</f>
        <v>12.6</v>
      </c>
      <c r="I5013"/>
      <c r="J5013"/>
      <c r="K5013" s="6"/>
      <c r="O5013" s="5"/>
      <c r="P5013" s="8"/>
      <c r="U5013"/>
      <c r="V5013"/>
    </row>
    <row r="5014" spans="1:22" x14ac:dyDescent="0.25">
      <c r="A5014">
        <v>2003</v>
      </c>
      <c r="B5014">
        <v>12</v>
      </c>
      <c r="C5014">
        <v>13</v>
      </c>
      <c r="D5014">
        <v>12</v>
      </c>
      <c r="E5014" s="13">
        <v>12</v>
      </c>
      <c r="F5014" s="7">
        <f>(((20-15)/(MIN($E$2:$E$8761)-15))*Data[[#This Row],[temperatuur]])+18.151</f>
        <v>15.629991596638655</v>
      </c>
      <c r="G5014" s="7">
        <f>Data[[#This Row],[Tintern ]]-Data[[#This Row],[temperatuur]]</f>
        <v>3.6299915966386553</v>
      </c>
      <c r="H5014" s="7">
        <f>ROUND(IF(Data[[#This Row],[deltaT]]&gt;0,(Data[[#This Row],[Tintern ]]-Data[[#This Row],[temperatuur]])*Uitgangspunten!$B$9,0),1)</f>
        <v>12.6</v>
      </c>
      <c r="I5014"/>
      <c r="J5014"/>
      <c r="K5014" s="6"/>
      <c r="O5014" s="5"/>
      <c r="P5014" s="8"/>
      <c r="U5014"/>
      <c r="V5014"/>
    </row>
    <row r="5015" spans="1:22" x14ac:dyDescent="0.25">
      <c r="A5015">
        <v>2004</v>
      </c>
      <c r="B5015">
        <v>2</v>
      </c>
      <c r="C5015">
        <v>1</v>
      </c>
      <c r="D5015">
        <v>13</v>
      </c>
      <c r="E5015" s="13">
        <v>12.100000000000001</v>
      </c>
      <c r="F5015" s="7">
        <f>(((20-15)/(MIN($E$2:$E$8761)-15))*Data[[#This Row],[temperatuur]])+18.151</f>
        <v>15.608983193277311</v>
      </c>
      <c r="G5015" s="7">
        <f>Data[[#This Row],[Tintern ]]-Data[[#This Row],[temperatuur]]</f>
        <v>3.5089831932773095</v>
      </c>
      <c r="H5015" s="7">
        <f>ROUND(IF(Data[[#This Row],[deltaT]]&gt;0,(Data[[#This Row],[Tintern ]]-Data[[#This Row],[temperatuur]])*Uitgangspunten!$B$9,0),1)</f>
        <v>12.2</v>
      </c>
      <c r="I5015"/>
      <c r="J5015"/>
      <c r="K5015" s="6"/>
      <c r="O5015" s="5"/>
      <c r="P5015" s="8"/>
      <c r="U5015"/>
      <c r="V5015"/>
    </row>
    <row r="5016" spans="1:22" x14ac:dyDescent="0.25">
      <c r="A5016">
        <v>2004</v>
      </c>
      <c r="B5016">
        <v>2</v>
      </c>
      <c r="C5016">
        <v>5</v>
      </c>
      <c r="D5016">
        <v>15</v>
      </c>
      <c r="E5016" s="13">
        <v>12.100000000000001</v>
      </c>
      <c r="F5016" s="7">
        <f>(((20-15)/(MIN($E$2:$E$8761)-15))*Data[[#This Row],[temperatuur]])+18.151</f>
        <v>15.608983193277311</v>
      </c>
      <c r="G5016" s="7">
        <f>Data[[#This Row],[Tintern ]]-Data[[#This Row],[temperatuur]]</f>
        <v>3.5089831932773095</v>
      </c>
      <c r="H5016" s="7">
        <f>ROUND(IF(Data[[#This Row],[deltaT]]&gt;0,(Data[[#This Row],[Tintern ]]-Data[[#This Row],[temperatuur]])*Uitgangspunten!$B$9,0),1)</f>
        <v>12.2</v>
      </c>
      <c r="I5016"/>
      <c r="J5016"/>
      <c r="K5016" s="6"/>
      <c r="O5016" s="5"/>
      <c r="P5016" s="8"/>
      <c r="U5016"/>
      <c r="V5016"/>
    </row>
    <row r="5017" spans="1:22" x14ac:dyDescent="0.25">
      <c r="A5017">
        <v>2004</v>
      </c>
      <c r="B5017">
        <v>2</v>
      </c>
      <c r="C5017">
        <v>5</v>
      </c>
      <c r="D5017">
        <v>18</v>
      </c>
      <c r="E5017" s="13">
        <v>12.100000000000001</v>
      </c>
      <c r="F5017" s="7">
        <f>(((20-15)/(MIN($E$2:$E$8761)-15))*Data[[#This Row],[temperatuur]])+18.151</f>
        <v>15.608983193277311</v>
      </c>
      <c r="G5017" s="7">
        <f>Data[[#This Row],[Tintern ]]-Data[[#This Row],[temperatuur]]</f>
        <v>3.5089831932773095</v>
      </c>
      <c r="H5017" s="7">
        <f>ROUND(IF(Data[[#This Row],[deltaT]]&gt;0,(Data[[#This Row],[Tintern ]]-Data[[#This Row],[temperatuur]])*Uitgangspunten!$B$9,0),1)</f>
        <v>12.2</v>
      </c>
      <c r="I5017"/>
      <c r="J5017"/>
      <c r="K5017" s="6"/>
      <c r="O5017" s="5"/>
      <c r="P5017" s="8"/>
      <c r="U5017"/>
      <c r="V5017"/>
    </row>
    <row r="5018" spans="1:22" x14ac:dyDescent="0.25">
      <c r="A5018">
        <v>2004</v>
      </c>
      <c r="B5018">
        <v>2</v>
      </c>
      <c r="C5018">
        <v>5</v>
      </c>
      <c r="D5018">
        <v>20</v>
      </c>
      <c r="E5018" s="13">
        <v>12.100000000000001</v>
      </c>
      <c r="F5018" s="7">
        <f>(((20-15)/(MIN($E$2:$E$8761)-15))*Data[[#This Row],[temperatuur]])+18.151</f>
        <v>15.608983193277311</v>
      </c>
      <c r="G5018" s="7">
        <f>Data[[#This Row],[Tintern ]]-Data[[#This Row],[temperatuur]]</f>
        <v>3.5089831932773095</v>
      </c>
      <c r="H5018" s="7">
        <f>ROUND(IF(Data[[#This Row],[deltaT]]&gt;0,(Data[[#This Row],[Tintern ]]-Data[[#This Row],[temperatuur]])*Uitgangspunten!$B$9,0),1)</f>
        <v>12.2</v>
      </c>
      <c r="I5018">
        <f>(MAX(E4994:E5017)+MIN(E4994:E5017))/20</f>
        <v>1.2050000000000001</v>
      </c>
      <c r="J5018"/>
      <c r="K5018" s="6"/>
      <c r="O5018" s="5"/>
      <c r="P5018" s="8"/>
      <c r="U5018"/>
      <c r="V5018"/>
    </row>
    <row r="5019" spans="1:22" x14ac:dyDescent="0.25">
      <c r="A5019">
        <v>2004</v>
      </c>
      <c r="B5019">
        <v>3</v>
      </c>
      <c r="C5019">
        <v>16</v>
      </c>
      <c r="D5019">
        <v>4</v>
      </c>
      <c r="E5019" s="13">
        <v>12.100000000000001</v>
      </c>
      <c r="F5019" s="7">
        <f>(((20-15)/(MIN($E$2:$E$8761)-15))*Data[[#This Row],[temperatuur]])+18.151</f>
        <v>15.608983193277311</v>
      </c>
      <c r="G5019" s="7">
        <f>Data[[#This Row],[Tintern ]]-Data[[#This Row],[temperatuur]]</f>
        <v>3.5089831932773095</v>
      </c>
      <c r="H5019" s="7">
        <f>ROUND(IF(Data[[#This Row],[deltaT]]&gt;0,(Data[[#This Row],[Tintern ]]-Data[[#This Row],[temperatuur]])*Uitgangspunten!$B$9,0),1)</f>
        <v>12.2</v>
      </c>
      <c r="I5019"/>
      <c r="J5019"/>
      <c r="K5019" s="6"/>
      <c r="O5019" s="5"/>
      <c r="P5019" s="8"/>
      <c r="U5019"/>
      <c r="V5019"/>
    </row>
    <row r="5020" spans="1:22" x14ac:dyDescent="0.25">
      <c r="A5020">
        <v>2004</v>
      </c>
      <c r="B5020">
        <v>3</v>
      </c>
      <c r="C5020">
        <v>20</v>
      </c>
      <c r="D5020">
        <v>14</v>
      </c>
      <c r="E5020" s="13">
        <v>12.100000000000001</v>
      </c>
      <c r="F5020" s="7">
        <f>(((20-15)/(MIN($E$2:$E$8761)-15))*Data[[#This Row],[temperatuur]])+18.151</f>
        <v>15.608983193277311</v>
      </c>
      <c r="G5020" s="7">
        <f>Data[[#This Row],[Tintern ]]-Data[[#This Row],[temperatuur]]</f>
        <v>3.5089831932773095</v>
      </c>
      <c r="H5020" s="7">
        <f>ROUND(IF(Data[[#This Row],[deltaT]]&gt;0,(Data[[#This Row],[Tintern ]]-Data[[#This Row],[temperatuur]])*Uitgangspunten!$B$9,0),1)</f>
        <v>12.2</v>
      </c>
      <c r="I5020"/>
      <c r="J5020"/>
      <c r="K5020" s="6"/>
      <c r="O5020" s="5"/>
      <c r="P5020" s="8"/>
      <c r="U5020"/>
      <c r="V5020"/>
    </row>
    <row r="5021" spans="1:22" x14ac:dyDescent="0.25">
      <c r="A5021">
        <v>2004</v>
      </c>
      <c r="B5021">
        <v>3</v>
      </c>
      <c r="C5021">
        <v>20</v>
      </c>
      <c r="D5021">
        <v>17</v>
      </c>
      <c r="E5021" s="13">
        <v>12.100000000000001</v>
      </c>
      <c r="F5021" s="7">
        <f>(((20-15)/(MIN($E$2:$E$8761)-15))*Data[[#This Row],[temperatuur]])+18.151</f>
        <v>15.608983193277311</v>
      </c>
      <c r="G5021" s="7">
        <f>Data[[#This Row],[Tintern ]]-Data[[#This Row],[temperatuur]]</f>
        <v>3.5089831932773095</v>
      </c>
      <c r="H5021" s="7">
        <f>ROUND(IF(Data[[#This Row],[deltaT]]&gt;0,(Data[[#This Row],[Tintern ]]-Data[[#This Row],[temperatuur]])*Uitgangspunten!$B$9,0),1)</f>
        <v>12.2</v>
      </c>
      <c r="I5021"/>
      <c r="J5021"/>
      <c r="K5021" s="6"/>
      <c r="O5021" s="5"/>
      <c r="P5021" s="8"/>
      <c r="U5021"/>
      <c r="V5021"/>
    </row>
    <row r="5022" spans="1:22" x14ac:dyDescent="0.25">
      <c r="A5022">
        <v>2004</v>
      </c>
      <c r="B5022">
        <v>3</v>
      </c>
      <c r="C5022">
        <v>20</v>
      </c>
      <c r="D5022">
        <v>19</v>
      </c>
      <c r="E5022" s="13">
        <v>12.100000000000001</v>
      </c>
      <c r="F5022" s="7">
        <f>(((20-15)/(MIN($E$2:$E$8761)-15))*Data[[#This Row],[temperatuur]])+18.151</f>
        <v>15.608983193277311</v>
      </c>
      <c r="G5022" s="7">
        <f>Data[[#This Row],[Tintern ]]-Data[[#This Row],[temperatuur]]</f>
        <v>3.5089831932773095</v>
      </c>
      <c r="H5022" s="7">
        <f>ROUND(IF(Data[[#This Row],[deltaT]]&gt;0,(Data[[#This Row],[Tintern ]]-Data[[#This Row],[temperatuur]])*Uitgangspunten!$B$9,0),1)</f>
        <v>12.2</v>
      </c>
      <c r="I5022"/>
      <c r="J5022"/>
      <c r="K5022" s="6"/>
      <c r="O5022" s="5"/>
      <c r="P5022" s="8"/>
      <c r="U5022"/>
      <c r="V5022"/>
    </row>
    <row r="5023" spans="1:22" x14ac:dyDescent="0.25">
      <c r="A5023">
        <v>2002</v>
      </c>
      <c r="B5023">
        <v>4</v>
      </c>
      <c r="C5023">
        <v>3</v>
      </c>
      <c r="D5023">
        <v>2</v>
      </c>
      <c r="E5023" s="13">
        <v>12.100000000000001</v>
      </c>
      <c r="F5023" s="7">
        <f>(((20-15)/(MIN($E$2:$E$8761)-15))*Data[[#This Row],[temperatuur]])+18.151</f>
        <v>15.608983193277311</v>
      </c>
      <c r="G5023" s="7">
        <f>Data[[#This Row],[Tintern ]]-Data[[#This Row],[temperatuur]]</f>
        <v>3.5089831932773095</v>
      </c>
      <c r="H5023" s="7">
        <f>ROUND(IF(Data[[#This Row],[deltaT]]&gt;0,(Data[[#This Row],[Tintern ]]-Data[[#This Row],[temperatuur]])*Uitgangspunten!$B$9,0),1)</f>
        <v>12.2</v>
      </c>
      <c r="I5023"/>
      <c r="J5023"/>
      <c r="K5023" s="6"/>
      <c r="O5023" s="5"/>
      <c r="P5023" s="8"/>
      <c r="U5023"/>
      <c r="V5023"/>
    </row>
    <row r="5024" spans="1:22" x14ac:dyDescent="0.25">
      <c r="A5024">
        <v>2002</v>
      </c>
      <c r="B5024">
        <v>4</v>
      </c>
      <c r="C5024">
        <v>4</v>
      </c>
      <c r="D5024">
        <v>9</v>
      </c>
      <c r="E5024" s="13">
        <v>12.100000000000001</v>
      </c>
      <c r="F5024" s="7">
        <f>(((20-15)/(MIN($E$2:$E$8761)-15))*Data[[#This Row],[temperatuur]])+18.151</f>
        <v>15.608983193277311</v>
      </c>
      <c r="G5024" s="7">
        <f>Data[[#This Row],[Tintern ]]-Data[[#This Row],[temperatuur]]</f>
        <v>3.5089831932773095</v>
      </c>
      <c r="H5024" s="7">
        <f>ROUND(IF(Data[[#This Row],[deltaT]]&gt;0,(Data[[#This Row],[Tintern ]]-Data[[#This Row],[temperatuur]])*Uitgangspunten!$B$9,0),1)</f>
        <v>12.2</v>
      </c>
      <c r="I5024"/>
      <c r="J5024"/>
      <c r="K5024" s="6"/>
      <c r="O5024" s="5"/>
      <c r="P5024" s="8"/>
      <c r="U5024"/>
      <c r="V5024"/>
    </row>
    <row r="5025" spans="1:22" x14ac:dyDescent="0.25">
      <c r="A5025">
        <v>2002</v>
      </c>
      <c r="B5025">
        <v>4</v>
      </c>
      <c r="C5025">
        <v>12</v>
      </c>
      <c r="D5025">
        <v>14</v>
      </c>
      <c r="E5025" s="13">
        <v>12.100000000000001</v>
      </c>
      <c r="F5025" s="7">
        <f>(((20-15)/(MIN($E$2:$E$8761)-15))*Data[[#This Row],[temperatuur]])+18.151</f>
        <v>15.608983193277311</v>
      </c>
      <c r="G5025" s="7">
        <f>Data[[#This Row],[Tintern ]]-Data[[#This Row],[temperatuur]]</f>
        <v>3.5089831932773095</v>
      </c>
      <c r="H5025" s="7">
        <f>ROUND(IF(Data[[#This Row],[deltaT]]&gt;0,(Data[[#This Row],[Tintern ]]-Data[[#This Row],[temperatuur]])*Uitgangspunten!$B$9,0),1)</f>
        <v>12.2</v>
      </c>
      <c r="I5025"/>
      <c r="J5025"/>
      <c r="K5025" s="6"/>
      <c r="O5025" s="5"/>
      <c r="P5025" s="8"/>
      <c r="U5025"/>
      <c r="V5025"/>
    </row>
    <row r="5026" spans="1:22" x14ac:dyDescent="0.25">
      <c r="A5026">
        <v>2002</v>
      </c>
      <c r="B5026">
        <v>4</v>
      </c>
      <c r="C5026">
        <v>18</v>
      </c>
      <c r="D5026">
        <v>11</v>
      </c>
      <c r="E5026" s="13">
        <v>12.100000000000001</v>
      </c>
      <c r="F5026" s="7">
        <f>(((20-15)/(MIN($E$2:$E$8761)-15))*Data[[#This Row],[temperatuur]])+18.151</f>
        <v>15.608983193277311</v>
      </c>
      <c r="G5026" s="7">
        <f>Data[[#This Row],[Tintern ]]-Data[[#This Row],[temperatuur]]</f>
        <v>3.5089831932773095</v>
      </c>
      <c r="H5026" s="7">
        <f>ROUND(IF(Data[[#This Row],[deltaT]]&gt;0,(Data[[#This Row],[Tintern ]]-Data[[#This Row],[temperatuur]])*Uitgangspunten!$B$9,0),1)</f>
        <v>12.2</v>
      </c>
      <c r="I5026"/>
      <c r="J5026"/>
      <c r="K5026" s="6"/>
      <c r="O5026" s="5"/>
      <c r="P5026" s="8"/>
      <c r="U5026"/>
      <c r="V5026"/>
    </row>
    <row r="5027" spans="1:22" x14ac:dyDescent="0.25">
      <c r="A5027">
        <v>2002</v>
      </c>
      <c r="B5027">
        <v>4</v>
      </c>
      <c r="C5027">
        <v>23</v>
      </c>
      <c r="D5027">
        <v>1</v>
      </c>
      <c r="E5027" s="13">
        <v>12.100000000000001</v>
      </c>
      <c r="F5027" s="7">
        <f>(((20-15)/(MIN($E$2:$E$8761)-15))*Data[[#This Row],[temperatuur]])+18.151</f>
        <v>15.608983193277311</v>
      </c>
      <c r="G5027" s="7">
        <f>Data[[#This Row],[Tintern ]]-Data[[#This Row],[temperatuur]]</f>
        <v>3.5089831932773095</v>
      </c>
      <c r="H5027" s="7">
        <f>ROUND(IF(Data[[#This Row],[deltaT]]&gt;0,(Data[[#This Row],[Tintern ]]-Data[[#This Row],[temperatuur]])*Uitgangspunten!$B$9,0),1)</f>
        <v>12.2</v>
      </c>
      <c r="I5027"/>
      <c r="J5027"/>
      <c r="K5027" s="6"/>
      <c r="O5027" s="5"/>
      <c r="P5027" s="8"/>
      <c r="U5027"/>
      <c r="V5027"/>
    </row>
    <row r="5028" spans="1:22" x14ac:dyDescent="0.25">
      <c r="A5028">
        <v>2002</v>
      </c>
      <c r="B5028">
        <v>4</v>
      </c>
      <c r="C5028">
        <v>23</v>
      </c>
      <c r="D5028">
        <v>2</v>
      </c>
      <c r="E5028" s="13">
        <v>12.100000000000001</v>
      </c>
      <c r="F5028" s="7">
        <f>(((20-15)/(MIN($E$2:$E$8761)-15))*Data[[#This Row],[temperatuur]])+18.151</f>
        <v>15.608983193277311</v>
      </c>
      <c r="G5028" s="7">
        <f>Data[[#This Row],[Tintern ]]-Data[[#This Row],[temperatuur]]</f>
        <v>3.5089831932773095</v>
      </c>
      <c r="H5028" s="7">
        <f>ROUND(IF(Data[[#This Row],[deltaT]]&gt;0,(Data[[#This Row],[Tintern ]]-Data[[#This Row],[temperatuur]])*Uitgangspunten!$B$9,0),1)</f>
        <v>12.2</v>
      </c>
      <c r="I5028"/>
      <c r="J5028"/>
      <c r="K5028" s="6"/>
      <c r="O5028" s="5"/>
      <c r="P5028" s="8"/>
      <c r="U5028"/>
      <c r="V5028"/>
    </row>
    <row r="5029" spans="1:22" x14ac:dyDescent="0.25">
      <c r="A5029">
        <v>2002</v>
      </c>
      <c r="B5029">
        <v>4</v>
      </c>
      <c r="C5029">
        <v>24</v>
      </c>
      <c r="D5029">
        <v>6</v>
      </c>
      <c r="E5029" s="13">
        <v>12.100000000000001</v>
      </c>
      <c r="F5029" s="7">
        <f>(((20-15)/(MIN($E$2:$E$8761)-15))*Data[[#This Row],[temperatuur]])+18.151</f>
        <v>15.608983193277311</v>
      </c>
      <c r="G5029" s="7">
        <f>Data[[#This Row],[Tintern ]]-Data[[#This Row],[temperatuur]]</f>
        <v>3.5089831932773095</v>
      </c>
      <c r="H5029" s="7">
        <f>ROUND(IF(Data[[#This Row],[deltaT]]&gt;0,(Data[[#This Row],[Tintern ]]-Data[[#This Row],[temperatuur]])*Uitgangspunten!$B$9,0),1)</f>
        <v>12.2</v>
      </c>
      <c r="I5029"/>
      <c r="J5029"/>
      <c r="K5029" s="6"/>
      <c r="O5029" s="5"/>
      <c r="P5029" s="8"/>
      <c r="U5029"/>
      <c r="V5029"/>
    </row>
    <row r="5030" spans="1:22" x14ac:dyDescent="0.25">
      <c r="A5030">
        <v>2002</v>
      </c>
      <c r="B5030">
        <v>4</v>
      </c>
      <c r="C5030">
        <v>28</v>
      </c>
      <c r="D5030">
        <v>11</v>
      </c>
      <c r="E5030" s="13">
        <v>12.100000000000001</v>
      </c>
      <c r="F5030" s="7">
        <f>(((20-15)/(MIN($E$2:$E$8761)-15))*Data[[#This Row],[temperatuur]])+18.151</f>
        <v>15.608983193277311</v>
      </c>
      <c r="G5030" s="7">
        <f>Data[[#This Row],[Tintern ]]-Data[[#This Row],[temperatuur]]</f>
        <v>3.5089831932773095</v>
      </c>
      <c r="H5030" s="7">
        <f>ROUND(IF(Data[[#This Row],[deltaT]]&gt;0,(Data[[#This Row],[Tintern ]]-Data[[#This Row],[temperatuur]])*Uitgangspunten!$B$9,0),1)</f>
        <v>12.2</v>
      </c>
      <c r="I5030"/>
      <c r="J5030"/>
      <c r="K5030" s="6"/>
      <c r="O5030" s="5"/>
      <c r="P5030" s="8"/>
      <c r="U5030"/>
      <c r="V5030"/>
    </row>
    <row r="5031" spans="1:22" x14ac:dyDescent="0.25">
      <c r="A5031">
        <v>2002</v>
      </c>
      <c r="B5031">
        <v>4</v>
      </c>
      <c r="C5031">
        <v>28</v>
      </c>
      <c r="D5031">
        <v>14</v>
      </c>
      <c r="E5031" s="13">
        <v>12.100000000000001</v>
      </c>
      <c r="F5031" s="7">
        <f>(((20-15)/(MIN($E$2:$E$8761)-15))*Data[[#This Row],[temperatuur]])+18.151</f>
        <v>15.608983193277311</v>
      </c>
      <c r="G5031" s="7">
        <f>Data[[#This Row],[Tintern ]]-Data[[#This Row],[temperatuur]]</f>
        <v>3.5089831932773095</v>
      </c>
      <c r="H5031" s="7">
        <f>ROUND(IF(Data[[#This Row],[deltaT]]&gt;0,(Data[[#This Row],[Tintern ]]-Data[[#This Row],[temperatuur]])*Uitgangspunten!$B$9,0),1)</f>
        <v>12.2</v>
      </c>
      <c r="I5031"/>
      <c r="J5031"/>
      <c r="K5031" s="6"/>
      <c r="O5031" s="5"/>
      <c r="P5031" s="8"/>
      <c r="U5031"/>
      <c r="V5031"/>
    </row>
    <row r="5032" spans="1:22" x14ac:dyDescent="0.25">
      <c r="A5032">
        <v>2002</v>
      </c>
      <c r="B5032">
        <v>4</v>
      </c>
      <c r="C5032">
        <v>29</v>
      </c>
      <c r="D5032">
        <v>16</v>
      </c>
      <c r="E5032" s="13">
        <v>12.100000000000001</v>
      </c>
      <c r="F5032" s="7">
        <f>(((20-15)/(MIN($E$2:$E$8761)-15))*Data[[#This Row],[temperatuur]])+18.151</f>
        <v>15.608983193277311</v>
      </c>
      <c r="G5032" s="7">
        <f>Data[[#This Row],[Tintern ]]-Data[[#This Row],[temperatuur]]</f>
        <v>3.5089831932773095</v>
      </c>
      <c r="H5032" s="7">
        <f>ROUND(IF(Data[[#This Row],[deltaT]]&gt;0,(Data[[#This Row],[Tintern ]]-Data[[#This Row],[temperatuur]])*Uitgangspunten!$B$9,0),1)</f>
        <v>12.2</v>
      </c>
      <c r="I5032"/>
      <c r="J5032"/>
      <c r="K5032" s="6"/>
      <c r="O5032" s="5"/>
      <c r="P5032" s="8"/>
      <c r="U5032"/>
      <c r="V5032"/>
    </row>
    <row r="5033" spans="1:22" x14ac:dyDescent="0.25">
      <c r="A5033">
        <v>2000</v>
      </c>
      <c r="B5033">
        <v>5</v>
      </c>
      <c r="C5033">
        <v>4</v>
      </c>
      <c r="D5033">
        <v>9</v>
      </c>
      <c r="E5033" s="13">
        <v>12.100000000000001</v>
      </c>
      <c r="F5033" s="7">
        <f>(((20-15)/(MIN($E$2:$E$8761)-15))*Data[[#This Row],[temperatuur]])+18.151</f>
        <v>15.608983193277311</v>
      </c>
      <c r="G5033" s="7">
        <f>Data[[#This Row],[Tintern ]]-Data[[#This Row],[temperatuur]]</f>
        <v>3.5089831932773095</v>
      </c>
      <c r="H5033" s="7">
        <f>ROUND(IF(Data[[#This Row],[deltaT]]&gt;0,(Data[[#This Row],[Tintern ]]-Data[[#This Row],[temperatuur]])*Uitgangspunten!$B$9,0),1)</f>
        <v>12.2</v>
      </c>
      <c r="I5033"/>
      <c r="J5033"/>
      <c r="K5033" s="6"/>
      <c r="O5033" s="5"/>
      <c r="P5033" s="8"/>
      <c r="U5033"/>
      <c r="V5033"/>
    </row>
    <row r="5034" spans="1:22" x14ac:dyDescent="0.25">
      <c r="A5034">
        <v>2000</v>
      </c>
      <c r="B5034">
        <v>5</v>
      </c>
      <c r="C5034">
        <v>8</v>
      </c>
      <c r="D5034">
        <v>5</v>
      </c>
      <c r="E5034" s="13">
        <v>12.100000000000001</v>
      </c>
      <c r="F5034" s="7">
        <f>(((20-15)/(MIN($E$2:$E$8761)-15))*Data[[#This Row],[temperatuur]])+18.151</f>
        <v>15.608983193277311</v>
      </c>
      <c r="G5034" s="7">
        <f>Data[[#This Row],[Tintern ]]-Data[[#This Row],[temperatuur]]</f>
        <v>3.5089831932773095</v>
      </c>
      <c r="H5034" s="7">
        <f>ROUND(IF(Data[[#This Row],[deltaT]]&gt;0,(Data[[#This Row],[Tintern ]]-Data[[#This Row],[temperatuur]])*Uitgangspunten!$B$9,0),1)</f>
        <v>12.2</v>
      </c>
      <c r="I5034"/>
      <c r="J5034"/>
      <c r="K5034" s="6"/>
      <c r="O5034" s="5"/>
      <c r="P5034" s="8"/>
      <c r="U5034"/>
      <c r="V5034"/>
    </row>
    <row r="5035" spans="1:22" x14ac:dyDescent="0.25">
      <c r="A5035">
        <v>2000</v>
      </c>
      <c r="B5035">
        <v>5</v>
      </c>
      <c r="C5035">
        <v>19</v>
      </c>
      <c r="D5035">
        <v>9</v>
      </c>
      <c r="E5035" s="13">
        <v>12.100000000000001</v>
      </c>
      <c r="F5035" s="7">
        <f>(((20-15)/(MIN($E$2:$E$8761)-15))*Data[[#This Row],[temperatuur]])+18.151</f>
        <v>15.608983193277311</v>
      </c>
      <c r="G5035" s="7">
        <f>Data[[#This Row],[Tintern ]]-Data[[#This Row],[temperatuur]]</f>
        <v>3.5089831932773095</v>
      </c>
      <c r="H5035" s="7">
        <f>ROUND(IF(Data[[#This Row],[deltaT]]&gt;0,(Data[[#This Row],[Tintern ]]-Data[[#This Row],[temperatuur]])*Uitgangspunten!$B$9,0),1)</f>
        <v>12.2</v>
      </c>
      <c r="I5035"/>
      <c r="J5035"/>
      <c r="K5035" s="6"/>
      <c r="O5035" s="5"/>
      <c r="P5035" s="8"/>
      <c r="U5035"/>
      <c r="V5035"/>
    </row>
    <row r="5036" spans="1:22" x14ac:dyDescent="0.25">
      <c r="A5036">
        <v>2000</v>
      </c>
      <c r="B5036">
        <v>5</v>
      </c>
      <c r="C5036">
        <v>19</v>
      </c>
      <c r="D5036">
        <v>12</v>
      </c>
      <c r="E5036" s="13">
        <v>12.100000000000001</v>
      </c>
      <c r="F5036" s="7">
        <f>(((20-15)/(MIN($E$2:$E$8761)-15))*Data[[#This Row],[temperatuur]])+18.151</f>
        <v>15.608983193277311</v>
      </c>
      <c r="G5036" s="7">
        <f>Data[[#This Row],[Tintern ]]-Data[[#This Row],[temperatuur]]</f>
        <v>3.5089831932773095</v>
      </c>
      <c r="H5036" s="7">
        <f>ROUND(IF(Data[[#This Row],[deltaT]]&gt;0,(Data[[#This Row],[Tintern ]]-Data[[#This Row],[temperatuur]])*Uitgangspunten!$B$9,0),1)</f>
        <v>12.2</v>
      </c>
      <c r="I5036"/>
      <c r="J5036"/>
      <c r="K5036" s="6"/>
      <c r="O5036" s="5"/>
      <c r="P5036" s="8"/>
      <c r="U5036"/>
      <c r="V5036"/>
    </row>
    <row r="5037" spans="1:22" x14ac:dyDescent="0.25">
      <c r="A5037">
        <v>2011</v>
      </c>
      <c r="B5037">
        <v>6</v>
      </c>
      <c r="C5037">
        <v>11</v>
      </c>
      <c r="D5037">
        <v>7</v>
      </c>
      <c r="E5037" s="13">
        <v>12.100000000000001</v>
      </c>
      <c r="F5037" s="7">
        <f>(((20-15)/(MIN($E$2:$E$8761)-15))*Data[[#This Row],[temperatuur]])+18.151</f>
        <v>15.608983193277311</v>
      </c>
      <c r="G5037" s="7">
        <f>Data[[#This Row],[Tintern ]]-Data[[#This Row],[temperatuur]]</f>
        <v>3.5089831932773095</v>
      </c>
      <c r="H5037" s="7">
        <f>ROUND(IF(Data[[#This Row],[deltaT]]&gt;0,(Data[[#This Row],[Tintern ]]-Data[[#This Row],[temperatuur]])*Uitgangspunten!$B$9,0),1)</f>
        <v>12.2</v>
      </c>
      <c r="I5037"/>
      <c r="J5037"/>
      <c r="K5037" s="6"/>
      <c r="O5037" s="5"/>
      <c r="P5037" s="8"/>
      <c r="U5037"/>
      <c r="V5037"/>
    </row>
    <row r="5038" spans="1:22" x14ac:dyDescent="0.25">
      <c r="A5038">
        <v>2011</v>
      </c>
      <c r="B5038">
        <v>6</v>
      </c>
      <c r="C5038">
        <v>19</v>
      </c>
      <c r="D5038">
        <v>4</v>
      </c>
      <c r="E5038" s="13">
        <v>12.100000000000001</v>
      </c>
      <c r="F5038" s="7">
        <f>(((20-15)/(MIN($E$2:$E$8761)-15))*Data[[#This Row],[temperatuur]])+18.151</f>
        <v>15.608983193277311</v>
      </c>
      <c r="G5038" s="7">
        <f>Data[[#This Row],[Tintern ]]-Data[[#This Row],[temperatuur]]</f>
        <v>3.5089831932773095</v>
      </c>
      <c r="H5038" s="7">
        <f>ROUND(IF(Data[[#This Row],[deltaT]]&gt;0,(Data[[#This Row],[Tintern ]]-Data[[#This Row],[temperatuur]])*Uitgangspunten!$B$9,0),1)</f>
        <v>12.2</v>
      </c>
      <c r="I5038"/>
      <c r="J5038"/>
      <c r="K5038" s="6"/>
      <c r="O5038" s="5"/>
      <c r="P5038" s="8"/>
      <c r="U5038"/>
      <c r="V5038"/>
    </row>
    <row r="5039" spans="1:22" x14ac:dyDescent="0.25">
      <c r="A5039">
        <v>2011</v>
      </c>
      <c r="B5039">
        <v>6</v>
      </c>
      <c r="C5039">
        <v>24</v>
      </c>
      <c r="D5039">
        <v>20</v>
      </c>
      <c r="E5039" s="13">
        <v>12.100000000000001</v>
      </c>
      <c r="F5039" s="7">
        <f>(((20-15)/(MIN($E$2:$E$8761)-15))*Data[[#This Row],[temperatuur]])+18.151</f>
        <v>15.608983193277311</v>
      </c>
      <c r="G5039" s="7">
        <f>Data[[#This Row],[Tintern ]]-Data[[#This Row],[temperatuur]]</f>
        <v>3.5089831932773095</v>
      </c>
      <c r="H5039" s="7">
        <f>ROUND(IF(Data[[#This Row],[deltaT]]&gt;0,(Data[[#This Row],[Tintern ]]-Data[[#This Row],[temperatuur]])*Uitgangspunten!$B$9,0),1)</f>
        <v>12.2</v>
      </c>
      <c r="I5039"/>
      <c r="J5039"/>
      <c r="K5039" s="6"/>
      <c r="O5039" s="5"/>
      <c r="P5039" s="8"/>
      <c r="U5039"/>
      <c r="V5039"/>
    </row>
    <row r="5040" spans="1:22" x14ac:dyDescent="0.25">
      <c r="A5040">
        <v>2011</v>
      </c>
      <c r="B5040">
        <v>6</v>
      </c>
      <c r="C5040">
        <v>25</v>
      </c>
      <c r="D5040">
        <v>7</v>
      </c>
      <c r="E5040" s="13">
        <v>12.100000000000001</v>
      </c>
      <c r="F5040" s="7">
        <f>(((20-15)/(MIN($E$2:$E$8761)-15))*Data[[#This Row],[temperatuur]])+18.151</f>
        <v>15.608983193277311</v>
      </c>
      <c r="G5040" s="7">
        <f>Data[[#This Row],[Tintern ]]-Data[[#This Row],[temperatuur]]</f>
        <v>3.5089831932773095</v>
      </c>
      <c r="H5040" s="7">
        <f>ROUND(IF(Data[[#This Row],[deltaT]]&gt;0,(Data[[#This Row],[Tintern ]]-Data[[#This Row],[temperatuur]])*Uitgangspunten!$B$9,0),1)</f>
        <v>12.2</v>
      </c>
      <c r="I5040"/>
      <c r="J5040"/>
      <c r="K5040" s="6"/>
      <c r="O5040" s="5"/>
      <c r="P5040" s="8"/>
      <c r="U5040"/>
      <c r="V5040"/>
    </row>
    <row r="5041" spans="1:22" x14ac:dyDescent="0.25">
      <c r="A5041">
        <v>2008</v>
      </c>
      <c r="B5041">
        <v>7</v>
      </c>
      <c r="C5041">
        <v>13</v>
      </c>
      <c r="D5041">
        <v>1</v>
      </c>
      <c r="E5041" s="13">
        <v>12.100000000000001</v>
      </c>
      <c r="F5041" s="7">
        <f>(((20-15)/(MIN($E$2:$E$8761)-15))*Data[[#This Row],[temperatuur]])+18.151</f>
        <v>15.608983193277311</v>
      </c>
      <c r="G5041" s="7">
        <f>Data[[#This Row],[Tintern ]]-Data[[#This Row],[temperatuur]]</f>
        <v>3.5089831932773095</v>
      </c>
      <c r="H5041" s="7">
        <f>ROUND(IF(Data[[#This Row],[deltaT]]&gt;0,(Data[[#This Row],[Tintern ]]-Data[[#This Row],[temperatuur]])*Uitgangspunten!$B$9,0),1)</f>
        <v>12.2</v>
      </c>
      <c r="I5041"/>
      <c r="J5041"/>
      <c r="K5041" s="6"/>
      <c r="O5041" s="5"/>
      <c r="P5041" s="8"/>
      <c r="U5041"/>
      <c r="V5041"/>
    </row>
    <row r="5042" spans="1:22" x14ac:dyDescent="0.25">
      <c r="A5042">
        <v>2008</v>
      </c>
      <c r="B5042">
        <v>7</v>
      </c>
      <c r="C5042">
        <v>20</v>
      </c>
      <c r="D5042">
        <v>24</v>
      </c>
      <c r="E5042" s="13">
        <v>12.100000000000001</v>
      </c>
      <c r="F5042" s="7">
        <f>(((20-15)/(MIN($E$2:$E$8761)-15))*Data[[#This Row],[temperatuur]])+18.151</f>
        <v>15.608983193277311</v>
      </c>
      <c r="G5042" s="7">
        <f>Data[[#This Row],[Tintern ]]-Data[[#This Row],[temperatuur]]</f>
        <v>3.5089831932773095</v>
      </c>
      <c r="H5042" s="7">
        <f>ROUND(IF(Data[[#This Row],[deltaT]]&gt;0,(Data[[#This Row],[Tintern ]]-Data[[#This Row],[temperatuur]])*Uitgangspunten!$B$9,0),1)</f>
        <v>12.2</v>
      </c>
      <c r="I5042">
        <f>(MAX(E5018:E5041)+MIN(E5018:E5041))/20</f>
        <v>1.2100000000000002</v>
      </c>
      <c r="J5042"/>
      <c r="K5042" s="6"/>
      <c r="O5042" s="5"/>
      <c r="P5042" s="8"/>
      <c r="U5042"/>
      <c r="V5042"/>
    </row>
    <row r="5043" spans="1:22" x14ac:dyDescent="0.25">
      <c r="A5043">
        <v>2008</v>
      </c>
      <c r="B5043">
        <v>7</v>
      </c>
      <c r="C5043">
        <v>21</v>
      </c>
      <c r="D5043">
        <v>9</v>
      </c>
      <c r="E5043" s="13">
        <v>12.100000000000001</v>
      </c>
      <c r="F5043" s="7">
        <f>(((20-15)/(MIN($E$2:$E$8761)-15))*Data[[#This Row],[temperatuur]])+18.151</f>
        <v>15.608983193277311</v>
      </c>
      <c r="G5043" s="7">
        <f>Data[[#This Row],[Tintern ]]-Data[[#This Row],[temperatuur]]</f>
        <v>3.5089831932773095</v>
      </c>
      <c r="H5043" s="7">
        <f>ROUND(IF(Data[[#This Row],[deltaT]]&gt;0,(Data[[#This Row],[Tintern ]]-Data[[#This Row],[temperatuur]])*Uitgangspunten!$B$9,0),1)</f>
        <v>12.2</v>
      </c>
      <c r="I5043"/>
      <c r="J5043"/>
      <c r="K5043" s="6"/>
      <c r="O5043" s="5"/>
      <c r="P5043" s="8"/>
      <c r="U5043"/>
      <c r="V5043"/>
    </row>
    <row r="5044" spans="1:22" x14ac:dyDescent="0.25">
      <c r="A5044">
        <v>2001</v>
      </c>
      <c r="B5044">
        <v>8</v>
      </c>
      <c r="C5044">
        <v>27</v>
      </c>
      <c r="D5044">
        <v>21</v>
      </c>
      <c r="E5044" s="13">
        <v>12.100000000000001</v>
      </c>
      <c r="F5044" s="7">
        <f>(((20-15)/(MIN($E$2:$E$8761)-15))*Data[[#This Row],[temperatuur]])+18.151</f>
        <v>15.608983193277311</v>
      </c>
      <c r="G5044" s="7">
        <f>Data[[#This Row],[Tintern ]]-Data[[#This Row],[temperatuur]]</f>
        <v>3.5089831932773095</v>
      </c>
      <c r="H5044" s="7">
        <f>ROUND(IF(Data[[#This Row],[deltaT]]&gt;0,(Data[[#This Row],[Tintern ]]-Data[[#This Row],[temperatuur]])*Uitgangspunten!$B$9,0),1)</f>
        <v>12.2</v>
      </c>
      <c r="I5044"/>
      <c r="J5044"/>
      <c r="K5044" s="6"/>
      <c r="O5044" s="5"/>
      <c r="P5044" s="8"/>
      <c r="U5044"/>
      <c r="V5044"/>
    </row>
    <row r="5045" spans="1:22" x14ac:dyDescent="0.25">
      <c r="A5045">
        <v>2001</v>
      </c>
      <c r="B5045">
        <v>8</v>
      </c>
      <c r="C5045">
        <v>30</v>
      </c>
      <c r="D5045">
        <v>1</v>
      </c>
      <c r="E5045" s="13">
        <v>12.100000000000001</v>
      </c>
      <c r="F5045" s="7">
        <f>(((20-15)/(MIN($E$2:$E$8761)-15))*Data[[#This Row],[temperatuur]])+18.151</f>
        <v>15.608983193277311</v>
      </c>
      <c r="G5045" s="7">
        <f>Data[[#This Row],[Tintern ]]-Data[[#This Row],[temperatuur]]</f>
        <v>3.5089831932773095</v>
      </c>
      <c r="H5045" s="7">
        <f>ROUND(IF(Data[[#This Row],[deltaT]]&gt;0,(Data[[#This Row],[Tintern ]]-Data[[#This Row],[temperatuur]])*Uitgangspunten!$B$9,0),1)</f>
        <v>12.2</v>
      </c>
      <c r="I5045"/>
      <c r="J5045"/>
      <c r="K5045" s="6"/>
      <c r="O5045" s="5"/>
      <c r="P5045" s="8"/>
      <c r="U5045"/>
      <c r="V5045"/>
    </row>
    <row r="5046" spans="1:22" x14ac:dyDescent="0.25">
      <c r="A5046">
        <v>2011</v>
      </c>
      <c r="B5046">
        <v>9</v>
      </c>
      <c r="C5046">
        <v>19</v>
      </c>
      <c r="D5046">
        <v>20</v>
      </c>
      <c r="E5046" s="13">
        <v>12.100000000000001</v>
      </c>
      <c r="F5046" s="7">
        <f>(((20-15)/(MIN($E$2:$E$8761)-15))*Data[[#This Row],[temperatuur]])+18.151</f>
        <v>15.608983193277311</v>
      </c>
      <c r="G5046" s="7">
        <f>Data[[#This Row],[Tintern ]]-Data[[#This Row],[temperatuur]]</f>
        <v>3.5089831932773095</v>
      </c>
      <c r="H5046" s="7">
        <f>ROUND(IF(Data[[#This Row],[deltaT]]&gt;0,(Data[[#This Row],[Tintern ]]-Data[[#This Row],[temperatuur]])*Uitgangspunten!$B$9,0),1)</f>
        <v>12.2</v>
      </c>
      <c r="I5046"/>
      <c r="J5046"/>
      <c r="K5046" s="6"/>
      <c r="O5046" s="5"/>
      <c r="P5046" s="8"/>
      <c r="U5046"/>
      <c r="V5046"/>
    </row>
    <row r="5047" spans="1:22" x14ac:dyDescent="0.25">
      <c r="A5047">
        <v>2011</v>
      </c>
      <c r="B5047">
        <v>9</v>
      </c>
      <c r="C5047">
        <v>30</v>
      </c>
      <c r="D5047">
        <v>3</v>
      </c>
      <c r="E5047" s="13">
        <v>12.100000000000001</v>
      </c>
      <c r="F5047" s="7">
        <f>(((20-15)/(MIN($E$2:$E$8761)-15))*Data[[#This Row],[temperatuur]])+18.151</f>
        <v>15.608983193277311</v>
      </c>
      <c r="G5047" s="7">
        <f>Data[[#This Row],[Tintern ]]-Data[[#This Row],[temperatuur]]</f>
        <v>3.5089831932773095</v>
      </c>
      <c r="H5047" s="7">
        <f>ROUND(IF(Data[[#This Row],[deltaT]]&gt;0,(Data[[#This Row],[Tintern ]]-Data[[#This Row],[temperatuur]])*Uitgangspunten!$B$9,0),1)</f>
        <v>12.2</v>
      </c>
      <c r="I5047"/>
      <c r="J5047"/>
      <c r="K5047" s="6"/>
      <c r="O5047" s="5"/>
      <c r="P5047" s="8"/>
      <c r="U5047"/>
      <c r="V5047"/>
    </row>
    <row r="5048" spans="1:22" x14ac:dyDescent="0.25">
      <c r="A5048">
        <v>2010</v>
      </c>
      <c r="B5048">
        <v>10</v>
      </c>
      <c r="C5048" s="3">
        <v>1</v>
      </c>
      <c r="D5048" s="3">
        <v>22</v>
      </c>
      <c r="E5048" s="13">
        <v>12.100000000000001</v>
      </c>
      <c r="F5048" s="7">
        <f>(((20-15)/(MIN($E$2:$E$8761)-15))*Data[[#This Row],[temperatuur]])+18.151</f>
        <v>15.608983193277311</v>
      </c>
      <c r="G5048" s="7">
        <f>Data[[#This Row],[Tintern ]]-Data[[#This Row],[temperatuur]]</f>
        <v>3.5089831932773095</v>
      </c>
      <c r="H5048" s="7">
        <f>ROUND(IF(Data[[#This Row],[deltaT]]&gt;0,(Data[[#This Row],[Tintern ]]-Data[[#This Row],[temperatuur]])*Uitgangspunten!$B$9,0),1)</f>
        <v>12.2</v>
      </c>
      <c r="I5048"/>
      <c r="J5048"/>
      <c r="K5048" s="6"/>
      <c r="O5048" s="5"/>
      <c r="P5048" s="8"/>
      <c r="U5048"/>
      <c r="V5048"/>
    </row>
    <row r="5049" spans="1:22" x14ac:dyDescent="0.25">
      <c r="A5049">
        <v>2010</v>
      </c>
      <c r="B5049">
        <v>10</v>
      </c>
      <c r="C5049" s="3">
        <v>1</v>
      </c>
      <c r="D5049" s="3">
        <v>23</v>
      </c>
      <c r="E5049" s="13">
        <v>12.100000000000001</v>
      </c>
      <c r="F5049" s="7">
        <f>(((20-15)/(MIN($E$2:$E$8761)-15))*Data[[#This Row],[temperatuur]])+18.151</f>
        <v>15.608983193277311</v>
      </c>
      <c r="G5049" s="7">
        <f>Data[[#This Row],[Tintern ]]-Data[[#This Row],[temperatuur]]</f>
        <v>3.5089831932773095</v>
      </c>
      <c r="H5049" s="7">
        <f>ROUND(IF(Data[[#This Row],[deltaT]]&gt;0,(Data[[#This Row],[Tintern ]]-Data[[#This Row],[temperatuur]])*Uitgangspunten!$B$9,0),1)</f>
        <v>12.2</v>
      </c>
      <c r="I5049"/>
      <c r="J5049"/>
      <c r="K5049" s="6"/>
      <c r="O5049" s="5"/>
      <c r="P5049" s="8"/>
      <c r="U5049"/>
      <c r="V5049"/>
    </row>
    <row r="5050" spans="1:22" x14ac:dyDescent="0.25">
      <c r="A5050">
        <v>2010</v>
      </c>
      <c r="B5050">
        <v>10</v>
      </c>
      <c r="C5050">
        <v>12</v>
      </c>
      <c r="D5050">
        <v>16</v>
      </c>
      <c r="E5050" s="13">
        <v>12.100000000000001</v>
      </c>
      <c r="F5050" s="7">
        <f>(((20-15)/(MIN($E$2:$E$8761)-15))*Data[[#This Row],[temperatuur]])+18.151</f>
        <v>15.608983193277311</v>
      </c>
      <c r="G5050" s="7">
        <f>Data[[#This Row],[Tintern ]]-Data[[#This Row],[temperatuur]]</f>
        <v>3.5089831932773095</v>
      </c>
      <c r="H5050" s="7">
        <f>ROUND(IF(Data[[#This Row],[deltaT]]&gt;0,(Data[[#This Row],[Tintern ]]-Data[[#This Row],[temperatuur]])*Uitgangspunten!$B$9,0),1)</f>
        <v>12.2</v>
      </c>
      <c r="I5050"/>
      <c r="J5050"/>
      <c r="K5050" s="6"/>
      <c r="O5050" s="5"/>
      <c r="P5050" s="8"/>
      <c r="U5050"/>
      <c r="V5050"/>
    </row>
    <row r="5051" spans="1:22" x14ac:dyDescent="0.25">
      <c r="A5051">
        <v>2010</v>
      </c>
      <c r="B5051">
        <v>10</v>
      </c>
      <c r="C5051">
        <v>14</v>
      </c>
      <c r="D5051">
        <v>14</v>
      </c>
      <c r="E5051" s="13">
        <v>12.100000000000001</v>
      </c>
      <c r="F5051" s="7">
        <f>(((20-15)/(MIN($E$2:$E$8761)-15))*Data[[#This Row],[temperatuur]])+18.151</f>
        <v>15.608983193277311</v>
      </c>
      <c r="G5051" s="7">
        <f>Data[[#This Row],[Tintern ]]-Data[[#This Row],[temperatuur]]</f>
        <v>3.5089831932773095</v>
      </c>
      <c r="H5051" s="7">
        <f>ROUND(IF(Data[[#This Row],[deltaT]]&gt;0,(Data[[#This Row],[Tintern ]]-Data[[#This Row],[temperatuur]])*Uitgangspunten!$B$9,0),1)</f>
        <v>12.2</v>
      </c>
      <c r="I5051"/>
      <c r="J5051"/>
      <c r="K5051" s="6"/>
      <c r="O5051" s="5"/>
      <c r="P5051" s="8"/>
      <c r="U5051"/>
      <c r="V5051"/>
    </row>
    <row r="5052" spans="1:22" x14ac:dyDescent="0.25">
      <c r="A5052">
        <v>2010</v>
      </c>
      <c r="B5052">
        <v>10</v>
      </c>
      <c r="C5052">
        <v>18</v>
      </c>
      <c r="D5052">
        <v>14</v>
      </c>
      <c r="E5052" s="13">
        <v>12.100000000000001</v>
      </c>
      <c r="F5052" s="7">
        <f>(((20-15)/(MIN($E$2:$E$8761)-15))*Data[[#This Row],[temperatuur]])+18.151</f>
        <v>15.608983193277311</v>
      </c>
      <c r="G5052" s="7">
        <f>Data[[#This Row],[Tintern ]]-Data[[#This Row],[temperatuur]]</f>
        <v>3.5089831932773095</v>
      </c>
      <c r="H5052" s="7">
        <f>ROUND(IF(Data[[#This Row],[deltaT]]&gt;0,(Data[[#This Row],[Tintern ]]-Data[[#This Row],[temperatuur]])*Uitgangspunten!$B$9,0),1)</f>
        <v>12.2</v>
      </c>
      <c r="I5052"/>
      <c r="J5052"/>
      <c r="K5052" s="6"/>
      <c r="O5052" s="5"/>
      <c r="P5052" s="8"/>
      <c r="U5052"/>
      <c r="V5052"/>
    </row>
    <row r="5053" spans="1:22" x14ac:dyDescent="0.25">
      <c r="A5053">
        <v>2010</v>
      </c>
      <c r="B5053">
        <v>10</v>
      </c>
      <c r="C5053">
        <v>19</v>
      </c>
      <c r="D5053">
        <v>11</v>
      </c>
      <c r="E5053" s="13">
        <v>12.100000000000001</v>
      </c>
      <c r="F5053" s="7">
        <f>(((20-15)/(MIN($E$2:$E$8761)-15))*Data[[#This Row],[temperatuur]])+18.151</f>
        <v>15.608983193277311</v>
      </c>
      <c r="G5053" s="7">
        <f>Data[[#This Row],[Tintern ]]-Data[[#This Row],[temperatuur]]</f>
        <v>3.5089831932773095</v>
      </c>
      <c r="H5053" s="7">
        <f>ROUND(IF(Data[[#This Row],[deltaT]]&gt;0,(Data[[#This Row],[Tintern ]]-Data[[#This Row],[temperatuur]])*Uitgangspunten!$B$9,0),1)</f>
        <v>12.2</v>
      </c>
      <c r="I5053"/>
      <c r="J5053"/>
      <c r="K5053" s="6"/>
      <c r="O5053" s="5"/>
      <c r="P5053" s="8"/>
      <c r="U5053"/>
      <c r="V5053"/>
    </row>
    <row r="5054" spans="1:22" x14ac:dyDescent="0.25">
      <c r="A5054">
        <v>2010</v>
      </c>
      <c r="B5054">
        <v>10</v>
      </c>
      <c r="C5054">
        <v>29</v>
      </c>
      <c r="D5054">
        <v>20</v>
      </c>
      <c r="E5054" s="13">
        <v>12.100000000000001</v>
      </c>
      <c r="F5054" s="7">
        <f>(((20-15)/(MIN($E$2:$E$8761)-15))*Data[[#This Row],[temperatuur]])+18.151</f>
        <v>15.608983193277311</v>
      </c>
      <c r="G5054" s="7">
        <f>Data[[#This Row],[Tintern ]]-Data[[#This Row],[temperatuur]]</f>
        <v>3.5089831932773095</v>
      </c>
      <c r="H5054" s="7">
        <f>ROUND(IF(Data[[#This Row],[deltaT]]&gt;0,(Data[[#This Row],[Tintern ]]-Data[[#This Row],[temperatuur]])*Uitgangspunten!$B$9,0),1)</f>
        <v>12.2</v>
      </c>
      <c r="I5054"/>
      <c r="J5054"/>
      <c r="K5054" s="6"/>
      <c r="O5054" s="5"/>
      <c r="P5054" s="8"/>
      <c r="U5054"/>
      <c r="V5054"/>
    </row>
    <row r="5055" spans="1:22" x14ac:dyDescent="0.25">
      <c r="A5055">
        <v>2010</v>
      </c>
      <c r="B5055">
        <v>10</v>
      </c>
      <c r="C5055">
        <v>30</v>
      </c>
      <c r="D5055">
        <v>9</v>
      </c>
      <c r="E5055" s="13">
        <v>12.100000000000001</v>
      </c>
      <c r="F5055" s="7">
        <f>(((20-15)/(MIN($E$2:$E$8761)-15))*Data[[#This Row],[temperatuur]])+18.151</f>
        <v>15.608983193277311</v>
      </c>
      <c r="G5055" s="7">
        <f>Data[[#This Row],[Tintern ]]-Data[[#This Row],[temperatuur]]</f>
        <v>3.5089831932773095</v>
      </c>
      <c r="H5055" s="7">
        <f>ROUND(IF(Data[[#This Row],[deltaT]]&gt;0,(Data[[#This Row],[Tintern ]]-Data[[#This Row],[temperatuur]])*Uitgangspunten!$B$9,0),1)</f>
        <v>12.2</v>
      </c>
      <c r="I5055"/>
      <c r="J5055"/>
      <c r="K5055" s="6"/>
      <c r="O5055" s="5"/>
      <c r="P5055" s="8"/>
      <c r="U5055"/>
      <c r="V5055"/>
    </row>
    <row r="5056" spans="1:22" x14ac:dyDescent="0.25">
      <c r="A5056">
        <v>2010</v>
      </c>
      <c r="B5056">
        <v>10</v>
      </c>
      <c r="C5056">
        <v>30</v>
      </c>
      <c r="D5056">
        <v>16</v>
      </c>
      <c r="E5056" s="13">
        <v>12.100000000000001</v>
      </c>
      <c r="F5056" s="7">
        <f>(((20-15)/(MIN($E$2:$E$8761)-15))*Data[[#This Row],[temperatuur]])+18.151</f>
        <v>15.608983193277311</v>
      </c>
      <c r="G5056" s="7">
        <f>Data[[#This Row],[Tintern ]]-Data[[#This Row],[temperatuur]]</f>
        <v>3.5089831932773095</v>
      </c>
      <c r="H5056" s="7">
        <f>ROUND(IF(Data[[#This Row],[deltaT]]&gt;0,(Data[[#This Row],[Tintern ]]-Data[[#This Row],[temperatuur]])*Uitgangspunten!$B$9,0),1)</f>
        <v>12.2</v>
      </c>
      <c r="I5056"/>
      <c r="J5056"/>
      <c r="K5056" s="6"/>
      <c r="O5056" s="5"/>
      <c r="P5056" s="8"/>
      <c r="U5056"/>
      <c r="V5056"/>
    </row>
    <row r="5057" spans="1:22" x14ac:dyDescent="0.25">
      <c r="A5057">
        <v>2003</v>
      </c>
      <c r="B5057">
        <v>11</v>
      </c>
      <c r="C5057">
        <v>18</v>
      </c>
      <c r="D5057">
        <v>7</v>
      </c>
      <c r="E5057" s="13">
        <v>12.100000000000001</v>
      </c>
      <c r="F5057" s="7">
        <f>(((20-15)/(MIN($E$2:$E$8761)-15))*Data[[#This Row],[temperatuur]])+18.151</f>
        <v>15.608983193277311</v>
      </c>
      <c r="G5057" s="7">
        <f>Data[[#This Row],[Tintern ]]-Data[[#This Row],[temperatuur]]</f>
        <v>3.5089831932773095</v>
      </c>
      <c r="H5057" s="7">
        <f>ROUND(IF(Data[[#This Row],[deltaT]]&gt;0,(Data[[#This Row],[Tintern ]]-Data[[#This Row],[temperatuur]])*Uitgangspunten!$B$9,0),1)</f>
        <v>12.2</v>
      </c>
      <c r="I5057"/>
      <c r="J5057"/>
      <c r="K5057" s="6"/>
      <c r="O5057" s="5"/>
      <c r="P5057" s="8"/>
      <c r="U5057"/>
      <c r="V5057"/>
    </row>
    <row r="5058" spans="1:22" x14ac:dyDescent="0.25">
      <c r="A5058">
        <v>2003</v>
      </c>
      <c r="B5058">
        <v>11</v>
      </c>
      <c r="C5058">
        <v>18</v>
      </c>
      <c r="D5058">
        <v>8</v>
      </c>
      <c r="E5058" s="13">
        <v>12.100000000000001</v>
      </c>
      <c r="F5058" s="7">
        <f>(((20-15)/(MIN($E$2:$E$8761)-15))*Data[[#This Row],[temperatuur]])+18.151</f>
        <v>15.608983193277311</v>
      </c>
      <c r="G5058" s="7">
        <f>Data[[#This Row],[Tintern ]]-Data[[#This Row],[temperatuur]]</f>
        <v>3.5089831932773095</v>
      </c>
      <c r="H5058" s="7">
        <f>ROUND(IF(Data[[#This Row],[deltaT]]&gt;0,(Data[[#This Row],[Tintern ]]-Data[[#This Row],[temperatuur]])*Uitgangspunten!$B$9,0),1)</f>
        <v>12.2</v>
      </c>
      <c r="I5058"/>
      <c r="J5058"/>
      <c r="K5058" s="6"/>
      <c r="O5058" s="5"/>
      <c r="P5058" s="8"/>
      <c r="U5058"/>
      <c r="V5058"/>
    </row>
    <row r="5059" spans="1:22" x14ac:dyDescent="0.25">
      <c r="A5059">
        <v>2003</v>
      </c>
      <c r="B5059">
        <v>11</v>
      </c>
      <c r="C5059">
        <v>18</v>
      </c>
      <c r="D5059">
        <v>19</v>
      </c>
      <c r="E5059" s="13">
        <v>12.100000000000001</v>
      </c>
      <c r="F5059" s="7">
        <f>(((20-15)/(MIN($E$2:$E$8761)-15))*Data[[#This Row],[temperatuur]])+18.151</f>
        <v>15.608983193277311</v>
      </c>
      <c r="G5059" s="7">
        <f>Data[[#This Row],[Tintern ]]-Data[[#This Row],[temperatuur]]</f>
        <v>3.5089831932773095</v>
      </c>
      <c r="H5059" s="7">
        <f>ROUND(IF(Data[[#This Row],[deltaT]]&gt;0,(Data[[#This Row],[Tintern ]]-Data[[#This Row],[temperatuur]])*Uitgangspunten!$B$9,0),1)</f>
        <v>12.2</v>
      </c>
      <c r="I5059"/>
      <c r="J5059"/>
      <c r="K5059" s="6"/>
      <c r="O5059" s="5"/>
      <c r="P5059" s="8"/>
      <c r="U5059"/>
      <c r="V5059"/>
    </row>
    <row r="5060" spans="1:22" x14ac:dyDescent="0.25">
      <c r="A5060">
        <v>2003</v>
      </c>
      <c r="B5060">
        <v>11</v>
      </c>
      <c r="C5060">
        <v>18</v>
      </c>
      <c r="D5060">
        <v>20</v>
      </c>
      <c r="E5060" s="13">
        <v>12.100000000000001</v>
      </c>
      <c r="F5060" s="7">
        <f>(((20-15)/(MIN($E$2:$E$8761)-15))*Data[[#This Row],[temperatuur]])+18.151</f>
        <v>15.608983193277311</v>
      </c>
      <c r="G5060" s="7">
        <f>Data[[#This Row],[Tintern ]]-Data[[#This Row],[temperatuur]]</f>
        <v>3.5089831932773095</v>
      </c>
      <c r="H5060" s="7">
        <f>ROUND(IF(Data[[#This Row],[deltaT]]&gt;0,(Data[[#This Row],[Tintern ]]-Data[[#This Row],[temperatuur]])*Uitgangspunten!$B$9,0),1)</f>
        <v>12.2</v>
      </c>
      <c r="I5060"/>
      <c r="J5060"/>
      <c r="K5060" s="6"/>
      <c r="O5060" s="5"/>
      <c r="P5060" s="8"/>
      <c r="U5060"/>
      <c r="V5060"/>
    </row>
    <row r="5061" spans="1:22" x14ac:dyDescent="0.25">
      <c r="A5061">
        <v>2003</v>
      </c>
      <c r="B5061">
        <v>11</v>
      </c>
      <c r="C5061">
        <v>18</v>
      </c>
      <c r="D5061">
        <v>24</v>
      </c>
      <c r="E5061" s="13">
        <v>12.100000000000001</v>
      </c>
      <c r="F5061" s="7">
        <f>(((20-15)/(MIN($E$2:$E$8761)-15))*Data[[#This Row],[temperatuur]])+18.151</f>
        <v>15.608983193277311</v>
      </c>
      <c r="G5061" s="7">
        <f>Data[[#This Row],[Tintern ]]-Data[[#This Row],[temperatuur]]</f>
        <v>3.5089831932773095</v>
      </c>
      <c r="H5061" s="7">
        <f>ROUND(IF(Data[[#This Row],[deltaT]]&gt;0,(Data[[#This Row],[Tintern ]]-Data[[#This Row],[temperatuur]])*Uitgangspunten!$B$9,0),1)</f>
        <v>12.2</v>
      </c>
      <c r="I5061"/>
      <c r="J5061"/>
      <c r="K5061" s="6"/>
      <c r="O5061" s="5"/>
      <c r="P5061" s="8"/>
      <c r="U5061"/>
      <c r="V5061"/>
    </row>
    <row r="5062" spans="1:22" x14ac:dyDescent="0.25">
      <c r="A5062">
        <v>2003</v>
      </c>
      <c r="B5062">
        <v>11</v>
      </c>
      <c r="C5062">
        <v>19</v>
      </c>
      <c r="D5062">
        <v>1</v>
      </c>
      <c r="E5062" s="13">
        <v>12.100000000000001</v>
      </c>
      <c r="F5062" s="7">
        <f>(((20-15)/(MIN($E$2:$E$8761)-15))*Data[[#This Row],[temperatuur]])+18.151</f>
        <v>15.608983193277311</v>
      </c>
      <c r="G5062" s="7">
        <f>Data[[#This Row],[Tintern ]]-Data[[#This Row],[temperatuur]]</f>
        <v>3.5089831932773095</v>
      </c>
      <c r="H5062" s="7">
        <f>ROUND(IF(Data[[#This Row],[deltaT]]&gt;0,(Data[[#This Row],[Tintern ]]-Data[[#This Row],[temperatuur]])*Uitgangspunten!$B$9,0),1)</f>
        <v>12.2</v>
      </c>
      <c r="I5062"/>
      <c r="J5062"/>
      <c r="K5062" s="6"/>
      <c r="O5062" s="5"/>
      <c r="P5062" s="8"/>
      <c r="U5062"/>
      <c r="V5062"/>
    </row>
    <row r="5063" spans="1:22" x14ac:dyDescent="0.25">
      <c r="A5063">
        <v>2003</v>
      </c>
      <c r="B5063">
        <v>12</v>
      </c>
      <c r="C5063">
        <v>13</v>
      </c>
      <c r="D5063">
        <v>9</v>
      </c>
      <c r="E5063" s="13">
        <v>12.100000000000001</v>
      </c>
      <c r="F5063" s="7">
        <f>(((20-15)/(MIN($E$2:$E$8761)-15))*Data[[#This Row],[temperatuur]])+18.151</f>
        <v>15.608983193277311</v>
      </c>
      <c r="G5063" s="7">
        <f>Data[[#This Row],[Tintern ]]-Data[[#This Row],[temperatuur]]</f>
        <v>3.5089831932773095</v>
      </c>
      <c r="H5063" s="7">
        <f>ROUND(IF(Data[[#This Row],[deltaT]]&gt;0,(Data[[#This Row],[Tintern ]]-Data[[#This Row],[temperatuur]])*Uitgangspunten!$B$9,0),1)</f>
        <v>12.2</v>
      </c>
      <c r="I5063"/>
      <c r="J5063"/>
      <c r="K5063" s="6"/>
      <c r="O5063" s="5"/>
      <c r="P5063" s="8"/>
      <c r="U5063"/>
      <c r="V5063"/>
    </row>
    <row r="5064" spans="1:22" x14ac:dyDescent="0.25">
      <c r="A5064">
        <v>2004</v>
      </c>
      <c r="B5064">
        <v>2</v>
      </c>
      <c r="C5064">
        <v>5</v>
      </c>
      <c r="D5064">
        <v>4</v>
      </c>
      <c r="E5064" s="13">
        <v>12.200000000000001</v>
      </c>
      <c r="F5064" s="7">
        <f>(((20-15)/(MIN($E$2:$E$8761)-15))*Data[[#This Row],[temperatuur]])+18.151</f>
        <v>15.587974789915966</v>
      </c>
      <c r="G5064" s="7">
        <f>Data[[#This Row],[Tintern ]]-Data[[#This Row],[temperatuur]]</f>
        <v>3.3879747899159653</v>
      </c>
      <c r="H5064" s="7">
        <f>ROUND(IF(Data[[#This Row],[deltaT]]&gt;0,(Data[[#This Row],[Tintern ]]-Data[[#This Row],[temperatuur]])*Uitgangspunten!$B$9,0),1)</f>
        <v>11.8</v>
      </c>
      <c r="I5064"/>
      <c r="J5064"/>
      <c r="K5064" s="6"/>
      <c r="O5064" s="5"/>
      <c r="P5064" s="8"/>
      <c r="U5064"/>
      <c r="V5064"/>
    </row>
    <row r="5065" spans="1:22" x14ac:dyDescent="0.25">
      <c r="A5065">
        <v>2004</v>
      </c>
      <c r="B5065">
        <v>2</v>
      </c>
      <c r="C5065">
        <v>5</v>
      </c>
      <c r="D5065">
        <v>12</v>
      </c>
      <c r="E5065" s="13">
        <v>12.200000000000001</v>
      </c>
      <c r="F5065" s="7">
        <f>(((20-15)/(MIN($E$2:$E$8761)-15))*Data[[#This Row],[temperatuur]])+18.151</f>
        <v>15.587974789915966</v>
      </c>
      <c r="G5065" s="7">
        <f>Data[[#This Row],[Tintern ]]-Data[[#This Row],[temperatuur]]</f>
        <v>3.3879747899159653</v>
      </c>
      <c r="H5065" s="7">
        <f>ROUND(IF(Data[[#This Row],[deltaT]]&gt;0,(Data[[#This Row],[Tintern ]]-Data[[#This Row],[temperatuur]])*Uitgangspunten!$B$9,0),1)</f>
        <v>11.8</v>
      </c>
      <c r="I5065"/>
      <c r="J5065"/>
      <c r="K5065" s="6"/>
      <c r="O5065" s="5"/>
      <c r="P5065" s="8"/>
      <c r="U5065"/>
      <c r="V5065"/>
    </row>
    <row r="5066" spans="1:22" x14ac:dyDescent="0.25">
      <c r="A5066">
        <v>2004</v>
      </c>
      <c r="B5066">
        <v>2</v>
      </c>
      <c r="C5066">
        <v>5</v>
      </c>
      <c r="D5066">
        <v>14</v>
      </c>
      <c r="E5066" s="13">
        <v>12.200000000000001</v>
      </c>
      <c r="F5066" s="7">
        <f>(((20-15)/(MIN($E$2:$E$8761)-15))*Data[[#This Row],[temperatuur]])+18.151</f>
        <v>15.587974789915966</v>
      </c>
      <c r="G5066" s="7">
        <f>Data[[#This Row],[Tintern ]]-Data[[#This Row],[temperatuur]]</f>
        <v>3.3879747899159653</v>
      </c>
      <c r="H5066" s="7">
        <f>ROUND(IF(Data[[#This Row],[deltaT]]&gt;0,(Data[[#This Row],[Tintern ]]-Data[[#This Row],[temperatuur]])*Uitgangspunten!$B$9,0),1)</f>
        <v>11.8</v>
      </c>
      <c r="I5066">
        <f>(MAX(E5042:E5065)+MIN(E5042:E5065))/20</f>
        <v>1.2150000000000003</v>
      </c>
      <c r="J5066"/>
      <c r="K5066" s="6"/>
      <c r="O5066" s="5"/>
      <c r="P5066" s="8"/>
      <c r="U5066"/>
      <c r="V5066"/>
    </row>
    <row r="5067" spans="1:22" x14ac:dyDescent="0.25">
      <c r="A5067">
        <v>2004</v>
      </c>
      <c r="B5067">
        <v>3</v>
      </c>
      <c r="C5067">
        <v>15</v>
      </c>
      <c r="D5067">
        <v>10</v>
      </c>
      <c r="E5067" s="13">
        <v>12.200000000000001</v>
      </c>
      <c r="F5067" s="7">
        <f>(((20-15)/(MIN($E$2:$E$8761)-15))*Data[[#This Row],[temperatuur]])+18.151</f>
        <v>15.587974789915966</v>
      </c>
      <c r="G5067" s="7">
        <f>Data[[#This Row],[Tintern ]]-Data[[#This Row],[temperatuur]]</f>
        <v>3.3879747899159653</v>
      </c>
      <c r="H5067" s="7">
        <f>ROUND(IF(Data[[#This Row],[deltaT]]&gt;0,(Data[[#This Row],[Tintern ]]-Data[[#This Row],[temperatuur]])*Uitgangspunten!$B$9,0),1)</f>
        <v>11.8</v>
      </c>
      <c r="I5067"/>
      <c r="J5067"/>
      <c r="K5067" s="6"/>
      <c r="O5067" s="5"/>
      <c r="P5067" s="8"/>
      <c r="U5067"/>
      <c r="V5067"/>
    </row>
    <row r="5068" spans="1:22" x14ac:dyDescent="0.25">
      <c r="A5068">
        <v>2004</v>
      </c>
      <c r="B5068">
        <v>3</v>
      </c>
      <c r="C5068">
        <v>15</v>
      </c>
      <c r="D5068">
        <v>19</v>
      </c>
      <c r="E5068" s="13">
        <v>12.200000000000001</v>
      </c>
      <c r="F5068" s="7">
        <f>(((20-15)/(MIN($E$2:$E$8761)-15))*Data[[#This Row],[temperatuur]])+18.151</f>
        <v>15.587974789915966</v>
      </c>
      <c r="G5068" s="7">
        <f>Data[[#This Row],[Tintern ]]-Data[[#This Row],[temperatuur]]</f>
        <v>3.3879747899159653</v>
      </c>
      <c r="H5068" s="7">
        <f>ROUND(IF(Data[[#This Row],[deltaT]]&gt;0,(Data[[#This Row],[Tintern ]]-Data[[#This Row],[temperatuur]])*Uitgangspunten!$B$9,0),1)</f>
        <v>11.8</v>
      </c>
      <c r="I5068"/>
      <c r="J5068"/>
      <c r="K5068" s="6"/>
      <c r="O5068" s="5"/>
      <c r="P5068" s="8"/>
      <c r="U5068"/>
      <c r="V5068"/>
    </row>
    <row r="5069" spans="1:22" x14ac:dyDescent="0.25">
      <c r="A5069">
        <v>2002</v>
      </c>
      <c r="B5069">
        <v>4</v>
      </c>
      <c r="C5069">
        <v>19</v>
      </c>
      <c r="D5069">
        <v>17</v>
      </c>
      <c r="E5069" s="13">
        <v>12.200000000000001</v>
      </c>
      <c r="F5069" s="7">
        <f>(((20-15)/(MIN($E$2:$E$8761)-15))*Data[[#This Row],[temperatuur]])+18.151</f>
        <v>15.587974789915966</v>
      </c>
      <c r="G5069" s="7">
        <f>Data[[#This Row],[Tintern ]]-Data[[#This Row],[temperatuur]]</f>
        <v>3.3879747899159653</v>
      </c>
      <c r="H5069" s="7">
        <f>ROUND(IF(Data[[#This Row],[deltaT]]&gt;0,(Data[[#This Row],[Tintern ]]-Data[[#This Row],[temperatuur]])*Uitgangspunten!$B$9,0),1)</f>
        <v>11.8</v>
      </c>
      <c r="I5069"/>
      <c r="J5069"/>
      <c r="K5069" s="6"/>
      <c r="O5069" s="5"/>
      <c r="P5069" s="8"/>
      <c r="U5069"/>
      <c r="V5069"/>
    </row>
    <row r="5070" spans="1:22" x14ac:dyDescent="0.25">
      <c r="A5070">
        <v>2002</v>
      </c>
      <c r="B5070">
        <v>4</v>
      </c>
      <c r="C5070">
        <v>20</v>
      </c>
      <c r="D5070">
        <v>15</v>
      </c>
      <c r="E5070" s="13">
        <v>12.200000000000001</v>
      </c>
      <c r="F5070" s="7">
        <f>(((20-15)/(MIN($E$2:$E$8761)-15))*Data[[#This Row],[temperatuur]])+18.151</f>
        <v>15.587974789915966</v>
      </c>
      <c r="G5070" s="7">
        <f>Data[[#This Row],[Tintern ]]-Data[[#This Row],[temperatuur]]</f>
        <v>3.3879747899159653</v>
      </c>
      <c r="H5070" s="7">
        <f>ROUND(IF(Data[[#This Row],[deltaT]]&gt;0,(Data[[#This Row],[Tintern ]]-Data[[#This Row],[temperatuur]])*Uitgangspunten!$B$9,0),1)</f>
        <v>11.8</v>
      </c>
      <c r="I5070"/>
      <c r="J5070"/>
      <c r="K5070" s="6"/>
      <c r="O5070" s="5"/>
      <c r="P5070" s="8"/>
      <c r="U5070"/>
      <c r="V5070"/>
    </row>
    <row r="5071" spans="1:22" x14ac:dyDescent="0.25">
      <c r="A5071">
        <v>2002</v>
      </c>
      <c r="B5071">
        <v>4</v>
      </c>
      <c r="C5071">
        <v>21</v>
      </c>
      <c r="D5071">
        <v>9</v>
      </c>
      <c r="E5071" s="13">
        <v>12.200000000000001</v>
      </c>
      <c r="F5071" s="7">
        <f>(((20-15)/(MIN($E$2:$E$8761)-15))*Data[[#This Row],[temperatuur]])+18.151</f>
        <v>15.587974789915966</v>
      </c>
      <c r="G5071" s="7">
        <f>Data[[#This Row],[Tintern ]]-Data[[#This Row],[temperatuur]]</f>
        <v>3.3879747899159653</v>
      </c>
      <c r="H5071" s="7">
        <f>ROUND(IF(Data[[#This Row],[deltaT]]&gt;0,(Data[[#This Row],[Tintern ]]-Data[[#This Row],[temperatuur]])*Uitgangspunten!$B$9,0),1)</f>
        <v>11.8</v>
      </c>
      <c r="I5071"/>
      <c r="J5071"/>
      <c r="K5071" s="6"/>
      <c r="O5071" s="5"/>
      <c r="P5071" s="8"/>
      <c r="U5071"/>
      <c r="V5071"/>
    </row>
    <row r="5072" spans="1:22" x14ac:dyDescent="0.25">
      <c r="A5072">
        <v>2000</v>
      </c>
      <c r="B5072">
        <v>5</v>
      </c>
      <c r="C5072">
        <v>21</v>
      </c>
      <c r="D5072">
        <v>12</v>
      </c>
      <c r="E5072" s="13">
        <v>12.200000000000001</v>
      </c>
      <c r="F5072" s="7">
        <f>(((20-15)/(MIN($E$2:$E$8761)-15))*Data[[#This Row],[temperatuur]])+18.151</f>
        <v>15.587974789915966</v>
      </c>
      <c r="G5072" s="7">
        <f>Data[[#This Row],[Tintern ]]-Data[[#This Row],[temperatuur]]</f>
        <v>3.3879747899159653</v>
      </c>
      <c r="H5072" s="7">
        <f>ROUND(IF(Data[[#This Row],[deltaT]]&gt;0,(Data[[#This Row],[Tintern ]]-Data[[#This Row],[temperatuur]])*Uitgangspunten!$B$9,0),1)</f>
        <v>11.8</v>
      </c>
      <c r="I5072"/>
      <c r="J5072"/>
      <c r="K5072" s="6"/>
      <c r="O5072" s="5"/>
      <c r="P5072" s="8"/>
      <c r="U5072"/>
      <c r="V5072"/>
    </row>
    <row r="5073" spans="1:22" x14ac:dyDescent="0.25">
      <c r="A5073">
        <v>2000</v>
      </c>
      <c r="B5073">
        <v>5</v>
      </c>
      <c r="C5073">
        <v>24</v>
      </c>
      <c r="D5073">
        <v>19</v>
      </c>
      <c r="E5073" s="13">
        <v>12.200000000000001</v>
      </c>
      <c r="F5073" s="7">
        <f>(((20-15)/(MIN($E$2:$E$8761)-15))*Data[[#This Row],[temperatuur]])+18.151</f>
        <v>15.587974789915966</v>
      </c>
      <c r="G5073" s="7">
        <f>Data[[#This Row],[Tintern ]]-Data[[#This Row],[temperatuur]]</f>
        <v>3.3879747899159653</v>
      </c>
      <c r="H5073" s="7">
        <f>ROUND(IF(Data[[#This Row],[deltaT]]&gt;0,(Data[[#This Row],[Tintern ]]-Data[[#This Row],[temperatuur]])*Uitgangspunten!$B$9,0),1)</f>
        <v>11.8</v>
      </c>
      <c r="I5073"/>
      <c r="J5073"/>
      <c r="K5073" s="6"/>
      <c r="O5073" s="5"/>
      <c r="P5073" s="8"/>
      <c r="U5073"/>
      <c r="V5073"/>
    </row>
    <row r="5074" spans="1:22" x14ac:dyDescent="0.25">
      <c r="A5074">
        <v>2000</v>
      </c>
      <c r="B5074">
        <v>5</v>
      </c>
      <c r="C5074">
        <v>24</v>
      </c>
      <c r="D5074">
        <v>24</v>
      </c>
      <c r="E5074" s="13">
        <v>12.200000000000001</v>
      </c>
      <c r="F5074" s="7">
        <f>(((20-15)/(MIN($E$2:$E$8761)-15))*Data[[#This Row],[temperatuur]])+18.151</f>
        <v>15.587974789915966</v>
      </c>
      <c r="G5074" s="7">
        <f>Data[[#This Row],[Tintern ]]-Data[[#This Row],[temperatuur]]</f>
        <v>3.3879747899159653</v>
      </c>
      <c r="H5074" s="7">
        <f>ROUND(IF(Data[[#This Row],[deltaT]]&gt;0,(Data[[#This Row],[Tintern ]]-Data[[#This Row],[temperatuur]])*Uitgangspunten!$B$9,0),1)</f>
        <v>11.8</v>
      </c>
      <c r="I5074"/>
      <c r="J5074"/>
      <c r="K5074" s="6"/>
      <c r="O5074" s="5"/>
      <c r="P5074" s="8"/>
      <c r="U5074"/>
      <c r="V5074"/>
    </row>
    <row r="5075" spans="1:22" x14ac:dyDescent="0.25">
      <c r="A5075">
        <v>2000</v>
      </c>
      <c r="B5075">
        <v>5</v>
      </c>
      <c r="C5075">
        <v>28</v>
      </c>
      <c r="D5075">
        <v>9</v>
      </c>
      <c r="E5075" s="13">
        <v>12.200000000000001</v>
      </c>
      <c r="F5075" s="7">
        <f>(((20-15)/(MIN($E$2:$E$8761)-15))*Data[[#This Row],[temperatuur]])+18.151</f>
        <v>15.587974789915966</v>
      </c>
      <c r="G5075" s="7">
        <f>Data[[#This Row],[Tintern ]]-Data[[#This Row],[temperatuur]]</f>
        <v>3.3879747899159653</v>
      </c>
      <c r="H5075" s="7">
        <f>ROUND(IF(Data[[#This Row],[deltaT]]&gt;0,(Data[[#This Row],[Tintern ]]-Data[[#This Row],[temperatuur]])*Uitgangspunten!$B$9,0),1)</f>
        <v>11.8</v>
      </c>
      <c r="I5075"/>
      <c r="J5075"/>
      <c r="K5075" s="6"/>
      <c r="O5075" s="5"/>
      <c r="P5075" s="8"/>
      <c r="U5075"/>
      <c r="V5075"/>
    </row>
    <row r="5076" spans="1:22" x14ac:dyDescent="0.25">
      <c r="A5076">
        <v>2000</v>
      </c>
      <c r="B5076">
        <v>5</v>
      </c>
      <c r="C5076">
        <v>29</v>
      </c>
      <c r="D5076">
        <v>10</v>
      </c>
      <c r="E5076" s="13">
        <v>12.200000000000001</v>
      </c>
      <c r="F5076" s="7">
        <f>(((20-15)/(MIN($E$2:$E$8761)-15))*Data[[#This Row],[temperatuur]])+18.151</f>
        <v>15.587974789915966</v>
      </c>
      <c r="G5076" s="7">
        <f>Data[[#This Row],[Tintern ]]-Data[[#This Row],[temperatuur]]</f>
        <v>3.3879747899159653</v>
      </c>
      <c r="H5076" s="7">
        <f>ROUND(IF(Data[[#This Row],[deltaT]]&gt;0,(Data[[#This Row],[Tintern ]]-Data[[#This Row],[temperatuur]])*Uitgangspunten!$B$9,0),1)</f>
        <v>11.8</v>
      </c>
      <c r="I5076"/>
      <c r="J5076"/>
      <c r="K5076" s="6"/>
      <c r="O5076" s="5"/>
      <c r="P5076" s="8"/>
      <c r="U5076"/>
      <c r="V5076"/>
    </row>
    <row r="5077" spans="1:22" x14ac:dyDescent="0.25">
      <c r="A5077">
        <v>2011</v>
      </c>
      <c r="B5077">
        <v>6</v>
      </c>
      <c r="C5077">
        <v>7</v>
      </c>
      <c r="D5077">
        <v>5</v>
      </c>
      <c r="E5077" s="13">
        <v>12.200000000000001</v>
      </c>
      <c r="F5077" s="7">
        <f>(((20-15)/(MIN($E$2:$E$8761)-15))*Data[[#This Row],[temperatuur]])+18.151</f>
        <v>15.587974789915966</v>
      </c>
      <c r="G5077" s="7">
        <f>Data[[#This Row],[Tintern ]]-Data[[#This Row],[temperatuur]]</f>
        <v>3.3879747899159653</v>
      </c>
      <c r="H5077" s="7">
        <f>ROUND(IF(Data[[#This Row],[deltaT]]&gt;0,(Data[[#This Row],[Tintern ]]-Data[[#This Row],[temperatuur]])*Uitgangspunten!$B$9,0),1)</f>
        <v>11.8</v>
      </c>
      <c r="I5077"/>
      <c r="J5077"/>
      <c r="K5077" s="6"/>
      <c r="O5077" s="5"/>
      <c r="P5077" s="8"/>
      <c r="U5077"/>
      <c r="V5077"/>
    </row>
    <row r="5078" spans="1:22" x14ac:dyDescent="0.25">
      <c r="A5078">
        <v>2011</v>
      </c>
      <c r="B5078">
        <v>6</v>
      </c>
      <c r="C5078">
        <v>24</v>
      </c>
      <c r="D5078">
        <v>23</v>
      </c>
      <c r="E5078" s="13">
        <v>12.200000000000001</v>
      </c>
      <c r="F5078" s="7">
        <f>(((20-15)/(MIN($E$2:$E$8761)-15))*Data[[#This Row],[temperatuur]])+18.151</f>
        <v>15.587974789915966</v>
      </c>
      <c r="G5078" s="7">
        <f>Data[[#This Row],[Tintern ]]-Data[[#This Row],[temperatuur]]</f>
        <v>3.3879747899159653</v>
      </c>
      <c r="H5078" s="7">
        <f>ROUND(IF(Data[[#This Row],[deltaT]]&gt;0,(Data[[#This Row],[Tintern ]]-Data[[#This Row],[temperatuur]])*Uitgangspunten!$B$9,0),1)</f>
        <v>11.8</v>
      </c>
      <c r="I5078"/>
      <c r="J5078"/>
      <c r="K5078" s="6"/>
      <c r="O5078" s="5"/>
      <c r="P5078" s="8"/>
      <c r="U5078"/>
      <c r="V5078"/>
    </row>
    <row r="5079" spans="1:22" x14ac:dyDescent="0.25">
      <c r="A5079">
        <v>2011</v>
      </c>
      <c r="B5079">
        <v>6</v>
      </c>
      <c r="C5079">
        <v>25</v>
      </c>
      <c r="D5079">
        <v>10</v>
      </c>
      <c r="E5079" s="13">
        <v>12.200000000000001</v>
      </c>
      <c r="F5079" s="7">
        <f>(((20-15)/(MIN($E$2:$E$8761)-15))*Data[[#This Row],[temperatuur]])+18.151</f>
        <v>15.587974789915966</v>
      </c>
      <c r="G5079" s="7">
        <f>Data[[#This Row],[Tintern ]]-Data[[#This Row],[temperatuur]]</f>
        <v>3.3879747899159653</v>
      </c>
      <c r="H5079" s="7">
        <f>ROUND(IF(Data[[#This Row],[deltaT]]&gt;0,(Data[[#This Row],[Tintern ]]-Data[[#This Row],[temperatuur]])*Uitgangspunten!$B$9,0),1)</f>
        <v>11.8</v>
      </c>
      <c r="I5079"/>
      <c r="J5079"/>
      <c r="K5079" s="6"/>
      <c r="O5079" s="5"/>
      <c r="P5079" s="8"/>
      <c r="U5079"/>
      <c r="V5079"/>
    </row>
    <row r="5080" spans="1:22" x14ac:dyDescent="0.25">
      <c r="A5080">
        <v>2011</v>
      </c>
      <c r="B5080">
        <v>6</v>
      </c>
      <c r="C5080">
        <v>30</v>
      </c>
      <c r="D5080">
        <v>22</v>
      </c>
      <c r="E5080" s="13">
        <v>12.200000000000001</v>
      </c>
      <c r="F5080" s="7">
        <f>(((20-15)/(MIN($E$2:$E$8761)-15))*Data[[#This Row],[temperatuur]])+18.151</f>
        <v>15.587974789915966</v>
      </c>
      <c r="G5080" s="7">
        <f>Data[[#This Row],[Tintern ]]-Data[[#This Row],[temperatuur]]</f>
        <v>3.3879747899159653</v>
      </c>
      <c r="H5080" s="7">
        <f>ROUND(IF(Data[[#This Row],[deltaT]]&gt;0,(Data[[#This Row],[Tintern ]]-Data[[#This Row],[temperatuur]])*Uitgangspunten!$B$9,0),1)</f>
        <v>11.8</v>
      </c>
      <c r="I5080"/>
      <c r="J5080"/>
      <c r="K5080" s="6"/>
      <c r="O5080" s="5"/>
      <c r="P5080" s="8"/>
      <c r="U5080"/>
      <c r="V5080"/>
    </row>
    <row r="5081" spans="1:22" x14ac:dyDescent="0.25">
      <c r="A5081">
        <v>2008</v>
      </c>
      <c r="B5081">
        <v>7</v>
      </c>
      <c r="C5081">
        <v>9</v>
      </c>
      <c r="D5081">
        <v>2</v>
      </c>
      <c r="E5081" s="13">
        <v>12.200000000000001</v>
      </c>
      <c r="F5081" s="7">
        <f>(((20-15)/(MIN($E$2:$E$8761)-15))*Data[[#This Row],[temperatuur]])+18.151</f>
        <v>15.587974789915966</v>
      </c>
      <c r="G5081" s="7">
        <f>Data[[#This Row],[Tintern ]]-Data[[#This Row],[temperatuur]]</f>
        <v>3.3879747899159653</v>
      </c>
      <c r="H5081" s="7">
        <f>ROUND(IF(Data[[#This Row],[deltaT]]&gt;0,(Data[[#This Row],[Tintern ]]-Data[[#This Row],[temperatuur]])*Uitgangspunten!$B$9,0),1)</f>
        <v>11.8</v>
      </c>
      <c r="I5081"/>
      <c r="J5081"/>
      <c r="K5081" s="6"/>
      <c r="O5081" s="5"/>
      <c r="P5081" s="8"/>
      <c r="U5081"/>
      <c r="V5081"/>
    </row>
    <row r="5082" spans="1:22" x14ac:dyDescent="0.25">
      <c r="A5082">
        <v>2008</v>
      </c>
      <c r="B5082">
        <v>7</v>
      </c>
      <c r="C5082">
        <v>21</v>
      </c>
      <c r="D5082">
        <v>1</v>
      </c>
      <c r="E5082" s="13">
        <v>12.200000000000001</v>
      </c>
      <c r="F5082" s="7">
        <f>(((20-15)/(MIN($E$2:$E$8761)-15))*Data[[#This Row],[temperatuur]])+18.151</f>
        <v>15.587974789915966</v>
      </c>
      <c r="G5082" s="7">
        <f>Data[[#This Row],[Tintern ]]-Data[[#This Row],[temperatuur]]</f>
        <v>3.3879747899159653</v>
      </c>
      <c r="H5082" s="7">
        <f>ROUND(IF(Data[[#This Row],[deltaT]]&gt;0,(Data[[#This Row],[Tintern ]]-Data[[#This Row],[temperatuur]])*Uitgangspunten!$B$9,0),1)</f>
        <v>11.8</v>
      </c>
      <c r="I5082"/>
      <c r="J5082"/>
      <c r="K5082" s="6"/>
      <c r="O5082" s="5"/>
      <c r="P5082" s="8"/>
      <c r="U5082"/>
      <c r="V5082"/>
    </row>
    <row r="5083" spans="1:22" x14ac:dyDescent="0.25">
      <c r="A5083">
        <v>2001</v>
      </c>
      <c r="B5083">
        <v>8</v>
      </c>
      <c r="C5083">
        <v>5</v>
      </c>
      <c r="D5083">
        <v>21</v>
      </c>
      <c r="E5083" s="13">
        <v>12.200000000000001</v>
      </c>
      <c r="F5083" s="7">
        <f>(((20-15)/(MIN($E$2:$E$8761)-15))*Data[[#This Row],[temperatuur]])+18.151</f>
        <v>15.587974789915966</v>
      </c>
      <c r="G5083" s="7">
        <f>Data[[#This Row],[Tintern ]]-Data[[#This Row],[temperatuur]]</f>
        <v>3.3879747899159653</v>
      </c>
      <c r="H5083" s="7">
        <f>ROUND(IF(Data[[#This Row],[deltaT]]&gt;0,(Data[[#This Row],[Tintern ]]-Data[[#This Row],[temperatuur]])*Uitgangspunten!$B$9,0),1)</f>
        <v>11.8</v>
      </c>
      <c r="I5083"/>
      <c r="J5083"/>
      <c r="K5083" s="6"/>
      <c r="O5083" s="5"/>
      <c r="P5083" s="8"/>
      <c r="U5083"/>
      <c r="V5083"/>
    </row>
    <row r="5084" spans="1:22" x14ac:dyDescent="0.25">
      <c r="A5084">
        <v>2001</v>
      </c>
      <c r="B5084">
        <v>8</v>
      </c>
      <c r="C5084">
        <v>20</v>
      </c>
      <c r="D5084">
        <v>24</v>
      </c>
      <c r="E5084" s="13">
        <v>12.200000000000001</v>
      </c>
      <c r="F5084" s="7">
        <f>(((20-15)/(MIN($E$2:$E$8761)-15))*Data[[#This Row],[temperatuur]])+18.151</f>
        <v>15.587974789915966</v>
      </c>
      <c r="G5084" s="7">
        <f>Data[[#This Row],[Tintern ]]-Data[[#This Row],[temperatuur]]</f>
        <v>3.3879747899159653</v>
      </c>
      <c r="H5084" s="7">
        <f>ROUND(IF(Data[[#This Row],[deltaT]]&gt;0,(Data[[#This Row],[Tintern ]]-Data[[#This Row],[temperatuur]])*Uitgangspunten!$B$9,0),1)</f>
        <v>11.8</v>
      </c>
      <c r="I5084"/>
      <c r="J5084"/>
      <c r="K5084" s="6"/>
      <c r="O5084" s="5"/>
      <c r="P5084" s="8"/>
      <c r="U5084"/>
      <c r="V5084"/>
    </row>
    <row r="5085" spans="1:22" x14ac:dyDescent="0.25">
      <c r="A5085">
        <v>2001</v>
      </c>
      <c r="B5085">
        <v>8</v>
      </c>
      <c r="C5085">
        <v>21</v>
      </c>
      <c r="D5085">
        <v>1</v>
      </c>
      <c r="E5085" s="13">
        <v>12.200000000000001</v>
      </c>
      <c r="F5085" s="7">
        <f>(((20-15)/(MIN($E$2:$E$8761)-15))*Data[[#This Row],[temperatuur]])+18.151</f>
        <v>15.587974789915966</v>
      </c>
      <c r="G5085" s="7">
        <f>Data[[#This Row],[Tintern ]]-Data[[#This Row],[temperatuur]]</f>
        <v>3.3879747899159653</v>
      </c>
      <c r="H5085" s="7">
        <f>ROUND(IF(Data[[#This Row],[deltaT]]&gt;0,(Data[[#This Row],[Tintern ]]-Data[[#This Row],[temperatuur]])*Uitgangspunten!$B$9,0),1)</f>
        <v>11.8</v>
      </c>
      <c r="I5085"/>
      <c r="J5085"/>
      <c r="K5085" s="6"/>
      <c r="O5085" s="5"/>
      <c r="P5085" s="8"/>
      <c r="U5085"/>
      <c r="V5085"/>
    </row>
    <row r="5086" spans="1:22" x14ac:dyDescent="0.25">
      <c r="A5086">
        <v>2011</v>
      </c>
      <c r="B5086" s="3">
        <v>9</v>
      </c>
      <c r="C5086" s="3">
        <v>1</v>
      </c>
      <c r="D5086" s="3">
        <v>7</v>
      </c>
      <c r="E5086" s="13">
        <v>12.200000000000001</v>
      </c>
      <c r="F5086" s="7">
        <f>(((20-15)/(MIN($E$2:$E$8761)-15))*Data[[#This Row],[temperatuur]])+18.151</f>
        <v>15.587974789915966</v>
      </c>
      <c r="G5086" s="7">
        <f>Data[[#This Row],[Tintern ]]-Data[[#This Row],[temperatuur]]</f>
        <v>3.3879747899159653</v>
      </c>
      <c r="H5086" s="7">
        <f>ROUND(IF(Data[[#This Row],[deltaT]]&gt;0,(Data[[#This Row],[Tintern ]]-Data[[#This Row],[temperatuur]])*Uitgangspunten!$B$9,0),1)</f>
        <v>11.8</v>
      </c>
      <c r="I5086"/>
      <c r="J5086"/>
      <c r="K5086" s="6"/>
      <c r="O5086" s="5"/>
      <c r="P5086" s="8"/>
      <c r="U5086"/>
      <c r="V5086"/>
    </row>
    <row r="5087" spans="1:22" x14ac:dyDescent="0.25">
      <c r="A5087">
        <v>2011</v>
      </c>
      <c r="B5087">
        <v>9</v>
      </c>
      <c r="C5087">
        <v>3</v>
      </c>
      <c r="D5087">
        <v>2</v>
      </c>
      <c r="E5087" s="13">
        <v>12.200000000000001</v>
      </c>
      <c r="F5087" s="7">
        <f>(((20-15)/(MIN($E$2:$E$8761)-15))*Data[[#This Row],[temperatuur]])+18.151</f>
        <v>15.587974789915966</v>
      </c>
      <c r="G5087" s="7">
        <f>Data[[#This Row],[Tintern ]]-Data[[#This Row],[temperatuur]]</f>
        <v>3.3879747899159653</v>
      </c>
      <c r="H5087" s="7">
        <f>ROUND(IF(Data[[#This Row],[deltaT]]&gt;0,(Data[[#This Row],[Tintern ]]-Data[[#This Row],[temperatuur]])*Uitgangspunten!$B$9,0),1)</f>
        <v>11.8</v>
      </c>
      <c r="I5087"/>
      <c r="J5087"/>
      <c r="K5087" s="6"/>
      <c r="O5087" s="5"/>
      <c r="P5087" s="8"/>
      <c r="U5087"/>
      <c r="V5087"/>
    </row>
    <row r="5088" spans="1:22" x14ac:dyDescent="0.25">
      <c r="A5088">
        <v>2011</v>
      </c>
      <c r="B5088">
        <v>9</v>
      </c>
      <c r="C5088">
        <v>3</v>
      </c>
      <c r="D5088">
        <v>5</v>
      </c>
      <c r="E5088" s="13">
        <v>12.200000000000001</v>
      </c>
      <c r="F5088" s="7">
        <f>(((20-15)/(MIN($E$2:$E$8761)-15))*Data[[#This Row],[temperatuur]])+18.151</f>
        <v>15.587974789915966</v>
      </c>
      <c r="G5088" s="7">
        <f>Data[[#This Row],[Tintern ]]-Data[[#This Row],[temperatuur]]</f>
        <v>3.3879747899159653</v>
      </c>
      <c r="H5088" s="7">
        <f>ROUND(IF(Data[[#This Row],[deltaT]]&gt;0,(Data[[#This Row],[Tintern ]]-Data[[#This Row],[temperatuur]])*Uitgangspunten!$B$9,0),1)</f>
        <v>11.8</v>
      </c>
      <c r="I5088"/>
      <c r="J5088"/>
      <c r="K5088" s="6"/>
      <c r="O5088" s="5"/>
      <c r="P5088" s="8"/>
      <c r="U5088"/>
      <c r="V5088"/>
    </row>
    <row r="5089" spans="1:22" x14ac:dyDescent="0.25">
      <c r="A5089">
        <v>2011</v>
      </c>
      <c r="B5089">
        <v>9</v>
      </c>
      <c r="C5089">
        <v>5</v>
      </c>
      <c r="D5089">
        <v>5</v>
      </c>
      <c r="E5089" s="13">
        <v>12.200000000000001</v>
      </c>
      <c r="F5089" s="7">
        <f>(((20-15)/(MIN($E$2:$E$8761)-15))*Data[[#This Row],[temperatuur]])+18.151</f>
        <v>15.587974789915966</v>
      </c>
      <c r="G5089" s="7">
        <f>Data[[#This Row],[Tintern ]]-Data[[#This Row],[temperatuur]]</f>
        <v>3.3879747899159653</v>
      </c>
      <c r="H5089" s="7">
        <f>ROUND(IF(Data[[#This Row],[deltaT]]&gt;0,(Data[[#This Row],[Tintern ]]-Data[[#This Row],[temperatuur]])*Uitgangspunten!$B$9,0),1)</f>
        <v>11.8</v>
      </c>
      <c r="I5089"/>
      <c r="J5089"/>
      <c r="K5089" s="6"/>
      <c r="O5089" s="5"/>
      <c r="P5089" s="8"/>
      <c r="U5089"/>
      <c r="V5089"/>
    </row>
    <row r="5090" spans="1:22" x14ac:dyDescent="0.25">
      <c r="A5090">
        <v>2011</v>
      </c>
      <c r="B5090">
        <v>9</v>
      </c>
      <c r="C5090">
        <v>13</v>
      </c>
      <c r="D5090">
        <v>22</v>
      </c>
      <c r="E5090" s="13">
        <v>12.200000000000001</v>
      </c>
      <c r="F5090" s="7">
        <f>(((20-15)/(MIN($E$2:$E$8761)-15))*Data[[#This Row],[temperatuur]])+18.151</f>
        <v>15.587974789915966</v>
      </c>
      <c r="G5090" s="7">
        <f>Data[[#This Row],[Tintern ]]-Data[[#This Row],[temperatuur]]</f>
        <v>3.3879747899159653</v>
      </c>
      <c r="H5090" s="7">
        <f>ROUND(IF(Data[[#This Row],[deltaT]]&gt;0,(Data[[#This Row],[Tintern ]]-Data[[#This Row],[temperatuur]])*Uitgangspunten!$B$9,0),1)</f>
        <v>11.8</v>
      </c>
      <c r="I5090">
        <f>(MAX(E5066:E5089)+MIN(E5066:E5089))/20</f>
        <v>1.2200000000000002</v>
      </c>
      <c r="J5090"/>
      <c r="K5090" s="6">
        <f>MIN(I4347:I5090)</f>
        <v>1.0550000000000002</v>
      </c>
      <c r="L5090" s="6">
        <f>MAX(I4347:I5090)</f>
        <v>1.2200000000000002</v>
      </c>
      <c r="O5090" s="5"/>
      <c r="P5090" s="8"/>
      <c r="U5090"/>
      <c r="V5090"/>
    </row>
    <row r="5091" spans="1:22" x14ac:dyDescent="0.25">
      <c r="A5091">
        <v>2011</v>
      </c>
      <c r="B5091">
        <v>9</v>
      </c>
      <c r="C5091">
        <v>13</v>
      </c>
      <c r="D5091">
        <v>23</v>
      </c>
      <c r="E5091" s="13">
        <v>12.200000000000001</v>
      </c>
      <c r="F5091" s="7">
        <f>(((20-15)/(MIN($E$2:$E$8761)-15))*Data[[#This Row],[temperatuur]])+18.151</f>
        <v>15.587974789915966</v>
      </c>
      <c r="G5091" s="7">
        <f>Data[[#This Row],[Tintern ]]-Data[[#This Row],[temperatuur]]</f>
        <v>3.3879747899159653</v>
      </c>
      <c r="H5091" s="7">
        <f>ROUND(IF(Data[[#This Row],[deltaT]]&gt;0,(Data[[#This Row],[Tintern ]]-Data[[#This Row],[temperatuur]])*Uitgangspunten!$B$9,0),1)</f>
        <v>11.8</v>
      </c>
      <c r="I5091"/>
      <c r="J5091"/>
      <c r="K5091" s="6"/>
      <c r="O5091" s="5"/>
      <c r="P5091" s="8"/>
      <c r="U5091"/>
      <c r="V5091"/>
    </row>
    <row r="5092" spans="1:22" x14ac:dyDescent="0.25">
      <c r="A5092">
        <v>2011</v>
      </c>
      <c r="B5092">
        <v>9</v>
      </c>
      <c r="C5092">
        <v>14</v>
      </c>
      <c r="D5092">
        <v>6</v>
      </c>
      <c r="E5092" s="13">
        <v>12.200000000000001</v>
      </c>
      <c r="F5092" s="7">
        <f>(((20-15)/(MIN($E$2:$E$8761)-15))*Data[[#This Row],[temperatuur]])+18.151</f>
        <v>15.587974789915966</v>
      </c>
      <c r="G5092" s="7">
        <f>Data[[#This Row],[Tintern ]]-Data[[#This Row],[temperatuur]]</f>
        <v>3.3879747899159653</v>
      </c>
      <c r="H5092" s="7">
        <f>ROUND(IF(Data[[#This Row],[deltaT]]&gt;0,(Data[[#This Row],[Tintern ]]-Data[[#This Row],[temperatuur]])*Uitgangspunten!$B$9,0),1)</f>
        <v>11.8</v>
      </c>
      <c r="I5092"/>
      <c r="J5092"/>
      <c r="K5092" s="6"/>
      <c r="O5092" s="5"/>
      <c r="P5092" s="8"/>
      <c r="U5092"/>
      <c r="V5092"/>
    </row>
    <row r="5093" spans="1:22" x14ac:dyDescent="0.25">
      <c r="A5093">
        <v>2011</v>
      </c>
      <c r="B5093">
        <v>9</v>
      </c>
      <c r="C5093">
        <v>19</v>
      </c>
      <c r="D5093">
        <v>22</v>
      </c>
      <c r="E5093" s="13">
        <v>12.200000000000001</v>
      </c>
      <c r="F5093" s="7">
        <f>(((20-15)/(MIN($E$2:$E$8761)-15))*Data[[#This Row],[temperatuur]])+18.151</f>
        <v>15.587974789915966</v>
      </c>
      <c r="G5093" s="7">
        <f>Data[[#This Row],[Tintern ]]-Data[[#This Row],[temperatuur]]</f>
        <v>3.3879747899159653</v>
      </c>
      <c r="H5093" s="7">
        <f>ROUND(IF(Data[[#This Row],[deltaT]]&gt;0,(Data[[#This Row],[Tintern ]]-Data[[#This Row],[temperatuur]])*Uitgangspunten!$B$9,0),1)</f>
        <v>11.8</v>
      </c>
      <c r="I5093"/>
      <c r="J5093"/>
      <c r="K5093" s="6"/>
      <c r="O5093" s="5"/>
      <c r="P5093" s="8"/>
      <c r="U5093"/>
      <c r="V5093"/>
    </row>
    <row r="5094" spans="1:22" x14ac:dyDescent="0.25">
      <c r="A5094">
        <v>2010</v>
      </c>
      <c r="B5094">
        <v>10</v>
      </c>
      <c r="C5094" s="3">
        <v>1</v>
      </c>
      <c r="D5094" s="3">
        <v>24</v>
      </c>
      <c r="E5094" s="13">
        <v>12.200000000000001</v>
      </c>
      <c r="F5094" s="7">
        <f>(((20-15)/(MIN($E$2:$E$8761)-15))*Data[[#This Row],[temperatuur]])+18.151</f>
        <v>15.587974789915966</v>
      </c>
      <c r="G5094" s="7">
        <f>Data[[#This Row],[Tintern ]]-Data[[#This Row],[temperatuur]]</f>
        <v>3.3879747899159653</v>
      </c>
      <c r="H5094" s="7">
        <f>ROUND(IF(Data[[#This Row],[deltaT]]&gt;0,(Data[[#This Row],[Tintern ]]-Data[[#This Row],[temperatuur]])*Uitgangspunten!$B$9,0),1)</f>
        <v>11.8</v>
      </c>
      <c r="I5094"/>
      <c r="J5094"/>
      <c r="K5094" s="6"/>
      <c r="O5094" s="5"/>
      <c r="P5094" s="8"/>
      <c r="U5094"/>
      <c r="V5094"/>
    </row>
    <row r="5095" spans="1:22" x14ac:dyDescent="0.25">
      <c r="A5095">
        <v>2010</v>
      </c>
      <c r="B5095">
        <v>10</v>
      </c>
      <c r="C5095">
        <v>10</v>
      </c>
      <c r="D5095">
        <v>18</v>
      </c>
      <c r="E5095" s="13">
        <v>12.200000000000001</v>
      </c>
      <c r="F5095" s="7">
        <f>(((20-15)/(MIN($E$2:$E$8761)-15))*Data[[#This Row],[temperatuur]])+18.151</f>
        <v>15.587974789915966</v>
      </c>
      <c r="G5095" s="7">
        <f>Data[[#This Row],[Tintern ]]-Data[[#This Row],[temperatuur]]</f>
        <v>3.3879747899159653</v>
      </c>
      <c r="H5095" s="7">
        <f>ROUND(IF(Data[[#This Row],[deltaT]]&gt;0,(Data[[#This Row],[Tintern ]]-Data[[#This Row],[temperatuur]])*Uitgangspunten!$B$9,0),1)</f>
        <v>11.8</v>
      </c>
      <c r="I5095"/>
      <c r="J5095"/>
      <c r="K5095" s="6"/>
      <c r="O5095" s="5"/>
      <c r="P5095" s="8"/>
      <c r="U5095"/>
      <c r="V5095"/>
    </row>
    <row r="5096" spans="1:22" x14ac:dyDescent="0.25">
      <c r="A5096">
        <v>2010</v>
      </c>
      <c r="B5096">
        <v>10</v>
      </c>
      <c r="C5096">
        <v>13</v>
      </c>
      <c r="D5096">
        <v>15</v>
      </c>
      <c r="E5096" s="13">
        <v>12.200000000000001</v>
      </c>
      <c r="F5096" s="7">
        <f>(((20-15)/(MIN($E$2:$E$8761)-15))*Data[[#This Row],[temperatuur]])+18.151</f>
        <v>15.587974789915966</v>
      </c>
      <c r="G5096" s="7">
        <f>Data[[#This Row],[Tintern ]]-Data[[#This Row],[temperatuur]]</f>
        <v>3.3879747899159653</v>
      </c>
      <c r="H5096" s="7">
        <f>ROUND(IF(Data[[#This Row],[deltaT]]&gt;0,(Data[[#This Row],[Tintern ]]-Data[[#This Row],[temperatuur]])*Uitgangspunten!$B$9,0),1)</f>
        <v>11.8</v>
      </c>
      <c r="I5096"/>
      <c r="J5096"/>
      <c r="K5096" s="6"/>
      <c r="O5096" s="5"/>
      <c r="P5096" s="8"/>
      <c r="U5096"/>
      <c r="V5096"/>
    </row>
    <row r="5097" spans="1:22" x14ac:dyDescent="0.25">
      <c r="A5097">
        <v>2010</v>
      </c>
      <c r="B5097">
        <v>10</v>
      </c>
      <c r="C5097">
        <v>14</v>
      </c>
      <c r="D5097">
        <v>13</v>
      </c>
      <c r="E5097" s="13">
        <v>12.200000000000001</v>
      </c>
      <c r="F5097" s="7">
        <f>(((20-15)/(MIN($E$2:$E$8761)-15))*Data[[#This Row],[temperatuur]])+18.151</f>
        <v>15.587974789915966</v>
      </c>
      <c r="G5097" s="7">
        <f>Data[[#This Row],[Tintern ]]-Data[[#This Row],[temperatuur]]</f>
        <v>3.3879747899159653</v>
      </c>
      <c r="H5097" s="7">
        <f>ROUND(IF(Data[[#This Row],[deltaT]]&gt;0,(Data[[#This Row],[Tintern ]]-Data[[#This Row],[temperatuur]])*Uitgangspunten!$B$9,0),1)</f>
        <v>11.8</v>
      </c>
      <c r="I5097"/>
      <c r="J5097"/>
      <c r="K5097" s="6"/>
      <c r="O5097" s="5"/>
      <c r="P5097" s="8"/>
      <c r="U5097"/>
      <c r="V5097"/>
    </row>
    <row r="5098" spans="1:22" x14ac:dyDescent="0.25">
      <c r="A5098">
        <v>2010</v>
      </c>
      <c r="B5098">
        <v>10</v>
      </c>
      <c r="C5098">
        <v>28</v>
      </c>
      <c r="D5098">
        <v>11</v>
      </c>
      <c r="E5098" s="13">
        <v>12.200000000000001</v>
      </c>
      <c r="F5098" s="7">
        <f>(((20-15)/(MIN($E$2:$E$8761)-15))*Data[[#This Row],[temperatuur]])+18.151</f>
        <v>15.587974789915966</v>
      </c>
      <c r="G5098" s="7">
        <f>Data[[#This Row],[Tintern ]]-Data[[#This Row],[temperatuur]]</f>
        <v>3.3879747899159653</v>
      </c>
      <c r="H5098" s="7">
        <f>ROUND(IF(Data[[#This Row],[deltaT]]&gt;0,(Data[[#This Row],[Tintern ]]-Data[[#This Row],[temperatuur]])*Uitgangspunten!$B$9,0),1)</f>
        <v>11.8</v>
      </c>
      <c r="I5098"/>
      <c r="J5098"/>
      <c r="K5098" s="6"/>
      <c r="O5098" s="5"/>
      <c r="P5098" s="8"/>
      <c r="U5098"/>
      <c r="V5098"/>
    </row>
    <row r="5099" spans="1:22" x14ac:dyDescent="0.25">
      <c r="A5099">
        <v>2010</v>
      </c>
      <c r="B5099">
        <v>10</v>
      </c>
      <c r="C5099">
        <v>29</v>
      </c>
      <c r="D5099">
        <v>17</v>
      </c>
      <c r="E5099" s="13">
        <v>12.200000000000001</v>
      </c>
      <c r="F5099" s="7">
        <f>(((20-15)/(MIN($E$2:$E$8761)-15))*Data[[#This Row],[temperatuur]])+18.151</f>
        <v>15.587974789915966</v>
      </c>
      <c r="G5099" s="7">
        <f>Data[[#This Row],[Tintern ]]-Data[[#This Row],[temperatuur]]</f>
        <v>3.3879747899159653</v>
      </c>
      <c r="H5099" s="7">
        <f>ROUND(IF(Data[[#This Row],[deltaT]]&gt;0,(Data[[#This Row],[Tintern ]]-Data[[#This Row],[temperatuur]])*Uitgangspunten!$B$9,0),1)</f>
        <v>11.8</v>
      </c>
      <c r="I5099"/>
      <c r="J5099"/>
      <c r="K5099" s="6"/>
      <c r="O5099" s="5"/>
      <c r="P5099" s="8"/>
      <c r="U5099"/>
      <c r="V5099"/>
    </row>
    <row r="5100" spans="1:22" x14ac:dyDescent="0.25">
      <c r="A5100">
        <v>2010</v>
      </c>
      <c r="B5100">
        <v>10</v>
      </c>
      <c r="C5100">
        <v>30</v>
      </c>
      <c r="D5100">
        <v>4</v>
      </c>
      <c r="E5100" s="13">
        <v>12.200000000000001</v>
      </c>
      <c r="F5100" s="7">
        <f>(((20-15)/(MIN($E$2:$E$8761)-15))*Data[[#This Row],[temperatuur]])+18.151</f>
        <v>15.587974789915966</v>
      </c>
      <c r="G5100" s="7">
        <f>Data[[#This Row],[Tintern ]]-Data[[#This Row],[temperatuur]]</f>
        <v>3.3879747899159653</v>
      </c>
      <c r="H5100" s="7">
        <f>ROUND(IF(Data[[#This Row],[deltaT]]&gt;0,(Data[[#This Row],[Tintern ]]-Data[[#This Row],[temperatuur]])*Uitgangspunten!$B$9,0),1)</f>
        <v>11.8</v>
      </c>
      <c r="I5100"/>
      <c r="J5100"/>
      <c r="K5100" s="6"/>
      <c r="O5100" s="5"/>
      <c r="P5100" s="8"/>
      <c r="U5100"/>
      <c r="V5100"/>
    </row>
    <row r="5101" spans="1:22" x14ac:dyDescent="0.25">
      <c r="A5101">
        <v>2010</v>
      </c>
      <c r="B5101">
        <v>10</v>
      </c>
      <c r="C5101">
        <v>30</v>
      </c>
      <c r="D5101">
        <v>5</v>
      </c>
      <c r="E5101" s="13">
        <v>12.200000000000001</v>
      </c>
      <c r="F5101" s="7">
        <f>(((20-15)/(MIN($E$2:$E$8761)-15))*Data[[#This Row],[temperatuur]])+18.151</f>
        <v>15.587974789915966</v>
      </c>
      <c r="G5101" s="7">
        <f>Data[[#This Row],[Tintern ]]-Data[[#This Row],[temperatuur]]</f>
        <v>3.3879747899159653</v>
      </c>
      <c r="H5101" s="7">
        <f>ROUND(IF(Data[[#This Row],[deltaT]]&gt;0,(Data[[#This Row],[Tintern ]]-Data[[#This Row],[temperatuur]])*Uitgangspunten!$B$9,0),1)</f>
        <v>11.8</v>
      </c>
      <c r="I5101"/>
      <c r="J5101"/>
      <c r="K5101" s="6"/>
      <c r="O5101" s="5"/>
      <c r="P5101" s="8"/>
      <c r="U5101"/>
      <c r="V5101"/>
    </row>
    <row r="5102" spans="1:22" x14ac:dyDescent="0.25">
      <c r="A5102">
        <v>2003</v>
      </c>
      <c r="B5102">
        <v>11</v>
      </c>
      <c r="C5102">
        <v>3</v>
      </c>
      <c r="D5102">
        <v>17</v>
      </c>
      <c r="E5102" s="13">
        <v>12.200000000000001</v>
      </c>
      <c r="F5102" s="7">
        <f>(((20-15)/(MIN($E$2:$E$8761)-15))*Data[[#This Row],[temperatuur]])+18.151</f>
        <v>15.587974789915966</v>
      </c>
      <c r="G5102" s="7">
        <f>Data[[#This Row],[Tintern ]]-Data[[#This Row],[temperatuur]]</f>
        <v>3.3879747899159653</v>
      </c>
      <c r="H5102" s="7">
        <f>ROUND(IF(Data[[#This Row],[deltaT]]&gt;0,(Data[[#This Row],[Tintern ]]-Data[[#This Row],[temperatuur]])*Uitgangspunten!$B$9,0),1)</f>
        <v>11.8</v>
      </c>
      <c r="I5102"/>
      <c r="J5102"/>
      <c r="K5102" s="6"/>
      <c r="O5102" s="5"/>
      <c r="P5102" s="8"/>
      <c r="U5102"/>
      <c r="V5102"/>
    </row>
    <row r="5103" spans="1:22" x14ac:dyDescent="0.25">
      <c r="A5103">
        <v>2003</v>
      </c>
      <c r="B5103">
        <v>11</v>
      </c>
      <c r="C5103">
        <v>18</v>
      </c>
      <c r="D5103">
        <v>18</v>
      </c>
      <c r="E5103" s="13">
        <v>12.200000000000001</v>
      </c>
      <c r="F5103" s="7">
        <f>(((20-15)/(MIN($E$2:$E$8761)-15))*Data[[#This Row],[temperatuur]])+18.151</f>
        <v>15.587974789915966</v>
      </c>
      <c r="G5103" s="7">
        <f>Data[[#This Row],[Tintern ]]-Data[[#This Row],[temperatuur]]</f>
        <v>3.3879747899159653</v>
      </c>
      <c r="H5103" s="7">
        <f>ROUND(IF(Data[[#This Row],[deltaT]]&gt;0,(Data[[#This Row],[Tintern ]]-Data[[#This Row],[temperatuur]])*Uitgangspunten!$B$9,0),1)</f>
        <v>11.8</v>
      </c>
      <c r="I5103"/>
      <c r="J5103"/>
      <c r="K5103" s="6"/>
      <c r="O5103" s="5"/>
      <c r="P5103" s="8"/>
      <c r="U5103"/>
      <c r="V5103"/>
    </row>
    <row r="5104" spans="1:22" x14ac:dyDescent="0.25">
      <c r="A5104">
        <v>2003</v>
      </c>
      <c r="B5104">
        <v>11</v>
      </c>
      <c r="C5104">
        <v>19</v>
      </c>
      <c r="D5104">
        <v>20</v>
      </c>
      <c r="E5104" s="13">
        <v>12.200000000000001</v>
      </c>
      <c r="F5104" s="7">
        <f>(((20-15)/(MIN($E$2:$E$8761)-15))*Data[[#This Row],[temperatuur]])+18.151</f>
        <v>15.587974789915966</v>
      </c>
      <c r="G5104" s="7">
        <f>Data[[#This Row],[Tintern ]]-Data[[#This Row],[temperatuur]]</f>
        <v>3.3879747899159653</v>
      </c>
      <c r="H5104" s="7">
        <f>ROUND(IF(Data[[#This Row],[deltaT]]&gt;0,(Data[[#This Row],[Tintern ]]-Data[[#This Row],[temperatuur]])*Uitgangspunten!$B$9,0),1)</f>
        <v>11.8</v>
      </c>
      <c r="I5104"/>
      <c r="J5104"/>
      <c r="K5104" s="6"/>
      <c r="O5104" s="5"/>
      <c r="P5104" s="8"/>
      <c r="U5104"/>
      <c r="V5104"/>
    </row>
    <row r="5105" spans="1:22" x14ac:dyDescent="0.25">
      <c r="A5105">
        <v>2003</v>
      </c>
      <c r="B5105">
        <v>11</v>
      </c>
      <c r="C5105">
        <v>23</v>
      </c>
      <c r="D5105">
        <v>10</v>
      </c>
      <c r="E5105" s="13">
        <v>12.200000000000001</v>
      </c>
      <c r="F5105" s="7">
        <f>(((20-15)/(MIN($E$2:$E$8761)-15))*Data[[#This Row],[temperatuur]])+18.151</f>
        <v>15.587974789915966</v>
      </c>
      <c r="G5105" s="7">
        <f>Data[[#This Row],[Tintern ]]-Data[[#This Row],[temperatuur]]</f>
        <v>3.3879747899159653</v>
      </c>
      <c r="H5105" s="7">
        <f>ROUND(IF(Data[[#This Row],[deltaT]]&gt;0,(Data[[#This Row],[Tintern ]]-Data[[#This Row],[temperatuur]])*Uitgangspunten!$B$9,0),1)</f>
        <v>11.8</v>
      </c>
      <c r="I5105"/>
      <c r="J5105"/>
      <c r="K5105" s="6"/>
      <c r="O5105" s="5"/>
      <c r="P5105" s="8"/>
      <c r="U5105"/>
      <c r="V5105"/>
    </row>
    <row r="5106" spans="1:22" x14ac:dyDescent="0.25">
      <c r="A5106">
        <v>2004</v>
      </c>
      <c r="B5106">
        <v>2</v>
      </c>
      <c r="C5106">
        <v>3</v>
      </c>
      <c r="D5106">
        <v>8</v>
      </c>
      <c r="E5106" s="13">
        <v>12.3</v>
      </c>
      <c r="F5106" s="7">
        <f>(((20-15)/(MIN($E$2:$E$8761)-15))*Data[[#This Row],[temperatuur]])+18.151</f>
        <v>15.566966386554622</v>
      </c>
      <c r="G5106" s="7">
        <f>Data[[#This Row],[Tintern ]]-Data[[#This Row],[temperatuur]]</f>
        <v>3.2669663865546212</v>
      </c>
      <c r="H5106" s="7">
        <f>ROUND(IF(Data[[#This Row],[deltaT]]&gt;0,(Data[[#This Row],[Tintern ]]-Data[[#This Row],[temperatuur]])*Uitgangspunten!$B$9,0),1)</f>
        <v>11.3</v>
      </c>
      <c r="I5106"/>
      <c r="J5106"/>
      <c r="K5106" s="6"/>
      <c r="O5106" s="5"/>
      <c r="P5106" s="8"/>
      <c r="U5106"/>
      <c r="V5106"/>
    </row>
    <row r="5107" spans="1:22" x14ac:dyDescent="0.25">
      <c r="A5107">
        <v>2004</v>
      </c>
      <c r="B5107">
        <v>3</v>
      </c>
      <c r="C5107">
        <v>15</v>
      </c>
      <c r="D5107">
        <v>12</v>
      </c>
      <c r="E5107" s="13">
        <v>12.3</v>
      </c>
      <c r="F5107" s="7">
        <f>(((20-15)/(MIN($E$2:$E$8761)-15))*Data[[#This Row],[temperatuur]])+18.151</f>
        <v>15.566966386554622</v>
      </c>
      <c r="G5107" s="7">
        <f>Data[[#This Row],[Tintern ]]-Data[[#This Row],[temperatuur]]</f>
        <v>3.2669663865546212</v>
      </c>
      <c r="H5107" s="7">
        <f>ROUND(IF(Data[[#This Row],[deltaT]]&gt;0,(Data[[#This Row],[Tintern ]]-Data[[#This Row],[temperatuur]])*Uitgangspunten!$B$9,0),1)</f>
        <v>11.3</v>
      </c>
      <c r="I5107"/>
      <c r="J5107"/>
      <c r="K5107" s="6"/>
      <c r="O5107" s="5"/>
      <c r="P5107" s="8"/>
      <c r="U5107"/>
      <c r="V5107"/>
    </row>
    <row r="5108" spans="1:22" x14ac:dyDescent="0.25">
      <c r="A5108">
        <v>2004</v>
      </c>
      <c r="B5108">
        <v>3</v>
      </c>
      <c r="C5108">
        <v>16</v>
      </c>
      <c r="D5108">
        <v>10</v>
      </c>
      <c r="E5108" s="13">
        <v>12.3</v>
      </c>
      <c r="F5108" s="7">
        <f>(((20-15)/(MIN($E$2:$E$8761)-15))*Data[[#This Row],[temperatuur]])+18.151</f>
        <v>15.566966386554622</v>
      </c>
      <c r="G5108" s="7">
        <f>Data[[#This Row],[Tintern ]]-Data[[#This Row],[temperatuur]]</f>
        <v>3.2669663865546212</v>
      </c>
      <c r="H5108" s="7">
        <f>ROUND(IF(Data[[#This Row],[deltaT]]&gt;0,(Data[[#This Row],[Tintern ]]-Data[[#This Row],[temperatuur]])*Uitgangspunten!$B$9,0),1)</f>
        <v>11.3</v>
      </c>
      <c r="I5108"/>
      <c r="J5108"/>
      <c r="K5108" s="6"/>
      <c r="O5108" s="5"/>
      <c r="P5108" s="8"/>
      <c r="U5108"/>
      <c r="V5108"/>
    </row>
    <row r="5109" spans="1:22" x14ac:dyDescent="0.25">
      <c r="A5109">
        <v>2002</v>
      </c>
      <c r="B5109">
        <v>4</v>
      </c>
      <c r="C5109">
        <v>19</v>
      </c>
      <c r="D5109">
        <v>12</v>
      </c>
      <c r="E5109" s="13">
        <v>12.3</v>
      </c>
      <c r="F5109" s="7">
        <f>(((20-15)/(MIN($E$2:$E$8761)-15))*Data[[#This Row],[temperatuur]])+18.151</f>
        <v>15.566966386554622</v>
      </c>
      <c r="G5109" s="7">
        <f>Data[[#This Row],[Tintern ]]-Data[[#This Row],[temperatuur]]</f>
        <v>3.2669663865546212</v>
      </c>
      <c r="H5109" s="7">
        <f>ROUND(IF(Data[[#This Row],[deltaT]]&gt;0,(Data[[#This Row],[Tintern ]]-Data[[#This Row],[temperatuur]])*Uitgangspunten!$B$9,0),1)</f>
        <v>11.3</v>
      </c>
      <c r="I5109"/>
      <c r="J5109"/>
      <c r="K5109" s="6"/>
      <c r="O5109" s="5"/>
      <c r="P5109" s="8"/>
      <c r="U5109"/>
      <c r="V5109"/>
    </row>
    <row r="5110" spans="1:22" x14ac:dyDescent="0.25">
      <c r="A5110">
        <v>2002</v>
      </c>
      <c r="B5110">
        <v>4</v>
      </c>
      <c r="C5110">
        <v>22</v>
      </c>
      <c r="D5110">
        <v>7</v>
      </c>
      <c r="E5110" s="13">
        <v>12.3</v>
      </c>
      <c r="F5110" s="7">
        <f>(((20-15)/(MIN($E$2:$E$8761)-15))*Data[[#This Row],[temperatuur]])+18.151</f>
        <v>15.566966386554622</v>
      </c>
      <c r="G5110" s="7">
        <f>Data[[#This Row],[Tintern ]]-Data[[#This Row],[temperatuur]]</f>
        <v>3.2669663865546212</v>
      </c>
      <c r="H5110" s="7">
        <f>ROUND(IF(Data[[#This Row],[deltaT]]&gt;0,(Data[[#This Row],[Tintern ]]-Data[[#This Row],[temperatuur]])*Uitgangspunten!$B$9,0),1)</f>
        <v>11.3</v>
      </c>
      <c r="I5110"/>
      <c r="J5110"/>
      <c r="K5110" s="6"/>
      <c r="O5110" s="5"/>
      <c r="P5110" s="8"/>
      <c r="U5110"/>
      <c r="V5110"/>
    </row>
    <row r="5111" spans="1:22" x14ac:dyDescent="0.25">
      <c r="A5111">
        <v>2002</v>
      </c>
      <c r="B5111">
        <v>4</v>
      </c>
      <c r="C5111">
        <v>28</v>
      </c>
      <c r="D5111">
        <v>12</v>
      </c>
      <c r="E5111" s="13">
        <v>12.3</v>
      </c>
      <c r="F5111" s="7">
        <f>(((20-15)/(MIN($E$2:$E$8761)-15))*Data[[#This Row],[temperatuur]])+18.151</f>
        <v>15.566966386554622</v>
      </c>
      <c r="G5111" s="7">
        <f>Data[[#This Row],[Tintern ]]-Data[[#This Row],[temperatuur]]</f>
        <v>3.2669663865546212</v>
      </c>
      <c r="H5111" s="7">
        <f>ROUND(IF(Data[[#This Row],[deltaT]]&gt;0,(Data[[#This Row],[Tintern ]]-Data[[#This Row],[temperatuur]])*Uitgangspunten!$B$9,0),1)</f>
        <v>11.3</v>
      </c>
      <c r="I5111"/>
      <c r="J5111"/>
      <c r="K5111" s="6"/>
      <c r="O5111" s="5"/>
      <c r="P5111" s="8"/>
      <c r="U5111"/>
      <c r="V5111"/>
    </row>
    <row r="5112" spans="1:22" x14ac:dyDescent="0.25">
      <c r="A5112">
        <v>2002</v>
      </c>
      <c r="B5112">
        <v>4</v>
      </c>
      <c r="C5112">
        <v>28</v>
      </c>
      <c r="D5112">
        <v>13</v>
      </c>
      <c r="E5112" s="13">
        <v>12.3</v>
      </c>
      <c r="F5112" s="7">
        <f>(((20-15)/(MIN($E$2:$E$8761)-15))*Data[[#This Row],[temperatuur]])+18.151</f>
        <v>15.566966386554622</v>
      </c>
      <c r="G5112" s="7">
        <f>Data[[#This Row],[Tintern ]]-Data[[#This Row],[temperatuur]]</f>
        <v>3.2669663865546212</v>
      </c>
      <c r="H5112" s="7">
        <f>ROUND(IF(Data[[#This Row],[deltaT]]&gt;0,(Data[[#This Row],[Tintern ]]-Data[[#This Row],[temperatuur]])*Uitgangspunten!$B$9,0),1)</f>
        <v>11.3</v>
      </c>
      <c r="I5112"/>
      <c r="J5112"/>
      <c r="K5112" s="6"/>
      <c r="O5112" s="5"/>
      <c r="P5112" s="8"/>
      <c r="U5112"/>
      <c r="V5112"/>
    </row>
    <row r="5113" spans="1:22" x14ac:dyDescent="0.25">
      <c r="A5113">
        <v>2002</v>
      </c>
      <c r="B5113">
        <v>4</v>
      </c>
      <c r="C5113">
        <v>29</v>
      </c>
      <c r="D5113">
        <v>13</v>
      </c>
      <c r="E5113" s="13">
        <v>12.3</v>
      </c>
      <c r="F5113" s="7">
        <f>(((20-15)/(MIN($E$2:$E$8761)-15))*Data[[#This Row],[temperatuur]])+18.151</f>
        <v>15.566966386554622</v>
      </c>
      <c r="G5113" s="7">
        <f>Data[[#This Row],[Tintern ]]-Data[[#This Row],[temperatuur]]</f>
        <v>3.2669663865546212</v>
      </c>
      <c r="H5113" s="7">
        <f>ROUND(IF(Data[[#This Row],[deltaT]]&gt;0,(Data[[#This Row],[Tintern ]]-Data[[#This Row],[temperatuur]])*Uitgangspunten!$B$9,0),1)</f>
        <v>11.3</v>
      </c>
      <c r="I5113"/>
      <c r="J5113"/>
      <c r="K5113" s="6"/>
      <c r="O5113" s="5"/>
      <c r="P5113" s="8"/>
      <c r="U5113"/>
      <c r="V5113"/>
    </row>
    <row r="5114" spans="1:22" x14ac:dyDescent="0.25">
      <c r="A5114">
        <v>2000</v>
      </c>
      <c r="B5114">
        <v>5</v>
      </c>
      <c r="C5114">
        <v>1</v>
      </c>
      <c r="D5114">
        <v>19</v>
      </c>
      <c r="E5114" s="13">
        <v>12.3</v>
      </c>
      <c r="F5114" s="7">
        <f>(((20-15)/(MIN($E$2:$E$8761)-15))*Data[[#This Row],[temperatuur]])+18.151</f>
        <v>15.566966386554622</v>
      </c>
      <c r="G5114" s="7">
        <f>Data[[#This Row],[Tintern ]]-Data[[#This Row],[temperatuur]]</f>
        <v>3.2669663865546212</v>
      </c>
      <c r="H5114" s="7">
        <f>ROUND(IF(Data[[#This Row],[deltaT]]&gt;0,(Data[[#This Row],[Tintern ]]-Data[[#This Row],[temperatuur]])*Uitgangspunten!$B$9,0),1)</f>
        <v>11.3</v>
      </c>
      <c r="I5114">
        <f>(MAX(E5090:E5113)+MIN(E5090:E5113))/20</f>
        <v>1.2250000000000001</v>
      </c>
      <c r="J5114"/>
      <c r="K5114" s="6"/>
      <c r="O5114" s="5"/>
      <c r="P5114" s="8"/>
      <c r="U5114"/>
      <c r="V5114"/>
    </row>
    <row r="5115" spans="1:22" x14ac:dyDescent="0.25">
      <c r="A5115">
        <v>2000</v>
      </c>
      <c r="B5115">
        <v>5</v>
      </c>
      <c r="C5115">
        <v>3</v>
      </c>
      <c r="D5115">
        <v>22</v>
      </c>
      <c r="E5115" s="13">
        <v>12.3</v>
      </c>
      <c r="F5115" s="7">
        <f>(((20-15)/(MIN($E$2:$E$8761)-15))*Data[[#This Row],[temperatuur]])+18.151</f>
        <v>15.566966386554622</v>
      </c>
      <c r="G5115" s="7">
        <f>Data[[#This Row],[Tintern ]]-Data[[#This Row],[temperatuur]]</f>
        <v>3.2669663865546212</v>
      </c>
      <c r="H5115" s="7">
        <f>ROUND(IF(Data[[#This Row],[deltaT]]&gt;0,(Data[[#This Row],[Tintern ]]-Data[[#This Row],[temperatuur]])*Uitgangspunten!$B$9,0),1)</f>
        <v>11.3</v>
      </c>
      <c r="I5115"/>
      <c r="J5115"/>
      <c r="K5115" s="6"/>
      <c r="O5115" s="5"/>
      <c r="P5115" s="8"/>
      <c r="U5115"/>
      <c r="V5115"/>
    </row>
    <row r="5116" spans="1:22" x14ac:dyDescent="0.25">
      <c r="A5116">
        <v>2000</v>
      </c>
      <c r="B5116">
        <v>5</v>
      </c>
      <c r="C5116">
        <v>12</v>
      </c>
      <c r="D5116">
        <v>2</v>
      </c>
      <c r="E5116" s="13">
        <v>12.3</v>
      </c>
      <c r="F5116" s="7">
        <f>(((20-15)/(MIN($E$2:$E$8761)-15))*Data[[#This Row],[temperatuur]])+18.151</f>
        <v>15.566966386554622</v>
      </c>
      <c r="G5116" s="7">
        <f>Data[[#This Row],[Tintern ]]-Data[[#This Row],[temperatuur]]</f>
        <v>3.2669663865546212</v>
      </c>
      <c r="H5116" s="7">
        <f>ROUND(IF(Data[[#This Row],[deltaT]]&gt;0,(Data[[#This Row],[Tintern ]]-Data[[#This Row],[temperatuur]])*Uitgangspunten!$B$9,0),1)</f>
        <v>11.3</v>
      </c>
      <c r="I5116"/>
      <c r="J5116"/>
      <c r="K5116" s="6"/>
      <c r="O5116" s="5"/>
      <c r="P5116" s="8"/>
      <c r="U5116"/>
      <c r="V5116"/>
    </row>
    <row r="5117" spans="1:22" x14ac:dyDescent="0.25">
      <c r="A5117">
        <v>2000</v>
      </c>
      <c r="B5117">
        <v>5</v>
      </c>
      <c r="C5117">
        <v>15</v>
      </c>
      <c r="D5117">
        <v>2</v>
      </c>
      <c r="E5117" s="13">
        <v>12.3</v>
      </c>
      <c r="F5117" s="7">
        <f>(((20-15)/(MIN($E$2:$E$8761)-15))*Data[[#This Row],[temperatuur]])+18.151</f>
        <v>15.566966386554622</v>
      </c>
      <c r="G5117" s="7">
        <f>Data[[#This Row],[Tintern ]]-Data[[#This Row],[temperatuur]]</f>
        <v>3.2669663865546212</v>
      </c>
      <c r="H5117" s="7">
        <f>ROUND(IF(Data[[#This Row],[deltaT]]&gt;0,(Data[[#This Row],[Tintern ]]-Data[[#This Row],[temperatuur]])*Uitgangspunten!$B$9,0),1)</f>
        <v>11.3</v>
      </c>
      <c r="I5117"/>
      <c r="J5117"/>
      <c r="K5117" s="6"/>
      <c r="O5117" s="5"/>
      <c r="P5117" s="8"/>
      <c r="U5117"/>
      <c r="V5117"/>
    </row>
    <row r="5118" spans="1:22" x14ac:dyDescent="0.25">
      <c r="A5118">
        <v>2000</v>
      </c>
      <c r="B5118">
        <v>5</v>
      </c>
      <c r="C5118">
        <v>15</v>
      </c>
      <c r="D5118">
        <v>5</v>
      </c>
      <c r="E5118" s="13">
        <v>12.3</v>
      </c>
      <c r="F5118" s="7">
        <f>(((20-15)/(MIN($E$2:$E$8761)-15))*Data[[#This Row],[temperatuur]])+18.151</f>
        <v>15.566966386554622</v>
      </c>
      <c r="G5118" s="7">
        <f>Data[[#This Row],[Tintern ]]-Data[[#This Row],[temperatuur]]</f>
        <v>3.2669663865546212</v>
      </c>
      <c r="H5118" s="7">
        <f>ROUND(IF(Data[[#This Row],[deltaT]]&gt;0,(Data[[#This Row],[Tintern ]]-Data[[#This Row],[temperatuur]])*Uitgangspunten!$B$9,0),1)</f>
        <v>11.3</v>
      </c>
      <c r="I5118"/>
      <c r="J5118"/>
      <c r="K5118" s="6"/>
      <c r="O5118" s="5"/>
      <c r="P5118" s="8"/>
      <c r="U5118"/>
      <c r="V5118"/>
    </row>
    <row r="5119" spans="1:22" x14ac:dyDescent="0.25">
      <c r="A5119">
        <v>2000</v>
      </c>
      <c r="B5119">
        <v>5</v>
      </c>
      <c r="C5119">
        <v>23</v>
      </c>
      <c r="D5119">
        <v>7</v>
      </c>
      <c r="E5119" s="13">
        <v>12.3</v>
      </c>
      <c r="F5119" s="7">
        <f>(((20-15)/(MIN($E$2:$E$8761)-15))*Data[[#This Row],[temperatuur]])+18.151</f>
        <v>15.566966386554622</v>
      </c>
      <c r="G5119" s="7">
        <f>Data[[#This Row],[Tintern ]]-Data[[#This Row],[temperatuur]]</f>
        <v>3.2669663865546212</v>
      </c>
      <c r="H5119" s="7">
        <f>ROUND(IF(Data[[#This Row],[deltaT]]&gt;0,(Data[[#This Row],[Tintern ]]-Data[[#This Row],[temperatuur]])*Uitgangspunten!$B$9,0),1)</f>
        <v>11.3</v>
      </c>
      <c r="I5119"/>
      <c r="J5119"/>
      <c r="K5119" s="6"/>
      <c r="O5119" s="5"/>
      <c r="P5119" s="8"/>
      <c r="U5119"/>
      <c r="V5119"/>
    </row>
    <row r="5120" spans="1:22" x14ac:dyDescent="0.25">
      <c r="A5120">
        <v>2000</v>
      </c>
      <c r="B5120">
        <v>5</v>
      </c>
      <c r="C5120">
        <v>24</v>
      </c>
      <c r="D5120">
        <v>22</v>
      </c>
      <c r="E5120" s="13">
        <v>12.3</v>
      </c>
      <c r="F5120" s="7">
        <f>(((20-15)/(MIN($E$2:$E$8761)-15))*Data[[#This Row],[temperatuur]])+18.151</f>
        <v>15.566966386554622</v>
      </c>
      <c r="G5120" s="7">
        <f>Data[[#This Row],[Tintern ]]-Data[[#This Row],[temperatuur]]</f>
        <v>3.2669663865546212</v>
      </c>
      <c r="H5120" s="7">
        <f>ROUND(IF(Data[[#This Row],[deltaT]]&gt;0,(Data[[#This Row],[Tintern ]]-Data[[#This Row],[temperatuur]])*Uitgangspunten!$B$9,0),1)</f>
        <v>11.3</v>
      </c>
      <c r="I5120"/>
      <c r="J5120"/>
      <c r="K5120" s="6"/>
      <c r="O5120" s="5"/>
      <c r="P5120" s="8"/>
      <c r="U5120"/>
      <c r="V5120"/>
    </row>
    <row r="5121" spans="1:22" x14ac:dyDescent="0.25">
      <c r="A5121">
        <v>2000</v>
      </c>
      <c r="B5121">
        <v>5</v>
      </c>
      <c r="C5121">
        <v>24</v>
      </c>
      <c r="D5121">
        <v>23</v>
      </c>
      <c r="E5121" s="13">
        <v>12.3</v>
      </c>
      <c r="F5121" s="7">
        <f>(((20-15)/(MIN($E$2:$E$8761)-15))*Data[[#This Row],[temperatuur]])+18.151</f>
        <v>15.566966386554622</v>
      </c>
      <c r="G5121" s="7">
        <f>Data[[#This Row],[Tintern ]]-Data[[#This Row],[temperatuur]]</f>
        <v>3.2669663865546212</v>
      </c>
      <c r="H5121" s="7">
        <f>ROUND(IF(Data[[#This Row],[deltaT]]&gt;0,(Data[[#This Row],[Tintern ]]-Data[[#This Row],[temperatuur]])*Uitgangspunten!$B$9,0),1)</f>
        <v>11.3</v>
      </c>
      <c r="I5121"/>
      <c r="J5121"/>
      <c r="K5121" s="6"/>
      <c r="O5121" s="5"/>
      <c r="P5121" s="8"/>
      <c r="U5121"/>
      <c r="V5121"/>
    </row>
    <row r="5122" spans="1:22" x14ac:dyDescent="0.25">
      <c r="A5122">
        <v>2000</v>
      </c>
      <c r="B5122">
        <v>5</v>
      </c>
      <c r="C5122">
        <v>29</v>
      </c>
      <c r="D5122">
        <v>9</v>
      </c>
      <c r="E5122" s="13">
        <v>12.3</v>
      </c>
      <c r="F5122" s="7">
        <f>(((20-15)/(MIN($E$2:$E$8761)-15))*Data[[#This Row],[temperatuur]])+18.151</f>
        <v>15.566966386554622</v>
      </c>
      <c r="G5122" s="7">
        <f>Data[[#This Row],[Tintern ]]-Data[[#This Row],[temperatuur]]</f>
        <v>3.2669663865546212</v>
      </c>
      <c r="H5122" s="7">
        <f>ROUND(IF(Data[[#This Row],[deltaT]]&gt;0,(Data[[#This Row],[Tintern ]]-Data[[#This Row],[temperatuur]])*Uitgangspunten!$B$9,0),1)</f>
        <v>11.3</v>
      </c>
      <c r="I5122"/>
      <c r="J5122"/>
      <c r="K5122" s="6"/>
      <c r="O5122" s="5"/>
      <c r="P5122" s="8"/>
      <c r="U5122"/>
      <c r="V5122"/>
    </row>
    <row r="5123" spans="1:22" x14ac:dyDescent="0.25">
      <c r="A5123">
        <v>2011</v>
      </c>
      <c r="B5123" s="3">
        <v>6</v>
      </c>
      <c r="C5123" s="3">
        <v>1</v>
      </c>
      <c r="D5123" s="3">
        <v>6</v>
      </c>
      <c r="E5123" s="13">
        <v>12.3</v>
      </c>
      <c r="F5123" s="7">
        <f>(((20-15)/(MIN($E$2:$E$8761)-15))*Data[[#This Row],[temperatuur]])+18.151</f>
        <v>15.566966386554622</v>
      </c>
      <c r="G5123" s="7">
        <f>Data[[#This Row],[Tintern ]]-Data[[#This Row],[temperatuur]]</f>
        <v>3.2669663865546212</v>
      </c>
      <c r="H5123" s="7">
        <f>ROUND(IF(Data[[#This Row],[deltaT]]&gt;0,(Data[[#This Row],[Tintern ]]-Data[[#This Row],[temperatuur]])*Uitgangspunten!$B$9,0),1)</f>
        <v>11.3</v>
      </c>
      <c r="I5123"/>
      <c r="J5123"/>
      <c r="K5123" s="6"/>
      <c r="O5123" s="5"/>
      <c r="P5123" s="8"/>
      <c r="U5123"/>
      <c r="V5123"/>
    </row>
    <row r="5124" spans="1:22" x14ac:dyDescent="0.25">
      <c r="A5124">
        <v>2011</v>
      </c>
      <c r="B5124">
        <v>6</v>
      </c>
      <c r="C5124">
        <v>3</v>
      </c>
      <c r="D5124">
        <v>3</v>
      </c>
      <c r="E5124" s="13">
        <v>12.3</v>
      </c>
      <c r="F5124" s="7">
        <f>(((20-15)/(MIN($E$2:$E$8761)-15))*Data[[#This Row],[temperatuur]])+18.151</f>
        <v>15.566966386554622</v>
      </c>
      <c r="G5124" s="7">
        <f>Data[[#This Row],[Tintern ]]-Data[[#This Row],[temperatuur]]</f>
        <v>3.2669663865546212</v>
      </c>
      <c r="H5124" s="7">
        <f>ROUND(IF(Data[[#This Row],[deltaT]]&gt;0,(Data[[#This Row],[Tintern ]]-Data[[#This Row],[temperatuur]])*Uitgangspunten!$B$9,0),1)</f>
        <v>11.3</v>
      </c>
      <c r="I5124"/>
      <c r="J5124"/>
      <c r="K5124" s="6"/>
      <c r="O5124" s="5"/>
      <c r="P5124" s="8"/>
      <c r="U5124"/>
      <c r="V5124"/>
    </row>
    <row r="5125" spans="1:22" x14ac:dyDescent="0.25">
      <c r="A5125">
        <v>2011</v>
      </c>
      <c r="B5125">
        <v>6</v>
      </c>
      <c r="C5125">
        <v>3</v>
      </c>
      <c r="D5125">
        <v>4</v>
      </c>
      <c r="E5125" s="13">
        <v>12.3</v>
      </c>
      <c r="F5125" s="7">
        <f>(((20-15)/(MIN($E$2:$E$8761)-15))*Data[[#This Row],[temperatuur]])+18.151</f>
        <v>15.566966386554622</v>
      </c>
      <c r="G5125" s="7">
        <f>Data[[#This Row],[Tintern ]]-Data[[#This Row],[temperatuur]]</f>
        <v>3.2669663865546212</v>
      </c>
      <c r="H5125" s="7">
        <f>ROUND(IF(Data[[#This Row],[deltaT]]&gt;0,(Data[[#This Row],[Tintern ]]-Data[[#This Row],[temperatuur]])*Uitgangspunten!$B$9,0),1)</f>
        <v>11.3</v>
      </c>
      <c r="I5125"/>
      <c r="J5125"/>
      <c r="K5125" s="6"/>
      <c r="O5125" s="5"/>
      <c r="P5125" s="8"/>
      <c r="U5125"/>
      <c r="V5125"/>
    </row>
    <row r="5126" spans="1:22" x14ac:dyDescent="0.25">
      <c r="A5126">
        <v>2011</v>
      </c>
      <c r="B5126">
        <v>6</v>
      </c>
      <c r="C5126">
        <v>8</v>
      </c>
      <c r="D5126">
        <v>24</v>
      </c>
      <c r="E5126" s="13">
        <v>12.3</v>
      </c>
      <c r="F5126" s="7">
        <f>(((20-15)/(MIN($E$2:$E$8761)-15))*Data[[#This Row],[temperatuur]])+18.151</f>
        <v>15.566966386554622</v>
      </c>
      <c r="G5126" s="7">
        <f>Data[[#This Row],[Tintern ]]-Data[[#This Row],[temperatuur]]</f>
        <v>3.2669663865546212</v>
      </c>
      <c r="H5126" s="7">
        <f>ROUND(IF(Data[[#This Row],[deltaT]]&gt;0,(Data[[#This Row],[Tintern ]]-Data[[#This Row],[temperatuur]])*Uitgangspunten!$B$9,0),1)</f>
        <v>11.3</v>
      </c>
      <c r="I5126"/>
      <c r="J5126"/>
      <c r="K5126" s="6"/>
      <c r="O5126" s="5"/>
      <c r="P5126" s="8"/>
      <c r="U5126"/>
      <c r="V5126"/>
    </row>
    <row r="5127" spans="1:22" x14ac:dyDescent="0.25">
      <c r="A5127">
        <v>2011</v>
      </c>
      <c r="B5127">
        <v>6</v>
      </c>
      <c r="C5127">
        <v>10</v>
      </c>
      <c r="D5127">
        <v>20</v>
      </c>
      <c r="E5127" s="13">
        <v>12.3</v>
      </c>
      <c r="F5127" s="7">
        <f>(((20-15)/(MIN($E$2:$E$8761)-15))*Data[[#This Row],[temperatuur]])+18.151</f>
        <v>15.566966386554622</v>
      </c>
      <c r="G5127" s="7">
        <f>Data[[#This Row],[Tintern ]]-Data[[#This Row],[temperatuur]]</f>
        <v>3.2669663865546212</v>
      </c>
      <c r="H5127" s="7">
        <f>ROUND(IF(Data[[#This Row],[deltaT]]&gt;0,(Data[[#This Row],[Tintern ]]-Data[[#This Row],[temperatuur]])*Uitgangspunten!$B$9,0),1)</f>
        <v>11.3</v>
      </c>
      <c r="I5127"/>
      <c r="J5127"/>
      <c r="K5127" s="6"/>
      <c r="O5127" s="5"/>
      <c r="P5127" s="8"/>
      <c r="U5127"/>
      <c r="V5127"/>
    </row>
    <row r="5128" spans="1:22" x14ac:dyDescent="0.25">
      <c r="A5128">
        <v>2011</v>
      </c>
      <c r="B5128">
        <v>6</v>
      </c>
      <c r="C5128">
        <v>20</v>
      </c>
      <c r="D5128">
        <v>1</v>
      </c>
      <c r="E5128" s="13">
        <v>12.3</v>
      </c>
      <c r="F5128" s="7">
        <f>(((20-15)/(MIN($E$2:$E$8761)-15))*Data[[#This Row],[temperatuur]])+18.151</f>
        <v>15.566966386554622</v>
      </c>
      <c r="G5128" s="7">
        <f>Data[[#This Row],[Tintern ]]-Data[[#This Row],[temperatuur]]</f>
        <v>3.2669663865546212</v>
      </c>
      <c r="H5128" s="7">
        <f>ROUND(IF(Data[[#This Row],[deltaT]]&gt;0,(Data[[#This Row],[Tintern ]]-Data[[#This Row],[temperatuur]])*Uitgangspunten!$B$9,0),1)</f>
        <v>11.3</v>
      </c>
      <c r="I5128"/>
      <c r="J5128"/>
      <c r="K5128" s="6"/>
      <c r="O5128" s="5"/>
      <c r="P5128" s="8"/>
      <c r="U5128"/>
      <c r="V5128"/>
    </row>
    <row r="5129" spans="1:22" x14ac:dyDescent="0.25">
      <c r="A5129">
        <v>2008</v>
      </c>
      <c r="B5129">
        <v>7</v>
      </c>
      <c r="C5129">
        <v>4</v>
      </c>
      <c r="D5129">
        <v>4</v>
      </c>
      <c r="E5129" s="13">
        <v>12.3</v>
      </c>
      <c r="F5129" s="7">
        <f>(((20-15)/(MIN($E$2:$E$8761)-15))*Data[[#This Row],[temperatuur]])+18.151</f>
        <v>15.566966386554622</v>
      </c>
      <c r="G5129" s="7">
        <f>Data[[#This Row],[Tintern ]]-Data[[#This Row],[temperatuur]]</f>
        <v>3.2669663865546212</v>
      </c>
      <c r="H5129" s="7">
        <f>ROUND(IF(Data[[#This Row],[deltaT]]&gt;0,(Data[[#This Row],[Tintern ]]-Data[[#This Row],[temperatuur]])*Uitgangspunten!$B$9,0),1)</f>
        <v>11.3</v>
      </c>
      <c r="I5129"/>
      <c r="J5129"/>
      <c r="K5129" s="6"/>
      <c r="O5129" s="5"/>
      <c r="P5129" s="8"/>
      <c r="U5129"/>
      <c r="V5129"/>
    </row>
    <row r="5130" spans="1:22" x14ac:dyDescent="0.25">
      <c r="A5130">
        <v>2008</v>
      </c>
      <c r="B5130">
        <v>7</v>
      </c>
      <c r="C5130">
        <v>5</v>
      </c>
      <c r="D5130">
        <v>5</v>
      </c>
      <c r="E5130" s="13">
        <v>12.3</v>
      </c>
      <c r="F5130" s="7">
        <f>(((20-15)/(MIN($E$2:$E$8761)-15))*Data[[#This Row],[temperatuur]])+18.151</f>
        <v>15.566966386554622</v>
      </c>
      <c r="G5130" s="7">
        <f>Data[[#This Row],[Tintern ]]-Data[[#This Row],[temperatuur]]</f>
        <v>3.2669663865546212</v>
      </c>
      <c r="H5130" s="7">
        <f>ROUND(IF(Data[[#This Row],[deltaT]]&gt;0,(Data[[#This Row],[Tintern ]]-Data[[#This Row],[temperatuur]])*Uitgangspunten!$B$9,0),1)</f>
        <v>11.3</v>
      </c>
      <c r="I5130"/>
      <c r="J5130"/>
      <c r="K5130" s="6"/>
      <c r="O5130" s="5"/>
      <c r="P5130" s="8"/>
      <c r="U5130"/>
      <c r="V5130"/>
    </row>
    <row r="5131" spans="1:22" x14ac:dyDescent="0.25">
      <c r="A5131">
        <v>2008</v>
      </c>
      <c r="B5131">
        <v>7</v>
      </c>
      <c r="C5131">
        <v>8</v>
      </c>
      <c r="D5131">
        <v>20</v>
      </c>
      <c r="E5131" s="13">
        <v>12.3</v>
      </c>
      <c r="F5131" s="7">
        <f>(((20-15)/(MIN($E$2:$E$8761)-15))*Data[[#This Row],[temperatuur]])+18.151</f>
        <v>15.566966386554622</v>
      </c>
      <c r="G5131" s="7">
        <f>Data[[#This Row],[Tintern ]]-Data[[#This Row],[temperatuur]]</f>
        <v>3.2669663865546212</v>
      </c>
      <c r="H5131" s="7">
        <f>ROUND(IF(Data[[#This Row],[deltaT]]&gt;0,(Data[[#This Row],[Tintern ]]-Data[[#This Row],[temperatuur]])*Uitgangspunten!$B$9,0),1)</f>
        <v>11.3</v>
      </c>
      <c r="I5131"/>
      <c r="J5131"/>
      <c r="K5131" s="6"/>
      <c r="O5131" s="5"/>
      <c r="P5131" s="8"/>
      <c r="U5131"/>
      <c r="V5131"/>
    </row>
    <row r="5132" spans="1:22" x14ac:dyDescent="0.25">
      <c r="A5132">
        <v>2008</v>
      </c>
      <c r="B5132">
        <v>7</v>
      </c>
      <c r="C5132">
        <v>8</v>
      </c>
      <c r="D5132">
        <v>21</v>
      </c>
      <c r="E5132" s="13">
        <v>12.3</v>
      </c>
      <c r="F5132" s="7">
        <f>(((20-15)/(MIN($E$2:$E$8761)-15))*Data[[#This Row],[temperatuur]])+18.151</f>
        <v>15.566966386554622</v>
      </c>
      <c r="G5132" s="7">
        <f>Data[[#This Row],[Tintern ]]-Data[[#This Row],[temperatuur]]</f>
        <v>3.2669663865546212</v>
      </c>
      <c r="H5132" s="7">
        <f>ROUND(IF(Data[[#This Row],[deltaT]]&gt;0,(Data[[#This Row],[Tintern ]]-Data[[#This Row],[temperatuur]])*Uitgangspunten!$B$9,0),1)</f>
        <v>11.3</v>
      </c>
      <c r="I5132"/>
      <c r="J5132"/>
      <c r="K5132" s="6"/>
      <c r="O5132" s="5"/>
      <c r="P5132" s="8"/>
      <c r="U5132"/>
      <c r="V5132"/>
    </row>
    <row r="5133" spans="1:22" x14ac:dyDescent="0.25">
      <c r="A5133">
        <v>2001</v>
      </c>
      <c r="B5133">
        <v>8</v>
      </c>
      <c r="C5133">
        <v>2</v>
      </c>
      <c r="D5133">
        <v>2</v>
      </c>
      <c r="E5133" s="13">
        <v>12.3</v>
      </c>
      <c r="F5133" s="7">
        <f>(((20-15)/(MIN($E$2:$E$8761)-15))*Data[[#This Row],[temperatuur]])+18.151</f>
        <v>15.566966386554622</v>
      </c>
      <c r="G5133" s="7">
        <f>Data[[#This Row],[Tintern ]]-Data[[#This Row],[temperatuur]]</f>
        <v>3.2669663865546212</v>
      </c>
      <c r="H5133" s="7">
        <f>ROUND(IF(Data[[#This Row],[deltaT]]&gt;0,(Data[[#This Row],[Tintern ]]-Data[[#This Row],[temperatuur]])*Uitgangspunten!$B$9,0),1)</f>
        <v>11.3</v>
      </c>
      <c r="I5133"/>
      <c r="J5133"/>
      <c r="K5133" s="6"/>
      <c r="O5133" s="5"/>
      <c r="P5133" s="8"/>
      <c r="U5133"/>
      <c r="V5133"/>
    </row>
    <row r="5134" spans="1:22" x14ac:dyDescent="0.25">
      <c r="A5134">
        <v>2001</v>
      </c>
      <c r="B5134">
        <v>8</v>
      </c>
      <c r="C5134">
        <v>2</v>
      </c>
      <c r="D5134">
        <v>4</v>
      </c>
      <c r="E5134" s="13">
        <v>12.3</v>
      </c>
      <c r="F5134" s="7">
        <f>(((20-15)/(MIN($E$2:$E$8761)-15))*Data[[#This Row],[temperatuur]])+18.151</f>
        <v>15.566966386554622</v>
      </c>
      <c r="G5134" s="7">
        <f>Data[[#This Row],[Tintern ]]-Data[[#This Row],[temperatuur]]</f>
        <v>3.2669663865546212</v>
      </c>
      <c r="H5134" s="7">
        <f>ROUND(IF(Data[[#This Row],[deltaT]]&gt;0,(Data[[#This Row],[Tintern ]]-Data[[#This Row],[temperatuur]])*Uitgangspunten!$B$9,0),1)</f>
        <v>11.3</v>
      </c>
      <c r="I5134"/>
      <c r="J5134"/>
      <c r="K5134" s="6"/>
      <c r="O5134" s="5"/>
      <c r="P5134" s="8"/>
      <c r="U5134"/>
      <c r="V5134"/>
    </row>
    <row r="5135" spans="1:22" x14ac:dyDescent="0.25">
      <c r="A5135">
        <v>2001</v>
      </c>
      <c r="B5135">
        <v>8</v>
      </c>
      <c r="C5135">
        <v>10</v>
      </c>
      <c r="D5135">
        <v>1</v>
      </c>
      <c r="E5135" s="13">
        <v>12.3</v>
      </c>
      <c r="F5135" s="7">
        <f>(((20-15)/(MIN($E$2:$E$8761)-15))*Data[[#This Row],[temperatuur]])+18.151</f>
        <v>15.566966386554622</v>
      </c>
      <c r="G5135" s="7">
        <f>Data[[#This Row],[Tintern ]]-Data[[#This Row],[temperatuur]]</f>
        <v>3.2669663865546212</v>
      </c>
      <c r="H5135" s="7">
        <f>ROUND(IF(Data[[#This Row],[deltaT]]&gt;0,(Data[[#This Row],[Tintern ]]-Data[[#This Row],[temperatuur]])*Uitgangspunten!$B$9,0),1)</f>
        <v>11.3</v>
      </c>
      <c r="I5135"/>
      <c r="J5135"/>
      <c r="K5135" s="6"/>
      <c r="O5135" s="5"/>
      <c r="P5135" s="8"/>
      <c r="U5135"/>
      <c r="V5135"/>
    </row>
    <row r="5136" spans="1:22" x14ac:dyDescent="0.25">
      <c r="A5136">
        <v>2001</v>
      </c>
      <c r="B5136">
        <v>8</v>
      </c>
      <c r="C5136">
        <v>11</v>
      </c>
      <c r="D5136">
        <v>6</v>
      </c>
      <c r="E5136" s="13">
        <v>12.3</v>
      </c>
      <c r="F5136" s="7">
        <f>(((20-15)/(MIN($E$2:$E$8761)-15))*Data[[#This Row],[temperatuur]])+18.151</f>
        <v>15.566966386554622</v>
      </c>
      <c r="G5136" s="7">
        <f>Data[[#This Row],[Tintern ]]-Data[[#This Row],[temperatuur]]</f>
        <v>3.2669663865546212</v>
      </c>
      <c r="H5136" s="7">
        <f>ROUND(IF(Data[[#This Row],[deltaT]]&gt;0,(Data[[#This Row],[Tintern ]]-Data[[#This Row],[temperatuur]])*Uitgangspunten!$B$9,0),1)</f>
        <v>11.3</v>
      </c>
      <c r="I5136"/>
      <c r="J5136"/>
      <c r="K5136" s="6"/>
      <c r="O5136" s="5"/>
      <c r="P5136" s="8"/>
      <c r="U5136"/>
      <c r="V5136"/>
    </row>
    <row r="5137" spans="1:22" x14ac:dyDescent="0.25">
      <c r="A5137">
        <v>2001</v>
      </c>
      <c r="B5137">
        <v>8</v>
      </c>
      <c r="C5137">
        <v>29</v>
      </c>
      <c r="D5137">
        <v>24</v>
      </c>
      <c r="E5137" s="13">
        <v>12.3</v>
      </c>
      <c r="F5137" s="7">
        <f>(((20-15)/(MIN($E$2:$E$8761)-15))*Data[[#This Row],[temperatuur]])+18.151</f>
        <v>15.566966386554622</v>
      </c>
      <c r="G5137" s="7">
        <f>Data[[#This Row],[Tintern ]]-Data[[#This Row],[temperatuur]]</f>
        <v>3.2669663865546212</v>
      </c>
      <c r="H5137" s="7">
        <f>ROUND(IF(Data[[#This Row],[deltaT]]&gt;0,(Data[[#This Row],[Tintern ]]-Data[[#This Row],[temperatuur]])*Uitgangspunten!$B$9,0),1)</f>
        <v>11.3</v>
      </c>
      <c r="I5137"/>
      <c r="J5137"/>
      <c r="K5137" s="6"/>
      <c r="O5137" s="5"/>
      <c r="P5137" s="8"/>
      <c r="U5137"/>
      <c r="V5137"/>
    </row>
    <row r="5138" spans="1:22" x14ac:dyDescent="0.25">
      <c r="A5138">
        <v>2001</v>
      </c>
      <c r="B5138">
        <v>8</v>
      </c>
      <c r="C5138">
        <v>30</v>
      </c>
      <c r="D5138">
        <v>6</v>
      </c>
      <c r="E5138" s="13">
        <v>12.3</v>
      </c>
      <c r="F5138" s="7">
        <f>(((20-15)/(MIN($E$2:$E$8761)-15))*Data[[#This Row],[temperatuur]])+18.151</f>
        <v>15.566966386554622</v>
      </c>
      <c r="G5138" s="7">
        <f>Data[[#This Row],[Tintern ]]-Data[[#This Row],[temperatuur]]</f>
        <v>3.2669663865546212</v>
      </c>
      <c r="H5138" s="7">
        <f>ROUND(IF(Data[[#This Row],[deltaT]]&gt;0,(Data[[#This Row],[Tintern ]]-Data[[#This Row],[temperatuur]])*Uitgangspunten!$B$9,0),1)</f>
        <v>11.3</v>
      </c>
      <c r="I5138">
        <f>(MAX(E5114:E5137)+MIN(E5114:E5137))/20</f>
        <v>1.23</v>
      </c>
      <c r="J5138"/>
      <c r="K5138" s="6"/>
      <c r="O5138" s="5"/>
      <c r="P5138" s="8"/>
      <c r="U5138"/>
      <c r="V5138"/>
    </row>
    <row r="5139" spans="1:22" x14ac:dyDescent="0.25">
      <c r="A5139">
        <v>2001</v>
      </c>
      <c r="B5139" s="3">
        <v>8</v>
      </c>
      <c r="C5139" s="3">
        <v>31</v>
      </c>
      <c r="D5139" s="3">
        <v>23</v>
      </c>
      <c r="E5139" s="13">
        <v>12.3</v>
      </c>
      <c r="F5139" s="7">
        <f>(((20-15)/(MIN($E$2:$E$8761)-15))*Data[[#This Row],[temperatuur]])+18.151</f>
        <v>15.566966386554622</v>
      </c>
      <c r="G5139" s="7">
        <f>Data[[#This Row],[Tintern ]]-Data[[#This Row],[temperatuur]]</f>
        <v>3.2669663865546212</v>
      </c>
      <c r="H5139" s="7">
        <f>ROUND(IF(Data[[#This Row],[deltaT]]&gt;0,(Data[[#This Row],[Tintern ]]-Data[[#This Row],[temperatuur]])*Uitgangspunten!$B$9,0),1)</f>
        <v>11.3</v>
      </c>
      <c r="I5139"/>
      <c r="J5139"/>
      <c r="K5139" s="6"/>
      <c r="O5139" s="5"/>
      <c r="P5139" s="8"/>
      <c r="U5139"/>
      <c r="V5139"/>
    </row>
    <row r="5140" spans="1:22" x14ac:dyDescent="0.25">
      <c r="A5140">
        <v>2011</v>
      </c>
      <c r="B5140">
        <v>9</v>
      </c>
      <c r="C5140">
        <v>3</v>
      </c>
      <c r="D5140">
        <v>4</v>
      </c>
      <c r="E5140" s="13">
        <v>12.3</v>
      </c>
      <c r="F5140" s="7">
        <f>(((20-15)/(MIN($E$2:$E$8761)-15))*Data[[#This Row],[temperatuur]])+18.151</f>
        <v>15.566966386554622</v>
      </c>
      <c r="G5140" s="7">
        <f>Data[[#This Row],[Tintern ]]-Data[[#This Row],[temperatuur]]</f>
        <v>3.2669663865546212</v>
      </c>
      <c r="H5140" s="7">
        <f>ROUND(IF(Data[[#This Row],[deltaT]]&gt;0,(Data[[#This Row],[Tintern ]]-Data[[#This Row],[temperatuur]])*Uitgangspunten!$B$9,0),1)</f>
        <v>11.3</v>
      </c>
      <c r="I5140"/>
      <c r="J5140"/>
      <c r="K5140" s="6"/>
      <c r="O5140" s="5"/>
      <c r="P5140" s="8"/>
      <c r="U5140"/>
      <c r="V5140"/>
    </row>
    <row r="5141" spans="1:22" x14ac:dyDescent="0.25">
      <c r="A5141">
        <v>2011</v>
      </c>
      <c r="B5141">
        <v>9</v>
      </c>
      <c r="C5141">
        <v>18</v>
      </c>
      <c r="D5141">
        <v>7</v>
      </c>
      <c r="E5141" s="13">
        <v>12.3</v>
      </c>
      <c r="F5141" s="7">
        <f>(((20-15)/(MIN($E$2:$E$8761)-15))*Data[[#This Row],[temperatuur]])+18.151</f>
        <v>15.566966386554622</v>
      </c>
      <c r="G5141" s="7">
        <f>Data[[#This Row],[Tintern ]]-Data[[#This Row],[temperatuur]]</f>
        <v>3.2669663865546212</v>
      </c>
      <c r="H5141" s="7">
        <f>ROUND(IF(Data[[#This Row],[deltaT]]&gt;0,(Data[[#This Row],[Tintern ]]-Data[[#This Row],[temperatuur]])*Uitgangspunten!$B$9,0),1)</f>
        <v>11.3</v>
      </c>
      <c r="I5141"/>
      <c r="J5141"/>
      <c r="K5141" s="6"/>
      <c r="O5141" s="5"/>
      <c r="P5141" s="8"/>
      <c r="U5141"/>
      <c r="V5141"/>
    </row>
    <row r="5142" spans="1:22" x14ac:dyDescent="0.25">
      <c r="A5142">
        <v>2011</v>
      </c>
      <c r="B5142">
        <v>9</v>
      </c>
      <c r="C5142">
        <v>27</v>
      </c>
      <c r="D5142">
        <v>20</v>
      </c>
      <c r="E5142" s="13">
        <v>12.3</v>
      </c>
      <c r="F5142" s="7">
        <f>(((20-15)/(MIN($E$2:$E$8761)-15))*Data[[#This Row],[temperatuur]])+18.151</f>
        <v>15.566966386554622</v>
      </c>
      <c r="G5142" s="7">
        <f>Data[[#This Row],[Tintern ]]-Data[[#This Row],[temperatuur]]</f>
        <v>3.2669663865546212</v>
      </c>
      <c r="H5142" s="7">
        <f>ROUND(IF(Data[[#This Row],[deltaT]]&gt;0,(Data[[#This Row],[Tintern ]]-Data[[#This Row],[temperatuur]])*Uitgangspunten!$B$9,0),1)</f>
        <v>11.3</v>
      </c>
      <c r="I5142"/>
      <c r="J5142"/>
      <c r="K5142" s="6"/>
      <c r="O5142" s="5"/>
      <c r="P5142" s="8"/>
      <c r="U5142"/>
      <c r="V5142"/>
    </row>
    <row r="5143" spans="1:22" x14ac:dyDescent="0.25">
      <c r="A5143">
        <v>2010</v>
      </c>
      <c r="B5143">
        <v>10</v>
      </c>
      <c r="C5143">
        <v>2</v>
      </c>
      <c r="D5143">
        <v>1</v>
      </c>
      <c r="E5143" s="13">
        <v>12.3</v>
      </c>
      <c r="F5143" s="7">
        <f>(((20-15)/(MIN($E$2:$E$8761)-15))*Data[[#This Row],[temperatuur]])+18.151</f>
        <v>15.566966386554622</v>
      </c>
      <c r="G5143" s="7">
        <f>Data[[#This Row],[Tintern ]]-Data[[#This Row],[temperatuur]]</f>
        <v>3.2669663865546212</v>
      </c>
      <c r="H5143" s="7">
        <f>ROUND(IF(Data[[#This Row],[deltaT]]&gt;0,(Data[[#This Row],[Tintern ]]-Data[[#This Row],[temperatuur]])*Uitgangspunten!$B$9,0),1)</f>
        <v>11.3</v>
      </c>
      <c r="I5143"/>
      <c r="J5143"/>
      <c r="K5143" s="6"/>
      <c r="O5143" s="5"/>
      <c r="P5143" s="8"/>
      <c r="U5143"/>
      <c r="V5143"/>
    </row>
    <row r="5144" spans="1:22" x14ac:dyDescent="0.25">
      <c r="A5144">
        <v>2010</v>
      </c>
      <c r="B5144">
        <v>10</v>
      </c>
      <c r="C5144">
        <v>2</v>
      </c>
      <c r="D5144">
        <v>2</v>
      </c>
      <c r="E5144" s="13">
        <v>12.3</v>
      </c>
      <c r="F5144" s="7">
        <f>(((20-15)/(MIN($E$2:$E$8761)-15))*Data[[#This Row],[temperatuur]])+18.151</f>
        <v>15.566966386554622</v>
      </c>
      <c r="G5144" s="7">
        <f>Data[[#This Row],[Tintern ]]-Data[[#This Row],[temperatuur]]</f>
        <v>3.2669663865546212</v>
      </c>
      <c r="H5144" s="7">
        <f>ROUND(IF(Data[[#This Row],[deltaT]]&gt;0,(Data[[#This Row],[Tintern ]]-Data[[#This Row],[temperatuur]])*Uitgangspunten!$B$9,0),1)</f>
        <v>11.3</v>
      </c>
      <c r="I5144"/>
      <c r="J5144"/>
      <c r="K5144" s="6"/>
      <c r="O5144" s="5"/>
      <c r="P5144" s="8"/>
      <c r="U5144"/>
      <c r="V5144"/>
    </row>
    <row r="5145" spans="1:22" x14ac:dyDescent="0.25">
      <c r="A5145">
        <v>2010</v>
      </c>
      <c r="B5145">
        <v>10</v>
      </c>
      <c r="C5145">
        <v>6</v>
      </c>
      <c r="D5145">
        <v>24</v>
      </c>
      <c r="E5145" s="13">
        <v>12.3</v>
      </c>
      <c r="F5145" s="7">
        <f>(((20-15)/(MIN($E$2:$E$8761)-15))*Data[[#This Row],[temperatuur]])+18.151</f>
        <v>15.566966386554622</v>
      </c>
      <c r="G5145" s="7">
        <f>Data[[#This Row],[Tintern ]]-Data[[#This Row],[temperatuur]]</f>
        <v>3.2669663865546212</v>
      </c>
      <c r="H5145" s="7">
        <f>ROUND(IF(Data[[#This Row],[deltaT]]&gt;0,(Data[[#This Row],[Tintern ]]-Data[[#This Row],[temperatuur]])*Uitgangspunten!$B$9,0),1)</f>
        <v>11.3</v>
      </c>
      <c r="I5145"/>
      <c r="J5145"/>
      <c r="K5145" s="6"/>
      <c r="O5145" s="5"/>
      <c r="P5145" s="8"/>
      <c r="U5145"/>
      <c r="V5145"/>
    </row>
    <row r="5146" spans="1:22" x14ac:dyDescent="0.25">
      <c r="A5146">
        <v>2010</v>
      </c>
      <c r="B5146">
        <v>10</v>
      </c>
      <c r="C5146">
        <v>8</v>
      </c>
      <c r="D5146">
        <v>22</v>
      </c>
      <c r="E5146" s="13">
        <v>12.3</v>
      </c>
      <c r="F5146" s="7">
        <f>(((20-15)/(MIN($E$2:$E$8761)-15))*Data[[#This Row],[temperatuur]])+18.151</f>
        <v>15.566966386554622</v>
      </c>
      <c r="G5146" s="7">
        <f>Data[[#This Row],[Tintern ]]-Data[[#This Row],[temperatuur]]</f>
        <v>3.2669663865546212</v>
      </c>
      <c r="H5146" s="7">
        <f>ROUND(IF(Data[[#This Row],[deltaT]]&gt;0,(Data[[#This Row],[Tintern ]]-Data[[#This Row],[temperatuur]])*Uitgangspunten!$B$9,0),1)</f>
        <v>11.3</v>
      </c>
      <c r="I5146"/>
      <c r="J5146"/>
      <c r="K5146" s="6"/>
      <c r="O5146" s="5"/>
      <c r="P5146" s="8"/>
      <c r="U5146"/>
      <c r="V5146"/>
    </row>
    <row r="5147" spans="1:22" x14ac:dyDescent="0.25">
      <c r="A5147">
        <v>2010</v>
      </c>
      <c r="B5147">
        <v>10</v>
      </c>
      <c r="C5147">
        <v>14</v>
      </c>
      <c r="D5147">
        <v>12</v>
      </c>
      <c r="E5147" s="13">
        <v>12.3</v>
      </c>
      <c r="F5147" s="7">
        <f>(((20-15)/(MIN($E$2:$E$8761)-15))*Data[[#This Row],[temperatuur]])+18.151</f>
        <v>15.566966386554622</v>
      </c>
      <c r="G5147" s="7">
        <f>Data[[#This Row],[Tintern ]]-Data[[#This Row],[temperatuur]]</f>
        <v>3.2669663865546212</v>
      </c>
      <c r="H5147" s="7">
        <f>ROUND(IF(Data[[#This Row],[deltaT]]&gt;0,(Data[[#This Row],[Tintern ]]-Data[[#This Row],[temperatuur]])*Uitgangspunten!$B$9,0),1)</f>
        <v>11.3</v>
      </c>
      <c r="I5147"/>
      <c r="J5147"/>
      <c r="K5147" s="6"/>
      <c r="O5147" s="5"/>
      <c r="P5147" s="8"/>
      <c r="U5147"/>
      <c r="V5147"/>
    </row>
    <row r="5148" spans="1:22" x14ac:dyDescent="0.25">
      <c r="A5148">
        <v>2010</v>
      </c>
      <c r="B5148">
        <v>10</v>
      </c>
      <c r="C5148">
        <v>14</v>
      </c>
      <c r="D5148">
        <v>15</v>
      </c>
      <c r="E5148" s="13">
        <v>12.3</v>
      </c>
      <c r="F5148" s="7">
        <f>(((20-15)/(MIN($E$2:$E$8761)-15))*Data[[#This Row],[temperatuur]])+18.151</f>
        <v>15.566966386554622</v>
      </c>
      <c r="G5148" s="7">
        <f>Data[[#This Row],[Tintern ]]-Data[[#This Row],[temperatuur]]</f>
        <v>3.2669663865546212</v>
      </c>
      <c r="H5148" s="7">
        <f>ROUND(IF(Data[[#This Row],[deltaT]]&gt;0,(Data[[#This Row],[Tintern ]]-Data[[#This Row],[temperatuur]])*Uitgangspunten!$B$9,0),1)</f>
        <v>11.3</v>
      </c>
      <c r="I5148"/>
      <c r="J5148"/>
      <c r="K5148" s="6"/>
      <c r="O5148" s="5"/>
      <c r="P5148" s="8"/>
      <c r="U5148"/>
      <c r="V5148"/>
    </row>
    <row r="5149" spans="1:22" x14ac:dyDescent="0.25">
      <c r="A5149">
        <v>2010</v>
      </c>
      <c r="B5149">
        <v>10</v>
      </c>
      <c r="C5149">
        <v>15</v>
      </c>
      <c r="D5149">
        <v>11</v>
      </c>
      <c r="E5149" s="13">
        <v>12.3</v>
      </c>
      <c r="F5149" s="7">
        <f>(((20-15)/(MIN($E$2:$E$8761)-15))*Data[[#This Row],[temperatuur]])+18.151</f>
        <v>15.566966386554622</v>
      </c>
      <c r="G5149" s="7">
        <f>Data[[#This Row],[Tintern ]]-Data[[#This Row],[temperatuur]]</f>
        <v>3.2669663865546212</v>
      </c>
      <c r="H5149" s="7">
        <f>ROUND(IF(Data[[#This Row],[deltaT]]&gt;0,(Data[[#This Row],[Tintern ]]-Data[[#This Row],[temperatuur]])*Uitgangspunten!$B$9,0),1)</f>
        <v>11.3</v>
      </c>
      <c r="I5149"/>
      <c r="J5149"/>
      <c r="K5149" s="6"/>
      <c r="O5149" s="5"/>
      <c r="P5149" s="8"/>
      <c r="U5149"/>
      <c r="V5149"/>
    </row>
    <row r="5150" spans="1:22" x14ac:dyDescent="0.25">
      <c r="A5150">
        <v>2010</v>
      </c>
      <c r="B5150">
        <v>10</v>
      </c>
      <c r="C5150">
        <v>22</v>
      </c>
      <c r="D5150">
        <v>13</v>
      </c>
      <c r="E5150" s="13">
        <v>12.3</v>
      </c>
      <c r="F5150" s="7">
        <f>(((20-15)/(MIN($E$2:$E$8761)-15))*Data[[#This Row],[temperatuur]])+18.151</f>
        <v>15.566966386554622</v>
      </c>
      <c r="G5150" s="7">
        <f>Data[[#This Row],[Tintern ]]-Data[[#This Row],[temperatuur]]</f>
        <v>3.2669663865546212</v>
      </c>
      <c r="H5150" s="7">
        <f>ROUND(IF(Data[[#This Row],[deltaT]]&gt;0,(Data[[#This Row],[Tintern ]]-Data[[#This Row],[temperatuur]])*Uitgangspunten!$B$9,0),1)</f>
        <v>11.3</v>
      </c>
      <c r="I5150"/>
      <c r="J5150"/>
      <c r="K5150" s="6"/>
      <c r="O5150" s="5"/>
      <c r="P5150" s="8"/>
      <c r="U5150"/>
      <c r="V5150"/>
    </row>
    <row r="5151" spans="1:22" x14ac:dyDescent="0.25">
      <c r="A5151">
        <v>2010</v>
      </c>
      <c r="B5151">
        <v>10</v>
      </c>
      <c r="C5151">
        <v>28</v>
      </c>
      <c r="D5151">
        <v>20</v>
      </c>
      <c r="E5151" s="13">
        <v>12.3</v>
      </c>
      <c r="F5151" s="7">
        <f>(((20-15)/(MIN($E$2:$E$8761)-15))*Data[[#This Row],[temperatuur]])+18.151</f>
        <v>15.566966386554622</v>
      </c>
      <c r="G5151" s="7">
        <f>Data[[#This Row],[Tintern ]]-Data[[#This Row],[temperatuur]]</f>
        <v>3.2669663865546212</v>
      </c>
      <c r="H5151" s="7">
        <f>ROUND(IF(Data[[#This Row],[deltaT]]&gt;0,(Data[[#This Row],[Tintern ]]-Data[[#This Row],[temperatuur]])*Uitgangspunten!$B$9,0),1)</f>
        <v>11.3</v>
      </c>
      <c r="I5151"/>
      <c r="J5151"/>
      <c r="K5151" s="6"/>
      <c r="O5151" s="5"/>
      <c r="P5151" s="8"/>
      <c r="U5151"/>
      <c r="V5151"/>
    </row>
    <row r="5152" spans="1:22" x14ac:dyDescent="0.25">
      <c r="A5152">
        <v>2010</v>
      </c>
      <c r="B5152">
        <v>10</v>
      </c>
      <c r="C5152">
        <v>30</v>
      </c>
      <c r="D5152">
        <v>11</v>
      </c>
      <c r="E5152" s="13">
        <v>12.3</v>
      </c>
      <c r="F5152" s="7">
        <f>(((20-15)/(MIN($E$2:$E$8761)-15))*Data[[#This Row],[temperatuur]])+18.151</f>
        <v>15.566966386554622</v>
      </c>
      <c r="G5152" s="7">
        <f>Data[[#This Row],[Tintern ]]-Data[[#This Row],[temperatuur]]</f>
        <v>3.2669663865546212</v>
      </c>
      <c r="H5152" s="7">
        <f>ROUND(IF(Data[[#This Row],[deltaT]]&gt;0,(Data[[#This Row],[Tintern ]]-Data[[#This Row],[temperatuur]])*Uitgangspunten!$B$9,0),1)</f>
        <v>11.3</v>
      </c>
      <c r="I5152"/>
      <c r="J5152"/>
      <c r="K5152" s="6"/>
      <c r="O5152" s="5"/>
      <c r="P5152" s="8"/>
      <c r="U5152"/>
      <c r="V5152"/>
    </row>
    <row r="5153" spans="1:22" x14ac:dyDescent="0.25">
      <c r="A5153">
        <v>2003</v>
      </c>
      <c r="B5153">
        <v>11</v>
      </c>
      <c r="C5153">
        <v>18</v>
      </c>
      <c r="D5153">
        <v>9</v>
      </c>
      <c r="E5153" s="13">
        <v>12.3</v>
      </c>
      <c r="F5153" s="7">
        <f>(((20-15)/(MIN($E$2:$E$8761)-15))*Data[[#This Row],[temperatuur]])+18.151</f>
        <v>15.566966386554622</v>
      </c>
      <c r="G5153" s="7">
        <f>Data[[#This Row],[Tintern ]]-Data[[#This Row],[temperatuur]]</f>
        <v>3.2669663865546212</v>
      </c>
      <c r="H5153" s="7">
        <f>ROUND(IF(Data[[#This Row],[deltaT]]&gt;0,(Data[[#This Row],[Tintern ]]-Data[[#This Row],[temperatuur]])*Uitgangspunten!$B$9,0),1)</f>
        <v>11.3</v>
      </c>
      <c r="I5153"/>
      <c r="J5153"/>
      <c r="K5153" s="6"/>
      <c r="O5153" s="5"/>
      <c r="P5153" s="8"/>
      <c r="U5153"/>
      <c r="V5153"/>
    </row>
    <row r="5154" spans="1:22" x14ac:dyDescent="0.25">
      <c r="A5154">
        <v>2003</v>
      </c>
      <c r="B5154">
        <v>11</v>
      </c>
      <c r="C5154">
        <v>19</v>
      </c>
      <c r="D5154">
        <v>9</v>
      </c>
      <c r="E5154" s="13">
        <v>12.3</v>
      </c>
      <c r="F5154" s="7">
        <f>(((20-15)/(MIN($E$2:$E$8761)-15))*Data[[#This Row],[temperatuur]])+18.151</f>
        <v>15.566966386554622</v>
      </c>
      <c r="G5154" s="7">
        <f>Data[[#This Row],[Tintern ]]-Data[[#This Row],[temperatuur]]</f>
        <v>3.2669663865546212</v>
      </c>
      <c r="H5154" s="7">
        <f>ROUND(IF(Data[[#This Row],[deltaT]]&gt;0,(Data[[#This Row],[Tintern ]]-Data[[#This Row],[temperatuur]])*Uitgangspunten!$B$9,0),1)</f>
        <v>11.3</v>
      </c>
      <c r="I5154"/>
      <c r="J5154"/>
      <c r="K5154" s="6"/>
      <c r="O5154" s="5"/>
      <c r="P5154" s="8"/>
      <c r="U5154"/>
      <c r="V5154"/>
    </row>
    <row r="5155" spans="1:22" x14ac:dyDescent="0.25">
      <c r="A5155">
        <v>2003</v>
      </c>
      <c r="B5155">
        <v>11</v>
      </c>
      <c r="C5155">
        <v>22</v>
      </c>
      <c r="D5155">
        <v>12</v>
      </c>
      <c r="E5155" s="13">
        <v>12.3</v>
      </c>
      <c r="F5155" s="7">
        <f>(((20-15)/(MIN($E$2:$E$8761)-15))*Data[[#This Row],[temperatuur]])+18.151</f>
        <v>15.566966386554622</v>
      </c>
      <c r="G5155" s="7">
        <f>Data[[#This Row],[Tintern ]]-Data[[#This Row],[temperatuur]]</f>
        <v>3.2669663865546212</v>
      </c>
      <c r="H5155" s="7">
        <f>ROUND(IF(Data[[#This Row],[deltaT]]&gt;0,(Data[[#This Row],[Tintern ]]-Data[[#This Row],[temperatuur]])*Uitgangspunten!$B$9,0),1)</f>
        <v>11.3</v>
      </c>
      <c r="I5155"/>
      <c r="J5155"/>
      <c r="K5155" s="6"/>
      <c r="O5155" s="5"/>
      <c r="P5155" s="8"/>
      <c r="U5155"/>
      <c r="V5155"/>
    </row>
    <row r="5156" spans="1:22" x14ac:dyDescent="0.25">
      <c r="A5156">
        <v>2003</v>
      </c>
      <c r="B5156">
        <v>11</v>
      </c>
      <c r="C5156">
        <v>23</v>
      </c>
      <c r="D5156">
        <v>17</v>
      </c>
      <c r="E5156" s="13">
        <v>12.3</v>
      </c>
      <c r="F5156" s="7">
        <f>(((20-15)/(MIN($E$2:$E$8761)-15))*Data[[#This Row],[temperatuur]])+18.151</f>
        <v>15.566966386554622</v>
      </c>
      <c r="G5156" s="7">
        <f>Data[[#This Row],[Tintern ]]-Data[[#This Row],[temperatuur]]</f>
        <v>3.2669663865546212</v>
      </c>
      <c r="H5156" s="7">
        <f>ROUND(IF(Data[[#This Row],[deltaT]]&gt;0,(Data[[#This Row],[Tintern ]]-Data[[#This Row],[temperatuur]])*Uitgangspunten!$B$9,0),1)</f>
        <v>11.3</v>
      </c>
      <c r="I5156"/>
      <c r="J5156"/>
      <c r="K5156" s="6"/>
      <c r="O5156" s="5"/>
      <c r="P5156" s="8"/>
      <c r="U5156"/>
      <c r="V5156"/>
    </row>
    <row r="5157" spans="1:22" x14ac:dyDescent="0.25">
      <c r="A5157">
        <v>2003</v>
      </c>
      <c r="B5157">
        <v>12</v>
      </c>
      <c r="C5157">
        <v>1</v>
      </c>
      <c r="D5157">
        <v>14</v>
      </c>
      <c r="E5157" s="13">
        <v>12.3</v>
      </c>
      <c r="F5157" s="7">
        <f>(((20-15)/(MIN($E$2:$E$8761)-15))*Data[[#This Row],[temperatuur]])+18.151</f>
        <v>15.566966386554622</v>
      </c>
      <c r="G5157" s="7">
        <f>Data[[#This Row],[Tintern ]]-Data[[#This Row],[temperatuur]]</f>
        <v>3.2669663865546212</v>
      </c>
      <c r="H5157" s="7">
        <f>ROUND(IF(Data[[#This Row],[deltaT]]&gt;0,(Data[[#This Row],[Tintern ]]-Data[[#This Row],[temperatuur]])*Uitgangspunten!$B$9,0),1)</f>
        <v>11.3</v>
      </c>
      <c r="I5157"/>
      <c r="J5157"/>
      <c r="K5157" s="6"/>
      <c r="O5157" s="5"/>
      <c r="P5157" s="8"/>
      <c r="U5157"/>
      <c r="V5157"/>
    </row>
    <row r="5158" spans="1:22" x14ac:dyDescent="0.25">
      <c r="A5158">
        <v>2004</v>
      </c>
      <c r="B5158">
        <v>2</v>
      </c>
      <c r="C5158">
        <v>6</v>
      </c>
      <c r="D5158">
        <v>13</v>
      </c>
      <c r="E5158" s="13">
        <v>12.4</v>
      </c>
      <c r="F5158" s="7">
        <f>(((20-15)/(MIN($E$2:$E$8761)-15))*Data[[#This Row],[temperatuur]])+18.151</f>
        <v>15.545957983193277</v>
      </c>
      <c r="G5158" s="7">
        <f>Data[[#This Row],[Tintern ]]-Data[[#This Row],[temperatuur]]</f>
        <v>3.1459579831932771</v>
      </c>
      <c r="H5158" s="7">
        <f>ROUND(IF(Data[[#This Row],[deltaT]]&gt;0,(Data[[#This Row],[Tintern ]]-Data[[#This Row],[temperatuur]])*Uitgangspunten!$B$9,0),1)</f>
        <v>10.9</v>
      </c>
      <c r="I5158"/>
      <c r="J5158"/>
      <c r="K5158" s="6"/>
      <c r="O5158" s="5"/>
      <c r="P5158" s="8"/>
      <c r="U5158"/>
      <c r="V5158"/>
    </row>
    <row r="5159" spans="1:22" x14ac:dyDescent="0.25">
      <c r="A5159">
        <v>2004</v>
      </c>
      <c r="B5159">
        <v>3</v>
      </c>
      <c r="C5159">
        <v>15</v>
      </c>
      <c r="D5159">
        <v>20</v>
      </c>
      <c r="E5159" s="13">
        <v>12.4</v>
      </c>
      <c r="F5159" s="7">
        <f>(((20-15)/(MIN($E$2:$E$8761)-15))*Data[[#This Row],[temperatuur]])+18.151</f>
        <v>15.545957983193277</v>
      </c>
      <c r="G5159" s="7">
        <f>Data[[#This Row],[Tintern ]]-Data[[#This Row],[temperatuur]]</f>
        <v>3.1459579831932771</v>
      </c>
      <c r="H5159" s="7">
        <f>ROUND(IF(Data[[#This Row],[deltaT]]&gt;0,(Data[[#This Row],[Tintern ]]-Data[[#This Row],[temperatuur]])*Uitgangspunten!$B$9,0),1)</f>
        <v>10.9</v>
      </c>
      <c r="I5159"/>
      <c r="J5159"/>
      <c r="K5159" s="6"/>
      <c r="O5159" s="5"/>
      <c r="P5159" s="8"/>
      <c r="U5159"/>
      <c r="V5159"/>
    </row>
    <row r="5160" spans="1:22" x14ac:dyDescent="0.25">
      <c r="A5160">
        <v>2004</v>
      </c>
      <c r="B5160">
        <v>3</v>
      </c>
      <c r="C5160">
        <v>16</v>
      </c>
      <c r="D5160">
        <v>1</v>
      </c>
      <c r="E5160" s="13">
        <v>12.4</v>
      </c>
      <c r="F5160" s="7">
        <f>(((20-15)/(MIN($E$2:$E$8761)-15))*Data[[#This Row],[temperatuur]])+18.151</f>
        <v>15.545957983193277</v>
      </c>
      <c r="G5160" s="7">
        <f>Data[[#This Row],[Tintern ]]-Data[[#This Row],[temperatuur]]</f>
        <v>3.1459579831932771</v>
      </c>
      <c r="H5160" s="7">
        <f>ROUND(IF(Data[[#This Row],[deltaT]]&gt;0,(Data[[#This Row],[Tintern ]]-Data[[#This Row],[temperatuur]])*Uitgangspunten!$B$9,0),1)</f>
        <v>10.9</v>
      </c>
      <c r="I5160"/>
      <c r="J5160"/>
      <c r="K5160" s="6"/>
      <c r="O5160" s="5"/>
      <c r="P5160" s="8"/>
      <c r="U5160"/>
      <c r="V5160"/>
    </row>
    <row r="5161" spans="1:22" x14ac:dyDescent="0.25">
      <c r="A5161">
        <v>2004</v>
      </c>
      <c r="B5161">
        <v>3</v>
      </c>
      <c r="C5161">
        <v>16</v>
      </c>
      <c r="D5161">
        <v>3</v>
      </c>
      <c r="E5161" s="13">
        <v>12.4</v>
      </c>
      <c r="F5161" s="7">
        <f>(((20-15)/(MIN($E$2:$E$8761)-15))*Data[[#This Row],[temperatuur]])+18.151</f>
        <v>15.545957983193277</v>
      </c>
      <c r="G5161" s="7">
        <f>Data[[#This Row],[Tintern ]]-Data[[#This Row],[temperatuur]]</f>
        <v>3.1459579831932771</v>
      </c>
      <c r="H5161" s="7">
        <f>ROUND(IF(Data[[#This Row],[deltaT]]&gt;0,(Data[[#This Row],[Tintern ]]-Data[[#This Row],[temperatuur]])*Uitgangspunten!$B$9,0),1)</f>
        <v>10.9</v>
      </c>
      <c r="I5161"/>
      <c r="J5161"/>
      <c r="K5161" s="6"/>
      <c r="O5161" s="5"/>
      <c r="P5161" s="8"/>
      <c r="U5161"/>
      <c r="V5161"/>
    </row>
    <row r="5162" spans="1:22" x14ac:dyDescent="0.25">
      <c r="A5162">
        <v>2004</v>
      </c>
      <c r="B5162">
        <v>3</v>
      </c>
      <c r="C5162">
        <v>20</v>
      </c>
      <c r="D5162">
        <v>18</v>
      </c>
      <c r="E5162" s="13">
        <v>12.4</v>
      </c>
      <c r="F5162" s="7">
        <f>(((20-15)/(MIN($E$2:$E$8761)-15))*Data[[#This Row],[temperatuur]])+18.151</f>
        <v>15.545957983193277</v>
      </c>
      <c r="G5162" s="7">
        <f>Data[[#This Row],[Tintern ]]-Data[[#This Row],[temperatuur]]</f>
        <v>3.1459579831932771</v>
      </c>
      <c r="H5162" s="7">
        <f>ROUND(IF(Data[[#This Row],[deltaT]]&gt;0,(Data[[#This Row],[Tintern ]]-Data[[#This Row],[temperatuur]])*Uitgangspunten!$B$9,0),1)</f>
        <v>10.9</v>
      </c>
      <c r="I5162">
        <f>(MAX(E5138:E5161)+MIN(E5138:E5161))/20</f>
        <v>1.2350000000000001</v>
      </c>
      <c r="J5162"/>
      <c r="K5162" s="6"/>
      <c r="O5162" s="5"/>
      <c r="P5162" s="8"/>
      <c r="U5162"/>
      <c r="V5162"/>
    </row>
    <row r="5163" spans="1:22" x14ac:dyDescent="0.25">
      <c r="A5163">
        <v>2004</v>
      </c>
      <c r="B5163">
        <v>3</v>
      </c>
      <c r="C5163">
        <v>29</v>
      </c>
      <c r="D5163">
        <v>12</v>
      </c>
      <c r="E5163" s="13">
        <v>12.4</v>
      </c>
      <c r="F5163" s="7">
        <f>(((20-15)/(MIN($E$2:$E$8761)-15))*Data[[#This Row],[temperatuur]])+18.151</f>
        <v>15.545957983193277</v>
      </c>
      <c r="G5163" s="7">
        <f>Data[[#This Row],[Tintern ]]-Data[[#This Row],[temperatuur]]</f>
        <v>3.1459579831932771</v>
      </c>
      <c r="H5163" s="7">
        <f>ROUND(IF(Data[[#This Row],[deltaT]]&gt;0,(Data[[#This Row],[Tintern ]]-Data[[#This Row],[temperatuur]])*Uitgangspunten!$B$9,0),1)</f>
        <v>10.9</v>
      </c>
      <c r="I5163"/>
      <c r="J5163"/>
      <c r="K5163" s="6"/>
      <c r="O5163" s="5"/>
      <c r="P5163" s="8"/>
      <c r="U5163"/>
      <c r="V5163"/>
    </row>
    <row r="5164" spans="1:22" x14ac:dyDescent="0.25">
      <c r="A5164">
        <v>2004</v>
      </c>
      <c r="B5164">
        <v>3</v>
      </c>
      <c r="C5164">
        <v>30</v>
      </c>
      <c r="D5164">
        <v>19</v>
      </c>
      <c r="E5164" s="13">
        <v>12.4</v>
      </c>
      <c r="F5164" s="7">
        <f>(((20-15)/(MIN($E$2:$E$8761)-15))*Data[[#This Row],[temperatuur]])+18.151</f>
        <v>15.545957983193277</v>
      </c>
      <c r="G5164" s="7">
        <f>Data[[#This Row],[Tintern ]]-Data[[#This Row],[temperatuur]]</f>
        <v>3.1459579831932771</v>
      </c>
      <c r="H5164" s="7">
        <f>ROUND(IF(Data[[#This Row],[deltaT]]&gt;0,(Data[[#This Row],[Tintern ]]-Data[[#This Row],[temperatuur]])*Uitgangspunten!$B$9,0),1)</f>
        <v>10.9</v>
      </c>
      <c r="I5164"/>
      <c r="J5164"/>
      <c r="K5164" s="6"/>
      <c r="O5164" s="5"/>
      <c r="P5164" s="8"/>
      <c r="U5164"/>
      <c r="V5164"/>
    </row>
    <row r="5165" spans="1:22" x14ac:dyDescent="0.25">
      <c r="A5165">
        <v>2002</v>
      </c>
      <c r="B5165">
        <v>4</v>
      </c>
      <c r="C5165">
        <v>2</v>
      </c>
      <c r="D5165">
        <v>8</v>
      </c>
      <c r="E5165" s="13">
        <v>12.4</v>
      </c>
      <c r="F5165" s="7">
        <f>(((20-15)/(MIN($E$2:$E$8761)-15))*Data[[#This Row],[temperatuur]])+18.151</f>
        <v>15.545957983193277</v>
      </c>
      <c r="G5165" s="7">
        <f>Data[[#This Row],[Tintern ]]-Data[[#This Row],[temperatuur]]</f>
        <v>3.1459579831932771</v>
      </c>
      <c r="H5165" s="7">
        <f>ROUND(IF(Data[[#This Row],[deltaT]]&gt;0,(Data[[#This Row],[Tintern ]]-Data[[#This Row],[temperatuur]])*Uitgangspunten!$B$9,0),1)</f>
        <v>10.9</v>
      </c>
      <c r="I5165"/>
      <c r="J5165"/>
      <c r="K5165" s="6"/>
      <c r="O5165" s="5"/>
      <c r="P5165" s="8"/>
      <c r="U5165"/>
      <c r="V5165"/>
    </row>
    <row r="5166" spans="1:22" x14ac:dyDescent="0.25">
      <c r="A5166">
        <v>2002</v>
      </c>
      <c r="B5166">
        <v>4</v>
      </c>
      <c r="C5166">
        <v>7</v>
      </c>
      <c r="D5166">
        <v>14</v>
      </c>
      <c r="E5166" s="13">
        <v>12.4</v>
      </c>
      <c r="F5166" s="7">
        <f>(((20-15)/(MIN($E$2:$E$8761)-15))*Data[[#This Row],[temperatuur]])+18.151</f>
        <v>15.545957983193277</v>
      </c>
      <c r="G5166" s="7">
        <f>Data[[#This Row],[Tintern ]]-Data[[#This Row],[temperatuur]]</f>
        <v>3.1459579831932771</v>
      </c>
      <c r="H5166" s="7">
        <f>ROUND(IF(Data[[#This Row],[deltaT]]&gt;0,(Data[[#This Row],[Tintern ]]-Data[[#This Row],[temperatuur]])*Uitgangspunten!$B$9,0),1)</f>
        <v>10.9</v>
      </c>
      <c r="I5166"/>
      <c r="J5166"/>
      <c r="K5166" s="6"/>
      <c r="O5166" s="5"/>
      <c r="P5166" s="8"/>
      <c r="U5166"/>
      <c r="V5166"/>
    </row>
    <row r="5167" spans="1:22" x14ac:dyDescent="0.25">
      <c r="A5167">
        <v>2002</v>
      </c>
      <c r="B5167">
        <v>4</v>
      </c>
      <c r="C5167">
        <v>18</v>
      </c>
      <c r="D5167">
        <v>16</v>
      </c>
      <c r="E5167" s="13">
        <v>12.4</v>
      </c>
      <c r="F5167" s="7">
        <f>(((20-15)/(MIN($E$2:$E$8761)-15))*Data[[#This Row],[temperatuur]])+18.151</f>
        <v>15.545957983193277</v>
      </c>
      <c r="G5167" s="7">
        <f>Data[[#This Row],[Tintern ]]-Data[[#This Row],[temperatuur]]</f>
        <v>3.1459579831932771</v>
      </c>
      <c r="H5167" s="7">
        <f>ROUND(IF(Data[[#This Row],[deltaT]]&gt;0,(Data[[#This Row],[Tintern ]]-Data[[#This Row],[temperatuur]])*Uitgangspunten!$B$9,0),1)</f>
        <v>10.9</v>
      </c>
      <c r="I5167"/>
      <c r="J5167"/>
      <c r="K5167" s="6"/>
      <c r="O5167" s="5"/>
      <c r="P5167" s="8"/>
      <c r="U5167"/>
      <c r="V5167"/>
    </row>
    <row r="5168" spans="1:22" x14ac:dyDescent="0.25">
      <c r="A5168">
        <v>2002</v>
      </c>
      <c r="B5168">
        <v>4</v>
      </c>
      <c r="C5168">
        <v>26</v>
      </c>
      <c r="D5168">
        <v>10</v>
      </c>
      <c r="E5168" s="13">
        <v>12.4</v>
      </c>
      <c r="F5168" s="7">
        <f>(((20-15)/(MIN($E$2:$E$8761)-15))*Data[[#This Row],[temperatuur]])+18.151</f>
        <v>15.545957983193277</v>
      </c>
      <c r="G5168" s="7">
        <f>Data[[#This Row],[Tintern ]]-Data[[#This Row],[temperatuur]]</f>
        <v>3.1459579831932771</v>
      </c>
      <c r="H5168" s="7">
        <f>ROUND(IF(Data[[#This Row],[deltaT]]&gt;0,(Data[[#This Row],[Tintern ]]-Data[[#This Row],[temperatuur]])*Uitgangspunten!$B$9,0),1)</f>
        <v>10.9</v>
      </c>
      <c r="I5168"/>
      <c r="J5168"/>
      <c r="K5168" s="6"/>
      <c r="O5168" s="5"/>
      <c r="P5168" s="8"/>
      <c r="U5168"/>
      <c r="V5168"/>
    </row>
    <row r="5169" spans="1:22" x14ac:dyDescent="0.25">
      <c r="A5169">
        <v>2000</v>
      </c>
      <c r="B5169">
        <v>5</v>
      </c>
      <c r="C5169">
        <v>6</v>
      </c>
      <c r="D5169">
        <v>4</v>
      </c>
      <c r="E5169" s="13">
        <v>12.4</v>
      </c>
      <c r="F5169" s="7">
        <f>(((20-15)/(MIN($E$2:$E$8761)-15))*Data[[#This Row],[temperatuur]])+18.151</f>
        <v>15.545957983193277</v>
      </c>
      <c r="G5169" s="7">
        <f>Data[[#This Row],[Tintern ]]-Data[[#This Row],[temperatuur]]</f>
        <v>3.1459579831932771</v>
      </c>
      <c r="H5169" s="7">
        <f>ROUND(IF(Data[[#This Row],[deltaT]]&gt;0,(Data[[#This Row],[Tintern ]]-Data[[#This Row],[temperatuur]])*Uitgangspunten!$B$9,0),1)</f>
        <v>10.9</v>
      </c>
      <c r="I5169"/>
      <c r="J5169"/>
      <c r="K5169" s="6"/>
      <c r="O5169" s="5"/>
      <c r="P5169" s="8"/>
      <c r="U5169"/>
      <c r="V5169"/>
    </row>
    <row r="5170" spans="1:22" x14ac:dyDescent="0.25">
      <c r="A5170">
        <v>2000</v>
      </c>
      <c r="B5170">
        <v>5</v>
      </c>
      <c r="C5170">
        <v>28</v>
      </c>
      <c r="D5170">
        <v>10</v>
      </c>
      <c r="E5170" s="13">
        <v>12.4</v>
      </c>
      <c r="F5170" s="7">
        <f>(((20-15)/(MIN($E$2:$E$8761)-15))*Data[[#This Row],[temperatuur]])+18.151</f>
        <v>15.545957983193277</v>
      </c>
      <c r="G5170" s="7">
        <f>Data[[#This Row],[Tintern ]]-Data[[#This Row],[temperatuur]]</f>
        <v>3.1459579831932771</v>
      </c>
      <c r="H5170" s="7">
        <f>ROUND(IF(Data[[#This Row],[deltaT]]&gt;0,(Data[[#This Row],[Tintern ]]-Data[[#This Row],[temperatuur]])*Uitgangspunten!$B$9,0),1)</f>
        <v>10.9</v>
      </c>
      <c r="I5170"/>
      <c r="J5170"/>
      <c r="K5170" s="6"/>
      <c r="O5170" s="5"/>
      <c r="P5170" s="8"/>
      <c r="U5170"/>
      <c r="V5170"/>
    </row>
    <row r="5171" spans="1:22" x14ac:dyDescent="0.25">
      <c r="A5171">
        <v>2011</v>
      </c>
      <c r="B5171">
        <v>6</v>
      </c>
      <c r="C5171">
        <v>10</v>
      </c>
      <c r="D5171">
        <v>21</v>
      </c>
      <c r="E5171" s="13">
        <v>12.4</v>
      </c>
      <c r="F5171" s="7">
        <f>(((20-15)/(MIN($E$2:$E$8761)-15))*Data[[#This Row],[temperatuur]])+18.151</f>
        <v>15.545957983193277</v>
      </c>
      <c r="G5171" s="7">
        <f>Data[[#This Row],[Tintern ]]-Data[[#This Row],[temperatuur]]</f>
        <v>3.1459579831932771</v>
      </c>
      <c r="H5171" s="7">
        <f>ROUND(IF(Data[[#This Row],[deltaT]]&gt;0,(Data[[#This Row],[Tintern ]]-Data[[#This Row],[temperatuur]])*Uitgangspunten!$B$9,0),1)</f>
        <v>10.9</v>
      </c>
      <c r="I5171"/>
      <c r="J5171"/>
      <c r="K5171" s="6"/>
      <c r="O5171" s="5"/>
      <c r="P5171" s="8"/>
      <c r="U5171"/>
      <c r="V5171"/>
    </row>
    <row r="5172" spans="1:22" x14ac:dyDescent="0.25">
      <c r="A5172">
        <v>2011</v>
      </c>
      <c r="B5172">
        <v>6</v>
      </c>
      <c r="C5172">
        <v>19</v>
      </c>
      <c r="D5172">
        <v>2</v>
      </c>
      <c r="E5172" s="13">
        <v>12.4</v>
      </c>
      <c r="F5172" s="7">
        <f>(((20-15)/(MIN($E$2:$E$8761)-15))*Data[[#This Row],[temperatuur]])+18.151</f>
        <v>15.545957983193277</v>
      </c>
      <c r="G5172" s="7">
        <f>Data[[#This Row],[Tintern ]]-Data[[#This Row],[temperatuur]]</f>
        <v>3.1459579831932771</v>
      </c>
      <c r="H5172" s="7">
        <f>ROUND(IF(Data[[#This Row],[deltaT]]&gt;0,(Data[[#This Row],[Tintern ]]-Data[[#This Row],[temperatuur]])*Uitgangspunten!$B$9,0),1)</f>
        <v>10.9</v>
      </c>
      <c r="I5172"/>
      <c r="J5172"/>
      <c r="K5172" s="6"/>
      <c r="O5172" s="5"/>
      <c r="P5172" s="8"/>
      <c r="U5172"/>
      <c r="V5172"/>
    </row>
    <row r="5173" spans="1:22" x14ac:dyDescent="0.25">
      <c r="A5173">
        <v>2011</v>
      </c>
      <c r="B5173">
        <v>6</v>
      </c>
      <c r="C5173">
        <v>30</v>
      </c>
      <c r="D5173">
        <v>5</v>
      </c>
      <c r="E5173" s="13">
        <v>12.4</v>
      </c>
      <c r="F5173" s="7">
        <f>(((20-15)/(MIN($E$2:$E$8761)-15))*Data[[#This Row],[temperatuur]])+18.151</f>
        <v>15.545957983193277</v>
      </c>
      <c r="G5173" s="7">
        <f>Data[[#This Row],[Tintern ]]-Data[[#This Row],[temperatuur]]</f>
        <v>3.1459579831932771</v>
      </c>
      <c r="H5173" s="7">
        <f>ROUND(IF(Data[[#This Row],[deltaT]]&gt;0,(Data[[#This Row],[Tintern ]]-Data[[#This Row],[temperatuur]])*Uitgangspunten!$B$9,0),1)</f>
        <v>10.9</v>
      </c>
      <c r="I5173"/>
      <c r="J5173"/>
      <c r="K5173" s="6"/>
      <c r="O5173" s="5"/>
      <c r="P5173" s="8"/>
      <c r="U5173"/>
      <c r="V5173"/>
    </row>
    <row r="5174" spans="1:22" x14ac:dyDescent="0.25">
      <c r="A5174">
        <v>2001</v>
      </c>
      <c r="B5174">
        <v>8</v>
      </c>
      <c r="C5174">
        <v>6</v>
      </c>
      <c r="D5174">
        <v>2</v>
      </c>
      <c r="E5174" s="13">
        <v>12.4</v>
      </c>
      <c r="F5174" s="7">
        <f>(((20-15)/(MIN($E$2:$E$8761)-15))*Data[[#This Row],[temperatuur]])+18.151</f>
        <v>15.545957983193277</v>
      </c>
      <c r="G5174" s="7">
        <f>Data[[#This Row],[Tintern ]]-Data[[#This Row],[temperatuur]]</f>
        <v>3.1459579831932771</v>
      </c>
      <c r="H5174" s="7">
        <f>ROUND(IF(Data[[#This Row],[deltaT]]&gt;0,(Data[[#This Row],[Tintern ]]-Data[[#This Row],[temperatuur]])*Uitgangspunten!$B$9,0),1)</f>
        <v>10.9</v>
      </c>
      <c r="I5174"/>
      <c r="J5174"/>
      <c r="K5174" s="6"/>
      <c r="O5174" s="5"/>
      <c r="P5174" s="8"/>
      <c r="U5174"/>
      <c r="V5174"/>
    </row>
    <row r="5175" spans="1:22" x14ac:dyDescent="0.25">
      <c r="A5175">
        <v>2001</v>
      </c>
      <c r="B5175">
        <v>8</v>
      </c>
      <c r="C5175">
        <v>16</v>
      </c>
      <c r="D5175">
        <v>23</v>
      </c>
      <c r="E5175" s="13">
        <v>12.4</v>
      </c>
      <c r="F5175" s="7">
        <f>(((20-15)/(MIN($E$2:$E$8761)-15))*Data[[#This Row],[temperatuur]])+18.151</f>
        <v>15.545957983193277</v>
      </c>
      <c r="G5175" s="7">
        <f>Data[[#This Row],[Tintern ]]-Data[[#This Row],[temperatuur]]</f>
        <v>3.1459579831932771</v>
      </c>
      <c r="H5175" s="7">
        <f>ROUND(IF(Data[[#This Row],[deltaT]]&gt;0,(Data[[#This Row],[Tintern ]]-Data[[#This Row],[temperatuur]])*Uitgangspunten!$B$9,0),1)</f>
        <v>10.9</v>
      </c>
      <c r="I5175"/>
      <c r="J5175"/>
      <c r="K5175" s="6"/>
      <c r="O5175" s="5"/>
      <c r="P5175" s="8"/>
      <c r="U5175"/>
      <c r="V5175"/>
    </row>
    <row r="5176" spans="1:22" x14ac:dyDescent="0.25">
      <c r="A5176">
        <v>2011</v>
      </c>
      <c r="B5176">
        <v>9</v>
      </c>
      <c r="C5176">
        <v>5</v>
      </c>
      <c r="D5176">
        <v>4</v>
      </c>
      <c r="E5176" s="13">
        <v>12.4</v>
      </c>
      <c r="F5176" s="7">
        <f>(((20-15)/(MIN($E$2:$E$8761)-15))*Data[[#This Row],[temperatuur]])+18.151</f>
        <v>15.545957983193277</v>
      </c>
      <c r="G5176" s="7">
        <f>Data[[#This Row],[Tintern ]]-Data[[#This Row],[temperatuur]]</f>
        <v>3.1459579831932771</v>
      </c>
      <c r="H5176" s="7">
        <f>ROUND(IF(Data[[#This Row],[deltaT]]&gt;0,(Data[[#This Row],[Tintern ]]-Data[[#This Row],[temperatuur]])*Uitgangspunten!$B$9,0),1)</f>
        <v>10.9</v>
      </c>
      <c r="I5176"/>
      <c r="J5176"/>
      <c r="K5176" s="6"/>
      <c r="O5176" s="5"/>
      <c r="P5176" s="8"/>
      <c r="U5176"/>
      <c r="V5176"/>
    </row>
    <row r="5177" spans="1:22" x14ac:dyDescent="0.25">
      <c r="A5177">
        <v>2011</v>
      </c>
      <c r="B5177">
        <v>9</v>
      </c>
      <c r="C5177">
        <v>15</v>
      </c>
      <c r="D5177">
        <v>2</v>
      </c>
      <c r="E5177" s="13">
        <v>12.4</v>
      </c>
      <c r="F5177" s="7">
        <f>(((20-15)/(MIN($E$2:$E$8761)-15))*Data[[#This Row],[temperatuur]])+18.151</f>
        <v>15.545957983193277</v>
      </c>
      <c r="G5177" s="7">
        <f>Data[[#This Row],[Tintern ]]-Data[[#This Row],[temperatuur]]</f>
        <v>3.1459579831932771</v>
      </c>
      <c r="H5177" s="7">
        <f>ROUND(IF(Data[[#This Row],[deltaT]]&gt;0,(Data[[#This Row],[Tintern ]]-Data[[#This Row],[temperatuur]])*Uitgangspunten!$B$9,0),1)</f>
        <v>10.9</v>
      </c>
      <c r="I5177"/>
      <c r="J5177"/>
      <c r="K5177" s="6"/>
      <c r="O5177" s="5"/>
      <c r="P5177" s="8"/>
      <c r="U5177"/>
      <c r="V5177"/>
    </row>
    <row r="5178" spans="1:22" x14ac:dyDescent="0.25">
      <c r="A5178">
        <v>2011</v>
      </c>
      <c r="B5178">
        <v>9</v>
      </c>
      <c r="C5178">
        <v>15</v>
      </c>
      <c r="D5178">
        <v>3</v>
      </c>
      <c r="E5178" s="13">
        <v>12.4</v>
      </c>
      <c r="F5178" s="7">
        <f>(((20-15)/(MIN($E$2:$E$8761)-15))*Data[[#This Row],[temperatuur]])+18.151</f>
        <v>15.545957983193277</v>
      </c>
      <c r="G5178" s="7">
        <f>Data[[#This Row],[Tintern ]]-Data[[#This Row],[temperatuur]]</f>
        <v>3.1459579831932771</v>
      </c>
      <c r="H5178" s="7">
        <f>ROUND(IF(Data[[#This Row],[deltaT]]&gt;0,(Data[[#This Row],[Tintern ]]-Data[[#This Row],[temperatuur]])*Uitgangspunten!$B$9,0),1)</f>
        <v>10.9</v>
      </c>
      <c r="I5178"/>
      <c r="J5178"/>
      <c r="K5178" s="6"/>
      <c r="O5178" s="5"/>
      <c r="P5178" s="8"/>
      <c r="U5178"/>
      <c r="V5178"/>
    </row>
    <row r="5179" spans="1:22" x14ac:dyDescent="0.25">
      <c r="A5179">
        <v>2011</v>
      </c>
      <c r="B5179">
        <v>9</v>
      </c>
      <c r="C5179">
        <v>16</v>
      </c>
      <c r="D5179">
        <v>8</v>
      </c>
      <c r="E5179" s="13">
        <v>12.4</v>
      </c>
      <c r="F5179" s="7">
        <f>(((20-15)/(MIN($E$2:$E$8761)-15))*Data[[#This Row],[temperatuur]])+18.151</f>
        <v>15.545957983193277</v>
      </c>
      <c r="G5179" s="7">
        <f>Data[[#This Row],[Tintern ]]-Data[[#This Row],[temperatuur]]</f>
        <v>3.1459579831932771</v>
      </c>
      <c r="H5179" s="7">
        <f>ROUND(IF(Data[[#This Row],[deltaT]]&gt;0,(Data[[#This Row],[Tintern ]]-Data[[#This Row],[temperatuur]])*Uitgangspunten!$B$9,0),1)</f>
        <v>10.9</v>
      </c>
      <c r="I5179"/>
      <c r="J5179"/>
      <c r="K5179" s="6"/>
      <c r="O5179" s="5"/>
      <c r="P5179" s="8"/>
      <c r="U5179"/>
      <c r="V5179"/>
    </row>
    <row r="5180" spans="1:22" x14ac:dyDescent="0.25">
      <c r="A5180">
        <v>2011</v>
      </c>
      <c r="B5180">
        <v>9</v>
      </c>
      <c r="C5180">
        <v>26</v>
      </c>
      <c r="D5180">
        <v>23</v>
      </c>
      <c r="E5180" s="13">
        <v>12.4</v>
      </c>
      <c r="F5180" s="7">
        <f>(((20-15)/(MIN($E$2:$E$8761)-15))*Data[[#This Row],[temperatuur]])+18.151</f>
        <v>15.545957983193277</v>
      </c>
      <c r="G5180" s="7">
        <f>Data[[#This Row],[Tintern ]]-Data[[#This Row],[temperatuur]]</f>
        <v>3.1459579831932771</v>
      </c>
      <c r="H5180" s="7">
        <f>ROUND(IF(Data[[#This Row],[deltaT]]&gt;0,(Data[[#This Row],[Tintern ]]-Data[[#This Row],[temperatuur]])*Uitgangspunten!$B$9,0),1)</f>
        <v>10.9</v>
      </c>
      <c r="I5180"/>
      <c r="J5180"/>
      <c r="K5180" s="6"/>
      <c r="O5180" s="5"/>
      <c r="P5180" s="8"/>
      <c r="U5180"/>
      <c r="V5180"/>
    </row>
    <row r="5181" spans="1:22" x14ac:dyDescent="0.25">
      <c r="A5181">
        <v>2010</v>
      </c>
      <c r="B5181">
        <v>10</v>
      </c>
      <c r="C5181">
        <v>2</v>
      </c>
      <c r="D5181">
        <v>3</v>
      </c>
      <c r="E5181" s="13">
        <v>12.4</v>
      </c>
      <c r="F5181" s="7">
        <f>(((20-15)/(MIN($E$2:$E$8761)-15))*Data[[#This Row],[temperatuur]])+18.151</f>
        <v>15.545957983193277</v>
      </c>
      <c r="G5181" s="7">
        <f>Data[[#This Row],[Tintern ]]-Data[[#This Row],[temperatuur]]</f>
        <v>3.1459579831932771</v>
      </c>
      <c r="H5181" s="7">
        <f>ROUND(IF(Data[[#This Row],[deltaT]]&gt;0,(Data[[#This Row],[Tintern ]]-Data[[#This Row],[temperatuur]])*Uitgangspunten!$B$9,0),1)</f>
        <v>10.9</v>
      </c>
      <c r="I5181"/>
      <c r="J5181"/>
      <c r="K5181" s="6"/>
      <c r="O5181" s="5"/>
      <c r="P5181" s="8"/>
      <c r="U5181"/>
      <c r="V5181"/>
    </row>
    <row r="5182" spans="1:22" x14ac:dyDescent="0.25">
      <c r="A5182">
        <v>2010</v>
      </c>
      <c r="B5182">
        <v>10</v>
      </c>
      <c r="C5182">
        <v>12</v>
      </c>
      <c r="D5182">
        <v>12</v>
      </c>
      <c r="E5182" s="13">
        <v>12.4</v>
      </c>
      <c r="F5182" s="7">
        <f>(((20-15)/(MIN($E$2:$E$8761)-15))*Data[[#This Row],[temperatuur]])+18.151</f>
        <v>15.545957983193277</v>
      </c>
      <c r="G5182" s="7">
        <f>Data[[#This Row],[Tintern ]]-Data[[#This Row],[temperatuur]]</f>
        <v>3.1459579831932771</v>
      </c>
      <c r="H5182" s="7">
        <f>ROUND(IF(Data[[#This Row],[deltaT]]&gt;0,(Data[[#This Row],[Tintern ]]-Data[[#This Row],[temperatuur]])*Uitgangspunten!$B$9,0),1)</f>
        <v>10.9</v>
      </c>
      <c r="I5182"/>
      <c r="J5182"/>
      <c r="K5182" s="6"/>
      <c r="O5182" s="5"/>
      <c r="P5182" s="8"/>
      <c r="U5182"/>
      <c r="V5182"/>
    </row>
    <row r="5183" spans="1:22" x14ac:dyDescent="0.25">
      <c r="A5183">
        <v>2010</v>
      </c>
      <c r="B5183">
        <v>10</v>
      </c>
      <c r="C5183">
        <v>30</v>
      </c>
      <c r="D5183">
        <v>2</v>
      </c>
      <c r="E5183" s="13">
        <v>12.4</v>
      </c>
      <c r="F5183" s="7">
        <f>(((20-15)/(MIN($E$2:$E$8761)-15))*Data[[#This Row],[temperatuur]])+18.151</f>
        <v>15.545957983193277</v>
      </c>
      <c r="G5183" s="7">
        <f>Data[[#This Row],[Tintern ]]-Data[[#This Row],[temperatuur]]</f>
        <v>3.1459579831932771</v>
      </c>
      <c r="H5183" s="7">
        <f>ROUND(IF(Data[[#This Row],[deltaT]]&gt;0,(Data[[#This Row],[Tintern ]]-Data[[#This Row],[temperatuur]])*Uitgangspunten!$B$9,0),1)</f>
        <v>10.9</v>
      </c>
      <c r="I5183"/>
      <c r="J5183"/>
      <c r="K5183" s="6"/>
      <c r="O5183" s="5"/>
      <c r="P5183" s="8"/>
      <c r="U5183"/>
      <c r="V5183"/>
    </row>
    <row r="5184" spans="1:22" x14ac:dyDescent="0.25">
      <c r="A5184">
        <v>2010</v>
      </c>
      <c r="B5184">
        <v>10</v>
      </c>
      <c r="C5184">
        <v>30</v>
      </c>
      <c r="D5184">
        <v>10</v>
      </c>
      <c r="E5184" s="13">
        <v>12.4</v>
      </c>
      <c r="F5184" s="7">
        <f>(((20-15)/(MIN($E$2:$E$8761)-15))*Data[[#This Row],[temperatuur]])+18.151</f>
        <v>15.545957983193277</v>
      </c>
      <c r="G5184" s="7">
        <f>Data[[#This Row],[Tintern ]]-Data[[#This Row],[temperatuur]]</f>
        <v>3.1459579831932771</v>
      </c>
      <c r="H5184" s="7">
        <f>ROUND(IF(Data[[#This Row],[deltaT]]&gt;0,(Data[[#This Row],[Tintern ]]-Data[[#This Row],[temperatuur]])*Uitgangspunten!$B$9,0),1)</f>
        <v>10.9</v>
      </c>
      <c r="I5184"/>
      <c r="J5184"/>
      <c r="K5184" s="6"/>
      <c r="O5184" s="5"/>
      <c r="P5184" s="8"/>
      <c r="U5184"/>
      <c r="V5184"/>
    </row>
    <row r="5185" spans="1:22" x14ac:dyDescent="0.25">
      <c r="A5185">
        <v>2003</v>
      </c>
      <c r="B5185">
        <v>11</v>
      </c>
      <c r="C5185">
        <v>5</v>
      </c>
      <c r="D5185">
        <v>16</v>
      </c>
      <c r="E5185" s="13">
        <v>12.4</v>
      </c>
      <c r="F5185" s="7">
        <f>(((20-15)/(MIN($E$2:$E$8761)-15))*Data[[#This Row],[temperatuur]])+18.151</f>
        <v>15.545957983193277</v>
      </c>
      <c r="G5185" s="7">
        <f>Data[[#This Row],[Tintern ]]-Data[[#This Row],[temperatuur]]</f>
        <v>3.1459579831932771</v>
      </c>
      <c r="H5185" s="7">
        <f>ROUND(IF(Data[[#This Row],[deltaT]]&gt;0,(Data[[#This Row],[Tintern ]]-Data[[#This Row],[temperatuur]])*Uitgangspunten!$B$9,0),1)</f>
        <v>10.9</v>
      </c>
      <c r="I5185"/>
      <c r="J5185"/>
      <c r="K5185" s="6"/>
      <c r="O5185" s="5"/>
      <c r="P5185" s="8"/>
      <c r="U5185"/>
      <c r="V5185"/>
    </row>
    <row r="5186" spans="1:22" x14ac:dyDescent="0.25">
      <c r="A5186">
        <v>2003</v>
      </c>
      <c r="B5186">
        <v>11</v>
      </c>
      <c r="C5186">
        <v>18</v>
      </c>
      <c r="D5186">
        <v>17</v>
      </c>
      <c r="E5186" s="13">
        <v>12.4</v>
      </c>
      <c r="F5186" s="7">
        <f>(((20-15)/(MIN($E$2:$E$8761)-15))*Data[[#This Row],[temperatuur]])+18.151</f>
        <v>15.545957983193277</v>
      </c>
      <c r="G5186" s="7">
        <f>Data[[#This Row],[Tintern ]]-Data[[#This Row],[temperatuur]]</f>
        <v>3.1459579831932771</v>
      </c>
      <c r="H5186" s="7">
        <f>ROUND(IF(Data[[#This Row],[deltaT]]&gt;0,(Data[[#This Row],[Tintern ]]-Data[[#This Row],[temperatuur]])*Uitgangspunten!$B$9,0),1)</f>
        <v>10.9</v>
      </c>
      <c r="I5186">
        <f>(MAX(E5162:E5185)+MIN(E5162:E5185))/20</f>
        <v>1.24</v>
      </c>
      <c r="J5186"/>
      <c r="K5186" s="6"/>
      <c r="O5186" s="5"/>
      <c r="P5186" s="8"/>
      <c r="U5186"/>
      <c r="V5186"/>
    </row>
    <row r="5187" spans="1:22" x14ac:dyDescent="0.25">
      <c r="A5187">
        <v>2003</v>
      </c>
      <c r="B5187">
        <v>11</v>
      </c>
      <c r="C5187">
        <v>19</v>
      </c>
      <c r="D5187">
        <v>19</v>
      </c>
      <c r="E5187" s="13">
        <v>12.4</v>
      </c>
      <c r="F5187" s="7">
        <f>(((20-15)/(MIN($E$2:$E$8761)-15))*Data[[#This Row],[temperatuur]])+18.151</f>
        <v>15.545957983193277</v>
      </c>
      <c r="G5187" s="7">
        <f>Data[[#This Row],[Tintern ]]-Data[[#This Row],[temperatuur]]</f>
        <v>3.1459579831932771</v>
      </c>
      <c r="H5187" s="7">
        <f>ROUND(IF(Data[[#This Row],[deltaT]]&gt;0,(Data[[#This Row],[Tintern ]]-Data[[#This Row],[temperatuur]])*Uitgangspunten!$B$9,0),1)</f>
        <v>10.9</v>
      </c>
      <c r="I5187"/>
      <c r="J5187"/>
      <c r="K5187" s="6"/>
      <c r="O5187" s="5"/>
      <c r="P5187" s="8"/>
      <c r="U5187"/>
      <c r="V5187"/>
    </row>
    <row r="5188" spans="1:22" x14ac:dyDescent="0.25">
      <c r="A5188">
        <v>2003</v>
      </c>
      <c r="B5188">
        <v>11</v>
      </c>
      <c r="C5188">
        <v>23</v>
      </c>
      <c r="D5188">
        <v>4</v>
      </c>
      <c r="E5188" s="13">
        <v>12.4</v>
      </c>
      <c r="F5188" s="7">
        <f>(((20-15)/(MIN($E$2:$E$8761)-15))*Data[[#This Row],[temperatuur]])+18.151</f>
        <v>15.545957983193277</v>
      </c>
      <c r="G5188" s="7">
        <f>Data[[#This Row],[Tintern ]]-Data[[#This Row],[temperatuur]]</f>
        <v>3.1459579831932771</v>
      </c>
      <c r="H5188" s="7">
        <f>ROUND(IF(Data[[#This Row],[deltaT]]&gt;0,(Data[[#This Row],[Tintern ]]-Data[[#This Row],[temperatuur]])*Uitgangspunten!$B$9,0),1)</f>
        <v>10.9</v>
      </c>
      <c r="I5188"/>
      <c r="J5188"/>
      <c r="K5188" s="6"/>
      <c r="O5188" s="5"/>
      <c r="P5188" s="8"/>
      <c r="U5188"/>
      <c r="V5188"/>
    </row>
    <row r="5189" spans="1:22" x14ac:dyDescent="0.25">
      <c r="A5189">
        <v>2003</v>
      </c>
      <c r="B5189">
        <v>11</v>
      </c>
      <c r="C5189">
        <v>23</v>
      </c>
      <c r="D5189">
        <v>16</v>
      </c>
      <c r="E5189" s="13">
        <v>12.4</v>
      </c>
      <c r="F5189" s="7">
        <f>(((20-15)/(MIN($E$2:$E$8761)-15))*Data[[#This Row],[temperatuur]])+18.151</f>
        <v>15.545957983193277</v>
      </c>
      <c r="G5189" s="7">
        <f>Data[[#This Row],[Tintern ]]-Data[[#This Row],[temperatuur]]</f>
        <v>3.1459579831932771</v>
      </c>
      <c r="H5189" s="7">
        <f>ROUND(IF(Data[[#This Row],[deltaT]]&gt;0,(Data[[#This Row],[Tintern ]]-Data[[#This Row],[temperatuur]])*Uitgangspunten!$B$9,0),1)</f>
        <v>10.9</v>
      </c>
      <c r="I5189"/>
      <c r="J5189"/>
      <c r="K5189" s="6"/>
      <c r="O5189" s="5"/>
      <c r="P5189" s="8"/>
      <c r="U5189"/>
      <c r="V5189"/>
    </row>
    <row r="5190" spans="1:22" x14ac:dyDescent="0.25">
      <c r="A5190">
        <v>2004</v>
      </c>
      <c r="B5190">
        <v>3</v>
      </c>
      <c r="C5190">
        <v>31</v>
      </c>
      <c r="D5190">
        <v>9</v>
      </c>
      <c r="E5190" s="13">
        <v>12.5</v>
      </c>
      <c r="F5190" s="7">
        <f>(((20-15)/(MIN($E$2:$E$8761)-15))*Data[[#This Row],[temperatuur]])+18.151</f>
        <v>15.524949579831933</v>
      </c>
      <c r="G5190" s="7">
        <f>Data[[#This Row],[Tintern ]]-Data[[#This Row],[temperatuur]]</f>
        <v>3.024949579831933</v>
      </c>
      <c r="H5190" s="7">
        <f>ROUND(IF(Data[[#This Row],[deltaT]]&gt;0,(Data[[#This Row],[Tintern ]]-Data[[#This Row],[temperatuur]])*Uitgangspunten!$B$9,0),1)</f>
        <v>10.5</v>
      </c>
      <c r="I5190"/>
      <c r="J5190"/>
      <c r="K5190" s="6"/>
      <c r="O5190" s="5"/>
      <c r="P5190" s="8"/>
      <c r="U5190"/>
      <c r="V5190"/>
    </row>
    <row r="5191" spans="1:22" x14ac:dyDescent="0.25">
      <c r="A5191">
        <v>2002</v>
      </c>
      <c r="B5191">
        <v>4</v>
      </c>
      <c r="C5191">
        <v>2</v>
      </c>
      <c r="D5191">
        <v>22</v>
      </c>
      <c r="E5191" s="13">
        <v>12.5</v>
      </c>
      <c r="F5191" s="7">
        <f>(((20-15)/(MIN($E$2:$E$8761)-15))*Data[[#This Row],[temperatuur]])+18.151</f>
        <v>15.524949579831933</v>
      </c>
      <c r="G5191" s="7">
        <f>Data[[#This Row],[Tintern ]]-Data[[#This Row],[temperatuur]]</f>
        <v>3.024949579831933</v>
      </c>
      <c r="H5191" s="7">
        <f>ROUND(IF(Data[[#This Row],[deltaT]]&gt;0,(Data[[#This Row],[Tintern ]]-Data[[#This Row],[temperatuur]])*Uitgangspunten!$B$9,0),1)</f>
        <v>10.5</v>
      </c>
      <c r="I5191"/>
      <c r="J5191"/>
      <c r="K5191" s="6"/>
      <c r="O5191" s="5"/>
      <c r="P5191" s="8"/>
      <c r="U5191"/>
      <c r="V5191"/>
    </row>
    <row r="5192" spans="1:22" x14ac:dyDescent="0.25">
      <c r="A5192">
        <v>2002</v>
      </c>
      <c r="B5192">
        <v>4</v>
      </c>
      <c r="C5192">
        <v>2</v>
      </c>
      <c r="D5192">
        <v>24</v>
      </c>
      <c r="E5192" s="13">
        <v>12.5</v>
      </c>
      <c r="F5192" s="7">
        <f>(((20-15)/(MIN($E$2:$E$8761)-15))*Data[[#This Row],[temperatuur]])+18.151</f>
        <v>15.524949579831933</v>
      </c>
      <c r="G5192" s="7">
        <f>Data[[#This Row],[Tintern ]]-Data[[#This Row],[temperatuur]]</f>
        <v>3.024949579831933</v>
      </c>
      <c r="H5192" s="7">
        <f>ROUND(IF(Data[[#This Row],[deltaT]]&gt;0,(Data[[#This Row],[Tintern ]]-Data[[#This Row],[temperatuur]])*Uitgangspunten!$B$9,0),1)</f>
        <v>10.5</v>
      </c>
      <c r="I5192"/>
      <c r="J5192"/>
      <c r="K5192" s="6"/>
      <c r="O5192" s="5"/>
      <c r="P5192" s="8"/>
      <c r="U5192"/>
      <c r="V5192"/>
    </row>
    <row r="5193" spans="1:22" x14ac:dyDescent="0.25">
      <c r="A5193">
        <v>2002</v>
      </c>
      <c r="B5193">
        <v>4</v>
      </c>
      <c r="C5193">
        <v>25</v>
      </c>
      <c r="D5193">
        <v>17</v>
      </c>
      <c r="E5193" s="13">
        <v>12.5</v>
      </c>
      <c r="F5193" s="7">
        <f>(((20-15)/(MIN($E$2:$E$8761)-15))*Data[[#This Row],[temperatuur]])+18.151</f>
        <v>15.524949579831933</v>
      </c>
      <c r="G5193" s="7">
        <f>Data[[#This Row],[Tintern ]]-Data[[#This Row],[temperatuur]]</f>
        <v>3.024949579831933</v>
      </c>
      <c r="H5193" s="7">
        <f>ROUND(IF(Data[[#This Row],[deltaT]]&gt;0,(Data[[#This Row],[Tintern ]]-Data[[#This Row],[temperatuur]])*Uitgangspunten!$B$9,0),1)</f>
        <v>10.5</v>
      </c>
      <c r="I5193"/>
      <c r="J5193"/>
      <c r="K5193" s="6"/>
      <c r="O5193" s="5"/>
      <c r="P5193" s="8"/>
      <c r="U5193"/>
      <c r="V5193"/>
    </row>
    <row r="5194" spans="1:22" x14ac:dyDescent="0.25">
      <c r="A5194">
        <v>2002</v>
      </c>
      <c r="B5194">
        <v>4</v>
      </c>
      <c r="C5194">
        <v>30</v>
      </c>
      <c r="D5194">
        <v>14</v>
      </c>
      <c r="E5194" s="13">
        <v>12.5</v>
      </c>
      <c r="F5194" s="7">
        <f>(((20-15)/(MIN($E$2:$E$8761)-15))*Data[[#This Row],[temperatuur]])+18.151</f>
        <v>15.524949579831933</v>
      </c>
      <c r="G5194" s="7">
        <f>Data[[#This Row],[Tintern ]]-Data[[#This Row],[temperatuur]]</f>
        <v>3.024949579831933</v>
      </c>
      <c r="H5194" s="7">
        <f>ROUND(IF(Data[[#This Row],[deltaT]]&gt;0,(Data[[#This Row],[Tintern ]]-Data[[#This Row],[temperatuur]])*Uitgangspunten!$B$9,0),1)</f>
        <v>10.5</v>
      </c>
      <c r="I5194"/>
      <c r="J5194"/>
      <c r="K5194" s="6"/>
      <c r="O5194" s="5"/>
      <c r="P5194" s="8"/>
      <c r="U5194"/>
      <c r="V5194"/>
    </row>
    <row r="5195" spans="1:22" x14ac:dyDescent="0.25">
      <c r="A5195">
        <v>2002</v>
      </c>
      <c r="B5195" s="3">
        <v>4</v>
      </c>
      <c r="C5195" s="3">
        <v>30</v>
      </c>
      <c r="D5195" s="3">
        <v>16</v>
      </c>
      <c r="E5195" s="13">
        <v>12.5</v>
      </c>
      <c r="F5195" s="7">
        <f>(((20-15)/(MIN($E$2:$E$8761)-15))*Data[[#This Row],[temperatuur]])+18.151</f>
        <v>15.524949579831933</v>
      </c>
      <c r="G5195" s="7">
        <f>Data[[#This Row],[Tintern ]]-Data[[#This Row],[temperatuur]]</f>
        <v>3.024949579831933</v>
      </c>
      <c r="H5195" s="7">
        <f>ROUND(IF(Data[[#This Row],[deltaT]]&gt;0,(Data[[#This Row],[Tintern ]]-Data[[#This Row],[temperatuur]])*Uitgangspunten!$B$9,0),1)</f>
        <v>10.5</v>
      </c>
      <c r="I5195"/>
      <c r="J5195"/>
      <c r="K5195" s="6"/>
      <c r="O5195" s="5"/>
      <c r="P5195" s="8"/>
      <c r="U5195"/>
      <c r="V5195"/>
    </row>
    <row r="5196" spans="1:22" x14ac:dyDescent="0.25">
      <c r="A5196">
        <v>2000</v>
      </c>
      <c r="B5196">
        <v>5</v>
      </c>
      <c r="C5196">
        <v>14</v>
      </c>
      <c r="D5196">
        <v>1</v>
      </c>
      <c r="E5196" s="13">
        <v>12.5</v>
      </c>
      <c r="F5196" s="7">
        <f>(((20-15)/(MIN($E$2:$E$8761)-15))*Data[[#This Row],[temperatuur]])+18.151</f>
        <v>15.524949579831933</v>
      </c>
      <c r="G5196" s="7">
        <f>Data[[#This Row],[Tintern ]]-Data[[#This Row],[temperatuur]]</f>
        <v>3.024949579831933</v>
      </c>
      <c r="H5196" s="7">
        <f>ROUND(IF(Data[[#This Row],[deltaT]]&gt;0,(Data[[#This Row],[Tintern ]]-Data[[#This Row],[temperatuur]])*Uitgangspunten!$B$9,0),1)</f>
        <v>10.5</v>
      </c>
      <c r="I5196"/>
      <c r="J5196"/>
      <c r="K5196" s="6"/>
      <c r="O5196" s="5"/>
      <c r="P5196" s="8"/>
      <c r="U5196"/>
      <c r="V5196"/>
    </row>
    <row r="5197" spans="1:22" x14ac:dyDescent="0.25">
      <c r="A5197">
        <v>2000</v>
      </c>
      <c r="B5197">
        <v>5</v>
      </c>
      <c r="C5197">
        <v>30</v>
      </c>
      <c r="D5197">
        <v>18</v>
      </c>
      <c r="E5197" s="13">
        <v>12.5</v>
      </c>
      <c r="F5197" s="7">
        <f>(((20-15)/(MIN($E$2:$E$8761)-15))*Data[[#This Row],[temperatuur]])+18.151</f>
        <v>15.524949579831933</v>
      </c>
      <c r="G5197" s="7">
        <f>Data[[#This Row],[Tintern ]]-Data[[#This Row],[temperatuur]]</f>
        <v>3.024949579831933</v>
      </c>
      <c r="H5197" s="7">
        <f>ROUND(IF(Data[[#This Row],[deltaT]]&gt;0,(Data[[#This Row],[Tintern ]]-Data[[#This Row],[temperatuur]])*Uitgangspunten!$B$9,0),1)</f>
        <v>10.5</v>
      </c>
      <c r="I5197"/>
      <c r="J5197"/>
      <c r="K5197" s="6"/>
      <c r="O5197" s="5"/>
      <c r="P5197" s="8"/>
      <c r="U5197"/>
      <c r="V5197"/>
    </row>
    <row r="5198" spans="1:22" x14ac:dyDescent="0.25">
      <c r="A5198">
        <v>2000</v>
      </c>
      <c r="B5198">
        <v>5</v>
      </c>
      <c r="C5198">
        <v>31</v>
      </c>
      <c r="D5198">
        <v>7</v>
      </c>
      <c r="E5198" s="13">
        <v>12.5</v>
      </c>
      <c r="F5198" s="7">
        <f>(((20-15)/(MIN($E$2:$E$8761)-15))*Data[[#This Row],[temperatuur]])+18.151</f>
        <v>15.524949579831933</v>
      </c>
      <c r="G5198" s="7">
        <f>Data[[#This Row],[Tintern ]]-Data[[#This Row],[temperatuur]]</f>
        <v>3.024949579831933</v>
      </c>
      <c r="H5198" s="7">
        <f>ROUND(IF(Data[[#This Row],[deltaT]]&gt;0,(Data[[#This Row],[Tintern ]]-Data[[#This Row],[temperatuur]])*Uitgangspunten!$B$9,0),1)</f>
        <v>10.5</v>
      </c>
      <c r="I5198"/>
      <c r="J5198"/>
      <c r="K5198" s="6"/>
      <c r="O5198" s="5"/>
      <c r="P5198" s="8"/>
      <c r="U5198"/>
      <c r="V5198"/>
    </row>
    <row r="5199" spans="1:22" x14ac:dyDescent="0.25">
      <c r="A5199">
        <v>2011</v>
      </c>
      <c r="B5199">
        <v>6</v>
      </c>
      <c r="C5199">
        <v>14</v>
      </c>
      <c r="D5199">
        <v>21</v>
      </c>
      <c r="E5199" s="13">
        <v>12.5</v>
      </c>
      <c r="F5199" s="7">
        <f>(((20-15)/(MIN($E$2:$E$8761)-15))*Data[[#This Row],[temperatuur]])+18.151</f>
        <v>15.524949579831933</v>
      </c>
      <c r="G5199" s="7">
        <f>Data[[#This Row],[Tintern ]]-Data[[#This Row],[temperatuur]]</f>
        <v>3.024949579831933</v>
      </c>
      <c r="H5199" s="7">
        <f>ROUND(IF(Data[[#This Row],[deltaT]]&gt;0,(Data[[#This Row],[Tintern ]]-Data[[#This Row],[temperatuur]])*Uitgangspunten!$B$9,0),1)</f>
        <v>10.5</v>
      </c>
      <c r="I5199"/>
      <c r="J5199"/>
      <c r="K5199" s="6"/>
      <c r="O5199" s="5"/>
      <c r="P5199" s="8"/>
      <c r="U5199"/>
      <c r="V5199"/>
    </row>
    <row r="5200" spans="1:22" x14ac:dyDescent="0.25">
      <c r="A5200">
        <v>2011</v>
      </c>
      <c r="B5200">
        <v>6</v>
      </c>
      <c r="C5200">
        <v>18</v>
      </c>
      <c r="D5200">
        <v>23</v>
      </c>
      <c r="E5200" s="13">
        <v>12.5</v>
      </c>
      <c r="F5200" s="7">
        <f>(((20-15)/(MIN($E$2:$E$8761)-15))*Data[[#This Row],[temperatuur]])+18.151</f>
        <v>15.524949579831933</v>
      </c>
      <c r="G5200" s="7">
        <f>Data[[#This Row],[Tintern ]]-Data[[#This Row],[temperatuur]]</f>
        <v>3.024949579831933</v>
      </c>
      <c r="H5200" s="7">
        <f>ROUND(IF(Data[[#This Row],[deltaT]]&gt;0,(Data[[#This Row],[Tintern ]]-Data[[#This Row],[temperatuur]])*Uitgangspunten!$B$9,0),1)</f>
        <v>10.5</v>
      </c>
      <c r="I5200"/>
      <c r="J5200"/>
      <c r="K5200" s="6"/>
      <c r="O5200" s="5"/>
      <c r="P5200" s="8"/>
      <c r="U5200"/>
      <c r="V5200"/>
    </row>
    <row r="5201" spans="1:22" x14ac:dyDescent="0.25">
      <c r="A5201">
        <v>2011</v>
      </c>
      <c r="B5201">
        <v>6</v>
      </c>
      <c r="C5201">
        <v>23</v>
      </c>
      <c r="D5201">
        <v>24</v>
      </c>
      <c r="E5201" s="13">
        <v>12.5</v>
      </c>
      <c r="F5201" s="7">
        <f>(((20-15)/(MIN($E$2:$E$8761)-15))*Data[[#This Row],[temperatuur]])+18.151</f>
        <v>15.524949579831933</v>
      </c>
      <c r="G5201" s="7">
        <f>Data[[#This Row],[Tintern ]]-Data[[#This Row],[temperatuur]]</f>
        <v>3.024949579831933</v>
      </c>
      <c r="H5201" s="7">
        <f>ROUND(IF(Data[[#This Row],[deltaT]]&gt;0,(Data[[#This Row],[Tintern ]]-Data[[#This Row],[temperatuur]])*Uitgangspunten!$B$9,0),1)</f>
        <v>10.5</v>
      </c>
      <c r="I5201"/>
      <c r="J5201"/>
      <c r="K5201" s="6"/>
      <c r="O5201" s="5"/>
      <c r="P5201" s="8"/>
      <c r="U5201"/>
      <c r="V5201"/>
    </row>
    <row r="5202" spans="1:22" x14ac:dyDescent="0.25">
      <c r="A5202">
        <v>2011</v>
      </c>
      <c r="B5202">
        <v>6</v>
      </c>
      <c r="C5202">
        <v>24</v>
      </c>
      <c r="D5202">
        <v>4</v>
      </c>
      <c r="E5202" s="13">
        <v>12.5</v>
      </c>
      <c r="F5202" s="7">
        <f>(((20-15)/(MIN($E$2:$E$8761)-15))*Data[[#This Row],[temperatuur]])+18.151</f>
        <v>15.524949579831933</v>
      </c>
      <c r="G5202" s="7">
        <f>Data[[#This Row],[Tintern ]]-Data[[#This Row],[temperatuur]]</f>
        <v>3.024949579831933</v>
      </c>
      <c r="H5202" s="7">
        <f>ROUND(IF(Data[[#This Row],[deltaT]]&gt;0,(Data[[#This Row],[Tintern ]]-Data[[#This Row],[temperatuur]])*Uitgangspunten!$B$9,0),1)</f>
        <v>10.5</v>
      </c>
      <c r="I5202"/>
      <c r="J5202"/>
      <c r="K5202" s="6"/>
      <c r="O5202" s="5"/>
      <c r="P5202" s="8"/>
      <c r="U5202"/>
      <c r="V5202"/>
    </row>
    <row r="5203" spans="1:22" x14ac:dyDescent="0.25">
      <c r="A5203">
        <v>2011</v>
      </c>
      <c r="B5203">
        <v>6</v>
      </c>
      <c r="C5203">
        <v>25</v>
      </c>
      <c r="D5203">
        <v>1</v>
      </c>
      <c r="E5203" s="13">
        <v>12.5</v>
      </c>
      <c r="F5203" s="7">
        <f>(((20-15)/(MIN($E$2:$E$8761)-15))*Data[[#This Row],[temperatuur]])+18.151</f>
        <v>15.524949579831933</v>
      </c>
      <c r="G5203" s="7">
        <f>Data[[#This Row],[Tintern ]]-Data[[#This Row],[temperatuur]]</f>
        <v>3.024949579831933</v>
      </c>
      <c r="H5203" s="7">
        <f>ROUND(IF(Data[[#This Row],[deltaT]]&gt;0,(Data[[#This Row],[Tintern ]]-Data[[#This Row],[temperatuur]])*Uitgangspunten!$B$9,0),1)</f>
        <v>10.5</v>
      </c>
      <c r="I5203"/>
      <c r="J5203"/>
      <c r="K5203" s="6"/>
      <c r="O5203" s="5"/>
      <c r="P5203" s="8"/>
      <c r="U5203"/>
      <c r="V5203"/>
    </row>
    <row r="5204" spans="1:22" x14ac:dyDescent="0.25">
      <c r="A5204">
        <v>2011</v>
      </c>
      <c r="B5204">
        <v>6</v>
      </c>
      <c r="C5204">
        <v>25</v>
      </c>
      <c r="D5204">
        <v>2</v>
      </c>
      <c r="E5204" s="13">
        <v>12.5</v>
      </c>
      <c r="F5204" s="7">
        <f>(((20-15)/(MIN($E$2:$E$8761)-15))*Data[[#This Row],[temperatuur]])+18.151</f>
        <v>15.524949579831933</v>
      </c>
      <c r="G5204" s="7">
        <f>Data[[#This Row],[Tintern ]]-Data[[#This Row],[temperatuur]]</f>
        <v>3.024949579831933</v>
      </c>
      <c r="H5204" s="7">
        <f>ROUND(IF(Data[[#This Row],[deltaT]]&gt;0,(Data[[#This Row],[Tintern ]]-Data[[#This Row],[temperatuur]])*Uitgangspunten!$B$9,0),1)</f>
        <v>10.5</v>
      </c>
      <c r="I5204"/>
      <c r="J5204"/>
      <c r="K5204" s="6"/>
      <c r="O5204" s="5"/>
      <c r="P5204" s="8"/>
      <c r="U5204"/>
      <c r="V5204"/>
    </row>
    <row r="5205" spans="1:22" x14ac:dyDescent="0.25">
      <c r="A5205">
        <v>2011</v>
      </c>
      <c r="B5205">
        <v>6</v>
      </c>
      <c r="C5205">
        <v>25</v>
      </c>
      <c r="D5205">
        <v>3</v>
      </c>
      <c r="E5205" s="13">
        <v>12.5</v>
      </c>
      <c r="F5205" s="7">
        <f>(((20-15)/(MIN($E$2:$E$8761)-15))*Data[[#This Row],[temperatuur]])+18.151</f>
        <v>15.524949579831933</v>
      </c>
      <c r="G5205" s="7">
        <f>Data[[#This Row],[Tintern ]]-Data[[#This Row],[temperatuur]]</f>
        <v>3.024949579831933</v>
      </c>
      <c r="H5205" s="7">
        <f>ROUND(IF(Data[[#This Row],[deltaT]]&gt;0,(Data[[#This Row],[Tintern ]]-Data[[#This Row],[temperatuur]])*Uitgangspunten!$B$9,0),1)</f>
        <v>10.5</v>
      </c>
      <c r="I5205"/>
      <c r="J5205"/>
      <c r="K5205" s="6"/>
      <c r="O5205" s="5"/>
      <c r="P5205" s="8"/>
      <c r="U5205"/>
      <c r="V5205"/>
    </row>
    <row r="5206" spans="1:22" x14ac:dyDescent="0.25">
      <c r="A5206">
        <v>2010</v>
      </c>
      <c r="B5206">
        <v>10</v>
      </c>
      <c r="C5206">
        <v>2</v>
      </c>
      <c r="D5206">
        <v>4</v>
      </c>
      <c r="E5206" s="13">
        <v>12.5</v>
      </c>
      <c r="F5206" s="7">
        <f>(((20-15)/(MIN($E$2:$E$8761)-15))*Data[[#This Row],[temperatuur]])+18.151</f>
        <v>15.524949579831933</v>
      </c>
      <c r="G5206" s="7">
        <f>Data[[#This Row],[Tintern ]]-Data[[#This Row],[temperatuur]]</f>
        <v>3.024949579831933</v>
      </c>
      <c r="H5206" s="7">
        <f>ROUND(IF(Data[[#This Row],[deltaT]]&gt;0,(Data[[#This Row],[Tintern ]]-Data[[#This Row],[temperatuur]])*Uitgangspunten!$B$9,0),1)</f>
        <v>10.5</v>
      </c>
      <c r="I5206"/>
      <c r="J5206"/>
      <c r="K5206" s="6"/>
      <c r="O5206" s="5"/>
      <c r="P5206" s="8"/>
      <c r="U5206"/>
      <c r="V5206"/>
    </row>
    <row r="5207" spans="1:22" x14ac:dyDescent="0.25">
      <c r="A5207">
        <v>2010</v>
      </c>
      <c r="B5207">
        <v>10</v>
      </c>
      <c r="C5207">
        <v>7</v>
      </c>
      <c r="D5207">
        <v>1</v>
      </c>
      <c r="E5207" s="13">
        <v>12.5</v>
      </c>
      <c r="F5207" s="7">
        <f>(((20-15)/(MIN($E$2:$E$8761)-15))*Data[[#This Row],[temperatuur]])+18.151</f>
        <v>15.524949579831933</v>
      </c>
      <c r="G5207" s="7">
        <f>Data[[#This Row],[Tintern ]]-Data[[#This Row],[temperatuur]]</f>
        <v>3.024949579831933</v>
      </c>
      <c r="H5207" s="7">
        <f>ROUND(IF(Data[[#This Row],[deltaT]]&gt;0,(Data[[#This Row],[Tintern ]]-Data[[#This Row],[temperatuur]])*Uitgangspunten!$B$9,0),1)</f>
        <v>10.5</v>
      </c>
      <c r="I5207"/>
      <c r="J5207"/>
      <c r="K5207" s="6"/>
      <c r="O5207" s="5"/>
      <c r="P5207" s="8"/>
      <c r="U5207"/>
      <c r="V5207"/>
    </row>
    <row r="5208" spans="1:22" x14ac:dyDescent="0.25">
      <c r="A5208">
        <v>2010</v>
      </c>
      <c r="B5208">
        <v>10</v>
      </c>
      <c r="C5208">
        <v>12</v>
      </c>
      <c r="D5208">
        <v>14</v>
      </c>
      <c r="E5208" s="13">
        <v>12.5</v>
      </c>
      <c r="F5208" s="7">
        <f>(((20-15)/(MIN($E$2:$E$8761)-15))*Data[[#This Row],[temperatuur]])+18.151</f>
        <v>15.524949579831933</v>
      </c>
      <c r="G5208" s="7">
        <f>Data[[#This Row],[Tintern ]]-Data[[#This Row],[temperatuur]]</f>
        <v>3.024949579831933</v>
      </c>
      <c r="H5208" s="7">
        <f>ROUND(IF(Data[[#This Row],[deltaT]]&gt;0,(Data[[#This Row],[Tintern ]]-Data[[#This Row],[temperatuur]])*Uitgangspunten!$B$9,0),1)</f>
        <v>10.5</v>
      </c>
      <c r="I5208"/>
      <c r="J5208"/>
      <c r="K5208" s="6"/>
      <c r="O5208" s="5"/>
      <c r="P5208" s="8"/>
      <c r="U5208"/>
      <c r="V5208"/>
    </row>
    <row r="5209" spans="1:22" x14ac:dyDescent="0.25">
      <c r="A5209">
        <v>2010</v>
      </c>
      <c r="B5209">
        <v>10</v>
      </c>
      <c r="C5209">
        <v>12</v>
      </c>
      <c r="D5209">
        <v>15</v>
      </c>
      <c r="E5209" s="13">
        <v>12.5</v>
      </c>
      <c r="F5209" s="7">
        <f>(((20-15)/(MIN($E$2:$E$8761)-15))*Data[[#This Row],[temperatuur]])+18.151</f>
        <v>15.524949579831933</v>
      </c>
      <c r="G5209" s="7">
        <f>Data[[#This Row],[Tintern ]]-Data[[#This Row],[temperatuur]]</f>
        <v>3.024949579831933</v>
      </c>
      <c r="H5209" s="7">
        <f>ROUND(IF(Data[[#This Row],[deltaT]]&gt;0,(Data[[#This Row],[Tintern ]]-Data[[#This Row],[temperatuur]])*Uitgangspunten!$B$9,0),1)</f>
        <v>10.5</v>
      </c>
      <c r="I5209"/>
      <c r="J5209"/>
      <c r="K5209" s="6"/>
      <c r="O5209" s="5"/>
      <c r="P5209" s="8"/>
      <c r="U5209"/>
      <c r="V5209"/>
    </row>
    <row r="5210" spans="1:22" x14ac:dyDescent="0.25">
      <c r="A5210">
        <v>2010</v>
      </c>
      <c r="B5210">
        <v>10</v>
      </c>
      <c r="C5210">
        <v>31</v>
      </c>
      <c r="D5210">
        <v>13</v>
      </c>
      <c r="E5210" s="13">
        <v>12.5</v>
      </c>
      <c r="F5210" s="7">
        <f>(((20-15)/(MIN($E$2:$E$8761)-15))*Data[[#This Row],[temperatuur]])+18.151</f>
        <v>15.524949579831933</v>
      </c>
      <c r="G5210" s="7">
        <f>Data[[#This Row],[Tintern ]]-Data[[#This Row],[temperatuur]]</f>
        <v>3.024949579831933</v>
      </c>
      <c r="H5210" s="7">
        <f>ROUND(IF(Data[[#This Row],[deltaT]]&gt;0,(Data[[#This Row],[Tintern ]]-Data[[#This Row],[temperatuur]])*Uitgangspunten!$B$9,0),1)</f>
        <v>10.5</v>
      </c>
      <c r="I5210">
        <f>(MAX(E5186:E5209)+MIN(E5186:E5209))/20</f>
        <v>1.2449999999999999</v>
      </c>
      <c r="J5210"/>
      <c r="K5210" s="6"/>
      <c r="O5210" s="5"/>
      <c r="P5210" s="8"/>
      <c r="U5210"/>
      <c r="V5210"/>
    </row>
    <row r="5211" spans="1:22" x14ac:dyDescent="0.25">
      <c r="A5211">
        <v>2003</v>
      </c>
      <c r="B5211">
        <v>11</v>
      </c>
      <c r="C5211">
        <v>13</v>
      </c>
      <c r="D5211">
        <v>14</v>
      </c>
      <c r="E5211" s="13">
        <v>12.5</v>
      </c>
      <c r="F5211" s="7">
        <f>(((20-15)/(MIN($E$2:$E$8761)-15))*Data[[#This Row],[temperatuur]])+18.151</f>
        <v>15.524949579831933</v>
      </c>
      <c r="G5211" s="7">
        <f>Data[[#This Row],[Tintern ]]-Data[[#This Row],[temperatuur]]</f>
        <v>3.024949579831933</v>
      </c>
      <c r="H5211" s="7">
        <f>ROUND(IF(Data[[#This Row],[deltaT]]&gt;0,(Data[[#This Row],[Tintern ]]-Data[[#This Row],[temperatuur]])*Uitgangspunten!$B$9,0),1)</f>
        <v>10.5</v>
      </c>
      <c r="I5211"/>
      <c r="J5211"/>
      <c r="K5211" s="6"/>
      <c r="O5211" s="5"/>
      <c r="P5211" s="8"/>
      <c r="U5211"/>
      <c r="V5211"/>
    </row>
    <row r="5212" spans="1:22" x14ac:dyDescent="0.25">
      <c r="A5212">
        <v>2003</v>
      </c>
      <c r="B5212">
        <v>11</v>
      </c>
      <c r="C5212">
        <v>18</v>
      </c>
      <c r="D5212">
        <v>13</v>
      </c>
      <c r="E5212" s="13">
        <v>12.5</v>
      </c>
      <c r="F5212" s="7">
        <f>(((20-15)/(MIN($E$2:$E$8761)-15))*Data[[#This Row],[temperatuur]])+18.151</f>
        <v>15.524949579831933</v>
      </c>
      <c r="G5212" s="7">
        <f>Data[[#This Row],[Tintern ]]-Data[[#This Row],[temperatuur]]</f>
        <v>3.024949579831933</v>
      </c>
      <c r="H5212" s="7">
        <f>ROUND(IF(Data[[#This Row],[deltaT]]&gt;0,(Data[[#This Row],[Tintern ]]-Data[[#This Row],[temperatuur]])*Uitgangspunten!$B$9,0),1)</f>
        <v>10.5</v>
      </c>
      <c r="I5212"/>
      <c r="J5212"/>
      <c r="K5212" s="6"/>
      <c r="O5212" s="5"/>
      <c r="P5212" s="8"/>
      <c r="U5212"/>
      <c r="V5212"/>
    </row>
    <row r="5213" spans="1:22" x14ac:dyDescent="0.25">
      <c r="A5213">
        <v>2003</v>
      </c>
      <c r="B5213">
        <v>11</v>
      </c>
      <c r="C5213">
        <v>18</v>
      </c>
      <c r="D5213">
        <v>16</v>
      </c>
      <c r="E5213" s="13">
        <v>12.5</v>
      </c>
      <c r="F5213" s="7">
        <f>(((20-15)/(MIN($E$2:$E$8761)-15))*Data[[#This Row],[temperatuur]])+18.151</f>
        <v>15.524949579831933</v>
      </c>
      <c r="G5213" s="7">
        <f>Data[[#This Row],[Tintern ]]-Data[[#This Row],[temperatuur]]</f>
        <v>3.024949579831933</v>
      </c>
      <c r="H5213" s="7">
        <f>ROUND(IF(Data[[#This Row],[deltaT]]&gt;0,(Data[[#This Row],[Tintern ]]-Data[[#This Row],[temperatuur]])*Uitgangspunten!$B$9,0),1)</f>
        <v>10.5</v>
      </c>
      <c r="I5213"/>
      <c r="J5213"/>
      <c r="K5213" s="6"/>
      <c r="O5213" s="5"/>
      <c r="P5213" s="8"/>
      <c r="U5213"/>
      <c r="V5213"/>
    </row>
    <row r="5214" spans="1:22" x14ac:dyDescent="0.25">
      <c r="A5214">
        <v>2003</v>
      </c>
      <c r="B5214">
        <v>11</v>
      </c>
      <c r="C5214">
        <v>19</v>
      </c>
      <c r="D5214">
        <v>10</v>
      </c>
      <c r="E5214" s="13">
        <v>12.5</v>
      </c>
      <c r="F5214" s="7">
        <f>(((20-15)/(MIN($E$2:$E$8761)-15))*Data[[#This Row],[temperatuur]])+18.151</f>
        <v>15.524949579831933</v>
      </c>
      <c r="G5214" s="7">
        <f>Data[[#This Row],[Tintern ]]-Data[[#This Row],[temperatuur]]</f>
        <v>3.024949579831933</v>
      </c>
      <c r="H5214" s="7">
        <f>ROUND(IF(Data[[#This Row],[deltaT]]&gt;0,(Data[[#This Row],[Tintern ]]-Data[[#This Row],[temperatuur]])*Uitgangspunten!$B$9,0),1)</f>
        <v>10.5</v>
      </c>
      <c r="I5214"/>
      <c r="J5214"/>
      <c r="K5214" s="6"/>
      <c r="O5214" s="5"/>
      <c r="P5214" s="8"/>
      <c r="U5214"/>
      <c r="V5214"/>
    </row>
    <row r="5215" spans="1:22" x14ac:dyDescent="0.25">
      <c r="A5215">
        <v>2004</v>
      </c>
      <c r="B5215">
        <v>2</v>
      </c>
      <c r="C5215">
        <v>5</v>
      </c>
      <c r="D5215">
        <v>13</v>
      </c>
      <c r="E5215" s="13">
        <v>12.600000000000001</v>
      </c>
      <c r="F5215" s="7">
        <f>(((20-15)/(MIN($E$2:$E$8761)-15))*Data[[#This Row],[temperatuur]])+18.151</f>
        <v>15.503941176470587</v>
      </c>
      <c r="G5215" s="7">
        <f>Data[[#This Row],[Tintern ]]-Data[[#This Row],[temperatuur]]</f>
        <v>2.9039411764705854</v>
      </c>
      <c r="H5215" s="7">
        <f>ROUND(IF(Data[[#This Row],[deltaT]]&gt;0,(Data[[#This Row],[Tintern ]]-Data[[#This Row],[temperatuur]])*Uitgangspunten!$B$9,0),1)</f>
        <v>10.1</v>
      </c>
      <c r="I5215"/>
      <c r="J5215"/>
      <c r="K5215" s="6"/>
      <c r="O5215" s="5"/>
      <c r="P5215" s="8"/>
      <c r="U5215"/>
      <c r="V5215"/>
    </row>
    <row r="5216" spans="1:22" x14ac:dyDescent="0.25">
      <c r="A5216">
        <v>2004</v>
      </c>
      <c r="B5216">
        <v>3</v>
      </c>
      <c r="C5216">
        <v>15</v>
      </c>
      <c r="D5216">
        <v>18</v>
      </c>
      <c r="E5216" s="13">
        <v>12.600000000000001</v>
      </c>
      <c r="F5216" s="7">
        <f>(((20-15)/(MIN($E$2:$E$8761)-15))*Data[[#This Row],[temperatuur]])+18.151</f>
        <v>15.503941176470587</v>
      </c>
      <c r="G5216" s="7">
        <f>Data[[#This Row],[Tintern ]]-Data[[#This Row],[temperatuur]]</f>
        <v>2.9039411764705854</v>
      </c>
      <c r="H5216" s="7">
        <f>ROUND(IF(Data[[#This Row],[deltaT]]&gt;0,(Data[[#This Row],[Tintern ]]-Data[[#This Row],[temperatuur]])*Uitgangspunten!$B$9,0),1)</f>
        <v>10.1</v>
      </c>
      <c r="I5216"/>
      <c r="J5216"/>
      <c r="K5216" s="6"/>
      <c r="O5216" s="5"/>
      <c r="P5216" s="8"/>
      <c r="U5216"/>
      <c r="V5216"/>
    </row>
    <row r="5217" spans="1:22" x14ac:dyDescent="0.25">
      <c r="A5217">
        <v>2004</v>
      </c>
      <c r="B5217">
        <v>3</v>
      </c>
      <c r="C5217">
        <v>15</v>
      </c>
      <c r="D5217">
        <v>21</v>
      </c>
      <c r="E5217" s="13">
        <v>12.600000000000001</v>
      </c>
      <c r="F5217" s="7">
        <f>(((20-15)/(MIN($E$2:$E$8761)-15))*Data[[#This Row],[temperatuur]])+18.151</f>
        <v>15.503941176470587</v>
      </c>
      <c r="G5217" s="7">
        <f>Data[[#This Row],[Tintern ]]-Data[[#This Row],[temperatuur]]</f>
        <v>2.9039411764705854</v>
      </c>
      <c r="H5217" s="7">
        <f>ROUND(IF(Data[[#This Row],[deltaT]]&gt;0,(Data[[#This Row],[Tintern ]]-Data[[#This Row],[temperatuur]])*Uitgangspunten!$B$9,0),1)</f>
        <v>10.1</v>
      </c>
      <c r="I5217"/>
      <c r="J5217"/>
      <c r="K5217" s="6"/>
      <c r="O5217" s="5"/>
      <c r="P5217" s="8"/>
      <c r="U5217"/>
      <c r="V5217"/>
    </row>
    <row r="5218" spans="1:22" x14ac:dyDescent="0.25">
      <c r="A5218">
        <v>2004</v>
      </c>
      <c r="B5218">
        <v>3</v>
      </c>
      <c r="C5218">
        <v>16</v>
      </c>
      <c r="D5218">
        <v>2</v>
      </c>
      <c r="E5218" s="13">
        <v>12.600000000000001</v>
      </c>
      <c r="F5218" s="7">
        <f>(((20-15)/(MIN($E$2:$E$8761)-15))*Data[[#This Row],[temperatuur]])+18.151</f>
        <v>15.503941176470587</v>
      </c>
      <c r="G5218" s="7">
        <f>Data[[#This Row],[Tintern ]]-Data[[#This Row],[temperatuur]]</f>
        <v>2.9039411764705854</v>
      </c>
      <c r="H5218" s="7">
        <f>ROUND(IF(Data[[#This Row],[deltaT]]&gt;0,(Data[[#This Row],[Tintern ]]-Data[[#This Row],[temperatuur]])*Uitgangspunten!$B$9,0),1)</f>
        <v>10.1</v>
      </c>
      <c r="I5218"/>
      <c r="J5218"/>
      <c r="K5218" s="6"/>
      <c r="O5218" s="5"/>
      <c r="P5218" s="8"/>
      <c r="U5218"/>
      <c r="V5218"/>
    </row>
    <row r="5219" spans="1:22" x14ac:dyDescent="0.25">
      <c r="A5219">
        <v>2004</v>
      </c>
      <c r="B5219">
        <v>3</v>
      </c>
      <c r="C5219">
        <v>16</v>
      </c>
      <c r="D5219">
        <v>11</v>
      </c>
      <c r="E5219" s="13">
        <v>12.600000000000001</v>
      </c>
      <c r="F5219" s="7">
        <f>(((20-15)/(MIN($E$2:$E$8761)-15))*Data[[#This Row],[temperatuur]])+18.151</f>
        <v>15.503941176470587</v>
      </c>
      <c r="G5219" s="7">
        <f>Data[[#This Row],[Tintern ]]-Data[[#This Row],[temperatuur]]</f>
        <v>2.9039411764705854</v>
      </c>
      <c r="H5219" s="7">
        <f>ROUND(IF(Data[[#This Row],[deltaT]]&gt;0,(Data[[#This Row],[Tintern ]]-Data[[#This Row],[temperatuur]])*Uitgangspunten!$B$9,0),1)</f>
        <v>10.1</v>
      </c>
      <c r="I5219"/>
      <c r="J5219"/>
      <c r="K5219" s="6"/>
      <c r="O5219" s="5"/>
      <c r="P5219" s="8"/>
      <c r="U5219"/>
      <c r="V5219"/>
    </row>
    <row r="5220" spans="1:22" x14ac:dyDescent="0.25">
      <c r="A5220">
        <v>2004</v>
      </c>
      <c r="B5220">
        <v>3</v>
      </c>
      <c r="C5220">
        <v>29</v>
      </c>
      <c r="D5220">
        <v>17</v>
      </c>
      <c r="E5220" s="13">
        <v>12.600000000000001</v>
      </c>
      <c r="F5220" s="7">
        <f>(((20-15)/(MIN($E$2:$E$8761)-15))*Data[[#This Row],[temperatuur]])+18.151</f>
        <v>15.503941176470587</v>
      </c>
      <c r="G5220" s="7">
        <f>Data[[#This Row],[Tintern ]]-Data[[#This Row],[temperatuur]]</f>
        <v>2.9039411764705854</v>
      </c>
      <c r="H5220" s="7">
        <f>ROUND(IF(Data[[#This Row],[deltaT]]&gt;0,(Data[[#This Row],[Tintern ]]-Data[[#This Row],[temperatuur]])*Uitgangspunten!$B$9,0),1)</f>
        <v>10.1</v>
      </c>
      <c r="I5220"/>
      <c r="J5220"/>
      <c r="K5220" s="6"/>
      <c r="O5220" s="5"/>
      <c r="P5220" s="8"/>
      <c r="U5220"/>
      <c r="V5220"/>
    </row>
    <row r="5221" spans="1:22" x14ac:dyDescent="0.25">
      <c r="A5221">
        <v>2002</v>
      </c>
      <c r="B5221">
        <v>4</v>
      </c>
      <c r="C5221">
        <v>4</v>
      </c>
      <c r="D5221">
        <v>19</v>
      </c>
      <c r="E5221" s="13">
        <v>12.600000000000001</v>
      </c>
      <c r="F5221" s="7">
        <f>(((20-15)/(MIN($E$2:$E$8761)-15))*Data[[#This Row],[temperatuur]])+18.151</f>
        <v>15.503941176470587</v>
      </c>
      <c r="G5221" s="7">
        <f>Data[[#This Row],[Tintern ]]-Data[[#This Row],[temperatuur]]</f>
        <v>2.9039411764705854</v>
      </c>
      <c r="H5221" s="7">
        <f>ROUND(IF(Data[[#This Row],[deltaT]]&gt;0,(Data[[#This Row],[Tintern ]]-Data[[#This Row],[temperatuur]])*Uitgangspunten!$B$9,0),1)</f>
        <v>10.1</v>
      </c>
      <c r="I5221"/>
      <c r="J5221"/>
      <c r="K5221" s="6"/>
      <c r="O5221" s="5"/>
      <c r="P5221" s="8"/>
      <c r="U5221"/>
      <c r="V5221"/>
    </row>
    <row r="5222" spans="1:22" x14ac:dyDescent="0.25">
      <c r="A5222">
        <v>2002</v>
      </c>
      <c r="B5222">
        <v>4</v>
      </c>
      <c r="C5222">
        <v>7</v>
      </c>
      <c r="D5222">
        <v>16</v>
      </c>
      <c r="E5222" s="13">
        <v>12.600000000000001</v>
      </c>
      <c r="F5222" s="7">
        <f>(((20-15)/(MIN($E$2:$E$8761)-15))*Data[[#This Row],[temperatuur]])+18.151</f>
        <v>15.503941176470587</v>
      </c>
      <c r="G5222" s="7">
        <f>Data[[#This Row],[Tintern ]]-Data[[#This Row],[temperatuur]]</f>
        <v>2.9039411764705854</v>
      </c>
      <c r="H5222" s="7">
        <f>ROUND(IF(Data[[#This Row],[deltaT]]&gt;0,(Data[[#This Row],[Tintern ]]-Data[[#This Row],[temperatuur]])*Uitgangspunten!$B$9,0),1)</f>
        <v>10.1</v>
      </c>
      <c r="I5222"/>
      <c r="J5222"/>
      <c r="K5222" s="6"/>
      <c r="O5222" s="5"/>
      <c r="P5222" s="8"/>
      <c r="U5222"/>
      <c r="V5222"/>
    </row>
    <row r="5223" spans="1:22" x14ac:dyDescent="0.25">
      <c r="A5223">
        <v>2002</v>
      </c>
      <c r="B5223">
        <v>4</v>
      </c>
      <c r="C5223">
        <v>8</v>
      </c>
      <c r="D5223">
        <v>11</v>
      </c>
      <c r="E5223" s="13">
        <v>12.600000000000001</v>
      </c>
      <c r="F5223" s="7">
        <f>(((20-15)/(MIN($E$2:$E$8761)-15))*Data[[#This Row],[temperatuur]])+18.151</f>
        <v>15.503941176470587</v>
      </c>
      <c r="G5223" s="7">
        <f>Data[[#This Row],[Tintern ]]-Data[[#This Row],[temperatuur]]</f>
        <v>2.9039411764705854</v>
      </c>
      <c r="H5223" s="7">
        <f>ROUND(IF(Data[[#This Row],[deltaT]]&gt;0,(Data[[#This Row],[Tintern ]]-Data[[#This Row],[temperatuur]])*Uitgangspunten!$B$9,0),1)</f>
        <v>10.1</v>
      </c>
      <c r="I5223"/>
      <c r="J5223"/>
      <c r="K5223" s="6"/>
      <c r="O5223" s="5"/>
      <c r="P5223" s="8"/>
      <c r="U5223"/>
      <c r="V5223"/>
    </row>
    <row r="5224" spans="1:22" x14ac:dyDescent="0.25">
      <c r="A5224">
        <v>2002</v>
      </c>
      <c r="B5224">
        <v>4</v>
      </c>
      <c r="C5224">
        <v>8</v>
      </c>
      <c r="D5224">
        <v>17</v>
      </c>
      <c r="E5224" s="13">
        <v>12.600000000000001</v>
      </c>
      <c r="F5224" s="7">
        <f>(((20-15)/(MIN($E$2:$E$8761)-15))*Data[[#This Row],[temperatuur]])+18.151</f>
        <v>15.503941176470587</v>
      </c>
      <c r="G5224" s="7">
        <f>Data[[#This Row],[Tintern ]]-Data[[#This Row],[temperatuur]]</f>
        <v>2.9039411764705854</v>
      </c>
      <c r="H5224" s="7">
        <f>ROUND(IF(Data[[#This Row],[deltaT]]&gt;0,(Data[[#This Row],[Tintern ]]-Data[[#This Row],[temperatuur]])*Uitgangspunten!$B$9,0),1)</f>
        <v>10.1</v>
      </c>
      <c r="I5224"/>
      <c r="J5224"/>
      <c r="K5224" s="6"/>
      <c r="O5224" s="5"/>
      <c r="P5224" s="8"/>
      <c r="U5224"/>
      <c r="V5224"/>
    </row>
    <row r="5225" spans="1:22" x14ac:dyDescent="0.25">
      <c r="A5225">
        <v>2002</v>
      </c>
      <c r="B5225">
        <v>4</v>
      </c>
      <c r="C5225">
        <v>12</v>
      </c>
      <c r="D5225">
        <v>13</v>
      </c>
      <c r="E5225" s="13">
        <v>12.600000000000001</v>
      </c>
      <c r="F5225" s="7">
        <f>(((20-15)/(MIN($E$2:$E$8761)-15))*Data[[#This Row],[temperatuur]])+18.151</f>
        <v>15.503941176470587</v>
      </c>
      <c r="G5225" s="7">
        <f>Data[[#This Row],[Tintern ]]-Data[[#This Row],[temperatuur]]</f>
        <v>2.9039411764705854</v>
      </c>
      <c r="H5225" s="7">
        <f>ROUND(IF(Data[[#This Row],[deltaT]]&gt;0,(Data[[#This Row],[Tintern ]]-Data[[#This Row],[temperatuur]])*Uitgangspunten!$B$9,0),1)</f>
        <v>10.1</v>
      </c>
      <c r="I5225"/>
      <c r="J5225"/>
      <c r="K5225" s="6"/>
      <c r="O5225" s="5"/>
      <c r="P5225" s="8"/>
      <c r="U5225"/>
      <c r="V5225"/>
    </row>
    <row r="5226" spans="1:22" x14ac:dyDescent="0.25">
      <c r="A5226">
        <v>2002</v>
      </c>
      <c r="B5226">
        <v>4</v>
      </c>
      <c r="C5226">
        <v>18</v>
      </c>
      <c r="D5226">
        <v>15</v>
      </c>
      <c r="E5226" s="13">
        <v>12.600000000000001</v>
      </c>
      <c r="F5226" s="7">
        <f>(((20-15)/(MIN($E$2:$E$8761)-15))*Data[[#This Row],[temperatuur]])+18.151</f>
        <v>15.503941176470587</v>
      </c>
      <c r="G5226" s="7">
        <f>Data[[#This Row],[Tintern ]]-Data[[#This Row],[temperatuur]]</f>
        <v>2.9039411764705854</v>
      </c>
      <c r="H5226" s="7">
        <f>ROUND(IF(Data[[#This Row],[deltaT]]&gt;0,(Data[[#This Row],[Tintern ]]-Data[[#This Row],[temperatuur]])*Uitgangspunten!$B$9,0),1)</f>
        <v>10.1</v>
      </c>
      <c r="I5226"/>
      <c r="J5226"/>
      <c r="K5226" s="6"/>
      <c r="O5226" s="5"/>
      <c r="P5226" s="8"/>
      <c r="U5226"/>
      <c r="V5226"/>
    </row>
    <row r="5227" spans="1:22" x14ac:dyDescent="0.25">
      <c r="A5227">
        <v>2002</v>
      </c>
      <c r="B5227">
        <v>4</v>
      </c>
      <c r="C5227">
        <v>19</v>
      </c>
      <c r="D5227">
        <v>10</v>
      </c>
      <c r="E5227" s="13">
        <v>12.600000000000001</v>
      </c>
      <c r="F5227" s="7">
        <f>(((20-15)/(MIN($E$2:$E$8761)-15))*Data[[#This Row],[temperatuur]])+18.151</f>
        <v>15.503941176470587</v>
      </c>
      <c r="G5227" s="7">
        <f>Data[[#This Row],[Tintern ]]-Data[[#This Row],[temperatuur]]</f>
        <v>2.9039411764705854</v>
      </c>
      <c r="H5227" s="7">
        <f>ROUND(IF(Data[[#This Row],[deltaT]]&gt;0,(Data[[#This Row],[Tintern ]]-Data[[#This Row],[temperatuur]])*Uitgangspunten!$B$9,0),1)</f>
        <v>10.1</v>
      </c>
      <c r="I5227"/>
      <c r="J5227"/>
      <c r="K5227" s="6"/>
      <c r="O5227" s="5"/>
      <c r="P5227" s="8"/>
      <c r="U5227"/>
      <c r="V5227"/>
    </row>
    <row r="5228" spans="1:22" x14ac:dyDescent="0.25">
      <c r="A5228">
        <v>2002</v>
      </c>
      <c r="B5228">
        <v>4</v>
      </c>
      <c r="C5228">
        <v>22</v>
      </c>
      <c r="D5228">
        <v>24</v>
      </c>
      <c r="E5228" s="13">
        <v>12.600000000000001</v>
      </c>
      <c r="F5228" s="7">
        <f>(((20-15)/(MIN($E$2:$E$8761)-15))*Data[[#This Row],[temperatuur]])+18.151</f>
        <v>15.503941176470587</v>
      </c>
      <c r="G5228" s="7">
        <f>Data[[#This Row],[Tintern ]]-Data[[#This Row],[temperatuur]]</f>
        <v>2.9039411764705854</v>
      </c>
      <c r="H5228" s="7">
        <f>ROUND(IF(Data[[#This Row],[deltaT]]&gt;0,(Data[[#This Row],[Tintern ]]-Data[[#This Row],[temperatuur]])*Uitgangspunten!$B$9,0),1)</f>
        <v>10.1</v>
      </c>
      <c r="I5228"/>
      <c r="J5228"/>
      <c r="K5228" s="6"/>
      <c r="O5228" s="5"/>
      <c r="P5228" s="8"/>
      <c r="U5228"/>
      <c r="V5228"/>
    </row>
    <row r="5229" spans="1:22" x14ac:dyDescent="0.25">
      <c r="A5229">
        <v>2002</v>
      </c>
      <c r="B5229">
        <v>4</v>
      </c>
      <c r="C5229">
        <v>23</v>
      </c>
      <c r="D5229">
        <v>7</v>
      </c>
      <c r="E5229" s="13">
        <v>12.600000000000001</v>
      </c>
      <c r="F5229" s="7">
        <f>(((20-15)/(MIN($E$2:$E$8761)-15))*Data[[#This Row],[temperatuur]])+18.151</f>
        <v>15.503941176470587</v>
      </c>
      <c r="G5229" s="7">
        <f>Data[[#This Row],[Tintern ]]-Data[[#This Row],[temperatuur]]</f>
        <v>2.9039411764705854</v>
      </c>
      <c r="H5229" s="7">
        <f>ROUND(IF(Data[[#This Row],[deltaT]]&gt;0,(Data[[#This Row],[Tintern ]]-Data[[#This Row],[temperatuur]])*Uitgangspunten!$B$9,0),1)</f>
        <v>10.1</v>
      </c>
      <c r="I5229"/>
      <c r="J5229"/>
      <c r="K5229" s="6"/>
      <c r="O5229" s="5"/>
      <c r="P5229" s="8"/>
      <c r="U5229"/>
      <c r="V5229"/>
    </row>
    <row r="5230" spans="1:22" x14ac:dyDescent="0.25">
      <c r="A5230">
        <v>2000</v>
      </c>
      <c r="B5230" s="3">
        <v>5</v>
      </c>
      <c r="C5230" s="3">
        <v>1</v>
      </c>
      <c r="D5230" s="3">
        <v>9</v>
      </c>
      <c r="E5230" s="13">
        <v>12.600000000000001</v>
      </c>
      <c r="F5230" s="7">
        <f>(((20-15)/(MIN($E$2:$E$8761)-15))*Data[[#This Row],[temperatuur]])+18.151</f>
        <v>15.503941176470587</v>
      </c>
      <c r="G5230" s="7">
        <f>Data[[#This Row],[Tintern ]]-Data[[#This Row],[temperatuur]]</f>
        <v>2.9039411764705854</v>
      </c>
      <c r="H5230" s="7">
        <f>ROUND(IF(Data[[#This Row],[deltaT]]&gt;0,(Data[[#This Row],[Tintern ]]-Data[[#This Row],[temperatuur]])*Uitgangspunten!$B$9,0),1)</f>
        <v>10.1</v>
      </c>
      <c r="I5230"/>
      <c r="J5230"/>
      <c r="K5230" s="6"/>
      <c r="O5230" s="5"/>
      <c r="P5230" s="8"/>
      <c r="U5230"/>
      <c r="V5230"/>
    </row>
    <row r="5231" spans="1:22" x14ac:dyDescent="0.25">
      <c r="A5231">
        <v>2000</v>
      </c>
      <c r="B5231">
        <v>5</v>
      </c>
      <c r="C5231">
        <v>3</v>
      </c>
      <c r="D5231">
        <v>11</v>
      </c>
      <c r="E5231" s="13">
        <v>12.600000000000001</v>
      </c>
      <c r="F5231" s="7">
        <f>(((20-15)/(MIN($E$2:$E$8761)-15))*Data[[#This Row],[temperatuur]])+18.151</f>
        <v>15.503941176470587</v>
      </c>
      <c r="G5231" s="7">
        <f>Data[[#This Row],[Tintern ]]-Data[[#This Row],[temperatuur]]</f>
        <v>2.9039411764705854</v>
      </c>
      <c r="H5231" s="7">
        <f>ROUND(IF(Data[[#This Row],[deltaT]]&gt;0,(Data[[#This Row],[Tintern ]]-Data[[#This Row],[temperatuur]])*Uitgangspunten!$B$9,0),1)</f>
        <v>10.1</v>
      </c>
      <c r="I5231"/>
      <c r="J5231"/>
      <c r="K5231" s="6"/>
      <c r="O5231" s="5"/>
      <c r="P5231" s="8"/>
      <c r="U5231"/>
      <c r="V5231"/>
    </row>
    <row r="5232" spans="1:22" x14ac:dyDescent="0.25">
      <c r="A5232">
        <v>2000</v>
      </c>
      <c r="B5232">
        <v>5</v>
      </c>
      <c r="C5232">
        <v>6</v>
      </c>
      <c r="D5232">
        <v>3</v>
      </c>
      <c r="E5232" s="13">
        <v>12.600000000000001</v>
      </c>
      <c r="F5232" s="7">
        <f>(((20-15)/(MIN($E$2:$E$8761)-15))*Data[[#This Row],[temperatuur]])+18.151</f>
        <v>15.503941176470587</v>
      </c>
      <c r="G5232" s="7">
        <f>Data[[#This Row],[Tintern ]]-Data[[#This Row],[temperatuur]]</f>
        <v>2.9039411764705854</v>
      </c>
      <c r="H5232" s="7">
        <f>ROUND(IF(Data[[#This Row],[deltaT]]&gt;0,(Data[[#This Row],[Tintern ]]-Data[[#This Row],[temperatuur]])*Uitgangspunten!$B$9,0),1)</f>
        <v>10.1</v>
      </c>
      <c r="I5232"/>
      <c r="J5232"/>
      <c r="K5232" s="6"/>
      <c r="O5232" s="5"/>
      <c r="P5232" s="8"/>
      <c r="U5232"/>
      <c r="V5232"/>
    </row>
    <row r="5233" spans="1:22" x14ac:dyDescent="0.25">
      <c r="A5233">
        <v>2000</v>
      </c>
      <c r="B5233">
        <v>5</v>
      </c>
      <c r="C5233">
        <v>8</v>
      </c>
      <c r="D5233">
        <v>1</v>
      </c>
      <c r="E5233" s="13">
        <v>12.600000000000001</v>
      </c>
      <c r="F5233" s="7">
        <f>(((20-15)/(MIN($E$2:$E$8761)-15))*Data[[#This Row],[temperatuur]])+18.151</f>
        <v>15.503941176470587</v>
      </c>
      <c r="G5233" s="7">
        <f>Data[[#This Row],[Tintern ]]-Data[[#This Row],[temperatuur]]</f>
        <v>2.9039411764705854</v>
      </c>
      <c r="H5233" s="7">
        <f>ROUND(IF(Data[[#This Row],[deltaT]]&gt;0,(Data[[#This Row],[Tintern ]]-Data[[#This Row],[temperatuur]])*Uitgangspunten!$B$9,0),1)</f>
        <v>10.1</v>
      </c>
      <c r="I5233"/>
      <c r="J5233"/>
      <c r="K5233" s="6"/>
      <c r="O5233" s="5"/>
      <c r="P5233" s="8"/>
      <c r="U5233"/>
      <c r="V5233"/>
    </row>
    <row r="5234" spans="1:22" x14ac:dyDescent="0.25">
      <c r="A5234">
        <v>2000</v>
      </c>
      <c r="B5234">
        <v>5</v>
      </c>
      <c r="C5234">
        <v>13</v>
      </c>
      <c r="D5234">
        <v>4</v>
      </c>
      <c r="E5234" s="13">
        <v>12.600000000000001</v>
      </c>
      <c r="F5234" s="7">
        <f>(((20-15)/(MIN($E$2:$E$8761)-15))*Data[[#This Row],[temperatuur]])+18.151</f>
        <v>15.503941176470587</v>
      </c>
      <c r="G5234" s="7">
        <f>Data[[#This Row],[Tintern ]]-Data[[#This Row],[temperatuur]]</f>
        <v>2.9039411764705854</v>
      </c>
      <c r="H5234" s="7">
        <f>ROUND(IF(Data[[#This Row],[deltaT]]&gt;0,(Data[[#This Row],[Tintern ]]-Data[[#This Row],[temperatuur]])*Uitgangspunten!$B$9,0),1)</f>
        <v>10.1</v>
      </c>
      <c r="I5234">
        <f>(MAX(E5210:E5233)+MIN(E5210:E5233))/20</f>
        <v>1.2550000000000001</v>
      </c>
      <c r="J5234"/>
      <c r="K5234" s="6"/>
      <c r="O5234" s="5"/>
      <c r="P5234" s="8"/>
      <c r="U5234"/>
      <c r="V5234"/>
    </row>
    <row r="5235" spans="1:22" x14ac:dyDescent="0.25">
      <c r="A5235">
        <v>2000</v>
      </c>
      <c r="B5235">
        <v>5</v>
      </c>
      <c r="C5235">
        <v>18</v>
      </c>
      <c r="D5235">
        <v>10</v>
      </c>
      <c r="E5235" s="13">
        <v>12.600000000000001</v>
      </c>
      <c r="F5235" s="7">
        <f>(((20-15)/(MIN($E$2:$E$8761)-15))*Data[[#This Row],[temperatuur]])+18.151</f>
        <v>15.503941176470587</v>
      </c>
      <c r="G5235" s="7">
        <f>Data[[#This Row],[Tintern ]]-Data[[#This Row],[temperatuur]]</f>
        <v>2.9039411764705854</v>
      </c>
      <c r="H5235" s="7">
        <f>ROUND(IF(Data[[#This Row],[deltaT]]&gt;0,(Data[[#This Row],[Tintern ]]-Data[[#This Row],[temperatuur]])*Uitgangspunten!$B$9,0),1)</f>
        <v>10.1</v>
      </c>
      <c r="I5235"/>
      <c r="J5235"/>
      <c r="K5235" s="6"/>
      <c r="O5235" s="5"/>
      <c r="P5235" s="8"/>
      <c r="U5235"/>
      <c r="V5235"/>
    </row>
    <row r="5236" spans="1:22" x14ac:dyDescent="0.25">
      <c r="A5236">
        <v>2000</v>
      </c>
      <c r="B5236">
        <v>5</v>
      </c>
      <c r="C5236">
        <v>19</v>
      </c>
      <c r="D5236">
        <v>8</v>
      </c>
      <c r="E5236" s="13">
        <v>12.600000000000001</v>
      </c>
      <c r="F5236" s="7">
        <f>(((20-15)/(MIN($E$2:$E$8761)-15))*Data[[#This Row],[temperatuur]])+18.151</f>
        <v>15.503941176470587</v>
      </c>
      <c r="G5236" s="7">
        <f>Data[[#This Row],[Tintern ]]-Data[[#This Row],[temperatuur]]</f>
        <v>2.9039411764705854</v>
      </c>
      <c r="H5236" s="7">
        <f>ROUND(IF(Data[[#This Row],[deltaT]]&gt;0,(Data[[#This Row],[Tintern ]]-Data[[#This Row],[temperatuur]])*Uitgangspunten!$B$9,0),1)</f>
        <v>10.1</v>
      </c>
      <c r="I5236"/>
      <c r="J5236"/>
      <c r="K5236" s="6"/>
      <c r="O5236" s="5"/>
      <c r="P5236" s="8"/>
      <c r="U5236"/>
      <c r="V5236"/>
    </row>
    <row r="5237" spans="1:22" x14ac:dyDescent="0.25">
      <c r="A5237">
        <v>2000</v>
      </c>
      <c r="B5237">
        <v>5</v>
      </c>
      <c r="C5237">
        <v>25</v>
      </c>
      <c r="D5237">
        <v>9</v>
      </c>
      <c r="E5237" s="13">
        <v>12.600000000000001</v>
      </c>
      <c r="F5237" s="7">
        <f>(((20-15)/(MIN($E$2:$E$8761)-15))*Data[[#This Row],[temperatuur]])+18.151</f>
        <v>15.503941176470587</v>
      </c>
      <c r="G5237" s="7">
        <f>Data[[#This Row],[Tintern ]]-Data[[#This Row],[temperatuur]]</f>
        <v>2.9039411764705854</v>
      </c>
      <c r="H5237" s="7">
        <f>ROUND(IF(Data[[#This Row],[deltaT]]&gt;0,(Data[[#This Row],[Tintern ]]-Data[[#This Row],[temperatuur]])*Uitgangspunten!$B$9,0),1)</f>
        <v>10.1</v>
      </c>
      <c r="I5237"/>
      <c r="J5237"/>
      <c r="K5237" s="6"/>
      <c r="O5237" s="5"/>
      <c r="P5237" s="8"/>
      <c r="U5237"/>
      <c r="V5237"/>
    </row>
    <row r="5238" spans="1:22" x14ac:dyDescent="0.25">
      <c r="A5238">
        <v>2000</v>
      </c>
      <c r="B5238">
        <v>5</v>
      </c>
      <c r="C5238">
        <v>25</v>
      </c>
      <c r="D5238">
        <v>19</v>
      </c>
      <c r="E5238" s="13">
        <v>12.600000000000001</v>
      </c>
      <c r="F5238" s="7">
        <f>(((20-15)/(MIN($E$2:$E$8761)-15))*Data[[#This Row],[temperatuur]])+18.151</f>
        <v>15.503941176470587</v>
      </c>
      <c r="G5238" s="7">
        <f>Data[[#This Row],[Tintern ]]-Data[[#This Row],[temperatuur]]</f>
        <v>2.9039411764705854</v>
      </c>
      <c r="H5238" s="7">
        <f>ROUND(IF(Data[[#This Row],[deltaT]]&gt;0,(Data[[#This Row],[Tintern ]]-Data[[#This Row],[temperatuur]])*Uitgangspunten!$B$9,0),1)</f>
        <v>10.1</v>
      </c>
      <c r="I5238"/>
      <c r="J5238"/>
      <c r="K5238" s="6"/>
      <c r="O5238" s="5"/>
      <c r="P5238" s="8"/>
      <c r="U5238"/>
      <c r="V5238"/>
    </row>
    <row r="5239" spans="1:22" x14ac:dyDescent="0.25">
      <c r="A5239">
        <v>2000</v>
      </c>
      <c r="B5239">
        <v>5</v>
      </c>
      <c r="C5239">
        <v>27</v>
      </c>
      <c r="D5239">
        <v>9</v>
      </c>
      <c r="E5239" s="13">
        <v>12.600000000000001</v>
      </c>
      <c r="F5239" s="7">
        <f>(((20-15)/(MIN($E$2:$E$8761)-15))*Data[[#This Row],[temperatuur]])+18.151</f>
        <v>15.503941176470587</v>
      </c>
      <c r="G5239" s="7">
        <f>Data[[#This Row],[Tintern ]]-Data[[#This Row],[temperatuur]]</f>
        <v>2.9039411764705854</v>
      </c>
      <c r="H5239" s="7">
        <f>ROUND(IF(Data[[#This Row],[deltaT]]&gt;0,(Data[[#This Row],[Tintern ]]-Data[[#This Row],[temperatuur]])*Uitgangspunten!$B$9,0),1)</f>
        <v>10.1</v>
      </c>
      <c r="I5239"/>
      <c r="J5239"/>
      <c r="K5239" s="6"/>
      <c r="O5239" s="5"/>
      <c r="P5239" s="8"/>
      <c r="U5239"/>
      <c r="V5239"/>
    </row>
    <row r="5240" spans="1:22" x14ac:dyDescent="0.25">
      <c r="A5240">
        <v>2011</v>
      </c>
      <c r="B5240">
        <v>6</v>
      </c>
      <c r="C5240">
        <v>3</v>
      </c>
      <c r="D5240">
        <v>2</v>
      </c>
      <c r="E5240" s="13">
        <v>12.600000000000001</v>
      </c>
      <c r="F5240" s="7">
        <f>(((20-15)/(MIN($E$2:$E$8761)-15))*Data[[#This Row],[temperatuur]])+18.151</f>
        <v>15.503941176470587</v>
      </c>
      <c r="G5240" s="7">
        <f>Data[[#This Row],[Tintern ]]-Data[[#This Row],[temperatuur]]</f>
        <v>2.9039411764705854</v>
      </c>
      <c r="H5240" s="7">
        <f>ROUND(IF(Data[[#This Row],[deltaT]]&gt;0,(Data[[#This Row],[Tintern ]]-Data[[#This Row],[temperatuur]])*Uitgangspunten!$B$9,0),1)</f>
        <v>10.1</v>
      </c>
      <c r="I5240"/>
      <c r="J5240"/>
      <c r="K5240" s="6"/>
      <c r="O5240" s="5"/>
      <c r="P5240" s="8"/>
      <c r="U5240"/>
      <c r="V5240"/>
    </row>
    <row r="5241" spans="1:22" x14ac:dyDescent="0.25">
      <c r="A5241">
        <v>2011</v>
      </c>
      <c r="B5241">
        <v>6</v>
      </c>
      <c r="C5241">
        <v>10</v>
      </c>
      <c r="D5241">
        <v>19</v>
      </c>
      <c r="E5241" s="13">
        <v>12.600000000000001</v>
      </c>
      <c r="F5241" s="7">
        <f>(((20-15)/(MIN($E$2:$E$8761)-15))*Data[[#This Row],[temperatuur]])+18.151</f>
        <v>15.503941176470587</v>
      </c>
      <c r="G5241" s="7">
        <f>Data[[#This Row],[Tintern ]]-Data[[#This Row],[temperatuur]]</f>
        <v>2.9039411764705854</v>
      </c>
      <c r="H5241" s="7">
        <f>ROUND(IF(Data[[#This Row],[deltaT]]&gt;0,(Data[[#This Row],[Tintern ]]-Data[[#This Row],[temperatuur]])*Uitgangspunten!$B$9,0),1)</f>
        <v>10.1</v>
      </c>
      <c r="I5241"/>
      <c r="J5241"/>
      <c r="K5241" s="6"/>
      <c r="O5241" s="5"/>
      <c r="P5241" s="8"/>
      <c r="U5241"/>
      <c r="V5241"/>
    </row>
    <row r="5242" spans="1:22" x14ac:dyDescent="0.25">
      <c r="A5242">
        <v>2011</v>
      </c>
      <c r="B5242">
        <v>6</v>
      </c>
      <c r="C5242">
        <v>16</v>
      </c>
      <c r="D5242">
        <v>24</v>
      </c>
      <c r="E5242" s="13">
        <v>12.600000000000001</v>
      </c>
      <c r="F5242" s="7">
        <f>(((20-15)/(MIN($E$2:$E$8761)-15))*Data[[#This Row],[temperatuur]])+18.151</f>
        <v>15.503941176470587</v>
      </c>
      <c r="G5242" s="7">
        <f>Data[[#This Row],[Tintern ]]-Data[[#This Row],[temperatuur]]</f>
        <v>2.9039411764705854</v>
      </c>
      <c r="H5242" s="7">
        <f>ROUND(IF(Data[[#This Row],[deltaT]]&gt;0,(Data[[#This Row],[Tintern ]]-Data[[#This Row],[temperatuur]])*Uitgangspunten!$B$9,0),1)</f>
        <v>10.1</v>
      </c>
      <c r="I5242"/>
      <c r="J5242"/>
      <c r="K5242" s="6"/>
      <c r="O5242" s="5"/>
      <c r="P5242" s="8"/>
      <c r="U5242"/>
      <c r="V5242"/>
    </row>
    <row r="5243" spans="1:22" x14ac:dyDescent="0.25">
      <c r="A5243">
        <v>2011</v>
      </c>
      <c r="B5243">
        <v>6</v>
      </c>
      <c r="C5243">
        <v>18</v>
      </c>
      <c r="D5243">
        <v>24</v>
      </c>
      <c r="E5243" s="13">
        <v>12.600000000000001</v>
      </c>
      <c r="F5243" s="7">
        <f>(((20-15)/(MIN($E$2:$E$8761)-15))*Data[[#This Row],[temperatuur]])+18.151</f>
        <v>15.503941176470587</v>
      </c>
      <c r="G5243" s="7">
        <f>Data[[#This Row],[Tintern ]]-Data[[#This Row],[temperatuur]]</f>
        <v>2.9039411764705854</v>
      </c>
      <c r="H5243" s="7">
        <f>ROUND(IF(Data[[#This Row],[deltaT]]&gt;0,(Data[[#This Row],[Tintern ]]-Data[[#This Row],[temperatuur]])*Uitgangspunten!$B$9,0),1)</f>
        <v>10.1</v>
      </c>
      <c r="I5243"/>
      <c r="J5243"/>
      <c r="K5243" s="6"/>
      <c r="O5243" s="5"/>
      <c r="P5243" s="8"/>
      <c r="U5243"/>
      <c r="V5243"/>
    </row>
    <row r="5244" spans="1:22" x14ac:dyDescent="0.25">
      <c r="A5244">
        <v>2011</v>
      </c>
      <c r="B5244">
        <v>6</v>
      </c>
      <c r="C5244">
        <v>19</v>
      </c>
      <c r="D5244">
        <v>22</v>
      </c>
      <c r="E5244" s="13">
        <v>12.600000000000001</v>
      </c>
      <c r="F5244" s="7">
        <f>(((20-15)/(MIN($E$2:$E$8761)-15))*Data[[#This Row],[temperatuur]])+18.151</f>
        <v>15.503941176470587</v>
      </c>
      <c r="G5244" s="7">
        <f>Data[[#This Row],[Tintern ]]-Data[[#This Row],[temperatuur]]</f>
        <v>2.9039411764705854</v>
      </c>
      <c r="H5244" s="7">
        <f>ROUND(IF(Data[[#This Row],[deltaT]]&gt;0,(Data[[#This Row],[Tintern ]]-Data[[#This Row],[temperatuur]])*Uitgangspunten!$B$9,0),1)</f>
        <v>10.1</v>
      </c>
      <c r="I5244"/>
      <c r="J5244"/>
      <c r="K5244" s="6"/>
      <c r="O5244" s="5"/>
      <c r="P5244" s="8"/>
      <c r="U5244"/>
      <c r="V5244"/>
    </row>
    <row r="5245" spans="1:22" x14ac:dyDescent="0.25">
      <c r="A5245">
        <v>2011</v>
      </c>
      <c r="B5245">
        <v>6</v>
      </c>
      <c r="C5245">
        <v>24</v>
      </c>
      <c r="D5245">
        <v>5</v>
      </c>
      <c r="E5245" s="13">
        <v>12.600000000000001</v>
      </c>
      <c r="F5245" s="7">
        <f>(((20-15)/(MIN($E$2:$E$8761)-15))*Data[[#This Row],[temperatuur]])+18.151</f>
        <v>15.503941176470587</v>
      </c>
      <c r="G5245" s="7">
        <f>Data[[#This Row],[Tintern ]]-Data[[#This Row],[temperatuur]]</f>
        <v>2.9039411764705854</v>
      </c>
      <c r="H5245" s="7">
        <f>ROUND(IF(Data[[#This Row],[deltaT]]&gt;0,(Data[[#This Row],[Tintern ]]-Data[[#This Row],[temperatuur]])*Uitgangspunten!$B$9,0),1)</f>
        <v>10.1</v>
      </c>
      <c r="I5245"/>
      <c r="J5245"/>
      <c r="K5245" s="6"/>
      <c r="O5245" s="5"/>
      <c r="P5245" s="8"/>
      <c r="U5245"/>
      <c r="V5245"/>
    </row>
    <row r="5246" spans="1:22" x14ac:dyDescent="0.25">
      <c r="A5246">
        <v>2011</v>
      </c>
      <c r="B5246">
        <v>6</v>
      </c>
      <c r="C5246">
        <v>25</v>
      </c>
      <c r="D5246">
        <v>5</v>
      </c>
      <c r="E5246" s="13">
        <v>12.600000000000001</v>
      </c>
      <c r="F5246" s="7">
        <f>(((20-15)/(MIN($E$2:$E$8761)-15))*Data[[#This Row],[temperatuur]])+18.151</f>
        <v>15.503941176470587</v>
      </c>
      <c r="G5246" s="7">
        <f>Data[[#This Row],[Tintern ]]-Data[[#This Row],[temperatuur]]</f>
        <v>2.9039411764705854</v>
      </c>
      <c r="H5246" s="7">
        <f>ROUND(IF(Data[[#This Row],[deltaT]]&gt;0,(Data[[#This Row],[Tintern ]]-Data[[#This Row],[temperatuur]])*Uitgangspunten!$B$9,0),1)</f>
        <v>10.1</v>
      </c>
      <c r="I5246"/>
      <c r="J5246"/>
      <c r="K5246" s="6"/>
      <c r="O5246" s="5"/>
      <c r="P5246" s="8"/>
      <c r="U5246"/>
      <c r="V5246"/>
    </row>
    <row r="5247" spans="1:22" x14ac:dyDescent="0.25">
      <c r="A5247">
        <v>2011</v>
      </c>
      <c r="B5247">
        <v>6</v>
      </c>
      <c r="C5247">
        <v>25</v>
      </c>
      <c r="D5247">
        <v>6</v>
      </c>
      <c r="E5247" s="13">
        <v>12.600000000000001</v>
      </c>
      <c r="F5247" s="7">
        <f>(((20-15)/(MIN($E$2:$E$8761)-15))*Data[[#This Row],[temperatuur]])+18.151</f>
        <v>15.503941176470587</v>
      </c>
      <c r="G5247" s="7">
        <f>Data[[#This Row],[Tintern ]]-Data[[#This Row],[temperatuur]]</f>
        <v>2.9039411764705854</v>
      </c>
      <c r="H5247" s="7">
        <f>ROUND(IF(Data[[#This Row],[deltaT]]&gt;0,(Data[[#This Row],[Tintern ]]-Data[[#This Row],[temperatuur]])*Uitgangspunten!$B$9,0),1)</f>
        <v>10.1</v>
      </c>
      <c r="I5247"/>
      <c r="J5247"/>
      <c r="K5247" s="6"/>
      <c r="O5247" s="5"/>
      <c r="P5247" s="8"/>
      <c r="U5247"/>
      <c r="V5247"/>
    </row>
    <row r="5248" spans="1:22" x14ac:dyDescent="0.25">
      <c r="A5248">
        <v>2011</v>
      </c>
      <c r="B5248">
        <v>6</v>
      </c>
      <c r="C5248">
        <v>25</v>
      </c>
      <c r="D5248">
        <v>11</v>
      </c>
      <c r="E5248" s="13">
        <v>12.600000000000001</v>
      </c>
      <c r="F5248" s="7">
        <f>(((20-15)/(MIN($E$2:$E$8761)-15))*Data[[#This Row],[temperatuur]])+18.151</f>
        <v>15.503941176470587</v>
      </c>
      <c r="G5248" s="7">
        <f>Data[[#This Row],[Tintern ]]-Data[[#This Row],[temperatuur]]</f>
        <v>2.9039411764705854</v>
      </c>
      <c r="H5248" s="7">
        <f>ROUND(IF(Data[[#This Row],[deltaT]]&gt;0,(Data[[#This Row],[Tintern ]]-Data[[#This Row],[temperatuur]])*Uitgangspunten!$B$9,0),1)</f>
        <v>10.1</v>
      </c>
      <c r="I5248"/>
      <c r="J5248"/>
      <c r="K5248" s="6"/>
      <c r="O5248" s="5"/>
      <c r="P5248" s="8"/>
      <c r="U5248"/>
      <c r="V5248"/>
    </row>
    <row r="5249" spans="1:22" x14ac:dyDescent="0.25">
      <c r="A5249">
        <v>2011</v>
      </c>
      <c r="B5249">
        <v>6</v>
      </c>
      <c r="C5249">
        <v>30</v>
      </c>
      <c r="D5249">
        <v>21</v>
      </c>
      <c r="E5249" s="13">
        <v>12.600000000000001</v>
      </c>
      <c r="F5249" s="7">
        <f>(((20-15)/(MIN($E$2:$E$8761)-15))*Data[[#This Row],[temperatuur]])+18.151</f>
        <v>15.503941176470587</v>
      </c>
      <c r="G5249" s="7">
        <f>Data[[#This Row],[Tintern ]]-Data[[#This Row],[temperatuur]]</f>
        <v>2.9039411764705854</v>
      </c>
      <c r="H5249" s="7">
        <f>ROUND(IF(Data[[#This Row],[deltaT]]&gt;0,(Data[[#This Row],[Tintern ]]-Data[[#This Row],[temperatuur]])*Uitgangspunten!$B$9,0),1)</f>
        <v>10.1</v>
      </c>
      <c r="I5249"/>
      <c r="J5249"/>
      <c r="K5249" s="6"/>
      <c r="O5249" s="5"/>
      <c r="P5249" s="8"/>
      <c r="U5249"/>
      <c r="V5249"/>
    </row>
    <row r="5250" spans="1:22" x14ac:dyDescent="0.25">
      <c r="A5250">
        <v>2008</v>
      </c>
      <c r="B5250">
        <v>7</v>
      </c>
      <c r="C5250">
        <v>9</v>
      </c>
      <c r="D5250">
        <v>3</v>
      </c>
      <c r="E5250" s="13">
        <v>12.600000000000001</v>
      </c>
      <c r="F5250" s="7">
        <f>(((20-15)/(MIN($E$2:$E$8761)-15))*Data[[#This Row],[temperatuur]])+18.151</f>
        <v>15.503941176470587</v>
      </c>
      <c r="G5250" s="7">
        <f>Data[[#This Row],[Tintern ]]-Data[[#This Row],[temperatuur]]</f>
        <v>2.9039411764705854</v>
      </c>
      <c r="H5250" s="7">
        <f>ROUND(IF(Data[[#This Row],[deltaT]]&gt;0,(Data[[#This Row],[Tintern ]]-Data[[#This Row],[temperatuur]])*Uitgangspunten!$B$9,0),1)</f>
        <v>10.1</v>
      </c>
      <c r="I5250"/>
      <c r="J5250"/>
      <c r="K5250" s="6"/>
      <c r="O5250" s="5"/>
      <c r="P5250" s="8"/>
      <c r="U5250"/>
      <c r="V5250"/>
    </row>
    <row r="5251" spans="1:22" x14ac:dyDescent="0.25">
      <c r="A5251">
        <v>2008</v>
      </c>
      <c r="B5251">
        <v>7</v>
      </c>
      <c r="C5251">
        <v>12</v>
      </c>
      <c r="D5251">
        <v>21</v>
      </c>
      <c r="E5251" s="13">
        <v>12.600000000000001</v>
      </c>
      <c r="F5251" s="7">
        <f>(((20-15)/(MIN($E$2:$E$8761)-15))*Data[[#This Row],[temperatuur]])+18.151</f>
        <v>15.503941176470587</v>
      </c>
      <c r="G5251" s="7">
        <f>Data[[#This Row],[Tintern ]]-Data[[#This Row],[temperatuur]]</f>
        <v>2.9039411764705854</v>
      </c>
      <c r="H5251" s="7">
        <f>ROUND(IF(Data[[#This Row],[deltaT]]&gt;0,(Data[[#This Row],[Tintern ]]-Data[[#This Row],[temperatuur]])*Uitgangspunten!$B$9,0),1)</f>
        <v>10.1</v>
      </c>
      <c r="I5251"/>
      <c r="J5251"/>
      <c r="K5251" s="6"/>
      <c r="O5251" s="5"/>
      <c r="P5251" s="8"/>
      <c r="U5251"/>
      <c r="V5251"/>
    </row>
    <row r="5252" spans="1:22" x14ac:dyDescent="0.25">
      <c r="A5252">
        <v>2008</v>
      </c>
      <c r="B5252">
        <v>7</v>
      </c>
      <c r="C5252">
        <v>22</v>
      </c>
      <c r="D5252">
        <v>3</v>
      </c>
      <c r="E5252" s="13">
        <v>12.600000000000001</v>
      </c>
      <c r="F5252" s="7">
        <f>(((20-15)/(MIN($E$2:$E$8761)-15))*Data[[#This Row],[temperatuur]])+18.151</f>
        <v>15.503941176470587</v>
      </c>
      <c r="G5252" s="7">
        <f>Data[[#This Row],[Tintern ]]-Data[[#This Row],[temperatuur]]</f>
        <v>2.9039411764705854</v>
      </c>
      <c r="H5252" s="7">
        <f>ROUND(IF(Data[[#This Row],[deltaT]]&gt;0,(Data[[#This Row],[Tintern ]]-Data[[#This Row],[temperatuur]])*Uitgangspunten!$B$9,0),1)</f>
        <v>10.1</v>
      </c>
      <c r="I5252"/>
      <c r="J5252"/>
      <c r="K5252" s="6"/>
      <c r="O5252" s="5"/>
      <c r="P5252" s="8"/>
      <c r="U5252"/>
      <c r="V5252"/>
    </row>
    <row r="5253" spans="1:22" x14ac:dyDescent="0.25">
      <c r="A5253">
        <v>2008</v>
      </c>
      <c r="B5253">
        <v>7</v>
      </c>
      <c r="C5253">
        <v>22</v>
      </c>
      <c r="D5253">
        <v>4</v>
      </c>
      <c r="E5253" s="13">
        <v>12.600000000000001</v>
      </c>
      <c r="F5253" s="7">
        <f>(((20-15)/(MIN($E$2:$E$8761)-15))*Data[[#This Row],[temperatuur]])+18.151</f>
        <v>15.503941176470587</v>
      </c>
      <c r="G5253" s="7">
        <f>Data[[#This Row],[Tintern ]]-Data[[#This Row],[temperatuur]]</f>
        <v>2.9039411764705854</v>
      </c>
      <c r="H5253" s="7">
        <f>ROUND(IF(Data[[#This Row],[deltaT]]&gt;0,(Data[[#This Row],[Tintern ]]-Data[[#This Row],[temperatuur]])*Uitgangspunten!$B$9,0),1)</f>
        <v>10.1</v>
      </c>
      <c r="I5253"/>
      <c r="J5253"/>
      <c r="K5253" s="6"/>
      <c r="O5253" s="5"/>
      <c r="P5253" s="8"/>
      <c r="U5253"/>
      <c r="V5253"/>
    </row>
    <row r="5254" spans="1:22" x14ac:dyDescent="0.25">
      <c r="A5254">
        <v>2001</v>
      </c>
      <c r="B5254">
        <v>8</v>
      </c>
      <c r="C5254">
        <v>6</v>
      </c>
      <c r="D5254">
        <v>1</v>
      </c>
      <c r="E5254" s="13">
        <v>12.600000000000001</v>
      </c>
      <c r="F5254" s="7">
        <f>(((20-15)/(MIN($E$2:$E$8761)-15))*Data[[#This Row],[temperatuur]])+18.151</f>
        <v>15.503941176470587</v>
      </c>
      <c r="G5254" s="7">
        <f>Data[[#This Row],[Tintern ]]-Data[[#This Row],[temperatuur]]</f>
        <v>2.9039411764705854</v>
      </c>
      <c r="H5254" s="7">
        <f>ROUND(IF(Data[[#This Row],[deltaT]]&gt;0,(Data[[#This Row],[Tintern ]]-Data[[#This Row],[temperatuur]])*Uitgangspunten!$B$9,0),1)</f>
        <v>10.1</v>
      </c>
      <c r="I5254"/>
      <c r="J5254"/>
      <c r="K5254" s="6"/>
      <c r="O5254" s="5"/>
      <c r="P5254" s="8"/>
      <c r="U5254"/>
      <c r="V5254"/>
    </row>
    <row r="5255" spans="1:22" x14ac:dyDescent="0.25">
      <c r="A5255">
        <v>2001</v>
      </c>
      <c r="B5255">
        <v>8</v>
      </c>
      <c r="C5255">
        <v>10</v>
      </c>
      <c r="D5255">
        <v>5</v>
      </c>
      <c r="E5255" s="13">
        <v>12.600000000000001</v>
      </c>
      <c r="F5255" s="7">
        <f>(((20-15)/(MIN($E$2:$E$8761)-15))*Data[[#This Row],[temperatuur]])+18.151</f>
        <v>15.503941176470587</v>
      </c>
      <c r="G5255" s="7">
        <f>Data[[#This Row],[Tintern ]]-Data[[#This Row],[temperatuur]]</f>
        <v>2.9039411764705854</v>
      </c>
      <c r="H5255" s="7">
        <f>ROUND(IF(Data[[#This Row],[deltaT]]&gt;0,(Data[[#This Row],[Tintern ]]-Data[[#This Row],[temperatuur]])*Uitgangspunten!$B$9,0),1)</f>
        <v>10.1</v>
      </c>
      <c r="I5255"/>
      <c r="J5255"/>
      <c r="K5255" s="6"/>
      <c r="O5255" s="5"/>
      <c r="P5255" s="8"/>
      <c r="U5255"/>
      <c r="V5255"/>
    </row>
    <row r="5256" spans="1:22" x14ac:dyDescent="0.25">
      <c r="A5256">
        <v>2001</v>
      </c>
      <c r="B5256">
        <v>8</v>
      </c>
      <c r="C5256">
        <v>10</v>
      </c>
      <c r="D5256">
        <v>22</v>
      </c>
      <c r="E5256" s="13">
        <v>12.600000000000001</v>
      </c>
      <c r="F5256" s="7">
        <f>(((20-15)/(MIN($E$2:$E$8761)-15))*Data[[#This Row],[temperatuur]])+18.151</f>
        <v>15.503941176470587</v>
      </c>
      <c r="G5256" s="7">
        <f>Data[[#This Row],[Tintern ]]-Data[[#This Row],[temperatuur]]</f>
        <v>2.9039411764705854</v>
      </c>
      <c r="H5256" s="7">
        <f>ROUND(IF(Data[[#This Row],[deltaT]]&gt;0,(Data[[#This Row],[Tintern ]]-Data[[#This Row],[temperatuur]])*Uitgangspunten!$B$9,0),1)</f>
        <v>10.1</v>
      </c>
      <c r="I5256"/>
      <c r="J5256"/>
      <c r="K5256" s="6"/>
      <c r="O5256" s="5"/>
      <c r="P5256" s="8"/>
      <c r="U5256"/>
      <c r="V5256"/>
    </row>
    <row r="5257" spans="1:22" x14ac:dyDescent="0.25">
      <c r="A5257">
        <v>2001</v>
      </c>
      <c r="B5257">
        <v>8</v>
      </c>
      <c r="C5257">
        <v>16</v>
      </c>
      <c r="D5257">
        <v>22</v>
      </c>
      <c r="E5257" s="13">
        <v>12.600000000000001</v>
      </c>
      <c r="F5257" s="7">
        <f>(((20-15)/(MIN($E$2:$E$8761)-15))*Data[[#This Row],[temperatuur]])+18.151</f>
        <v>15.503941176470587</v>
      </c>
      <c r="G5257" s="7">
        <f>Data[[#This Row],[Tintern ]]-Data[[#This Row],[temperatuur]]</f>
        <v>2.9039411764705854</v>
      </c>
      <c r="H5257" s="7">
        <f>ROUND(IF(Data[[#This Row],[deltaT]]&gt;0,(Data[[#This Row],[Tintern ]]-Data[[#This Row],[temperatuur]])*Uitgangspunten!$B$9,0),1)</f>
        <v>10.1</v>
      </c>
      <c r="I5257"/>
      <c r="J5257"/>
      <c r="K5257" s="6"/>
      <c r="O5257" s="5"/>
      <c r="P5257" s="8"/>
      <c r="U5257"/>
      <c r="V5257"/>
    </row>
    <row r="5258" spans="1:22" x14ac:dyDescent="0.25">
      <c r="A5258">
        <v>2001</v>
      </c>
      <c r="B5258">
        <v>8</v>
      </c>
      <c r="C5258">
        <v>28</v>
      </c>
      <c r="D5258">
        <v>20</v>
      </c>
      <c r="E5258" s="13">
        <v>12.600000000000001</v>
      </c>
      <c r="F5258" s="7">
        <f>(((20-15)/(MIN($E$2:$E$8761)-15))*Data[[#This Row],[temperatuur]])+18.151</f>
        <v>15.503941176470587</v>
      </c>
      <c r="G5258" s="7">
        <f>Data[[#This Row],[Tintern ]]-Data[[#This Row],[temperatuur]]</f>
        <v>2.9039411764705854</v>
      </c>
      <c r="H5258" s="7">
        <f>ROUND(IF(Data[[#This Row],[deltaT]]&gt;0,(Data[[#This Row],[Tintern ]]-Data[[#This Row],[temperatuur]])*Uitgangspunten!$B$9,0),1)</f>
        <v>10.1</v>
      </c>
      <c r="I5258">
        <f>(MAX(E5234:E5257)+MIN(E5234:E5257))/20</f>
        <v>1.2600000000000002</v>
      </c>
      <c r="J5258"/>
      <c r="K5258" s="6"/>
      <c r="O5258" s="5"/>
      <c r="P5258" s="8"/>
      <c r="U5258"/>
      <c r="V5258"/>
    </row>
    <row r="5259" spans="1:22" x14ac:dyDescent="0.25">
      <c r="A5259">
        <v>2011</v>
      </c>
      <c r="B5259">
        <v>9</v>
      </c>
      <c r="C5259">
        <v>8</v>
      </c>
      <c r="D5259">
        <v>3</v>
      </c>
      <c r="E5259" s="13">
        <v>12.600000000000001</v>
      </c>
      <c r="F5259" s="7">
        <f>(((20-15)/(MIN($E$2:$E$8761)-15))*Data[[#This Row],[temperatuur]])+18.151</f>
        <v>15.503941176470587</v>
      </c>
      <c r="G5259" s="7">
        <f>Data[[#This Row],[Tintern ]]-Data[[#This Row],[temperatuur]]</f>
        <v>2.9039411764705854</v>
      </c>
      <c r="H5259" s="7">
        <f>ROUND(IF(Data[[#This Row],[deltaT]]&gt;0,(Data[[#This Row],[Tintern ]]-Data[[#This Row],[temperatuur]])*Uitgangspunten!$B$9,0),1)</f>
        <v>10.1</v>
      </c>
      <c r="I5259"/>
      <c r="J5259"/>
      <c r="K5259" s="6"/>
      <c r="O5259" s="5"/>
      <c r="P5259" s="8"/>
      <c r="U5259"/>
      <c r="V5259"/>
    </row>
    <row r="5260" spans="1:22" x14ac:dyDescent="0.25">
      <c r="A5260">
        <v>2011</v>
      </c>
      <c r="B5260">
        <v>9</v>
      </c>
      <c r="C5260">
        <v>18</v>
      </c>
      <c r="D5260">
        <v>8</v>
      </c>
      <c r="E5260" s="13">
        <v>12.600000000000001</v>
      </c>
      <c r="F5260" s="7">
        <f>(((20-15)/(MIN($E$2:$E$8761)-15))*Data[[#This Row],[temperatuur]])+18.151</f>
        <v>15.503941176470587</v>
      </c>
      <c r="G5260" s="7">
        <f>Data[[#This Row],[Tintern ]]-Data[[#This Row],[temperatuur]]</f>
        <v>2.9039411764705854</v>
      </c>
      <c r="H5260" s="7">
        <f>ROUND(IF(Data[[#This Row],[deltaT]]&gt;0,(Data[[#This Row],[Tintern ]]-Data[[#This Row],[temperatuur]])*Uitgangspunten!$B$9,0),1)</f>
        <v>10.1</v>
      </c>
      <c r="I5260"/>
      <c r="J5260"/>
      <c r="K5260" s="6"/>
      <c r="O5260" s="5"/>
      <c r="P5260" s="8"/>
      <c r="U5260"/>
      <c r="V5260"/>
    </row>
    <row r="5261" spans="1:22" x14ac:dyDescent="0.25">
      <c r="A5261">
        <v>2011</v>
      </c>
      <c r="B5261">
        <v>9</v>
      </c>
      <c r="C5261">
        <v>20</v>
      </c>
      <c r="D5261">
        <v>4</v>
      </c>
      <c r="E5261" s="13">
        <v>12.600000000000001</v>
      </c>
      <c r="F5261" s="7">
        <f>(((20-15)/(MIN($E$2:$E$8761)-15))*Data[[#This Row],[temperatuur]])+18.151</f>
        <v>15.503941176470587</v>
      </c>
      <c r="G5261" s="7">
        <f>Data[[#This Row],[Tintern ]]-Data[[#This Row],[temperatuur]]</f>
        <v>2.9039411764705854</v>
      </c>
      <c r="H5261" s="7">
        <f>ROUND(IF(Data[[#This Row],[deltaT]]&gt;0,(Data[[#This Row],[Tintern ]]-Data[[#This Row],[temperatuur]])*Uitgangspunten!$B$9,0),1)</f>
        <v>10.1</v>
      </c>
      <c r="I5261"/>
      <c r="J5261"/>
      <c r="K5261" s="6"/>
      <c r="O5261" s="5"/>
      <c r="P5261" s="8"/>
      <c r="U5261"/>
      <c r="V5261"/>
    </row>
    <row r="5262" spans="1:22" x14ac:dyDescent="0.25">
      <c r="A5262">
        <v>2011</v>
      </c>
      <c r="B5262">
        <v>9</v>
      </c>
      <c r="C5262">
        <v>23</v>
      </c>
      <c r="D5262">
        <v>18</v>
      </c>
      <c r="E5262" s="13">
        <v>12.600000000000001</v>
      </c>
      <c r="F5262" s="7">
        <f>(((20-15)/(MIN($E$2:$E$8761)-15))*Data[[#This Row],[temperatuur]])+18.151</f>
        <v>15.503941176470587</v>
      </c>
      <c r="G5262" s="7">
        <f>Data[[#This Row],[Tintern ]]-Data[[#This Row],[temperatuur]]</f>
        <v>2.9039411764705854</v>
      </c>
      <c r="H5262" s="7">
        <f>ROUND(IF(Data[[#This Row],[deltaT]]&gt;0,(Data[[#This Row],[Tintern ]]-Data[[#This Row],[temperatuur]])*Uitgangspunten!$B$9,0),1)</f>
        <v>10.1</v>
      </c>
      <c r="I5262"/>
      <c r="J5262"/>
      <c r="K5262" s="6"/>
      <c r="O5262" s="5"/>
      <c r="P5262" s="8"/>
      <c r="U5262"/>
      <c r="V5262"/>
    </row>
    <row r="5263" spans="1:22" x14ac:dyDescent="0.25">
      <c r="A5263">
        <v>2011</v>
      </c>
      <c r="B5263">
        <v>9</v>
      </c>
      <c r="C5263">
        <v>30</v>
      </c>
      <c r="D5263">
        <v>4</v>
      </c>
      <c r="E5263" s="13">
        <v>12.600000000000001</v>
      </c>
      <c r="F5263" s="7">
        <f>(((20-15)/(MIN($E$2:$E$8761)-15))*Data[[#This Row],[temperatuur]])+18.151</f>
        <v>15.503941176470587</v>
      </c>
      <c r="G5263" s="7">
        <f>Data[[#This Row],[Tintern ]]-Data[[#This Row],[temperatuur]]</f>
        <v>2.9039411764705854</v>
      </c>
      <c r="H5263" s="7">
        <f>ROUND(IF(Data[[#This Row],[deltaT]]&gt;0,(Data[[#This Row],[Tintern ]]-Data[[#This Row],[temperatuur]])*Uitgangspunten!$B$9,0),1)</f>
        <v>10.1</v>
      </c>
      <c r="I5263"/>
      <c r="J5263"/>
      <c r="K5263" s="6"/>
      <c r="O5263" s="5"/>
      <c r="P5263" s="8"/>
      <c r="U5263"/>
      <c r="V5263"/>
    </row>
    <row r="5264" spans="1:22" x14ac:dyDescent="0.25">
      <c r="A5264">
        <v>2011</v>
      </c>
      <c r="B5264" s="3">
        <v>9</v>
      </c>
      <c r="C5264" s="3">
        <v>30</v>
      </c>
      <c r="D5264" s="3">
        <v>20</v>
      </c>
      <c r="E5264" s="13">
        <v>12.600000000000001</v>
      </c>
      <c r="F5264" s="7">
        <f>(((20-15)/(MIN($E$2:$E$8761)-15))*Data[[#This Row],[temperatuur]])+18.151</f>
        <v>15.503941176470587</v>
      </c>
      <c r="G5264" s="7">
        <f>Data[[#This Row],[Tintern ]]-Data[[#This Row],[temperatuur]]</f>
        <v>2.9039411764705854</v>
      </c>
      <c r="H5264" s="7">
        <f>ROUND(IF(Data[[#This Row],[deltaT]]&gt;0,(Data[[#This Row],[Tintern ]]-Data[[#This Row],[temperatuur]])*Uitgangspunten!$B$9,0),1)</f>
        <v>10.1</v>
      </c>
      <c r="I5264"/>
      <c r="J5264"/>
      <c r="K5264" s="6"/>
      <c r="O5264" s="5"/>
      <c r="P5264" s="8"/>
      <c r="U5264"/>
      <c r="V5264"/>
    </row>
    <row r="5265" spans="1:22" x14ac:dyDescent="0.25">
      <c r="A5265">
        <v>2010</v>
      </c>
      <c r="B5265">
        <v>10</v>
      </c>
      <c r="C5265" s="3">
        <v>1</v>
      </c>
      <c r="D5265" s="3">
        <v>21</v>
      </c>
      <c r="E5265" s="13">
        <v>12.600000000000001</v>
      </c>
      <c r="F5265" s="7">
        <f>(((20-15)/(MIN($E$2:$E$8761)-15))*Data[[#This Row],[temperatuur]])+18.151</f>
        <v>15.503941176470587</v>
      </c>
      <c r="G5265" s="7">
        <f>Data[[#This Row],[Tintern ]]-Data[[#This Row],[temperatuur]]</f>
        <v>2.9039411764705854</v>
      </c>
      <c r="H5265" s="7">
        <f>ROUND(IF(Data[[#This Row],[deltaT]]&gt;0,(Data[[#This Row],[Tintern ]]-Data[[#This Row],[temperatuur]])*Uitgangspunten!$B$9,0),1)</f>
        <v>10.1</v>
      </c>
      <c r="I5265"/>
      <c r="J5265"/>
      <c r="K5265" s="6"/>
      <c r="O5265" s="5"/>
      <c r="P5265" s="8"/>
      <c r="U5265"/>
      <c r="V5265"/>
    </row>
    <row r="5266" spans="1:22" x14ac:dyDescent="0.25">
      <c r="A5266">
        <v>2010</v>
      </c>
      <c r="B5266">
        <v>10</v>
      </c>
      <c r="C5266">
        <v>6</v>
      </c>
      <c r="D5266">
        <v>23</v>
      </c>
      <c r="E5266" s="13">
        <v>12.600000000000001</v>
      </c>
      <c r="F5266" s="7">
        <f>(((20-15)/(MIN($E$2:$E$8761)-15))*Data[[#This Row],[temperatuur]])+18.151</f>
        <v>15.503941176470587</v>
      </c>
      <c r="G5266" s="7">
        <f>Data[[#This Row],[Tintern ]]-Data[[#This Row],[temperatuur]]</f>
        <v>2.9039411764705854</v>
      </c>
      <c r="H5266" s="7">
        <f>ROUND(IF(Data[[#This Row],[deltaT]]&gt;0,(Data[[#This Row],[Tintern ]]-Data[[#This Row],[temperatuur]])*Uitgangspunten!$B$9,0),1)</f>
        <v>10.1</v>
      </c>
      <c r="I5266"/>
      <c r="J5266"/>
      <c r="K5266" s="6"/>
      <c r="O5266" s="5"/>
      <c r="P5266" s="8"/>
      <c r="U5266"/>
      <c r="V5266"/>
    </row>
    <row r="5267" spans="1:22" x14ac:dyDescent="0.25">
      <c r="A5267">
        <v>2010</v>
      </c>
      <c r="B5267">
        <v>10</v>
      </c>
      <c r="C5267">
        <v>12</v>
      </c>
      <c r="D5267">
        <v>13</v>
      </c>
      <c r="E5267" s="13">
        <v>12.600000000000001</v>
      </c>
      <c r="F5267" s="7">
        <f>(((20-15)/(MIN($E$2:$E$8761)-15))*Data[[#This Row],[temperatuur]])+18.151</f>
        <v>15.503941176470587</v>
      </c>
      <c r="G5267" s="7">
        <f>Data[[#This Row],[Tintern ]]-Data[[#This Row],[temperatuur]]</f>
        <v>2.9039411764705854</v>
      </c>
      <c r="H5267" s="7">
        <f>ROUND(IF(Data[[#This Row],[deltaT]]&gt;0,(Data[[#This Row],[Tintern ]]-Data[[#This Row],[temperatuur]])*Uitgangspunten!$B$9,0),1)</f>
        <v>10.1</v>
      </c>
      <c r="I5267"/>
      <c r="J5267"/>
      <c r="K5267" s="6"/>
      <c r="O5267" s="5"/>
      <c r="P5267" s="8"/>
      <c r="U5267"/>
      <c r="V5267"/>
    </row>
    <row r="5268" spans="1:22" x14ac:dyDescent="0.25">
      <c r="A5268">
        <v>2010</v>
      </c>
      <c r="B5268">
        <v>10</v>
      </c>
      <c r="C5268">
        <v>13</v>
      </c>
      <c r="D5268">
        <v>14</v>
      </c>
      <c r="E5268" s="13">
        <v>12.600000000000001</v>
      </c>
      <c r="F5268" s="7">
        <f>(((20-15)/(MIN($E$2:$E$8761)-15))*Data[[#This Row],[temperatuur]])+18.151</f>
        <v>15.503941176470587</v>
      </c>
      <c r="G5268" s="7">
        <f>Data[[#This Row],[Tintern ]]-Data[[#This Row],[temperatuur]]</f>
        <v>2.9039411764705854</v>
      </c>
      <c r="H5268" s="7">
        <f>ROUND(IF(Data[[#This Row],[deltaT]]&gt;0,(Data[[#This Row],[Tintern ]]-Data[[#This Row],[temperatuur]])*Uitgangspunten!$B$9,0),1)</f>
        <v>10.1</v>
      </c>
      <c r="I5268"/>
      <c r="J5268"/>
      <c r="K5268" s="6"/>
      <c r="O5268" s="5"/>
      <c r="P5268" s="8"/>
      <c r="U5268"/>
      <c r="V5268"/>
    </row>
    <row r="5269" spans="1:22" x14ac:dyDescent="0.25">
      <c r="A5269">
        <v>2010</v>
      </c>
      <c r="B5269">
        <v>10</v>
      </c>
      <c r="C5269">
        <v>28</v>
      </c>
      <c r="D5269">
        <v>12</v>
      </c>
      <c r="E5269" s="13">
        <v>12.600000000000001</v>
      </c>
      <c r="F5269" s="7">
        <f>(((20-15)/(MIN($E$2:$E$8761)-15))*Data[[#This Row],[temperatuur]])+18.151</f>
        <v>15.503941176470587</v>
      </c>
      <c r="G5269" s="7">
        <f>Data[[#This Row],[Tintern ]]-Data[[#This Row],[temperatuur]]</f>
        <v>2.9039411764705854</v>
      </c>
      <c r="H5269" s="7">
        <f>ROUND(IF(Data[[#This Row],[deltaT]]&gt;0,(Data[[#This Row],[Tintern ]]-Data[[#This Row],[temperatuur]])*Uitgangspunten!$B$9,0),1)</f>
        <v>10.1</v>
      </c>
      <c r="I5269"/>
      <c r="J5269"/>
      <c r="K5269" s="6"/>
      <c r="O5269" s="5"/>
      <c r="P5269" s="8"/>
      <c r="U5269"/>
      <c r="V5269"/>
    </row>
    <row r="5270" spans="1:22" x14ac:dyDescent="0.25">
      <c r="A5270">
        <v>2010</v>
      </c>
      <c r="B5270">
        <v>10</v>
      </c>
      <c r="C5270">
        <v>30</v>
      </c>
      <c r="D5270">
        <v>3</v>
      </c>
      <c r="E5270" s="13">
        <v>12.600000000000001</v>
      </c>
      <c r="F5270" s="7">
        <f>(((20-15)/(MIN($E$2:$E$8761)-15))*Data[[#This Row],[temperatuur]])+18.151</f>
        <v>15.503941176470587</v>
      </c>
      <c r="G5270" s="7">
        <f>Data[[#This Row],[Tintern ]]-Data[[#This Row],[temperatuur]]</f>
        <v>2.9039411764705854</v>
      </c>
      <c r="H5270" s="7">
        <f>ROUND(IF(Data[[#This Row],[deltaT]]&gt;0,(Data[[#This Row],[Tintern ]]-Data[[#This Row],[temperatuur]])*Uitgangspunten!$B$9,0),1)</f>
        <v>10.1</v>
      </c>
      <c r="I5270"/>
      <c r="J5270"/>
      <c r="K5270" s="6"/>
      <c r="O5270" s="5"/>
      <c r="P5270" s="8"/>
      <c r="U5270"/>
      <c r="V5270"/>
    </row>
    <row r="5271" spans="1:22" x14ac:dyDescent="0.25">
      <c r="A5271">
        <v>2010</v>
      </c>
      <c r="B5271">
        <v>10</v>
      </c>
      <c r="C5271">
        <v>30</v>
      </c>
      <c r="D5271">
        <v>12</v>
      </c>
      <c r="E5271" s="13">
        <v>12.600000000000001</v>
      </c>
      <c r="F5271" s="7">
        <f>(((20-15)/(MIN($E$2:$E$8761)-15))*Data[[#This Row],[temperatuur]])+18.151</f>
        <v>15.503941176470587</v>
      </c>
      <c r="G5271" s="7">
        <f>Data[[#This Row],[Tintern ]]-Data[[#This Row],[temperatuur]]</f>
        <v>2.9039411764705854</v>
      </c>
      <c r="H5271" s="7">
        <f>ROUND(IF(Data[[#This Row],[deltaT]]&gt;0,(Data[[#This Row],[Tintern ]]-Data[[#This Row],[temperatuur]])*Uitgangspunten!$B$9,0),1)</f>
        <v>10.1</v>
      </c>
      <c r="I5271"/>
      <c r="J5271"/>
      <c r="K5271" s="6"/>
      <c r="O5271" s="5"/>
      <c r="P5271" s="8"/>
      <c r="U5271"/>
      <c r="V5271"/>
    </row>
    <row r="5272" spans="1:22" x14ac:dyDescent="0.25">
      <c r="A5272">
        <v>2010</v>
      </c>
      <c r="B5272">
        <v>10</v>
      </c>
      <c r="C5272">
        <v>31</v>
      </c>
      <c r="D5272">
        <v>14</v>
      </c>
      <c r="E5272" s="13">
        <v>12.600000000000001</v>
      </c>
      <c r="F5272" s="7">
        <f>(((20-15)/(MIN($E$2:$E$8761)-15))*Data[[#This Row],[temperatuur]])+18.151</f>
        <v>15.503941176470587</v>
      </c>
      <c r="G5272" s="7">
        <f>Data[[#This Row],[Tintern ]]-Data[[#This Row],[temperatuur]]</f>
        <v>2.9039411764705854</v>
      </c>
      <c r="H5272" s="7">
        <f>ROUND(IF(Data[[#This Row],[deltaT]]&gt;0,(Data[[#This Row],[Tintern ]]-Data[[#This Row],[temperatuur]])*Uitgangspunten!$B$9,0),1)</f>
        <v>10.1</v>
      </c>
      <c r="I5272"/>
      <c r="J5272"/>
      <c r="K5272" s="6"/>
      <c r="O5272" s="5"/>
      <c r="P5272" s="8"/>
      <c r="U5272"/>
      <c r="V5272"/>
    </row>
    <row r="5273" spans="1:22" x14ac:dyDescent="0.25">
      <c r="A5273">
        <v>2003</v>
      </c>
      <c r="B5273">
        <v>11</v>
      </c>
      <c r="C5273">
        <v>4</v>
      </c>
      <c r="D5273">
        <v>11</v>
      </c>
      <c r="E5273" s="13">
        <v>12.600000000000001</v>
      </c>
      <c r="F5273" s="7">
        <f>(((20-15)/(MIN($E$2:$E$8761)-15))*Data[[#This Row],[temperatuur]])+18.151</f>
        <v>15.503941176470587</v>
      </c>
      <c r="G5273" s="7">
        <f>Data[[#This Row],[Tintern ]]-Data[[#This Row],[temperatuur]]</f>
        <v>2.9039411764705854</v>
      </c>
      <c r="H5273" s="7">
        <f>ROUND(IF(Data[[#This Row],[deltaT]]&gt;0,(Data[[#This Row],[Tintern ]]-Data[[#This Row],[temperatuur]])*Uitgangspunten!$B$9,0),1)</f>
        <v>10.1</v>
      </c>
      <c r="I5273"/>
      <c r="J5273"/>
      <c r="K5273" s="6"/>
      <c r="O5273" s="5"/>
      <c r="P5273" s="8"/>
      <c r="U5273"/>
      <c r="V5273"/>
    </row>
    <row r="5274" spans="1:22" x14ac:dyDescent="0.25">
      <c r="A5274">
        <v>2003</v>
      </c>
      <c r="B5274">
        <v>11</v>
      </c>
      <c r="C5274">
        <v>4</v>
      </c>
      <c r="D5274">
        <v>12</v>
      </c>
      <c r="E5274" s="13">
        <v>12.600000000000001</v>
      </c>
      <c r="F5274" s="7">
        <f>(((20-15)/(MIN($E$2:$E$8761)-15))*Data[[#This Row],[temperatuur]])+18.151</f>
        <v>15.503941176470587</v>
      </c>
      <c r="G5274" s="7">
        <f>Data[[#This Row],[Tintern ]]-Data[[#This Row],[temperatuur]]</f>
        <v>2.9039411764705854</v>
      </c>
      <c r="H5274" s="7">
        <f>ROUND(IF(Data[[#This Row],[deltaT]]&gt;0,(Data[[#This Row],[Tintern ]]-Data[[#This Row],[temperatuur]])*Uitgangspunten!$B$9,0),1)</f>
        <v>10.1</v>
      </c>
      <c r="I5274"/>
      <c r="J5274"/>
      <c r="K5274" s="6"/>
      <c r="O5274" s="5"/>
      <c r="P5274" s="8"/>
      <c r="U5274"/>
      <c r="V5274"/>
    </row>
    <row r="5275" spans="1:22" x14ac:dyDescent="0.25">
      <c r="A5275">
        <v>2003</v>
      </c>
      <c r="B5275">
        <v>11</v>
      </c>
      <c r="C5275">
        <v>18</v>
      </c>
      <c r="D5275">
        <v>14</v>
      </c>
      <c r="E5275" s="13">
        <v>12.600000000000001</v>
      </c>
      <c r="F5275" s="7">
        <f>(((20-15)/(MIN($E$2:$E$8761)-15))*Data[[#This Row],[temperatuur]])+18.151</f>
        <v>15.503941176470587</v>
      </c>
      <c r="G5275" s="7">
        <f>Data[[#This Row],[Tintern ]]-Data[[#This Row],[temperatuur]]</f>
        <v>2.9039411764705854</v>
      </c>
      <c r="H5275" s="7">
        <f>ROUND(IF(Data[[#This Row],[deltaT]]&gt;0,(Data[[#This Row],[Tintern ]]-Data[[#This Row],[temperatuur]])*Uitgangspunten!$B$9,0),1)</f>
        <v>10.1</v>
      </c>
      <c r="I5275"/>
      <c r="J5275"/>
      <c r="K5275" s="6"/>
      <c r="O5275" s="5"/>
      <c r="P5275" s="8"/>
      <c r="U5275"/>
      <c r="V5275"/>
    </row>
    <row r="5276" spans="1:22" x14ac:dyDescent="0.25">
      <c r="A5276">
        <v>2003</v>
      </c>
      <c r="B5276">
        <v>11</v>
      </c>
      <c r="C5276">
        <v>19</v>
      </c>
      <c r="D5276">
        <v>18</v>
      </c>
      <c r="E5276" s="13">
        <v>12.600000000000001</v>
      </c>
      <c r="F5276" s="7">
        <f>(((20-15)/(MIN($E$2:$E$8761)-15))*Data[[#This Row],[temperatuur]])+18.151</f>
        <v>15.503941176470587</v>
      </c>
      <c r="G5276" s="7">
        <f>Data[[#This Row],[Tintern ]]-Data[[#This Row],[temperatuur]]</f>
        <v>2.9039411764705854</v>
      </c>
      <c r="H5276" s="7">
        <f>ROUND(IF(Data[[#This Row],[deltaT]]&gt;0,(Data[[#This Row],[Tintern ]]-Data[[#This Row],[temperatuur]])*Uitgangspunten!$B$9,0),1)</f>
        <v>10.1</v>
      </c>
      <c r="I5276"/>
      <c r="J5276"/>
      <c r="K5276" s="6"/>
      <c r="O5276" s="5"/>
      <c r="P5276" s="8"/>
      <c r="U5276"/>
      <c r="V5276"/>
    </row>
    <row r="5277" spans="1:22" x14ac:dyDescent="0.25">
      <c r="A5277">
        <v>2003</v>
      </c>
      <c r="B5277">
        <v>12</v>
      </c>
      <c r="C5277">
        <v>1</v>
      </c>
      <c r="D5277">
        <v>13</v>
      </c>
      <c r="E5277" s="13">
        <v>12.600000000000001</v>
      </c>
      <c r="F5277" s="7">
        <f>(((20-15)/(MIN($E$2:$E$8761)-15))*Data[[#This Row],[temperatuur]])+18.151</f>
        <v>15.503941176470587</v>
      </c>
      <c r="G5277" s="7">
        <f>Data[[#This Row],[Tintern ]]-Data[[#This Row],[temperatuur]]</f>
        <v>2.9039411764705854</v>
      </c>
      <c r="H5277" s="7">
        <f>ROUND(IF(Data[[#This Row],[deltaT]]&gt;0,(Data[[#This Row],[Tintern ]]-Data[[#This Row],[temperatuur]])*Uitgangspunten!$B$9,0),1)</f>
        <v>10.1</v>
      </c>
      <c r="I5277"/>
      <c r="J5277"/>
      <c r="K5277" s="6"/>
      <c r="O5277" s="5"/>
      <c r="P5277" s="8"/>
      <c r="U5277"/>
      <c r="V5277"/>
    </row>
    <row r="5278" spans="1:22" x14ac:dyDescent="0.25">
      <c r="A5278">
        <v>2004</v>
      </c>
      <c r="B5278">
        <v>2</v>
      </c>
      <c r="C5278">
        <v>4</v>
      </c>
      <c r="D5278">
        <v>7</v>
      </c>
      <c r="E5278" s="13">
        <v>12.700000000000001</v>
      </c>
      <c r="F5278" s="7">
        <f>(((20-15)/(MIN($E$2:$E$8761)-15))*Data[[#This Row],[temperatuur]])+18.151</f>
        <v>15.482932773109244</v>
      </c>
      <c r="G5278" s="7">
        <f>Data[[#This Row],[Tintern ]]-Data[[#This Row],[temperatuur]]</f>
        <v>2.782932773109243</v>
      </c>
      <c r="H5278" s="7">
        <f>ROUND(IF(Data[[#This Row],[deltaT]]&gt;0,(Data[[#This Row],[Tintern ]]-Data[[#This Row],[temperatuur]])*Uitgangspunten!$B$9,0),1)</f>
        <v>9.6999999999999993</v>
      </c>
      <c r="I5278"/>
      <c r="J5278"/>
      <c r="K5278" s="6"/>
      <c r="O5278" s="5"/>
      <c r="P5278" s="8"/>
      <c r="U5278"/>
      <c r="V5278"/>
    </row>
    <row r="5279" spans="1:22" x14ac:dyDescent="0.25">
      <c r="A5279">
        <v>2002</v>
      </c>
      <c r="B5279">
        <v>4</v>
      </c>
      <c r="C5279">
        <v>2</v>
      </c>
      <c r="D5279">
        <v>23</v>
      </c>
      <c r="E5279" s="13">
        <v>12.700000000000001</v>
      </c>
      <c r="F5279" s="7">
        <f>(((20-15)/(MIN($E$2:$E$8761)-15))*Data[[#This Row],[temperatuur]])+18.151</f>
        <v>15.482932773109244</v>
      </c>
      <c r="G5279" s="7">
        <f>Data[[#This Row],[Tintern ]]-Data[[#This Row],[temperatuur]]</f>
        <v>2.782932773109243</v>
      </c>
      <c r="H5279" s="7">
        <f>ROUND(IF(Data[[#This Row],[deltaT]]&gt;0,(Data[[#This Row],[Tintern ]]-Data[[#This Row],[temperatuur]])*Uitgangspunten!$B$9,0),1)</f>
        <v>9.6999999999999993</v>
      </c>
      <c r="I5279"/>
      <c r="J5279"/>
      <c r="K5279" s="6"/>
      <c r="O5279" s="5"/>
      <c r="P5279" s="8"/>
      <c r="U5279"/>
      <c r="V5279"/>
    </row>
    <row r="5280" spans="1:22" x14ac:dyDescent="0.25">
      <c r="A5280">
        <v>2002</v>
      </c>
      <c r="B5280">
        <v>4</v>
      </c>
      <c r="C5280">
        <v>5</v>
      </c>
      <c r="D5280">
        <v>11</v>
      </c>
      <c r="E5280" s="13">
        <v>12.700000000000001</v>
      </c>
      <c r="F5280" s="7">
        <f>(((20-15)/(MIN($E$2:$E$8761)-15))*Data[[#This Row],[temperatuur]])+18.151</f>
        <v>15.482932773109244</v>
      </c>
      <c r="G5280" s="7">
        <f>Data[[#This Row],[Tintern ]]-Data[[#This Row],[temperatuur]]</f>
        <v>2.782932773109243</v>
      </c>
      <c r="H5280" s="7">
        <f>ROUND(IF(Data[[#This Row],[deltaT]]&gt;0,(Data[[#This Row],[Tintern ]]-Data[[#This Row],[temperatuur]])*Uitgangspunten!$B$9,0),1)</f>
        <v>9.6999999999999993</v>
      </c>
      <c r="I5280"/>
      <c r="J5280"/>
      <c r="K5280" s="6"/>
      <c r="O5280" s="5"/>
      <c r="P5280" s="8"/>
      <c r="U5280"/>
      <c r="V5280"/>
    </row>
    <row r="5281" spans="1:22" x14ac:dyDescent="0.25">
      <c r="A5281">
        <v>2002</v>
      </c>
      <c r="B5281">
        <v>4</v>
      </c>
      <c r="C5281">
        <v>7</v>
      </c>
      <c r="D5281">
        <v>13</v>
      </c>
      <c r="E5281" s="13">
        <v>12.700000000000001</v>
      </c>
      <c r="F5281" s="7">
        <f>(((20-15)/(MIN($E$2:$E$8761)-15))*Data[[#This Row],[temperatuur]])+18.151</f>
        <v>15.482932773109244</v>
      </c>
      <c r="G5281" s="7">
        <f>Data[[#This Row],[Tintern ]]-Data[[#This Row],[temperatuur]]</f>
        <v>2.782932773109243</v>
      </c>
      <c r="H5281" s="7">
        <f>ROUND(IF(Data[[#This Row],[deltaT]]&gt;0,(Data[[#This Row],[Tintern ]]-Data[[#This Row],[temperatuur]])*Uitgangspunten!$B$9,0),1)</f>
        <v>9.6999999999999993</v>
      </c>
      <c r="I5281"/>
      <c r="J5281"/>
      <c r="K5281" s="6"/>
      <c r="O5281" s="5"/>
      <c r="P5281" s="8"/>
      <c r="U5281"/>
      <c r="V5281"/>
    </row>
    <row r="5282" spans="1:22" x14ac:dyDescent="0.25">
      <c r="A5282">
        <v>2002</v>
      </c>
      <c r="B5282" s="3">
        <v>4</v>
      </c>
      <c r="C5282" s="3">
        <v>30</v>
      </c>
      <c r="D5282" s="3">
        <v>17</v>
      </c>
      <c r="E5282" s="13">
        <v>12.700000000000001</v>
      </c>
      <c r="F5282" s="7">
        <f>(((20-15)/(MIN($E$2:$E$8761)-15))*Data[[#This Row],[temperatuur]])+18.151</f>
        <v>15.482932773109244</v>
      </c>
      <c r="G5282" s="7">
        <f>Data[[#This Row],[Tintern ]]-Data[[#This Row],[temperatuur]]</f>
        <v>2.782932773109243</v>
      </c>
      <c r="H5282" s="7">
        <f>ROUND(IF(Data[[#This Row],[deltaT]]&gt;0,(Data[[#This Row],[Tintern ]]-Data[[#This Row],[temperatuur]])*Uitgangspunten!$B$9,0),1)</f>
        <v>9.6999999999999993</v>
      </c>
      <c r="I5282">
        <f>(MAX(E5258:E5281)+MIN(E5258:E5281))/20</f>
        <v>1.2650000000000001</v>
      </c>
      <c r="J5282"/>
      <c r="K5282" s="6"/>
      <c r="O5282" s="5"/>
      <c r="P5282" s="8"/>
      <c r="U5282"/>
      <c r="V5282"/>
    </row>
    <row r="5283" spans="1:22" x14ac:dyDescent="0.25">
      <c r="A5283">
        <v>2002</v>
      </c>
      <c r="B5283" s="3">
        <v>4</v>
      </c>
      <c r="C5283" s="3">
        <v>30</v>
      </c>
      <c r="D5283" s="3">
        <v>18</v>
      </c>
      <c r="E5283" s="13">
        <v>12.700000000000001</v>
      </c>
      <c r="F5283" s="7">
        <f>(((20-15)/(MIN($E$2:$E$8761)-15))*Data[[#This Row],[temperatuur]])+18.151</f>
        <v>15.482932773109244</v>
      </c>
      <c r="G5283" s="7">
        <f>Data[[#This Row],[Tintern ]]-Data[[#This Row],[temperatuur]]</f>
        <v>2.782932773109243</v>
      </c>
      <c r="H5283" s="7">
        <f>ROUND(IF(Data[[#This Row],[deltaT]]&gt;0,(Data[[#This Row],[Tintern ]]-Data[[#This Row],[temperatuur]])*Uitgangspunten!$B$9,0),1)</f>
        <v>9.6999999999999993</v>
      </c>
      <c r="I5283"/>
      <c r="J5283"/>
      <c r="K5283" s="6"/>
      <c r="O5283" s="5"/>
      <c r="P5283" s="8"/>
      <c r="U5283"/>
      <c r="V5283"/>
    </row>
    <row r="5284" spans="1:22" x14ac:dyDescent="0.25">
      <c r="A5284">
        <v>2000</v>
      </c>
      <c r="B5284">
        <v>5</v>
      </c>
      <c r="C5284">
        <v>13</v>
      </c>
      <c r="D5284">
        <v>5</v>
      </c>
      <c r="E5284" s="13">
        <v>12.700000000000001</v>
      </c>
      <c r="F5284" s="7">
        <f>(((20-15)/(MIN($E$2:$E$8761)-15))*Data[[#This Row],[temperatuur]])+18.151</f>
        <v>15.482932773109244</v>
      </c>
      <c r="G5284" s="7">
        <f>Data[[#This Row],[Tintern ]]-Data[[#This Row],[temperatuur]]</f>
        <v>2.782932773109243</v>
      </c>
      <c r="H5284" s="7">
        <f>ROUND(IF(Data[[#This Row],[deltaT]]&gt;0,(Data[[#This Row],[Tintern ]]-Data[[#This Row],[temperatuur]])*Uitgangspunten!$B$9,0),1)</f>
        <v>9.6999999999999993</v>
      </c>
      <c r="I5284"/>
      <c r="J5284"/>
      <c r="K5284" s="6"/>
      <c r="O5284" s="5"/>
      <c r="P5284" s="8"/>
      <c r="U5284"/>
      <c r="V5284"/>
    </row>
    <row r="5285" spans="1:22" x14ac:dyDescent="0.25">
      <c r="A5285">
        <v>2000</v>
      </c>
      <c r="B5285">
        <v>5</v>
      </c>
      <c r="C5285">
        <v>16</v>
      </c>
      <c r="D5285">
        <v>3</v>
      </c>
      <c r="E5285" s="13">
        <v>12.700000000000001</v>
      </c>
      <c r="F5285" s="7">
        <f>(((20-15)/(MIN($E$2:$E$8761)-15))*Data[[#This Row],[temperatuur]])+18.151</f>
        <v>15.482932773109244</v>
      </c>
      <c r="G5285" s="7">
        <f>Data[[#This Row],[Tintern ]]-Data[[#This Row],[temperatuur]]</f>
        <v>2.782932773109243</v>
      </c>
      <c r="H5285" s="7">
        <f>ROUND(IF(Data[[#This Row],[deltaT]]&gt;0,(Data[[#This Row],[Tintern ]]-Data[[#This Row],[temperatuur]])*Uitgangspunten!$B$9,0),1)</f>
        <v>9.6999999999999993</v>
      </c>
      <c r="I5285"/>
      <c r="J5285"/>
      <c r="K5285" s="6"/>
      <c r="O5285" s="5"/>
      <c r="P5285" s="8"/>
      <c r="U5285"/>
      <c r="V5285"/>
    </row>
    <row r="5286" spans="1:22" x14ac:dyDescent="0.25">
      <c r="A5286">
        <v>2011</v>
      </c>
      <c r="B5286">
        <v>6</v>
      </c>
      <c r="C5286">
        <v>7</v>
      </c>
      <c r="D5286">
        <v>6</v>
      </c>
      <c r="E5286" s="13">
        <v>12.700000000000001</v>
      </c>
      <c r="F5286" s="7">
        <f>(((20-15)/(MIN($E$2:$E$8761)-15))*Data[[#This Row],[temperatuur]])+18.151</f>
        <v>15.482932773109244</v>
      </c>
      <c r="G5286" s="7">
        <f>Data[[#This Row],[Tintern ]]-Data[[#This Row],[temperatuur]]</f>
        <v>2.782932773109243</v>
      </c>
      <c r="H5286" s="7">
        <f>ROUND(IF(Data[[#This Row],[deltaT]]&gt;0,(Data[[#This Row],[Tintern ]]-Data[[#This Row],[temperatuur]])*Uitgangspunten!$B$9,0),1)</f>
        <v>9.6999999999999993</v>
      </c>
      <c r="I5286"/>
      <c r="J5286"/>
      <c r="K5286" s="6"/>
      <c r="O5286" s="5"/>
      <c r="P5286" s="8"/>
      <c r="U5286"/>
      <c r="V5286"/>
    </row>
    <row r="5287" spans="1:22" x14ac:dyDescent="0.25">
      <c r="A5287">
        <v>2011</v>
      </c>
      <c r="B5287">
        <v>6</v>
      </c>
      <c r="C5287">
        <v>8</v>
      </c>
      <c r="D5287">
        <v>6</v>
      </c>
      <c r="E5287" s="13">
        <v>12.700000000000001</v>
      </c>
      <c r="F5287" s="7">
        <f>(((20-15)/(MIN($E$2:$E$8761)-15))*Data[[#This Row],[temperatuur]])+18.151</f>
        <v>15.482932773109244</v>
      </c>
      <c r="G5287" s="7">
        <f>Data[[#This Row],[Tintern ]]-Data[[#This Row],[temperatuur]]</f>
        <v>2.782932773109243</v>
      </c>
      <c r="H5287" s="7">
        <f>ROUND(IF(Data[[#This Row],[deltaT]]&gt;0,(Data[[#This Row],[Tintern ]]-Data[[#This Row],[temperatuur]])*Uitgangspunten!$B$9,0),1)</f>
        <v>9.6999999999999993</v>
      </c>
      <c r="I5287"/>
      <c r="J5287"/>
      <c r="K5287" s="6"/>
      <c r="O5287" s="5"/>
      <c r="P5287" s="8"/>
      <c r="U5287"/>
      <c r="V5287"/>
    </row>
    <row r="5288" spans="1:22" x14ac:dyDescent="0.25">
      <c r="A5288">
        <v>2011</v>
      </c>
      <c r="B5288">
        <v>6</v>
      </c>
      <c r="C5288">
        <v>8</v>
      </c>
      <c r="D5288">
        <v>23</v>
      </c>
      <c r="E5288" s="13">
        <v>12.700000000000001</v>
      </c>
      <c r="F5288" s="7">
        <f>(((20-15)/(MIN($E$2:$E$8761)-15))*Data[[#This Row],[temperatuur]])+18.151</f>
        <v>15.482932773109244</v>
      </c>
      <c r="G5288" s="7">
        <f>Data[[#This Row],[Tintern ]]-Data[[#This Row],[temperatuur]]</f>
        <v>2.782932773109243</v>
      </c>
      <c r="H5288" s="7">
        <f>ROUND(IF(Data[[#This Row],[deltaT]]&gt;0,(Data[[#This Row],[Tintern ]]-Data[[#This Row],[temperatuur]])*Uitgangspunten!$B$9,0),1)</f>
        <v>9.6999999999999993</v>
      </c>
      <c r="I5288"/>
      <c r="J5288"/>
      <c r="K5288" s="6"/>
      <c r="O5288" s="5"/>
      <c r="P5288" s="8"/>
      <c r="U5288"/>
      <c r="V5288"/>
    </row>
    <row r="5289" spans="1:22" x14ac:dyDescent="0.25">
      <c r="A5289">
        <v>2011</v>
      </c>
      <c r="B5289">
        <v>6</v>
      </c>
      <c r="C5289">
        <v>11</v>
      </c>
      <c r="D5289">
        <v>10</v>
      </c>
      <c r="E5289" s="13">
        <v>12.700000000000001</v>
      </c>
      <c r="F5289" s="7">
        <f>(((20-15)/(MIN($E$2:$E$8761)-15))*Data[[#This Row],[temperatuur]])+18.151</f>
        <v>15.482932773109244</v>
      </c>
      <c r="G5289" s="7">
        <f>Data[[#This Row],[Tintern ]]-Data[[#This Row],[temperatuur]]</f>
        <v>2.782932773109243</v>
      </c>
      <c r="H5289" s="7">
        <f>ROUND(IF(Data[[#This Row],[deltaT]]&gt;0,(Data[[#This Row],[Tintern ]]-Data[[#This Row],[temperatuur]])*Uitgangspunten!$B$9,0),1)</f>
        <v>9.6999999999999993</v>
      </c>
      <c r="I5289"/>
      <c r="J5289"/>
      <c r="K5289" s="6"/>
      <c r="O5289" s="5"/>
      <c r="P5289" s="8"/>
      <c r="U5289"/>
      <c r="V5289"/>
    </row>
    <row r="5290" spans="1:22" x14ac:dyDescent="0.25">
      <c r="A5290">
        <v>2011</v>
      </c>
      <c r="B5290">
        <v>6</v>
      </c>
      <c r="C5290">
        <v>19</v>
      </c>
      <c r="D5290">
        <v>1</v>
      </c>
      <c r="E5290" s="13">
        <v>12.700000000000001</v>
      </c>
      <c r="F5290" s="7">
        <f>(((20-15)/(MIN($E$2:$E$8761)-15))*Data[[#This Row],[temperatuur]])+18.151</f>
        <v>15.482932773109244</v>
      </c>
      <c r="G5290" s="7">
        <f>Data[[#This Row],[Tintern ]]-Data[[#This Row],[temperatuur]]</f>
        <v>2.782932773109243</v>
      </c>
      <c r="H5290" s="7">
        <f>ROUND(IF(Data[[#This Row],[deltaT]]&gt;0,(Data[[#This Row],[Tintern ]]-Data[[#This Row],[temperatuur]])*Uitgangspunten!$B$9,0),1)</f>
        <v>9.6999999999999993</v>
      </c>
      <c r="I5290"/>
      <c r="J5290"/>
      <c r="K5290" s="6"/>
      <c r="O5290" s="5"/>
      <c r="P5290" s="8"/>
      <c r="U5290"/>
      <c r="V5290"/>
    </row>
    <row r="5291" spans="1:22" x14ac:dyDescent="0.25">
      <c r="A5291">
        <v>2011</v>
      </c>
      <c r="B5291">
        <v>6</v>
      </c>
      <c r="C5291">
        <v>20</v>
      </c>
      <c r="D5291">
        <v>6</v>
      </c>
      <c r="E5291" s="13">
        <v>12.700000000000001</v>
      </c>
      <c r="F5291" s="7">
        <f>(((20-15)/(MIN($E$2:$E$8761)-15))*Data[[#This Row],[temperatuur]])+18.151</f>
        <v>15.482932773109244</v>
      </c>
      <c r="G5291" s="7">
        <f>Data[[#This Row],[Tintern ]]-Data[[#This Row],[temperatuur]]</f>
        <v>2.782932773109243</v>
      </c>
      <c r="H5291" s="7">
        <f>ROUND(IF(Data[[#This Row],[deltaT]]&gt;0,(Data[[#This Row],[Tintern ]]-Data[[#This Row],[temperatuur]])*Uitgangspunten!$B$9,0),1)</f>
        <v>9.6999999999999993</v>
      </c>
      <c r="I5291"/>
      <c r="J5291"/>
      <c r="K5291" s="6"/>
      <c r="O5291" s="5"/>
      <c r="P5291" s="8"/>
      <c r="U5291"/>
      <c r="V5291"/>
    </row>
    <row r="5292" spans="1:22" x14ac:dyDescent="0.25">
      <c r="A5292">
        <v>2011</v>
      </c>
      <c r="B5292">
        <v>6</v>
      </c>
      <c r="C5292">
        <v>24</v>
      </c>
      <c r="D5292">
        <v>3</v>
      </c>
      <c r="E5292" s="13">
        <v>12.700000000000001</v>
      </c>
      <c r="F5292" s="7">
        <f>(((20-15)/(MIN($E$2:$E$8761)-15))*Data[[#This Row],[temperatuur]])+18.151</f>
        <v>15.482932773109244</v>
      </c>
      <c r="G5292" s="7">
        <f>Data[[#This Row],[Tintern ]]-Data[[#This Row],[temperatuur]]</f>
        <v>2.782932773109243</v>
      </c>
      <c r="H5292" s="7">
        <f>ROUND(IF(Data[[#This Row],[deltaT]]&gt;0,(Data[[#This Row],[Tintern ]]-Data[[#This Row],[temperatuur]])*Uitgangspunten!$B$9,0),1)</f>
        <v>9.6999999999999993</v>
      </c>
      <c r="I5292"/>
      <c r="J5292"/>
      <c r="K5292" s="6"/>
      <c r="O5292" s="5"/>
      <c r="P5292" s="8"/>
      <c r="U5292"/>
      <c r="V5292"/>
    </row>
    <row r="5293" spans="1:22" x14ac:dyDescent="0.25">
      <c r="A5293">
        <v>2011</v>
      </c>
      <c r="B5293">
        <v>6</v>
      </c>
      <c r="C5293">
        <v>29</v>
      </c>
      <c r="D5293">
        <v>23</v>
      </c>
      <c r="E5293" s="13">
        <v>12.700000000000001</v>
      </c>
      <c r="F5293" s="7">
        <f>(((20-15)/(MIN($E$2:$E$8761)-15))*Data[[#This Row],[temperatuur]])+18.151</f>
        <v>15.482932773109244</v>
      </c>
      <c r="G5293" s="7">
        <f>Data[[#This Row],[Tintern ]]-Data[[#This Row],[temperatuur]]</f>
        <v>2.782932773109243</v>
      </c>
      <c r="H5293" s="7">
        <f>ROUND(IF(Data[[#This Row],[deltaT]]&gt;0,(Data[[#This Row],[Tintern ]]-Data[[#This Row],[temperatuur]])*Uitgangspunten!$B$9,0),1)</f>
        <v>9.6999999999999993</v>
      </c>
      <c r="I5293"/>
      <c r="J5293"/>
      <c r="K5293" s="6"/>
      <c r="O5293" s="5"/>
      <c r="P5293" s="8"/>
      <c r="U5293"/>
      <c r="V5293"/>
    </row>
    <row r="5294" spans="1:22" x14ac:dyDescent="0.25">
      <c r="A5294">
        <v>2008</v>
      </c>
      <c r="B5294">
        <v>7</v>
      </c>
      <c r="C5294">
        <v>12</v>
      </c>
      <c r="D5294">
        <v>2</v>
      </c>
      <c r="E5294" s="13">
        <v>12.700000000000001</v>
      </c>
      <c r="F5294" s="7">
        <f>(((20-15)/(MIN($E$2:$E$8761)-15))*Data[[#This Row],[temperatuur]])+18.151</f>
        <v>15.482932773109244</v>
      </c>
      <c r="G5294" s="7">
        <f>Data[[#This Row],[Tintern ]]-Data[[#This Row],[temperatuur]]</f>
        <v>2.782932773109243</v>
      </c>
      <c r="H5294" s="7">
        <f>ROUND(IF(Data[[#This Row],[deltaT]]&gt;0,(Data[[#This Row],[Tintern ]]-Data[[#This Row],[temperatuur]])*Uitgangspunten!$B$9,0),1)</f>
        <v>9.6999999999999993</v>
      </c>
      <c r="I5294"/>
      <c r="J5294"/>
      <c r="K5294" s="6"/>
      <c r="O5294" s="5"/>
      <c r="P5294" s="8"/>
      <c r="U5294"/>
      <c r="V5294"/>
    </row>
    <row r="5295" spans="1:22" x14ac:dyDescent="0.25">
      <c r="A5295">
        <v>2008</v>
      </c>
      <c r="B5295">
        <v>7</v>
      </c>
      <c r="C5295">
        <v>12</v>
      </c>
      <c r="D5295">
        <v>23</v>
      </c>
      <c r="E5295" s="13">
        <v>12.700000000000001</v>
      </c>
      <c r="F5295" s="7">
        <f>(((20-15)/(MIN($E$2:$E$8761)-15))*Data[[#This Row],[temperatuur]])+18.151</f>
        <v>15.482932773109244</v>
      </c>
      <c r="G5295" s="7">
        <f>Data[[#This Row],[Tintern ]]-Data[[#This Row],[temperatuur]]</f>
        <v>2.782932773109243</v>
      </c>
      <c r="H5295" s="7">
        <f>ROUND(IF(Data[[#This Row],[deltaT]]&gt;0,(Data[[#This Row],[Tintern ]]-Data[[#This Row],[temperatuur]])*Uitgangspunten!$B$9,0),1)</f>
        <v>9.6999999999999993</v>
      </c>
      <c r="I5295"/>
      <c r="J5295"/>
      <c r="K5295" s="6"/>
      <c r="O5295" s="5"/>
      <c r="P5295" s="8"/>
      <c r="U5295"/>
      <c r="V5295"/>
    </row>
    <row r="5296" spans="1:22" x14ac:dyDescent="0.25">
      <c r="A5296">
        <v>2008</v>
      </c>
      <c r="B5296">
        <v>7</v>
      </c>
      <c r="C5296">
        <v>20</v>
      </c>
      <c r="D5296">
        <v>21</v>
      </c>
      <c r="E5296" s="13">
        <v>12.700000000000001</v>
      </c>
      <c r="F5296" s="7">
        <f>(((20-15)/(MIN($E$2:$E$8761)-15))*Data[[#This Row],[temperatuur]])+18.151</f>
        <v>15.482932773109244</v>
      </c>
      <c r="G5296" s="7">
        <f>Data[[#This Row],[Tintern ]]-Data[[#This Row],[temperatuur]]</f>
        <v>2.782932773109243</v>
      </c>
      <c r="H5296" s="7">
        <f>ROUND(IF(Data[[#This Row],[deltaT]]&gt;0,(Data[[#This Row],[Tintern ]]-Data[[#This Row],[temperatuur]])*Uitgangspunten!$B$9,0),1)</f>
        <v>9.6999999999999993</v>
      </c>
      <c r="I5296"/>
      <c r="J5296"/>
      <c r="K5296" s="6"/>
      <c r="O5296" s="5"/>
      <c r="P5296" s="8"/>
      <c r="U5296"/>
      <c r="V5296"/>
    </row>
    <row r="5297" spans="1:22" x14ac:dyDescent="0.25">
      <c r="A5297">
        <v>2008</v>
      </c>
      <c r="B5297">
        <v>7</v>
      </c>
      <c r="C5297">
        <v>21</v>
      </c>
      <c r="D5297">
        <v>4</v>
      </c>
      <c r="E5297" s="13">
        <v>12.700000000000001</v>
      </c>
      <c r="F5297" s="7">
        <f>(((20-15)/(MIN($E$2:$E$8761)-15))*Data[[#This Row],[temperatuur]])+18.151</f>
        <v>15.482932773109244</v>
      </c>
      <c r="G5297" s="7">
        <f>Data[[#This Row],[Tintern ]]-Data[[#This Row],[temperatuur]]</f>
        <v>2.782932773109243</v>
      </c>
      <c r="H5297" s="7">
        <f>ROUND(IF(Data[[#This Row],[deltaT]]&gt;0,(Data[[#This Row],[Tintern ]]-Data[[#This Row],[temperatuur]])*Uitgangspunten!$B$9,0),1)</f>
        <v>9.6999999999999993</v>
      </c>
      <c r="I5297"/>
      <c r="J5297"/>
      <c r="K5297" s="6"/>
      <c r="O5297" s="5"/>
      <c r="P5297" s="8"/>
      <c r="U5297"/>
      <c r="V5297"/>
    </row>
    <row r="5298" spans="1:22" x14ac:dyDescent="0.25">
      <c r="A5298">
        <v>2008</v>
      </c>
      <c r="B5298">
        <v>7</v>
      </c>
      <c r="C5298">
        <v>21</v>
      </c>
      <c r="D5298">
        <v>7</v>
      </c>
      <c r="E5298" s="13">
        <v>12.700000000000001</v>
      </c>
      <c r="F5298" s="7">
        <f>(((20-15)/(MIN($E$2:$E$8761)-15))*Data[[#This Row],[temperatuur]])+18.151</f>
        <v>15.482932773109244</v>
      </c>
      <c r="G5298" s="7">
        <f>Data[[#This Row],[Tintern ]]-Data[[#This Row],[temperatuur]]</f>
        <v>2.782932773109243</v>
      </c>
      <c r="H5298" s="7">
        <f>ROUND(IF(Data[[#This Row],[deltaT]]&gt;0,(Data[[#This Row],[Tintern ]]-Data[[#This Row],[temperatuur]])*Uitgangspunten!$B$9,0),1)</f>
        <v>9.6999999999999993</v>
      </c>
      <c r="I5298"/>
      <c r="J5298"/>
      <c r="K5298" s="6"/>
      <c r="O5298" s="5"/>
      <c r="P5298" s="8"/>
      <c r="U5298"/>
      <c r="V5298"/>
    </row>
    <row r="5299" spans="1:22" x14ac:dyDescent="0.25">
      <c r="A5299">
        <v>2001</v>
      </c>
      <c r="B5299">
        <v>8</v>
      </c>
      <c r="C5299">
        <v>10</v>
      </c>
      <c r="D5299">
        <v>2</v>
      </c>
      <c r="E5299" s="13">
        <v>12.700000000000001</v>
      </c>
      <c r="F5299" s="7">
        <f>(((20-15)/(MIN($E$2:$E$8761)-15))*Data[[#This Row],[temperatuur]])+18.151</f>
        <v>15.482932773109244</v>
      </c>
      <c r="G5299" s="7">
        <f>Data[[#This Row],[Tintern ]]-Data[[#This Row],[temperatuur]]</f>
        <v>2.782932773109243</v>
      </c>
      <c r="H5299" s="7">
        <f>ROUND(IF(Data[[#This Row],[deltaT]]&gt;0,(Data[[#This Row],[Tintern ]]-Data[[#This Row],[temperatuur]])*Uitgangspunten!$B$9,0),1)</f>
        <v>9.6999999999999993</v>
      </c>
      <c r="I5299"/>
      <c r="J5299"/>
      <c r="K5299" s="6"/>
      <c r="O5299" s="5"/>
      <c r="P5299" s="8"/>
      <c r="U5299"/>
      <c r="V5299"/>
    </row>
    <row r="5300" spans="1:22" x14ac:dyDescent="0.25">
      <c r="A5300">
        <v>2001</v>
      </c>
      <c r="B5300">
        <v>8</v>
      </c>
      <c r="C5300">
        <v>29</v>
      </c>
      <c r="D5300">
        <v>23</v>
      </c>
      <c r="E5300" s="13">
        <v>12.700000000000001</v>
      </c>
      <c r="F5300" s="7">
        <f>(((20-15)/(MIN($E$2:$E$8761)-15))*Data[[#This Row],[temperatuur]])+18.151</f>
        <v>15.482932773109244</v>
      </c>
      <c r="G5300" s="7">
        <f>Data[[#This Row],[Tintern ]]-Data[[#This Row],[temperatuur]]</f>
        <v>2.782932773109243</v>
      </c>
      <c r="H5300" s="7">
        <f>ROUND(IF(Data[[#This Row],[deltaT]]&gt;0,(Data[[#This Row],[Tintern ]]-Data[[#This Row],[temperatuur]])*Uitgangspunten!$B$9,0),1)</f>
        <v>9.6999999999999993</v>
      </c>
      <c r="I5300"/>
      <c r="J5300"/>
      <c r="K5300" s="6"/>
      <c r="O5300" s="5"/>
      <c r="P5300" s="8"/>
      <c r="U5300"/>
      <c r="V5300"/>
    </row>
    <row r="5301" spans="1:22" x14ac:dyDescent="0.25">
      <c r="A5301">
        <v>2011</v>
      </c>
      <c r="B5301">
        <v>9</v>
      </c>
      <c r="C5301">
        <v>13</v>
      </c>
      <c r="D5301">
        <v>24</v>
      </c>
      <c r="E5301" s="13">
        <v>12.700000000000001</v>
      </c>
      <c r="F5301" s="7">
        <f>(((20-15)/(MIN($E$2:$E$8761)-15))*Data[[#This Row],[temperatuur]])+18.151</f>
        <v>15.482932773109244</v>
      </c>
      <c r="G5301" s="7">
        <f>Data[[#This Row],[Tintern ]]-Data[[#This Row],[temperatuur]]</f>
        <v>2.782932773109243</v>
      </c>
      <c r="H5301" s="7">
        <f>ROUND(IF(Data[[#This Row],[deltaT]]&gt;0,(Data[[#This Row],[Tintern ]]-Data[[#This Row],[temperatuur]])*Uitgangspunten!$B$9,0),1)</f>
        <v>9.6999999999999993</v>
      </c>
      <c r="I5301"/>
      <c r="J5301"/>
      <c r="K5301" s="6"/>
      <c r="O5301" s="5"/>
      <c r="P5301" s="8"/>
      <c r="U5301"/>
      <c r="V5301"/>
    </row>
    <row r="5302" spans="1:22" x14ac:dyDescent="0.25">
      <c r="A5302">
        <v>2011</v>
      </c>
      <c r="B5302">
        <v>9</v>
      </c>
      <c r="C5302">
        <v>24</v>
      </c>
      <c r="D5302">
        <v>8</v>
      </c>
      <c r="E5302" s="13">
        <v>12.700000000000001</v>
      </c>
      <c r="F5302" s="7">
        <f>(((20-15)/(MIN($E$2:$E$8761)-15))*Data[[#This Row],[temperatuur]])+18.151</f>
        <v>15.482932773109244</v>
      </c>
      <c r="G5302" s="7">
        <f>Data[[#This Row],[Tintern ]]-Data[[#This Row],[temperatuur]]</f>
        <v>2.782932773109243</v>
      </c>
      <c r="H5302" s="7">
        <f>ROUND(IF(Data[[#This Row],[deltaT]]&gt;0,(Data[[#This Row],[Tintern ]]-Data[[#This Row],[temperatuur]])*Uitgangspunten!$B$9,0),1)</f>
        <v>9.6999999999999993</v>
      </c>
      <c r="I5302"/>
      <c r="J5302"/>
      <c r="K5302" s="6"/>
      <c r="O5302" s="5"/>
      <c r="P5302" s="8"/>
      <c r="U5302"/>
      <c r="V5302"/>
    </row>
    <row r="5303" spans="1:22" x14ac:dyDescent="0.25">
      <c r="A5303">
        <v>2011</v>
      </c>
      <c r="B5303">
        <v>9</v>
      </c>
      <c r="C5303">
        <v>29</v>
      </c>
      <c r="D5303">
        <v>23</v>
      </c>
      <c r="E5303" s="13">
        <v>12.700000000000001</v>
      </c>
      <c r="F5303" s="7">
        <f>(((20-15)/(MIN($E$2:$E$8761)-15))*Data[[#This Row],[temperatuur]])+18.151</f>
        <v>15.482932773109244</v>
      </c>
      <c r="G5303" s="7">
        <f>Data[[#This Row],[Tintern ]]-Data[[#This Row],[temperatuur]]</f>
        <v>2.782932773109243</v>
      </c>
      <c r="H5303" s="7">
        <f>ROUND(IF(Data[[#This Row],[deltaT]]&gt;0,(Data[[#This Row],[Tintern ]]-Data[[#This Row],[temperatuur]])*Uitgangspunten!$B$9,0),1)</f>
        <v>9.6999999999999993</v>
      </c>
      <c r="I5303"/>
      <c r="J5303"/>
      <c r="K5303" s="6"/>
      <c r="O5303" s="5"/>
      <c r="P5303" s="8"/>
      <c r="U5303"/>
      <c r="V5303"/>
    </row>
    <row r="5304" spans="1:22" x14ac:dyDescent="0.25">
      <c r="A5304">
        <v>2010</v>
      </c>
      <c r="B5304">
        <v>10</v>
      </c>
      <c r="C5304">
        <v>9</v>
      </c>
      <c r="D5304">
        <v>20</v>
      </c>
      <c r="E5304" s="13">
        <v>12.700000000000001</v>
      </c>
      <c r="F5304" s="7">
        <f>(((20-15)/(MIN($E$2:$E$8761)-15))*Data[[#This Row],[temperatuur]])+18.151</f>
        <v>15.482932773109244</v>
      </c>
      <c r="G5304" s="7">
        <f>Data[[#This Row],[Tintern ]]-Data[[#This Row],[temperatuur]]</f>
        <v>2.782932773109243</v>
      </c>
      <c r="H5304" s="7">
        <f>ROUND(IF(Data[[#This Row],[deltaT]]&gt;0,(Data[[#This Row],[Tintern ]]-Data[[#This Row],[temperatuur]])*Uitgangspunten!$B$9,0),1)</f>
        <v>9.6999999999999993</v>
      </c>
      <c r="I5304"/>
      <c r="J5304"/>
      <c r="K5304" s="6"/>
      <c r="O5304" s="5"/>
      <c r="P5304" s="8"/>
      <c r="U5304"/>
      <c r="V5304"/>
    </row>
    <row r="5305" spans="1:22" x14ac:dyDescent="0.25">
      <c r="A5305">
        <v>2010</v>
      </c>
      <c r="B5305">
        <v>10</v>
      </c>
      <c r="C5305">
        <v>11</v>
      </c>
      <c r="D5305">
        <v>17</v>
      </c>
      <c r="E5305" s="13">
        <v>12.700000000000001</v>
      </c>
      <c r="F5305" s="7">
        <f>(((20-15)/(MIN($E$2:$E$8761)-15))*Data[[#This Row],[temperatuur]])+18.151</f>
        <v>15.482932773109244</v>
      </c>
      <c r="G5305" s="7">
        <f>Data[[#This Row],[Tintern ]]-Data[[#This Row],[temperatuur]]</f>
        <v>2.782932773109243</v>
      </c>
      <c r="H5305" s="7">
        <f>ROUND(IF(Data[[#This Row],[deltaT]]&gt;0,(Data[[#This Row],[Tintern ]]-Data[[#This Row],[temperatuur]])*Uitgangspunten!$B$9,0),1)</f>
        <v>9.6999999999999993</v>
      </c>
      <c r="I5305"/>
      <c r="J5305"/>
      <c r="K5305" s="6"/>
      <c r="O5305" s="5"/>
      <c r="P5305" s="8"/>
      <c r="U5305"/>
      <c r="V5305"/>
    </row>
    <row r="5306" spans="1:22" x14ac:dyDescent="0.25">
      <c r="A5306">
        <v>2010</v>
      </c>
      <c r="B5306">
        <v>10</v>
      </c>
      <c r="C5306">
        <v>28</v>
      </c>
      <c r="D5306">
        <v>19</v>
      </c>
      <c r="E5306" s="13">
        <v>12.700000000000001</v>
      </c>
      <c r="F5306" s="7">
        <f>(((20-15)/(MIN($E$2:$E$8761)-15))*Data[[#This Row],[temperatuur]])+18.151</f>
        <v>15.482932773109244</v>
      </c>
      <c r="G5306" s="7">
        <f>Data[[#This Row],[Tintern ]]-Data[[#This Row],[temperatuur]]</f>
        <v>2.782932773109243</v>
      </c>
      <c r="H5306" s="7">
        <f>ROUND(IF(Data[[#This Row],[deltaT]]&gt;0,(Data[[#This Row],[Tintern ]]-Data[[#This Row],[temperatuur]])*Uitgangspunten!$B$9,0),1)</f>
        <v>9.6999999999999993</v>
      </c>
      <c r="I5306">
        <f>(MAX(E5282:E5305)+MIN(E5282:E5305))/20</f>
        <v>1.27</v>
      </c>
      <c r="J5306"/>
      <c r="K5306" s="6"/>
      <c r="O5306" s="5"/>
      <c r="P5306" s="8"/>
      <c r="U5306"/>
      <c r="V5306"/>
    </row>
    <row r="5307" spans="1:22" x14ac:dyDescent="0.25">
      <c r="A5307">
        <v>2010</v>
      </c>
      <c r="B5307">
        <v>10</v>
      </c>
      <c r="C5307">
        <v>29</v>
      </c>
      <c r="D5307">
        <v>18</v>
      </c>
      <c r="E5307" s="13">
        <v>12.700000000000001</v>
      </c>
      <c r="F5307" s="7">
        <f>(((20-15)/(MIN($E$2:$E$8761)-15))*Data[[#This Row],[temperatuur]])+18.151</f>
        <v>15.482932773109244</v>
      </c>
      <c r="G5307" s="7">
        <f>Data[[#This Row],[Tintern ]]-Data[[#This Row],[temperatuur]]</f>
        <v>2.782932773109243</v>
      </c>
      <c r="H5307" s="7">
        <f>ROUND(IF(Data[[#This Row],[deltaT]]&gt;0,(Data[[#This Row],[Tintern ]]-Data[[#This Row],[temperatuur]])*Uitgangspunten!$B$9,0),1)</f>
        <v>9.6999999999999993</v>
      </c>
      <c r="I5307"/>
      <c r="J5307"/>
      <c r="K5307" s="6"/>
      <c r="O5307" s="5"/>
      <c r="P5307" s="8"/>
      <c r="U5307"/>
      <c r="V5307"/>
    </row>
    <row r="5308" spans="1:22" x14ac:dyDescent="0.25">
      <c r="A5308">
        <v>2010</v>
      </c>
      <c r="B5308">
        <v>10</v>
      </c>
      <c r="C5308">
        <v>29</v>
      </c>
      <c r="D5308">
        <v>24</v>
      </c>
      <c r="E5308" s="13">
        <v>12.700000000000001</v>
      </c>
      <c r="F5308" s="7">
        <f>(((20-15)/(MIN($E$2:$E$8761)-15))*Data[[#This Row],[temperatuur]])+18.151</f>
        <v>15.482932773109244</v>
      </c>
      <c r="G5308" s="7">
        <f>Data[[#This Row],[Tintern ]]-Data[[#This Row],[temperatuur]]</f>
        <v>2.782932773109243</v>
      </c>
      <c r="H5308" s="7">
        <f>ROUND(IF(Data[[#This Row],[deltaT]]&gt;0,(Data[[#This Row],[Tintern ]]-Data[[#This Row],[temperatuur]])*Uitgangspunten!$B$9,0),1)</f>
        <v>9.6999999999999993</v>
      </c>
      <c r="I5308"/>
      <c r="J5308"/>
      <c r="K5308" s="6"/>
      <c r="O5308" s="5"/>
      <c r="P5308" s="8"/>
      <c r="U5308"/>
      <c r="V5308"/>
    </row>
    <row r="5309" spans="1:22" x14ac:dyDescent="0.25">
      <c r="A5309">
        <v>2010</v>
      </c>
      <c r="B5309">
        <v>10</v>
      </c>
      <c r="C5309">
        <v>30</v>
      </c>
      <c r="D5309">
        <v>1</v>
      </c>
      <c r="E5309" s="13">
        <v>12.700000000000001</v>
      </c>
      <c r="F5309" s="7">
        <f>(((20-15)/(MIN($E$2:$E$8761)-15))*Data[[#This Row],[temperatuur]])+18.151</f>
        <v>15.482932773109244</v>
      </c>
      <c r="G5309" s="7">
        <f>Data[[#This Row],[Tintern ]]-Data[[#This Row],[temperatuur]]</f>
        <v>2.782932773109243</v>
      </c>
      <c r="H5309" s="7">
        <f>ROUND(IF(Data[[#This Row],[deltaT]]&gt;0,(Data[[#This Row],[Tintern ]]-Data[[#This Row],[temperatuur]])*Uitgangspunten!$B$9,0),1)</f>
        <v>9.6999999999999993</v>
      </c>
      <c r="I5309"/>
      <c r="J5309"/>
      <c r="K5309" s="6"/>
      <c r="O5309" s="5"/>
      <c r="P5309" s="8"/>
      <c r="U5309"/>
      <c r="V5309"/>
    </row>
    <row r="5310" spans="1:22" x14ac:dyDescent="0.25">
      <c r="A5310">
        <v>2003</v>
      </c>
      <c r="B5310">
        <v>11</v>
      </c>
      <c r="C5310">
        <v>13</v>
      </c>
      <c r="D5310">
        <v>13</v>
      </c>
      <c r="E5310" s="13">
        <v>12.700000000000001</v>
      </c>
      <c r="F5310" s="7">
        <f>(((20-15)/(MIN($E$2:$E$8761)-15))*Data[[#This Row],[temperatuur]])+18.151</f>
        <v>15.482932773109244</v>
      </c>
      <c r="G5310" s="7">
        <f>Data[[#This Row],[Tintern ]]-Data[[#This Row],[temperatuur]]</f>
        <v>2.782932773109243</v>
      </c>
      <c r="H5310" s="7">
        <f>ROUND(IF(Data[[#This Row],[deltaT]]&gt;0,(Data[[#This Row],[Tintern ]]-Data[[#This Row],[temperatuur]])*Uitgangspunten!$B$9,0),1)</f>
        <v>9.6999999999999993</v>
      </c>
      <c r="I5310"/>
      <c r="J5310"/>
      <c r="K5310" s="6"/>
      <c r="O5310" s="5"/>
      <c r="P5310" s="8"/>
      <c r="U5310"/>
      <c r="V5310"/>
    </row>
    <row r="5311" spans="1:22" x14ac:dyDescent="0.25">
      <c r="A5311">
        <v>2003</v>
      </c>
      <c r="B5311">
        <v>11</v>
      </c>
      <c r="C5311">
        <v>18</v>
      </c>
      <c r="D5311">
        <v>12</v>
      </c>
      <c r="E5311" s="13">
        <v>12.700000000000001</v>
      </c>
      <c r="F5311" s="7">
        <f>(((20-15)/(MIN($E$2:$E$8761)-15))*Data[[#This Row],[temperatuur]])+18.151</f>
        <v>15.482932773109244</v>
      </c>
      <c r="G5311" s="7">
        <f>Data[[#This Row],[Tintern ]]-Data[[#This Row],[temperatuur]]</f>
        <v>2.782932773109243</v>
      </c>
      <c r="H5311" s="7">
        <f>ROUND(IF(Data[[#This Row],[deltaT]]&gt;0,(Data[[#This Row],[Tintern ]]-Data[[#This Row],[temperatuur]])*Uitgangspunten!$B$9,0),1)</f>
        <v>9.6999999999999993</v>
      </c>
      <c r="I5311"/>
      <c r="J5311"/>
      <c r="K5311" s="6"/>
      <c r="O5311" s="5"/>
      <c r="P5311" s="8"/>
      <c r="U5311"/>
      <c r="V5311"/>
    </row>
    <row r="5312" spans="1:22" x14ac:dyDescent="0.25">
      <c r="A5312">
        <v>2003</v>
      </c>
      <c r="B5312">
        <v>11</v>
      </c>
      <c r="C5312">
        <v>18</v>
      </c>
      <c r="D5312">
        <v>15</v>
      </c>
      <c r="E5312" s="13">
        <v>12.700000000000001</v>
      </c>
      <c r="F5312" s="7">
        <f>(((20-15)/(MIN($E$2:$E$8761)-15))*Data[[#This Row],[temperatuur]])+18.151</f>
        <v>15.482932773109244</v>
      </c>
      <c r="G5312" s="7">
        <f>Data[[#This Row],[Tintern ]]-Data[[#This Row],[temperatuur]]</f>
        <v>2.782932773109243</v>
      </c>
      <c r="H5312" s="7">
        <f>ROUND(IF(Data[[#This Row],[deltaT]]&gt;0,(Data[[#This Row],[Tintern ]]-Data[[#This Row],[temperatuur]])*Uitgangspunten!$B$9,0),1)</f>
        <v>9.6999999999999993</v>
      </c>
      <c r="I5312"/>
      <c r="J5312"/>
      <c r="K5312" s="6"/>
      <c r="O5312" s="5"/>
      <c r="P5312" s="8"/>
      <c r="U5312"/>
      <c r="V5312"/>
    </row>
    <row r="5313" spans="1:22" x14ac:dyDescent="0.25">
      <c r="A5313">
        <v>2003</v>
      </c>
      <c r="B5313">
        <v>11</v>
      </c>
      <c r="C5313">
        <v>19</v>
      </c>
      <c r="D5313">
        <v>11</v>
      </c>
      <c r="E5313" s="13">
        <v>12.700000000000001</v>
      </c>
      <c r="F5313" s="7">
        <f>(((20-15)/(MIN($E$2:$E$8761)-15))*Data[[#This Row],[temperatuur]])+18.151</f>
        <v>15.482932773109244</v>
      </c>
      <c r="G5313" s="7">
        <f>Data[[#This Row],[Tintern ]]-Data[[#This Row],[temperatuur]]</f>
        <v>2.782932773109243</v>
      </c>
      <c r="H5313" s="7">
        <f>ROUND(IF(Data[[#This Row],[deltaT]]&gt;0,(Data[[#This Row],[Tintern ]]-Data[[#This Row],[temperatuur]])*Uitgangspunten!$B$9,0),1)</f>
        <v>9.6999999999999993</v>
      </c>
      <c r="I5313"/>
      <c r="J5313"/>
      <c r="K5313" s="6"/>
      <c r="O5313" s="5"/>
      <c r="P5313" s="8"/>
      <c r="U5313"/>
      <c r="V5313"/>
    </row>
    <row r="5314" spans="1:22" x14ac:dyDescent="0.25">
      <c r="A5314">
        <v>2003</v>
      </c>
      <c r="B5314">
        <v>11</v>
      </c>
      <c r="C5314">
        <v>19</v>
      </c>
      <c r="D5314">
        <v>17</v>
      </c>
      <c r="E5314" s="13">
        <v>12.700000000000001</v>
      </c>
      <c r="F5314" s="7">
        <f>(((20-15)/(MIN($E$2:$E$8761)-15))*Data[[#This Row],[temperatuur]])+18.151</f>
        <v>15.482932773109244</v>
      </c>
      <c r="G5314" s="7">
        <f>Data[[#This Row],[Tintern ]]-Data[[#This Row],[temperatuur]]</f>
        <v>2.782932773109243</v>
      </c>
      <c r="H5314" s="7">
        <f>ROUND(IF(Data[[#This Row],[deltaT]]&gt;0,(Data[[#This Row],[Tintern ]]-Data[[#This Row],[temperatuur]])*Uitgangspunten!$B$9,0),1)</f>
        <v>9.6999999999999993</v>
      </c>
      <c r="I5314"/>
      <c r="J5314"/>
      <c r="K5314" s="6"/>
      <c r="O5314" s="5"/>
      <c r="P5314" s="8"/>
      <c r="U5314"/>
      <c r="V5314"/>
    </row>
    <row r="5315" spans="1:22" x14ac:dyDescent="0.25">
      <c r="A5315">
        <v>2004</v>
      </c>
      <c r="B5315">
        <v>2</v>
      </c>
      <c r="C5315">
        <v>3</v>
      </c>
      <c r="D5315">
        <v>9</v>
      </c>
      <c r="E5315" s="13">
        <v>12.8</v>
      </c>
      <c r="F5315" s="7">
        <f>(((20-15)/(MIN($E$2:$E$8761)-15))*Data[[#This Row],[temperatuur]])+18.151</f>
        <v>15.461924369747898</v>
      </c>
      <c r="G5315" s="7">
        <f>Data[[#This Row],[Tintern ]]-Data[[#This Row],[temperatuur]]</f>
        <v>2.6619243697478971</v>
      </c>
      <c r="H5315" s="7">
        <f>ROUND(IF(Data[[#This Row],[deltaT]]&gt;0,(Data[[#This Row],[Tintern ]]-Data[[#This Row],[temperatuur]])*Uitgangspunten!$B$9,0),1)</f>
        <v>9.1999999999999993</v>
      </c>
      <c r="I5315"/>
      <c r="J5315"/>
      <c r="K5315" s="6"/>
      <c r="O5315" s="5"/>
      <c r="P5315" s="8"/>
      <c r="U5315"/>
      <c r="V5315"/>
    </row>
    <row r="5316" spans="1:22" x14ac:dyDescent="0.25">
      <c r="A5316">
        <v>2004</v>
      </c>
      <c r="B5316">
        <v>2</v>
      </c>
      <c r="C5316">
        <v>6</v>
      </c>
      <c r="D5316">
        <v>14</v>
      </c>
      <c r="E5316" s="13">
        <v>12.8</v>
      </c>
      <c r="F5316" s="7">
        <f>(((20-15)/(MIN($E$2:$E$8761)-15))*Data[[#This Row],[temperatuur]])+18.151</f>
        <v>15.461924369747898</v>
      </c>
      <c r="G5316" s="7">
        <f>Data[[#This Row],[Tintern ]]-Data[[#This Row],[temperatuur]]</f>
        <v>2.6619243697478971</v>
      </c>
      <c r="H5316" s="7">
        <f>ROUND(IF(Data[[#This Row],[deltaT]]&gt;0,(Data[[#This Row],[Tintern ]]-Data[[#This Row],[temperatuur]])*Uitgangspunten!$B$9,0),1)</f>
        <v>9.1999999999999993</v>
      </c>
      <c r="I5316"/>
      <c r="J5316"/>
      <c r="K5316" s="6"/>
      <c r="O5316" s="5"/>
      <c r="P5316" s="8"/>
      <c r="U5316"/>
      <c r="V5316"/>
    </row>
    <row r="5317" spans="1:22" x14ac:dyDescent="0.25">
      <c r="A5317">
        <v>2004</v>
      </c>
      <c r="B5317">
        <v>2</v>
      </c>
      <c r="C5317">
        <v>6</v>
      </c>
      <c r="D5317">
        <v>15</v>
      </c>
      <c r="E5317" s="13">
        <v>12.8</v>
      </c>
      <c r="F5317" s="7">
        <f>(((20-15)/(MIN($E$2:$E$8761)-15))*Data[[#This Row],[temperatuur]])+18.151</f>
        <v>15.461924369747898</v>
      </c>
      <c r="G5317" s="7">
        <f>Data[[#This Row],[Tintern ]]-Data[[#This Row],[temperatuur]]</f>
        <v>2.6619243697478971</v>
      </c>
      <c r="H5317" s="7">
        <f>ROUND(IF(Data[[#This Row],[deltaT]]&gt;0,(Data[[#This Row],[Tintern ]]-Data[[#This Row],[temperatuur]])*Uitgangspunten!$B$9,0),1)</f>
        <v>9.1999999999999993</v>
      </c>
      <c r="I5317"/>
      <c r="J5317"/>
      <c r="K5317" s="6"/>
      <c r="O5317" s="5"/>
      <c r="P5317" s="8"/>
      <c r="U5317"/>
      <c r="V5317"/>
    </row>
    <row r="5318" spans="1:22" x14ac:dyDescent="0.25">
      <c r="A5318">
        <v>2004</v>
      </c>
      <c r="B5318">
        <v>3</v>
      </c>
      <c r="C5318">
        <v>15</v>
      </c>
      <c r="D5318">
        <v>22</v>
      </c>
      <c r="E5318" s="13">
        <v>12.8</v>
      </c>
      <c r="F5318" s="7">
        <f>(((20-15)/(MIN($E$2:$E$8761)-15))*Data[[#This Row],[temperatuur]])+18.151</f>
        <v>15.461924369747898</v>
      </c>
      <c r="G5318" s="7">
        <f>Data[[#This Row],[Tintern ]]-Data[[#This Row],[temperatuur]]</f>
        <v>2.6619243697478971</v>
      </c>
      <c r="H5318" s="7">
        <f>ROUND(IF(Data[[#This Row],[deltaT]]&gt;0,(Data[[#This Row],[Tintern ]]-Data[[#This Row],[temperatuur]])*Uitgangspunten!$B$9,0),1)</f>
        <v>9.1999999999999993</v>
      </c>
      <c r="I5318"/>
      <c r="J5318"/>
      <c r="K5318" s="6"/>
      <c r="O5318" s="5"/>
      <c r="P5318" s="8"/>
      <c r="U5318"/>
      <c r="V5318"/>
    </row>
    <row r="5319" spans="1:22" x14ac:dyDescent="0.25">
      <c r="A5319">
        <v>2004</v>
      </c>
      <c r="B5319">
        <v>3</v>
      </c>
      <c r="C5319">
        <v>18</v>
      </c>
      <c r="D5319">
        <v>11</v>
      </c>
      <c r="E5319" s="13">
        <v>12.8</v>
      </c>
      <c r="F5319" s="7">
        <f>(((20-15)/(MIN($E$2:$E$8761)-15))*Data[[#This Row],[temperatuur]])+18.151</f>
        <v>15.461924369747898</v>
      </c>
      <c r="G5319" s="7">
        <f>Data[[#This Row],[Tintern ]]-Data[[#This Row],[temperatuur]]</f>
        <v>2.6619243697478971</v>
      </c>
      <c r="H5319" s="7">
        <f>ROUND(IF(Data[[#This Row],[deltaT]]&gt;0,(Data[[#This Row],[Tintern ]]-Data[[#This Row],[temperatuur]])*Uitgangspunten!$B$9,0),1)</f>
        <v>9.1999999999999993</v>
      </c>
      <c r="I5319"/>
      <c r="J5319"/>
      <c r="K5319" s="6"/>
      <c r="O5319" s="5"/>
      <c r="P5319" s="8"/>
      <c r="U5319"/>
      <c r="V5319"/>
    </row>
    <row r="5320" spans="1:22" x14ac:dyDescent="0.25">
      <c r="A5320">
        <v>2004</v>
      </c>
      <c r="B5320">
        <v>3</v>
      </c>
      <c r="C5320">
        <v>29</v>
      </c>
      <c r="D5320">
        <v>13</v>
      </c>
      <c r="E5320" s="13">
        <v>12.8</v>
      </c>
      <c r="F5320" s="7">
        <f>(((20-15)/(MIN($E$2:$E$8761)-15))*Data[[#This Row],[temperatuur]])+18.151</f>
        <v>15.461924369747898</v>
      </c>
      <c r="G5320" s="7">
        <f>Data[[#This Row],[Tintern ]]-Data[[#This Row],[temperatuur]]</f>
        <v>2.6619243697478971</v>
      </c>
      <c r="H5320" s="7">
        <f>ROUND(IF(Data[[#This Row],[deltaT]]&gt;0,(Data[[#This Row],[Tintern ]]-Data[[#This Row],[temperatuur]])*Uitgangspunten!$B$9,0),1)</f>
        <v>9.1999999999999993</v>
      </c>
      <c r="I5320"/>
      <c r="J5320"/>
      <c r="K5320" s="6"/>
      <c r="O5320" s="5"/>
      <c r="P5320" s="8"/>
      <c r="U5320"/>
      <c r="V5320"/>
    </row>
    <row r="5321" spans="1:22" x14ac:dyDescent="0.25">
      <c r="A5321">
        <v>2004</v>
      </c>
      <c r="B5321">
        <v>3</v>
      </c>
      <c r="C5321">
        <v>30</v>
      </c>
      <c r="D5321">
        <v>10</v>
      </c>
      <c r="E5321" s="13">
        <v>12.8</v>
      </c>
      <c r="F5321" s="7">
        <f>(((20-15)/(MIN($E$2:$E$8761)-15))*Data[[#This Row],[temperatuur]])+18.151</f>
        <v>15.461924369747898</v>
      </c>
      <c r="G5321" s="7">
        <f>Data[[#This Row],[Tintern ]]-Data[[#This Row],[temperatuur]]</f>
        <v>2.6619243697478971</v>
      </c>
      <c r="H5321" s="7">
        <f>ROUND(IF(Data[[#This Row],[deltaT]]&gt;0,(Data[[#This Row],[Tintern ]]-Data[[#This Row],[temperatuur]])*Uitgangspunten!$B$9,0),1)</f>
        <v>9.1999999999999993</v>
      </c>
      <c r="I5321"/>
      <c r="J5321"/>
      <c r="K5321" s="6"/>
      <c r="O5321" s="5"/>
      <c r="P5321" s="8"/>
      <c r="U5321"/>
      <c r="V5321"/>
    </row>
    <row r="5322" spans="1:22" x14ac:dyDescent="0.25">
      <c r="A5322">
        <v>2002</v>
      </c>
      <c r="B5322">
        <v>4</v>
      </c>
      <c r="C5322">
        <v>3</v>
      </c>
      <c r="D5322">
        <v>22</v>
      </c>
      <c r="E5322" s="13">
        <v>12.8</v>
      </c>
      <c r="F5322" s="7">
        <f>(((20-15)/(MIN($E$2:$E$8761)-15))*Data[[#This Row],[temperatuur]])+18.151</f>
        <v>15.461924369747898</v>
      </c>
      <c r="G5322" s="7">
        <f>Data[[#This Row],[Tintern ]]-Data[[#This Row],[temperatuur]]</f>
        <v>2.6619243697478971</v>
      </c>
      <c r="H5322" s="7">
        <f>ROUND(IF(Data[[#This Row],[deltaT]]&gt;0,(Data[[#This Row],[Tintern ]]-Data[[#This Row],[temperatuur]])*Uitgangspunten!$B$9,0),1)</f>
        <v>9.1999999999999993</v>
      </c>
      <c r="I5322"/>
      <c r="J5322"/>
      <c r="K5322" s="6"/>
      <c r="O5322" s="5"/>
      <c r="P5322" s="8"/>
      <c r="U5322"/>
      <c r="V5322"/>
    </row>
    <row r="5323" spans="1:22" x14ac:dyDescent="0.25">
      <c r="A5323">
        <v>2002</v>
      </c>
      <c r="B5323">
        <v>4</v>
      </c>
      <c r="C5323">
        <v>5</v>
      </c>
      <c r="D5323">
        <v>17</v>
      </c>
      <c r="E5323" s="13">
        <v>12.8</v>
      </c>
      <c r="F5323" s="7">
        <f>(((20-15)/(MIN($E$2:$E$8761)-15))*Data[[#This Row],[temperatuur]])+18.151</f>
        <v>15.461924369747898</v>
      </c>
      <c r="G5323" s="7">
        <f>Data[[#This Row],[Tintern ]]-Data[[#This Row],[temperatuur]]</f>
        <v>2.6619243697478971</v>
      </c>
      <c r="H5323" s="7">
        <f>ROUND(IF(Data[[#This Row],[deltaT]]&gt;0,(Data[[#This Row],[Tintern ]]-Data[[#This Row],[temperatuur]])*Uitgangspunten!$B$9,0),1)</f>
        <v>9.1999999999999993</v>
      </c>
      <c r="I5323"/>
      <c r="J5323"/>
      <c r="K5323" s="6"/>
      <c r="O5323" s="5"/>
      <c r="P5323" s="8"/>
      <c r="U5323"/>
      <c r="V5323"/>
    </row>
    <row r="5324" spans="1:22" x14ac:dyDescent="0.25">
      <c r="A5324">
        <v>2002</v>
      </c>
      <c r="B5324">
        <v>4</v>
      </c>
      <c r="C5324">
        <v>18</v>
      </c>
      <c r="D5324">
        <v>14</v>
      </c>
      <c r="E5324" s="13">
        <v>12.8</v>
      </c>
      <c r="F5324" s="7">
        <f>(((20-15)/(MIN($E$2:$E$8761)-15))*Data[[#This Row],[temperatuur]])+18.151</f>
        <v>15.461924369747898</v>
      </c>
      <c r="G5324" s="7">
        <f>Data[[#This Row],[Tintern ]]-Data[[#This Row],[temperatuur]]</f>
        <v>2.6619243697478971</v>
      </c>
      <c r="H5324" s="7">
        <f>ROUND(IF(Data[[#This Row],[deltaT]]&gt;0,(Data[[#This Row],[Tintern ]]-Data[[#This Row],[temperatuur]])*Uitgangspunten!$B$9,0),1)</f>
        <v>9.1999999999999993</v>
      </c>
      <c r="I5324"/>
      <c r="J5324"/>
      <c r="K5324" s="6"/>
      <c r="O5324" s="5"/>
      <c r="P5324" s="8"/>
      <c r="U5324"/>
      <c r="V5324"/>
    </row>
    <row r="5325" spans="1:22" x14ac:dyDescent="0.25">
      <c r="A5325">
        <v>2002</v>
      </c>
      <c r="B5325">
        <v>4</v>
      </c>
      <c r="C5325">
        <v>20</v>
      </c>
      <c r="D5325">
        <v>16</v>
      </c>
      <c r="E5325" s="13">
        <v>12.8</v>
      </c>
      <c r="F5325" s="7">
        <f>(((20-15)/(MIN($E$2:$E$8761)-15))*Data[[#This Row],[temperatuur]])+18.151</f>
        <v>15.461924369747898</v>
      </c>
      <c r="G5325" s="7">
        <f>Data[[#This Row],[Tintern ]]-Data[[#This Row],[temperatuur]]</f>
        <v>2.6619243697478971</v>
      </c>
      <c r="H5325" s="7">
        <f>ROUND(IF(Data[[#This Row],[deltaT]]&gt;0,(Data[[#This Row],[Tintern ]]-Data[[#This Row],[temperatuur]])*Uitgangspunten!$B$9,0),1)</f>
        <v>9.1999999999999993</v>
      </c>
      <c r="I5325"/>
      <c r="J5325"/>
      <c r="K5325" s="6"/>
      <c r="O5325" s="5"/>
      <c r="P5325" s="8"/>
      <c r="U5325"/>
      <c r="V5325"/>
    </row>
    <row r="5326" spans="1:22" x14ac:dyDescent="0.25">
      <c r="A5326">
        <v>2002</v>
      </c>
      <c r="B5326">
        <v>4</v>
      </c>
      <c r="C5326">
        <v>24</v>
      </c>
      <c r="D5326">
        <v>7</v>
      </c>
      <c r="E5326" s="13">
        <v>12.8</v>
      </c>
      <c r="F5326" s="7">
        <f>(((20-15)/(MIN($E$2:$E$8761)-15))*Data[[#This Row],[temperatuur]])+18.151</f>
        <v>15.461924369747898</v>
      </c>
      <c r="G5326" s="7">
        <f>Data[[#This Row],[Tintern ]]-Data[[#This Row],[temperatuur]]</f>
        <v>2.6619243697478971</v>
      </c>
      <c r="H5326" s="7">
        <f>ROUND(IF(Data[[#This Row],[deltaT]]&gt;0,(Data[[#This Row],[Tintern ]]-Data[[#This Row],[temperatuur]])*Uitgangspunten!$B$9,0),1)</f>
        <v>9.1999999999999993</v>
      </c>
      <c r="I5326"/>
      <c r="J5326"/>
      <c r="K5326" s="6"/>
      <c r="O5326" s="5"/>
      <c r="P5326" s="8"/>
      <c r="U5326"/>
      <c r="V5326"/>
    </row>
    <row r="5327" spans="1:22" x14ac:dyDescent="0.25">
      <c r="A5327">
        <v>2000</v>
      </c>
      <c r="B5327">
        <v>5</v>
      </c>
      <c r="C5327">
        <v>1</v>
      </c>
      <c r="D5327">
        <v>18</v>
      </c>
      <c r="E5327" s="13">
        <v>12.8</v>
      </c>
      <c r="F5327" s="7">
        <f>(((20-15)/(MIN($E$2:$E$8761)-15))*Data[[#This Row],[temperatuur]])+18.151</f>
        <v>15.461924369747898</v>
      </c>
      <c r="G5327" s="7">
        <f>Data[[#This Row],[Tintern ]]-Data[[#This Row],[temperatuur]]</f>
        <v>2.6619243697478971</v>
      </c>
      <c r="H5327" s="7">
        <f>ROUND(IF(Data[[#This Row],[deltaT]]&gt;0,(Data[[#This Row],[Tintern ]]-Data[[#This Row],[temperatuur]])*Uitgangspunten!$B$9,0),1)</f>
        <v>9.1999999999999993</v>
      </c>
      <c r="I5327"/>
      <c r="J5327"/>
      <c r="K5327" s="6"/>
      <c r="O5327" s="5"/>
      <c r="P5327" s="8"/>
      <c r="U5327"/>
      <c r="V5327"/>
    </row>
    <row r="5328" spans="1:22" x14ac:dyDescent="0.25">
      <c r="A5328">
        <v>2000</v>
      </c>
      <c r="B5328">
        <v>5</v>
      </c>
      <c r="C5328">
        <v>3</v>
      </c>
      <c r="D5328">
        <v>21</v>
      </c>
      <c r="E5328" s="13">
        <v>12.8</v>
      </c>
      <c r="F5328" s="7">
        <f>(((20-15)/(MIN($E$2:$E$8761)-15))*Data[[#This Row],[temperatuur]])+18.151</f>
        <v>15.461924369747898</v>
      </c>
      <c r="G5328" s="7">
        <f>Data[[#This Row],[Tintern ]]-Data[[#This Row],[temperatuur]]</f>
        <v>2.6619243697478971</v>
      </c>
      <c r="H5328" s="7">
        <f>ROUND(IF(Data[[#This Row],[deltaT]]&gt;0,(Data[[#This Row],[Tintern ]]-Data[[#This Row],[temperatuur]])*Uitgangspunten!$B$9,0),1)</f>
        <v>9.1999999999999993</v>
      </c>
      <c r="I5328"/>
      <c r="J5328"/>
      <c r="K5328" s="6"/>
      <c r="O5328" s="5"/>
      <c r="P5328" s="8"/>
      <c r="U5328"/>
      <c r="V5328"/>
    </row>
    <row r="5329" spans="1:22" x14ac:dyDescent="0.25">
      <c r="A5329">
        <v>2000</v>
      </c>
      <c r="B5329">
        <v>5</v>
      </c>
      <c r="C5329">
        <v>4</v>
      </c>
      <c r="D5329">
        <v>10</v>
      </c>
      <c r="E5329" s="13">
        <v>12.8</v>
      </c>
      <c r="F5329" s="7">
        <f>(((20-15)/(MIN($E$2:$E$8761)-15))*Data[[#This Row],[temperatuur]])+18.151</f>
        <v>15.461924369747898</v>
      </c>
      <c r="G5329" s="7">
        <f>Data[[#This Row],[Tintern ]]-Data[[#This Row],[temperatuur]]</f>
        <v>2.6619243697478971</v>
      </c>
      <c r="H5329" s="7">
        <f>ROUND(IF(Data[[#This Row],[deltaT]]&gt;0,(Data[[#This Row],[Tintern ]]-Data[[#This Row],[temperatuur]])*Uitgangspunten!$B$9,0),1)</f>
        <v>9.1999999999999993</v>
      </c>
      <c r="I5329"/>
      <c r="J5329"/>
      <c r="K5329" s="6"/>
      <c r="O5329" s="5"/>
      <c r="P5329" s="8"/>
      <c r="U5329"/>
      <c r="V5329"/>
    </row>
    <row r="5330" spans="1:22" x14ac:dyDescent="0.25">
      <c r="A5330">
        <v>2000</v>
      </c>
      <c r="B5330">
        <v>5</v>
      </c>
      <c r="C5330">
        <v>4</v>
      </c>
      <c r="D5330">
        <v>20</v>
      </c>
      <c r="E5330" s="13">
        <v>12.8</v>
      </c>
      <c r="F5330" s="7">
        <f>(((20-15)/(MIN($E$2:$E$8761)-15))*Data[[#This Row],[temperatuur]])+18.151</f>
        <v>15.461924369747898</v>
      </c>
      <c r="G5330" s="7">
        <f>Data[[#This Row],[Tintern ]]-Data[[#This Row],[temperatuur]]</f>
        <v>2.6619243697478971</v>
      </c>
      <c r="H5330" s="7">
        <f>ROUND(IF(Data[[#This Row],[deltaT]]&gt;0,(Data[[#This Row],[Tintern ]]-Data[[#This Row],[temperatuur]])*Uitgangspunten!$B$9,0),1)</f>
        <v>9.1999999999999993</v>
      </c>
      <c r="I5330">
        <f>(MAX(E5306:E5329)+MIN(E5306:E5329))/20</f>
        <v>1.2749999999999999</v>
      </c>
      <c r="J5330"/>
      <c r="K5330" s="6"/>
      <c r="O5330" s="5"/>
      <c r="P5330" s="8"/>
      <c r="U5330"/>
      <c r="V5330"/>
    </row>
    <row r="5331" spans="1:22" x14ac:dyDescent="0.25">
      <c r="A5331">
        <v>2000</v>
      </c>
      <c r="B5331">
        <v>5</v>
      </c>
      <c r="C5331">
        <v>13</v>
      </c>
      <c r="D5331">
        <v>24</v>
      </c>
      <c r="E5331" s="13">
        <v>12.8</v>
      </c>
      <c r="F5331" s="7">
        <f>(((20-15)/(MIN($E$2:$E$8761)-15))*Data[[#This Row],[temperatuur]])+18.151</f>
        <v>15.461924369747898</v>
      </c>
      <c r="G5331" s="7">
        <f>Data[[#This Row],[Tintern ]]-Data[[#This Row],[temperatuur]]</f>
        <v>2.6619243697478971</v>
      </c>
      <c r="H5331" s="7">
        <f>ROUND(IF(Data[[#This Row],[deltaT]]&gt;0,(Data[[#This Row],[Tintern ]]-Data[[#This Row],[temperatuur]])*Uitgangspunten!$B$9,0),1)</f>
        <v>9.1999999999999993</v>
      </c>
      <c r="I5331"/>
      <c r="J5331"/>
      <c r="K5331" s="6"/>
      <c r="O5331" s="5"/>
      <c r="P5331" s="8"/>
      <c r="U5331"/>
      <c r="V5331"/>
    </row>
    <row r="5332" spans="1:22" x14ac:dyDescent="0.25">
      <c r="A5332">
        <v>2000</v>
      </c>
      <c r="B5332">
        <v>5</v>
      </c>
      <c r="C5332">
        <v>17</v>
      </c>
      <c r="D5332">
        <v>20</v>
      </c>
      <c r="E5332" s="13">
        <v>12.8</v>
      </c>
      <c r="F5332" s="7">
        <f>(((20-15)/(MIN($E$2:$E$8761)-15))*Data[[#This Row],[temperatuur]])+18.151</f>
        <v>15.461924369747898</v>
      </c>
      <c r="G5332" s="7">
        <f>Data[[#This Row],[Tintern ]]-Data[[#This Row],[temperatuur]]</f>
        <v>2.6619243697478971</v>
      </c>
      <c r="H5332" s="7">
        <f>ROUND(IF(Data[[#This Row],[deltaT]]&gt;0,(Data[[#This Row],[Tintern ]]-Data[[#This Row],[temperatuur]])*Uitgangspunten!$B$9,0),1)</f>
        <v>9.1999999999999993</v>
      </c>
      <c r="I5332"/>
      <c r="J5332"/>
      <c r="K5332" s="6"/>
      <c r="O5332" s="5"/>
      <c r="P5332" s="8"/>
      <c r="U5332"/>
      <c r="V5332"/>
    </row>
    <row r="5333" spans="1:22" x14ac:dyDescent="0.25">
      <c r="A5333">
        <v>2000</v>
      </c>
      <c r="B5333">
        <v>5</v>
      </c>
      <c r="C5333">
        <v>22</v>
      </c>
      <c r="D5333">
        <v>19</v>
      </c>
      <c r="E5333" s="13">
        <v>12.8</v>
      </c>
      <c r="F5333" s="7">
        <f>(((20-15)/(MIN($E$2:$E$8761)-15))*Data[[#This Row],[temperatuur]])+18.151</f>
        <v>15.461924369747898</v>
      </c>
      <c r="G5333" s="7">
        <f>Data[[#This Row],[Tintern ]]-Data[[#This Row],[temperatuur]]</f>
        <v>2.6619243697478971</v>
      </c>
      <c r="H5333" s="7">
        <f>ROUND(IF(Data[[#This Row],[deltaT]]&gt;0,(Data[[#This Row],[Tintern ]]-Data[[#This Row],[temperatuur]])*Uitgangspunten!$B$9,0),1)</f>
        <v>9.1999999999999993</v>
      </c>
      <c r="I5333"/>
      <c r="J5333"/>
      <c r="K5333" s="6"/>
      <c r="O5333" s="5"/>
      <c r="P5333" s="8"/>
      <c r="U5333"/>
      <c r="V5333"/>
    </row>
    <row r="5334" spans="1:22" x14ac:dyDescent="0.25">
      <c r="A5334">
        <v>2000</v>
      </c>
      <c r="B5334">
        <v>5</v>
      </c>
      <c r="C5334">
        <v>27</v>
      </c>
      <c r="D5334">
        <v>13</v>
      </c>
      <c r="E5334" s="13">
        <v>12.8</v>
      </c>
      <c r="F5334" s="7">
        <f>(((20-15)/(MIN($E$2:$E$8761)-15))*Data[[#This Row],[temperatuur]])+18.151</f>
        <v>15.461924369747898</v>
      </c>
      <c r="G5334" s="7">
        <f>Data[[#This Row],[Tintern ]]-Data[[#This Row],[temperatuur]]</f>
        <v>2.6619243697478971</v>
      </c>
      <c r="H5334" s="7">
        <f>ROUND(IF(Data[[#This Row],[deltaT]]&gt;0,(Data[[#This Row],[Tintern ]]-Data[[#This Row],[temperatuur]])*Uitgangspunten!$B$9,0),1)</f>
        <v>9.1999999999999993</v>
      </c>
      <c r="I5334"/>
      <c r="J5334"/>
      <c r="K5334" s="6"/>
      <c r="O5334" s="5"/>
      <c r="P5334" s="8"/>
      <c r="U5334"/>
      <c r="V5334"/>
    </row>
    <row r="5335" spans="1:22" x14ac:dyDescent="0.25">
      <c r="A5335">
        <v>2000</v>
      </c>
      <c r="B5335">
        <v>5</v>
      </c>
      <c r="C5335">
        <v>27</v>
      </c>
      <c r="D5335">
        <v>14</v>
      </c>
      <c r="E5335" s="13">
        <v>12.8</v>
      </c>
      <c r="F5335" s="7">
        <f>(((20-15)/(MIN($E$2:$E$8761)-15))*Data[[#This Row],[temperatuur]])+18.151</f>
        <v>15.461924369747898</v>
      </c>
      <c r="G5335" s="7">
        <f>Data[[#This Row],[Tintern ]]-Data[[#This Row],[temperatuur]]</f>
        <v>2.6619243697478971</v>
      </c>
      <c r="H5335" s="7">
        <f>ROUND(IF(Data[[#This Row],[deltaT]]&gt;0,(Data[[#This Row],[Tintern ]]-Data[[#This Row],[temperatuur]])*Uitgangspunten!$B$9,0),1)</f>
        <v>9.1999999999999993</v>
      </c>
      <c r="I5335"/>
      <c r="J5335"/>
      <c r="K5335" s="6"/>
      <c r="O5335" s="5"/>
      <c r="P5335" s="8"/>
      <c r="U5335"/>
      <c r="V5335"/>
    </row>
    <row r="5336" spans="1:22" x14ac:dyDescent="0.25">
      <c r="A5336">
        <v>2011</v>
      </c>
      <c r="B5336">
        <v>6</v>
      </c>
      <c r="C5336">
        <v>10</v>
      </c>
      <c r="D5336">
        <v>18</v>
      </c>
      <c r="E5336" s="13">
        <v>12.8</v>
      </c>
      <c r="F5336" s="7">
        <f>(((20-15)/(MIN($E$2:$E$8761)-15))*Data[[#This Row],[temperatuur]])+18.151</f>
        <v>15.461924369747898</v>
      </c>
      <c r="G5336" s="7">
        <f>Data[[#This Row],[Tintern ]]-Data[[#This Row],[temperatuur]]</f>
        <v>2.6619243697478971</v>
      </c>
      <c r="H5336" s="7">
        <f>ROUND(IF(Data[[#This Row],[deltaT]]&gt;0,(Data[[#This Row],[Tintern ]]-Data[[#This Row],[temperatuur]])*Uitgangspunten!$B$9,0),1)</f>
        <v>9.1999999999999993</v>
      </c>
      <c r="I5336"/>
      <c r="J5336"/>
      <c r="K5336" s="6"/>
      <c r="O5336" s="5"/>
      <c r="P5336" s="8"/>
      <c r="U5336"/>
      <c r="V5336"/>
    </row>
    <row r="5337" spans="1:22" x14ac:dyDescent="0.25">
      <c r="A5337">
        <v>2011</v>
      </c>
      <c r="B5337">
        <v>6</v>
      </c>
      <c r="C5337">
        <v>19</v>
      </c>
      <c r="D5337">
        <v>5</v>
      </c>
      <c r="E5337" s="13">
        <v>12.8</v>
      </c>
      <c r="F5337" s="7">
        <f>(((20-15)/(MIN($E$2:$E$8761)-15))*Data[[#This Row],[temperatuur]])+18.151</f>
        <v>15.461924369747898</v>
      </c>
      <c r="G5337" s="7">
        <f>Data[[#This Row],[Tintern ]]-Data[[#This Row],[temperatuur]]</f>
        <v>2.6619243697478971</v>
      </c>
      <c r="H5337" s="7">
        <f>ROUND(IF(Data[[#This Row],[deltaT]]&gt;0,(Data[[#This Row],[Tintern ]]-Data[[#This Row],[temperatuur]])*Uitgangspunten!$B$9,0),1)</f>
        <v>9.1999999999999993</v>
      </c>
      <c r="I5337"/>
      <c r="J5337"/>
      <c r="K5337" s="6"/>
      <c r="O5337" s="5"/>
      <c r="P5337" s="8"/>
      <c r="U5337"/>
      <c r="V5337"/>
    </row>
    <row r="5338" spans="1:22" x14ac:dyDescent="0.25">
      <c r="A5338">
        <v>2011</v>
      </c>
      <c r="B5338">
        <v>6</v>
      </c>
      <c r="C5338">
        <v>19</v>
      </c>
      <c r="D5338">
        <v>23</v>
      </c>
      <c r="E5338" s="13">
        <v>12.8</v>
      </c>
      <c r="F5338" s="7">
        <f>(((20-15)/(MIN($E$2:$E$8761)-15))*Data[[#This Row],[temperatuur]])+18.151</f>
        <v>15.461924369747898</v>
      </c>
      <c r="G5338" s="7">
        <f>Data[[#This Row],[Tintern ]]-Data[[#This Row],[temperatuur]]</f>
        <v>2.6619243697478971</v>
      </c>
      <c r="H5338" s="7">
        <f>ROUND(IF(Data[[#This Row],[deltaT]]&gt;0,(Data[[#This Row],[Tintern ]]-Data[[#This Row],[temperatuur]])*Uitgangspunten!$B$9,0),1)</f>
        <v>9.1999999999999993</v>
      </c>
      <c r="I5338"/>
      <c r="J5338"/>
      <c r="K5338" s="6"/>
      <c r="O5338" s="5"/>
      <c r="P5338" s="8"/>
      <c r="U5338"/>
      <c r="V5338"/>
    </row>
    <row r="5339" spans="1:22" x14ac:dyDescent="0.25">
      <c r="A5339">
        <v>2011</v>
      </c>
      <c r="B5339">
        <v>6</v>
      </c>
      <c r="C5339">
        <v>19</v>
      </c>
      <c r="D5339">
        <v>24</v>
      </c>
      <c r="E5339" s="13">
        <v>12.8</v>
      </c>
      <c r="F5339" s="7">
        <f>(((20-15)/(MIN($E$2:$E$8761)-15))*Data[[#This Row],[temperatuur]])+18.151</f>
        <v>15.461924369747898</v>
      </c>
      <c r="G5339" s="7">
        <f>Data[[#This Row],[Tintern ]]-Data[[#This Row],[temperatuur]]</f>
        <v>2.6619243697478971</v>
      </c>
      <c r="H5339" s="7">
        <f>ROUND(IF(Data[[#This Row],[deltaT]]&gt;0,(Data[[#This Row],[Tintern ]]-Data[[#This Row],[temperatuur]])*Uitgangspunten!$B$9,0),1)</f>
        <v>9.1999999999999993</v>
      </c>
      <c r="I5339"/>
      <c r="J5339"/>
      <c r="K5339" s="6"/>
      <c r="O5339" s="5"/>
      <c r="P5339" s="8"/>
      <c r="U5339"/>
      <c r="V5339"/>
    </row>
    <row r="5340" spans="1:22" x14ac:dyDescent="0.25">
      <c r="A5340">
        <v>2011</v>
      </c>
      <c r="B5340">
        <v>6</v>
      </c>
      <c r="C5340">
        <v>24</v>
      </c>
      <c r="D5340">
        <v>1</v>
      </c>
      <c r="E5340" s="13">
        <v>12.8</v>
      </c>
      <c r="F5340" s="7">
        <f>(((20-15)/(MIN($E$2:$E$8761)-15))*Data[[#This Row],[temperatuur]])+18.151</f>
        <v>15.461924369747898</v>
      </c>
      <c r="G5340" s="7">
        <f>Data[[#This Row],[Tintern ]]-Data[[#This Row],[temperatuur]]</f>
        <v>2.6619243697478971</v>
      </c>
      <c r="H5340" s="7">
        <f>ROUND(IF(Data[[#This Row],[deltaT]]&gt;0,(Data[[#This Row],[Tintern ]]-Data[[#This Row],[temperatuur]])*Uitgangspunten!$B$9,0),1)</f>
        <v>9.1999999999999993</v>
      </c>
      <c r="I5340"/>
      <c r="J5340"/>
      <c r="K5340" s="6"/>
      <c r="O5340" s="5"/>
      <c r="P5340" s="8"/>
      <c r="U5340"/>
      <c r="V5340"/>
    </row>
    <row r="5341" spans="1:22" x14ac:dyDescent="0.25">
      <c r="A5341">
        <v>2011</v>
      </c>
      <c r="B5341">
        <v>6</v>
      </c>
      <c r="C5341">
        <v>24</v>
      </c>
      <c r="D5341">
        <v>2</v>
      </c>
      <c r="E5341" s="13">
        <v>12.8</v>
      </c>
      <c r="F5341" s="7">
        <f>(((20-15)/(MIN($E$2:$E$8761)-15))*Data[[#This Row],[temperatuur]])+18.151</f>
        <v>15.461924369747898</v>
      </c>
      <c r="G5341" s="7">
        <f>Data[[#This Row],[Tintern ]]-Data[[#This Row],[temperatuur]]</f>
        <v>2.6619243697478971</v>
      </c>
      <c r="H5341" s="7">
        <f>ROUND(IF(Data[[#This Row],[deltaT]]&gt;0,(Data[[#This Row],[Tintern ]]-Data[[#This Row],[temperatuur]])*Uitgangspunten!$B$9,0),1)</f>
        <v>9.1999999999999993</v>
      </c>
      <c r="I5341"/>
      <c r="J5341"/>
      <c r="K5341" s="6"/>
      <c r="O5341" s="5"/>
      <c r="P5341" s="8"/>
      <c r="U5341"/>
      <c r="V5341"/>
    </row>
    <row r="5342" spans="1:22" x14ac:dyDescent="0.25">
      <c r="A5342">
        <v>2008</v>
      </c>
      <c r="B5342">
        <v>7</v>
      </c>
      <c r="C5342">
        <v>4</v>
      </c>
      <c r="D5342">
        <v>3</v>
      </c>
      <c r="E5342" s="13">
        <v>12.8</v>
      </c>
      <c r="F5342" s="7">
        <f>(((20-15)/(MIN($E$2:$E$8761)-15))*Data[[#This Row],[temperatuur]])+18.151</f>
        <v>15.461924369747898</v>
      </c>
      <c r="G5342" s="7">
        <f>Data[[#This Row],[Tintern ]]-Data[[#This Row],[temperatuur]]</f>
        <v>2.6619243697478971</v>
      </c>
      <c r="H5342" s="7">
        <f>ROUND(IF(Data[[#This Row],[deltaT]]&gt;0,(Data[[#This Row],[Tintern ]]-Data[[#This Row],[temperatuur]])*Uitgangspunten!$B$9,0),1)</f>
        <v>9.1999999999999993</v>
      </c>
      <c r="I5342"/>
      <c r="J5342"/>
      <c r="K5342" s="6"/>
      <c r="O5342" s="5"/>
      <c r="P5342" s="8"/>
      <c r="U5342"/>
      <c r="V5342"/>
    </row>
    <row r="5343" spans="1:22" x14ac:dyDescent="0.25">
      <c r="A5343">
        <v>2008</v>
      </c>
      <c r="B5343">
        <v>7</v>
      </c>
      <c r="C5343">
        <v>9</v>
      </c>
      <c r="D5343">
        <v>4</v>
      </c>
      <c r="E5343" s="13">
        <v>12.8</v>
      </c>
      <c r="F5343" s="7">
        <f>(((20-15)/(MIN($E$2:$E$8761)-15))*Data[[#This Row],[temperatuur]])+18.151</f>
        <v>15.461924369747898</v>
      </c>
      <c r="G5343" s="7">
        <f>Data[[#This Row],[Tintern ]]-Data[[#This Row],[temperatuur]]</f>
        <v>2.6619243697478971</v>
      </c>
      <c r="H5343" s="7">
        <f>ROUND(IF(Data[[#This Row],[deltaT]]&gt;0,(Data[[#This Row],[Tintern ]]-Data[[#This Row],[temperatuur]])*Uitgangspunten!$B$9,0),1)</f>
        <v>9.1999999999999993</v>
      </c>
      <c r="I5343"/>
      <c r="J5343"/>
      <c r="K5343" s="6"/>
      <c r="O5343" s="5"/>
      <c r="P5343" s="8"/>
      <c r="U5343"/>
      <c r="V5343"/>
    </row>
    <row r="5344" spans="1:22" x14ac:dyDescent="0.25">
      <c r="A5344">
        <v>2008</v>
      </c>
      <c r="B5344">
        <v>7</v>
      </c>
      <c r="C5344">
        <v>12</v>
      </c>
      <c r="D5344">
        <v>24</v>
      </c>
      <c r="E5344" s="13">
        <v>12.8</v>
      </c>
      <c r="F5344" s="7">
        <f>(((20-15)/(MIN($E$2:$E$8761)-15))*Data[[#This Row],[temperatuur]])+18.151</f>
        <v>15.461924369747898</v>
      </c>
      <c r="G5344" s="7">
        <f>Data[[#This Row],[Tintern ]]-Data[[#This Row],[temperatuur]]</f>
        <v>2.6619243697478971</v>
      </c>
      <c r="H5344" s="7">
        <f>ROUND(IF(Data[[#This Row],[deltaT]]&gt;0,(Data[[#This Row],[Tintern ]]-Data[[#This Row],[temperatuur]])*Uitgangspunten!$B$9,0),1)</f>
        <v>9.1999999999999993</v>
      </c>
      <c r="I5344"/>
      <c r="J5344"/>
      <c r="K5344" s="6"/>
      <c r="O5344" s="5"/>
      <c r="P5344" s="8"/>
      <c r="U5344"/>
      <c r="V5344"/>
    </row>
    <row r="5345" spans="1:22" x14ac:dyDescent="0.25">
      <c r="A5345">
        <v>2008</v>
      </c>
      <c r="B5345">
        <v>7</v>
      </c>
      <c r="C5345">
        <v>21</v>
      </c>
      <c r="D5345">
        <v>10</v>
      </c>
      <c r="E5345" s="13">
        <v>12.8</v>
      </c>
      <c r="F5345" s="7">
        <f>(((20-15)/(MIN($E$2:$E$8761)-15))*Data[[#This Row],[temperatuur]])+18.151</f>
        <v>15.461924369747898</v>
      </c>
      <c r="G5345" s="7">
        <f>Data[[#This Row],[Tintern ]]-Data[[#This Row],[temperatuur]]</f>
        <v>2.6619243697478971</v>
      </c>
      <c r="H5345" s="7">
        <f>ROUND(IF(Data[[#This Row],[deltaT]]&gt;0,(Data[[#This Row],[Tintern ]]-Data[[#This Row],[temperatuur]])*Uitgangspunten!$B$9,0),1)</f>
        <v>9.1999999999999993</v>
      </c>
      <c r="I5345"/>
      <c r="J5345"/>
      <c r="K5345" s="6"/>
      <c r="O5345" s="5"/>
      <c r="P5345" s="8"/>
      <c r="U5345"/>
      <c r="V5345"/>
    </row>
    <row r="5346" spans="1:22" x14ac:dyDescent="0.25">
      <c r="A5346">
        <v>2008</v>
      </c>
      <c r="B5346">
        <v>7</v>
      </c>
      <c r="C5346">
        <v>21</v>
      </c>
      <c r="D5346">
        <v>11</v>
      </c>
      <c r="E5346" s="13">
        <v>12.8</v>
      </c>
      <c r="F5346" s="7">
        <f>(((20-15)/(MIN($E$2:$E$8761)-15))*Data[[#This Row],[temperatuur]])+18.151</f>
        <v>15.461924369747898</v>
      </c>
      <c r="G5346" s="7">
        <f>Data[[#This Row],[Tintern ]]-Data[[#This Row],[temperatuur]]</f>
        <v>2.6619243697478971</v>
      </c>
      <c r="H5346" s="7">
        <f>ROUND(IF(Data[[#This Row],[deltaT]]&gt;0,(Data[[#This Row],[Tintern ]]-Data[[#This Row],[temperatuur]])*Uitgangspunten!$B$9,0),1)</f>
        <v>9.1999999999999993</v>
      </c>
      <c r="I5346"/>
      <c r="J5346"/>
      <c r="K5346" s="6"/>
      <c r="O5346" s="5"/>
      <c r="P5346" s="8"/>
      <c r="U5346"/>
      <c r="V5346"/>
    </row>
    <row r="5347" spans="1:22" x14ac:dyDescent="0.25">
      <c r="A5347">
        <v>2001</v>
      </c>
      <c r="B5347">
        <v>8</v>
      </c>
      <c r="C5347">
        <v>2</v>
      </c>
      <c r="D5347">
        <v>1</v>
      </c>
      <c r="E5347" s="13">
        <v>12.8</v>
      </c>
      <c r="F5347" s="7">
        <f>(((20-15)/(MIN($E$2:$E$8761)-15))*Data[[#This Row],[temperatuur]])+18.151</f>
        <v>15.461924369747898</v>
      </c>
      <c r="G5347" s="7">
        <f>Data[[#This Row],[Tintern ]]-Data[[#This Row],[temperatuur]]</f>
        <v>2.6619243697478971</v>
      </c>
      <c r="H5347" s="7">
        <f>ROUND(IF(Data[[#This Row],[deltaT]]&gt;0,(Data[[#This Row],[Tintern ]]-Data[[#This Row],[temperatuur]])*Uitgangspunten!$B$9,0),1)</f>
        <v>9.1999999999999993</v>
      </c>
      <c r="I5347"/>
      <c r="J5347"/>
      <c r="K5347" s="6"/>
      <c r="O5347" s="5"/>
      <c r="P5347" s="8"/>
      <c r="U5347"/>
      <c r="V5347"/>
    </row>
    <row r="5348" spans="1:22" x14ac:dyDescent="0.25">
      <c r="A5348">
        <v>2001</v>
      </c>
      <c r="B5348">
        <v>8</v>
      </c>
      <c r="C5348">
        <v>2</v>
      </c>
      <c r="D5348">
        <v>3</v>
      </c>
      <c r="E5348" s="13">
        <v>12.8</v>
      </c>
      <c r="F5348" s="7">
        <f>(((20-15)/(MIN($E$2:$E$8761)-15))*Data[[#This Row],[temperatuur]])+18.151</f>
        <v>15.461924369747898</v>
      </c>
      <c r="G5348" s="7">
        <f>Data[[#This Row],[Tintern ]]-Data[[#This Row],[temperatuur]]</f>
        <v>2.6619243697478971</v>
      </c>
      <c r="H5348" s="7">
        <f>ROUND(IF(Data[[#This Row],[deltaT]]&gt;0,(Data[[#This Row],[Tintern ]]-Data[[#This Row],[temperatuur]])*Uitgangspunten!$B$9,0),1)</f>
        <v>9.1999999999999993</v>
      </c>
      <c r="I5348"/>
      <c r="J5348"/>
      <c r="K5348" s="6"/>
      <c r="O5348" s="5"/>
      <c r="P5348" s="8"/>
      <c r="U5348"/>
      <c r="V5348"/>
    </row>
    <row r="5349" spans="1:22" x14ac:dyDescent="0.25">
      <c r="A5349">
        <v>2001</v>
      </c>
      <c r="B5349">
        <v>8</v>
      </c>
      <c r="C5349">
        <v>2</v>
      </c>
      <c r="D5349">
        <v>5</v>
      </c>
      <c r="E5349" s="13">
        <v>12.8</v>
      </c>
      <c r="F5349" s="7">
        <f>(((20-15)/(MIN($E$2:$E$8761)-15))*Data[[#This Row],[temperatuur]])+18.151</f>
        <v>15.461924369747898</v>
      </c>
      <c r="G5349" s="7">
        <f>Data[[#This Row],[Tintern ]]-Data[[#This Row],[temperatuur]]</f>
        <v>2.6619243697478971</v>
      </c>
      <c r="H5349" s="7">
        <f>ROUND(IF(Data[[#This Row],[deltaT]]&gt;0,(Data[[#This Row],[Tintern ]]-Data[[#This Row],[temperatuur]])*Uitgangspunten!$B$9,0),1)</f>
        <v>9.1999999999999993</v>
      </c>
      <c r="I5349"/>
      <c r="J5349"/>
      <c r="K5349" s="6"/>
      <c r="O5349" s="5"/>
      <c r="P5349" s="8"/>
      <c r="U5349"/>
      <c r="V5349"/>
    </row>
    <row r="5350" spans="1:22" x14ac:dyDescent="0.25">
      <c r="A5350">
        <v>2001</v>
      </c>
      <c r="B5350">
        <v>8</v>
      </c>
      <c r="C5350">
        <v>10</v>
      </c>
      <c r="D5350">
        <v>3</v>
      </c>
      <c r="E5350" s="13">
        <v>12.8</v>
      </c>
      <c r="F5350" s="7">
        <f>(((20-15)/(MIN($E$2:$E$8761)-15))*Data[[#This Row],[temperatuur]])+18.151</f>
        <v>15.461924369747898</v>
      </c>
      <c r="G5350" s="7">
        <f>Data[[#This Row],[Tintern ]]-Data[[#This Row],[temperatuur]]</f>
        <v>2.6619243697478971</v>
      </c>
      <c r="H5350" s="7">
        <f>ROUND(IF(Data[[#This Row],[deltaT]]&gt;0,(Data[[#This Row],[Tintern ]]-Data[[#This Row],[temperatuur]])*Uitgangspunten!$B$9,0),1)</f>
        <v>9.1999999999999993</v>
      </c>
      <c r="I5350"/>
      <c r="J5350"/>
      <c r="K5350" s="6"/>
      <c r="O5350" s="5"/>
      <c r="P5350" s="8"/>
      <c r="U5350"/>
      <c r="V5350"/>
    </row>
    <row r="5351" spans="1:22" x14ac:dyDescent="0.25">
      <c r="A5351">
        <v>2011</v>
      </c>
      <c r="B5351">
        <v>9</v>
      </c>
      <c r="C5351">
        <v>5</v>
      </c>
      <c r="D5351">
        <v>3</v>
      </c>
      <c r="E5351" s="13">
        <v>12.8</v>
      </c>
      <c r="F5351" s="7">
        <f>(((20-15)/(MIN($E$2:$E$8761)-15))*Data[[#This Row],[temperatuur]])+18.151</f>
        <v>15.461924369747898</v>
      </c>
      <c r="G5351" s="7">
        <f>Data[[#This Row],[Tintern ]]-Data[[#This Row],[temperatuur]]</f>
        <v>2.6619243697478971</v>
      </c>
      <c r="H5351" s="7">
        <f>ROUND(IF(Data[[#This Row],[deltaT]]&gt;0,(Data[[#This Row],[Tintern ]]-Data[[#This Row],[temperatuur]])*Uitgangspunten!$B$9,0),1)</f>
        <v>9.1999999999999993</v>
      </c>
      <c r="I5351"/>
      <c r="J5351"/>
      <c r="K5351" s="6"/>
      <c r="O5351" s="5"/>
      <c r="P5351" s="8"/>
      <c r="U5351"/>
      <c r="V5351"/>
    </row>
    <row r="5352" spans="1:22" x14ac:dyDescent="0.25">
      <c r="A5352">
        <v>2011</v>
      </c>
      <c r="B5352">
        <v>9</v>
      </c>
      <c r="C5352">
        <v>5</v>
      </c>
      <c r="D5352">
        <v>6</v>
      </c>
      <c r="E5352" s="13">
        <v>12.8</v>
      </c>
      <c r="F5352" s="7">
        <f>(((20-15)/(MIN($E$2:$E$8761)-15))*Data[[#This Row],[temperatuur]])+18.151</f>
        <v>15.461924369747898</v>
      </c>
      <c r="G5352" s="7">
        <f>Data[[#This Row],[Tintern ]]-Data[[#This Row],[temperatuur]]</f>
        <v>2.6619243697478971</v>
      </c>
      <c r="H5352" s="7">
        <f>ROUND(IF(Data[[#This Row],[deltaT]]&gt;0,(Data[[#This Row],[Tintern ]]-Data[[#This Row],[temperatuur]])*Uitgangspunten!$B$9,0),1)</f>
        <v>9.1999999999999993</v>
      </c>
      <c r="I5352"/>
      <c r="J5352"/>
      <c r="K5352" s="6"/>
      <c r="O5352" s="5"/>
      <c r="P5352" s="8"/>
      <c r="U5352"/>
      <c r="V5352"/>
    </row>
    <row r="5353" spans="1:22" x14ac:dyDescent="0.25">
      <c r="A5353">
        <v>2011</v>
      </c>
      <c r="B5353">
        <v>9</v>
      </c>
      <c r="C5353">
        <v>14</v>
      </c>
      <c r="D5353">
        <v>2</v>
      </c>
      <c r="E5353" s="13">
        <v>12.8</v>
      </c>
      <c r="F5353" s="7">
        <f>(((20-15)/(MIN($E$2:$E$8761)-15))*Data[[#This Row],[temperatuur]])+18.151</f>
        <v>15.461924369747898</v>
      </c>
      <c r="G5353" s="7">
        <f>Data[[#This Row],[Tintern ]]-Data[[#This Row],[temperatuur]]</f>
        <v>2.6619243697478971</v>
      </c>
      <c r="H5353" s="7">
        <f>ROUND(IF(Data[[#This Row],[deltaT]]&gt;0,(Data[[#This Row],[Tintern ]]-Data[[#This Row],[temperatuur]])*Uitgangspunten!$B$9,0),1)</f>
        <v>9.1999999999999993</v>
      </c>
      <c r="I5353"/>
      <c r="J5353"/>
      <c r="K5353" s="6"/>
      <c r="O5353" s="5"/>
      <c r="P5353" s="8"/>
      <c r="U5353"/>
      <c r="V5353"/>
    </row>
    <row r="5354" spans="1:22" x14ac:dyDescent="0.25">
      <c r="A5354">
        <v>2011</v>
      </c>
      <c r="B5354">
        <v>9</v>
      </c>
      <c r="C5354">
        <v>15</v>
      </c>
      <c r="D5354">
        <v>19</v>
      </c>
      <c r="E5354" s="13">
        <v>12.8</v>
      </c>
      <c r="F5354" s="7">
        <f>(((20-15)/(MIN($E$2:$E$8761)-15))*Data[[#This Row],[temperatuur]])+18.151</f>
        <v>15.461924369747898</v>
      </c>
      <c r="G5354" s="7">
        <f>Data[[#This Row],[Tintern ]]-Data[[#This Row],[temperatuur]]</f>
        <v>2.6619243697478971</v>
      </c>
      <c r="H5354" s="7">
        <f>ROUND(IF(Data[[#This Row],[deltaT]]&gt;0,(Data[[#This Row],[Tintern ]]-Data[[#This Row],[temperatuur]])*Uitgangspunten!$B$9,0),1)</f>
        <v>9.1999999999999993</v>
      </c>
      <c r="I5354">
        <f>(MAX(E5330:E5353)+MIN(E5330:E5353))/20</f>
        <v>1.28</v>
      </c>
      <c r="J5354"/>
      <c r="K5354" s="6"/>
      <c r="O5354" s="5"/>
      <c r="P5354" s="8"/>
      <c r="U5354"/>
      <c r="V5354"/>
    </row>
    <row r="5355" spans="1:22" x14ac:dyDescent="0.25">
      <c r="A5355">
        <v>2011</v>
      </c>
      <c r="B5355">
        <v>9</v>
      </c>
      <c r="C5355">
        <v>18</v>
      </c>
      <c r="D5355">
        <v>18</v>
      </c>
      <c r="E5355" s="13">
        <v>12.8</v>
      </c>
      <c r="F5355" s="7">
        <f>(((20-15)/(MIN($E$2:$E$8761)-15))*Data[[#This Row],[temperatuur]])+18.151</f>
        <v>15.461924369747898</v>
      </c>
      <c r="G5355" s="7">
        <f>Data[[#This Row],[Tintern ]]-Data[[#This Row],[temperatuur]]</f>
        <v>2.6619243697478971</v>
      </c>
      <c r="H5355" s="7">
        <f>ROUND(IF(Data[[#This Row],[deltaT]]&gt;0,(Data[[#This Row],[Tintern ]]-Data[[#This Row],[temperatuur]])*Uitgangspunten!$B$9,0),1)</f>
        <v>9.1999999999999993</v>
      </c>
      <c r="I5355"/>
      <c r="J5355"/>
      <c r="K5355" s="6"/>
      <c r="O5355" s="5"/>
      <c r="P5355" s="8"/>
      <c r="U5355"/>
      <c r="V5355"/>
    </row>
    <row r="5356" spans="1:22" x14ac:dyDescent="0.25">
      <c r="A5356">
        <v>2011</v>
      </c>
      <c r="B5356">
        <v>9</v>
      </c>
      <c r="C5356">
        <v>26</v>
      </c>
      <c r="D5356">
        <v>1</v>
      </c>
      <c r="E5356" s="13">
        <v>12.8</v>
      </c>
      <c r="F5356" s="7">
        <f>(((20-15)/(MIN($E$2:$E$8761)-15))*Data[[#This Row],[temperatuur]])+18.151</f>
        <v>15.461924369747898</v>
      </c>
      <c r="G5356" s="7">
        <f>Data[[#This Row],[Tintern ]]-Data[[#This Row],[temperatuur]]</f>
        <v>2.6619243697478971</v>
      </c>
      <c r="H5356" s="7">
        <f>ROUND(IF(Data[[#This Row],[deltaT]]&gt;0,(Data[[#This Row],[Tintern ]]-Data[[#This Row],[temperatuur]])*Uitgangspunten!$B$9,0),1)</f>
        <v>9.1999999999999993</v>
      </c>
      <c r="I5356"/>
      <c r="J5356"/>
      <c r="K5356" s="6"/>
      <c r="O5356" s="5"/>
      <c r="P5356" s="8"/>
      <c r="U5356"/>
      <c r="V5356"/>
    </row>
    <row r="5357" spans="1:22" x14ac:dyDescent="0.25">
      <c r="A5357">
        <v>2011</v>
      </c>
      <c r="B5357">
        <v>9</v>
      </c>
      <c r="C5357">
        <v>29</v>
      </c>
      <c r="D5357">
        <v>22</v>
      </c>
      <c r="E5357" s="13">
        <v>12.8</v>
      </c>
      <c r="F5357" s="7">
        <f>(((20-15)/(MIN($E$2:$E$8761)-15))*Data[[#This Row],[temperatuur]])+18.151</f>
        <v>15.461924369747898</v>
      </c>
      <c r="G5357" s="7">
        <f>Data[[#This Row],[Tintern ]]-Data[[#This Row],[temperatuur]]</f>
        <v>2.6619243697478971</v>
      </c>
      <c r="H5357" s="7">
        <f>ROUND(IF(Data[[#This Row],[deltaT]]&gt;0,(Data[[#This Row],[Tintern ]]-Data[[#This Row],[temperatuur]])*Uitgangspunten!$B$9,0),1)</f>
        <v>9.1999999999999993</v>
      </c>
      <c r="I5357"/>
      <c r="J5357"/>
      <c r="K5357" s="6"/>
      <c r="O5357" s="5"/>
      <c r="P5357" s="8"/>
      <c r="U5357"/>
      <c r="V5357"/>
    </row>
    <row r="5358" spans="1:22" x14ac:dyDescent="0.25">
      <c r="A5358">
        <v>2010</v>
      </c>
      <c r="B5358">
        <v>10</v>
      </c>
      <c r="C5358">
        <v>8</v>
      </c>
      <c r="D5358">
        <v>21</v>
      </c>
      <c r="E5358" s="13">
        <v>12.8</v>
      </c>
      <c r="F5358" s="7">
        <f>(((20-15)/(MIN($E$2:$E$8761)-15))*Data[[#This Row],[temperatuur]])+18.151</f>
        <v>15.461924369747898</v>
      </c>
      <c r="G5358" s="7">
        <f>Data[[#This Row],[Tintern ]]-Data[[#This Row],[temperatuur]]</f>
        <v>2.6619243697478971</v>
      </c>
      <c r="H5358" s="7">
        <f>ROUND(IF(Data[[#This Row],[deltaT]]&gt;0,(Data[[#This Row],[Tintern ]]-Data[[#This Row],[temperatuur]])*Uitgangspunten!$B$9,0),1)</f>
        <v>9.1999999999999993</v>
      </c>
      <c r="I5358"/>
      <c r="J5358"/>
      <c r="K5358" s="6"/>
      <c r="O5358" s="5"/>
      <c r="P5358" s="8"/>
      <c r="U5358"/>
      <c r="V5358"/>
    </row>
    <row r="5359" spans="1:22" x14ac:dyDescent="0.25">
      <c r="A5359">
        <v>2010</v>
      </c>
      <c r="B5359">
        <v>10</v>
      </c>
      <c r="C5359">
        <v>9</v>
      </c>
      <c r="D5359">
        <v>8</v>
      </c>
      <c r="E5359" s="13">
        <v>12.8</v>
      </c>
      <c r="F5359" s="7">
        <f>(((20-15)/(MIN($E$2:$E$8761)-15))*Data[[#This Row],[temperatuur]])+18.151</f>
        <v>15.461924369747898</v>
      </c>
      <c r="G5359" s="7">
        <f>Data[[#This Row],[Tintern ]]-Data[[#This Row],[temperatuur]]</f>
        <v>2.6619243697478971</v>
      </c>
      <c r="H5359" s="7">
        <f>ROUND(IF(Data[[#This Row],[deltaT]]&gt;0,(Data[[#This Row],[Tintern ]]-Data[[#This Row],[temperatuur]])*Uitgangspunten!$B$9,0),1)</f>
        <v>9.1999999999999993</v>
      </c>
      <c r="I5359"/>
      <c r="J5359"/>
      <c r="K5359" s="6"/>
      <c r="O5359" s="5"/>
      <c r="P5359" s="8"/>
      <c r="U5359"/>
      <c r="V5359"/>
    </row>
    <row r="5360" spans="1:22" x14ac:dyDescent="0.25">
      <c r="A5360">
        <v>2010</v>
      </c>
      <c r="B5360">
        <v>10</v>
      </c>
      <c r="C5360">
        <v>13</v>
      </c>
      <c r="D5360">
        <v>13</v>
      </c>
      <c r="E5360" s="13">
        <v>12.8</v>
      </c>
      <c r="F5360" s="7">
        <f>(((20-15)/(MIN($E$2:$E$8761)-15))*Data[[#This Row],[temperatuur]])+18.151</f>
        <v>15.461924369747898</v>
      </c>
      <c r="G5360" s="7">
        <f>Data[[#This Row],[Tintern ]]-Data[[#This Row],[temperatuur]]</f>
        <v>2.6619243697478971</v>
      </c>
      <c r="H5360" s="7">
        <f>ROUND(IF(Data[[#This Row],[deltaT]]&gt;0,(Data[[#This Row],[Tintern ]]-Data[[#This Row],[temperatuur]])*Uitgangspunten!$B$9,0),1)</f>
        <v>9.1999999999999993</v>
      </c>
      <c r="I5360"/>
      <c r="J5360"/>
      <c r="K5360" s="6"/>
      <c r="O5360" s="5"/>
      <c r="P5360" s="8"/>
      <c r="U5360"/>
      <c r="V5360"/>
    </row>
    <row r="5361" spans="1:22" x14ac:dyDescent="0.25">
      <c r="A5361">
        <v>2010</v>
      </c>
      <c r="B5361">
        <v>10</v>
      </c>
      <c r="C5361">
        <v>15</v>
      </c>
      <c r="D5361">
        <v>12</v>
      </c>
      <c r="E5361" s="13">
        <v>12.8</v>
      </c>
      <c r="F5361" s="7">
        <f>(((20-15)/(MIN($E$2:$E$8761)-15))*Data[[#This Row],[temperatuur]])+18.151</f>
        <v>15.461924369747898</v>
      </c>
      <c r="G5361" s="7">
        <f>Data[[#This Row],[Tintern ]]-Data[[#This Row],[temperatuur]]</f>
        <v>2.6619243697478971</v>
      </c>
      <c r="H5361" s="7">
        <f>ROUND(IF(Data[[#This Row],[deltaT]]&gt;0,(Data[[#This Row],[Tintern ]]-Data[[#This Row],[temperatuur]])*Uitgangspunten!$B$9,0),1)</f>
        <v>9.1999999999999993</v>
      </c>
      <c r="I5361"/>
      <c r="J5361"/>
      <c r="K5361" s="6"/>
      <c r="O5361" s="5"/>
      <c r="P5361" s="8"/>
      <c r="U5361"/>
      <c r="V5361"/>
    </row>
    <row r="5362" spans="1:22" x14ac:dyDescent="0.25">
      <c r="A5362">
        <v>2003</v>
      </c>
      <c r="B5362">
        <v>11</v>
      </c>
      <c r="C5362">
        <v>3</v>
      </c>
      <c r="D5362">
        <v>13</v>
      </c>
      <c r="E5362" s="13">
        <v>12.8</v>
      </c>
      <c r="F5362" s="7">
        <f>(((20-15)/(MIN($E$2:$E$8761)-15))*Data[[#This Row],[temperatuur]])+18.151</f>
        <v>15.461924369747898</v>
      </c>
      <c r="G5362" s="7">
        <f>Data[[#This Row],[Tintern ]]-Data[[#This Row],[temperatuur]]</f>
        <v>2.6619243697478971</v>
      </c>
      <c r="H5362" s="7">
        <f>ROUND(IF(Data[[#This Row],[deltaT]]&gt;0,(Data[[#This Row],[Tintern ]]-Data[[#This Row],[temperatuur]])*Uitgangspunten!$B$9,0),1)</f>
        <v>9.1999999999999993</v>
      </c>
      <c r="I5362"/>
      <c r="J5362"/>
      <c r="K5362" s="6"/>
      <c r="O5362" s="5"/>
      <c r="P5362" s="8"/>
      <c r="U5362"/>
      <c r="V5362"/>
    </row>
    <row r="5363" spans="1:22" x14ac:dyDescent="0.25">
      <c r="A5363">
        <v>2003</v>
      </c>
      <c r="B5363">
        <v>11</v>
      </c>
      <c r="C5363">
        <v>3</v>
      </c>
      <c r="D5363">
        <v>14</v>
      </c>
      <c r="E5363" s="13">
        <v>12.8</v>
      </c>
      <c r="F5363" s="7">
        <f>(((20-15)/(MIN($E$2:$E$8761)-15))*Data[[#This Row],[temperatuur]])+18.151</f>
        <v>15.461924369747898</v>
      </c>
      <c r="G5363" s="7">
        <f>Data[[#This Row],[Tintern ]]-Data[[#This Row],[temperatuur]]</f>
        <v>2.6619243697478971</v>
      </c>
      <c r="H5363" s="7">
        <f>ROUND(IF(Data[[#This Row],[deltaT]]&gt;0,(Data[[#This Row],[Tintern ]]-Data[[#This Row],[temperatuur]])*Uitgangspunten!$B$9,0),1)</f>
        <v>9.1999999999999993</v>
      </c>
      <c r="I5363"/>
      <c r="J5363"/>
      <c r="K5363" s="6"/>
      <c r="O5363" s="5"/>
      <c r="P5363" s="8"/>
      <c r="U5363"/>
      <c r="V5363"/>
    </row>
    <row r="5364" spans="1:22" x14ac:dyDescent="0.25">
      <c r="A5364">
        <v>2003</v>
      </c>
      <c r="B5364">
        <v>11</v>
      </c>
      <c r="C5364">
        <v>5</v>
      </c>
      <c r="D5364">
        <v>12</v>
      </c>
      <c r="E5364" s="13">
        <v>12.8</v>
      </c>
      <c r="F5364" s="7">
        <f>(((20-15)/(MIN($E$2:$E$8761)-15))*Data[[#This Row],[temperatuur]])+18.151</f>
        <v>15.461924369747898</v>
      </c>
      <c r="G5364" s="7">
        <f>Data[[#This Row],[Tintern ]]-Data[[#This Row],[temperatuur]]</f>
        <v>2.6619243697478971</v>
      </c>
      <c r="H5364" s="7">
        <f>ROUND(IF(Data[[#This Row],[deltaT]]&gt;0,(Data[[#This Row],[Tintern ]]-Data[[#This Row],[temperatuur]])*Uitgangspunten!$B$9,0),1)</f>
        <v>9.1999999999999993</v>
      </c>
      <c r="I5364"/>
      <c r="J5364"/>
      <c r="K5364" s="6"/>
      <c r="O5364" s="5"/>
      <c r="P5364" s="8"/>
      <c r="U5364"/>
      <c r="V5364"/>
    </row>
    <row r="5365" spans="1:22" x14ac:dyDescent="0.25">
      <c r="A5365">
        <v>2003</v>
      </c>
      <c r="B5365">
        <v>11</v>
      </c>
      <c r="C5365">
        <v>13</v>
      </c>
      <c r="D5365">
        <v>12</v>
      </c>
      <c r="E5365" s="13">
        <v>12.8</v>
      </c>
      <c r="F5365" s="7">
        <f>(((20-15)/(MIN($E$2:$E$8761)-15))*Data[[#This Row],[temperatuur]])+18.151</f>
        <v>15.461924369747898</v>
      </c>
      <c r="G5365" s="7">
        <f>Data[[#This Row],[Tintern ]]-Data[[#This Row],[temperatuur]]</f>
        <v>2.6619243697478971</v>
      </c>
      <c r="H5365" s="7">
        <f>ROUND(IF(Data[[#This Row],[deltaT]]&gt;0,(Data[[#This Row],[Tintern ]]-Data[[#This Row],[temperatuur]])*Uitgangspunten!$B$9,0),1)</f>
        <v>9.1999999999999993</v>
      </c>
      <c r="I5365"/>
      <c r="J5365"/>
      <c r="K5365" s="6"/>
      <c r="O5365" s="5"/>
      <c r="P5365" s="8"/>
      <c r="U5365"/>
      <c r="V5365"/>
    </row>
    <row r="5366" spans="1:22" x14ac:dyDescent="0.25">
      <c r="A5366">
        <v>2003</v>
      </c>
      <c r="B5366">
        <v>11</v>
      </c>
      <c r="C5366">
        <v>18</v>
      </c>
      <c r="D5366">
        <v>10</v>
      </c>
      <c r="E5366" s="13">
        <v>12.8</v>
      </c>
      <c r="F5366" s="7">
        <f>(((20-15)/(MIN($E$2:$E$8761)-15))*Data[[#This Row],[temperatuur]])+18.151</f>
        <v>15.461924369747898</v>
      </c>
      <c r="G5366" s="7">
        <f>Data[[#This Row],[Tintern ]]-Data[[#This Row],[temperatuur]]</f>
        <v>2.6619243697478971</v>
      </c>
      <c r="H5366" s="7">
        <f>ROUND(IF(Data[[#This Row],[deltaT]]&gt;0,(Data[[#This Row],[Tintern ]]-Data[[#This Row],[temperatuur]])*Uitgangspunten!$B$9,0),1)</f>
        <v>9.1999999999999993</v>
      </c>
      <c r="I5366"/>
      <c r="J5366"/>
      <c r="K5366" s="6"/>
      <c r="O5366" s="5"/>
      <c r="P5366" s="8"/>
      <c r="U5366"/>
      <c r="V5366"/>
    </row>
    <row r="5367" spans="1:22" x14ac:dyDescent="0.25">
      <c r="A5367">
        <v>2003</v>
      </c>
      <c r="B5367">
        <v>11</v>
      </c>
      <c r="C5367">
        <v>18</v>
      </c>
      <c r="D5367">
        <v>11</v>
      </c>
      <c r="E5367" s="13">
        <v>12.8</v>
      </c>
      <c r="F5367" s="7">
        <f>(((20-15)/(MIN($E$2:$E$8761)-15))*Data[[#This Row],[temperatuur]])+18.151</f>
        <v>15.461924369747898</v>
      </c>
      <c r="G5367" s="7">
        <f>Data[[#This Row],[Tintern ]]-Data[[#This Row],[temperatuur]]</f>
        <v>2.6619243697478971</v>
      </c>
      <c r="H5367" s="7">
        <f>ROUND(IF(Data[[#This Row],[deltaT]]&gt;0,(Data[[#This Row],[Tintern ]]-Data[[#This Row],[temperatuur]])*Uitgangspunten!$B$9,0),1)</f>
        <v>9.1999999999999993</v>
      </c>
      <c r="I5367"/>
      <c r="J5367"/>
      <c r="K5367" s="6"/>
      <c r="O5367" s="5"/>
      <c r="P5367" s="8"/>
      <c r="U5367"/>
      <c r="V5367"/>
    </row>
    <row r="5368" spans="1:22" x14ac:dyDescent="0.25">
      <c r="A5368">
        <v>2003</v>
      </c>
      <c r="B5368">
        <v>11</v>
      </c>
      <c r="C5368">
        <v>19</v>
      </c>
      <c r="D5368">
        <v>16</v>
      </c>
      <c r="E5368" s="13">
        <v>12.8</v>
      </c>
      <c r="F5368" s="7">
        <f>(((20-15)/(MIN($E$2:$E$8761)-15))*Data[[#This Row],[temperatuur]])+18.151</f>
        <v>15.461924369747898</v>
      </c>
      <c r="G5368" s="7">
        <f>Data[[#This Row],[Tintern ]]-Data[[#This Row],[temperatuur]]</f>
        <v>2.6619243697478971</v>
      </c>
      <c r="H5368" s="7">
        <f>ROUND(IF(Data[[#This Row],[deltaT]]&gt;0,(Data[[#This Row],[Tintern ]]-Data[[#This Row],[temperatuur]])*Uitgangspunten!$B$9,0),1)</f>
        <v>9.1999999999999993</v>
      </c>
      <c r="I5368"/>
      <c r="J5368"/>
      <c r="K5368" s="6"/>
      <c r="O5368" s="5"/>
      <c r="P5368" s="8"/>
      <c r="U5368"/>
      <c r="V5368"/>
    </row>
    <row r="5369" spans="1:22" x14ac:dyDescent="0.25">
      <c r="A5369">
        <v>2004</v>
      </c>
      <c r="B5369">
        <v>3</v>
      </c>
      <c r="C5369">
        <v>14</v>
      </c>
      <c r="D5369">
        <v>12</v>
      </c>
      <c r="E5369" s="13">
        <v>12.9</v>
      </c>
      <c r="F5369" s="7">
        <f>(((20-15)/(MIN($E$2:$E$8761)-15))*Data[[#This Row],[temperatuur]])+18.151</f>
        <v>15.440915966386555</v>
      </c>
      <c r="G5369" s="7">
        <f>Data[[#This Row],[Tintern ]]-Data[[#This Row],[temperatuur]]</f>
        <v>2.5409159663865548</v>
      </c>
      <c r="H5369" s="7">
        <f>ROUND(IF(Data[[#This Row],[deltaT]]&gt;0,(Data[[#This Row],[Tintern ]]-Data[[#This Row],[temperatuur]])*Uitgangspunten!$B$9,0),1)</f>
        <v>8.8000000000000007</v>
      </c>
      <c r="I5369"/>
      <c r="J5369"/>
      <c r="K5369" s="6"/>
      <c r="O5369" s="5"/>
      <c r="P5369" s="8"/>
      <c r="U5369"/>
      <c r="V5369"/>
    </row>
    <row r="5370" spans="1:22" x14ac:dyDescent="0.25">
      <c r="A5370">
        <v>2004</v>
      </c>
      <c r="B5370">
        <v>3</v>
      </c>
      <c r="C5370">
        <v>14</v>
      </c>
      <c r="D5370">
        <v>14</v>
      </c>
      <c r="E5370" s="13">
        <v>12.9</v>
      </c>
      <c r="F5370" s="7">
        <f>(((20-15)/(MIN($E$2:$E$8761)-15))*Data[[#This Row],[temperatuur]])+18.151</f>
        <v>15.440915966386555</v>
      </c>
      <c r="G5370" s="7">
        <f>Data[[#This Row],[Tintern ]]-Data[[#This Row],[temperatuur]]</f>
        <v>2.5409159663865548</v>
      </c>
      <c r="H5370" s="7">
        <f>ROUND(IF(Data[[#This Row],[deltaT]]&gt;0,(Data[[#This Row],[Tintern ]]-Data[[#This Row],[temperatuur]])*Uitgangspunten!$B$9,0),1)</f>
        <v>8.8000000000000007</v>
      </c>
      <c r="I5370"/>
      <c r="J5370"/>
      <c r="K5370" s="6"/>
      <c r="O5370" s="5"/>
      <c r="P5370" s="8"/>
      <c r="U5370"/>
      <c r="V5370"/>
    </row>
    <row r="5371" spans="1:22" x14ac:dyDescent="0.25">
      <c r="A5371">
        <v>2004</v>
      </c>
      <c r="B5371">
        <v>3</v>
      </c>
      <c r="C5371">
        <v>14</v>
      </c>
      <c r="D5371">
        <v>15</v>
      </c>
      <c r="E5371" s="13">
        <v>12.9</v>
      </c>
      <c r="F5371" s="7">
        <f>(((20-15)/(MIN($E$2:$E$8761)-15))*Data[[#This Row],[temperatuur]])+18.151</f>
        <v>15.440915966386555</v>
      </c>
      <c r="G5371" s="7">
        <f>Data[[#This Row],[Tintern ]]-Data[[#This Row],[temperatuur]]</f>
        <v>2.5409159663865548</v>
      </c>
      <c r="H5371" s="7">
        <f>ROUND(IF(Data[[#This Row],[deltaT]]&gt;0,(Data[[#This Row],[Tintern ]]-Data[[#This Row],[temperatuur]])*Uitgangspunten!$B$9,0),1)</f>
        <v>8.8000000000000007</v>
      </c>
      <c r="I5371"/>
      <c r="J5371"/>
      <c r="K5371" s="6"/>
      <c r="O5371" s="5"/>
      <c r="P5371" s="8"/>
      <c r="U5371"/>
      <c r="V5371"/>
    </row>
    <row r="5372" spans="1:22" x14ac:dyDescent="0.25">
      <c r="A5372">
        <v>2004</v>
      </c>
      <c r="B5372">
        <v>3</v>
      </c>
      <c r="C5372">
        <v>15</v>
      </c>
      <c r="D5372">
        <v>17</v>
      </c>
      <c r="E5372" s="13">
        <v>12.9</v>
      </c>
      <c r="F5372" s="7">
        <f>(((20-15)/(MIN($E$2:$E$8761)-15))*Data[[#This Row],[temperatuur]])+18.151</f>
        <v>15.440915966386555</v>
      </c>
      <c r="G5372" s="7">
        <f>Data[[#This Row],[Tintern ]]-Data[[#This Row],[temperatuur]]</f>
        <v>2.5409159663865548</v>
      </c>
      <c r="H5372" s="7">
        <f>ROUND(IF(Data[[#This Row],[deltaT]]&gt;0,(Data[[#This Row],[Tintern ]]-Data[[#This Row],[temperatuur]])*Uitgangspunten!$B$9,0),1)</f>
        <v>8.8000000000000007</v>
      </c>
      <c r="I5372"/>
      <c r="J5372"/>
      <c r="K5372" s="6"/>
      <c r="O5372" s="5"/>
      <c r="P5372" s="8"/>
      <c r="U5372"/>
      <c r="V5372"/>
    </row>
    <row r="5373" spans="1:22" x14ac:dyDescent="0.25">
      <c r="A5373">
        <v>2004</v>
      </c>
      <c r="B5373">
        <v>3</v>
      </c>
      <c r="C5373">
        <v>15</v>
      </c>
      <c r="D5373">
        <v>23</v>
      </c>
      <c r="E5373" s="13">
        <v>12.9</v>
      </c>
      <c r="F5373" s="7">
        <f>(((20-15)/(MIN($E$2:$E$8761)-15))*Data[[#This Row],[temperatuur]])+18.151</f>
        <v>15.440915966386555</v>
      </c>
      <c r="G5373" s="7">
        <f>Data[[#This Row],[Tintern ]]-Data[[#This Row],[temperatuur]]</f>
        <v>2.5409159663865548</v>
      </c>
      <c r="H5373" s="7">
        <f>ROUND(IF(Data[[#This Row],[deltaT]]&gt;0,(Data[[#This Row],[Tintern ]]-Data[[#This Row],[temperatuur]])*Uitgangspunten!$B$9,0),1)</f>
        <v>8.8000000000000007</v>
      </c>
      <c r="I5373"/>
      <c r="J5373"/>
      <c r="K5373" s="6"/>
      <c r="O5373" s="5"/>
      <c r="P5373" s="8"/>
      <c r="U5373"/>
      <c r="V5373"/>
    </row>
    <row r="5374" spans="1:22" x14ac:dyDescent="0.25">
      <c r="A5374">
        <v>2002</v>
      </c>
      <c r="B5374">
        <v>4</v>
      </c>
      <c r="C5374">
        <v>7</v>
      </c>
      <c r="D5374">
        <v>15</v>
      </c>
      <c r="E5374" s="13">
        <v>12.9</v>
      </c>
      <c r="F5374" s="7">
        <f>(((20-15)/(MIN($E$2:$E$8761)-15))*Data[[#This Row],[temperatuur]])+18.151</f>
        <v>15.440915966386555</v>
      </c>
      <c r="G5374" s="7">
        <f>Data[[#This Row],[Tintern ]]-Data[[#This Row],[temperatuur]]</f>
        <v>2.5409159663865548</v>
      </c>
      <c r="H5374" s="7">
        <f>ROUND(IF(Data[[#This Row],[deltaT]]&gt;0,(Data[[#This Row],[Tintern ]]-Data[[#This Row],[temperatuur]])*Uitgangspunten!$B$9,0),1)</f>
        <v>8.8000000000000007</v>
      </c>
      <c r="I5374"/>
      <c r="J5374"/>
      <c r="K5374" s="6"/>
      <c r="O5374" s="5"/>
      <c r="P5374" s="8"/>
      <c r="U5374"/>
      <c r="V5374"/>
    </row>
    <row r="5375" spans="1:22" x14ac:dyDescent="0.25">
      <c r="A5375">
        <v>2002</v>
      </c>
      <c r="B5375">
        <v>4</v>
      </c>
      <c r="C5375">
        <v>19</v>
      </c>
      <c r="D5375">
        <v>16</v>
      </c>
      <c r="E5375" s="13">
        <v>12.9</v>
      </c>
      <c r="F5375" s="7">
        <f>(((20-15)/(MIN($E$2:$E$8761)-15))*Data[[#This Row],[temperatuur]])+18.151</f>
        <v>15.440915966386555</v>
      </c>
      <c r="G5375" s="7">
        <f>Data[[#This Row],[Tintern ]]-Data[[#This Row],[temperatuur]]</f>
        <v>2.5409159663865548</v>
      </c>
      <c r="H5375" s="7">
        <f>ROUND(IF(Data[[#This Row],[deltaT]]&gt;0,(Data[[#This Row],[Tintern ]]-Data[[#This Row],[temperatuur]])*Uitgangspunten!$B$9,0),1)</f>
        <v>8.8000000000000007</v>
      </c>
      <c r="I5375"/>
      <c r="J5375"/>
      <c r="K5375" s="6"/>
      <c r="O5375" s="5"/>
      <c r="P5375" s="8"/>
      <c r="U5375"/>
      <c r="V5375"/>
    </row>
    <row r="5376" spans="1:22" x14ac:dyDescent="0.25">
      <c r="A5376">
        <v>2002</v>
      </c>
      <c r="B5376">
        <v>4</v>
      </c>
      <c r="C5376">
        <v>23</v>
      </c>
      <c r="D5376">
        <v>19</v>
      </c>
      <c r="E5376" s="13">
        <v>12.9</v>
      </c>
      <c r="F5376" s="7">
        <f>(((20-15)/(MIN($E$2:$E$8761)-15))*Data[[#This Row],[temperatuur]])+18.151</f>
        <v>15.440915966386555</v>
      </c>
      <c r="G5376" s="7">
        <f>Data[[#This Row],[Tintern ]]-Data[[#This Row],[temperatuur]]</f>
        <v>2.5409159663865548</v>
      </c>
      <c r="H5376" s="7">
        <f>ROUND(IF(Data[[#This Row],[deltaT]]&gt;0,(Data[[#This Row],[Tintern ]]-Data[[#This Row],[temperatuur]])*Uitgangspunten!$B$9,0),1)</f>
        <v>8.8000000000000007</v>
      </c>
      <c r="I5376"/>
      <c r="J5376"/>
      <c r="K5376" s="6"/>
      <c r="O5376" s="5"/>
      <c r="P5376" s="8"/>
      <c r="U5376"/>
      <c r="V5376"/>
    </row>
    <row r="5377" spans="1:22" x14ac:dyDescent="0.25">
      <c r="A5377">
        <v>2002</v>
      </c>
      <c r="B5377">
        <v>4</v>
      </c>
      <c r="C5377">
        <v>24</v>
      </c>
      <c r="D5377">
        <v>21</v>
      </c>
      <c r="E5377" s="13">
        <v>12.9</v>
      </c>
      <c r="F5377" s="7">
        <f>(((20-15)/(MIN($E$2:$E$8761)-15))*Data[[#This Row],[temperatuur]])+18.151</f>
        <v>15.440915966386555</v>
      </c>
      <c r="G5377" s="7">
        <f>Data[[#This Row],[Tintern ]]-Data[[#This Row],[temperatuur]]</f>
        <v>2.5409159663865548</v>
      </c>
      <c r="H5377" s="7">
        <f>ROUND(IF(Data[[#This Row],[deltaT]]&gt;0,(Data[[#This Row],[Tintern ]]-Data[[#This Row],[temperatuur]])*Uitgangspunten!$B$9,0),1)</f>
        <v>8.8000000000000007</v>
      </c>
      <c r="I5377"/>
      <c r="J5377"/>
      <c r="K5377" s="6"/>
      <c r="O5377" s="5"/>
      <c r="P5377" s="8"/>
      <c r="U5377"/>
      <c r="V5377"/>
    </row>
    <row r="5378" spans="1:22" x14ac:dyDescent="0.25">
      <c r="A5378">
        <v>2000</v>
      </c>
      <c r="B5378">
        <v>5</v>
      </c>
      <c r="C5378">
        <v>12</v>
      </c>
      <c r="D5378">
        <v>6</v>
      </c>
      <c r="E5378" s="13">
        <v>12.9</v>
      </c>
      <c r="F5378" s="7">
        <f>(((20-15)/(MIN($E$2:$E$8761)-15))*Data[[#This Row],[temperatuur]])+18.151</f>
        <v>15.440915966386555</v>
      </c>
      <c r="G5378" s="7">
        <f>Data[[#This Row],[Tintern ]]-Data[[#This Row],[temperatuur]]</f>
        <v>2.5409159663865548</v>
      </c>
      <c r="H5378" s="7">
        <f>ROUND(IF(Data[[#This Row],[deltaT]]&gt;0,(Data[[#This Row],[Tintern ]]-Data[[#This Row],[temperatuur]])*Uitgangspunten!$B$9,0),1)</f>
        <v>8.8000000000000007</v>
      </c>
      <c r="I5378">
        <f>(MAX(E5354:E5377)+MIN(E5354:E5377))/20</f>
        <v>1.2850000000000001</v>
      </c>
      <c r="J5378"/>
      <c r="K5378" s="6"/>
      <c r="O5378" s="5"/>
      <c r="P5378" s="8"/>
      <c r="U5378"/>
      <c r="V5378"/>
    </row>
    <row r="5379" spans="1:22" x14ac:dyDescent="0.25">
      <c r="A5379">
        <v>2000</v>
      </c>
      <c r="B5379">
        <v>5</v>
      </c>
      <c r="C5379">
        <v>18</v>
      </c>
      <c r="D5379">
        <v>18</v>
      </c>
      <c r="E5379" s="13">
        <v>12.9</v>
      </c>
      <c r="F5379" s="7">
        <f>(((20-15)/(MIN($E$2:$E$8761)-15))*Data[[#This Row],[temperatuur]])+18.151</f>
        <v>15.440915966386555</v>
      </c>
      <c r="G5379" s="7">
        <f>Data[[#This Row],[Tintern ]]-Data[[#This Row],[temperatuur]]</f>
        <v>2.5409159663865548</v>
      </c>
      <c r="H5379" s="7">
        <f>ROUND(IF(Data[[#This Row],[deltaT]]&gt;0,(Data[[#This Row],[Tintern ]]-Data[[#This Row],[temperatuur]])*Uitgangspunten!$B$9,0),1)</f>
        <v>8.8000000000000007</v>
      </c>
      <c r="I5379"/>
      <c r="J5379"/>
      <c r="K5379" s="6"/>
      <c r="O5379" s="5"/>
      <c r="P5379" s="8"/>
      <c r="U5379"/>
      <c r="V5379"/>
    </row>
    <row r="5380" spans="1:22" x14ac:dyDescent="0.25">
      <c r="A5380">
        <v>2000</v>
      </c>
      <c r="B5380">
        <v>5</v>
      </c>
      <c r="C5380">
        <v>19</v>
      </c>
      <c r="D5380">
        <v>13</v>
      </c>
      <c r="E5380" s="13">
        <v>12.9</v>
      </c>
      <c r="F5380" s="7">
        <f>(((20-15)/(MIN($E$2:$E$8761)-15))*Data[[#This Row],[temperatuur]])+18.151</f>
        <v>15.440915966386555</v>
      </c>
      <c r="G5380" s="7">
        <f>Data[[#This Row],[Tintern ]]-Data[[#This Row],[temperatuur]]</f>
        <v>2.5409159663865548</v>
      </c>
      <c r="H5380" s="7">
        <f>ROUND(IF(Data[[#This Row],[deltaT]]&gt;0,(Data[[#This Row],[Tintern ]]-Data[[#This Row],[temperatuur]])*Uitgangspunten!$B$9,0),1)</f>
        <v>8.8000000000000007</v>
      </c>
      <c r="I5380"/>
      <c r="J5380"/>
      <c r="K5380" s="6"/>
      <c r="O5380" s="5"/>
      <c r="P5380" s="8"/>
      <c r="U5380"/>
      <c r="V5380"/>
    </row>
    <row r="5381" spans="1:22" x14ac:dyDescent="0.25">
      <c r="A5381">
        <v>2000</v>
      </c>
      <c r="B5381">
        <v>5</v>
      </c>
      <c r="C5381">
        <v>22</v>
      </c>
      <c r="D5381">
        <v>16</v>
      </c>
      <c r="E5381" s="13">
        <v>12.9</v>
      </c>
      <c r="F5381" s="7">
        <f>(((20-15)/(MIN($E$2:$E$8761)-15))*Data[[#This Row],[temperatuur]])+18.151</f>
        <v>15.440915966386555</v>
      </c>
      <c r="G5381" s="7">
        <f>Data[[#This Row],[Tintern ]]-Data[[#This Row],[temperatuur]]</f>
        <v>2.5409159663865548</v>
      </c>
      <c r="H5381" s="7">
        <f>ROUND(IF(Data[[#This Row],[deltaT]]&gt;0,(Data[[#This Row],[Tintern ]]-Data[[#This Row],[temperatuur]])*Uitgangspunten!$B$9,0),1)</f>
        <v>8.8000000000000007</v>
      </c>
      <c r="I5381"/>
      <c r="J5381"/>
      <c r="K5381" s="6"/>
      <c r="O5381" s="5"/>
      <c r="P5381" s="8"/>
      <c r="U5381"/>
      <c r="V5381"/>
    </row>
    <row r="5382" spans="1:22" x14ac:dyDescent="0.25">
      <c r="A5382">
        <v>2000</v>
      </c>
      <c r="B5382">
        <v>5</v>
      </c>
      <c r="C5382">
        <v>25</v>
      </c>
      <c r="D5382">
        <v>10</v>
      </c>
      <c r="E5382" s="13">
        <v>12.9</v>
      </c>
      <c r="F5382" s="7">
        <f>(((20-15)/(MIN($E$2:$E$8761)-15))*Data[[#This Row],[temperatuur]])+18.151</f>
        <v>15.440915966386555</v>
      </c>
      <c r="G5382" s="7">
        <f>Data[[#This Row],[Tintern ]]-Data[[#This Row],[temperatuur]]</f>
        <v>2.5409159663865548</v>
      </c>
      <c r="H5382" s="7">
        <f>ROUND(IF(Data[[#This Row],[deltaT]]&gt;0,(Data[[#This Row],[Tintern ]]-Data[[#This Row],[temperatuur]])*Uitgangspunten!$B$9,0),1)</f>
        <v>8.8000000000000007</v>
      </c>
      <c r="I5382"/>
      <c r="J5382"/>
      <c r="K5382" s="6"/>
      <c r="O5382" s="5"/>
      <c r="P5382" s="8"/>
      <c r="U5382"/>
      <c r="V5382"/>
    </row>
    <row r="5383" spans="1:22" x14ac:dyDescent="0.25">
      <c r="A5383">
        <v>2000</v>
      </c>
      <c r="B5383">
        <v>5</v>
      </c>
      <c r="C5383">
        <v>29</v>
      </c>
      <c r="D5383">
        <v>13</v>
      </c>
      <c r="E5383" s="13">
        <v>12.9</v>
      </c>
      <c r="F5383" s="7">
        <f>(((20-15)/(MIN($E$2:$E$8761)-15))*Data[[#This Row],[temperatuur]])+18.151</f>
        <v>15.440915966386555</v>
      </c>
      <c r="G5383" s="7">
        <f>Data[[#This Row],[Tintern ]]-Data[[#This Row],[temperatuur]]</f>
        <v>2.5409159663865548</v>
      </c>
      <c r="H5383" s="7">
        <f>ROUND(IF(Data[[#This Row],[deltaT]]&gt;0,(Data[[#This Row],[Tintern ]]-Data[[#This Row],[temperatuur]])*Uitgangspunten!$B$9,0),1)</f>
        <v>8.8000000000000007</v>
      </c>
      <c r="I5383"/>
      <c r="J5383"/>
      <c r="K5383" s="6"/>
      <c r="O5383" s="5"/>
      <c r="P5383" s="8"/>
      <c r="U5383"/>
      <c r="V5383"/>
    </row>
    <row r="5384" spans="1:22" x14ac:dyDescent="0.25">
      <c r="A5384">
        <v>2000</v>
      </c>
      <c r="B5384">
        <v>5</v>
      </c>
      <c r="C5384">
        <v>30</v>
      </c>
      <c r="D5384">
        <v>17</v>
      </c>
      <c r="E5384" s="13">
        <v>12.9</v>
      </c>
      <c r="F5384" s="7">
        <f>(((20-15)/(MIN($E$2:$E$8761)-15))*Data[[#This Row],[temperatuur]])+18.151</f>
        <v>15.440915966386555</v>
      </c>
      <c r="G5384" s="7">
        <f>Data[[#This Row],[Tintern ]]-Data[[#This Row],[temperatuur]]</f>
        <v>2.5409159663865548</v>
      </c>
      <c r="H5384" s="7">
        <f>ROUND(IF(Data[[#This Row],[deltaT]]&gt;0,(Data[[#This Row],[Tintern ]]-Data[[#This Row],[temperatuur]])*Uitgangspunten!$B$9,0),1)</f>
        <v>8.8000000000000007</v>
      </c>
      <c r="I5384"/>
      <c r="J5384"/>
      <c r="K5384" s="6"/>
      <c r="O5384" s="5"/>
      <c r="P5384" s="8"/>
      <c r="U5384"/>
      <c r="V5384"/>
    </row>
    <row r="5385" spans="1:22" x14ac:dyDescent="0.25">
      <c r="A5385">
        <v>2011</v>
      </c>
      <c r="B5385">
        <v>6</v>
      </c>
      <c r="C5385">
        <v>16</v>
      </c>
      <c r="D5385">
        <v>23</v>
      </c>
      <c r="E5385" s="13">
        <v>12.9</v>
      </c>
      <c r="F5385" s="7">
        <f>(((20-15)/(MIN($E$2:$E$8761)-15))*Data[[#This Row],[temperatuur]])+18.151</f>
        <v>15.440915966386555</v>
      </c>
      <c r="G5385" s="7">
        <f>Data[[#This Row],[Tintern ]]-Data[[#This Row],[temperatuur]]</f>
        <v>2.5409159663865548</v>
      </c>
      <c r="H5385" s="7">
        <f>ROUND(IF(Data[[#This Row],[deltaT]]&gt;0,(Data[[#This Row],[Tintern ]]-Data[[#This Row],[temperatuur]])*Uitgangspunten!$B$9,0),1)</f>
        <v>8.8000000000000007</v>
      </c>
      <c r="I5385"/>
      <c r="J5385"/>
      <c r="K5385" s="6"/>
      <c r="O5385" s="5"/>
      <c r="P5385" s="8"/>
      <c r="U5385"/>
      <c r="V5385"/>
    </row>
    <row r="5386" spans="1:22" x14ac:dyDescent="0.25">
      <c r="A5386">
        <v>2011</v>
      </c>
      <c r="B5386">
        <v>6</v>
      </c>
      <c r="C5386">
        <v>18</v>
      </c>
      <c r="D5386">
        <v>12</v>
      </c>
      <c r="E5386" s="13">
        <v>12.9</v>
      </c>
      <c r="F5386" s="7">
        <f>(((20-15)/(MIN($E$2:$E$8761)-15))*Data[[#This Row],[temperatuur]])+18.151</f>
        <v>15.440915966386555</v>
      </c>
      <c r="G5386" s="7">
        <f>Data[[#This Row],[Tintern ]]-Data[[#This Row],[temperatuur]]</f>
        <v>2.5409159663865548</v>
      </c>
      <c r="H5386" s="7">
        <f>ROUND(IF(Data[[#This Row],[deltaT]]&gt;0,(Data[[#This Row],[Tintern ]]-Data[[#This Row],[temperatuur]])*Uitgangspunten!$B$9,0),1)</f>
        <v>8.8000000000000007</v>
      </c>
      <c r="I5386"/>
      <c r="J5386"/>
      <c r="K5386" s="6"/>
      <c r="O5386" s="5"/>
      <c r="P5386" s="8"/>
      <c r="U5386"/>
      <c r="V5386"/>
    </row>
    <row r="5387" spans="1:22" x14ac:dyDescent="0.25">
      <c r="A5387">
        <v>2011</v>
      </c>
      <c r="B5387">
        <v>6</v>
      </c>
      <c r="C5387">
        <v>25</v>
      </c>
      <c r="D5387">
        <v>4</v>
      </c>
      <c r="E5387" s="13">
        <v>12.9</v>
      </c>
      <c r="F5387" s="7">
        <f>(((20-15)/(MIN($E$2:$E$8761)-15))*Data[[#This Row],[temperatuur]])+18.151</f>
        <v>15.440915966386555</v>
      </c>
      <c r="G5387" s="7">
        <f>Data[[#This Row],[Tintern ]]-Data[[#This Row],[temperatuur]]</f>
        <v>2.5409159663865548</v>
      </c>
      <c r="H5387" s="7">
        <f>ROUND(IF(Data[[#This Row],[deltaT]]&gt;0,(Data[[#This Row],[Tintern ]]-Data[[#This Row],[temperatuur]])*Uitgangspunten!$B$9,0),1)</f>
        <v>8.8000000000000007</v>
      </c>
      <c r="I5387"/>
      <c r="J5387"/>
      <c r="K5387" s="6"/>
      <c r="O5387" s="5"/>
      <c r="P5387" s="8"/>
      <c r="U5387"/>
      <c r="V5387"/>
    </row>
    <row r="5388" spans="1:22" x14ac:dyDescent="0.25">
      <c r="A5388">
        <v>2008</v>
      </c>
      <c r="B5388">
        <v>7</v>
      </c>
      <c r="C5388">
        <v>21</v>
      </c>
      <c r="D5388">
        <v>5</v>
      </c>
      <c r="E5388" s="13">
        <v>12.9</v>
      </c>
      <c r="F5388" s="7">
        <f>(((20-15)/(MIN($E$2:$E$8761)-15))*Data[[#This Row],[temperatuur]])+18.151</f>
        <v>15.440915966386555</v>
      </c>
      <c r="G5388" s="7">
        <f>Data[[#This Row],[Tintern ]]-Data[[#This Row],[temperatuur]]</f>
        <v>2.5409159663865548</v>
      </c>
      <c r="H5388" s="7">
        <f>ROUND(IF(Data[[#This Row],[deltaT]]&gt;0,(Data[[#This Row],[Tintern ]]-Data[[#This Row],[temperatuur]])*Uitgangspunten!$B$9,0),1)</f>
        <v>8.8000000000000007</v>
      </c>
      <c r="I5388"/>
      <c r="J5388"/>
      <c r="K5388" s="6"/>
      <c r="O5388" s="5"/>
      <c r="P5388" s="8"/>
      <c r="U5388"/>
      <c r="V5388"/>
    </row>
    <row r="5389" spans="1:22" x14ac:dyDescent="0.25">
      <c r="A5389">
        <v>2008</v>
      </c>
      <c r="B5389">
        <v>7</v>
      </c>
      <c r="C5389">
        <v>21</v>
      </c>
      <c r="D5389">
        <v>6</v>
      </c>
      <c r="E5389" s="13">
        <v>12.9</v>
      </c>
      <c r="F5389" s="7">
        <f>(((20-15)/(MIN($E$2:$E$8761)-15))*Data[[#This Row],[temperatuur]])+18.151</f>
        <v>15.440915966386555</v>
      </c>
      <c r="G5389" s="7">
        <f>Data[[#This Row],[Tintern ]]-Data[[#This Row],[temperatuur]]</f>
        <v>2.5409159663865548</v>
      </c>
      <c r="H5389" s="7">
        <f>ROUND(IF(Data[[#This Row],[deltaT]]&gt;0,(Data[[#This Row],[Tintern ]]-Data[[#This Row],[temperatuur]])*Uitgangspunten!$B$9,0),1)</f>
        <v>8.8000000000000007</v>
      </c>
      <c r="I5389"/>
      <c r="J5389"/>
      <c r="K5389" s="6"/>
      <c r="O5389" s="5"/>
      <c r="P5389" s="8"/>
      <c r="U5389"/>
      <c r="V5389"/>
    </row>
    <row r="5390" spans="1:22" x14ac:dyDescent="0.25">
      <c r="A5390">
        <v>2008</v>
      </c>
      <c r="B5390">
        <v>7</v>
      </c>
      <c r="C5390">
        <v>21</v>
      </c>
      <c r="D5390">
        <v>12</v>
      </c>
      <c r="E5390" s="13">
        <v>12.9</v>
      </c>
      <c r="F5390" s="7">
        <f>(((20-15)/(MIN($E$2:$E$8761)-15))*Data[[#This Row],[temperatuur]])+18.151</f>
        <v>15.440915966386555</v>
      </c>
      <c r="G5390" s="7">
        <f>Data[[#This Row],[Tintern ]]-Data[[#This Row],[temperatuur]]</f>
        <v>2.5409159663865548</v>
      </c>
      <c r="H5390" s="7">
        <f>ROUND(IF(Data[[#This Row],[deltaT]]&gt;0,(Data[[#This Row],[Tintern ]]-Data[[#This Row],[temperatuur]])*Uitgangspunten!$B$9,0),1)</f>
        <v>8.8000000000000007</v>
      </c>
      <c r="I5390"/>
      <c r="J5390"/>
      <c r="K5390" s="6"/>
      <c r="O5390" s="5"/>
      <c r="P5390" s="8"/>
      <c r="U5390"/>
      <c r="V5390"/>
    </row>
    <row r="5391" spans="1:22" x14ac:dyDescent="0.25">
      <c r="A5391">
        <v>2008</v>
      </c>
      <c r="B5391">
        <v>7</v>
      </c>
      <c r="C5391">
        <v>22</v>
      </c>
      <c r="D5391">
        <v>5</v>
      </c>
      <c r="E5391" s="13">
        <v>12.9</v>
      </c>
      <c r="F5391" s="7">
        <f>(((20-15)/(MIN($E$2:$E$8761)-15))*Data[[#This Row],[temperatuur]])+18.151</f>
        <v>15.440915966386555</v>
      </c>
      <c r="G5391" s="7">
        <f>Data[[#This Row],[Tintern ]]-Data[[#This Row],[temperatuur]]</f>
        <v>2.5409159663865548</v>
      </c>
      <c r="H5391" s="7">
        <f>ROUND(IF(Data[[#This Row],[deltaT]]&gt;0,(Data[[#This Row],[Tintern ]]-Data[[#This Row],[temperatuur]])*Uitgangspunten!$B$9,0),1)</f>
        <v>8.8000000000000007</v>
      </c>
      <c r="I5391"/>
      <c r="J5391"/>
      <c r="K5391" s="6"/>
      <c r="O5391" s="5"/>
      <c r="P5391" s="8"/>
      <c r="U5391"/>
      <c r="V5391"/>
    </row>
    <row r="5392" spans="1:22" x14ac:dyDescent="0.25">
      <c r="A5392">
        <v>2001</v>
      </c>
      <c r="B5392">
        <v>8</v>
      </c>
      <c r="C5392">
        <v>4</v>
      </c>
      <c r="D5392">
        <v>21</v>
      </c>
      <c r="E5392" s="13">
        <v>12.9</v>
      </c>
      <c r="F5392" s="7">
        <f>(((20-15)/(MIN($E$2:$E$8761)-15))*Data[[#This Row],[temperatuur]])+18.151</f>
        <v>15.440915966386555</v>
      </c>
      <c r="G5392" s="7">
        <f>Data[[#This Row],[Tintern ]]-Data[[#This Row],[temperatuur]]</f>
        <v>2.5409159663865548</v>
      </c>
      <c r="H5392" s="7">
        <f>ROUND(IF(Data[[#This Row],[deltaT]]&gt;0,(Data[[#This Row],[Tintern ]]-Data[[#This Row],[temperatuur]])*Uitgangspunten!$B$9,0),1)</f>
        <v>8.8000000000000007</v>
      </c>
      <c r="I5392"/>
      <c r="J5392"/>
      <c r="K5392" s="6"/>
      <c r="O5392" s="5"/>
      <c r="P5392" s="8"/>
      <c r="U5392"/>
      <c r="V5392"/>
    </row>
    <row r="5393" spans="1:22" x14ac:dyDescent="0.25">
      <c r="A5393">
        <v>2011</v>
      </c>
      <c r="B5393">
        <v>9</v>
      </c>
      <c r="C5393">
        <v>7</v>
      </c>
      <c r="D5393">
        <v>23</v>
      </c>
      <c r="E5393" s="13">
        <v>12.9</v>
      </c>
      <c r="F5393" s="7">
        <f>(((20-15)/(MIN($E$2:$E$8761)-15))*Data[[#This Row],[temperatuur]])+18.151</f>
        <v>15.440915966386555</v>
      </c>
      <c r="G5393" s="7">
        <f>Data[[#This Row],[Tintern ]]-Data[[#This Row],[temperatuur]]</f>
        <v>2.5409159663865548</v>
      </c>
      <c r="H5393" s="7">
        <f>ROUND(IF(Data[[#This Row],[deltaT]]&gt;0,(Data[[#This Row],[Tintern ]]-Data[[#This Row],[temperatuur]])*Uitgangspunten!$B$9,0),1)</f>
        <v>8.8000000000000007</v>
      </c>
      <c r="I5393"/>
      <c r="J5393"/>
      <c r="K5393" s="6"/>
      <c r="O5393" s="5"/>
      <c r="P5393" s="8"/>
      <c r="U5393"/>
      <c r="V5393"/>
    </row>
    <row r="5394" spans="1:22" x14ac:dyDescent="0.25">
      <c r="A5394">
        <v>2011</v>
      </c>
      <c r="B5394">
        <v>9</v>
      </c>
      <c r="C5394">
        <v>7</v>
      </c>
      <c r="D5394">
        <v>24</v>
      </c>
      <c r="E5394" s="13">
        <v>12.9</v>
      </c>
      <c r="F5394" s="7">
        <f>(((20-15)/(MIN($E$2:$E$8761)-15))*Data[[#This Row],[temperatuur]])+18.151</f>
        <v>15.440915966386555</v>
      </c>
      <c r="G5394" s="7">
        <f>Data[[#This Row],[Tintern ]]-Data[[#This Row],[temperatuur]]</f>
        <v>2.5409159663865548</v>
      </c>
      <c r="H5394" s="7">
        <f>ROUND(IF(Data[[#This Row],[deltaT]]&gt;0,(Data[[#This Row],[Tintern ]]-Data[[#This Row],[temperatuur]])*Uitgangspunten!$B$9,0),1)</f>
        <v>8.8000000000000007</v>
      </c>
      <c r="I5394"/>
      <c r="J5394"/>
      <c r="K5394" s="6"/>
      <c r="O5394" s="5"/>
      <c r="P5394" s="8"/>
      <c r="U5394"/>
      <c r="V5394"/>
    </row>
    <row r="5395" spans="1:22" x14ac:dyDescent="0.25">
      <c r="A5395">
        <v>2011</v>
      </c>
      <c r="B5395">
        <v>9</v>
      </c>
      <c r="C5395">
        <v>8</v>
      </c>
      <c r="D5395">
        <v>2</v>
      </c>
      <c r="E5395" s="13">
        <v>12.9</v>
      </c>
      <c r="F5395" s="7">
        <f>(((20-15)/(MIN($E$2:$E$8761)-15))*Data[[#This Row],[temperatuur]])+18.151</f>
        <v>15.440915966386555</v>
      </c>
      <c r="G5395" s="7">
        <f>Data[[#This Row],[Tintern ]]-Data[[#This Row],[temperatuur]]</f>
        <v>2.5409159663865548</v>
      </c>
      <c r="H5395" s="7">
        <f>ROUND(IF(Data[[#This Row],[deltaT]]&gt;0,(Data[[#This Row],[Tintern ]]-Data[[#This Row],[temperatuur]])*Uitgangspunten!$B$9,0),1)</f>
        <v>8.8000000000000007</v>
      </c>
      <c r="I5395"/>
      <c r="J5395"/>
      <c r="K5395" s="6"/>
      <c r="O5395" s="5"/>
      <c r="P5395" s="8"/>
      <c r="U5395"/>
      <c r="V5395"/>
    </row>
    <row r="5396" spans="1:22" x14ac:dyDescent="0.25">
      <c r="A5396">
        <v>2011</v>
      </c>
      <c r="B5396">
        <v>9</v>
      </c>
      <c r="C5396">
        <v>8</v>
      </c>
      <c r="D5396">
        <v>4</v>
      </c>
      <c r="E5396" s="13">
        <v>12.9</v>
      </c>
      <c r="F5396" s="7">
        <f>(((20-15)/(MIN($E$2:$E$8761)-15))*Data[[#This Row],[temperatuur]])+18.151</f>
        <v>15.440915966386555</v>
      </c>
      <c r="G5396" s="7">
        <f>Data[[#This Row],[Tintern ]]-Data[[#This Row],[temperatuur]]</f>
        <v>2.5409159663865548</v>
      </c>
      <c r="H5396" s="7">
        <f>ROUND(IF(Data[[#This Row],[deltaT]]&gt;0,(Data[[#This Row],[Tintern ]]-Data[[#This Row],[temperatuur]])*Uitgangspunten!$B$9,0),1)</f>
        <v>8.8000000000000007</v>
      </c>
      <c r="I5396"/>
      <c r="J5396"/>
      <c r="K5396" s="6"/>
      <c r="O5396" s="5"/>
      <c r="P5396" s="8"/>
      <c r="U5396"/>
      <c r="V5396"/>
    </row>
    <row r="5397" spans="1:22" x14ac:dyDescent="0.25">
      <c r="A5397">
        <v>2011</v>
      </c>
      <c r="B5397">
        <v>9</v>
      </c>
      <c r="C5397">
        <v>14</v>
      </c>
      <c r="D5397">
        <v>20</v>
      </c>
      <c r="E5397" s="13">
        <v>12.9</v>
      </c>
      <c r="F5397" s="7">
        <f>(((20-15)/(MIN($E$2:$E$8761)-15))*Data[[#This Row],[temperatuur]])+18.151</f>
        <v>15.440915966386555</v>
      </c>
      <c r="G5397" s="7">
        <f>Data[[#This Row],[Tintern ]]-Data[[#This Row],[temperatuur]]</f>
        <v>2.5409159663865548</v>
      </c>
      <c r="H5397" s="7">
        <f>ROUND(IF(Data[[#This Row],[deltaT]]&gt;0,(Data[[#This Row],[Tintern ]]-Data[[#This Row],[temperatuur]])*Uitgangspunten!$B$9,0),1)</f>
        <v>8.8000000000000007</v>
      </c>
      <c r="I5397"/>
      <c r="J5397"/>
      <c r="K5397" s="6"/>
      <c r="O5397" s="5"/>
      <c r="P5397" s="8"/>
      <c r="U5397"/>
      <c r="V5397"/>
    </row>
    <row r="5398" spans="1:22" x14ac:dyDescent="0.25">
      <c r="A5398">
        <v>2011</v>
      </c>
      <c r="B5398">
        <v>9</v>
      </c>
      <c r="C5398">
        <v>15</v>
      </c>
      <c r="D5398">
        <v>1</v>
      </c>
      <c r="E5398" s="13">
        <v>12.9</v>
      </c>
      <c r="F5398" s="7">
        <f>(((20-15)/(MIN($E$2:$E$8761)-15))*Data[[#This Row],[temperatuur]])+18.151</f>
        <v>15.440915966386555</v>
      </c>
      <c r="G5398" s="7">
        <f>Data[[#This Row],[Tintern ]]-Data[[#This Row],[temperatuur]]</f>
        <v>2.5409159663865548</v>
      </c>
      <c r="H5398" s="7">
        <f>ROUND(IF(Data[[#This Row],[deltaT]]&gt;0,(Data[[#This Row],[Tintern ]]-Data[[#This Row],[temperatuur]])*Uitgangspunten!$B$9,0),1)</f>
        <v>8.8000000000000007</v>
      </c>
      <c r="I5398"/>
      <c r="J5398"/>
      <c r="K5398" s="6"/>
      <c r="O5398" s="5"/>
      <c r="P5398" s="8"/>
      <c r="U5398"/>
      <c r="V5398"/>
    </row>
    <row r="5399" spans="1:22" x14ac:dyDescent="0.25">
      <c r="A5399">
        <v>2011</v>
      </c>
      <c r="B5399">
        <v>9</v>
      </c>
      <c r="C5399">
        <v>26</v>
      </c>
      <c r="D5399">
        <v>4</v>
      </c>
      <c r="E5399" s="13">
        <v>12.9</v>
      </c>
      <c r="F5399" s="7">
        <f>(((20-15)/(MIN($E$2:$E$8761)-15))*Data[[#This Row],[temperatuur]])+18.151</f>
        <v>15.440915966386555</v>
      </c>
      <c r="G5399" s="7">
        <f>Data[[#This Row],[Tintern ]]-Data[[#This Row],[temperatuur]]</f>
        <v>2.5409159663865548</v>
      </c>
      <c r="H5399" s="7">
        <f>ROUND(IF(Data[[#This Row],[deltaT]]&gt;0,(Data[[#This Row],[Tintern ]]-Data[[#This Row],[temperatuur]])*Uitgangspunten!$B$9,0),1)</f>
        <v>8.8000000000000007</v>
      </c>
      <c r="I5399"/>
      <c r="J5399"/>
      <c r="K5399" s="6"/>
      <c r="O5399" s="5"/>
      <c r="P5399" s="8"/>
      <c r="U5399"/>
      <c r="V5399"/>
    </row>
    <row r="5400" spans="1:22" x14ac:dyDescent="0.25">
      <c r="A5400">
        <v>2011</v>
      </c>
      <c r="B5400">
        <v>9</v>
      </c>
      <c r="C5400">
        <v>26</v>
      </c>
      <c r="D5400">
        <v>22</v>
      </c>
      <c r="E5400" s="13">
        <v>12.9</v>
      </c>
      <c r="F5400" s="7">
        <f>(((20-15)/(MIN($E$2:$E$8761)-15))*Data[[#This Row],[temperatuur]])+18.151</f>
        <v>15.440915966386555</v>
      </c>
      <c r="G5400" s="7">
        <f>Data[[#This Row],[Tintern ]]-Data[[#This Row],[temperatuur]]</f>
        <v>2.5409159663865548</v>
      </c>
      <c r="H5400" s="7">
        <f>ROUND(IF(Data[[#This Row],[deltaT]]&gt;0,(Data[[#This Row],[Tintern ]]-Data[[#This Row],[temperatuur]])*Uitgangspunten!$B$9,0),1)</f>
        <v>8.8000000000000007</v>
      </c>
      <c r="I5400"/>
      <c r="J5400"/>
      <c r="K5400" s="6"/>
      <c r="O5400" s="5"/>
      <c r="P5400" s="8"/>
      <c r="U5400"/>
      <c r="V5400"/>
    </row>
    <row r="5401" spans="1:22" x14ac:dyDescent="0.25">
      <c r="A5401">
        <v>2011</v>
      </c>
      <c r="B5401">
        <v>9</v>
      </c>
      <c r="C5401">
        <v>29</v>
      </c>
      <c r="D5401">
        <v>24</v>
      </c>
      <c r="E5401" s="13">
        <v>12.9</v>
      </c>
      <c r="F5401" s="7">
        <f>(((20-15)/(MIN($E$2:$E$8761)-15))*Data[[#This Row],[temperatuur]])+18.151</f>
        <v>15.440915966386555</v>
      </c>
      <c r="G5401" s="7">
        <f>Data[[#This Row],[Tintern ]]-Data[[#This Row],[temperatuur]]</f>
        <v>2.5409159663865548</v>
      </c>
      <c r="H5401" s="7">
        <f>ROUND(IF(Data[[#This Row],[deltaT]]&gt;0,(Data[[#This Row],[Tintern ]]-Data[[#This Row],[temperatuur]])*Uitgangspunten!$B$9,0),1)</f>
        <v>8.8000000000000007</v>
      </c>
      <c r="I5401"/>
      <c r="J5401"/>
      <c r="K5401" s="6"/>
      <c r="O5401" s="5"/>
      <c r="P5401" s="8"/>
      <c r="U5401"/>
      <c r="V5401"/>
    </row>
    <row r="5402" spans="1:22" x14ac:dyDescent="0.25">
      <c r="A5402">
        <v>2011</v>
      </c>
      <c r="B5402">
        <v>9</v>
      </c>
      <c r="C5402">
        <v>30</v>
      </c>
      <c r="D5402">
        <v>1</v>
      </c>
      <c r="E5402" s="13">
        <v>12.9</v>
      </c>
      <c r="F5402" s="7">
        <f>(((20-15)/(MIN($E$2:$E$8761)-15))*Data[[#This Row],[temperatuur]])+18.151</f>
        <v>15.440915966386555</v>
      </c>
      <c r="G5402" s="7">
        <f>Data[[#This Row],[Tintern ]]-Data[[#This Row],[temperatuur]]</f>
        <v>2.5409159663865548</v>
      </c>
      <c r="H5402" s="7">
        <f>ROUND(IF(Data[[#This Row],[deltaT]]&gt;0,(Data[[#This Row],[Tintern ]]-Data[[#This Row],[temperatuur]])*Uitgangspunten!$B$9,0),1)</f>
        <v>8.8000000000000007</v>
      </c>
      <c r="I5402">
        <f>(MAX(E5378:E5401)+MIN(E5378:E5401))/20</f>
        <v>1.29</v>
      </c>
      <c r="J5402"/>
      <c r="K5402" s="6"/>
      <c r="O5402" s="5"/>
      <c r="P5402" s="8"/>
      <c r="U5402"/>
      <c r="V5402"/>
    </row>
    <row r="5403" spans="1:22" x14ac:dyDescent="0.25">
      <c r="A5403">
        <v>2010</v>
      </c>
      <c r="B5403">
        <v>10</v>
      </c>
      <c r="C5403">
        <v>2</v>
      </c>
      <c r="D5403">
        <v>5</v>
      </c>
      <c r="E5403" s="13">
        <v>12.9</v>
      </c>
      <c r="F5403" s="7">
        <f>(((20-15)/(MIN($E$2:$E$8761)-15))*Data[[#This Row],[temperatuur]])+18.151</f>
        <v>15.440915966386555</v>
      </c>
      <c r="G5403" s="7">
        <f>Data[[#This Row],[Tintern ]]-Data[[#This Row],[temperatuur]]</f>
        <v>2.5409159663865548</v>
      </c>
      <c r="H5403" s="7">
        <f>ROUND(IF(Data[[#This Row],[deltaT]]&gt;0,(Data[[#This Row],[Tintern ]]-Data[[#This Row],[temperatuur]])*Uitgangspunten!$B$9,0),1)</f>
        <v>8.8000000000000007</v>
      </c>
      <c r="I5403"/>
      <c r="J5403"/>
      <c r="K5403" s="6"/>
      <c r="O5403" s="5"/>
      <c r="P5403" s="8"/>
      <c r="U5403"/>
      <c r="V5403"/>
    </row>
    <row r="5404" spans="1:22" x14ac:dyDescent="0.25">
      <c r="A5404">
        <v>2010</v>
      </c>
      <c r="B5404">
        <v>10</v>
      </c>
      <c r="C5404">
        <v>29</v>
      </c>
      <c r="D5404">
        <v>19</v>
      </c>
      <c r="E5404" s="13">
        <v>12.9</v>
      </c>
      <c r="F5404" s="7">
        <f>(((20-15)/(MIN($E$2:$E$8761)-15))*Data[[#This Row],[temperatuur]])+18.151</f>
        <v>15.440915966386555</v>
      </c>
      <c r="G5404" s="7">
        <f>Data[[#This Row],[Tintern ]]-Data[[#This Row],[temperatuur]]</f>
        <v>2.5409159663865548</v>
      </c>
      <c r="H5404" s="7">
        <f>ROUND(IF(Data[[#This Row],[deltaT]]&gt;0,(Data[[#This Row],[Tintern ]]-Data[[#This Row],[temperatuur]])*Uitgangspunten!$B$9,0),1)</f>
        <v>8.8000000000000007</v>
      </c>
      <c r="I5404"/>
      <c r="J5404"/>
      <c r="K5404" s="6"/>
      <c r="O5404" s="5"/>
      <c r="P5404" s="8"/>
      <c r="U5404"/>
      <c r="V5404"/>
    </row>
    <row r="5405" spans="1:22" x14ac:dyDescent="0.25">
      <c r="A5405">
        <v>2010</v>
      </c>
      <c r="B5405">
        <v>10</v>
      </c>
      <c r="C5405">
        <v>30</v>
      </c>
      <c r="D5405">
        <v>13</v>
      </c>
      <c r="E5405" s="13">
        <v>12.9</v>
      </c>
      <c r="F5405" s="7">
        <f>(((20-15)/(MIN($E$2:$E$8761)-15))*Data[[#This Row],[temperatuur]])+18.151</f>
        <v>15.440915966386555</v>
      </c>
      <c r="G5405" s="7">
        <f>Data[[#This Row],[Tintern ]]-Data[[#This Row],[temperatuur]]</f>
        <v>2.5409159663865548</v>
      </c>
      <c r="H5405" s="7">
        <f>ROUND(IF(Data[[#This Row],[deltaT]]&gt;0,(Data[[#This Row],[Tintern ]]-Data[[#This Row],[temperatuur]])*Uitgangspunten!$B$9,0),1)</f>
        <v>8.8000000000000007</v>
      </c>
      <c r="I5405"/>
      <c r="J5405"/>
      <c r="K5405" s="6"/>
      <c r="O5405" s="5"/>
      <c r="P5405" s="8"/>
      <c r="U5405"/>
      <c r="V5405"/>
    </row>
    <row r="5406" spans="1:22" x14ac:dyDescent="0.25">
      <c r="A5406">
        <v>2003</v>
      </c>
      <c r="B5406">
        <v>11</v>
      </c>
      <c r="C5406">
        <v>3</v>
      </c>
      <c r="D5406">
        <v>16</v>
      </c>
      <c r="E5406" s="13">
        <v>12.9</v>
      </c>
      <c r="F5406" s="7">
        <f>(((20-15)/(MIN($E$2:$E$8761)-15))*Data[[#This Row],[temperatuur]])+18.151</f>
        <v>15.440915966386555</v>
      </c>
      <c r="G5406" s="7">
        <f>Data[[#This Row],[Tintern ]]-Data[[#This Row],[temperatuur]]</f>
        <v>2.5409159663865548</v>
      </c>
      <c r="H5406" s="7">
        <f>ROUND(IF(Data[[#This Row],[deltaT]]&gt;0,(Data[[#This Row],[Tintern ]]-Data[[#This Row],[temperatuur]])*Uitgangspunten!$B$9,0),1)</f>
        <v>8.8000000000000007</v>
      </c>
      <c r="I5406"/>
      <c r="J5406"/>
      <c r="K5406" s="6"/>
      <c r="O5406" s="5"/>
      <c r="P5406" s="8"/>
      <c r="U5406"/>
      <c r="V5406"/>
    </row>
    <row r="5407" spans="1:22" x14ac:dyDescent="0.25">
      <c r="A5407">
        <v>2003</v>
      </c>
      <c r="B5407">
        <v>11</v>
      </c>
      <c r="C5407">
        <v>6</v>
      </c>
      <c r="D5407">
        <v>15</v>
      </c>
      <c r="E5407" s="13">
        <v>12.9</v>
      </c>
      <c r="F5407" s="7">
        <f>(((20-15)/(MIN($E$2:$E$8761)-15))*Data[[#This Row],[temperatuur]])+18.151</f>
        <v>15.440915966386555</v>
      </c>
      <c r="G5407" s="7">
        <f>Data[[#This Row],[Tintern ]]-Data[[#This Row],[temperatuur]]</f>
        <v>2.5409159663865548</v>
      </c>
      <c r="H5407" s="7">
        <f>ROUND(IF(Data[[#This Row],[deltaT]]&gt;0,(Data[[#This Row],[Tintern ]]-Data[[#This Row],[temperatuur]])*Uitgangspunten!$B$9,0),1)</f>
        <v>8.8000000000000007</v>
      </c>
      <c r="I5407"/>
      <c r="J5407"/>
      <c r="K5407" s="6"/>
      <c r="O5407" s="5"/>
      <c r="P5407" s="8"/>
      <c r="U5407"/>
      <c r="V5407"/>
    </row>
    <row r="5408" spans="1:22" x14ac:dyDescent="0.25">
      <c r="A5408">
        <v>2003</v>
      </c>
      <c r="B5408">
        <v>11</v>
      </c>
      <c r="C5408">
        <v>23</v>
      </c>
      <c r="D5408">
        <v>3</v>
      </c>
      <c r="E5408" s="13">
        <v>12.9</v>
      </c>
      <c r="F5408" s="7">
        <f>(((20-15)/(MIN($E$2:$E$8761)-15))*Data[[#This Row],[temperatuur]])+18.151</f>
        <v>15.440915966386555</v>
      </c>
      <c r="G5408" s="7">
        <f>Data[[#This Row],[Tintern ]]-Data[[#This Row],[temperatuur]]</f>
        <v>2.5409159663865548</v>
      </c>
      <c r="H5408" s="7">
        <f>ROUND(IF(Data[[#This Row],[deltaT]]&gt;0,(Data[[#This Row],[Tintern ]]-Data[[#This Row],[temperatuur]])*Uitgangspunten!$B$9,0),1)</f>
        <v>8.8000000000000007</v>
      </c>
      <c r="I5408"/>
      <c r="J5408"/>
      <c r="K5408" s="6"/>
      <c r="O5408" s="5"/>
      <c r="P5408" s="8"/>
      <c r="U5408"/>
      <c r="V5408"/>
    </row>
    <row r="5409" spans="1:22" x14ac:dyDescent="0.25">
      <c r="A5409">
        <v>2003</v>
      </c>
      <c r="B5409">
        <v>11</v>
      </c>
      <c r="C5409">
        <v>23</v>
      </c>
      <c r="D5409">
        <v>11</v>
      </c>
      <c r="E5409" s="13">
        <v>12.9</v>
      </c>
      <c r="F5409" s="7">
        <f>(((20-15)/(MIN($E$2:$E$8761)-15))*Data[[#This Row],[temperatuur]])+18.151</f>
        <v>15.440915966386555</v>
      </c>
      <c r="G5409" s="7">
        <f>Data[[#This Row],[Tintern ]]-Data[[#This Row],[temperatuur]]</f>
        <v>2.5409159663865548</v>
      </c>
      <c r="H5409" s="7">
        <f>ROUND(IF(Data[[#This Row],[deltaT]]&gt;0,(Data[[#This Row],[Tintern ]]-Data[[#This Row],[temperatuur]])*Uitgangspunten!$B$9,0),1)</f>
        <v>8.8000000000000007</v>
      </c>
      <c r="I5409"/>
      <c r="J5409"/>
      <c r="K5409" s="6"/>
      <c r="O5409" s="5"/>
      <c r="P5409" s="8"/>
      <c r="U5409"/>
      <c r="V5409"/>
    </row>
    <row r="5410" spans="1:22" x14ac:dyDescent="0.25">
      <c r="A5410">
        <v>2004</v>
      </c>
      <c r="B5410">
        <v>3</v>
      </c>
      <c r="C5410">
        <v>15</v>
      </c>
      <c r="D5410">
        <v>14</v>
      </c>
      <c r="E5410" s="13">
        <v>13</v>
      </c>
      <c r="F5410" s="7">
        <f>(((20-15)/(MIN($E$2:$E$8761)-15))*Data[[#This Row],[temperatuur]])+18.151</f>
        <v>15.419907563025209</v>
      </c>
      <c r="G5410" s="7">
        <f>Data[[#This Row],[Tintern ]]-Data[[#This Row],[temperatuur]]</f>
        <v>2.4199075630252089</v>
      </c>
      <c r="H5410" s="7">
        <f>ROUND(IF(Data[[#This Row],[deltaT]]&gt;0,(Data[[#This Row],[Tintern ]]-Data[[#This Row],[temperatuur]])*Uitgangspunten!$B$9,0),1)</f>
        <v>8.4</v>
      </c>
      <c r="I5410"/>
      <c r="J5410"/>
      <c r="K5410" s="6"/>
      <c r="O5410" s="5"/>
      <c r="P5410" s="8"/>
      <c r="U5410"/>
      <c r="V5410"/>
    </row>
    <row r="5411" spans="1:22" x14ac:dyDescent="0.25">
      <c r="A5411">
        <v>2004</v>
      </c>
      <c r="B5411">
        <v>3</v>
      </c>
      <c r="C5411">
        <v>15</v>
      </c>
      <c r="D5411">
        <v>16</v>
      </c>
      <c r="E5411" s="13">
        <v>13</v>
      </c>
      <c r="F5411" s="7">
        <f>(((20-15)/(MIN($E$2:$E$8761)-15))*Data[[#This Row],[temperatuur]])+18.151</f>
        <v>15.419907563025209</v>
      </c>
      <c r="G5411" s="7">
        <f>Data[[#This Row],[Tintern ]]-Data[[#This Row],[temperatuur]]</f>
        <v>2.4199075630252089</v>
      </c>
      <c r="H5411" s="7">
        <f>ROUND(IF(Data[[#This Row],[deltaT]]&gt;0,(Data[[#This Row],[Tintern ]]-Data[[#This Row],[temperatuur]])*Uitgangspunten!$B$9,0),1)</f>
        <v>8.4</v>
      </c>
      <c r="I5411"/>
      <c r="J5411"/>
      <c r="K5411" s="6"/>
      <c r="O5411" s="5"/>
      <c r="P5411" s="8"/>
      <c r="U5411"/>
      <c r="V5411"/>
    </row>
    <row r="5412" spans="1:22" x14ac:dyDescent="0.25">
      <c r="A5412">
        <v>2004</v>
      </c>
      <c r="B5412">
        <v>3</v>
      </c>
      <c r="C5412">
        <v>15</v>
      </c>
      <c r="D5412">
        <v>24</v>
      </c>
      <c r="E5412" s="13">
        <v>13</v>
      </c>
      <c r="F5412" s="7">
        <f>(((20-15)/(MIN($E$2:$E$8761)-15))*Data[[#This Row],[temperatuur]])+18.151</f>
        <v>15.419907563025209</v>
      </c>
      <c r="G5412" s="7">
        <f>Data[[#This Row],[Tintern ]]-Data[[#This Row],[temperatuur]]</f>
        <v>2.4199075630252089</v>
      </c>
      <c r="H5412" s="7">
        <f>ROUND(IF(Data[[#This Row],[deltaT]]&gt;0,(Data[[#This Row],[Tintern ]]-Data[[#This Row],[temperatuur]])*Uitgangspunten!$B$9,0),1)</f>
        <v>8.4</v>
      </c>
      <c r="I5412"/>
      <c r="J5412"/>
      <c r="K5412" s="6"/>
      <c r="O5412" s="5"/>
      <c r="P5412" s="8"/>
      <c r="U5412"/>
      <c r="V5412"/>
    </row>
    <row r="5413" spans="1:22" x14ac:dyDescent="0.25">
      <c r="A5413">
        <v>2002</v>
      </c>
      <c r="B5413" s="3">
        <v>4</v>
      </c>
      <c r="C5413" s="3">
        <v>30</v>
      </c>
      <c r="D5413" s="3">
        <v>20</v>
      </c>
      <c r="E5413" s="13">
        <v>13</v>
      </c>
      <c r="F5413" s="7">
        <f>(((20-15)/(MIN($E$2:$E$8761)-15))*Data[[#This Row],[temperatuur]])+18.151</f>
        <v>15.419907563025209</v>
      </c>
      <c r="G5413" s="7">
        <f>Data[[#This Row],[Tintern ]]-Data[[#This Row],[temperatuur]]</f>
        <v>2.4199075630252089</v>
      </c>
      <c r="H5413" s="7">
        <f>ROUND(IF(Data[[#This Row],[deltaT]]&gt;0,(Data[[#This Row],[Tintern ]]-Data[[#This Row],[temperatuur]])*Uitgangspunten!$B$9,0),1)</f>
        <v>8.4</v>
      </c>
      <c r="I5413"/>
      <c r="J5413"/>
      <c r="K5413" s="6"/>
      <c r="O5413" s="5"/>
      <c r="P5413" s="8"/>
      <c r="U5413"/>
      <c r="V5413"/>
    </row>
    <row r="5414" spans="1:22" x14ac:dyDescent="0.25">
      <c r="A5414">
        <v>2000</v>
      </c>
      <c r="B5414">
        <v>5</v>
      </c>
      <c r="C5414">
        <v>3</v>
      </c>
      <c r="D5414">
        <v>20</v>
      </c>
      <c r="E5414" s="13">
        <v>13</v>
      </c>
      <c r="F5414" s="7">
        <f>(((20-15)/(MIN($E$2:$E$8761)-15))*Data[[#This Row],[temperatuur]])+18.151</f>
        <v>15.419907563025209</v>
      </c>
      <c r="G5414" s="7">
        <f>Data[[#This Row],[Tintern ]]-Data[[#This Row],[temperatuur]]</f>
        <v>2.4199075630252089</v>
      </c>
      <c r="H5414" s="7">
        <f>ROUND(IF(Data[[#This Row],[deltaT]]&gt;0,(Data[[#This Row],[Tintern ]]-Data[[#This Row],[temperatuur]])*Uitgangspunten!$B$9,0),1)</f>
        <v>8.4</v>
      </c>
      <c r="I5414"/>
      <c r="J5414"/>
      <c r="K5414" s="6"/>
      <c r="O5414" s="5"/>
      <c r="P5414" s="8"/>
      <c r="U5414"/>
      <c r="V5414"/>
    </row>
    <row r="5415" spans="1:22" x14ac:dyDescent="0.25">
      <c r="A5415">
        <v>2000</v>
      </c>
      <c r="B5415">
        <v>5</v>
      </c>
      <c r="C5415">
        <v>8</v>
      </c>
      <c r="D5415">
        <v>2</v>
      </c>
      <c r="E5415" s="13">
        <v>13</v>
      </c>
      <c r="F5415" s="7">
        <f>(((20-15)/(MIN($E$2:$E$8761)-15))*Data[[#This Row],[temperatuur]])+18.151</f>
        <v>15.419907563025209</v>
      </c>
      <c r="G5415" s="7">
        <f>Data[[#This Row],[Tintern ]]-Data[[#This Row],[temperatuur]]</f>
        <v>2.4199075630252089</v>
      </c>
      <c r="H5415" s="7">
        <f>ROUND(IF(Data[[#This Row],[deltaT]]&gt;0,(Data[[#This Row],[Tintern ]]-Data[[#This Row],[temperatuur]])*Uitgangspunten!$B$9,0),1)</f>
        <v>8.4</v>
      </c>
      <c r="I5415"/>
      <c r="J5415"/>
      <c r="K5415" s="6"/>
      <c r="O5415" s="5"/>
      <c r="P5415" s="8"/>
      <c r="U5415"/>
      <c r="V5415"/>
    </row>
    <row r="5416" spans="1:22" x14ac:dyDescent="0.25">
      <c r="A5416">
        <v>2000</v>
      </c>
      <c r="B5416">
        <v>5</v>
      </c>
      <c r="C5416">
        <v>14</v>
      </c>
      <c r="D5416">
        <v>24</v>
      </c>
      <c r="E5416" s="13">
        <v>13</v>
      </c>
      <c r="F5416" s="7">
        <f>(((20-15)/(MIN($E$2:$E$8761)-15))*Data[[#This Row],[temperatuur]])+18.151</f>
        <v>15.419907563025209</v>
      </c>
      <c r="G5416" s="7">
        <f>Data[[#This Row],[Tintern ]]-Data[[#This Row],[temperatuur]]</f>
        <v>2.4199075630252089</v>
      </c>
      <c r="H5416" s="7">
        <f>ROUND(IF(Data[[#This Row],[deltaT]]&gt;0,(Data[[#This Row],[Tintern ]]-Data[[#This Row],[temperatuur]])*Uitgangspunten!$B$9,0),1)</f>
        <v>8.4</v>
      </c>
      <c r="I5416"/>
      <c r="J5416"/>
      <c r="K5416" s="6"/>
      <c r="O5416" s="5"/>
      <c r="P5416" s="8"/>
      <c r="U5416"/>
      <c r="V5416"/>
    </row>
    <row r="5417" spans="1:22" x14ac:dyDescent="0.25">
      <c r="A5417">
        <v>2000</v>
      </c>
      <c r="B5417">
        <v>5</v>
      </c>
      <c r="C5417">
        <v>16</v>
      </c>
      <c r="D5417">
        <v>2</v>
      </c>
      <c r="E5417" s="13">
        <v>13</v>
      </c>
      <c r="F5417" s="7">
        <f>(((20-15)/(MIN($E$2:$E$8761)-15))*Data[[#This Row],[temperatuur]])+18.151</f>
        <v>15.419907563025209</v>
      </c>
      <c r="G5417" s="7">
        <f>Data[[#This Row],[Tintern ]]-Data[[#This Row],[temperatuur]]</f>
        <v>2.4199075630252089</v>
      </c>
      <c r="H5417" s="7">
        <f>ROUND(IF(Data[[#This Row],[deltaT]]&gt;0,(Data[[#This Row],[Tintern ]]-Data[[#This Row],[temperatuur]])*Uitgangspunten!$B$9,0),1)</f>
        <v>8.4</v>
      </c>
      <c r="I5417"/>
      <c r="J5417"/>
      <c r="K5417" s="6"/>
      <c r="O5417" s="5"/>
      <c r="P5417" s="8"/>
      <c r="U5417"/>
      <c r="V5417"/>
    </row>
    <row r="5418" spans="1:22" x14ac:dyDescent="0.25">
      <c r="A5418">
        <v>2000</v>
      </c>
      <c r="B5418">
        <v>5</v>
      </c>
      <c r="C5418">
        <v>16</v>
      </c>
      <c r="D5418">
        <v>4</v>
      </c>
      <c r="E5418" s="13">
        <v>13</v>
      </c>
      <c r="F5418" s="7">
        <f>(((20-15)/(MIN($E$2:$E$8761)-15))*Data[[#This Row],[temperatuur]])+18.151</f>
        <v>15.419907563025209</v>
      </c>
      <c r="G5418" s="7">
        <f>Data[[#This Row],[Tintern ]]-Data[[#This Row],[temperatuur]]</f>
        <v>2.4199075630252089</v>
      </c>
      <c r="H5418" s="7">
        <f>ROUND(IF(Data[[#This Row],[deltaT]]&gt;0,(Data[[#This Row],[Tintern ]]-Data[[#This Row],[temperatuur]])*Uitgangspunten!$B$9,0),1)</f>
        <v>8.4</v>
      </c>
      <c r="I5418"/>
      <c r="J5418"/>
      <c r="K5418" s="6"/>
      <c r="O5418" s="5"/>
      <c r="P5418" s="8"/>
      <c r="U5418"/>
      <c r="V5418"/>
    </row>
    <row r="5419" spans="1:22" x14ac:dyDescent="0.25">
      <c r="A5419">
        <v>2000</v>
      </c>
      <c r="B5419">
        <v>5</v>
      </c>
      <c r="C5419">
        <v>17</v>
      </c>
      <c r="D5419">
        <v>5</v>
      </c>
      <c r="E5419" s="13">
        <v>13</v>
      </c>
      <c r="F5419" s="7">
        <f>(((20-15)/(MIN($E$2:$E$8761)-15))*Data[[#This Row],[temperatuur]])+18.151</f>
        <v>15.419907563025209</v>
      </c>
      <c r="G5419" s="7">
        <f>Data[[#This Row],[Tintern ]]-Data[[#This Row],[temperatuur]]</f>
        <v>2.4199075630252089</v>
      </c>
      <c r="H5419" s="7">
        <f>ROUND(IF(Data[[#This Row],[deltaT]]&gt;0,(Data[[#This Row],[Tintern ]]-Data[[#This Row],[temperatuur]])*Uitgangspunten!$B$9,0),1)</f>
        <v>8.4</v>
      </c>
      <c r="I5419"/>
      <c r="J5419"/>
      <c r="K5419" s="6"/>
      <c r="O5419" s="5"/>
      <c r="P5419" s="8"/>
      <c r="U5419"/>
      <c r="V5419"/>
    </row>
    <row r="5420" spans="1:22" x14ac:dyDescent="0.25">
      <c r="A5420">
        <v>2000</v>
      </c>
      <c r="B5420">
        <v>5</v>
      </c>
      <c r="C5420">
        <v>17</v>
      </c>
      <c r="D5420">
        <v>6</v>
      </c>
      <c r="E5420" s="13">
        <v>13</v>
      </c>
      <c r="F5420" s="7">
        <f>(((20-15)/(MIN($E$2:$E$8761)-15))*Data[[#This Row],[temperatuur]])+18.151</f>
        <v>15.419907563025209</v>
      </c>
      <c r="G5420" s="7">
        <f>Data[[#This Row],[Tintern ]]-Data[[#This Row],[temperatuur]]</f>
        <v>2.4199075630252089</v>
      </c>
      <c r="H5420" s="7">
        <f>ROUND(IF(Data[[#This Row],[deltaT]]&gt;0,(Data[[#This Row],[Tintern ]]-Data[[#This Row],[temperatuur]])*Uitgangspunten!$B$9,0),1)</f>
        <v>8.4</v>
      </c>
      <c r="I5420"/>
      <c r="J5420"/>
      <c r="K5420" s="6"/>
      <c r="O5420" s="5"/>
      <c r="P5420" s="8"/>
      <c r="U5420"/>
      <c r="V5420"/>
    </row>
    <row r="5421" spans="1:22" x14ac:dyDescent="0.25">
      <c r="A5421">
        <v>2000</v>
      </c>
      <c r="B5421">
        <v>5</v>
      </c>
      <c r="C5421">
        <v>24</v>
      </c>
      <c r="D5421">
        <v>18</v>
      </c>
      <c r="E5421" s="13">
        <v>13</v>
      </c>
      <c r="F5421" s="7">
        <f>(((20-15)/(MIN($E$2:$E$8761)-15))*Data[[#This Row],[temperatuur]])+18.151</f>
        <v>15.419907563025209</v>
      </c>
      <c r="G5421" s="7">
        <f>Data[[#This Row],[Tintern ]]-Data[[#This Row],[temperatuur]]</f>
        <v>2.4199075630252089</v>
      </c>
      <c r="H5421" s="7">
        <f>ROUND(IF(Data[[#This Row],[deltaT]]&gt;0,(Data[[#This Row],[Tintern ]]-Data[[#This Row],[temperatuur]])*Uitgangspunten!$B$9,0),1)</f>
        <v>8.4</v>
      </c>
      <c r="I5421"/>
      <c r="J5421"/>
      <c r="K5421" s="6"/>
      <c r="O5421" s="5"/>
      <c r="P5421" s="8"/>
      <c r="U5421"/>
      <c r="V5421"/>
    </row>
    <row r="5422" spans="1:22" x14ac:dyDescent="0.25">
      <c r="A5422">
        <v>2000</v>
      </c>
      <c r="B5422">
        <v>5</v>
      </c>
      <c r="C5422">
        <v>26</v>
      </c>
      <c r="D5422">
        <v>20</v>
      </c>
      <c r="E5422" s="13">
        <v>13</v>
      </c>
      <c r="F5422" s="7">
        <f>(((20-15)/(MIN($E$2:$E$8761)-15))*Data[[#This Row],[temperatuur]])+18.151</f>
        <v>15.419907563025209</v>
      </c>
      <c r="G5422" s="7">
        <f>Data[[#This Row],[Tintern ]]-Data[[#This Row],[temperatuur]]</f>
        <v>2.4199075630252089</v>
      </c>
      <c r="H5422" s="7">
        <f>ROUND(IF(Data[[#This Row],[deltaT]]&gt;0,(Data[[#This Row],[Tintern ]]-Data[[#This Row],[temperatuur]])*Uitgangspunten!$B$9,0),1)</f>
        <v>8.4</v>
      </c>
      <c r="I5422"/>
      <c r="J5422"/>
      <c r="K5422" s="6"/>
      <c r="O5422" s="5"/>
      <c r="P5422" s="8"/>
      <c r="U5422"/>
      <c r="V5422"/>
    </row>
    <row r="5423" spans="1:22" x14ac:dyDescent="0.25">
      <c r="A5423">
        <v>2011</v>
      </c>
      <c r="B5423">
        <v>6</v>
      </c>
      <c r="C5423">
        <v>3</v>
      </c>
      <c r="D5423">
        <v>1</v>
      </c>
      <c r="E5423" s="13">
        <v>13</v>
      </c>
      <c r="F5423" s="7">
        <f>(((20-15)/(MIN($E$2:$E$8761)-15))*Data[[#This Row],[temperatuur]])+18.151</f>
        <v>15.419907563025209</v>
      </c>
      <c r="G5423" s="7">
        <f>Data[[#This Row],[Tintern ]]-Data[[#This Row],[temperatuur]]</f>
        <v>2.4199075630252089</v>
      </c>
      <c r="H5423" s="7">
        <f>ROUND(IF(Data[[#This Row],[deltaT]]&gt;0,(Data[[#This Row],[Tintern ]]-Data[[#This Row],[temperatuur]])*Uitgangspunten!$B$9,0),1)</f>
        <v>8.4</v>
      </c>
      <c r="I5423"/>
      <c r="J5423"/>
      <c r="K5423" s="6"/>
      <c r="O5423" s="5"/>
      <c r="P5423" s="8"/>
      <c r="U5423"/>
      <c r="V5423"/>
    </row>
    <row r="5424" spans="1:22" x14ac:dyDescent="0.25">
      <c r="A5424">
        <v>2011</v>
      </c>
      <c r="B5424">
        <v>6</v>
      </c>
      <c r="C5424">
        <v>15</v>
      </c>
      <c r="D5424">
        <v>5</v>
      </c>
      <c r="E5424" s="13">
        <v>13</v>
      </c>
      <c r="F5424" s="7">
        <f>(((20-15)/(MIN($E$2:$E$8761)-15))*Data[[#This Row],[temperatuur]])+18.151</f>
        <v>15.419907563025209</v>
      </c>
      <c r="G5424" s="7">
        <f>Data[[#This Row],[Tintern ]]-Data[[#This Row],[temperatuur]]</f>
        <v>2.4199075630252089</v>
      </c>
      <c r="H5424" s="7">
        <f>ROUND(IF(Data[[#This Row],[deltaT]]&gt;0,(Data[[#This Row],[Tintern ]]-Data[[#This Row],[temperatuur]])*Uitgangspunten!$B$9,0),1)</f>
        <v>8.4</v>
      </c>
      <c r="I5424"/>
      <c r="J5424"/>
      <c r="K5424" s="6"/>
      <c r="O5424" s="5"/>
      <c r="P5424" s="8"/>
      <c r="U5424"/>
      <c r="V5424"/>
    </row>
    <row r="5425" spans="1:22" x14ac:dyDescent="0.25">
      <c r="A5425">
        <v>2011</v>
      </c>
      <c r="B5425">
        <v>6</v>
      </c>
      <c r="C5425">
        <v>17</v>
      </c>
      <c r="D5425">
        <v>6</v>
      </c>
      <c r="E5425" s="13">
        <v>13</v>
      </c>
      <c r="F5425" s="7">
        <f>(((20-15)/(MIN($E$2:$E$8761)-15))*Data[[#This Row],[temperatuur]])+18.151</f>
        <v>15.419907563025209</v>
      </c>
      <c r="G5425" s="7">
        <f>Data[[#This Row],[Tintern ]]-Data[[#This Row],[temperatuur]]</f>
        <v>2.4199075630252089</v>
      </c>
      <c r="H5425" s="7">
        <f>ROUND(IF(Data[[#This Row],[deltaT]]&gt;0,(Data[[#This Row],[Tintern ]]-Data[[#This Row],[temperatuur]])*Uitgangspunten!$B$9,0),1)</f>
        <v>8.4</v>
      </c>
      <c r="I5425"/>
      <c r="J5425"/>
      <c r="K5425" s="6"/>
      <c r="O5425" s="5"/>
      <c r="P5425" s="8"/>
      <c r="U5425"/>
      <c r="V5425"/>
    </row>
    <row r="5426" spans="1:22" x14ac:dyDescent="0.25">
      <c r="A5426">
        <v>2011</v>
      </c>
      <c r="B5426">
        <v>6</v>
      </c>
      <c r="C5426">
        <v>17</v>
      </c>
      <c r="D5426">
        <v>22</v>
      </c>
      <c r="E5426" s="13">
        <v>13</v>
      </c>
      <c r="F5426" s="7">
        <f>(((20-15)/(MIN($E$2:$E$8761)-15))*Data[[#This Row],[temperatuur]])+18.151</f>
        <v>15.419907563025209</v>
      </c>
      <c r="G5426" s="7">
        <f>Data[[#This Row],[Tintern ]]-Data[[#This Row],[temperatuur]]</f>
        <v>2.4199075630252089</v>
      </c>
      <c r="H5426" s="7">
        <f>ROUND(IF(Data[[#This Row],[deltaT]]&gt;0,(Data[[#This Row],[Tintern ]]-Data[[#This Row],[temperatuur]])*Uitgangspunten!$B$9,0),1)</f>
        <v>8.4</v>
      </c>
      <c r="I5426">
        <f>(MAX(E5402:E5425)+MIN(E5402:E5425))/20</f>
        <v>1.2949999999999999</v>
      </c>
      <c r="J5426"/>
      <c r="K5426" s="6"/>
      <c r="O5426" s="5"/>
      <c r="P5426" s="8"/>
      <c r="U5426"/>
      <c r="V5426"/>
    </row>
    <row r="5427" spans="1:22" x14ac:dyDescent="0.25">
      <c r="A5427">
        <v>2011</v>
      </c>
      <c r="B5427">
        <v>6</v>
      </c>
      <c r="C5427">
        <v>18</v>
      </c>
      <c r="D5427">
        <v>1</v>
      </c>
      <c r="E5427" s="13">
        <v>13</v>
      </c>
      <c r="F5427" s="7">
        <f>(((20-15)/(MIN($E$2:$E$8761)-15))*Data[[#This Row],[temperatuur]])+18.151</f>
        <v>15.419907563025209</v>
      </c>
      <c r="G5427" s="7">
        <f>Data[[#This Row],[Tintern ]]-Data[[#This Row],[temperatuur]]</f>
        <v>2.4199075630252089</v>
      </c>
      <c r="H5427" s="7">
        <f>ROUND(IF(Data[[#This Row],[deltaT]]&gt;0,(Data[[#This Row],[Tintern ]]-Data[[#This Row],[temperatuur]])*Uitgangspunten!$B$9,0),1)</f>
        <v>8.4</v>
      </c>
      <c r="I5427"/>
      <c r="J5427"/>
      <c r="K5427" s="6"/>
      <c r="O5427" s="5"/>
      <c r="P5427" s="8"/>
      <c r="U5427"/>
      <c r="V5427"/>
    </row>
    <row r="5428" spans="1:22" x14ac:dyDescent="0.25">
      <c r="A5428">
        <v>2011</v>
      </c>
      <c r="B5428">
        <v>6</v>
      </c>
      <c r="C5428">
        <v>23</v>
      </c>
      <c r="D5428">
        <v>23</v>
      </c>
      <c r="E5428" s="13">
        <v>13</v>
      </c>
      <c r="F5428" s="7">
        <f>(((20-15)/(MIN($E$2:$E$8761)-15))*Data[[#This Row],[temperatuur]])+18.151</f>
        <v>15.419907563025209</v>
      </c>
      <c r="G5428" s="7">
        <f>Data[[#This Row],[Tintern ]]-Data[[#This Row],[temperatuur]]</f>
        <v>2.4199075630252089</v>
      </c>
      <c r="H5428" s="7">
        <f>ROUND(IF(Data[[#This Row],[deltaT]]&gt;0,(Data[[#This Row],[Tintern ]]-Data[[#This Row],[temperatuur]])*Uitgangspunten!$B$9,0),1)</f>
        <v>8.4</v>
      </c>
      <c r="I5428"/>
      <c r="J5428"/>
      <c r="K5428" s="6"/>
      <c r="O5428" s="5"/>
      <c r="P5428" s="8"/>
      <c r="U5428"/>
      <c r="V5428"/>
    </row>
    <row r="5429" spans="1:22" x14ac:dyDescent="0.25">
      <c r="A5429">
        <v>2011</v>
      </c>
      <c r="B5429">
        <v>6</v>
      </c>
      <c r="C5429">
        <v>24</v>
      </c>
      <c r="D5429">
        <v>8</v>
      </c>
      <c r="E5429" s="13">
        <v>13</v>
      </c>
      <c r="F5429" s="7">
        <f>(((20-15)/(MIN($E$2:$E$8761)-15))*Data[[#This Row],[temperatuur]])+18.151</f>
        <v>15.419907563025209</v>
      </c>
      <c r="G5429" s="7">
        <f>Data[[#This Row],[Tintern ]]-Data[[#This Row],[temperatuur]]</f>
        <v>2.4199075630252089</v>
      </c>
      <c r="H5429" s="7">
        <f>ROUND(IF(Data[[#This Row],[deltaT]]&gt;0,(Data[[#This Row],[Tintern ]]-Data[[#This Row],[temperatuur]])*Uitgangspunten!$B$9,0),1)</f>
        <v>8.4</v>
      </c>
      <c r="I5429"/>
      <c r="J5429"/>
      <c r="K5429" s="6"/>
      <c r="O5429" s="5"/>
      <c r="P5429" s="8"/>
      <c r="U5429"/>
      <c r="V5429"/>
    </row>
    <row r="5430" spans="1:22" x14ac:dyDescent="0.25">
      <c r="A5430">
        <v>2011</v>
      </c>
      <c r="B5430">
        <v>6</v>
      </c>
      <c r="C5430">
        <v>25</v>
      </c>
      <c r="D5430">
        <v>12</v>
      </c>
      <c r="E5430" s="13">
        <v>13</v>
      </c>
      <c r="F5430" s="7">
        <f>(((20-15)/(MIN($E$2:$E$8761)-15))*Data[[#This Row],[temperatuur]])+18.151</f>
        <v>15.419907563025209</v>
      </c>
      <c r="G5430" s="7">
        <f>Data[[#This Row],[Tintern ]]-Data[[#This Row],[temperatuur]]</f>
        <v>2.4199075630252089</v>
      </c>
      <c r="H5430" s="7">
        <f>ROUND(IF(Data[[#This Row],[deltaT]]&gt;0,(Data[[#This Row],[Tintern ]]-Data[[#This Row],[temperatuur]])*Uitgangspunten!$B$9,0),1)</f>
        <v>8.4</v>
      </c>
      <c r="I5430"/>
      <c r="J5430"/>
      <c r="K5430" s="6"/>
      <c r="O5430" s="5"/>
      <c r="P5430" s="8"/>
      <c r="U5430"/>
      <c r="V5430"/>
    </row>
    <row r="5431" spans="1:22" x14ac:dyDescent="0.25">
      <c r="A5431">
        <v>2008</v>
      </c>
      <c r="B5431">
        <v>7</v>
      </c>
      <c r="C5431">
        <v>4</v>
      </c>
      <c r="D5431">
        <v>21</v>
      </c>
      <c r="E5431" s="13">
        <v>13</v>
      </c>
      <c r="F5431" s="7">
        <f>(((20-15)/(MIN($E$2:$E$8761)-15))*Data[[#This Row],[temperatuur]])+18.151</f>
        <v>15.419907563025209</v>
      </c>
      <c r="G5431" s="7">
        <f>Data[[#This Row],[Tintern ]]-Data[[#This Row],[temperatuur]]</f>
        <v>2.4199075630252089</v>
      </c>
      <c r="H5431" s="7">
        <f>ROUND(IF(Data[[#This Row],[deltaT]]&gt;0,(Data[[#This Row],[Tintern ]]-Data[[#This Row],[temperatuur]])*Uitgangspunten!$B$9,0),1)</f>
        <v>8.4</v>
      </c>
      <c r="I5431"/>
      <c r="J5431"/>
      <c r="K5431" s="6"/>
      <c r="O5431" s="5"/>
      <c r="P5431" s="8"/>
      <c r="U5431"/>
      <c r="V5431"/>
    </row>
    <row r="5432" spans="1:22" x14ac:dyDescent="0.25">
      <c r="A5432">
        <v>2008</v>
      </c>
      <c r="B5432">
        <v>7</v>
      </c>
      <c r="C5432">
        <v>8</v>
      </c>
      <c r="D5432">
        <v>15</v>
      </c>
      <c r="E5432" s="13">
        <v>13</v>
      </c>
      <c r="F5432" s="7">
        <f>(((20-15)/(MIN($E$2:$E$8761)-15))*Data[[#This Row],[temperatuur]])+18.151</f>
        <v>15.419907563025209</v>
      </c>
      <c r="G5432" s="7">
        <f>Data[[#This Row],[Tintern ]]-Data[[#This Row],[temperatuur]]</f>
        <v>2.4199075630252089</v>
      </c>
      <c r="H5432" s="7">
        <f>ROUND(IF(Data[[#This Row],[deltaT]]&gt;0,(Data[[#This Row],[Tintern ]]-Data[[#This Row],[temperatuur]])*Uitgangspunten!$B$9,0),1)</f>
        <v>8.4</v>
      </c>
      <c r="I5432"/>
      <c r="J5432"/>
      <c r="K5432" s="6"/>
      <c r="O5432" s="5"/>
      <c r="P5432" s="8"/>
      <c r="U5432"/>
      <c r="V5432"/>
    </row>
    <row r="5433" spans="1:22" x14ac:dyDescent="0.25">
      <c r="A5433">
        <v>2008</v>
      </c>
      <c r="B5433">
        <v>7</v>
      </c>
      <c r="C5433">
        <v>20</v>
      </c>
      <c r="D5433">
        <v>3</v>
      </c>
      <c r="E5433" s="13">
        <v>13</v>
      </c>
      <c r="F5433" s="7">
        <f>(((20-15)/(MIN($E$2:$E$8761)-15))*Data[[#This Row],[temperatuur]])+18.151</f>
        <v>15.419907563025209</v>
      </c>
      <c r="G5433" s="7">
        <f>Data[[#This Row],[Tintern ]]-Data[[#This Row],[temperatuur]]</f>
        <v>2.4199075630252089</v>
      </c>
      <c r="H5433" s="7">
        <f>ROUND(IF(Data[[#This Row],[deltaT]]&gt;0,(Data[[#This Row],[Tintern ]]-Data[[#This Row],[temperatuur]])*Uitgangspunten!$B$9,0),1)</f>
        <v>8.4</v>
      </c>
      <c r="I5433"/>
      <c r="J5433"/>
      <c r="K5433" s="6"/>
      <c r="O5433" s="5"/>
      <c r="P5433" s="8"/>
      <c r="U5433"/>
      <c r="V5433"/>
    </row>
    <row r="5434" spans="1:22" x14ac:dyDescent="0.25">
      <c r="A5434">
        <v>2008</v>
      </c>
      <c r="B5434">
        <v>7</v>
      </c>
      <c r="C5434">
        <v>20</v>
      </c>
      <c r="D5434">
        <v>4</v>
      </c>
      <c r="E5434" s="13">
        <v>13</v>
      </c>
      <c r="F5434" s="7">
        <f>(((20-15)/(MIN($E$2:$E$8761)-15))*Data[[#This Row],[temperatuur]])+18.151</f>
        <v>15.419907563025209</v>
      </c>
      <c r="G5434" s="7">
        <f>Data[[#This Row],[Tintern ]]-Data[[#This Row],[temperatuur]]</f>
        <v>2.4199075630252089</v>
      </c>
      <c r="H5434" s="7">
        <f>ROUND(IF(Data[[#This Row],[deltaT]]&gt;0,(Data[[#This Row],[Tintern ]]-Data[[#This Row],[temperatuur]])*Uitgangspunten!$B$9,0),1)</f>
        <v>8.4</v>
      </c>
      <c r="I5434"/>
      <c r="J5434"/>
      <c r="K5434" s="6"/>
      <c r="O5434" s="5"/>
      <c r="P5434" s="8"/>
      <c r="U5434"/>
      <c r="V5434"/>
    </row>
    <row r="5435" spans="1:22" x14ac:dyDescent="0.25">
      <c r="A5435">
        <v>2008</v>
      </c>
      <c r="B5435">
        <v>7</v>
      </c>
      <c r="C5435">
        <v>21</v>
      </c>
      <c r="D5435">
        <v>13</v>
      </c>
      <c r="E5435" s="13">
        <v>13</v>
      </c>
      <c r="F5435" s="7">
        <f>(((20-15)/(MIN($E$2:$E$8761)-15))*Data[[#This Row],[temperatuur]])+18.151</f>
        <v>15.419907563025209</v>
      </c>
      <c r="G5435" s="7">
        <f>Data[[#This Row],[Tintern ]]-Data[[#This Row],[temperatuur]]</f>
        <v>2.4199075630252089</v>
      </c>
      <c r="H5435" s="7">
        <f>ROUND(IF(Data[[#This Row],[deltaT]]&gt;0,(Data[[#This Row],[Tintern ]]-Data[[#This Row],[temperatuur]])*Uitgangspunten!$B$9,0),1)</f>
        <v>8.4</v>
      </c>
      <c r="I5435"/>
      <c r="J5435"/>
      <c r="K5435" s="6"/>
      <c r="O5435" s="5"/>
      <c r="P5435" s="8"/>
      <c r="U5435"/>
      <c r="V5435"/>
    </row>
    <row r="5436" spans="1:22" x14ac:dyDescent="0.25">
      <c r="A5436">
        <v>2008</v>
      </c>
      <c r="B5436">
        <v>7</v>
      </c>
      <c r="C5436">
        <v>22</v>
      </c>
      <c r="D5436">
        <v>2</v>
      </c>
      <c r="E5436" s="13">
        <v>13</v>
      </c>
      <c r="F5436" s="7">
        <f>(((20-15)/(MIN($E$2:$E$8761)-15))*Data[[#This Row],[temperatuur]])+18.151</f>
        <v>15.419907563025209</v>
      </c>
      <c r="G5436" s="7">
        <f>Data[[#This Row],[Tintern ]]-Data[[#This Row],[temperatuur]]</f>
        <v>2.4199075630252089</v>
      </c>
      <c r="H5436" s="7">
        <f>ROUND(IF(Data[[#This Row],[deltaT]]&gt;0,(Data[[#This Row],[Tintern ]]-Data[[#This Row],[temperatuur]])*Uitgangspunten!$B$9,0),1)</f>
        <v>8.4</v>
      </c>
      <c r="I5436"/>
      <c r="J5436"/>
      <c r="K5436" s="6"/>
      <c r="O5436" s="5"/>
      <c r="P5436" s="8"/>
      <c r="U5436"/>
      <c r="V5436"/>
    </row>
    <row r="5437" spans="1:22" x14ac:dyDescent="0.25">
      <c r="A5437">
        <v>2001</v>
      </c>
      <c r="B5437">
        <v>8</v>
      </c>
      <c r="C5437">
        <v>10</v>
      </c>
      <c r="D5437">
        <v>4</v>
      </c>
      <c r="E5437" s="13">
        <v>13</v>
      </c>
      <c r="F5437" s="7">
        <f>(((20-15)/(MIN($E$2:$E$8761)-15))*Data[[#This Row],[temperatuur]])+18.151</f>
        <v>15.419907563025209</v>
      </c>
      <c r="G5437" s="7">
        <f>Data[[#This Row],[Tintern ]]-Data[[#This Row],[temperatuur]]</f>
        <v>2.4199075630252089</v>
      </c>
      <c r="H5437" s="7">
        <f>ROUND(IF(Data[[#This Row],[deltaT]]&gt;0,(Data[[#This Row],[Tintern ]]-Data[[#This Row],[temperatuur]])*Uitgangspunten!$B$9,0),1)</f>
        <v>8.4</v>
      </c>
      <c r="I5437"/>
      <c r="J5437"/>
      <c r="K5437" s="6"/>
      <c r="O5437" s="5"/>
      <c r="P5437" s="8"/>
      <c r="U5437"/>
      <c r="V5437"/>
    </row>
    <row r="5438" spans="1:22" x14ac:dyDescent="0.25">
      <c r="A5438">
        <v>2001</v>
      </c>
      <c r="B5438">
        <v>8</v>
      </c>
      <c r="C5438">
        <v>10</v>
      </c>
      <c r="D5438">
        <v>6</v>
      </c>
      <c r="E5438" s="13">
        <v>13</v>
      </c>
      <c r="F5438" s="7">
        <f>(((20-15)/(MIN($E$2:$E$8761)-15))*Data[[#This Row],[temperatuur]])+18.151</f>
        <v>15.419907563025209</v>
      </c>
      <c r="G5438" s="7">
        <f>Data[[#This Row],[Tintern ]]-Data[[#This Row],[temperatuur]]</f>
        <v>2.4199075630252089</v>
      </c>
      <c r="H5438" s="7">
        <f>ROUND(IF(Data[[#This Row],[deltaT]]&gt;0,(Data[[#This Row],[Tintern ]]-Data[[#This Row],[temperatuur]])*Uitgangspunten!$B$9,0),1)</f>
        <v>8.4</v>
      </c>
      <c r="I5438"/>
      <c r="J5438"/>
      <c r="K5438" s="6"/>
      <c r="O5438" s="5"/>
      <c r="P5438" s="8"/>
      <c r="U5438"/>
      <c r="V5438"/>
    </row>
    <row r="5439" spans="1:22" x14ac:dyDescent="0.25">
      <c r="A5439">
        <v>2001</v>
      </c>
      <c r="B5439" s="3">
        <v>8</v>
      </c>
      <c r="C5439" s="3">
        <v>31</v>
      </c>
      <c r="D5439" s="3">
        <v>22</v>
      </c>
      <c r="E5439" s="13">
        <v>13</v>
      </c>
      <c r="F5439" s="7">
        <f>(((20-15)/(MIN($E$2:$E$8761)-15))*Data[[#This Row],[temperatuur]])+18.151</f>
        <v>15.419907563025209</v>
      </c>
      <c r="G5439" s="7">
        <f>Data[[#This Row],[Tintern ]]-Data[[#This Row],[temperatuur]]</f>
        <v>2.4199075630252089</v>
      </c>
      <c r="H5439" s="7">
        <f>ROUND(IF(Data[[#This Row],[deltaT]]&gt;0,(Data[[#This Row],[Tintern ]]-Data[[#This Row],[temperatuur]])*Uitgangspunten!$B$9,0),1)</f>
        <v>8.4</v>
      </c>
      <c r="I5439"/>
      <c r="J5439"/>
      <c r="K5439" s="6"/>
      <c r="O5439" s="5"/>
      <c r="P5439" s="8"/>
      <c r="U5439"/>
      <c r="V5439"/>
    </row>
    <row r="5440" spans="1:22" x14ac:dyDescent="0.25">
      <c r="A5440">
        <v>2011</v>
      </c>
      <c r="B5440">
        <v>9</v>
      </c>
      <c r="C5440">
        <v>8</v>
      </c>
      <c r="D5440">
        <v>1</v>
      </c>
      <c r="E5440" s="13">
        <v>13</v>
      </c>
      <c r="F5440" s="7">
        <f>(((20-15)/(MIN($E$2:$E$8761)-15))*Data[[#This Row],[temperatuur]])+18.151</f>
        <v>15.419907563025209</v>
      </c>
      <c r="G5440" s="7">
        <f>Data[[#This Row],[Tintern ]]-Data[[#This Row],[temperatuur]]</f>
        <v>2.4199075630252089</v>
      </c>
      <c r="H5440" s="7">
        <f>ROUND(IF(Data[[#This Row],[deltaT]]&gt;0,(Data[[#This Row],[Tintern ]]-Data[[#This Row],[temperatuur]])*Uitgangspunten!$B$9,0),1)</f>
        <v>8.4</v>
      </c>
      <c r="I5440"/>
      <c r="J5440"/>
      <c r="K5440" s="6"/>
      <c r="O5440" s="5"/>
      <c r="P5440" s="8"/>
      <c r="U5440"/>
      <c r="V5440"/>
    </row>
    <row r="5441" spans="1:22" x14ac:dyDescent="0.25">
      <c r="A5441">
        <v>2011</v>
      </c>
      <c r="B5441">
        <v>9</v>
      </c>
      <c r="C5441">
        <v>19</v>
      </c>
      <c r="D5441">
        <v>19</v>
      </c>
      <c r="E5441" s="13">
        <v>13</v>
      </c>
      <c r="F5441" s="7">
        <f>(((20-15)/(MIN($E$2:$E$8761)-15))*Data[[#This Row],[temperatuur]])+18.151</f>
        <v>15.419907563025209</v>
      </c>
      <c r="G5441" s="7">
        <f>Data[[#This Row],[Tintern ]]-Data[[#This Row],[temperatuur]]</f>
        <v>2.4199075630252089</v>
      </c>
      <c r="H5441" s="7">
        <f>ROUND(IF(Data[[#This Row],[deltaT]]&gt;0,(Data[[#This Row],[Tintern ]]-Data[[#This Row],[temperatuur]])*Uitgangspunten!$B$9,0),1)</f>
        <v>8.4</v>
      </c>
      <c r="I5441"/>
      <c r="J5441"/>
      <c r="K5441" s="6"/>
      <c r="O5441" s="5"/>
      <c r="P5441" s="8"/>
      <c r="U5441"/>
      <c r="V5441"/>
    </row>
    <row r="5442" spans="1:22" x14ac:dyDescent="0.25">
      <c r="A5442">
        <v>2010</v>
      </c>
      <c r="B5442" s="3">
        <v>10</v>
      </c>
      <c r="C5442">
        <v>1</v>
      </c>
      <c r="D5442">
        <v>9</v>
      </c>
      <c r="E5442" s="13">
        <v>13</v>
      </c>
      <c r="F5442" s="7">
        <f>(((20-15)/(MIN($E$2:$E$8761)-15))*Data[[#This Row],[temperatuur]])+18.151</f>
        <v>15.419907563025209</v>
      </c>
      <c r="G5442" s="7">
        <f>Data[[#This Row],[Tintern ]]-Data[[#This Row],[temperatuur]]</f>
        <v>2.4199075630252089</v>
      </c>
      <c r="H5442" s="7">
        <f>ROUND(IF(Data[[#This Row],[deltaT]]&gt;0,(Data[[#This Row],[Tintern ]]-Data[[#This Row],[temperatuur]])*Uitgangspunten!$B$9,0),1)</f>
        <v>8.4</v>
      </c>
      <c r="I5442"/>
      <c r="J5442"/>
      <c r="K5442" s="6"/>
      <c r="O5442" s="5"/>
      <c r="P5442" s="8"/>
      <c r="U5442"/>
      <c r="V5442"/>
    </row>
    <row r="5443" spans="1:22" x14ac:dyDescent="0.25">
      <c r="A5443">
        <v>2010</v>
      </c>
      <c r="B5443">
        <v>10</v>
      </c>
      <c r="C5443">
        <v>8</v>
      </c>
      <c r="D5443">
        <v>20</v>
      </c>
      <c r="E5443" s="13">
        <v>13</v>
      </c>
      <c r="F5443" s="7">
        <f>(((20-15)/(MIN($E$2:$E$8761)-15))*Data[[#This Row],[temperatuur]])+18.151</f>
        <v>15.419907563025209</v>
      </c>
      <c r="G5443" s="7">
        <f>Data[[#This Row],[Tintern ]]-Data[[#This Row],[temperatuur]]</f>
        <v>2.4199075630252089</v>
      </c>
      <c r="H5443" s="7">
        <f>ROUND(IF(Data[[#This Row],[deltaT]]&gt;0,(Data[[#This Row],[Tintern ]]-Data[[#This Row],[temperatuur]])*Uitgangspunten!$B$9,0),1)</f>
        <v>8.4</v>
      </c>
      <c r="I5443"/>
      <c r="J5443"/>
      <c r="K5443" s="6"/>
      <c r="O5443" s="5"/>
      <c r="P5443" s="8"/>
      <c r="U5443"/>
      <c r="V5443"/>
    </row>
    <row r="5444" spans="1:22" x14ac:dyDescent="0.25">
      <c r="A5444">
        <v>2010</v>
      </c>
      <c r="B5444">
        <v>10</v>
      </c>
      <c r="C5444">
        <v>28</v>
      </c>
      <c r="D5444">
        <v>13</v>
      </c>
      <c r="E5444" s="13">
        <v>13</v>
      </c>
      <c r="F5444" s="7">
        <f>(((20-15)/(MIN($E$2:$E$8761)-15))*Data[[#This Row],[temperatuur]])+18.151</f>
        <v>15.419907563025209</v>
      </c>
      <c r="G5444" s="7">
        <f>Data[[#This Row],[Tintern ]]-Data[[#This Row],[temperatuur]]</f>
        <v>2.4199075630252089</v>
      </c>
      <c r="H5444" s="7">
        <f>ROUND(IF(Data[[#This Row],[deltaT]]&gt;0,(Data[[#This Row],[Tintern ]]-Data[[#This Row],[temperatuur]])*Uitgangspunten!$B$9,0),1)</f>
        <v>8.4</v>
      </c>
      <c r="I5444"/>
      <c r="J5444"/>
      <c r="K5444" s="6"/>
      <c r="O5444" s="5"/>
      <c r="P5444" s="8"/>
      <c r="U5444"/>
      <c r="V5444"/>
    </row>
    <row r="5445" spans="1:22" x14ac:dyDescent="0.25">
      <c r="A5445">
        <v>2003</v>
      </c>
      <c r="B5445">
        <v>11</v>
      </c>
      <c r="C5445">
        <v>10</v>
      </c>
      <c r="D5445">
        <v>11</v>
      </c>
      <c r="E5445" s="13">
        <v>13</v>
      </c>
      <c r="F5445" s="7">
        <f>(((20-15)/(MIN($E$2:$E$8761)-15))*Data[[#This Row],[temperatuur]])+18.151</f>
        <v>15.419907563025209</v>
      </c>
      <c r="G5445" s="7">
        <f>Data[[#This Row],[Tintern ]]-Data[[#This Row],[temperatuur]]</f>
        <v>2.4199075630252089</v>
      </c>
      <c r="H5445" s="7">
        <f>ROUND(IF(Data[[#This Row],[deltaT]]&gt;0,(Data[[#This Row],[Tintern ]]-Data[[#This Row],[temperatuur]])*Uitgangspunten!$B$9,0),1)</f>
        <v>8.4</v>
      </c>
      <c r="I5445"/>
      <c r="J5445"/>
      <c r="K5445" s="6"/>
      <c r="O5445" s="5"/>
      <c r="P5445" s="8"/>
      <c r="U5445"/>
      <c r="V5445"/>
    </row>
    <row r="5446" spans="1:22" x14ac:dyDescent="0.25">
      <c r="A5446">
        <v>2003</v>
      </c>
      <c r="B5446">
        <v>11</v>
      </c>
      <c r="C5446">
        <v>19</v>
      </c>
      <c r="D5446">
        <v>12</v>
      </c>
      <c r="E5446" s="13">
        <v>13</v>
      </c>
      <c r="F5446" s="7">
        <f>(((20-15)/(MIN($E$2:$E$8761)-15))*Data[[#This Row],[temperatuur]])+18.151</f>
        <v>15.419907563025209</v>
      </c>
      <c r="G5446" s="7">
        <f>Data[[#This Row],[Tintern ]]-Data[[#This Row],[temperatuur]]</f>
        <v>2.4199075630252089</v>
      </c>
      <c r="H5446" s="7">
        <f>ROUND(IF(Data[[#This Row],[deltaT]]&gt;0,(Data[[#This Row],[Tintern ]]-Data[[#This Row],[temperatuur]])*Uitgangspunten!$B$9,0),1)</f>
        <v>8.4</v>
      </c>
      <c r="I5446"/>
      <c r="J5446"/>
      <c r="K5446" s="6"/>
      <c r="O5446" s="5"/>
      <c r="P5446" s="8"/>
      <c r="U5446"/>
      <c r="V5446"/>
    </row>
    <row r="5447" spans="1:22" x14ac:dyDescent="0.25">
      <c r="A5447">
        <v>2004</v>
      </c>
      <c r="B5447">
        <v>2</v>
      </c>
      <c r="C5447">
        <v>4</v>
      </c>
      <c r="D5447">
        <v>9</v>
      </c>
      <c r="E5447" s="13">
        <v>13.100000000000001</v>
      </c>
      <c r="F5447" s="7">
        <f>(((20-15)/(MIN($E$2:$E$8761)-15))*Data[[#This Row],[temperatuur]])+18.151</f>
        <v>15.398899159663864</v>
      </c>
      <c r="G5447" s="7">
        <f>Data[[#This Row],[Tintern ]]-Data[[#This Row],[temperatuur]]</f>
        <v>2.298899159663863</v>
      </c>
      <c r="H5447" s="7">
        <f>ROUND(IF(Data[[#This Row],[deltaT]]&gt;0,(Data[[#This Row],[Tintern ]]-Data[[#This Row],[temperatuur]])*Uitgangspunten!$B$9,0),1)</f>
        <v>8</v>
      </c>
      <c r="I5447"/>
      <c r="J5447"/>
      <c r="K5447" s="6"/>
      <c r="O5447" s="5"/>
      <c r="P5447" s="8"/>
      <c r="U5447"/>
      <c r="V5447"/>
    </row>
    <row r="5448" spans="1:22" x14ac:dyDescent="0.25">
      <c r="A5448">
        <v>2004</v>
      </c>
      <c r="B5448">
        <v>3</v>
      </c>
      <c r="C5448">
        <v>18</v>
      </c>
      <c r="D5448">
        <v>14</v>
      </c>
      <c r="E5448" s="13">
        <v>13.100000000000001</v>
      </c>
      <c r="F5448" s="7">
        <f>(((20-15)/(MIN($E$2:$E$8761)-15))*Data[[#This Row],[temperatuur]])+18.151</f>
        <v>15.398899159663864</v>
      </c>
      <c r="G5448" s="7">
        <f>Data[[#This Row],[Tintern ]]-Data[[#This Row],[temperatuur]]</f>
        <v>2.298899159663863</v>
      </c>
      <c r="H5448" s="7">
        <f>ROUND(IF(Data[[#This Row],[deltaT]]&gt;0,(Data[[#This Row],[Tintern ]]-Data[[#This Row],[temperatuur]])*Uitgangspunten!$B$9,0),1)</f>
        <v>8</v>
      </c>
      <c r="I5448"/>
      <c r="J5448"/>
      <c r="K5448" s="6"/>
      <c r="O5448" s="5"/>
      <c r="P5448" s="8"/>
      <c r="U5448"/>
      <c r="V5448"/>
    </row>
    <row r="5449" spans="1:22" x14ac:dyDescent="0.25">
      <c r="A5449">
        <v>2004</v>
      </c>
      <c r="B5449">
        <v>3</v>
      </c>
      <c r="C5449">
        <v>18</v>
      </c>
      <c r="D5449">
        <v>17</v>
      </c>
      <c r="E5449" s="13">
        <v>13.100000000000001</v>
      </c>
      <c r="F5449" s="7">
        <f>(((20-15)/(MIN($E$2:$E$8761)-15))*Data[[#This Row],[temperatuur]])+18.151</f>
        <v>15.398899159663864</v>
      </c>
      <c r="G5449" s="7">
        <f>Data[[#This Row],[Tintern ]]-Data[[#This Row],[temperatuur]]</f>
        <v>2.298899159663863</v>
      </c>
      <c r="H5449" s="7">
        <f>ROUND(IF(Data[[#This Row],[deltaT]]&gt;0,(Data[[#This Row],[Tintern ]]-Data[[#This Row],[temperatuur]])*Uitgangspunten!$B$9,0),1)</f>
        <v>8</v>
      </c>
      <c r="I5449"/>
      <c r="J5449"/>
      <c r="K5449" s="6"/>
      <c r="O5449" s="5"/>
      <c r="P5449" s="8"/>
      <c r="U5449"/>
      <c r="V5449"/>
    </row>
    <row r="5450" spans="1:22" x14ac:dyDescent="0.25">
      <c r="A5450">
        <v>2004</v>
      </c>
      <c r="B5450">
        <v>3</v>
      </c>
      <c r="C5450">
        <v>29</v>
      </c>
      <c r="D5450">
        <v>16</v>
      </c>
      <c r="E5450" s="13">
        <v>13.100000000000001</v>
      </c>
      <c r="F5450" s="7">
        <f>(((20-15)/(MIN($E$2:$E$8761)-15))*Data[[#This Row],[temperatuur]])+18.151</f>
        <v>15.398899159663864</v>
      </c>
      <c r="G5450" s="7">
        <f>Data[[#This Row],[Tintern ]]-Data[[#This Row],[temperatuur]]</f>
        <v>2.298899159663863</v>
      </c>
      <c r="H5450" s="7">
        <f>ROUND(IF(Data[[#This Row],[deltaT]]&gt;0,(Data[[#This Row],[Tintern ]]-Data[[#This Row],[temperatuur]])*Uitgangspunten!$B$9,0),1)</f>
        <v>8</v>
      </c>
      <c r="I5450">
        <f>(MAX(E5426:E5449)+MIN(E5426:E5449))/20</f>
        <v>1.3050000000000002</v>
      </c>
      <c r="J5450"/>
      <c r="K5450" s="6"/>
      <c r="O5450" s="5"/>
      <c r="P5450" s="8"/>
      <c r="U5450"/>
      <c r="V5450"/>
    </row>
    <row r="5451" spans="1:22" x14ac:dyDescent="0.25">
      <c r="A5451">
        <v>2002</v>
      </c>
      <c r="B5451" s="3">
        <v>4</v>
      </c>
      <c r="C5451" s="3">
        <v>1</v>
      </c>
      <c r="D5451" s="3">
        <v>10</v>
      </c>
      <c r="E5451" s="13">
        <v>13.100000000000001</v>
      </c>
      <c r="F5451" s="7">
        <f>(((20-15)/(MIN($E$2:$E$8761)-15))*Data[[#This Row],[temperatuur]])+18.151</f>
        <v>15.398899159663864</v>
      </c>
      <c r="G5451" s="7">
        <f>Data[[#This Row],[Tintern ]]-Data[[#This Row],[temperatuur]]</f>
        <v>2.298899159663863</v>
      </c>
      <c r="H5451" s="7">
        <f>ROUND(IF(Data[[#This Row],[deltaT]]&gt;0,(Data[[#This Row],[Tintern ]]-Data[[#This Row],[temperatuur]])*Uitgangspunten!$B$9,0),1)</f>
        <v>8</v>
      </c>
      <c r="I5451"/>
      <c r="J5451"/>
      <c r="K5451" s="6"/>
      <c r="O5451" s="5"/>
      <c r="P5451" s="8"/>
      <c r="U5451"/>
      <c r="V5451"/>
    </row>
    <row r="5452" spans="1:22" x14ac:dyDescent="0.25">
      <c r="A5452">
        <v>2002</v>
      </c>
      <c r="B5452">
        <v>4</v>
      </c>
      <c r="C5452">
        <v>8</v>
      </c>
      <c r="D5452">
        <v>12</v>
      </c>
      <c r="E5452" s="13">
        <v>13.100000000000001</v>
      </c>
      <c r="F5452" s="7">
        <f>(((20-15)/(MIN($E$2:$E$8761)-15))*Data[[#This Row],[temperatuur]])+18.151</f>
        <v>15.398899159663864</v>
      </c>
      <c r="G5452" s="7">
        <f>Data[[#This Row],[Tintern ]]-Data[[#This Row],[temperatuur]]</f>
        <v>2.298899159663863</v>
      </c>
      <c r="H5452" s="7">
        <f>ROUND(IF(Data[[#This Row],[deltaT]]&gt;0,(Data[[#This Row],[Tintern ]]-Data[[#This Row],[temperatuur]])*Uitgangspunten!$B$9,0),1)</f>
        <v>8</v>
      </c>
      <c r="I5452"/>
      <c r="J5452"/>
      <c r="K5452" s="6"/>
      <c r="O5452" s="5"/>
      <c r="P5452" s="8"/>
      <c r="U5452"/>
      <c r="V5452"/>
    </row>
    <row r="5453" spans="1:22" x14ac:dyDescent="0.25">
      <c r="A5453">
        <v>2002</v>
      </c>
      <c r="B5453">
        <v>4</v>
      </c>
      <c r="C5453">
        <v>28</v>
      </c>
      <c r="D5453">
        <v>18</v>
      </c>
      <c r="E5453" s="13">
        <v>13.100000000000001</v>
      </c>
      <c r="F5453" s="7">
        <f>(((20-15)/(MIN($E$2:$E$8761)-15))*Data[[#This Row],[temperatuur]])+18.151</f>
        <v>15.398899159663864</v>
      </c>
      <c r="G5453" s="7">
        <f>Data[[#This Row],[Tintern ]]-Data[[#This Row],[temperatuur]]</f>
        <v>2.298899159663863</v>
      </c>
      <c r="H5453" s="7">
        <f>ROUND(IF(Data[[#This Row],[deltaT]]&gt;0,(Data[[#This Row],[Tintern ]]-Data[[#This Row],[temperatuur]])*Uitgangspunten!$B$9,0),1)</f>
        <v>8</v>
      </c>
      <c r="I5453"/>
      <c r="J5453"/>
      <c r="K5453" s="6"/>
      <c r="O5453" s="5"/>
      <c r="P5453" s="8"/>
      <c r="U5453"/>
      <c r="V5453"/>
    </row>
    <row r="5454" spans="1:22" x14ac:dyDescent="0.25">
      <c r="A5454">
        <v>2002</v>
      </c>
      <c r="B5454">
        <v>4</v>
      </c>
      <c r="C5454">
        <v>30</v>
      </c>
      <c r="D5454">
        <v>15</v>
      </c>
      <c r="E5454" s="13">
        <v>13.100000000000001</v>
      </c>
      <c r="F5454" s="7">
        <f>(((20-15)/(MIN($E$2:$E$8761)-15))*Data[[#This Row],[temperatuur]])+18.151</f>
        <v>15.398899159663864</v>
      </c>
      <c r="G5454" s="7">
        <f>Data[[#This Row],[Tintern ]]-Data[[#This Row],[temperatuur]]</f>
        <v>2.298899159663863</v>
      </c>
      <c r="H5454" s="7">
        <f>ROUND(IF(Data[[#This Row],[deltaT]]&gt;0,(Data[[#This Row],[Tintern ]]-Data[[#This Row],[temperatuur]])*Uitgangspunten!$B$9,0),1)</f>
        <v>8</v>
      </c>
      <c r="I5454"/>
      <c r="J5454"/>
      <c r="K5454" s="6"/>
      <c r="O5454" s="5"/>
      <c r="P5454" s="8"/>
      <c r="U5454"/>
      <c r="V5454"/>
    </row>
    <row r="5455" spans="1:22" x14ac:dyDescent="0.25">
      <c r="A5455">
        <v>2002</v>
      </c>
      <c r="B5455" s="3">
        <v>4</v>
      </c>
      <c r="C5455" s="3">
        <v>30</v>
      </c>
      <c r="D5455" s="3">
        <v>21</v>
      </c>
      <c r="E5455" s="13">
        <v>13.100000000000001</v>
      </c>
      <c r="F5455" s="7">
        <f>(((20-15)/(MIN($E$2:$E$8761)-15))*Data[[#This Row],[temperatuur]])+18.151</f>
        <v>15.398899159663864</v>
      </c>
      <c r="G5455" s="7">
        <f>Data[[#This Row],[Tintern ]]-Data[[#This Row],[temperatuur]]</f>
        <v>2.298899159663863</v>
      </c>
      <c r="H5455" s="7">
        <f>ROUND(IF(Data[[#This Row],[deltaT]]&gt;0,(Data[[#This Row],[Tintern ]]-Data[[#This Row],[temperatuur]])*Uitgangspunten!$B$9,0),1)</f>
        <v>8</v>
      </c>
      <c r="I5455"/>
      <c r="J5455"/>
      <c r="K5455" s="6"/>
      <c r="O5455" s="5"/>
      <c r="P5455" s="8"/>
      <c r="U5455"/>
      <c r="V5455"/>
    </row>
    <row r="5456" spans="1:22" x14ac:dyDescent="0.25">
      <c r="A5456">
        <v>2000</v>
      </c>
      <c r="B5456">
        <v>5</v>
      </c>
      <c r="C5456">
        <v>3</v>
      </c>
      <c r="D5456">
        <v>14</v>
      </c>
      <c r="E5456" s="13">
        <v>13.100000000000001</v>
      </c>
      <c r="F5456" s="7">
        <f>(((20-15)/(MIN($E$2:$E$8761)-15))*Data[[#This Row],[temperatuur]])+18.151</f>
        <v>15.398899159663864</v>
      </c>
      <c r="G5456" s="7">
        <f>Data[[#This Row],[Tintern ]]-Data[[#This Row],[temperatuur]]</f>
        <v>2.298899159663863</v>
      </c>
      <c r="H5456" s="7">
        <f>ROUND(IF(Data[[#This Row],[deltaT]]&gt;0,(Data[[#This Row],[Tintern ]]-Data[[#This Row],[temperatuur]])*Uitgangspunten!$B$9,0),1)</f>
        <v>8</v>
      </c>
      <c r="I5456"/>
      <c r="J5456"/>
      <c r="K5456" s="6"/>
      <c r="O5456" s="5"/>
      <c r="P5456" s="8"/>
      <c r="U5456"/>
      <c r="V5456"/>
    </row>
    <row r="5457" spans="1:22" x14ac:dyDescent="0.25">
      <c r="A5457">
        <v>2000</v>
      </c>
      <c r="B5457">
        <v>5</v>
      </c>
      <c r="C5457">
        <v>11</v>
      </c>
      <c r="D5457">
        <v>5</v>
      </c>
      <c r="E5457" s="13">
        <v>13.100000000000001</v>
      </c>
      <c r="F5457" s="7">
        <f>(((20-15)/(MIN($E$2:$E$8761)-15))*Data[[#This Row],[temperatuur]])+18.151</f>
        <v>15.398899159663864</v>
      </c>
      <c r="G5457" s="7">
        <f>Data[[#This Row],[Tintern ]]-Data[[#This Row],[temperatuur]]</f>
        <v>2.298899159663863</v>
      </c>
      <c r="H5457" s="7">
        <f>ROUND(IF(Data[[#This Row],[deltaT]]&gt;0,(Data[[#This Row],[Tintern ]]-Data[[#This Row],[temperatuur]])*Uitgangspunten!$B$9,0),1)</f>
        <v>8</v>
      </c>
      <c r="I5457"/>
      <c r="J5457"/>
      <c r="K5457" s="6"/>
      <c r="O5457" s="5"/>
      <c r="P5457" s="8"/>
      <c r="U5457"/>
      <c r="V5457"/>
    </row>
    <row r="5458" spans="1:22" x14ac:dyDescent="0.25">
      <c r="A5458">
        <v>2000</v>
      </c>
      <c r="B5458">
        <v>5</v>
      </c>
      <c r="C5458">
        <v>12</v>
      </c>
      <c r="D5458">
        <v>1</v>
      </c>
      <c r="E5458" s="13">
        <v>13.100000000000001</v>
      </c>
      <c r="F5458" s="7">
        <f>(((20-15)/(MIN($E$2:$E$8761)-15))*Data[[#This Row],[temperatuur]])+18.151</f>
        <v>15.398899159663864</v>
      </c>
      <c r="G5458" s="7">
        <f>Data[[#This Row],[Tintern ]]-Data[[#This Row],[temperatuur]]</f>
        <v>2.298899159663863</v>
      </c>
      <c r="H5458" s="7">
        <f>ROUND(IF(Data[[#This Row],[deltaT]]&gt;0,(Data[[#This Row],[Tintern ]]-Data[[#This Row],[temperatuur]])*Uitgangspunten!$B$9,0),1)</f>
        <v>8</v>
      </c>
      <c r="I5458"/>
      <c r="J5458"/>
      <c r="K5458" s="6"/>
      <c r="O5458" s="5"/>
      <c r="P5458" s="8"/>
      <c r="U5458"/>
      <c r="V5458"/>
    </row>
    <row r="5459" spans="1:22" x14ac:dyDescent="0.25">
      <c r="A5459">
        <v>2000</v>
      </c>
      <c r="B5459">
        <v>5</v>
      </c>
      <c r="C5459">
        <v>13</v>
      </c>
      <c r="D5459">
        <v>3</v>
      </c>
      <c r="E5459" s="13">
        <v>13.100000000000001</v>
      </c>
      <c r="F5459" s="7">
        <f>(((20-15)/(MIN($E$2:$E$8761)-15))*Data[[#This Row],[temperatuur]])+18.151</f>
        <v>15.398899159663864</v>
      </c>
      <c r="G5459" s="7">
        <f>Data[[#This Row],[Tintern ]]-Data[[#This Row],[temperatuur]]</f>
        <v>2.298899159663863</v>
      </c>
      <c r="H5459" s="7">
        <f>ROUND(IF(Data[[#This Row],[deltaT]]&gt;0,(Data[[#This Row],[Tintern ]]-Data[[#This Row],[temperatuur]])*Uitgangspunten!$B$9,0),1)</f>
        <v>8</v>
      </c>
      <c r="I5459"/>
      <c r="J5459"/>
      <c r="K5459" s="6"/>
      <c r="O5459" s="5"/>
      <c r="P5459" s="8"/>
      <c r="U5459"/>
      <c r="V5459"/>
    </row>
    <row r="5460" spans="1:22" x14ac:dyDescent="0.25">
      <c r="A5460">
        <v>2000</v>
      </c>
      <c r="B5460">
        <v>5</v>
      </c>
      <c r="C5460">
        <v>18</v>
      </c>
      <c r="D5460">
        <v>17</v>
      </c>
      <c r="E5460" s="13">
        <v>13.100000000000001</v>
      </c>
      <c r="F5460" s="7">
        <f>(((20-15)/(MIN($E$2:$E$8761)-15))*Data[[#This Row],[temperatuur]])+18.151</f>
        <v>15.398899159663864</v>
      </c>
      <c r="G5460" s="7">
        <f>Data[[#This Row],[Tintern ]]-Data[[#This Row],[temperatuur]]</f>
        <v>2.298899159663863</v>
      </c>
      <c r="H5460" s="7">
        <f>ROUND(IF(Data[[#This Row],[deltaT]]&gt;0,(Data[[#This Row],[Tintern ]]-Data[[#This Row],[temperatuur]])*Uitgangspunten!$B$9,0),1)</f>
        <v>8</v>
      </c>
      <c r="I5460"/>
      <c r="J5460"/>
      <c r="K5460" s="6"/>
      <c r="O5460" s="5"/>
      <c r="P5460" s="8"/>
      <c r="U5460"/>
      <c r="V5460"/>
    </row>
    <row r="5461" spans="1:22" x14ac:dyDescent="0.25">
      <c r="A5461">
        <v>2000</v>
      </c>
      <c r="B5461">
        <v>5</v>
      </c>
      <c r="C5461">
        <v>22</v>
      </c>
      <c r="D5461">
        <v>9</v>
      </c>
      <c r="E5461" s="13">
        <v>13.100000000000001</v>
      </c>
      <c r="F5461" s="7">
        <f>(((20-15)/(MIN($E$2:$E$8761)-15))*Data[[#This Row],[temperatuur]])+18.151</f>
        <v>15.398899159663864</v>
      </c>
      <c r="G5461" s="7">
        <f>Data[[#This Row],[Tintern ]]-Data[[#This Row],[temperatuur]]</f>
        <v>2.298899159663863</v>
      </c>
      <c r="H5461" s="7">
        <f>ROUND(IF(Data[[#This Row],[deltaT]]&gt;0,(Data[[#This Row],[Tintern ]]-Data[[#This Row],[temperatuur]])*Uitgangspunten!$B$9,0),1)</f>
        <v>8</v>
      </c>
      <c r="I5461"/>
      <c r="J5461"/>
      <c r="K5461" s="6"/>
      <c r="O5461" s="5"/>
      <c r="P5461" s="8"/>
      <c r="U5461"/>
      <c r="V5461"/>
    </row>
    <row r="5462" spans="1:22" x14ac:dyDescent="0.25">
      <c r="A5462">
        <v>2000</v>
      </c>
      <c r="B5462">
        <v>5</v>
      </c>
      <c r="C5462">
        <v>25</v>
      </c>
      <c r="D5462">
        <v>1</v>
      </c>
      <c r="E5462" s="13">
        <v>13.100000000000001</v>
      </c>
      <c r="F5462" s="7">
        <f>(((20-15)/(MIN($E$2:$E$8761)-15))*Data[[#This Row],[temperatuur]])+18.151</f>
        <v>15.398899159663864</v>
      </c>
      <c r="G5462" s="7">
        <f>Data[[#This Row],[Tintern ]]-Data[[#This Row],[temperatuur]]</f>
        <v>2.298899159663863</v>
      </c>
      <c r="H5462" s="7">
        <f>ROUND(IF(Data[[#This Row],[deltaT]]&gt;0,(Data[[#This Row],[Tintern ]]-Data[[#This Row],[temperatuur]])*Uitgangspunten!$B$9,0),1)</f>
        <v>8</v>
      </c>
      <c r="I5462"/>
      <c r="J5462"/>
      <c r="K5462" s="6"/>
      <c r="O5462" s="5"/>
      <c r="P5462" s="8"/>
      <c r="U5462"/>
      <c r="V5462"/>
    </row>
    <row r="5463" spans="1:22" x14ac:dyDescent="0.25">
      <c r="A5463">
        <v>2000</v>
      </c>
      <c r="B5463">
        <v>5</v>
      </c>
      <c r="C5463">
        <v>29</v>
      </c>
      <c r="D5463">
        <v>16</v>
      </c>
      <c r="E5463" s="13">
        <v>13.100000000000001</v>
      </c>
      <c r="F5463" s="7">
        <f>(((20-15)/(MIN($E$2:$E$8761)-15))*Data[[#This Row],[temperatuur]])+18.151</f>
        <v>15.398899159663864</v>
      </c>
      <c r="G5463" s="7">
        <f>Data[[#This Row],[Tintern ]]-Data[[#This Row],[temperatuur]]</f>
        <v>2.298899159663863</v>
      </c>
      <c r="H5463" s="7">
        <f>ROUND(IF(Data[[#This Row],[deltaT]]&gt;0,(Data[[#This Row],[Tintern ]]-Data[[#This Row],[temperatuur]])*Uitgangspunten!$B$9,0),1)</f>
        <v>8</v>
      </c>
      <c r="I5463"/>
      <c r="J5463"/>
      <c r="K5463" s="6"/>
      <c r="O5463" s="5"/>
      <c r="P5463" s="8"/>
      <c r="U5463"/>
      <c r="V5463"/>
    </row>
    <row r="5464" spans="1:22" x14ac:dyDescent="0.25">
      <c r="A5464">
        <v>2000</v>
      </c>
      <c r="B5464">
        <v>5</v>
      </c>
      <c r="C5464">
        <v>30</v>
      </c>
      <c r="D5464">
        <v>16</v>
      </c>
      <c r="E5464" s="13">
        <v>13.100000000000001</v>
      </c>
      <c r="F5464" s="7">
        <f>(((20-15)/(MIN($E$2:$E$8761)-15))*Data[[#This Row],[temperatuur]])+18.151</f>
        <v>15.398899159663864</v>
      </c>
      <c r="G5464" s="7">
        <f>Data[[#This Row],[Tintern ]]-Data[[#This Row],[temperatuur]]</f>
        <v>2.298899159663863</v>
      </c>
      <c r="H5464" s="7">
        <f>ROUND(IF(Data[[#This Row],[deltaT]]&gt;0,(Data[[#This Row],[Tintern ]]-Data[[#This Row],[temperatuur]])*Uitgangspunten!$B$9,0),1)</f>
        <v>8</v>
      </c>
      <c r="I5464"/>
      <c r="J5464"/>
      <c r="K5464" s="6"/>
      <c r="O5464" s="5"/>
      <c r="P5464" s="8"/>
      <c r="U5464"/>
      <c r="V5464"/>
    </row>
    <row r="5465" spans="1:22" x14ac:dyDescent="0.25">
      <c r="A5465">
        <v>2011</v>
      </c>
      <c r="B5465">
        <v>6</v>
      </c>
      <c r="C5465">
        <v>1</v>
      </c>
      <c r="D5465">
        <v>21</v>
      </c>
      <c r="E5465" s="13">
        <v>13.100000000000001</v>
      </c>
      <c r="F5465" s="7">
        <f>(((20-15)/(MIN($E$2:$E$8761)-15))*Data[[#This Row],[temperatuur]])+18.151</f>
        <v>15.398899159663864</v>
      </c>
      <c r="G5465" s="7">
        <f>Data[[#This Row],[Tintern ]]-Data[[#This Row],[temperatuur]]</f>
        <v>2.298899159663863</v>
      </c>
      <c r="H5465" s="7">
        <f>ROUND(IF(Data[[#This Row],[deltaT]]&gt;0,(Data[[#This Row],[Tintern ]]-Data[[#This Row],[temperatuur]])*Uitgangspunten!$B$9,0),1)</f>
        <v>8</v>
      </c>
      <c r="I5465"/>
      <c r="J5465"/>
      <c r="K5465" s="6"/>
      <c r="O5465" s="5"/>
      <c r="P5465" s="8"/>
      <c r="U5465"/>
      <c r="V5465"/>
    </row>
    <row r="5466" spans="1:22" x14ac:dyDescent="0.25">
      <c r="A5466">
        <v>2011</v>
      </c>
      <c r="B5466">
        <v>6</v>
      </c>
      <c r="C5466">
        <v>9</v>
      </c>
      <c r="D5466">
        <v>6</v>
      </c>
      <c r="E5466" s="13">
        <v>13.100000000000001</v>
      </c>
      <c r="F5466" s="7">
        <f>(((20-15)/(MIN($E$2:$E$8761)-15))*Data[[#This Row],[temperatuur]])+18.151</f>
        <v>15.398899159663864</v>
      </c>
      <c r="G5466" s="7">
        <f>Data[[#This Row],[Tintern ]]-Data[[#This Row],[temperatuur]]</f>
        <v>2.298899159663863</v>
      </c>
      <c r="H5466" s="7">
        <f>ROUND(IF(Data[[#This Row],[deltaT]]&gt;0,(Data[[#This Row],[Tintern ]]-Data[[#This Row],[temperatuur]])*Uitgangspunten!$B$9,0),1)</f>
        <v>8</v>
      </c>
      <c r="I5466"/>
      <c r="J5466"/>
      <c r="K5466" s="6"/>
      <c r="O5466" s="5"/>
      <c r="P5466" s="8"/>
      <c r="U5466"/>
      <c r="V5466"/>
    </row>
    <row r="5467" spans="1:22" x14ac:dyDescent="0.25">
      <c r="A5467">
        <v>2011</v>
      </c>
      <c r="B5467">
        <v>6</v>
      </c>
      <c r="C5467">
        <v>17</v>
      </c>
      <c r="D5467">
        <v>20</v>
      </c>
      <c r="E5467" s="13">
        <v>13.100000000000001</v>
      </c>
      <c r="F5467" s="7">
        <f>(((20-15)/(MIN($E$2:$E$8761)-15))*Data[[#This Row],[temperatuur]])+18.151</f>
        <v>15.398899159663864</v>
      </c>
      <c r="G5467" s="7">
        <f>Data[[#This Row],[Tintern ]]-Data[[#This Row],[temperatuur]]</f>
        <v>2.298899159663863</v>
      </c>
      <c r="H5467" s="7">
        <f>ROUND(IF(Data[[#This Row],[deltaT]]&gt;0,(Data[[#This Row],[Tintern ]]-Data[[#This Row],[temperatuur]])*Uitgangspunten!$B$9,0),1)</f>
        <v>8</v>
      </c>
      <c r="I5467"/>
      <c r="J5467"/>
      <c r="K5467" s="6"/>
      <c r="O5467" s="5"/>
      <c r="P5467" s="8"/>
      <c r="U5467"/>
      <c r="V5467"/>
    </row>
    <row r="5468" spans="1:22" x14ac:dyDescent="0.25">
      <c r="A5468">
        <v>2011</v>
      </c>
      <c r="B5468">
        <v>6</v>
      </c>
      <c r="C5468">
        <v>17</v>
      </c>
      <c r="D5468">
        <v>21</v>
      </c>
      <c r="E5468" s="13">
        <v>13.100000000000001</v>
      </c>
      <c r="F5468" s="7">
        <f>(((20-15)/(MIN($E$2:$E$8761)-15))*Data[[#This Row],[temperatuur]])+18.151</f>
        <v>15.398899159663864</v>
      </c>
      <c r="G5468" s="7">
        <f>Data[[#This Row],[Tintern ]]-Data[[#This Row],[temperatuur]]</f>
        <v>2.298899159663863</v>
      </c>
      <c r="H5468" s="7">
        <f>ROUND(IF(Data[[#This Row],[deltaT]]&gt;0,(Data[[#This Row],[Tintern ]]-Data[[#This Row],[temperatuur]])*Uitgangspunten!$B$9,0),1)</f>
        <v>8</v>
      </c>
      <c r="I5468"/>
      <c r="J5468"/>
      <c r="K5468" s="6"/>
      <c r="O5468" s="5"/>
      <c r="P5468" s="8"/>
      <c r="U5468"/>
      <c r="V5468"/>
    </row>
    <row r="5469" spans="1:22" x14ac:dyDescent="0.25">
      <c r="A5469">
        <v>2011</v>
      </c>
      <c r="B5469">
        <v>6</v>
      </c>
      <c r="C5469">
        <v>17</v>
      </c>
      <c r="D5469">
        <v>24</v>
      </c>
      <c r="E5469" s="13">
        <v>13.100000000000001</v>
      </c>
      <c r="F5469" s="7">
        <f>(((20-15)/(MIN($E$2:$E$8761)-15))*Data[[#This Row],[temperatuur]])+18.151</f>
        <v>15.398899159663864</v>
      </c>
      <c r="G5469" s="7">
        <f>Data[[#This Row],[Tintern ]]-Data[[#This Row],[temperatuur]]</f>
        <v>2.298899159663863</v>
      </c>
      <c r="H5469" s="7">
        <f>ROUND(IF(Data[[#This Row],[deltaT]]&gt;0,(Data[[#This Row],[Tintern ]]-Data[[#This Row],[temperatuur]])*Uitgangspunten!$B$9,0),1)</f>
        <v>8</v>
      </c>
      <c r="I5469"/>
      <c r="J5469"/>
      <c r="K5469" s="6"/>
      <c r="O5469" s="5"/>
      <c r="P5469" s="8"/>
      <c r="U5469"/>
      <c r="V5469"/>
    </row>
    <row r="5470" spans="1:22" x14ac:dyDescent="0.25">
      <c r="A5470">
        <v>2011</v>
      </c>
      <c r="B5470">
        <v>6</v>
      </c>
      <c r="C5470">
        <v>19</v>
      </c>
      <c r="D5470">
        <v>21</v>
      </c>
      <c r="E5470" s="13">
        <v>13.100000000000001</v>
      </c>
      <c r="F5470" s="7">
        <f>(((20-15)/(MIN($E$2:$E$8761)-15))*Data[[#This Row],[temperatuur]])+18.151</f>
        <v>15.398899159663864</v>
      </c>
      <c r="G5470" s="7">
        <f>Data[[#This Row],[Tintern ]]-Data[[#This Row],[temperatuur]]</f>
        <v>2.298899159663863</v>
      </c>
      <c r="H5470" s="7">
        <f>ROUND(IF(Data[[#This Row],[deltaT]]&gt;0,(Data[[#This Row],[Tintern ]]-Data[[#This Row],[temperatuur]])*Uitgangspunten!$B$9,0),1)</f>
        <v>8</v>
      </c>
      <c r="I5470"/>
      <c r="J5470"/>
      <c r="K5470" s="6"/>
      <c r="O5470" s="5"/>
      <c r="P5470" s="8"/>
      <c r="U5470"/>
      <c r="V5470"/>
    </row>
    <row r="5471" spans="1:22" x14ac:dyDescent="0.25">
      <c r="A5471">
        <v>2008</v>
      </c>
      <c r="B5471">
        <v>7</v>
      </c>
      <c r="C5471">
        <v>21</v>
      </c>
      <c r="D5471">
        <v>8</v>
      </c>
      <c r="E5471" s="13">
        <v>13.100000000000001</v>
      </c>
      <c r="F5471" s="7">
        <f>(((20-15)/(MIN($E$2:$E$8761)-15))*Data[[#This Row],[temperatuur]])+18.151</f>
        <v>15.398899159663864</v>
      </c>
      <c r="G5471" s="7">
        <f>Data[[#This Row],[Tintern ]]-Data[[#This Row],[temperatuur]]</f>
        <v>2.298899159663863</v>
      </c>
      <c r="H5471" s="7">
        <f>ROUND(IF(Data[[#This Row],[deltaT]]&gt;0,(Data[[#This Row],[Tintern ]]-Data[[#This Row],[temperatuur]])*Uitgangspunten!$B$9,0),1)</f>
        <v>8</v>
      </c>
      <c r="I5471"/>
      <c r="J5471"/>
      <c r="K5471" s="6"/>
      <c r="O5471" s="5"/>
      <c r="P5471" s="8"/>
      <c r="U5471"/>
      <c r="V5471"/>
    </row>
    <row r="5472" spans="1:22" x14ac:dyDescent="0.25">
      <c r="A5472">
        <v>2011</v>
      </c>
      <c r="B5472">
        <v>9</v>
      </c>
      <c r="C5472">
        <v>3</v>
      </c>
      <c r="D5472">
        <v>1</v>
      </c>
      <c r="E5472" s="13">
        <v>13.100000000000001</v>
      </c>
      <c r="F5472" s="7">
        <f>(((20-15)/(MIN($E$2:$E$8761)-15))*Data[[#This Row],[temperatuur]])+18.151</f>
        <v>15.398899159663864</v>
      </c>
      <c r="G5472" s="7">
        <f>Data[[#This Row],[Tintern ]]-Data[[#This Row],[temperatuur]]</f>
        <v>2.298899159663863</v>
      </c>
      <c r="H5472" s="7">
        <f>ROUND(IF(Data[[#This Row],[deltaT]]&gt;0,(Data[[#This Row],[Tintern ]]-Data[[#This Row],[temperatuur]])*Uitgangspunten!$B$9,0),1)</f>
        <v>8</v>
      </c>
      <c r="I5472"/>
      <c r="J5472"/>
      <c r="K5472" s="6"/>
      <c r="O5472" s="5"/>
      <c r="P5472" s="8"/>
      <c r="U5472"/>
      <c r="V5472"/>
    </row>
    <row r="5473" spans="1:22" x14ac:dyDescent="0.25">
      <c r="A5473">
        <v>2011</v>
      </c>
      <c r="B5473">
        <v>9</v>
      </c>
      <c r="C5473">
        <v>8</v>
      </c>
      <c r="D5473">
        <v>5</v>
      </c>
      <c r="E5473" s="13">
        <v>13.100000000000001</v>
      </c>
      <c r="F5473" s="7">
        <f>(((20-15)/(MIN($E$2:$E$8761)-15))*Data[[#This Row],[temperatuur]])+18.151</f>
        <v>15.398899159663864</v>
      </c>
      <c r="G5473" s="7">
        <f>Data[[#This Row],[Tintern ]]-Data[[#This Row],[temperatuur]]</f>
        <v>2.298899159663863</v>
      </c>
      <c r="H5473" s="7">
        <f>ROUND(IF(Data[[#This Row],[deltaT]]&gt;0,(Data[[#This Row],[Tintern ]]-Data[[#This Row],[temperatuur]])*Uitgangspunten!$B$9,0),1)</f>
        <v>8</v>
      </c>
      <c r="I5473"/>
      <c r="J5473"/>
      <c r="K5473" s="6"/>
      <c r="O5473" s="5"/>
      <c r="P5473" s="8"/>
      <c r="U5473"/>
      <c r="V5473"/>
    </row>
    <row r="5474" spans="1:22" x14ac:dyDescent="0.25">
      <c r="A5474">
        <v>2011</v>
      </c>
      <c r="B5474">
        <v>9</v>
      </c>
      <c r="C5474">
        <v>14</v>
      </c>
      <c r="D5474">
        <v>1</v>
      </c>
      <c r="E5474" s="13">
        <v>13.100000000000001</v>
      </c>
      <c r="F5474" s="7">
        <f>(((20-15)/(MIN($E$2:$E$8761)-15))*Data[[#This Row],[temperatuur]])+18.151</f>
        <v>15.398899159663864</v>
      </c>
      <c r="G5474" s="7">
        <f>Data[[#This Row],[Tintern ]]-Data[[#This Row],[temperatuur]]</f>
        <v>2.298899159663863</v>
      </c>
      <c r="H5474" s="7">
        <f>ROUND(IF(Data[[#This Row],[deltaT]]&gt;0,(Data[[#This Row],[Tintern ]]-Data[[#This Row],[temperatuur]])*Uitgangspunten!$B$9,0),1)</f>
        <v>8</v>
      </c>
      <c r="I5474">
        <f>(MAX(E5450:E5473)+MIN(E5450:E5473))/20</f>
        <v>1.31</v>
      </c>
      <c r="J5474"/>
      <c r="K5474" s="6"/>
      <c r="O5474" s="5"/>
      <c r="P5474" s="8"/>
      <c r="U5474"/>
      <c r="V5474"/>
    </row>
    <row r="5475" spans="1:22" x14ac:dyDescent="0.25">
      <c r="A5475">
        <v>2011</v>
      </c>
      <c r="B5475">
        <v>9</v>
      </c>
      <c r="C5475">
        <v>14</v>
      </c>
      <c r="D5475">
        <v>21</v>
      </c>
      <c r="E5475" s="13">
        <v>13.100000000000001</v>
      </c>
      <c r="F5475" s="7">
        <f>(((20-15)/(MIN($E$2:$E$8761)-15))*Data[[#This Row],[temperatuur]])+18.151</f>
        <v>15.398899159663864</v>
      </c>
      <c r="G5475" s="7">
        <f>Data[[#This Row],[Tintern ]]-Data[[#This Row],[temperatuur]]</f>
        <v>2.298899159663863</v>
      </c>
      <c r="H5475" s="7">
        <f>ROUND(IF(Data[[#This Row],[deltaT]]&gt;0,(Data[[#This Row],[Tintern ]]-Data[[#This Row],[temperatuur]])*Uitgangspunten!$B$9,0),1)</f>
        <v>8</v>
      </c>
      <c r="I5475"/>
      <c r="J5475"/>
      <c r="K5475" s="6"/>
      <c r="O5475" s="5"/>
      <c r="P5475" s="8"/>
      <c r="U5475"/>
      <c r="V5475"/>
    </row>
    <row r="5476" spans="1:22" x14ac:dyDescent="0.25">
      <c r="A5476">
        <v>2011</v>
      </c>
      <c r="B5476">
        <v>9</v>
      </c>
      <c r="C5476">
        <v>22</v>
      </c>
      <c r="D5476">
        <v>3</v>
      </c>
      <c r="E5476" s="13">
        <v>13.100000000000001</v>
      </c>
      <c r="F5476" s="7">
        <f>(((20-15)/(MIN($E$2:$E$8761)-15))*Data[[#This Row],[temperatuur]])+18.151</f>
        <v>15.398899159663864</v>
      </c>
      <c r="G5476" s="7">
        <f>Data[[#This Row],[Tintern ]]-Data[[#This Row],[temperatuur]]</f>
        <v>2.298899159663863</v>
      </c>
      <c r="H5476" s="7">
        <f>ROUND(IF(Data[[#This Row],[deltaT]]&gt;0,(Data[[#This Row],[Tintern ]]-Data[[#This Row],[temperatuur]])*Uitgangspunten!$B$9,0),1)</f>
        <v>8</v>
      </c>
      <c r="I5476"/>
      <c r="J5476"/>
      <c r="K5476" s="6"/>
      <c r="O5476" s="5"/>
      <c r="P5476" s="8"/>
      <c r="U5476"/>
      <c r="V5476"/>
    </row>
    <row r="5477" spans="1:22" x14ac:dyDescent="0.25">
      <c r="A5477">
        <v>2011</v>
      </c>
      <c r="B5477">
        <v>9</v>
      </c>
      <c r="C5477">
        <v>23</v>
      </c>
      <c r="D5477">
        <v>7</v>
      </c>
      <c r="E5477" s="13">
        <v>13.100000000000001</v>
      </c>
      <c r="F5477" s="7">
        <f>(((20-15)/(MIN($E$2:$E$8761)-15))*Data[[#This Row],[temperatuur]])+18.151</f>
        <v>15.398899159663864</v>
      </c>
      <c r="G5477" s="7">
        <f>Data[[#This Row],[Tintern ]]-Data[[#This Row],[temperatuur]]</f>
        <v>2.298899159663863</v>
      </c>
      <c r="H5477" s="7">
        <f>ROUND(IF(Data[[#This Row],[deltaT]]&gt;0,(Data[[#This Row],[Tintern ]]-Data[[#This Row],[temperatuur]])*Uitgangspunten!$B$9,0),1)</f>
        <v>8</v>
      </c>
      <c r="I5477"/>
      <c r="J5477"/>
      <c r="K5477" s="6"/>
      <c r="O5477" s="5"/>
      <c r="P5477" s="8"/>
      <c r="U5477"/>
      <c r="V5477"/>
    </row>
    <row r="5478" spans="1:22" x14ac:dyDescent="0.25">
      <c r="A5478">
        <v>2010</v>
      </c>
      <c r="B5478">
        <v>10</v>
      </c>
      <c r="C5478">
        <v>28</v>
      </c>
      <c r="D5478">
        <v>18</v>
      </c>
      <c r="E5478" s="13">
        <v>13.100000000000001</v>
      </c>
      <c r="F5478" s="7">
        <f>(((20-15)/(MIN($E$2:$E$8761)-15))*Data[[#This Row],[temperatuur]])+18.151</f>
        <v>15.398899159663864</v>
      </c>
      <c r="G5478" s="7">
        <f>Data[[#This Row],[Tintern ]]-Data[[#This Row],[temperatuur]]</f>
        <v>2.298899159663863</v>
      </c>
      <c r="H5478" s="7">
        <f>ROUND(IF(Data[[#This Row],[deltaT]]&gt;0,(Data[[#This Row],[Tintern ]]-Data[[#This Row],[temperatuur]])*Uitgangspunten!$B$9,0),1)</f>
        <v>8</v>
      </c>
      <c r="I5478"/>
      <c r="J5478"/>
      <c r="K5478" s="6"/>
      <c r="O5478" s="5"/>
      <c r="P5478" s="8"/>
      <c r="U5478"/>
      <c r="V5478"/>
    </row>
    <row r="5479" spans="1:22" x14ac:dyDescent="0.25">
      <c r="A5479">
        <v>2010</v>
      </c>
      <c r="B5479">
        <v>10</v>
      </c>
      <c r="C5479">
        <v>30</v>
      </c>
      <c r="D5479">
        <v>14</v>
      </c>
      <c r="E5479" s="13">
        <v>13.100000000000001</v>
      </c>
      <c r="F5479" s="7">
        <f>(((20-15)/(MIN($E$2:$E$8761)-15))*Data[[#This Row],[temperatuur]])+18.151</f>
        <v>15.398899159663864</v>
      </c>
      <c r="G5479" s="7">
        <f>Data[[#This Row],[Tintern ]]-Data[[#This Row],[temperatuur]]</f>
        <v>2.298899159663863</v>
      </c>
      <c r="H5479" s="7">
        <f>ROUND(IF(Data[[#This Row],[deltaT]]&gt;0,(Data[[#This Row],[Tintern ]]-Data[[#This Row],[temperatuur]])*Uitgangspunten!$B$9,0),1)</f>
        <v>8</v>
      </c>
      <c r="I5479"/>
      <c r="J5479"/>
      <c r="K5479" s="6"/>
      <c r="O5479" s="5"/>
      <c r="P5479" s="8"/>
      <c r="U5479"/>
      <c r="V5479"/>
    </row>
    <row r="5480" spans="1:22" x14ac:dyDescent="0.25">
      <c r="A5480">
        <v>2010</v>
      </c>
      <c r="B5480">
        <v>10</v>
      </c>
      <c r="C5480">
        <v>30</v>
      </c>
      <c r="D5480">
        <v>15</v>
      </c>
      <c r="E5480" s="13">
        <v>13.100000000000001</v>
      </c>
      <c r="F5480" s="7">
        <f>(((20-15)/(MIN($E$2:$E$8761)-15))*Data[[#This Row],[temperatuur]])+18.151</f>
        <v>15.398899159663864</v>
      </c>
      <c r="G5480" s="7">
        <f>Data[[#This Row],[Tintern ]]-Data[[#This Row],[temperatuur]]</f>
        <v>2.298899159663863</v>
      </c>
      <c r="H5480" s="7">
        <f>ROUND(IF(Data[[#This Row],[deltaT]]&gt;0,(Data[[#This Row],[Tintern ]]-Data[[#This Row],[temperatuur]])*Uitgangspunten!$B$9,0),1)</f>
        <v>8</v>
      </c>
      <c r="I5480"/>
      <c r="J5480"/>
      <c r="K5480" s="6"/>
      <c r="O5480" s="5"/>
      <c r="P5480" s="8"/>
      <c r="U5480"/>
      <c r="V5480"/>
    </row>
    <row r="5481" spans="1:22" x14ac:dyDescent="0.25">
      <c r="A5481">
        <v>2010</v>
      </c>
      <c r="B5481">
        <v>10</v>
      </c>
      <c r="C5481">
        <v>31</v>
      </c>
      <c r="D5481">
        <v>15</v>
      </c>
      <c r="E5481" s="13">
        <v>13.100000000000001</v>
      </c>
      <c r="F5481" s="7">
        <f>(((20-15)/(MIN($E$2:$E$8761)-15))*Data[[#This Row],[temperatuur]])+18.151</f>
        <v>15.398899159663864</v>
      </c>
      <c r="G5481" s="7">
        <f>Data[[#This Row],[Tintern ]]-Data[[#This Row],[temperatuur]]</f>
        <v>2.298899159663863</v>
      </c>
      <c r="H5481" s="7">
        <f>ROUND(IF(Data[[#This Row],[deltaT]]&gt;0,(Data[[#This Row],[Tintern ]]-Data[[#This Row],[temperatuur]])*Uitgangspunten!$B$9,0),1)</f>
        <v>8</v>
      </c>
      <c r="I5481"/>
      <c r="J5481"/>
      <c r="K5481" s="6"/>
      <c r="O5481" s="5"/>
      <c r="P5481" s="8"/>
      <c r="U5481"/>
      <c r="V5481"/>
    </row>
    <row r="5482" spans="1:22" x14ac:dyDescent="0.25">
      <c r="A5482">
        <v>2003</v>
      </c>
      <c r="B5482">
        <v>11</v>
      </c>
      <c r="C5482">
        <v>3</v>
      </c>
      <c r="D5482">
        <v>15</v>
      </c>
      <c r="E5482" s="13">
        <v>13.100000000000001</v>
      </c>
      <c r="F5482" s="7">
        <f>(((20-15)/(MIN($E$2:$E$8761)-15))*Data[[#This Row],[temperatuur]])+18.151</f>
        <v>15.398899159663864</v>
      </c>
      <c r="G5482" s="7">
        <f>Data[[#This Row],[Tintern ]]-Data[[#This Row],[temperatuur]]</f>
        <v>2.298899159663863</v>
      </c>
      <c r="H5482" s="7">
        <f>ROUND(IF(Data[[#This Row],[deltaT]]&gt;0,(Data[[#This Row],[Tintern ]]-Data[[#This Row],[temperatuur]])*Uitgangspunten!$B$9,0),1)</f>
        <v>8</v>
      </c>
      <c r="I5482"/>
      <c r="J5482"/>
      <c r="K5482" s="6"/>
      <c r="O5482" s="5"/>
      <c r="P5482" s="8"/>
      <c r="U5482"/>
      <c r="V5482"/>
    </row>
    <row r="5483" spans="1:22" x14ac:dyDescent="0.25">
      <c r="A5483">
        <v>2003</v>
      </c>
      <c r="B5483">
        <v>11</v>
      </c>
      <c r="C5483">
        <v>19</v>
      </c>
      <c r="D5483">
        <v>14</v>
      </c>
      <c r="E5483" s="13">
        <v>13.100000000000001</v>
      </c>
      <c r="F5483" s="7">
        <f>(((20-15)/(MIN($E$2:$E$8761)-15))*Data[[#This Row],[temperatuur]])+18.151</f>
        <v>15.398899159663864</v>
      </c>
      <c r="G5483" s="7">
        <f>Data[[#This Row],[Tintern ]]-Data[[#This Row],[temperatuur]]</f>
        <v>2.298899159663863</v>
      </c>
      <c r="H5483" s="7">
        <f>ROUND(IF(Data[[#This Row],[deltaT]]&gt;0,(Data[[#This Row],[Tintern ]]-Data[[#This Row],[temperatuur]])*Uitgangspunten!$B$9,0),1)</f>
        <v>8</v>
      </c>
      <c r="I5483"/>
      <c r="J5483"/>
      <c r="K5483" s="6"/>
      <c r="O5483" s="5"/>
      <c r="P5483" s="8"/>
      <c r="U5483"/>
      <c r="V5483"/>
    </row>
    <row r="5484" spans="1:22" x14ac:dyDescent="0.25">
      <c r="A5484">
        <v>2003</v>
      </c>
      <c r="B5484">
        <v>11</v>
      </c>
      <c r="C5484">
        <v>19</v>
      </c>
      <c r="D5484">
        <v>15</v>
      </c>
      <c r="E5484" s="13">
        <v>13.100000000000001</v>
      </c>
      <c r="F5484" s="7">
        <f>(((20-15)/(MIN($E$2:$E$8761)-15))*Data[[#This Row],[temperatuur]])+18.151</f>
        <v>15.398899159663864</v>
      </c>
      <c r="G5484" s="7">
        <f>Data[[#This Row],[Tintern ]]-Data[[#This Row],[temperatuur]]</f>
        <v>2.298899159663863</v>
      </c>
      <c r="H5484" s="7">
        <f>ROUND(IF(Data[[#This Row],[deltaT]]&gt;0,(Data[[#This Row],[Tintern ]]-Data[[#This Row],[temperatuur]])*Uitgangspunten!$B$9,0),1)</f>
        <v>8</v>
      </c>
      <c r="I5484"/>
      <c r="J5484"/>
      <c r="K5484" s="6"/>
      <c r="O5484" s="5"/>
      <c r="P5484" s="8"/>
      <c r="U5484"/>
      <c r="V5484"/>
    </row>
    <row r="5485" spans="1:22" x14ac:dyDescent="0.25">
      <c r="A5485">
        <v>2003</v>
      </c>
      <c r="B5485">
        <v>11</v>
      </c>
      <c r="C5485">
        <v>23</v>
      </c>
      <c r="D5485">
        <v>2</v>
      </c>
      <c r="E5485" s="13">
        <v>13.100000000000001</v>
      </c>
      <c r="F5485" s="7">
        <f>(((20-15)/(MIN($E$2:$E$8761)-15))*Data[[#This Row],[temperatuur]])+18.151</f>
        <v>15.398899159663864</v>
      </c>
      <c r="G5485" s="7">
        <f>Data[[#This Row],[Tintern ]]-Data[[#This Row],[temperatuur]]</f>
        <v>2.298899159663863</v>
      </c>
      <c r="H5485" s="7">
        <f>ROUND(IF(Data[[#This Row],[deltaT]]&gt;0,(Data[[#This Row],[Tintern ]]-Data[[#This Row],[temperatuur]])*Uitgangspunten!$B$9,0),1)</f>
        <v>8</v>
      </c>
      <c r="I5485"/>
      <c r="J5485"/>
      <c r="K5485" s="6"/>
      <c r="O5485" s="5"/>
      <c r="P5485" s="8"/>
      <c r="U5485"/>
      <c r="V5485"/>
    </row>
    <row r="5486" spans="1:22" x14ac:dyDescent="0.25">
      <c r="A5486">
        <v>2004</v>
      </c>
      <c r="B5486">
        <v>3</v>
      </c>
      <c r="C5486">
        <v>14</v>
      </c>
      <c r="D5486">
        <v>13</v>
      </c>
      <c r="E5486" s="13">
        <v>13.200000000000001</v>
      </c>
      <c r="F5486" s="7">
        <f>(((20-15)/(MIN($E$2:$E$8761)-15))*Data[[#This Row],[temperatuur]])+18.151</f>
        <v>15.37789075630252</v>
      </c>
      <c r="G5486" s="7">
        <f>Data[[#This Row],[Tintern ]]-Data[[#This Row],[temperatuur]]</f>
        <v>2.1778907563025189</v>
      </c>
      <c r="H5486" s="7">
        <f>ROUND(IF(Data[[#This Row],[deltaT]]&gt;0,(Data[[#This Row],[Tintern ]]-Data[[#This Row],[temperatuur]])*Uitgangspunten!$B$9,0),1)</f>
        <v>7.6</v>
      </c>
      <c r="I5486"/>
      <c r="J5486"/>
      <c r="K5486" s="6"/>
      <c r="O5486" s="5"/>
      <c r="P5486" s="8"/>
      <c r="U5486"/>
      <c r="V5486"/>
    </row>
    <row r="5487" spans="1:22" x14ac:dyDescent="0.25">
      <c r="A5487">
        <v>2004</v>
      </c>
      <c r="B5487">
        <v>3</v>
      </c>
      <c r="C5487">
        <v>15</v>
      </c>
      <c r="D5487">
        <v>13</v>
      </c>
      <c r="E5487" s="13">
        <v>13.200000000000001</v>
      </c>
      <c r="F5487" s="7">
        <f>(((20-15)/(MIN($E$2:$E$8761)-15))*Data[[#This Row],[temperatuur]])+18.151</f>
        <v>15.37789075630252</v>
      </c>
      <c r="G5487" s="7">
        <f>Data[[#This Row],[Tintern ]]-Data[[#This Row],[temperatuur]]</f>
        <v>2.1778907563025189</v>
      </c>
      <c r="H5487" s="7">
        <f>ROUND(IF(Data[[#This Row],[deltaT]]&gt;0,(Data[[#This Row],[Tintern ]]-Data[[#This Row],[temperatuur]])*Uitgangspunten!$B$9,0),1)</f>
        <v>7.6</v>
      </c>
      <c r="I5487"/>
      <c r="J5487"/>
      <c r="K5487" s="6"/>
      <c r="O5487" s="5"/>
      <c r="P5487" s="8"/>
      <c r="U5487"/>
      <c r="V5487"/>
    </row>
    <row r="5488" spans="1:22" x14ac:dyDescent="0.25">
      <c r="A5488">
        <v>2004</v>
      </c>
      <c r="B5488">
        <v>3</v>
      </c>
      <c r="C5488">
        <v>16</v>
      </c>
      <c r="D5488">
        <v>19</v>
      </c>
      <c r="E5488" s="13">
        <v>13.200000000000001</v>
      </c>
      <c r="F5488" s="7">
        <f>(((20-15)/(MIN($E$2:$E$8761)-15))*Data[[#This Row],[temperatuur]])+18.151</f>
        <v>15.37789075630252</v>
      </c>
      <c r="G5488" s="7">
        <f>Data[[#This Row],[Tintern ]]-Data[[#This Row],[temperatuur]]</f>
        <v>2.1778907563025189</v>
      </c>
      <c r="H5488" s="7">
        <f>ROUND(IF(Data[[#This Row],[deltaT]]&gt;0,(Data[[#This Row],[Tintern ]]-Data[[#This Row],[temperatuur]])*Uitgangspunten!$B$9,0),1)</f>
        <v>7.6</v>
      </c>
      <c r="I5488"/>
      <c r="J5488"/>
      <c r="K5488" s="6"/>
      <c r="O5488" s="5"/>
      <c r="P5488" s="8"/>
      <c r="U5488"/>
      <c r="V5488"/>
    </row>
    <row r="5489" spans="1:22" x14ac:dyDescent="0.25">
      <c r="A5489">
        <v>2004</v>
      </c>
      <c r="B5489" s="3">
        <v>3</v>
      </c>
      <c r="C5489" s="3">
        <v>31</v>
      </c>
      <c r="D5489" s="3">
        <v>18</v>
      </c>
      <c r="E5489" s="13">
        <v>13.200000000000001</v>
      </c>
      <c r="F5489" s="7">
        <f>(((20-15)/(MIN($E$2:$E$8761)-15))*Data[[#This Row],[temperatuur]])+18.151</f>
        <v>15.37789075630252</v>
      </c>
      <c r="G5489" s="7">
        <f>Data[[#This Row],[Tintern ]]-Data[[#This Row],[temperatuur]]</f>
        <v>2.1778907563025189</v>
      </c>
      <c r="H5489" s="7">
        <f>ROUND(IF(Data[[#This Row],[deltaT]]&gt;0,(Data[[#This Row],[Tintern ]]-Data[[#This Row],[temperatuur]])*Uitgangspunten!$B$9,0),1)</f>
        <v>7.6</v>
      </c>
      <c r="I5489"/>
      <c r="J5489"/>
      <c r="K5489" s="6"/>
      <c r="O5489" s="5"/>
      <c r="P5489" s="8"/>
      <c r="U5489"/>
      <c r="V5489"/>
    </row>
    <row r="5490" spans="1:22" x14ac:dyDescent="0.25">
      <c r="A5490">
        <v>2002</v>
      </c>
      <c r="B5490">
        <v>4</v>
      </c>
      <c r="C5490">
        <v>2</v>
      </c>
      <c r="D5490">
        <v>20</v>
      </c>
      <c r="E5490" s="13">
        <v>13.200000000000001</v>
      </c>
      <c r="F5490" s="7">
        <f>(((20-15)/(MIN($E$2:$E$8761)-15))*Data[[#This Row],[temperatuur]])+18.151</f>
        <v>15.37789075630252</v>
      </c>
      <c r="G5490" s="7">
        <f>Data[[#This Row],[Tintern ]]-Data[[#This Row],[temperatuur]]</f>
        <v>2.1778907563025189</v>
      </c>
      <c r="H5490" s="7">
        <f>ROUND(IF(Data[[#This Row],[deltaT]]&gt;0,(Data[[#This Row],[Tintern ]]-Data[[#This Row],[temperatuur]])*Uitgangspunten!$B$9,0),1)</f>
        <v>7.6</v>
      </c>
      <c r="I5490"/>
      <c r="J5490"/>
      <c r="K5490" s="6"/>
      <c r="O5490" s="5"/>
      <c r="P5490" s="8"/>
      <c r="U5490"/>
      <c r="V5490"/>
    </row>
    <row r="5491" spans="1:22" x14ac:dyDescent="0.25">
      <c r="A5491">
        <v>2002</v>
      </c>
      <c r="B5491">
        <v>4</v>
      </c>
      <c r="C5491">
        <v>5</v>
      </c>
      <c r="D5491">
        <v>12</v>
      </c>
      <c r="E5491" s="13">
        <v>13.200000000000001</v>
      </c>
      <c r="F5491" s="7">
        <f>(((20-15)/(MIN($E$2:$E$8761)-15))*Data[[#This Row],[temperatuur]])+18.151</f>
        <v>15.37789075630252</v>
      </c>
      <c r="G5491" s="7">
        <f>Data[[#This Row],[Tintern ]]-Data[[#This Row],[temperatuur]]</f>
        <v>2.1778907563025189</v>
      </c>
      <c r="H5491" s="7">
        <f>ROUND(IF(Data[[#This Row],[deltaT]]&gt;0,(Data[[#This Row],[Tintern ]]-Data[[#This Row],[temperatuur]])*Uitgangspunten!$B$9,0),1)</f>
        <v>7.6</v>
      </c>
      <c r="I5491"/>
      <c r="J5491"/>
      <c r="K5491" s="6"/>
      <c r="O5491" s="5"/>
      <c r="P5491" s="8"/>
      <c r="U5491"/>
      <c r="V5491"/>
    </row>
    <row r="5492" spans="1:22" x14ac:dyDescent="0.25">
      <c r="A5492">
        <v>2002</v>
      </c>
      <c r="B5492" s="3">
        <v>4</v>
      </c>
      <c r="C5492" s="3">
        <v>30</v>
      </c>
      <c r="D5492" s="3">
        <v>22</v>
      </c>
      <c r="E5492" s="13">
        <v>13.200000000000001</v>
      </c>
      <c r="F5492" s="7">
        <f>(((20-15)/(MIN($E$2:$E$8761)-15))*Data[[#This Row],[temperatuur]])+18.151</f>
        <v>15.37789075630252</v>
      </c>
      <c r="G5492" s="7">
        <f>Data[[#This Row],[Tintern ]]-Data[[#This Row],[temperatuur]]</f>
        <v>2.1778907563025189</v>
      </c>
      <c r="H5492" s="7">
        <f>ROUND(IF(Data[[#This Row],[deltaT]]&gt;0,(Data[[#This Row],[Tintern ]]-Data[[#This Row],[temperatuur]])*Uitgangspunten!$B$9,0),1)</f>
        <v>7.6</v>
      </c>
      <c r="I5492"/>
      <c r="J5492"/>
      <c r="K5492" s="6"/>
      <c r="O5492" s="5"/>
      <c r="P5492" s="8"/>
      <c r="U5492"/>
      <c r="V5492"/>
    </row>
    <row r="5493" spans="1:22" x14ac:dyDescent="0.25">
      <c r="A5493">
        <v>2000</v>
      </c>
      <c r="B5493">
        <v>5</v>
      </c>
      <c r="C5493">
        <v>1</v>
      </c>
      <c r="D5493">
        <v>10</v>
      </c>
      <c r="E5493" s="13">
        <v>13.200000000000001</v>
      </c>
      <c r="F5493" s="7">
        <f>(((20-15)/(MIN($E$2:$E$8761)-15))*Data[[#This Row],[temperatuur]])+18.151</f>
        <v>15.37789075630252</v>
      </c>
      <c r="G5493" s="7">
        <f>Data[[#This Row],[Tintern ]]-Data[[#This Row],[temperatuur]]</f>
        <v>2.1778907563025189</v>
      </c>
      <c r="H5493" s="7">
        <f>ROUND(IF(Data[[#This Row],[deltaT]]&gt;0,(Data[[#This Row],[Tintern ]]-Data[[#This Row],[temperatuur]])*Uitgangspunten!$B$9,0),1)</f>
        <v>7.6</v>
      </c>
      <c r="I5493"/>
      <c r="J5493"/>
      <c r="K5493" s="6"/>
      <c r="O5493" s="5"/>
      <c r="P5493" s="8"/>
      <c r="U5493"/>
      <c r="V5493"/>
    </row>
    <row r="5494" spans="1:22" x14ac:dyDescent="0.25">
      <c r="A5494">
        <v>2000</v>
      </c>
      <c r="B5494">
        <v>5</v>
      </c>
      <c r="C5494">
        <v>3</v>
      </c>
      <c r="D5494">
        <v>12</v>
      </c>
      <c r="E5494" s="13">
        <v>13.200000000000001</v>
      </c>
      <c r="F5494" s="7">
        <f>(((20-15)/(MIN($E$2:$E$8761)-15))*Data[[#This Row],[temperatuur]])+18.151</f>
        <v>15.37789075630252</v>
      </c>
      <c r="G5494" s="7">
        <f>Data[[#This Row],[Tintern ]]-Data[[#This Row],[temperatuur]]</f>
        <v>2.1778907563025189</v>
      </c>
      <c r="H5494" s="7">
        <f>ROUND(IF(Data[[#This Row],[deltaT]]&gt;0,(Data[[#This Row],[Tintern ]]-Data[[#This Row],[temperatuur]])*Uitgangspunten!$B$9,0),1)</f>
        <v>7.6</v>
      </c>
      <c r="I5494"/>
      <c r="J5494"/>
      <c r="K5494" s="6"/>
      <c r="O5494" s="5"/>
      <c r="P5494" s="8"/>
      <c r="U5494"/>
      <c r="V5494"/>
    </row>
    <row r="5495" spans="1:22" x14ac:dyDescent="0.25">
      <c r="A5495">
        <v>2000</v>
      </c>
      <c r="B5495">
        <v>5</v>
      </c>
      <c r="C5495">
        <v>14</v>
      </c>
      <c r="D5495">
        <v>23</v>
      </c>
      <c r="E5495" s="13">
        <v>13.200000000000001</v>
      </c>
      <c r="F5495" s="7">
        <f>(((20-15)/(MIN($E$2:$E$8761)-15))*Data[[#This Row],[temperatuur]])+18.151</f>
        <v>15.37789075630252</v>
      </c>
      <c r="G5495" s="7">
        <f>Data[[#This Row],[Tintern ]]-Data[[#This Row],[temperatuur]]</f>
        <v>2.1778907563025189</v>
      </c>
      <c r="H5495" s="7">
        <f>ROUND(IF(Data[[#This Row],[deltaT]]&gt;0,(Data[[#This Row],[Tintern ]]-Data[[#This Row],[temperatuur]])*Uitgangspunten!$B$9,0),1)</f>
        <v>7.6</v>
      </c>
      <c r="I5495"/>
      <c r="J5495"/>
      <c r="K5495" s="6"/>
      <c r="O5495" s="5"/>
      <c r="P5495" s="8"/>
      <c r="U5495"/>
      <c r="V5495"/>
    </row>
    <row r="5496" spans="1:22" x14ac:dyDescent="0.25">
      <c r="A5496">
        <v>2000</v>
      </c>
      <c r="B5496">
        <v>5</v>
      </c>
      <c r="C5496">
        <v>15</v>
      </c>
      <c r="D5496">
        <v>1</v>
      </c>
      <c r="E5496" s="13">
        <v>13.200000000000001</v>
      </c>
      <c r="F5496" s="7">
        <f>(((20-15)/(MIN($E$2:$E$8761)-15))*Data[[#This Row],[temperatuur]])+18.151</f>
        <v>15.37789075630252</v>
      </c>
      <c r="G5496" s="7">
        <f>Data[[#This Row],[Tintern ]]-Data[[#This Row],[temperatuur]]</f>
        <v>2.1778907563025189</v>
      </c>
      <c r="H5496" s="7">
        <f>ROUND(IF(Data[[#This Row],[deltaT]]&gt;0,(Data[[#This Row],[Tintern ]]-Data[[#This Row],[temperatuur]])*Uitgangspunten!$B$9,0),1)</f>
        <v>7.6</v>
      </c>
      <c r="I5496"/>
      <c r="J5496"/>
      <c r="K5496" s="6"/>
      <c r="O5496" s="5"/>
      <c r="P5496" s="8"/>
      <c r="U5496"/>
      <c r="V5496"/>
    </row>
    <row r="5497" spans="1:22" x14ac:dyDescent="0.25">
      <c r="A5497">
        <v>2000</v>
      </c>
      <c r="B5497">
        <v>5</v>
      </c>
      <c r="C5497">
        <v>17</v>
      </c>
      <c r="D5497">
        <v>19</v>
      </c>
      <c r="E5497" s="13">
        <v>13.200000000000001</v>
      </c>
      <c r="F5497" s="7">
        <f>(((20-15)/(MIN($E$2:$E$8761)-15))*Data[[#This Row],[temperatuur]])+18.151</f>
        <v>15.37789075630252</v>
      </c>
      <c r="G5497" s="7">
        <f>Data[[#This Row],[Tintern ]]-Data[[#This Row],[temperatuur]]</f>
        <v>2.1778907563025189</v>
      </c>
      <c r="H5497" s="7">
        <f>ROUND(IF(Data[[#This Row],[deltaT]]&gt;0,(Data[[#This Row],[Tintern ]]-Data[[#This Row],[temperatuur]])*Uitgangspunten!$B$9,0),1)</f>
        <v>7.6</v>
      </c>
      <c r="I5497"/>
      <c r="J5497"/>
      <c r="K5497" s="6"/>
      <c r="O5497" s="5"/>
      <c r="P5497" s="8"/>
      <c r="U5497"/>
      <c r="V5497"/>
    </row>
    <row r="5498" spans="1:22" x14ac:dyDescent="0.25">
      <c r="A5498">
        <v>2000</v>
      </c>
      <c r="B5498">
        <v>5</v>
      </c>
      <c r="C5498">
        <v>18</v>
      </c>
      <c r="D5498">
        <v>11</v>
      </c>
      <c r="E5498" s="13">
        <v>13.200000000000001</v>
      </c>
      <c r="F5498" s="7">
        <f>(((20-15)/(MIN($E$2:$E$8761)-15))*Data[[#This Row],[temperatuur]])+18.151</f>
        <v>15.37789075630252</v>
      </c>
      <c r="G5498" s="7">
        <f>Data[[#This Row],[Tintern ]]-Data[[#This Row],[temperatuur]]</f>
        <v>2.1778907563025189</v>
      </c>
      <c r="H5498" s="7">
        <f>ROUND(IF(Data[[#This Row],[deltaT]]&gt;0,(Data[[#This Row],[Tintern ]]-Data[[#This Row],[temperatuur]])*Uitgangspunten!$B$9,0),1)</f>
        <v>7.6</v>
      </c>
      <c r="I5498">
        <f>(MAX(E5474:E5497)+MIN(E5474:E5497))/20</f>
        <v>1.3150000000000002</v>
      </c>
      <c r="J5498"/>
      <c r="K5498" s="6"/>
      <c r="O5498" s="5"/>
      <c r="P5498" s="8"/>
      <c r="U5498"/>
      <c r="V5498"/>
    </row>
    <row r="5499" spans="1:22" x14ac:dyDescent="0.25">
      <c r="A5499">
        <v>2000</v>
      </c>
      <c r="B5499">
        <v>5</v>
      </c>
      <c r="C5499">
        <v>18</v>
      </c>
      <c r="D5499">
        <v>13</v>
      </c>
      <c r="E5499" s="13">
        <v>13.200000000000001</v>
      </c>
      <c r="F5499" s="7">
        <f>(((20-15)/(MIN($E$2:$E$8761)-15))*Data[[#This Row],[temperatuur]])+18.151</f>
        <v>15.37789075630252</v>
      </c>
      <c r="G5499" s="7">
        <f>Data[[#This Row],[Tintern ]]-Data[[#This Row],[temperatuur]]</f>
        <v>2.1778907563025189</v>
      </c>
      <c r="H5499" s="7">
        <f>ROUND(IF(Data[[#This Row],[deltaT]]&gt;0,(Data[[#This Row],[Tintern ]]-Data[[#This Row],[temperatuur]])*Uitgangspunten!$B$9,0),1)</f>
        <v>7.6</v>
      </c>
      <c r="I5499"/>
      <c r="J5499"/>
      <c r="K5499" s="6"/>
      <c r="O5499" s="5"/>
      <c r="P5499" s="8"/>
      <c r="U5499"/>
      <c r="V5499"/>
    </row>
    <row r="5500" spans="1:22" x14ac:dyDescent="0.25">
      <c r="A5500">
        <v>2000</v>
      </c>
      <c r="B5500">
        <v>5</v>
      </c>
      <c r="C5500">
        <v>24</v>
      </c>
      <c r="D5500">
        <v>5</v>
      </c>
      <c r="E5500" s="13">
        <v>13.200000000000001</v>
      </c>
      <c r="F5500" s="7">
        <f>(((20-15)/(MIN($E$2:$E$8761)-15))*Data[[#This Row],[temperatuur]])+18.151</f>
        <v>15.37789075630252</v>
      </c>
      <c r="G5500" s="7">
        <f>Data[[#This Row],[Tintern ]]-Data[[#This Row],[temperatuur]]</f>
        <v>2.1778907563025189</v>
      </c>
      <c r="H5500" s="7">
        <f>ROUND(IF(Data[[#This Row],[deltaT]]&gt;0,(Data[[#This Row],[Tintern ]]-Data[[#This Row],[temperatuur]])*Uitgangspunten!$B$9,0),1)</f>
        <v>7.6</v>
      </c>
      <c r="I5500"/>
      <c r="J5500"/>
      <c r="K5500" s="6"/>
      <c r="O5500" s="5"/>
      <c r="P5500" s="8"/>
      <c r="U5500"/>
      <c r="V5500"/>
    </row>
    <row r="5501" spans="1:22" x14ac:dyDescent="0.25">
      <c r="A5501">
        <v>2000</v>
      </c>
      <c r="B5501">
        <v>5</v>
      </c>
      <c r="C5501">
        <v>25</v>
      </c>
      <c r="D5501">
        <v>11</v>
      </c>
      <c r="E5501" s="13">
        <v>13.200000000000001</v>
      </c>
      <c r="F5501" s="7">
        <f>(((20-15)/(MIN($E$2:$E$8761)-15))*Data[[#This Row],[temperatuur]])+18.151</f>
        <v>15.37789075630252</v>
      </c>
      <c r="G5501" s="7">
        <f>Data[[#This Row],[Tintern ]]-Data[[#This Row],[temperatuur]]</f>
        <v>2.1778907563025189</v>
      </c>
      <c r="H5501" s="7">
        <f>ROUND(IF(Data[[#This Row],[deltaT]]&gt;0,(Data[[#This Row],[Tintern ]]-Data[[#This Row],[temperatuur]])*Uitgangspunten!$B$9,0),1)</f>
        <v>7.6</v>
      </c>
      <c r="I5501"/>
      <c r="J5501"/>
      <c r="K5501" s="6"/>
      <c r="O5501" s="5"/>
      <c r="P5501" s="8"/>
      <c r="U5501"/>
      <c r="V5501"/>
    </row>
    <row r="5502" spans="1:22" x14ac:dyDescent="0.25">
      <c r="A5502">
        <v>2000</v>
      </c>
      <c r="B5502">
        <v>5</v>
      </c>
      <c r="C5502">
        <v>26</v>
      </c>
      <c r="D5502">
        <v>9</v>
      </c>
      <c r="E5502" s="13">
        <v>13.200000000000001</v>
      </c>
      <c r="F5502" s="7">
        <f>(((20-15)/(MIN($E$2:$E$8761)-15))*Data[[#This Row],[temperatuur]])+18.151</f>
        <v>15.37789075630252</v>
      </c>
      <c r="G5502" s="7">
        <f>Data[[#This Row],[Tintern ]]-Data[[#This Row],[temperatuur]]</f>
        <v>2.1778907563025189</v>
      </c>
      <c r="H5502" s="7">
        <f>ROUND(IF(Data[[#This Row],[deltaT]]&gt;0,(Data[[#This Row],[Tintern ]]-Data[[#This Row],[temperatuur]])*Uitgangspunten!$B$9,0),1)</f>
        <v>7.6</v>
      </c>
      <c r="I5502"/>
      <c r="J5502"/>
      <c r="K5502" s="6"/>
      <c r="O5502" s="5"/>
      <c r="P5502" s="8"/>
      <c r="U5502"/>
      <c r="V5502"/>
    </row>
    <row r="5503" spans="1:22" x14ac:dyDescent="0.25">
      <c r="A5503">
        <v>2011</v>
      </c>
      <c r="B5503">
        <v>6</v>
      </c>
      <c r="C5503">
        <v>3</v>
      </c>
      <c r="D5503">
        <v>5</v>
      </c>
      <c r="E5503" s="13">
        <v>13.200000000000001</v>
      </c>
      <c r="F5503" s="7">
        <f>(((20-15)/(MIN($E$2:$E$8761)-15))*Data[[#This Row],[temperatuur]])+18.151</f>
        <v>15.37789075630252</v>
      </c>
      <c r="G5503" s="7">
        <f>Data[[#This Row],[Tintern ]]-Data[[#This Row],[temperatuur]]</f>
        <v>2.1778907563025189</v>
      </c>
      <c r="H5503" s="7">
        <f>ROUND(IF(Data[[#This Row],[deltaT]]&gt;0,(Data[[#This Row],[Tintern ]]-Data[[#This Row],[temperatuur]])*Uitgangspunten!$B$9,0),1)</f>
        <v>7.6</v>
      </c>
      <c r="I5503"/>
      <c r="J5503"/>
      <c r="K5503" s="6"/>
      <c r="O5503" s="5"/>
      <c r="P5503" s="8"/>
      <c r="U5503"/>
      <c r="V5503"/>
    </row>
    <row r="5504" spans="1:22" x14ac:dyDescent="0.25">
      <c r="A5504">
        <v>2011</v>
      </c>
      <c r="B5504">
        <v>6</v>
      </c>
      <c r="C5504">
        <v>7</v>
      </c>
      <c r="D5504">
        <v>24</v>
      </c>
      <c r="E5504" s="13">
        <v>13.200000000000001</v>
      </c>
      <c r="F5504" s="7">
        <f>(((20-15)/(MIN($E$2:$E$8761)-15))*Data[[#This Row],[temperatuur]])+18.151</f>
        <v>15.37789075630252</v>
      </c>
      <c r="G5504" s="7">
        <f>Data[[#This Row],[Tintern ]]-Data[[#This Row],[temperatuur]]</f>
        <v>2.1778907563025189</v>
      </c>
      <c r="H5504" s="7">
        <f>ROUND(IF(Data[[#This Row],[deltaT]]&gt;0,(Data[[#This Row],[Tintern ]]-Data[[#This Row],[temperatuur]])*Uitgangspunten!$B$9,0),1)</f>
        <v>7.6</v>
      </c>
      <c r="I5504"/>
      <c r="J5504"/>
      <c r="K5504" s="6"/>
      <c r="O5504" s="5"/>
      <c r="P5504" s="8"/>
      <c r="U5504"/>
      <c r="V5504"/>
    </row>
    <row r="5505" spans="1:22" x14ac:dyDescent="0.25">
      <c r="A5505">
        <v>2011</v>
      </c>
      <c r="B5505">
        <v>6</v>
      </c>
      <c r="C5505">
        <v>8</v>
      </c>
      <c r="D5505">
        <v>22</v>
      </c>
      <c r="E5505" s="13">
        <v>13.200000000000001</v>
      </c>
      <c r="F5505" s="7">
        <f>(((20-15)/(MIN($E$2:$E$8761)-15))*Data[[#This Row],[temperatuur]])+18.151</f>
        <v>15.37789075630252</v>
      </c>
      <c r="G5505" s="7">
        <f>Data[[#This Row],[Tintern ]]-Data[[#This Row],[temperatuur]]</f>
        <v>2.1778907563025189</v>
      </c>
      <c r="H5505" s="7">
        <f>ROUND(IF(Data[[#This Row],[deltaT]]&gt;0,(Data[[#This Row],[Tintern ]]-Data[[#This Row],[temperatuur]])*Uitgangspunten!$B$9,0),1)</f>
        <v>7.6</v>
      </c>
      <c r="I5505"/>
      <c r="J5505"/>
      <c r="K5505" s="6"/>
      <c r="O5505" s="5"/>
      <c r="P5505" s="8"/>
      <c r="U5505"/>
      <c r="V5505"/>
    </row>
    <row r="5506" spans="1:22" x14ac:dyDescent="0.25">
      <c r="A5506">
        <v>2011</v>
      </c>
      <c r="B5506">
        <v>6</v>
      </c>
      <c r="C5506">
        <v>10</v>
      </c>
      <c r="D5506">
        <v>17</v>
      </c>
      <c r="E5506" s="13">
        <v>13.200000000000001</v>
      </c>
      <c r="F5506" s="7">
        <f>(((20-15)/(MIN($E$2:$E$8761)-15))*Data[[#This Row],[temperatuur]])+18.151</f>
        <v>15.37789075630252</v>
      </c>
      <c r="G5506" s="7">
        <f>Data[[#This Row],[Tintern ]]-Data[[#This Row],[temperatuur]]</f>
        <v>2.1778907563025189</v>
      </c>
      <c r="H5506" s="7">
        <f>ROUND(IF(Data[[#This Row],[deltaT]]&gt;0,(Data[[#This Row],[Tintern ]]-Data[[#This Row],[temperatuur]])*Uitgangspunten!$B$9,0),1)</f>
        <v>7.6</v>
      </c>
      <c r="I5506"/>
      <c r="J5506"/>
      <c r="K5506" s="6"/>
      <c r="O5506" s="5"/>
      <c r="P5506" s="8"/>
      <c r="U5506"/>
      <c r="V5506"/>
    </row>
    <row r="5507" spans="1:22" x14ac:dyDescent="0.25">
      <c r="A5507">
        <v>2011</v>
      </c>
      <c r="B5507">
        <v>6</v>
      </c>
      <c r="C5507">
        <v>18</v>
      </c>
      <c r="D5507">
        <v>20</v>
      </c>
      <c r="E5507" s="13">
        <v>13.200000000000001</v>
      </c>
      <c r="F5507" s="7">
        <f>(((20-15)/(MIN($E$2:$E$8761)-15))*Data[[#This Row],[temperatuur]])+18.151</f>
        <v>15.37789075630252</v>
      </c>
      <c r="G5507" s="7">
        <f>Data[[#This Row],[Tintern ]]-Data[[#This Row],[temperatuur]]</f>
        <v>2.1778907563025189</v>
      </c>
      <c r="H5507" s="7">
        <f>ROUND(IF(Data[[#This Row],[deltaT]]&gt;0,(Data[[#This Row],[Tintern ]]-Data[[#This Row],[temperatuur]])*Uitgangspunten!$B$9,0),1)</f>
        <v>7.6</v>
      </c>
      <c r="I5507"/>
      <c r="J5507"/>
      <c r="K5507" s="6"/>
      <c r="O5507" s="5"/>
      <c r="P5507" s="8"/>
      <c r="U5507"/>
      <c r="V5507"/>
    </row>
    <row r="5508" spans="1:22" x14ac:dyDescent="0.25">
      <c r="A5508">
        <v>2011</v>
      </c>
      <c r="B5508">
        <v>6</v>
      </c>
      <c r="C5508">
        <v>19</v>
      </c>
      <c r="D5508">
        <v>8</v>
      </c>
      <c r="E5508" s="13">
        <v>13.200000000000001</v>
      </c>
      <c r="F5508" s="7">
        <f>(((20-15)/(MIN($E$2:$E$8761)-15))*Data[[#This Row],[temperatuur]])+18.151</f>
        <v>15.37789075630252</v>
      </c>
      <c r="G5508" s="7">
        <f>Data[[#This Row],[Tintern ]]-Data[[#This Row],[temperatuur]]</f>
        <v>2.1778907563025189</v>
      </c>
      <c r="H5508" s="7">
        <f>ROUND(IF(Data[[#This Row],[deltaT]]&gt;0,(Data[[#This Row],[Tintern ]]-Data[[#This Row],[temperatuur]])*Uitgangspunten!$B$9,0),1)</f>
        <v>7.6</v>
      </c>
      <c r="I5508"/>
      <c r="J5508"/>
      <c r="K5508" s="6"/>
      <c r="O5508" s="5"/>
      <c r="P5508" s="8"/>
      <c r="U5508"/>
      <c r="V5508"/>
    </row>
    <row r="5509" spans="1:22" x14ac:dyDescent="0.25">
      <c r="A5509">
        <v>2011</v>
      </c>
      <c r="B5509">
        <v>6</v>
      </c>
      <c r="C5509">
        <v>24</v>
      </c>
      <c r="D5509">
        <v>24</v>
      </c>
      <c r="E5509" s="13">
        <v>13.200000000000001</v>
      </c>
      <c r="F5509" s="7">
        <f>(((20-15)/(MIN($E$2:$E$8761)-15))*Data[[#This Row],[temperatuur]])+18.151</f>
        <v>15.37789075630252</v>
      </c>
      <c r="G5509" s="7">
        <f>Data[[#This Row],[Tintern ]]-Data[[#This Row],[temperatuur]]</f>
        <v>2.1778907563025189</v>
      </c>
      <c r="H5509" s="7">
        <f>ROUND(IF(Data[[#This Row],[deltaT]]&gt;0,(Data[[#This Row],[Tintern ]]-Data[[#This Row],[temperatuur]])*Uitgangspunten!$B$9,0),1)</f>
        <v>7.6</v>
      </c>
      <c r="I5509"/>
      <c r="J5509"/>
      <c r="K5509" s="6"/>
      <c r="O5509" s="5"/>
      <c r="P5509" s="8"/>
      <c r="U5509"/>
      <c r="V5509"/>
    </row>
    <row r="5510" spans="1:22" x14ac:dyDescent="0.25">
      <c r="A5510">
        <v>2008</v>
      </c>
      <c r="B5510">
        <v>7</v>
      </c>
      <c r="C5510">
        <v>1</v>
      </c>
      <c r="D5510">
        <v>5</v>
      </c>
      <c r="E5510" s="13">
        <v>13.200000000000001</v>
      </c>
      <c r="F5510" s="7">
        <f>(((20-15)/(MIN($E$2:$E$8761)-15))*Data[[#This Row],[temperatuur]])+18.151</f>
        <v>15.37789075630252</v>
      </c>
      <c r="G5510" s="7">
        <f>Data[[#This Row],[Tintern ]]-Data[[#This Row],[temperatuur]]</f>
        <v>2.1778907563025189</v>
      </c>
      <c r="H5510" s="7">
        <f>ROUND(IF(Data[[#This Row],[deltaT]]&gt;0,(Data[[#This Row],[Tintern ]]-Data[[#This Row],[temperatuur]])*Uitgangspunten!$B$9,0),1)</f>
        <v>7.6</v>
      </c>
      <c r="I5510"/>
      <c r="J5510"/>
      <c r="K5510" s="6"/>
      <c r="O5510" s="5"/>
      <c r="P5510" s="8"/>
      <c r="U5510"/>
      <c r="V5510"/>
    </row>
    <row r="5511" spans="1:22" x14ac:dyDescent="0.25">
      <c r="A5511">
        <v>2008</v>
      </c>
      <c r="B5511">
        <v>7</v>
      </c>
      <c r="C5511">
        <v>12</v>
      </c>
      <c r="D5511">
        <v>1</v>
      </c>
      <c r="E5511" s="13">
        <v>13.200000000000001</v>
      </c>
      <c r="F5511" s="7">
        <f>(((20-15)/(MIN($E$2:$E$8761)-15))*Data[[#This Row],[temperatuur]])+18.151</f>
        <v>15.37789075630252</v>
      </c>
      <c r="G5511" s="7">
        <f>Data[[#This Row],[Tintern ]]-Data[[#This Row],[temperatuur]]</f>
        <v>2.1778907563025189</v>
      </c>
      <c r="H5511" s="7">
        <f>ROUND(IF(Data[[#This Row],[deltaT]]&gt;0,(Data[[#This Row],[Tintern ]]-Data[[#This Row],[temperatuur]])*Uitgangspunten!$B$9,0),1)</f>
        <v>7.6</v>
      </c>
      <c r="I5511"/>
      <c r="J5511"/>
      <c r="K5511" s="6"/>
      <c r="O5511" s="5"/>
      <c r="P5511" s="8"/>
      <c r="U5511"/>
      <c r="V5511"/>
    </row>
    <row r="5512" spans="1:22" x14ac:dyDescent="0.25">
      <c r="A5512">
        <v>2008</v>
      </c>
      <c r="B5512">
        <v>7</v>
      </c>
      <c r="C5512">
        <v>20</v>
      </c>
      <c r="D5512">
        <v>5</v>
      </c>
      <c r="E5512" s="13">
        <v>13.200000000000001</v>
      </c>
      <c r="F5512" s="7">
        <f>(((20-15)/(MIN($E$2:$E$8761)-15))*Data[[#This Row],[temperatuur]])+18.151</f>
        <v>15.37789075630252</v>
      </c>
      <c r="G5512" s="7">
        <f>Data[[#This Row],[Tintern ]]-Data[[#This Row],[temperatuur]]</f>
        <v>2.1778907563025189</v>
      </c>
      <c r="H5512" s="7">
        <f>ROUND(IF(Data[[#This Row],[deltaT]]&gt;0,(Data[[#This Row],[Tintern ]]-Data[[#This Row],[temperatuur]])*Uitgangspunten!$B$9,0),1)</f>
        <v>7.6</v>
      </c>
      <c r="I5512"/>
      <c r="J5512"/>
      <c r="K5512" s="6"/>
      <c r="O5512" s="5"/>
      <c r="P5512" s="8"/>
      <c r="U5512"/>
      <c r="V5512"/>
    </row>
    <row r="5513" spans="1:22" x14ac:dyDescent="0.25">
      <c r="A5513">
        <v>2008</v>
      </c>
      <c r="B5513">
        <v>7</v>
      </c>
      <c r="C5513">
        <v>21</v>
      </c>
      <c r="D5513">
        <v>2</v>
      </c>
      <c r="E5513" s="13">
        <v>13.200000000000001</v>
      </c>
      <c r="F5513" s="7">
        <f>(((20-15)/(MIN($E$2:$E$8761)-15))*Data[[#This Row],[temperatuur]])+18.151</f>
        <v>15.37789075630252</v>
      </c>
      <c r="G5513" s="7">
        <f>Data[[#This Row],[Tintern ]]-Data[[#This Row],[temperatuur]]</f>
        <v>2.1778907563025189</v>
      </c>
      <c r="H5513" s="7">
        <f>ROUND(IF(Data[[#This Row],[deltaT]]&gt;0,(Data[[#This Row],[Tintern ]]-Data[[#This Row],[temperatuur]])*Uitgangspunten!$B$9,0),1)</f>
        <v>7.6</v>
      </c>
      <c r="I5513"/>
      <c r="J5513"/>
      <c r="K5513" s="6"/>
      <c r="O5513" s="5"/>
      <c r="P5513" s="8"/>
      <c r="U5513"/>
      <c r="V5513"/>
    </row>
    <row r="5514" spans="1:22" x14ac:dyDescent="0.25">
      <c r="A5514">
        <v>2008</v>
      </c>
      <c r="B5514">
        <v>7</v>
      </c>
      <c r="C5514">
        <v>22</v>
      </c>
      <c r="D5514">
        <v>1</v>
      </c>
      <c r="E5514" s="13">
        <v>13.200000000000001</v>
      </c>
      <c r="F5514" s="7">
        <f>(((20-15)/(MIN($E$2:$E$8761)-15))*Data[[#This Row],[temperatuur]])+18.151</f>
        <v>15.37789075630252</v>
      </c>
      <c r="G5514" s="7">
        <f>Data[[#This Row],[Tintern ]]-Data[[#This Row],[temperatuur]]</f>
        <v>2.1778907563025189</v>
      </c>
      <c r="H5514" s="7">
        <f>ROUND(IF(Data[[#This Row],[deltaT]]&gt;0,(Data[[#This Row],[Tintern ]]-Data[[#This Row],[temperatuur]])*Uitgangspunten!$B$9,0),1)</f>
        <v>7.6</v>
      </c>
      <c r="I5514"/>
      <c r="J5514"/>
      <c r="K5514" s="6"/>
      <c r="O5514" s="5"/>
      <c r="P5514" s="8"/>
      <c r="U5514"/>
      <c r="V5514"/>
    </row>
    <row r="5515" spans="1:22" x14ac:dyDescent="0.25">
      <c r="A5515">
        <v>2008</v>
      </c>
      <c r="B5515">
        <v>7</v>
      </c>
      <c r="C5515">
        <v>22</v>
      </c>
      <c r="D5515">
        <v>6</v>
      </c>
      <c r="E5515" s="13">
        <v>13.200000000000001</v>
      </c>
      <c r="F5515" s="7">
        <f>(((20-15)/(MIN($E$2:$E$8761)-15))*Data[[#This Row],[temperatuur]])+18.151</f>
        <v>15.37789075630252</v>
      </c>
      <c r="G5515" s="7">
        <f>Data[[#This Row],[Tintern ]]-Data[[#This Row],[temperatuur]]</f>
        <v>2.1778907563025189</v>
      </c>
      <c r="H5515" s="7">
        <f>ROUND(IF(Data[[#This Row],[deltaT]]&gt;0,(Data[[#This Row],[Tintern ]]-Data[[#This Row],[temperatuur]])*Uitgangspunten!$B$9,0),1)</f>
        <v>7.6</v>
      </c>
      <c r="I5515"/>
      <c r="J5515"/>
      <c r="K5515" s="6"/>
      <c r="O5515" s="5"/>
      <c r="P5515" s="8"/>
      <c r="U5515"/>
      <c r="V5515"/>
    </row>
    <row r="5516" spans="1:22" x14ac:dyDescent="0.25">
      <c r="A5516">
        <v>2001</v>
      </c>
      <c r="B5516" s="3">
        <v>8</v>
      </c>
      <c r="C5516" s="3">
        <v>31</v>
      </c>
      <c r="D5516" s="3">
        <v>21</v>
      </c>
      <c r="E5516" s="13">
        <v>13.200000000000001</v>
      </c>
      <c r="F5516" s="7">
        <f>(((20-15)/(MIN($E$2:$E$8761)-15))*Data[[#This Row],[temperatuur]])+18.151</f>
        <v>15.37789075630252</v>
      </c>
      <c r="G5516" s="7">
        <f>Data[[#This Row],[Tintern ]]-Data[[#This Row],[temperatuur]]</f>
        <v>2.1778907563025189</v>
      </c>
      <c r="H5516" s="7">
        <f>ROUND(IF(Data[[#This Row],[deltaT]]&gt;0,(Data[[#This Row],[Tintern ]]-Data[[#This Row],[temperatuur]])*Uitgangspunten!$B$9,0),1)</f>
        <v>7.6</v>
      </c>
      <c r="I5516"/>
      <c r="J5516"/>
      <c r="K5516" s="6"/>
      <c r="O5516" s="5"/>
      <c r="P5516" s="8"/>
      <c r="U5516"/>
      <c r="V5516"/>
    </row>
    <row r="5517" spans="1:22" x14ac:dyDescent="0.25">
      <c r="A5517">
        <v>2011</v>
      </c>
      <c r="B5517">
        <v>9</v>
      </c>
      <c r="C5517">
        <v>5</v>
      </c>
      <c r="D5517">
        <v>13</v>
      </c>
      <c r="E5517" s="13">
        <v>13.200000000000001</v>
      </c>
      <c r="F5517" s="7">
        <f>(((20-15)/(MIN($E$2:$E$8761)-15))*Data[[#This Row],[temperatuur]])+18.151</f>
        <v>15.37789075630252</v>
      </c>
      <c r="G5517" s="7">
        <f>Data[[#This Row],[Tintern ]]-Data[[#This Row],[temperatuur]]</f>
        <v>2.1778907563025189</v>
      </c>
      <c r="H5517" s="7">
        <f>ROUND(IF(Data[[#This Row],[deltaT]]&gt;0,(Data[[#This Row],[Tintern ]]-Data[[#This Row],[temperatuur]])*Uitgangspunten!$B$9,0),1)</f>
        <v>7.6</v>
      </c>
      <c r="I5517"/>
      <c r="J5517"/>
      <c r="K5517" s="6"/>
      <c r="O5517" s="5"/>
      <c r="P5517" s="8"/>
      <c r="U5517"/>
      <c r="V5517"/>
    </row>
    <row r="5518" spans="1:22" x14ac:dyDescent="0.25">
      <c r="A5518">
        <v>2011</v>
      </c>
      <c r="B5518">
        <v>9</v>
      </c>
      <c r="C5518">
        <v>14</v>
      </c>
      <c r="D5518">
        <v>22</v>
      </c>
      <c r="E5518" s="13">
        <v>13.200000000000001</v>
      </c>
      <c r="F5518" s="7">
        <f>(((20-15)/(MIN($E$2:$E$8761)-15))*Data[[#This Row],[temperatuur]])+18.151</f>
        <v>15.37789075630252</v>
      </c>
      <c r="G5518" s="7">
        <f>Data[[#This Row],[Tintern ]]-Data[[#This Row],[temperatuur]]</f>
        <v>2.1778907563025189</v>
      </c>
      <c r="H5518" s="7">
        <f>ROUND(IF(Data[[#This Row],[deltaT]]&gt;0,(Data[[#This Row],[Tintern ]]-Data[[#This Row],[temperatuur]])*Uitgangspunten!$B$9,0),1)</f>
        <v>7.6</v>
      </c>
      <c r="I5518"/>
      <c r="J5518"/>
      <c r="K5518" s="6"/>
      <c r="O5518" s="5"/>
      <c r="P5518" s="8"/>
      <c r="U5518"/>
      <c r="V5518"/>
    </row>
    <row r="5519" spans="1:22" x14ac:dyDescent="0.25">
      <c r="A5519">
        <v>2011</v>
      </c>
      <c r="B5519">
        <v>9</v>
      </c>
      <c r="C5519">
        <v>22</v>
      </c>
      <c r="D5519">
        <v>4</v>
      </c>
      <c r="E5519" s="13">
        <v>13.200000000000001</v>
      </c>
      <c r="F5519" s="7">
        <f>(((20-15)/(MIN($E$2:$E$8761)-15))*Data[[#This Row],[temperatuur]])+18.151</f>
        <v>15.37789075630252</v>
      </c>
      <c r="G5519" s="7">
        <f>Data[[#This Row],[Tintern ]]-Data[[#This Row],[temperatuur]]</f>
        <v>2.1778907563025189</v>
      </c>
      <c r="H5519" s="7">
        <f>ROUND(IF(Data[[#This Row],[deltaT]]&gt;0,(Data[[#This Row],[Tintern ]]-Data[[#This Row],[temperatuur]])*Uitgangspunten!$B$9,0),1)</f>
        <v>7.6</v>
      </c>
      <c r="I5519"/>
      <c r="J5519"/>
      <c r="K5519" s="6"/>
      <c r="O5519" s="5"/>
      <c r="P5519" s="8"/>
      <c r="U5519"/>
      <c r="V5519"/>
    </row>
    <row r="5520" spans="1:22" x14ac:dyDescent="0.25">
      <c r="A5520">
        <v>2011</v>
      </c>
      <c r="B5520">
        <v>9</v>
      </c>
      <c r="C5520">
        <v>24</v>
      </c>
      <c r="D5520">
        <v>18</v>
      </c>
      <c r="E5520" s="13">
        <v>13.200000000000001</v>
      </c>
      <c r="F5520" s="7">
        <f>(((20-15)/(MIN($E$2:$E$8761)-15))*Data[[#This Row],[temperatuur]])+18.151</f>
        <v>15.37789075630252</v>
      </c>
      <c r="G5520" s="7">
        <f>Data[[#This Row],[Tintern ]]-Data[[#This Row],[temperatuur]]</f>
        <v>2.1778907563025189</v>
      </c>
      <c r="H5520" s="7">
        <f>ROUND(IF(Data[[#This Row],[deltaT]]&gt;0,(Data[[#This Row],[Tintern ]]-Data[[#This Row],[temperatuur]])*Uitgangspunten!$B$9,0),1)</f>
        <v>7.6</v>
      </c>
      <c r="I5520"/>
      <c r="J5520"/>
      <c r="K5520" s="6"/>
      <c r="O5520" s="5"/>
      <c r="P5520" s="8"/>
      <c r="U5520"/>
      <c r="V5520"/>
    </row>
    <row r="5521" spans="1:22" x14ac:dyDescent="0.25">
      <c r="A5521">
        <v>2011</v>
      </c>
      <c r="B5521">
        <v>9</v>
      </c>
      <c r="C5521">
        <v>29</v>
      </c>
      <c r="D5521">
        <v>5</v>
      </c>
      <c r="E5521" s="13">
        <v>13.200000000000001</v>
      </c>
      <c r="F5521" s="7">
        <f>(((20-15)/(MIN($E$2:$E$8761)-15))*Data[[#This Row],[temperatuur]])+18.151</f>
        <v>15.37789075630252</v>
      </c>
      <c r="G5521" s="7">
        <f>Data[[#This Row],[Tintern ]]-Data[[#This Row],[temperatuur]]</f>
        <v>2.1778907563025189</v>
      </c>
      <c r="H5521" s="7">
        <f>ROUND(IF(Data[[#This Row],[deltaT]]&gt;0,(Data[[#This Row],[Tintern ]]-Data[[#This Row],[temperatuur]])*Uitgangspunten!$B$9,0),1)</f>
        <v>7.6</v>
      </c>
      <c r="I5521"/>
      <c r="J5521"/>
      <c r="K5521" s="6"/>
      <c r="O5521" s="5"/>
      <c r="P5521" s="8"/>
      <c r="U5521"/>
      <c r="V5521"/>
    </row>
    <row r="5522" spans="1:22" x14ac:dyDescent="0.25">
      <c r="A5522">
        <v>2011</v>
      </c>
      <c r="B5522">
        <v>9</v>
      </c>
      <c r="C5522">
        <v>30</v>
      </c>
      <c r="D5522">
        <v>6</v>
      </c>
      <c r="E5522" s="13">
        <v>13.200000000000001</v>
      </c>
      <c r="F5522" s="7">
        <f>(((20-15)/(MIN($E$2:$E$8761)-15))*Data[[#This Row],[temperatuur]])+18.151</f>
        <v>15.37789075630252</v>
      </c>
      <c r="G5522" s="7">
        <f>Data[[#This Row],[Tintern ]]-Data[[#This Row],[temperatuur]]</f>
        <v>2.1778907563025189</v>
      </c>
      <c r="H5522" s="7">
        <f>ROUND(IF(Data[[#This Row],[deltaT]]&gt;0,(Data[[#This Row],[Tintern ]]-Data[[#This Row],[temperatuur]])*Uitgangspunten!$B$9,0),1)</f>
        <v>7.6</v>
      </c>
      <c r="I5522">
        <f>(MAX(E5498:E5521)+MIN(E5498:E5521))/20</f>
        <v>1.32</v>
      </c>
      <c r="J5522"/>
      <c r="K5522" s="6"/>
      <c r="O5522" s="5"/>
      <c r="P5522" s="8"/>
      <c r="U5522"/>
      <c r="V5522"/>
    </row>
    <row r="5523" spans="1:22" x14ac:dyDescent="0.25">
      <c r="A5523">
        <v>2011</v>
      </c>
      <c r="B5523" s="3">
        <v>9</v>
      </c>
      <c r="C5523" s="3">
        <v>30</v>
      </c>
      <c r="D5523" s="3">
        <v>19</v>
      </c>
      <c r="E5523" s="13">
        <v>13.200000000000001</v>
      </c>
      <c r="F5523" s="7">
        <f>(((20-15)/(MIN($E$2:$E$8761)-15))*Data[[#This Row],[temperatuur]])+18.151</f>
        <v>15.37789075630252</v>
      </c>
      <c r="G5523" s="7">
        <f>Data[[#This Row],[Tintern ]]-Data[[#This Row],[temperatuur]]</f>
        <v>2.1778907563025189</v>
      </c>
      <c r="H5523" s="7">
        <f>ROUND(IF(Data[[#This Row],[deltaT]]&gt;0,(Data[[#This Row],[Tintern ]]-Data[[#This Row],[temperatuur]])*Uitgangspunten!$B$9,0),1)</f>
        <v>7.6</v>
      </c>
      <c r="I5523"/>
      <c r="J5523"/>
      <c r="K5523" s="6"/>
      <c r="O5523" s="5"/>
      <c r="P5523" s="8"/>
      <c r="U5523"/>
      <c r="V5523"/>
    </row>
    <row r="5524" spans="1:22" x14ac:dyDescent="0.25">
      <c r="A5524">
        <v>2010</v>
      </c>
      <c r="B5524">
        <v>10</v>
      </c>
      <c r="C5524">
        <v>4</v>
      </c>
      <c r="D5524">
        <v>5</v>
      </c>
      <c r="E5524" s="13">
        <v>13.200000000000001</v>
      </c>
      <c r="F5524" s="7">
        <f>(((20-15)/(MIN($E$2:$E$8761)-15))*Data[[#This Row],[temperatuur]])+18.151</f>
        <v>15.37789075630252</v>
      </c>
      <c r="G5524" s="7">
        <f>Data[[#This Row],[Tintern ]]-Data[[#This Row],[temperatuur]]</f>
        <v>2.1778907563025189</v>
      </c>
      <c r="H5524" s="7">
        <f>ROUND(IF(Data[[#This Row],[deltaT]]&gt;0,(Data[[#This Row],[Tintern ]]-Data[[#This Row],[temperatuur]])*Uitgangspunten!$B$9,0),1)</f>
        <v>7.6</v>
      </c>
      <c r="I5524"/>
      <c r="J5524"/>
      <c r="K5524" s="6"/>
      <c r="O5524" s="5"/>
      <c r="P5524" s="8"/>
      <c r="U5524"/>
      <c r="V5524"/>
    </row>
    <row r="5525" spans="1:22" x14ac:dyDescent="0.25">
      <c r="A5525">
        <v>2010</v>
      </c>
      <c r="B5525">
        <v>10</v>
      </c>
      <c r="C5525">
        <v>28</v>
      </c>
      <c r="D5525">
        <v>16</v>
      </c>
      <c r="E5525" s="13">
        <v>13.200000000000001</v>
      </c>
      <c r="F5525" s="7">
        <f>(((20-15)/(MIN($E$2:$E$8761)-15))*Data[[#This Row],[temperatuur]])+18.151</f>
        <v>15.37789075630252</v>
      </c>
      <c r="G5525" s="7">
        <f>Data[[#This Row],[Tintern ]]-Data[[#This Row],[temperatuur]]</f>
        <v>2.1778907563025189</v>
      </c>
      <c r="H5525" s="7">
        <f>ROUND(IF(Data[[#This Row],[deltaT]]&gt;0,(Data[[#This Row],[Tintern ]]-Data[[#This Row],[temperatuur]])*Uitgangspunten!$B$9,0),1)</f>
        <v>7.6</v>
      </c>
      <c r="I5525"/>
      <c r="J5525"/>
      <c r="K5525" s="6"/>
      <c r="O5525" s="5"/>
      <c r="P5525" s="8"/>
      <c r="U5525"/>
      <c r="V5525"/>
    </row>
    <row r="5526" spans="1:22" x14ac:dyDescent="0.25">
      <c r="A5526">
        <v>2010</v>
      </c>
      <c r="B5526">
        <v>10</v>
      </c>
      <c r="C5526">
        <v>28</v>
      </c>
      <c r="D5526">
        <v>17</v>
      </c>
      <c r="E5526" s="13">
        <v>13.200000000000001</v>
      </c>
      <c r="F5526" s="7">
        <f>(((20-15)/(MIN($E$2:$E$8761)-15))*Data[[#This Row],[temperatuur]])+18.151</f>
        <v>15.37789075630252</v>
      </c>
      <c r="G5526" s="7">
        <f>Data[[#This Row],[Tintern ]]-Data[[#This Row],[temperatuur]]</f>
        <v>2.1778907563025189</v>
      </c>
      <c r="H5526" s="7">
        <f>ROUND(IF(Data[[#This Row],[deltaT]]&gt;0,(Data[[#This Row],[Tintern ]]-Data[[#This Row],[temperatuur]])*Uitgangspunten!$B$9,0),1)</f>
        <v>7.6</v>
      </c>
      <c r="I5526"/>
      <c r="J5526"/>
      <c r="K5526" s="6"/>
      <c r="O5526" s="5"/>
      <c r="P5526" s="8"/>
      <c r="U5526"/>
      <c r="V5526"/>
    </row>
    <row r="5527" spans="1:22" x14ac:dyDescent="0.25">
      <c r="A5527">
        <v>2004</v>
      </c>
      <c r="B5527">
        <v>3</v>
      </c>
      <c r="C5527">
        <v>15</v>
      </c>
      <c r="D5527">
        <v>15</v>
      </c>
      <c r="E5527" s="13">
        <v>13.3</v>
      </c>
      <c r="F5527" s="7">
        <f>(((20-15)/(MIN($E$2:$E$8761)-15))*Data[[#This Row],[temperatuur]])+18.151</f>
        <v>15.356882352941176</v>
      </c>
      <c r="G5527" s="7">
        <f>Data[[#This Row],[Tintern ]]-Data[[#This Row],[temperatuur]]</f>
        <v>2.0568823529411748</v>
      </c>
      <c r="H5527" s="7">
        <f>ROUND(IF(Data[[#This Row],[deltaT]]&gt;0,(Data[[#This Row],[Tintern ]]-Data[[#This Row],[temperatuur]])*Uitgangspunten!$B$9,0),1)</f>
        <v>7.1</v>
      </c>
      <c r="I5527"/>
      <c r="J5527"/>
      <c r="K5527" s="6"/>
      <c r="O5527" s="5"/>
      <c r="P5527" s="8"/>
      <c r="U5527"/>
      <c r="V5527"/>
    </row>
    <row r="5528" spans="1:22" x14ac:dyDescent="0.25">
      <c r="A5528">
        <v>2004</v>
      </c>
      <c r="B5528">
        <v>3</v>
      </c>
      <c r="C5528">
        <v>18</v>
      </c>
      <c r="D5528">
        <v>16</v>
      </c>
      <c r="E5528" s="13">
        <v>13.3</v>
      </c>
      <c r="F5528" s="7">
        <f>(((20-15)/(MIN($E$2:$E$8761)-15))*Data[[#This Row],[temperatuur]])+18.151</f>
        <v>15.356882352941176</v>
      </c>
      <c r="G5528" s="7">
        <f>Data[[#This Row],[Tintern ]]-Data[[#This Row],[temperatuur]]</f>
        <v>2.0568823529411748</v>
      </c>
      <c r="H5528" s="7">
        <f>ROUND(IF(Data[[#This Row],[deltaT]]&gt;0,(Data[[#This Row],[Tintern ]]-Data[[#This Row],[temperatuur]])*Uitgangspunten!$B$9,0),1)</f>
        <v>7.1</v>
      </c>
      <c r="I5528"/>
      <c r="J5528"/>
      <c r="K5528" s="6"/>
      <c r="O5528" s="5"/>
      <c r="P5528" s="8"/>
      <c r="U5528"/>
      <c r="V5528"/>
    </row>
    <row r="5529" spans="1:22" x14ac:dyDescent="0.25">
      <c r="A5529">
        <v>2004</v>
      </c>
      <c r="B5529">
        <v>3</v>
      </c>
      <c r="C5529">
        <v>18</v>
      </c>
      <c r="D5529">
        <v>18</v>
      </c>
      <c r="E5529" s="13">
        <v>13.3</v>
      </c>
      <c r="F5529" s="7">
        <f>(((20-15)/(MIN($E$2:$E$8761)-15))*Data[[#This Row],[temperatuur]])+18.151</f>
        <v>15.356882352941176</v>
      </c>
      <c r="G5529" s="7">
        <f>Data[[#This Row],[Tintern ]]-Data[[#This Row],[temperatuur]]</f>
        <v>2.0568823529411748</v>
      </c>
      <c r="H5529" s="7">
        <f>ROUND(IF(Data[[#This Row],[deltaT]]&gt;0,(Data[[#This Row],[Tintern ]]-Data[[#This Row],[temperatuur]])*Uitgangspunten!$B$9,0),1)</f>
        <v>7.1</v>
      </c>
      <c r="I5529"/>
      <c r="J5529"/>
      <c r="K5529" s="6"/>
      <c r="O5529" s="5"/>
      <c r="P5529" s="8"/>
      <c r="U5529"/>
      <c r="V5529"/>
    </row>
    <row r="5530" spans="1:22" x14ac:dyDescent="0.25">
      <c r="A5530">
        <v>2004</v>
      </c>
      <c r="B5530">
        <v>3</v>
      </c>
      <c r="C5530">
        <v>29</v>
      </c>
      <c r="D5530">
        <v>15</v>
      </c>
      <c r="E5530" s="13">
        <v>13.3</v>
      </c>
      <c r="F5530" s="7">
        <f>(((20-15)/(MIN($E$2:$E$8761)-15))*Data[[#This Row],[temperatuur]])+18.151</f>
        <v>15.356882352941176</v>
      </c>
      <c r="G5530" s="7">
        <f>Data[[#This Row],[Tintern ]]-Data[[#This Row],[temperatuur]]</f>
        <v>2.0568823529411748</v>
      </c>
      <c r="H5530" s="7">
        <f>ROUND(IF(Data[[#This Row],[deltaT]]&gt;0,(Data[[#This Row],[Tintern ]]-Data[[#This Row],[temperatuur]])*Uitgangspunten!$B$9,0),1)</f>
        <v>7.1</v>
      </c>
      <c r="I5530"/>
      <c r="J5530"/>
      <c r="K5530" s="6"/>
      <c r="O5530" s="5"/>
      <c r="P5530" s="8"/>
      <c r="U5530"/>
      <c r="V5530"/>
    </row>
    <row r="5531" spans="1:22" x14ac:dyDescent="0.25">
      <c r="A5531">
        <v>2004</v>
      </c>
      <c r="B5531" s="3">
        <v>3</v>
      </c>
      <c r="C5531" s="3">
        <v>31</v>
      </c>
      <c r="D5531" s="3">
        <v>19</v>
      </c>
      <c r="E5531" s="13">
        <v>13.3</v>
      </c>
      <c r="F5531" s="7">
        <f>(((20-15)/(MIN($E$2:$E$8761)-15))*Data[[#This Row],[temperatuur]])+18.151</f>
        <v>15.356882352941176</v>
      </c>
      <c r="G5531" s="7">
        <f>Data[[#This Row],[Tintern ]]-Data[[#This Row],[temperatuur]]</f>
        <v>2.0568823529411748</v>
      </c>
      <c r="H5531" s="7">
        <f>ROUND(IF(Data[[#This Row],[deltaT]]&gt;0,(Data[[#This Row],[Tintern ]]-Data[[#This Row],[temperatuur]])*Uitgangspunten!$B$9,0),1)</f>
        <v>7.1</v>
      </c>
      <c r="I5531"/>
      <c r="J5531"/>
      <c r="K5531" s="6"/>
      <c r="O5531" s="5"/>
      <c r="P5531" s="8"/>
      <c r="U5531"/>
      <c r="V5531"/>
    </row>
    <row r="5532" spans="1:22" x14ac:dyDescent="0.25">
      <c r="A5532">
        <v>2002</v>
      </c>
      <c r="B5532">
        <v>4</v>
      </c>
      <c r="C5532">
        <v>2</v>
      </c>
      <c r="D5532">
        <v>21</v>
      </c>
      <c r="E5532" s="13">
        <v>13.3</v>
      </c>
      <c r="F5532" s="7">
        <f>(((20-15)/(MIN($E$2:$E$8761)-15))*Data[[#This Row],[temperatuur]])+18.151</f>
        <v>15.356882352941176</v>
      </c>
      <c r="G5532" s="7">
        <f>Data[[#This Row],[Tintern ]]-Data[[#This Row],[temperatuur]]</f>
        <v>2.0568823529411748</v>
      </c>
      <c r="H5532" s="7">
        <f>ROUND(IF(Data[[#This Row],[deltaT]]&gt;0,(Data[[#This Row],[Tintern ]]-Data[[#This Row],[temperatuur]])*Uitgangspunten!$B$9,0),1)</f>
        <v>7.1</v>
      </c>
      <c r="I5532"/>
      <c r="J5532"/>
      <c r="K5532" s="6"/>
      <c r="O5532" s="5"/>
      <c r="P5532" s="8"/>
      <c r="U5532"/>
      <c r="V5532"/>
    </row>
    <row r="5533" spans="1:22" x14ac:dyDescent="0.25">
      <c r="A5533">
        <v>2002</v>
      </c>
      <c r="B5533">
        <v>4</v>
      </c>
      <c r="C5533">
        <v>8</v>
      </c>
      <c r="D5533">
        <v>16</v>
      </c>
      <c r="E5533" s="13">
        <v>13.3</v>
      </c>
      <c r="F5533" s="7">
        <f>(((20-15)/(MIN($E$2:$E$8761)-15))*Data[[#This Row],[temperatuur]])+18.151</f>
        <v>15.356882352941176</v>
      </c>
      <c r="G5533" s="7">
        <f>Data[[#This Row],[Tintern ]]-Data[[#This Row],[temperatuur]]</f>
        <v>2.0568823529411748</v>
      </c>
      <c r="H5533" s="7">
        <f>ROUND(IF(Data[[#This Row],[deltaT]]&gt;0,(Data[[#This Row],[Tintern ]]-Data[[#This Row],[temperatuur]])*Uitgangspunten!$B$9,0),1)</f>
        <v>7.1</v>
      </c>
      <c r="I5533"/>
      <c r="J5533"/>
      <c r="K5533" s="6"/>
      <c r="O5533" s="5"/>
      <c r="P5533" s="8"/>
      <c r="U5533"/>
      <c r="V5533"/>
    </row>
    <row r="5534" spans="1:22" x14ac:dyDescent="0.25">
      <c r="A5534">
        <v>2002</v>
      </c>
      <c r="B5534">
        <v>4</v>
      </c>
      <c r="C5534">
        <v>28</v>
      </c>
      <c r="D5534">
        <v>16</v>
      </c>
      <c r="E5534" s="13">
        <v>13.3</v>
      </c>
      <c r="F5534" s="7">
        <f>(((20-15)/(MIN($E$2:$E$8761)-15))*Data[[#This Row],[temperatuur]])+18.151</f>
        <v>15.356882352941176</v>
      </c>
      <c r="G5534" s="7">
        <f>Data[[#This Row],[Tintern ]]-Data[[#This Row],[temperatuur]]</f>
        <v>2.0568823529411748</v>
      </c>
      <c r="H5534" s="7">
        <f>ROUND(IF(Data[[#This Row],[deltaT]]&gt;0,(Data[[#This Row],[Tintern ]]-Data[[#This Row],[temperatuur]])*Uitgangspunten!$B$9,0),1)</f>
        <v>7.1</v>
      </c>
      <c r="I5534"/>
      <c r="J5534"/>
      <c r="K5534" s="6"/>
      <c r="O5534" s="5"/>
      <c r="P5534" s="8"/>
      <c r="U5534"/>
      <c r="V5534"/>
    </row>
    <row r="5535" spans="1:22" x14ac:dyDescent="0.25">
      <c r="A5535">
        <v>2000</v>
      </c>
      <c r="B5535">
        <v>5</v>
      </c>
      <c r="C5535">
        <v>11</v>
      </c>
      <c r="D5535">
        <v>4</v>
      </c>
      <c r="E5535" s="13">
        <v>13.3</v>
      </c>
      <c r="F5535" s="7">
        <f>(((20-15)/(MIN($E$2:$E$8761)-15))*Data[[#This Row],[temperatuur]])+18.151</f>
        <v>15.356882352941176</v>
      </c>
      <c r="G5535" s="7">
        <f>Data[[#This Row],[Tintern ]]-Data[[#This Row],[temperatuur]]</f>
        <v>2.0568823529411748</v>
      </c>
      <c r="H5535" s="7">
        <f>ROUND(IF(Data[[#This Row],[deltaT]]&gt;0,(Data[[#This Row],[Tintern ]]-Data[[#This Row],[temperatuur]])*Uitgangspunten!$B$9,0),1)</f>
        <v>7.1</v>
      </c>
      <c r="I5535"/>
      <c r="J5535"/>
      <c r="K5535" s="6"/>
      <c r="O5535" s="5"/>
      <c r="P5535" s="8"/>
      <c r="U5535"/>
      <c r="V5535"/>
    </row>
    <row r="5536" spans="1:22" x14ac:dyDescent="0.25">
      <c r="A5536">
        <v>2000</v>
      </c>
      <c r="B5536">
        <v>5</v>
      </c>
      <c r="C5536">
        <v>11</v>
      </c>
      <c r="D5536">
        <v>24</v>
      </c>
      <c r="E5536" s="13">
        <v>13.3</v>
      </c>
      <c r="F5536" s="7">
        <f>(((20-15)/(MIN($E$2:$E$8761)-15))*Data[[#This Row],[temperatuur]])+18.151</f>
        <v>15.356882352941176</v>
      </c>
      <c r="G5536" s="7">
        <f>Data[[#This Row],[Tintern ]]-Data[[#This Row],[temperatuur]]</f>
        <v>2.0568823529411748</v>
      </c>
      <c r="H5536" s="7">
        <f>ROUND(IF(Data[[#This Row],[deltaT]]&gt;0,(Data[[#This Row],[Tintern ]]-Data[[#This Row],[temperatuur]])*Uitgangspunten!$B$9,0),1)</f>
        <v>7.1</v>
      </c>
      <c r="I5536"/>
      <c r="J5536"/>
      <c r="K5536" s="6"/>
      <c r="O5536" s="5"/>
      <c r="P5536" s="8"/>
      <c r="U5536"/>
      <c r="V5536"/>
    </row>
    <row r="5537" spans="1:22" x14ac:dyDescent="0.25">
      <c r="A5537">
        <v>2000</v>
      </c>
      <c r="B5537">
        <v>5</v>
      </c>
      <c r="C5537">
        <v>13</v>
      </c>
      <c r="D5537">
        <v>21</v>
      </c>
      <c r="E5537" s="13">
        <v>13.3</v>
      </c>
      <c r="F5537" s="7">
        <f>(((20-15)/(MIN($E$2:$E$8761)-15))*Data[[#This Row],[temperatuur]])+18.151</f>
        <v>15.356882352941176</v>
      </c>
      <c r="G5537" s="7">
        <f>Data[[#This Row],[Tintern ]]-Data[[#This Row],[temperatuur]]</f>
        <v>2.0568823529411748</v>
      </c>
      <c r="H5537" s="7">
        <f>ROUND(IF(Data[[#This Row],[deltaT]]&gt;0,(Data[[#This Row],[Tintern ]]-Data[[#This Row],[temperatuur]])*Uitgangspunten!$B$9,0),1)</f>
        <v>7.1</v>
      </c>
      <c r="I5537"/>
      <c r="J5537"/>
      <c r="K5537" s="6"/>
      <c r="O5537" s="5"/>
      <c r="P5537" s="8"/>
      <c r="U5537"/>
      <c r="V5537"/>
    </row>
    <row r="5538" spans="1:22" x14ac:dyDescent="0.25">
      <c r="A5538">
        <v>2000</v>
      </c>
      <c r="B5538">
        <v>5</v>
      </c>
      <c r="C5538">
        <v>17</v>
      </c>
      <c r="D5538">
        <v>8</v>
      </c>
      <c r="E5538" s="13">
        <v>13.3</v>
      </c>
      <c r="F5538" s="7">
        <f>(((20-15)/(MIN($E$2:$E$8761)-15))*Data[[#This Row],[temperatuur]])+18.151</f>
        <v>15.356882352941176</v>
      </c>
      <c r="G5538" s="7">
        <f>Data[[#This Row],[Tintern ]]-Data[[#This Row],[temperatuur]]</f>
        <v>2.0568823529411748</v>
      </c>
      <c r="H5538" s="7">
        <f>ROUND(IF(Data[[#This Row],[deltaT]]&gt;0,(Data[[#This Row],[Tintern ]]-Data[[#This Row],[temperatuur]])*Uitgangspunten!$B$9,0),1)</f>
        <v>7.1</v>
      </c>
      <c r="I5538"/>
      <c r="J5538"/>
      <c r="K5538" s="6"/>
      <c r="O5538" s="5"/>
      <c r="P5538" s="8"/>
      <c r="U5538"/>
      <c r="V5538"/>
    </row>
    <row r="5539" spans="1:22" x14ac:dyDescent="0.25">
      <c r="A5539">
        <v>2000</v>
      </c>
      <c r="B5539">
        <v>5</v>
      </c>
      <c r="C5539">
        <v>20</v>
      </c>
      <c r="D5539">
        <v>16</v>
      </c>
      <c r="E5539" s="13">
        <v>13.3</v>
      </c>
      <c r="F5539" s="7">
        <f>(((20-15)/(MIN($E$2:$E$8761)-15))*Data[[#This Row],[temperatuur]])+18.151</f>
        <v>15.356882352941176</v>
      </c>
      <c r="G5539" s="7">
        <f>Data[[#This Row],[Tintern ]]-Data[[#This Row],[temperatuur]]</f>
        <v>2.0568823529411748</v>
      </c>
      <c r="H5539" s="7">
        <f>ROUND(IF(Data[[#This Row],[deltaT]]&gt;0,(Data[[#This Row],[Tintern ]]-Data[[#This Row],[temperatuur]])*Uitgangspunten!$B$9,0),1)</f>
        <v>7.1</v>
      </c>
      <c r="I5539"/>
      <c r="J5539"/>
      <c r="K5539" s="6"/>
      <c r="O5539" s="5"/>
      <c r="P5539" s="8"/>
      <c r="U5539"/>
      <c r="V5539"/>
    </row>
    <row r="5540" spans="1:22" x14ac:dyDescent="0.25">
      <c r="A5540">
        <v>2000</v>
      </c>
      <c r="B5540">
        <v>5</v>
      </c>
      <c r="C5540">
        <v>20</v>
      </c>
      <c r="D5540">
        <v>18</v>
      </c>
      <c r="E5540" s="13">
        <v>13.3</v>
      </c>
      <c r="F5540" s="7">
        <f>(((20-15)/(MIN($E$2:$E$8761)-15))*Data[[#This Row],[temperatuur]])+18.151</f>
        <v>15.356882352941176</v>
      </c>
      <c r="G5540" s="7">
        <f>Data[[#This Row],[Tintern ]]-Data[[#This Row],[temperatuur]]</f>
        <v>2.0568823529411748</v>
      </c>
      <c r="H5540" s="7">
        <f>ROUND(IF(Data[[#This Row],[deltaT]]&gt;0,(Data[[#This Row],[Tintern ]]-Data[[#This Row],[temperatuur]])*Uitgangspunten!$B$9,0),1)</f>
        <v>7.1</v>
      </c>
      <c r="I5540"/>
      <c r="J5540"/>
      <c r="K5540" s="6"/>
      <c r="O5540" s="5"/>
      <c r="P5540" s="8"/>
      <c r="U5540"/>
      <c r="V5540"/>
    </row>
    <row r="5541" spans="1:22" x14ac:dyDescent="0.25">
      <c r="A5541">
        <v>2000</v>
      </c>
      <c r="B5541">
        <v>5</v>
      </c>
      <c r="C5541">
        <v>22</v>
      </c>
      <c r="D5541">
        <v>14</v>
      </c>
      <c r="E5541" s="13">
        <v>13.3</v>
      </c>
      <c r="F5541" s="7">
        <f>(((20-15)/(MIN($E$2:$E$8761)-15))*Data[[#This Row],[temperatuur]])+18.151</f>
        <v>15.356882352941176</v>
      </c>
      <c r="G5541" s="7">
        <f>Data[[#This Row],[Tintern ]]-Data[[#This Row],[temperatuur]]</f>
        <v>2.0568823529411748</v>
      </c>
      <c r="H5541" s="7">
        <f>ROUND(IF(Data[[#This Row],[deltaT]]&gt;0,(Data[[#This Row],[Tintern ]]-Data[[#This Row],[temperatuur]])*Uitgangspunten!$B$9,0),1)</f>
        <v>7.1</v>
      </c>
      <c r="I5541"/>
      <c r="J5541"/>
      <c r="K5541" s="6"/>
      <c r="O5541" s="5"/>
      <c r="P5541" s="8"/>
      <c r="U5541"/>
      <c r="V5541"/>
    </row>
    <row r="5542" spans="1:22" x14ac:dyDescent="0.25">
      <c r="A5542">
        <v>2000</v>
      </c>
      <c r="B5542">
        <v>5</v>
      </c>
      <c r="C5542">
        <v>22</v>
      </c>
      <c r="D5542">
        <v>15</v>
      </c>
      <c r="E5542" s="13">
        <v>13.3</v>
      </c>
      <c r="F5542" s="7">
        <f>(((20-15)/(MIN($E$2:$E$8761)-15))*Data[[#This Row],[temperatuur]])+18.151</f>
        <v>15.356882352941176</v>
      </c>
      <c r="G5542" s="7">
        <f>Data[[#This Row],[Tintern ]]-Data[[#This Row],[temperatuur]]</f>
        <v>2.0568823529411748</v>
      </c>
      <c r="H5542" s="7">
        <f>ROUND(IF(Data[[#This Row],[deltaT]]&gt;0,(Data[[#This Row],[Tintern ]]-Data[[#This Row],[temperatuur]])*Uitgangspunten!$B$9,0),1)</f>
        <v>7.1</v>
      </c>
      <c r="I5542"/>
      <c r="J5542"/>
      <c r="K5542" s="6"/>
      <c r="O5542" s="5"/>
      <c r="P5542" s="8"/>
      <c r="U5542"/>
      <c r="V5542"/>
    </row>
    <row r="5543" spans="1:22" x14ac:dyDescent="0.25">
      <c r="A5543">
        <v>2000</v>
      </c>
      <c r="B5543">
        <v>5</v>
      </c>
      <c r="C5543">
        <v>24</v>
      </c>
      <c r="D5543">
        <v>8</v>
      </c>
      <c r="E5543" s="13">
        <v>13.3</v>
      </c>
      <c r="F5543" s="7">
        <f>(((20-15)/(MIN($E$2:$E$8761)-15))*Data[[#This Row],[temperatuur]])+18.151</f>
        <v>15.356882352941176</v>
      </c>
      <c r="G5543" s="7">
        <f>Data[[#This Row],[Tintern ]]-Data[[#This Row],[temperatuur]]</f>
        <v>2.0568823529411748</v>
      </c>
      <c r="H5543" s="7">
        <f>ROUND(IF(Data[[#This Row],[deltaT]]&gt;0,(Data[[#This Row],[Tintern ]]-Data[[#This Row],[temperatuur]])*Uitgangspunten!$B$9,0),1)</f>
        <v>7.1</v>
      </c>
      <c r="I5543"/>
      <c r="J5543"/>
      <c r="K5543" s="6"/>
      <c r="O5543" s="5"/>
      <c r="P5543" s="8"/>
      <c r="U5543"/>
      <c r="V5543"/>
    </row>
    <row r="5544" spans="1:22" x14ac:dyDescent="0.25">
      <c r="A5544">
        <v>2000</v>
      </c>
      <c r="B5544">
        <v>5</v>
      </c>
      <c r="C5544">
        <v>25</v>
      </c>
      <c r="D5544">
        <v>13</v>
      </c>
      <c r="E5544" s="13">
        <v>13.3</v>
      </c>
      <c r="F5544" s="7">
        <f>(((20-15)/(MIN($E$2:$E$8761)-15))*Data[[#This Row],[temperatuur]])+18.151</f>
        <v>15.356882352941176</v>
      </c>
      <c r="G5544" s="7">
        <f>Data[[#This Row],[Tintern ]]-Data[[#This Row],[temperatuur]]</f>
        <v>2.0568823529411748</v>
      </c>
      <c r="H5544" s="7">
        <f>ROUND(IF(Data[[#This Row],[deltaT]]&gt;0,(Data[[#This Row],[Tintern ]]-Data[[#This Row],[temperatuur]])*Uitgangspunten!$B$9,0),1)</f>
        <v>7.1</v>
      </c>
      <c r="I5544"/>
      <c r="J5544"/>
      <c r="K5544" s="6"/>
      <c r="O5544" s="5"/>
      <c r="P5544" s="8"/>
      <c r="U5544"/>
      <c r="V5544"/>
    </row>
    <row r="5545" spans="1:22" x14ac:dyDescent="0.25">
      <c r="A5545">
        <v>2000</v>
      </c>
      <c r="B5545">
        <v>5</v>
      </c>
      <c r="C5545">
        <v>27</v>
      </c>
      <c r="D5545">
        <v>2</v>
      </c>
      <c r="E5545" s="13">
        <v>13.3</v>
      </c>
      <c r="F5545" s="7">
        <f>(((20-15)/(MIN($E$2:$E$8761)-15))*Data[[#This Row],[temperatuur]])+18.151</f>
        <v>15.356882352941176</v>
      </c>
      <c r="G5545" s="7">
        <f>Data[[#This Row],[Tintern ]]-Data[[#This Row],[temperatuur]]</f>
        <v>2.0568823529411748</v>
      </c>
      <c r="H5545" s="7">
        <f>ROUND(IF(Data[[#This Row],[deltaT]]&gt;0,(Data[[#This Row],[Tintern ]]-Data[[#This Row],[temperatuur]])*Uitgangspunten!$B$9,0),1)</f>
        <v>7.1</v>
      </c>
      <c r="I5545"/>
      <c r="J5545"/>
      <c r="K5545" s="6"/>
      <c r="O5545" s="5"/>
      <c r="P5545" s="8"/>
      <c r="U5545"/>
      <c r="V5545"/>
    </row>
    <row r="5546" spans="1:22" x14ac:dyDescent="0.25">
      <c r="A5546">
        <v>2000</v>
      </c>
      <c r="B5546">
        <v>5</v>
      </c>
      <c r="C5546">
        <v>27</v>
      </c>
      <c r="D5546">
        <v>17</v>
      </c>
      <c r="E5546" s="13">
        <v>13.3</v>
      </c>
      <c r="F5546" s="7">
        <f>(((20-15)/(MIN($E$2:$E$8761)-15))*Data[[#This Row],[temperatuur]])+18.151</f>
        <v>15.356882352941176</v>
      </c>
      <c r="G5546" s="7">
        <f>Data[[#This Row],[Tintern ]]-Data[[#This Row],[temperatuur]]</f>
        <v>2.0568823529411748</v>
      </c>
      <c r="H5546" s="7">
        <f>ROUND(IF(Data[[#This Row],[deltaT]]&gt;0,(Data[[#This Row],[Tintern ]]-Data[[#This Row],[temperatuur]])*Uitgangspunten!$B$9,0),1)</f>
        <v>7.1</v>
      </c>
      <c r="I5546">
        <f>(MAX(E5522:E5545)+MIN(E5522:E5545))/20</f>
        <v>1.325</v>
      </c>
      <c r="J5546"/>
      <c r="K5546" s="6"/>
      <c r="O5546" s="5"/>
      <c r="P5546" s="8"/>
      <c r="U5546"/>
      <c r="V5546"/>
    </row>
    <row r="5547" spans="1:22" x14ac:dyDescent="0.25">
      <c r="A5547">
        <v>2011</v>
      </c>
      <c r="B5547">
        <v>6</v>
      </c>
      <c r="C5547">
        <v>5</v>
      </c>
      <c r="D5547">
        <v>1</v>
      </c>
      <c r="E5547" s="13">
        <v>13.3</v>
      </c>
      <c r="F5547" s="7">
        <f>(((20-15)/(MIN($E$2:$E$8761)-15))*Data[[#This Row],[temperatuur]])+18.151</f>
        <v>15.356882352941176</v>
      </c>
      <c r="G5547" s="7">
        <f>Data[[#This Row],[Tintern ]]-Data[[#This Row],[temperatuur]]</f>
        <v>2.0568823529411748</v>
      </c>
      <c r="H5547" s="7">
        <f>ROUND(IF(Data[[#This Row],[deltaT]]&gt;0,(Data[[#This Row],[Tintern ]]-Data[[#This Row],[temperatuur]])*Uitgangspunten!$B$9,0),1)</f>
        <v>7.1</v>
      </c>
      <c r="I5547"/>
      <c r="J5547"/>
      <c r="K5547" s="6"/>
      <c r="O5547" s="5"/>
      <c r="P5547" s="8"/>
      <c r="U5547"/>
      <c r="V5547"/>
    </row>
    <row r="5548" spans="1:22" x14ac:dyDescent="0.25">
      <c r="A5548">
        <v>2011</v>
      </c>
      <c r="B5548">
        <v>6</v>
      </c>
      <c r="C5548">
        <v>8</v>
      </c>
      <c r="D5548">
        <v>7</v>
      </c>
      <c r="E5548" s="13">
        <v>13.3</v>
      </c>
      <c r="F5548" s="7">
        <f>(((20-15)/(MIN($E$2:$E$8761)-15))*Data[[#This Row],[temperatuur]])+18.151</f>
        <v>15.356882352941176</v>
      </c>
      <c r="G5548" s="7">
        <f>Data[[#This Row],[Tintern ]]-Data[[#This Row],[temperatuur]]</f>
        <v>2.0568823529411748</v>
      </c>
      <c r="H5548" s="7">
        <f>ROUND(IF(Data[[#This Row],[deltaT]]&gt;0,(Data[[#This Row],[Tintern ]]-Data[[#This Row],[temperatuur]])*Uitgangspunten!$B$9,0),1)</f>
        <v>7.1</v>
      </c>
      <c r="I5548"/>
      <c r="J5548"/>
      <c r="K5548" s="6"/>
      <c r="O5548" s="5"/>
      <c r="P5548" s="8"/>
      <c r="U5548"/>
      <c r="V5548"/>
    </row>
    <row r="5549" spans="1:22" x14ac:dyDescent="0.25">
      <c r="A5549">
        <v>2011</v>
      </c>
      <c r="B5549">
        <v>6</v>
      </c>
      <c r="C5549">
        <v>17</v>
      </c>
      <c r="D5549">
        <v>17</v>
      </c>
      <c r="E5549" s="13">
        <v>13.3</v>
      </c>
      <c r="F5549" s="7">
        <f>(((20-15)/(MIN($E$2:$E$8761)-15))*Data[[#This Row],[temperatuur]])+18.151</f>
        <v>15.356882352941176</v>
      </c>
      <c r="G5549" s="7">
        <f>Data[[#This Row],[Tintern ]]-Data[[#This Row],[temperatuur]]</f>
        <v>2.0568823529411748</v>
      </c>
      <c r="H5549" s="7">
        <f>ROUND(IF(Data[[#This Row],[deltaT]]&gt;0,(Data[[#This Row],[Tintern ]]-Data[[#This Row],[temperatuur]])*Uitgangspunten!$B$9,0),1)</f>
        <v>7.1</v>
      </c>
      <c r="I5549"/>
      <c r="J5549"/>
      <c r="K5549" s="6"/>
      <c r="O5549" s="5"/>
      <c r="P5549" s="8"/>
      <c r="U5549"/>
      <c r="V5549"/>
    </row>
    <row r="5550" spans="1:22" x14ac:dyDescent="0.25">
      <c r="A5550">
        <v>2011</v>
      </c>
      <c r="B5550">
        <v>6</v>
      </c>
      <c r="C5550">
        <v>17</v>
      </c>
      <c r="D5550">
        <v>23</v>
      </c>
      <c r="E5550" s="13">
        <v>13.3</v>
      </c>
      <c r="F5550" s="7">
        <f>(((20-15)/(MIN($E$2:$E$8761)-15))*Data[[#This Row],[temperatuur]])+18.151</f>
        <v>15.356882352941176</v>
      </c>
      <c r="G5550" s="7">
        <f>Data[[#This Row],[Tintern ]]-Data[[#This Row],[temperatuur]]</f>
        <v>2.0568823529411748</v>
      </c>
      <c r="H5550" s="7">
        <f>ROUND(IF(Data[[#This Row],[deltaT]]&gt;0,(Data[[#This Row],[Tintern ]]-Data[[#This Row],[temperatuur]])*Uitgangspunten!$B$9,0),1)</f>
        <v>7.1</v>
      </c>
      <c r="I5550"/>
      <c r="J5550"/>
      <c r="K5550" s="6"/>
      <c r="O5550" s="5"/>
      <c r="P5550" s="8"/>
      <c r="U5550"/>
      <c r="V5550"/>
    </row>
    <row r="5551" spans="1:22" x14ac:dyDescent="0.25">
      <c r="A5551">
        <v>2011</v>
      </c>
      <c r="B5551">
        <v>6</v>
      </c>
      <c r="C5551">
        <v>19</v>
      </c>
      <c r="D5551">
        <v>9</v>
      </c>
      <c r="E5551" s="13">
        <v>13.3</v>
      </c>
      <c r="F5551" s="7">
        <f>(((20-15)/(MIN($E$2:$E$8761)-15))*Data[[#This Row],[temperatuur]])+18.151</f>
        <v>15.356882352941176</v>
      </c>
      <c r="G5551" s="7">
        <f>Data[[#This Row],[Tintern ]]-Data[[#This Row],[temperatuur]]</f>
        <v>2.0568823529411748</v>
      </c>
      <c r="H5551" s="7">
        <f>ROUND(IF(Data[[#This Row],[deltaT]]&gt;0,(Data[[#This Row],[Tintern ]]-Data[[#This Row],[temperatuur]])*Uitgangspunten!$B$9,0),1)</f>
        <v>7.1</v>
      </c>
      <c r="I5551"/>
      <c r="J5551"/>
      <c r="K5551" s="6"/>
      <c r="O5551" s="5"/>
      <c r="P5551" s="8"/>
      <c r="U5551"/>
      <c r="V5551"/>
    </row>
    <row r="5552" spans="1:22" x14ac:dyDescent="0.25">
      <c r="A5552">
        <v>2008</v>
      </c>
      <c r="B5552">
        <v>7</v>
      </c>
      <c r="C5552">
        <v>21</v>
      </c>
      <c r="D5552">
        <v>22</v>
      </c>
      <c r="E5552" s="13">
        <v>13.3</v>
      </c>
      <c r="F5552" s="7">
        <f>(((20-15)/(MIN($E$2:$E$8761)-15))*Data[[#This Row],[temperatuur]])+18.151</f>
        <v>15.356882352941176</v>
      </c>
      <c r="G5552" s="7">
        <f>Data[[#This Row],[Tintern ]]-Data[[#This Row],[temperatuur]]</f>
        <v>2.0568823529411748</v>
      </c>
      <c r="H5552" s="7">
        <f>ROUND(IF(Data[[#This Row],[deltaT]]&gt;0,(Data[[#This Row],[Tintern ]]-Data[[#This Row],[temperatuur]])*Uitgangspunten!$B$9,0),1)</f>
        <v>7.1</v>
      </c>
      <c r="I5552"/>
      <c r="J5552"/>
      <c r="K5552" s="6"/>
      <c r="O5552" s="5"/>
      <c r="P5552" s="8"/>
      <c r="U5552"/>
      <c r="V5552"/>
    </row>
    <row r="5553" spans="1:22" x14ac:dyDescent="0.25">
      <c r="A5553">
        <v>2008</v>
      </c>
      <c r="B5553">
        <v>7</v>
      </c>
      <c r="C5553">
        <v>21</v>
      </c>
      <c r="D5553">
        <v>23</v>
      </c>
      <c r="E5553" s="13">
        <v>13.3</v>
      </c>
      <c r="F5553" s="7">
        <f>(((20-15)/(MIN($E$2:$E$8761)-15))*Data[[#This Row],[temperatuur]])+18.151</f>
        <v>15.356882352941176</v>
      </c>
      <c r="G5553" s="7">
        <f>Data[[#This Row],[Tintern ]]-Data[[#This Row],[temperatuur]]</f>
        <v>2.0568823529411748</v>
      </c>
      <c r="H5553" s="7">
        <f>ROUND(IF(Data[[#This Row],[deltaT]]&gt;0,(Data[[#This Row],[Tintern ]]-Data[[#This Row],[temperatuur]])*Uitgangspunten!$B$9,0),1)</f>
        <v>7.1</v>
      </c>
      <c r="I5553"/>
      <c r="J5553"/>
      <c r="K5553" s="6"/>
      <c r="O5553" s="5"/>
      <c r="P5553" s="8"/>
      <c r="U5553"/>
      <c r="V5553"/>
    </row>
    <row r="5554" spans="1:22" x14ac:dyDescent="0.25">
      <c r="A5554">
        <v>2008</v>
      </c>
      <c r="B5554">
        <v>7</v>
      </c>
      <c r="C5554">
        <v>21</v>
      </c>
      <c r="D5554">
        <v>24</v>
      </c>
      <c r="E5554" s="13">
        <v>13.3</v>
      </c>
      <c r="F5554" s="7">
        <f>(((20-15)/(MIN($E$2:$E$8761)-15))*Data[[#This Row],[temperatuur]])+18.151</f>
        <v>15.356882352941176</v>
      </c>
      <c r="G5554" s="7">
        <f>Data[[#This Row],[Tintern ]]-Data[[#This Row],[temperatuur]]</f>
        <v>2.0568823529411748</v>
      </c>
      <c r="H5554" s="7">
        <f>ROUND(IF(Data[[#This Row],[deltaT]]&gt;0,(Data[[#This Row],[Tintern ]]-Data[[#This Row],[temperatuur]])*Uitgangspunten!$B$9,0),1)</f>
        <v>7.1</v>
      </c>
      <c r="I5554"/>
      <c r="J5554"/>
      <c r="K5554" s="6"/>
      <c r="O5554" s="5"/>
      <c r="P5554" s="8"/>
      <c r="U5554"/>
      <c r="V5554"/>
    </row>
    <row r="5555" spans="1:22" x14ac:dyDescent="0.25">
      <c r="A5555">
        <v>2001</v>
      </c>
      <c r="B5555">
        <v>8</v>
      </c>
      <c r="C5555">
        <v>9</v>
      </c>
      <c r="D5555">
        <v>21</v>
      </c>
      <c r="E5555" s="13">
        <v>13.3</v>
      </c>
      <c r="F5555" s="7">
        <f>(((20-15)/(MIN($E$2:$E$8761)-15))*Data[[#This Row],[temperatuur]])+18.151</f>
        <v>15.356882352941176</v>
      </c>
      <c r="G5555" s="7">
        <f>Data[[#This Row],[Tintern ]]-Data[[#This Row],[temperatuur]]</f>
        <v>2.0568823529411748</v>
      </c>
      <c r="H5555" s="7">
        <f>ROUND(IF(Data[[#This Row],[deltaT]]&gt;0,(Data[[#This Row],[Tintern ]]-Data[[#This Row],[temperatuur]])*Uitgangspunten!$B$9,0),1)</f>
        <v>7.1</v>
      </c>
      <c r="I5555"/>
      <c r="J5555"/>
      <c r="K5555" s="6"/>
      <c r="O5555" s="5"/>
      <c r="P5555" s="8"/>
      <c r="U5555"/>
      <c r="V5555"/>
    </row>
    <row r="5556" spans="1:22" x14ac:dyDescent="0.25">
      <c r="A5556">
        <v>2011</v>
      </c>
      <c r="B5556">
        <v>9</v>
      </c>
      <c r="C5556">
        <v>14</v>
      </c>
      <c r="D5556">
        <v>19</v>
      </c>
      <c r="E5556" s="13">
        <v>13.3</v>
      </c>
      <c r="F5556" s="7">
        <f>(((20-15)/(MIN($E$2:$E$8761)-15))*Data[[#This Row],[temperatuur]])+18.151</f>
        <v>15.356882352941176</v>
      </c>
      <c r="G5556" s="7">
        <f>Data[[#This Row],[Tintern ]]-Data[[#This Row],[temperatuur]]</f>
        <v>2.0568823529411748</v>
      </c>
      <c r="H5556" s="7">
        <f>ROUND(IF(Data[[#This Row],[deltaT]]&gt;0,(Data[[#This Row],[Tintern ]]-Data[[#This Row],[temperatuur]])*Uitgangspunten!$B$9,0),1)</f>
        <v>7.1</v>
      </c>
      <c r="I5556"/>
      <c r="J5556"/>
      <c r="K5556" s="6"/>
      <c r="O5556" s="5"/>
      <c r="P5556" s="8"/>
      <c r="U5556"/>
      <c r="V5556"/>
    </row>
    <row r="5557" spans="1:22" x14ac:dyDescent="0.25">
      <c r="A5557">
        <v>2011</v>
      </c>
      <c r="B5557">
        <v>9</v>
      </c>
      <c r="C5557">
        <v>18</v>
      </c>
      <c r="D5557">
        <v>14</v>
      </c>
      <c r="E5557" s="13">
        <v>13.3</v>
      </c>
      <c r="F5557" s="7">
        <f>(((20-15)/(MIN($E$2:$E$8761)-15))*Data[[#This Row],[temperatuur]])+18.151</f>
        <v>15.356882352941176</v>
      </c>
      <c r="G5557" s="7">
        <f>Data[[#This Row],[Tintern ]]-Data[[#This Row],[temperatuur]]</f>
        <v>2.0568823529411748</v>
      </c>
      <c r="H5557" s="7">
        <f>ROUND(IF(Data[[#This Row],[deltaT]]&gt;0,(Data[[#This Row],[Tintern ]]-Data[[#This Row],[temperatuur]])*Uitgangspunten!$B$9,0),1)</f>
        <v>7.1</v>
      </c>
      <c r="I5557"/>
      <c r="J5557"/>
      <c r="K5557" s="6"/>
      <c r="O5557" s="5"/>
      <c r="P5557" s="8"/>
      <c r="U5557"/>
      <c r="V5557"/>
    </row>
    <row r="5558" spans="1:22" x14ac:dyDescent="0.25">
      <c r="A5558">
        <v>2011</v>
      </c>
      <c r="B5558">
        <v>9</v>
      </c>
      <c r="C5558">
        <v>20</v>
      </c>
      <c r="D5558">
        <v>5</v>
      </c>
      <c r="E5558" s="13">
        <v>13.3</v>
      </c>
      <c r="F5558" s="7">
        <f>(((20-15)/(MIN($E$2:$E$8761)-15))*Data[[#This Row],[temperatuur]])+18.151</f>
        <v>15.356882352941176</v>
      </c>
      <c r="G5558" s="7">
        <f>Data[[#This Row],[Tintern ]]-Data[[#This Row],[temperatuur]]</f>
        <v>2.0568823529411748</v>
      </c>
      <c r="H5558" s="7">
        <f>ROUND(IF(Data[[#This Row],[deltaT]]&gt;0,(Data[[#This Row],[Tintern ]]-Data[[#This Row],[temperatuur]])*Uitgangspunten!$B$9,0),1)</f>
        <v>7.1</v>
      </c>
      <c r="I5558"/>
      <c r="J5558"/>
      <c r="K5558" s="6"/>
      <c r="O5558" s="5"/>
      <c r="P5558" s="8"/>
      <c r="U5558"/>
      <c r="V5558"/>
    </row>
    <row r="5559" spans="1:22" x14ac:dyDescent="0.25">
      <c r="A5559">
        <v>2011</v>
      </c>
      <c r="B5559">
        <v>9</v>
      </c>
      <c r="C5559">
        <v>22</v>
      </c>
      <c r="D5559">
        <v>2</v>
      </c>
      <c r="E5559" s="13">
        <v>13.3</v>
      </c>
      <c r="F5559" s="7">
        <f>(((20-15)/(MIN($E$2:$E$8761)-15))*Data[[#This Row],[temperatuur]])+18.151</f>
        <v>15.356882352941176</v>
      </c>
      <c r="G5559" s="7">
        <f>Data[[#This Row],[Tintern ]]-Data[[#This Row],[temperatuur]]</f>
        <v>2.0568823529411748</v>
      </c>
      <c r="H5559" s="7">
        <f>ROUND(IF(Data[[#This Row],[deltaT]]&gt;0,(Data[[#This Row],[Tintern ]]-Data[[#This Row],[temperatuur]])*Uitgangspunten!$B$9,0),1)</f>
        <v>7.1</v>
      </c>
      <c r="I5559"/>
      <c r="J5559"/>
      <c r="K5559" s="6"/>
      <c r="O5559" s="5"/>
      <c r="P5559" s="8"/>
      <c r="U5559"/>
      <c r="V5559"/>
    </row>
    <row r="5560" spans="1:22" x14ac:dyDescent="0.25">
      <c r="A5560">
        <v>2011</v>
      </c>
      <c r="B5560">
        <v>9</v>
      </c>
      <c r="C5560">
        <v>29</v>
      </c>
      <c r="D5560">
        <v>6</v>
      </c>
      <c r="E5560" s="13">
        <v>13.3</v>
      </c>
      <c r="F5560" s="7">
        <f>(((20-15)/(MIN($E$2:$E$8761)-15))*Data[[#This Row],[temperatuur]])+18.151</f>
        <v>15.356882352941176</v>
      </c>
      <c r="G5560" s="7">
        <f>Data[[#This Row],[Tintern ]]-Data[[#This Row],[temperatuur]]</f>
        <v>2.0568823529411748</v>
      </c>
      <c r="H5560" s="7">
        <f>ROUND(IF(Data[[#This Row],[deltaT]]&gt;0,(Data[[#This Row],[Tintern ]]-Data[[#This Row],[temperatuur]])*Uitgangspunten!$B$9,0),1)</f>
        <v>7.1</v>
      </c>
      <c r="I5560"/>
      <c r="J5560"/>
      <c r="K5560" s="6"/>
      <c r="O5560" s="5"/>
      <c r="P5560" s="8"/>
      <c r="U5560"/>
      <c r="V5560"/>
    </row>
    <row r="5561" spans="1:22" x14ac:dyDescent="0.25">
      <c r="A5561">
        <v>2010</v>
      </c>
      <c r="B5561">
        <v>10</v>
      </c>
      <c r="C5561" s="3">
        <v>1</v>
      </c>
      <c r="D5561" s="3">
        <v>20</v>
      </c>
      <c r="E5561" s="13">
        <v>13.3</v>
      </c>
      <c r="F5561" s="7">
        <f>(((20-15)/(MIN($E$2:$E$8761)-15))*Data[[#This Row],[temperatuur]])+18.151</f>
        <v>15.356882352941176</v>
      </c>
      <c r="G5561" s="7">
        <f>Data[[#This Row],[Tintern ]]-Data[[#This Row],[temperatuur]]</f>
        <v>2.0568823529411748</v>
      </c>
      <c r="H5561" s="7">
        <f>ROUND(IF(Data[[#This Row],[deltaT]]&gt;0,(Data[[#This Row],[Tintern ]]-Data[[#This Row],[temperatuur]])*Uitgangspunten!$B$9,0),1)</f>
        <v>7.1</v>
      </c>
      <c r="I5561"/>
      <c r="J5561"/>
      <c r="K5561" s="6"/>
      <c r="O5561" s="5"/>
      <c r="P5561" s="8"/>
      <c r="U5561"/>
      <c r="V5561"/>
    </row>
    <row r="5562" spans="1:22" x14ac:dyDescent="0.25">
      <c r="A5562">
        <v>2010</v>
      </c>
      <c r="B5562">
        <v>10</v>
      </c>
      <c r="C5562">
        <v>4</v>
      </c>
      <c r="D5562">
        <v>4</v>
      </c>
      <c r="E5562" s="13">
        <v>13.3</v>
      </c>
      <c r="F5562" s="7">
        <f>(((20-15)/(MIN($E$2:$E$8761)-15))*Data[[#This Row],[temperatuur]])+18.151</f>
        <v>15.356882352941176</v>
      </c>
      <c r="G5562" s="7">
        <f>Data[[#This Row],[Tintern ]]-Data[[#This Row],[temperatuur]]</f>
        <v>2.0568823529411748</v>
      </c>
      <c r="H5562" s="7">
        <f>ROUND(IF(Data[[#This Row],[deltaT]]&gt;0,(Data[[#This Row],[Tintern ]]-Data[[#This Row],[temperatuur]])*Uitgangspunten!$B$9,0),1)</f>
        <v>7.1</v>
      </c>
      <c r="I5562"/>
      <c r="J5562"/>
      <c r="K5562" s="6"/>
      <c r="O5562" s="5"/>
      <c r="P5562" s="8"/>
      <c r="U5562"/>
      <c r="V5562"/>
    </row>
    <row r="5563" spans="1:22" x14ac:dyDescent="0.25">
      <c r="A5563">
        <v>2010</v>
      </c>
      <c r="B5563">
        <v>10</v>
      </c>
      <c r="C5563">
        <v>10</v>
      </c>
      <c r="D5563">
        <v>17</v>
      </c>
      <c r="E5563" s="13">
        <v>13.3</v>
      </c>
      <c r="F5563" s="7">
        <f>(((20-15)/(MIN($E$2:$E$8761)-15))*Data[[#This Row],[temperatuur]])+18.151</f>
        <v>15.356882352941176</v>
      </c>
      <c r="G5563" s="7">
        <f>Data[[#This Row],[Tintern ]]-Data[[#This Row],[temperatuur]]</f>
        <v>2.0568823529411748</v>
      </c>
      <c r="H5563" s="7">
        <f>ROUND(IF(Data[[#This Row],[deltaT]]&gt;0,(Data[[#This Row],[Tintern ]]-Data[[#This Row],[temperatuur]])*Uitgangspunten!$B$9,0),1)</f>
        <v>7.1</v>
      </c>
      <c r="I5563"/>
      <c r="J5563"/>
      <c r="K5563" s="6"/>
      <c r="O5563" s="5"/>
      <c r="P5563" s="8"/>
      <c r="U5563"/>
      <c r="V5563"/>
    </row>
    <row r="5564" spans="1:22" x14ac:dyDescent="0.25">
      <c r="A5564">
        <v>2003</v>
      </c>
      <c r="B5564">
        <v>11</v>
      </c>
      <c r="C5564">
        <v>19</v>
      </c>
      <c r="D5564">
        <v>13</v>
      </c>
      <c r="E5564" s="13">
        <v>13.3</v>
      </c>
      <c r="F5564" s="7">
        <f>(((20-15)/(MIN($E$2:$E$8761)-15))*Data[[#This Row],[temperatuur]])+18.151</f>
        <v>15.356882352941176</v>
      </c>
      <c r="G5564" s="7">
        <f>Data[[#This Row],[Tintern ]]-Data[[#This Row],[temperatuur]]</f>
        <v>2.0568823529411748</v>
      </c>
      <c r="H5564" s="7">
        <f>ROUND(IF(Data[[#This Row],[deltaT]]&gt;0,(Data[[#This Row],[Tintern ]]-Data[[#This Row],[temperatuur]])*Uitgangspunten!$B$9,0),1)</f>
        <v>7.1</v>
      </c>
      <c r="I5564"/>
      <c r="J5564"/>
      <c r="K5564" s="6"/>
      <c r="O5564" s="5"/>
      <c r="P5564" s="8"/>
      <c r="U5564"/>
      <c r="V5564"/>
    </row>
    <row r="5565" spans="1:22" x14ac:dyDescent="0.25">
      <c r="A5565">
        <v>2003</v>
      </c>
      <c r="B5565">
        <v>11</v>
      </c>
      <c r="C5565">
        <v>22</v>
      </c>
      <c r="D5565">
        <v>21</v>
      </c>
      <c r="E5565" s="13">
        <v>13.3</v>
      </c>
      <c r="F5565" s="7">
        <f>(((20-15)/(MIN($E$2:$E$8761)-15))*Data[[#This Row],[temperatuur]])+18.151</f>
        <v>15.356882352941176</v>
      </c>
      <c r="G5565" s="7">
        <f>Data[[#This Row],[Tintern ]]-Data[[#This Row],[temperatuur]]</f>
        <v>2.0568823529411748</v>
      </c>
      <c r="H5565" s="7">
        <f>ROUND(IF(Data[[#This Row],[deltaT]]&gt;0,(Data[[#This Row],[Tintern ]]-Data[[#This Row],[temperatuur]])*Uitgangspunten!$B$9,0),1)</f>
        <v>7.1</v>
      </c>
      <c r="I5565"/>
      <c r="J5565"/>
      <c r="K5565" s="6"/>
      <c r="O5565" s="5"/>
      <c r="P5565" s="8"/>
      <c r="U5565"/>
      <c r="V5565"/>
    </row>
    <row r="5566" spans="1:22" x14ac:dyDescent="0.25">
      <c r="A5566">
        <v>2003</v>
      </c>
      <c r="B5566">
        <v>11</v>
      </c>
      <c r="C5566">
        <v>23</v>
      </c>
      <c r="D5566">
        <v>15</v>
      </c>
      <c r="E5566" s="13">
        <v>13.3</v>
      </c>
      <c r="F5566" s="7">
        <f>(((20-15)/(MIN($E$2:$E$8761)-15))*Data[[#This Row],[temperatuur]])+18.151</f>
        <v>15.356882352941176</v>
      </c>
      <c r="G5566" s="7">
        <f>Data[[#This Row],[Tintern ]]-Data[[#This Row],[temperatuur]]</f>
        <v>2.0568823529411748</v>
      </c>
      <c r="H5566" s="7">
        <f>ROUND(IF(Data[[#This Row],[deltaT]]&gt;0,(Data[[#This Row],[Tintern ]]-Data[[#This Row],[temperatuur]])*Uitgangspunten!$B$9,0),1)</f>
        <v>7.1</v>
      </c>
      <c r="I5566"/>
      <c r="J5566"/>
      <c r="K5566" s="6"/>
      <c r="O5566" s="5"/>
      <c r="P5566" s="8"/>
      <c r="U5566"/>
      <c r="V5566"/>
    </row>
    <row r="5567" spans="1:22" x14ac:dyDescent="0.25">
      <c r="A5567">
        <v>2004</v>
      </c>
      <c r="B5567">
        <v>2</v>
      </c>
      <c r="C5567">
        <v>3</v>
      </c>
      <c r="D5567">
        <v>10</v>
      </c>
      <c r="E5567" s="13">
        <v>13.4</v>
      </c>
      <c r="F5567" s="7">
        <f>(((20-15)/(MIN($E$2:$E$8761)-15))*Data[[#This Row],[temperatuur]])+18.151</f>
        <v>15.335873949579831</v>
      </c>
      <c r="G5567" s="7">
        <f>Data[[#This Row],[Tintern ]]-Data[[#This Row],[temperatuur]]</f>
        <v>1.9358739495798307</v>
      </c>
      <c r="H5567" s="7">
        <f>ROUND(IF(Data[[#This Row],[deltaT]]&gt;0,(Data[[#This Row],[Tintern ]]-Data[[#This Row],[temperatuur]])*Uitgangspunten!$B$9,0),1)</f>
        <v>6.7</v>
      </c>
      <c r="I5567"/>
      <c r="J5567"/>
      <c r="K5567" s="6"/>
      <c r="O5567" s="5"/>
      <c r="P5567" s="8"/>
      <c r="U5567"/>
      <c r="V5567"/>
    </row>
    <row r="5568" spans="1:22" x14ac:dyDescent="0.25">
      <c r="A5568">
        <v>2004</v>
      </c>
      <c r="B5568">
        <v>2</v>
      </c>
      <c r="C5568">
        <v>4</v>
      </c>
      <c r="D5568">
        <v>4</v>
      </c>
      <c r="E5568" s="13">
        <v>13.4</v>
      </c>
      <c r="F5568" s="7">
        <f>(((20-15)/(MIN($E$2:$E$8761)-15))*Data[[#This Row],[temperatuur]])+18.151</f>
        <v>15.335873949579831</v>
      </c>
      <c r="G5568" s="7">
        <f>Data[[#This Row],[Tintern ]]-Data[[#This Row],[temperatuur]]</f>
        <v>1.9358739495798307</v>
      </c>
      <c r="H5568" s="7">
        <f>ROUND(IF(Data[[#This Row],[deltaT]]&gt;0,(Data[[#This Row],[Tintern ]]-Data[[#This Row],[temperatuur]])*Uitgangspunten!$B$9,0),1)</f>
        <v>6.7</v>
      </c>
      <c r="I5568"/>
      <c r="J5568"/>
      <c r="K5568" s="6"/>
      <c r="O5568" s="5"/>
      <c r="P5568" s="8"/>
      <c r="U5568"/>
      <c r="V5568"/>
    </row>
    <row r="5569" spans="1:22" x14ac:dyDescent="0.25">
      <c r="A5569">
        <v>2004</v>
      </c>
      <c r="B5569">
        <v>3</v>
      </c>
      <c r="C5569">
        <v>29</v>
      </c>
      <c r="D5569">
        <v>14</v>
      </c>
      <c r="E5569" s="13">
        <v>13.4</v>
      </c>
      <c r="F5569" s="7">
        <f>(((20-15)/(MIN($E$2:$E$8761)-15))*Data[[#This Row],[temperatuur]])+18.151</f>
        <v>15.335873949579831</v>
      </c>
      <c r="G5569" s="7">
        <f>Data[[#This Row],[Tintern ]]-Data[[#This Row],[temperatuur]]</f>
        <v>1.9358739495798307</v>
      </c>
      <c r="H5569" s="7">
        <f>ROUND(IF(Data[[#This Row],[deltaT]]&gt;0,(Data[[#This Row],[Tintern ]]-Data[[#This Row],[temperatuur]])*Uitgangspunten!$B$9,0),1)</f>
        <v>6.7</v>
      </c>
      <c r="I5569"/>
      <c r="J5569"/>
      <c r="K5569" s="6"/>
      <c r="O5569" s="5"/>
      <c r="P5569" s="8"/>
      <c r="U5569"/>
      <c r="V5569"/>
    </row>
    <row r="5570" spans="1:22" x14ac:dyDescent="0.25">
      <c r="A5570">
        <v>2002</v>
      </c>
      <c r="B5570">
        <v>4</v>
      </c>
      <c r="C5570">
        <v>8</v>
      </c>
      <c r="D5570">
        <v>14</v>
      </c>
      <c r="E5570" s="13">
        <v>13.4</v>
      </c>
      <c r="F5570" s="7">
        <f>(((20-15)/(MIN($E$2:$E$8761)-15))*Data[[#This Row],[temperatuur]])+18.151</f>
        <v>15.335873949579831</v>
      </c>
      <c r="G5570" s="7">
        <f>Data[[#This Row],[Tintern ]]-Data[[#This Row],[temperatuur]]</f>
        <v>1.9358739495798307</v>
      </c>
      <c r="H5570" s="7">
        <f>ROUND(IF(Data[[#This Row],[deltaT]]&gt;0,(Data[[#This Row],[Tintern ]]-Data[[#This Row],[temperatuur]])*Uitgangspunten!$B$9,0),1)</f>
        <v>6.7</v>
      </c>
      <c r="I5570">
        <f>(MAX(E5546:E5569)+MIN(E5546:E5569))/20</f>
        <v>1.3350000000000002</v>
      </c>
      <c r="J5570"/>
      <c r="K5570" s="6"/>
      <c r="O5570" s="5"/>
      <c r="P5570" s="8"/>
      <c r="U5570"/>
      <c r="V5570"/>
    </row>
    <row r="5571" spans="1:22" x14ac:dyDescent="0.25">
      <c r="A5571">
        <v>2002</v>
      </c>
      <c r="B5571">
        <v>4</v>
      </c>
      <c r="C5571">
        <v>21</v>
      </c>
      <c r="D5571">
        <v>10</v>
      </c>
      <c r="E5571" s="13">
        <v>13.4</v>
      </c>
      <c r="F5571" s="7">
        <f>(((20-15)/(MIN($E$2:$E$8761)-15))*Data[[#This Row],[temperatuur]])+18.151</f>
        <v>15.335873949579831</v>
      </c>
      <c r="G5571" s="7">
        <f>Data[[#This Row],[Tintern ]]-Data[[#This Row],[temperatuur]]</f>
        <v>1.9358739495798307</v>
      </c>
      <c r="H5571" s="7">
        <f>ROUND(IF(Data[[#This Row],[deltaT]]&gt;0,(Data[[#This Row],[Tintern ]]-Data[[#This Row],[temperatuur]])*Uitgangspunten!$B$9,0),1)</f>
        <v>6.7</v>
      </c>
      <c r="I5571"/>
      <c r="J5571"/>
      <c r="K5571" s="6"/>
      <c r="O5571" s="5"/>
      <c r="P5571" s="8"/>
      <c r="U5571"/>
      <c r="V5571"/>
    </row>
    <row r="5572" spans="1:22" x14ac:dyDescent="0.25">
      <c r="A5572">
        <v>2002</v>
      </c>
      <c r="B5572">
        <v>4</v>
      </c>
      <c r="C5572">
        <v>25</v>
      </c>
      <c r="D5572">
        <v>11</v>
      </c>
      <c r="E5572" s="13">
        <v>13.4</v>
      </c>
      <c r="F5572" s="7">
        <f>(((20-15)/(MIN($E$2:$E$8761)-15))*Data[[#This Row],[temperatuur]])+18.151</f>
        <v>15.335873949579831</v>
      </c>
      <c r="G5572" s="7">
        <f>Data[[#This Row],[Tintern ]]-Data[[#This Row],[temperatuur]]</f>
        <v>1.9358739495798307</v>
      </c>
      <c r="H5572" s="7">
        <f>ROUND(IF(Data[[#This Row],[deltaT]]&gt;0,(Data[[#This Row],[Tintern ]]-Data[[#This Row],[temperatuur]])*Uitgangspunten!$B$9,0),1)</f>
        <v>6.7</v>
      </c>
      <c r="I5572"/>
      <c r="J5572"/>
      <c r="K5572" s="6"/>
      <c r="O5572" s="5"/>
      <c r="P5572" s="8"/>
      <c r="U5572"/>
      <c r="V5572"/>
    </row>
    <row r="5573" spans="1:22" x14ac:dyDescent="0.25">
      <c r="A5573">
        <v>2002</v>
      </c>
      <c r="B5573">
        <v>4</v>
      </c>
      <c r="C5573">
        <v>28</v>
      </c>
      <c r="D5573">
        <v>15</v>
      </c>
      <c r="E5573" s="13">
        <v>13.4</v>
      </c>
      <c r="F5573" s="7">
        <f>(((20-15)/(MIN($E$2:$E$8761)-15))*Data[[#This Row],[temperatuur]])+18.151</f>
        <v>15.335873949579831</v>
      </c>
      <c r="G5573" s="7">
        <f>Data[[#This Row],[Tintern ]]-Data[[#This Row],[temperatuur]]</f>
        <v>1.9358739495798307</v>
      </c>
      <c r="H5573" s="7">
        <f>ROUND(IF(Data[[#This Row],[deltaT]]&gt;0,(Data[[#This Row],[Tintern ]]-Data[[#This Row],[temperatuur]])*Uitgangspunten!$B$9,0),1)</f>
        <v>6.7</v>
      </c>
      <c r="I5573"/>
      <c r="J5573"/>
      <c r="K5573" s="6"/>
      <c r="O5573" s="5"/>
      <c r="P5573" s="8"/>
      <c r="U5573"/>
      <c r="V5573"/>
    </row>
    <row r="5574" spans="1:22" x14ac:dyDescent="0.25">
      <c r="A5574">
        <v>2002</v>
      </c>
      <c r="B5574" s="3">
        <v>4</v>
      </c>
      <c r="C5574" s="3">
        <v>30</v>
      </c>
      <c r="D5574" s="3">
        <v>19</v>
      </c>
      <c r="E5574" s="13">
        <v>13.4</v>
      </c>
      <c r="F5574" s="7">
        <f>(((20-15)/(MIN($E$2:$E$8761)-15))*Data[[#This Row],[temperatuur]])+18.151</f>
        <v>15.335873949579831</v>
      </c>
      <c r="G5574" s="7">
        <f>Data[[#This Row],[Tintern ]]-Data[[#This Row],[temperatuur]]</f>
        <v>1.9358739495798307</v>
      </c>
      <c r="H5574" s="7">
        <f>ROUND(IF(Data[[#This Row],[deltaT]]&gt;0,(Data[[#This Row],[Tintern ]]-Data[[#This Row],[temperatuur]])*Uitgangspunten!$B$9,0),1)</f>
        <v>6.7</v>
      </c>
      <c r="I5574"/>
      <c r="J5574"/>
      <c r="K5574" s="6"/>
      <c r="O5574" s="5"/>
      <c r="P5574" s="8"/>
      <c r="U5574"/>
      <c r="V5574"/>
    </row>
    <row r="5575" spans="1:22" x14ac:dyDescent="0.25">
      <c r="A5575">
        <v>2000</v>
      </c>
      <c r="B5575">
        <v>5</v>
      </c>
      <c r="C5575">
        <v>3</v>
      </c>
      <c r="D5575">
        <v>13</v>
      </c>
      <c r="E5575" s="13">
        <v>13.4</v>
      </c>
      <c r="F5575" s="7">
        <f>(((20-15)/(MIN($E$2:$E$8761)-15))*Data[[#This Row],[temperatuur]])+18.151</f>
        <v>15.335873949579831</v>
      </c>
      <c r="G5575" s="7">
        <f>Data[[#This Row],[Tintern ]]-Data[[#This Row],[temperatuur]]</f>
        <v>1.9358739495798307</v>
      </c>
      <c r="H5575" s="7">
        <f>ROUND(IF(Data[[#This Row],[deltaT]]&gt;0,(Data[[#This Row],[Tintern ]]-Data[[#This Row],[temperatuur]])*Uitgangspunten!$B$9,0),1)</f>
        <v>6.7</v>
      </c>
      <c r="I5575"/>
      <c r="J5575"/>
      <c r="K5575" s="6"/>
      <c r="O5575" s="5"/>
      <c r="P5575" s="8"/>
      <c r="U5575"/>
      <c r="V5575"/>
    </row>
    <row r="5576" spans="1:22" x14ac:dyDescent="0.25">
      <c r="A5576">
        <v>2000</v>
      </c>
      <c r="B5576">
        <v>5</v>
      </c>
      <c r="C5576">
        <v>3</v>
      </c>
      <c r="D5576">
        <v>17</v>
      </c>
      <c r="E5576" s="13">
        <v>13.4</v>
      </c>
      <c r="F5576" s="7">
        <f>(((20-15)/(MIN($E$2:$E$8761)-15))*Data[[#This Row],[temperatuur]])+18.151</f>
        <v>15.335873949579831</v>
      </c>
      <c r="G5576" s="7">
        <f>Data[[#This Row],[Tintern ]]-Data[[#This Row],[temperatuur]]</f>
        <v>1.9358739495798307</v>
      </c>
      <c r="H5576" s="7">
        <f>ROUND(IF(Data[[#This Row],[deltaT]]&gt;0,(Data[[#This Row],[Tintern ]]-Data[[#This Row],[temperatuur]])*Uitgangspunten!$B$9,0),1)</f>
        <v>6.7</v>
      </c>
      <c r="I5576"/>
      <c r="J5576"/>
      <c r="K5576" s="6"/>
      <c r="O5576" s="5"/>
      <c r="P5576" s="8"/>
      <c r="U5576"/>
      <c r="V5576"/>
    </row>
    <row r="5577" spans="1:22" x14ac:dyDescent="0.25">
      <c r="A5577">
        <v>2000</v>
      </c>
      <c r="B5577">
        <v>5</v>
      </c>
      <c r="C5577">
        <v>3</v>
      </c>
      <c r="D5577">
        <v>19</v>
      </c>
      <c r="E5577" s="13">
        <v>13.4</v>
      </c>
      <c r="F5577" s="7">
        <f>(((20-15)/(MIN($E$2:$E$8761)-15))*Data[[#This Row],[temperatuur]])+18.151</f>
        <v>15.335873949579831</v>
      </c>
      <c r="G5577" s="7">
        <f>Data[[#This Row],[Tintern ]]-Data[[#This Row],[temperatuur]]</f>
        <v>1.9358739495798307</v>
      </c>
      <c r="H5577" s="7">
        <f>ROUND(IF(Data[[#This Row],[deltaT]]&gt;0,(Data[[#This Row],[Tintern ]]-Data[[#This Row],[temperatuur]])*Uitgangspunten!$B$9,0),1)</f>
        <v>6.7</v>
      </c>
      <c r="I5577"/>
      <c r="J5577"/>
      <c r="K5577" s="6"/>
      <c r="O5577" s="5"/>
      <c r="P5577" s="8"/>
      <c r="U5577"/>
      <c r="V5577"/>
    </row>
    <row r="5578" spans="1:22" x14ac:dyDescent="0.25">
      <c r="A5578">
        <v>2000</v>
      </c>
      <c r="B5578">
        <v>5</v>
      </c>
      <c r="C5578">
        <v>18</v>
      </c>
      <c r="D5578">
        <v>14</v>
      </c>
      <c r="E5578" s="13">
        <v>13.4</v>
      </c>
      <c r="F5578" s="7">
        <f>(((20-15)/(MIN($E$2:$E$8761)-15))*Data[[#This Row],[temperatuur]])+18.151</f>
        <v>15.335873949579831</v>
      </c>
      <c r="G5578" s="7">
        <f>Data[[#This Row],[Tintern ]]-Data[[#This Row],[temperatuur]]</f>
        <v>1.9358739495798307</v>
      </c>
      <c r="H5578" s="7">
        <f>ROUND(IF(Data[[#This Row],[deltaT]]&gt;0,(Data[[#This Row],[Tintern ]]-Data[[#This Row],[temperatuur]])*Uitgangspunten!$B$9,0),1)</f>
        <v>6.7</v>
      </c>
      <c r="I5578"/>
      <c r="J5578"/>
      <c r="K5578" s="6"/>
      <c r="O5578" s="5"/>
      <c r="P5578" s="8"/>
      <c r="U5578"/>
      <c r="V5578"/>
    </row>
    <row r="5579" spans="1:22" x14ac:dyDescent="0.25">
      <c r="A5579">
        <v>2000</v>
      </c>
      <c r="B5579">
        <v>5</v>
      </c>
      <c r="C5579">
        <v>20</v>
      </c>
      <c r="D5579">
        <v>15</v>
      </c>
      <c r="E5579" s="13">
        <v>13.4</v>
      </c>
      <c r="F5579" s="7">
        <f>(((20-15)/(MIN($E$2:$E$8761)-15))*Data[[#This Row],[temperatuur]])+18.151</f>
        <v>15.335873949579831</v>
      </c>
      <c r="G5579" s="7">
        <f>Data[[#This Row],[Tintern ]]-Data[[#This Row],[temperatuur]]</f>
        <v>1.9358739495798307</v>
      </c>
      <c r="H5579" s="7">
        <f>ROUND(IF(Data[[#This Row],[deltaT]]&gt;0,(Data[[#This Row],[Tintern ]]-Data[[#This Row],[temperatuur]])*Uitgangspunten!$B$9,0),1)</f>
        <v>6.7</v>
      </c>
      <c r="I5579"/>
      <c r="J5579"/>
      <c r="K5579" s="6"/>
      <c r="O5579" s="5"/>
      <c r="P5579" s="8"/>
      <c r="U5579"/>
      <c r="V5579"/>
    </row>
    <row r="5580" spans="1:22" x14ac:dyDescent="0.25">
      <c r="A5580">
        <v>2000</v>
      </c>
      <c r="B5580">
        <v>5</v>
      </c>
      <c r="C5580">
        <v>20</v>
      </c>
      <c r="D5580">
        <v>17</v>
      </c>
      <c r="E5580" s="13">
        <v>13.4</v>
      </c>
      <c r="F5580" s="7">
        <f>(((20-15)/(MIN($E$2:$E$8761)-15))*Data[[#This Row],[temperatuur]])+18.151</f>
        <v>15.335873949579831</v>
      </c>
      <c r="G5580" s="7">
        <f>Data[[#This Row],[Tintern ]]-Data[[#This Row],[temperatuur]]</f>
        <v>1.9358739495798307</v>
      </c>
      <c r="H5580" s="7">
        <f>ROUND(IF(Data[[#This Row],[deltaT]]&gt;0,(Data[[#This Row],[Tintern ]]-Data[[#This Row],[temperatuur]])*Uitgangspunten!$B$9,0),1)</f>
        <v>6.7</v>
      </c>
      <c r="I5580"/>
      <c r="J5580"/>
      <c r="K5580" s="6"/>
      <c r="O5580" s="5"/>
      <c r="P5580" s="8"/>
      <c r="U5580"/>
      <c r="V5580"/>
    </row>
    <row r="5581" spans="1:22" x14ac:dyDescent="0.25">
      <c r="A5581">
        <v>2000</v>
      </c>
      <c r="B5581">
        <v>5</v>
      </c>
      <c r="C5581">
        <v>23</v>
      </c>
      <c r="D5581">
        <v>21</v>
      </c>
      <c r="E5581" s="13">
        <v>13.4</v>
      </c>
      <c r="F5581" s="7">
        <f>(((20-15)/(MIN($E$2:$E$8761)-15))*Data[[#This Row],[temperatuur]])+18.151</f>
        <v>15.335873949579831</v>
      </c>
      <c r="G5581" s="7">
        <f>Data[[#This Row],[Tintern ]]-Data[[#This Row],[temperatuur]]</f>
        <v>1.9358739495798307</v>
      </c>
      <c r="H5581" s="7">
        <f>ROUND(IF(Data[[#This Row],[deltaT]]&gt;0,(Data[[#This Row],[Tintern ]]-Data[[#This Row],[temperatuur]])*Uitgangspunten!$B$9,0),1)</f>
        <v>6.7</v>
      </c>
      <c r="I5581"/>
      <c r="J5581"/>
      <c r="K5581" s="6"/>
      <c r="O5581" s="5"/>
      <c r="P5581" s="8"/>
      <c r="U5581"/>
      <c r="V5581"/>
    </row>
    <row r="5582" spans="1:22" x14ac:dyDescent="0.25">
      <c r="A5582">
        <v>2000</v>
      </c>
      <c r="B5582">
        <v>5</v>
      </c>
      <c r="C5582">
        <v>23</v>
      </c>
      <c r="D5582">
        <v>22</v>
      </c>
      <c r="E5582" s="13">
        <v>13.4</v>
      </c>
      <c r="F5582" s="7">
        <f>(((20-15)/(MIN($E$2:$E$8761)-15))*Data[[#This Row],[temperatuur]])+18.151</f>
        <v>15.335873949579831</v>
      </c>
      <c r="G5582" s="7">
        <f>Data[[#This Row],[Tintern ]]-Data[[#This Row],[temperatuur]]</f>
        <v>1.9358739495798307</v>
      </c>
      <c r="H5582" s="7">
        <f>ROUND(IF(Data[[#This Row],[deltaT]]&gt;0,(Data[[#This Row],[Tintern ]]-Data[[#This Row],[temperatuur]])*Uitgangspunten!$B$9,0),1)</f>
        <v>6.7</v>
      </c>
      <c r="I5582"/>
      <c r="J5582"/>
      <c r="K5582" s="6"/>
      <c r="O5582" s="5"/>
      <c r="P5582" s="8"/>
      <c r="U5582"/>
      <c r="V5582"/>
    </row>
    <row r="5583" spans="1:22" x14ac:dyDescent="0.25">
      <c r="A5583">
        <v>2000</v>
      </c>
      <c r="B5583">
        <v>5</v>
      </c>
      <c r="C5583">
        <v>23</v>
      </c>
      <c r="D5583">
        <v>23</v>
      </c>
      <c r="E5583" s="13">
        <v>13.4</v>
      </c>
      <c r="F5583" s="7">
        <f>(((20-15)/(MIN($E$2:$E$8761)-15))*Data[[#This Row],[temperatuur]])+18.151</f>
        <v>15.335873949579831</v>
      </c>
      <c r="G5583" s="7">
        <f>Data[[#This Row],[Tintern ]]-Data[[#This Row],[temperatuur]]</f>
        <v>1.9358739495798307</v>
      </c>
      <c r="H5583" s="7">
        <f>ROUND(IF(Data[[#This Row],[deltaT]]&gt;0,(Data[[#This Row],[Tintern ]]-Data[[#This Row],[temperatuur]])*Uitgangspunten!$B$9,0),1)</f>
        <v>6.7</v>
      </c>
      <c r="I5583"/>
      <c r="J5583"/>
      <c r="K5583" s="6"/>
      <c r="O5583" s="5"/>
      <c r="P5583" s="8"/>
      <c r="U5583"/>
      <c r="V5583"/>
    </row>
    <row r="5584" spans="1:22" x14ac:dyDescent="0.25">
      <c r="A5584">
        <v>2000</v>
      </c>
      <c r="B5584">
        <v>5</v>
      </c>
      <c r="C5584">
        <v>24</v>
      </c>
      <c r="D5584">
        <v>4</v>
      </c>
      <c r="E5584" s="13">
        <v>13.4</v>
      </c>
      <c r="F5584" s="7">
        <f>(((20-15)/(MIN($E$2:$E$8761)-15))*Data[[#This Row],[temperatuur]])+18.151</f>
        <v>15.335873949579831</v>
      </c>
      <c r="G5584" s="7">
        <f>Data[[#This Row],[Tintern ]]-Data[[#This Row],[temperatuur]]</f>
        <v>1.9358739495798307</v>
      </c>
      <c r="H5584" s="7">
        <f>ROUND(IF(Data[[#This Row],[deltaT]]&gt;0,(Data[[#This Row],[Tintern ]]-Data[[#This Row],[temperatuur]])*Uitgangspunten!$B$9,0),1)</f>
        <v>6.7</v>
      </c>
      <c r="I5584"/>
      <c r="J5584"/>
      <c r="K5584" s="6"/>
      <c r="O5584" s="5"/>
      <c r="P5584" s="8"/>
      <c r="U5584"/>
      <c r="V5584"/>
    </row>
    <row r="5585" spans="1:22" x14ac:dyDescent="0.25">
      <c r="A5585">
        <v>2000</v>
      </c>
      <c r="B5585">
        <v>5</v>
      </c>
      <c r="C5585">
        <v>26</v>
      </c>
      <c r="D5585">
        <v>21</v>
      </c>
      <c r="E5585" s="13">
        <v>13.4</v>
      </c>
      <c r="F5585" s="7">
        <f>(((20-15)/(MIN($E$2:$E$8761)-15))*Data[[#This Row],[temperatuur]])+18.151</f>
        <v>15.335873949579831</v>
      </c>
      <c r="G5585" s="7">
        <f>Data[[#This Row],[Tintern ]]-Data[[#This Row],[temperatuur]]</f>
        <v>1.9358739495798307</v>
      </c>
      <c r="H5585" s="7">
        <f>ROUND(IF(Data[[#This Row],[deltaT]]&gt;0,(Data[[#This Row],[Tintern ]]-Data[[#This Row],[temperatuur]])*Uitgangspunten!$B$9,0),1)</f>
        <v>6.7</v>
      </c>
      <c r="I5585"/>
      <c r="J5585"/>
      <c r="K5585" s="6"/>
      <c r="O5585" s="5"/>
      <c r="P5585" s="8"/>
      <c r="U5585"/>
      <c r="V5585"/>
    </row>
    <row r="5586" spans="1:22" x14ac:dyDescent="0.25">
      <c r="A5586">
        <v>2000</v>
      </c>
      <c r="B5586">
        <v>5</v>
      </c>
      <c r="C5586">
        <v>29</v>
      </c>
      <c r="D5586">
        <v>12</v>
      </c>
      <c r="E5586" s="13">
        <v>13.4</v>
      </c>
      <c r="F5586" s="7">
        <f>(((20-15)/(MIN($E$2:$E$8761)-15))*Data[[#This Row],[temperatuur]])+18.151</f>
        <v>15.335873949579831</v>
      </c>
      <c r="G5586" s="7">
        <f>Data[[#This Row],[Tintern ]]-Data[[#This Row],[temperatuur]]</f>
        <v>1.9358739495798307</v>
      </c>
      <c r="H5586" s="7">
        <f>ROUND(IF(Data[[#This Row],[deltaT]]&gt;0,(Data[[#This Row],[Tintern ]]-Data[[#This Row],[temperatuur]])*Uitgangspunten!$B$9,0),1)</f>
        <v>6.7</v>
      </c>
      <c r="I5586"/>
      <c r="J5586"/>
      <c r="K5586" s="6"/>
      <c r="O5586" s="5"/>
      <c r="P5586" s="8"/>
      <c r="U5586"/>
      <c r="V5586"/>
    </row>
    <row r="5587" spans="1:22" x14ac:dyDescent="0.25">
      <c r="A5587">
        <v>2000</v>
      </c>
      <c r="B5587">
        <v>5</v>
      </c>
      <c r="C5587">
        <v>30</v>
      </c>
      <c r="D5587">
        <v>15</v>
      </c>
      <c r="E5587" s="13">
        <v>13.4</v>
      </c>
      <c r="F5587" s="7">
        <f>(((20-15)/(MIN($E$2:$E$8761)-15))*Data[[#This Row],[temperatuur]])+18.151</f>
        <v>15.335873949579831</v>
      </c>
      <c r="G5587" s="7">
        <f>Data[[#This Row],[Tintern ]]-Data[[#This Row],[temperatuur]]</f>
        <v>1.9358739495798307</v>
      </c>
      <c r="H5587" s="7">
        <f>ROUND(IF(Data[[#This Row],[deltaT]]&gt;0,(Data[[#This Row],[Tintern ]]-Data[[#This Row],[temperatuur]])*Uitgangspunten!$B$9,0),1)</f>
        <v>6.7</v>
      </c>
      <c r="I5587"/>
      <c r="J5587"/>
      <c r="K5587" s="6"/>
      <c r="O5587" s="5"/>
      <c r="P5587" s="8"/>
      <c r="U5587"/>
      <c r="V5587"/>
    </row>
    <row r="5588" spans="1:22" x14ac:dyDescent="0.25">
      <c r="A5588">
        <v>2011</v>
      </c>
      <c r="B5588">
        <v>6</v>
      </c>
      <c r="C5588">
        <v>5</v>
      </c>
      <c r="D5588">
        <v>2</v>
      </c>
      <c r="E5588" s="13">
        <v>13.4</v>
      </c>
      <c r="F5588" s="7">
        <f>(((20-15)/(MIN($E$2:$E$8761)-15))*Data[[#This Row],[temperatuur]])+18.151</f>
        <v>15.335873949579831</v>
      </c>
      <c r="G5588" s="7">
        <f>Data[[#This Row],[Tintern ]]-Data[[#This Row],[temperatuur]]</f>
        <v>1.9358739495798307</v>
      </c>
      <c r="H5588" s="7">
        <f>ROUND(IF(Data[[#This Row],[deltaT]]&gt;0,(Data[[#This Row],[Tintern ]]-Data[[#This Row],[temperatuur]])*Uitgangspunten!$B$9,0),1)</f>
        <v>6.7</v>
      </c>
      <c r="I5588"/>
      <c r="J5588"/>
      <c r="K5588" s="6"/>
      <c r="O5588" s="5"/>
      <c r="P5588" s="8"/>
      <c r="U5588"/>
      <c r="V5588"/>
    </row>
    <row r="5589" spans="1:22" x14ac:dyDescent="0.25">
      <c r="A5589">
        <v>2011</v>
      </c>
      <c r="B5589">
        <v>6</v>
      </c>
      <c r="C5589">
        <v>6</v>
      </c>
      <c r="D5589">
        <v>22</v>
      </c>
      <c r="E5589" s="13">
        <v>13.4</v>
      </c>
      <c r="F5589" s="7">
        <f>(((20-15)/(MIN($E$2:$E$8761)-15))*Data[[#This Row],[temperatuur]])+18.151</f>
        <v>15.335873949579831</v>
      </c>
      <c r="G5589" s="7">
        <f>Data[[#This Row],[Tintern ]]-Data[[#This Row],[temperatuur]]</f>
        <v>1.9358739495798307</v>
      </c>
      <c r="H5589" s="7">
        <f>ROUND(IF(Data[[#This Row],[deltaT]]&gt;0,(Data[[#This Row],[Tintern ]]-Data[[#This Row],[temperatuur]])*Uitgangspunten!$B$9,0),1)</f>
        <v>6.7</v>
      </c>
      <c r="I5589"/>
      <c r="J5589"/>
      <c r="K5589" s="6"/>
      <c r="O5589" s="5"/>
      <c r="P5589" s="8"/>
      <c r="U5589"/>
      <c r="V5589"/>
    </row>
    <row r="5590" spans="1:22" x14ac:dyDescent="0.25">
      <c r="A5590">
        <v>2011</v>
      </c>
      <c r="B5590">
        <v>6</v>
      </c>
      <c r="C5590">
        <v>7</v>
      </c>
      <c r="D5590">
        <v>7</v>
      </c>
      <c r="E5590" s="13">
        <v>13.4</v>
      </c>
      <c r="F5590" s="7">
        <f>(((20-15)/(MIN($E$2:$E$8761)-15))*Data[[#This Row],[temperatuur]])+18.151</f>
        <v>15.335873949579831</v>
      </c>
      <c r="G5590" s="7">
        <f>Data[[#This Row],[Tintern ]]-Data[[#This Row],[temperatuur]]</f>
        <v>1.9358739495798307</v>
      </c>
      <c r="H5590" s="7">
        <f>ROUND(IF(Data[[#This Row],[deltaT]]&gt;0,(Data[[#This Row],[Tintern ]]-Data[[#This Row],[temperatuur]])*Uitgangspunten!$B$9,0),1)</f>
        <v>6.7</v>
      </c>
      <c r="I5590"/>
      <c r="J5590"/>
      <c r="K5590" s="6"/>
      <c r="O5590" s="5"/>
      <c r="P5590" s="8"/>
      <c r="U5590"/>
      <c r="V5590"/>
    </row>
    <row r="5591" spans="1:22" x14ac:dyDescent="0.25">
      <c r="A5591">
        <v>2011</v>
      </c>
      <c r="B5591">
        <v>6</v>
      </c>
      <c r="C5591">
        <v>17</v>
      </c>
      <c r="D5591">
        <v>19</v>
      </c>
      <c r="E5591" s="13">
        <v>13.4</v>
      </c>
      <c r="F5591" s="7">
        <f>(((20-15)/(MIN($E$2:$E$8761)-15))*Data[[#This Row],[temperatuur]])+18.151</f>
        <v>15.335873949579831</v>
      </c>
      <c r="G5591" s="7">
        <f>Data[[#This Row],[Tintern ]]-Data[[#This Row],[temperatuur]]</f>
        <v>1.9358739495798307</v>
      </c>
      <c r="H5591" s="7">
        <f>ROUND(IF(Data[[#This Row],[deltaT]]&gt;0,(Data[[#This Row],[Tintern ]]-Data[[#This Row],[temperatuur]])*Uitgangspunten!$B$9,0),1)</f>
        <v>6.7</v>
      </c>
      <c r="I5591"/>
      <c r="J5591"/>
      <c r="K5591" s="6"/>
      <c r="O5591" s="5"/>
      <c r="P5591" s="8"/>
      <c r="U5591"/>
      <c r="V5591"/>
    </row>
    <row r="5592" spans="1:22" x14ac:dyDescent="0.25">
      <c r="A5592">
        <v>2011</v>
      </c>
      <c r="B5592">
        <v>6</v>
      </c>
      <c r="C5592">
        <v>18</v>
      </c>
      <c r="D5592">
        <v>8</v>
      </c>
      <c r="E5592" s="13">
        <v>13.4</v>
      </c>
      <c r="F5592" s="7">
        <f>(((20-15)/(MIN($E$2:$E$8761)-15))*Data[[#This Row],[temperatuur]])+18.151</f>
        <v>15.335873949579831</v>
      </c>
      <c r="G5592" s="7">
        <f>Data[[#This Row],[Tintern ]]-Data[[#This Row],[temperatuur]]</f>
        <v>1.9358739495798307</v>
      </c>
      <c r="H5592" s="7">
        <f>ROUND(IF(Data[[#This Row],[deltaT]]&gt;0,(Data[[#This Row],[Tintern ]]-Data[[#This Row],[temperatuur]])*Uitgangspunten!$B$9,0),1)</f>
        <v>6.7</v>
      </c>
      <c r="I5592"/>
      <c r="J5592"/>
      <c r="K5592" s="6"/>
      <c r="O5592" s="5"/>
      <c r="P5592" s="8"/>
      <c r="U5592"/>
      <c r="V5592"/>
    </row>
    <row r="5593" spans="1:22" x14ac:dyDescent="0.25">
      <c r="A5593">
        <v>2011</v>
      </c>
      <c r="B5593">
        <v>6</v>
      </c>
      <c r="C5593">
        <v>23</v>
      </c>
      <c r="D5593">
        <v>22</v>
      </c>
      <c r="E5593" s="13">
        <v>13.4</v>
      </c>
      <c r="F5593" s="7">
        <f>(((20-15)/(MIN($E$2:$E$8761)-15))*Data[[#This Row],[temperatuur]])+18.151</f>
        <v>15.335873949579831</v>
      </c>
      <c r="G5593" s="7">
        <f>Data[[#This Row],[Tintern ]]-Data[[#This Row],[temperatuur]]</f>
        <v>1.9358739495798307</v>
      </c>
      <c r="H5593" s="7">
        <f>ROUND(IF(Data[[#This Row],[deltaT]]&gt;0,(Data[[#This Row],[Tintern ]]-Data[[#This Row],[temperatuur]])*Uitgangspunten!$B$9,0),1)</f>
        <v>6.7</v>
      </c>
      <c r="I5593"/>
      <c r="J5593"/>
      <c r="K5593" s="6"/>
      <c r="O5593" s="5"/>
      <c r="P5593" s="8"/>
      <c r="U5593"/>
      <c r="V5593"/>
    </row>
    <row r="5594" spans="1:22" x14ac:dyDescent="0.25">
      <c r="A5594">
        <v>2011</v>
      </c>
      <c r="B5594">
        <v>6</v>
      </c>
      <c r="C5594">
        <v>30</v>
      </c>
      <c r="D5594">
        <v>20</v>
      </c>
      <c r="E5594" s="13">
        <v>13.4</v>
      </c>
      <c r="F5594" s="7">
        <f>(((20-15)/(MIN($E$2:$E$8761)-15))*Data[[#This Row],[temperatuur]])+18.151</f>
        <v>15.335873949579831</v>
      </c>
      <c r="G5594" s="7">
        <f>Data[[#This Row],[Tintern ]]-Data[[#This Row],[temperatuur]]</f>
        <v>1.9358739495798307</v>
      </c>
      <c r="H5594" s="7">
        <f>ROUND(IF(Data[[#This Row],[deltaT]]&gt;0,(Data[[#This Row],[Tintern ]]-Data[[#This Row],[temperatuur]])*Uitgangspunten!$B$9,0),1)</f>
        <v>6.7</v>
      </c>
      <c r="I5594">
        <f>(MAX(E5570:E5593)+MIN(E5570:E5593))/20</f>
        <v>1.34</v>
      </c>
      <c r="J5594"/>
      <c r="K5594" s="6"/>
      <c r="O5594" s="5"/>
      <c r="P5594" s="8"/>
      <c r="U5594"/>
      <c r="V5594"/>
    </row>
    <row r="5595" spans="1:22" x14ac:dyDescent="0.25">
      <c r="A5595">
        <v>2008</v>
      </c>
      <c r="B5595">
        <v>7</v>
      </c>
      <c r="C5595">
        <v>19</v>
      </c>
      <c r="D5595">
        <v>20</v>
      </c>
      <c r="E5595" s="13">
        <v>13.4</v>
      </c>
      <c r="F5595" s="7">
        <f>(((20-15)/(MIN($E$2:$E$8761)-15))*Data[[#This Row],[temperatuur]])+18.151</f>
        <v>15.335873949579831</v>
      </c>
      <c r="G5595" s="7">
        <f>Data[[#This Row],[Tintern ]]-Data[[#This Row],[temperatuur]]</f>
        <v>1.9358739495798307</v>
      </c>
      <c r="H5595" s="7">
        <f>ROUND(IF(Data[[#This Row],[deltaT]]&gt;0,(Data[[#This Row],[Tintern ]]-Data[[#This Row],[temperatuur]])*Uitgangspunten!$B$9,0),1)</f>
        <v>6.7</v>
      </c>
      <c r="I5595"/>
      <c r="J5595"/>
      <c r="K5595" s="6"/>
      <c r="O5595" s="5"/>
      <c r="P5595" s="8"/>
      <c r="U5595"/>
      <c r="V5595"/>
    </row>
    <row r="5596" spans="1:22" x14ac:dyDescent="0.25">
      <c r="A5596">
        <v>2008</v>
      </c>
      <c r="B5596">
        <v>7</v>
      </c>
      <c r="C5596">
        <v>19</v>
      </c>
      <c r="D5596">
        <v>23</v>
      </c>
      <c r="E5596" s="13">
        <v>13.4</v>
      </c>
      <c r="F5596" s="7">
        <f>(((20-15)/(MIN($E$2:$E$8761)-15))*Data[[#This Row],[temperatuur]])+18.151</f>
        <v>15.335873949579831</v>
      </c>
      <c r="G5596" s="7">
        <f>Data[[#This Row],[Tintern ]]-Data[[#This Row],[temperatuur]]</f>
        <v>1.9358739495798307</v>
      </c>
      <c r="H5596" s="7">
        <f>ROUND(IF(Data[[#This Row],[deltaT]]&gt;0,(Data[[#This Row],[Tintern ]]-Data[[#This Row],[temperatuur]])*Uitgangspunten!$B$9,0),1)</f>
        <v>6.7</v>
      </c>
      <c r="I5596"/>
      <c r="J5596"/>
      <c r="K5596" s="6"/>
      <c r="O5596" s="5"/>
      <c r="P5596" s="8"/>
      <c r="U5596"/>
      <c r="V5596"/>
    </row>
    <row r="5597" spans="1:22" x14ac:dyDescent="0.25">
      <c r="A5597">
        <v>2008</v>
      </c>
      <c r="B5597">
        <v>7</v>
      </c>
      <c r="C5597">
        <v>20</v>
      </c>
      <c r="D5597">
        <v>20</v>
      </c>
      <c r="E5597" s="13">
        <v>13.4</v>
      </c>
      <c r="F5597" s="7">
        <f>(((20-15)/(MIN($E$2:$E$8761)-15))*Data[[#This Row],[temperatuur]])+18.151</f>
        <v>15.335873949579831</v>
      </c>
      <c r="G5597" s="7">
        <f>Data[[#This Row],[Tintern ]]-Data[[#This Row],[temperatuur]]</f>
        <v>1.9358739495798307</v>
      </c>
      <c r="H5597" s="7">
        <f>ROUND(IF(Data[[#This Row],[deltaT]]&gt;0,(Data[[#This Row],[Tintern ]]-Data[[#This Row],[temperatuur]])*Uitgangspunten!$B$9,0),1)</f>
        <v>6.7</v>
      </c>
      <c r="I5597"/>
      <c r="J5597"/>
      <c r="K5597" s="6"/>
      <c r="O5597" s="5"/>
      <c r="P5597" s="8"/>
      <c r="U5597"/>
      <c r="V5597"/>
    </row>
    <row r="5598" spans="1:22" x14ac:dyDescent="0.25">
      <c r="A5598">
        <v>2008</v>
      </c>
      <c r="B5598">
        <v>7</v>
      </c>
      <c r="C5598">
        <v>21</v>
      </c>
      <c r="D5598">
        <v>21</v>
      </c>
      <c r="E5598" s="13">
        <v>13.4</v>
      </c>
      <c r="F5598" s="7">
        <f>(((20-15)/(MIN($E$2:$E$8761)-15))*Data[[#This Row],[temperatuur]])+18.151</f>
        <v>15.335873949579831</v>
      </c>
      <c r="G5598" s="7">
        <f>Data[[#This Row],[Tintern ]]-Data[[#This Row],[temperatuur]]</f>
        <v>1.9358739495798307</v>
      </c>
      <c r="H5598" s="7">
        <f>ROUND(IF(Data[[#This Row],[deltaT]]&gt;0,(Data[[#This Row],[Tintern ]]-Data[[#This Row],[temperatuur]])*Uitgangspunten!$B$9,0),1)</f>
        <v>6.7</v>
      </c>
      <c r="I5598"/>
      <c r="J5598"/>
      <c r="K5598" s="6"/>
      <c r="O5598" s="5"/>
      <c r="P5598" s="8"/>
      <c r="U5598"/>
      <c r="V5598"/>
    </row>
    <row r="5599" spans="1:22" x14ac:dyDescent="0.25">
      <c r="A5599">
        <v>2008</v>
      </c>
      <c r="B5599">
        <v>7</v>
      </c>
      <c r="C5599">
        <v>24</v>
      </c>
      <c r="D5599">
        <v>4</v>
      </c>
      <c r="E5599" s="13">
        <v>13.4</v>
      </c>
      <c r="F5599" s="7">
        <f>(((20-15)/(MIN($E$2:$E$8761)-15))*Data[[#This Row],[temperatuur]])+18.151</f>
        <v>15.335873949579831</v>
      </c>
      <c r="G5599" s="7">
        <f>Data[[#This Row],[Tintern ]]-Data[[#This Row],[temperatuur]]</f>
        <v>1.9358739495798307</v>
      </c>
      <c r="H5599" s="7">
        <f>ROUND(IF(Data[[#This Row],[deltaT]]&gt;0,(Data[[#This Row],[Tintern ]]-Data[[#This Row],[temperatuur]])*Uitgangspunten!$B$9,0),1)</f>
        <v>6.7</v>
      </c>
      <c r="I5599"/>
      <c r="J5599"/>
      <c r="K5599" s="6"/>
      <c r="O5599" s="5"/>
      <c r="P5599" s="8"/>
      <c r="U5599"/>
      <c r="V5599"/>
    </row>
    <row r="5600" spans="1:22" x14ac:dyDescent="0.25">
      <c r="A5600">
        <v>2001</v>
      </c>
      <c r="B5600">
        <v>8</v>
      </c>
      <c r="C5600">
        <v>10</v>
      </c>
      <c r="D5600">
        <v>7</v>
      </c>
      <c r="E5600" s="13">
        <v>13.4</v>
      </c>
      <c r="F5600" s="7">
        <f>(((20-15)/(MIN($E$2:$E$8761)-15))*Data[[#This Row],[temperatuur]])+18.151</f>
        <v>15.335873949579831</v>
      </c>
      <c r="G5600" s="7">
        <f>Data[[#This Row],[Tintern ]]-Data[[#This Row],[temperatuur]]</f>
        <v>1.9358739495798307</v>
      </c>
      <c r="H5600" s="7">
        <f>ROUND(IF(Data[[#This Row],[deltaT]]&gt;0,(Data[[#This Row],[Tintern ]]-Data[[#This Row],[temperatuur]])*Uitgangspunten!$B$9,0),1)</f>
        <v>6.7</v>
      </c>
      <c r="I5600"/>
      <c r="J5600"/>
      <c r="K5600" s="6"/>
      <c r="O5600" s="5"/>
      <c r="P5600" s="8"/>
      <c r="U5600"/>
      <c r="V5600"/>
    </row>
    <row r="5601" spans="1:22" x14ac:dyDescent="0.25">
      <c r="A5601">
        <v>2001</v>
      </c>
      <c r="B5601">
        <v>8</v>
      </c>
      <c r="C5601">
        <v>10</v>
      </c>
      <c r="D5601">
        <v>8</v>
      </c>
      <c r="E5601" s="13">
        <v>13.4</v>
      </c>
      <c r="F5601" s="7">
        <f>(((20-15)/(MIN($E$2:$E$8761)-15))*Data[[#This Row],[temperatuur]])+18.151</f>
        <v>15.335873949579831</v>
      </c>
      <c r="G5601" s="7">
        <f>Data[[#This Row],[Tintern ]]-Data[[#This Row],[temperatuur]]</f>
        <v>1.9358739495798307</v>
      </c>
      <c r="H5601" s="7">
        <f>ROUND(IF(Data[[#This Row],[deltaT]]&gt;0,(Data[[#This Row],[Tintern ]]-Data[[#This Row],[temperatuur]])*Uitgangspunten!$B$9,0),1)</f>
        <v>6.7</v>
      </c>
      <c r="I5601"/>
      <c r="J5601"/>
      <c r="K5601" s="6"/>
      <c r="O5601" s="5"/>
      <c r="P5601" s="8"/>
      <c r="U5601"/>
      <c r="V5601"/>
    </row>
    <row r="5602" spans="1:22" x14ac:dyDescent="0.25">
      <c r="A5602">
        <v>2001</v>
      </c>
      <c r="B5602">
        <v>8</v>
      </c>
      <c r="C5602">
        <v>17</v>
      </c>
      <c r="D5602">
        <v>1</v>
      </c>
      <c r="E5602" s="13">
        <v>13.4</v>
      </c>
      <c r="F5602" s="7">
        <f>(((20-15)/(MIN($E$2:$E$8761)-15))*Data[[#This Row],[temperatuur]])+18.151</f>
        <v>15.335873949579831</v>
      </c>
      <c r="G5602" s="7">
        <f>Data[[#This Row],[Tintern ]]-Data[[#This Row],[temperatuur]]</f>
        <v>1.9358739495798307</v>
      </c>
      <c r="H5602" s="7">
        <f>ROUND(IF(Data[[#This Row],[deltaT]]&gt;0,(Data[[#This Row],[Tintern ]]-Data[[#This Row],[temperatuur]])*Uitgangspunten!$B$9,0),1)</f>
        <v>6.7</v>
      </c>
      <c r="I5602"/>
      <c r="J5602"/>
      <c r="K5602" s="6"/>
      <c r="O5602" s="5"/>
      <c r="P5602" s="8"/>
      <c r="U5602"/>
      <c r="V5602"/>
    </row>
    <row r="5603" spans="1:22" x14ac:dyDescent="0.25">
      <c r="A5603">
        <v>2001</v>
      </c>
      <c r="B5603">
        <v>8</v>
      </c>
      <c r="C5603">
        <v>20</v>
      </c>
      <c r="D5603">
        <v>22</v>
      </c>
      <c r="E5603" s="13">
        <v>13.4</v>
      </c>
      <c r="F5603" s="7">
        <f>(((20-15)/(MIN($E$2:$E$8761)-15))*Data[[#This Row],[temperatuur]])+18.151</f>
        <v>15.335873949579831</v>
      </c>
      <c r="G5603" s="7">
        <f>Data[[#This Row],[Tintern ]]-Data[[#This Row],[temperatuur]]</f>
        <v>1.9358739495798307</v>
      </c>
      <c r="H5603" s="7">
        <f>ROUND(IF(Data[[#This Row],[deltaT]]&gt;0,(Data[[#This Row],[Tintern ]]-Data[[#This Row],[temperatuur]])*Uitgangspunten!$B$9,0),1)</f>
        <v>6.7</v>
      </c>
      <c r="I5603"/>
      <c r="J5603"/>
      <c r="K5603" s="6"/>
      <c r="O5603" s="5"/>
      <c r="P5603" s="8"/>
      <c r="U5603"/>
      <c r="V5603"/>
    </row>
    <row r="5604" spans="1:22" x14ac:dyDescent="0.25">
      <c r="A5604">
        <v>2001</v>
      </c>
      <c r="B5604">
        <v>8</v>
      </c>
      <c r="C5604">
        <v>21</v>
      </c>
      <c r="D5604">
        <v>6</v>
      </c>
      <c r="E5604" s="13">
        <v>13.4</v>
      </c>
      <c r="F5604" s="7">
        <f>(((20-15)/(MIN($E$2:$E$8761)-15))*Data[[#This Row],[temperatuur]])+18.151</f>
        <v>15.335873949579831</v>
      </c>
      <c r="G5604" s="7">
        <f>Data[[#This Row],[Tintern ]]-Data[[#This Row],[temperatuur]]</f>
        <v>1.9358739495798307</v>
      </c>
      <c r="H5604" s="7">
        <f>ROUND(IF(Data[[#This Row],[deltaT]]&gt;0,(Data[[#This Row],[Tintern ]]-Data[[#This Row],[temperatuur]])*Uitgangspunten!$B$9,0),1)</f>
        <v>6.7</v>
      </c>
      <c r="I5604"/>
      <c r="J5604"/>
      <c r="K5604" s="6"/>
      <c r="O5604" s="5"/>
      <c r="P5604" s="8"/>
      <c r="U5604"/>
      <c r="V5604"/>
    </row>
    <row r="5605" spans="1:22" x14ac:dyDescent="0.25">
      <c r="A5605">
        <v>2011</v>
      </c>
      <c r="B5605">
        <v>9</v>
      </c>
      <c r="C5605">
        <v>2</v>
      </c>
      <c r="D5605">
        <v>7</v>
      </c>
      <c r="E5605" s="13">
        <v>13.4</v>
      </c>
      <c r="F5605" s="7">
        <f>(((20-15)/(MIN($E$2:$E$8761)-15))*Data[[#This Row],[temperatuur]])+18.151</f>
        <v>15.335873949579831</v>
      </c>
      <c r="G5605" s="7">
        <f>Data[[#This Row],[Tintern ]]-Data[[#This Row],[temperatuur]]</f>
        <v>1.9358739495798307</v>
      </c>
      <c r="H5605" s="7">
        <f>ROUND(IF(Data[[#This Row],[deltaT]]&gt;0,(Data[[#This Row],[Tintern ]]-Data[[#This Row],[temperatuur]])*Uitgangspunten!$B$9,0),1)</f>
        <v>6.7</v>
      </c>
      <c r="I5605"/>
      <c r="J5605"/>
      <c r="K5605" s="6"/>
      <c r="O5605" s="5"/>
      <c r="P5605" s="8"/>
      <c r="U5605"/>
      <c r="V5605"/>
    </row>
    <row r="5606" spans="1:22" x14ac:dyDescent="0.25">
      <c r="A5606">
        <v>2011</v>
      </c>
      <c r="B5606">
        <v>9</v>
      </c>
      <c r="C5606">
        <v>5</v>
      </c>
      <c r="D5606">
        <v>2</v>
      </c>
      <c r="E5606" s="13">
        <v>13.4</v>
      </c>
      <c r="F5606" s="7">
        <f>(((20-15)/(MIN($E$2:$E$8761)-15))*Data[[#This Row],[temperatuur]])+18.151</f>
        <v>15.335873949579831</v>
      </c>
      <c r="G5606" s="7">
        <f>Data[[#This Row],[Tintern ]]-Data[[#This Row],[temperatuur]]</f>
        <v>1.9358739495798307</v>
      </c>
      <c r="H5606" s="7">
        <f>ROUND(IF(Data[[#This Row],[deltaT]]&gt;0,(Data[[#This Row],[Tintern ]]-Data[[#This Row],[temperatuur]])*Uitgangspunten!$B$9,0),1)</f>
        <v>6.7</v>
      </c>
      <c r="I5606"/>
      <c r="J5606"/>
      <c r="K5606" s="6"/>
      <c r="O5606" s="5"/>
      <c r="P5606" s="8"/>
      <c r="U5606"/>
      <c r="V5606"/>
    </row>
    <row r="5607" spans="1:22" x14ac:dyDescent="0.25">
      <c r="A5607">
        <v>2011</v>
      </c>
      <c r="B5607">
        <v>9</v>
      </c>
      <c r="C5607">
        <v>8</v>
      </c>
      <c r="D5607">
        <v>6</v>
      </c>
      <c r="E5607" s="13">
        <v>13.4</v>
      </c>
      <c r="F5607" s="7">
        <f>(((20-15)/(MIN($E$2:$E$8761)-15))*Data[[#This Row],[temperatuur]])+18.151</f>
        <v>15.335873949579831</v>
      </c>
      <c r="G5607" s="7">
        <f>Data[[#This Row],[Tintern ]]-Data[[#This Row],[temperatuur]]</f>
        <v>1.9358739495798307</v>
      </c>
      <c r="H5607" s="7">
        <f>ROUND(IF(Data[[#This Row],[deltaT]]&gt;0,(Data[[#This Row],[Tintern ]]-Data[[#This Row],[temperatuur]])*Uitgangspunten!$B$9,0),1)</f>
        <v>6.7</v>
      </c>
      <c r="I5607"/>
      <c r="J5607"/>
      <c r="K5607" s="6"/>
      <c r="O5607" s="5"/>
      <c r="P5607" s="8"/>
      <c r="U5607"/>
      <c r="V5607"/>
    </row>
    <row r="5608" spans="1:22" x14ac:dyDescent="0.25">
      <c r="A5608">
        <v>2011</v>
      </c>
      <c r="B5608">
        <v>9</v>
      </c>
      <c r="C5608">
        <v>8</v>
      </c>
      <c r="D5608">
        <v>8</v>
      </c>
      <c r="E5608" s="13">
        <v>13.4</v>
      </c>
      <c r="F5608" s="7">
        <f>(((20-15)/(MIN($E$2:$E$8761)-15))*Data[[#This Row],[temperatuur]])+18.151</f>
        <v>15.335873949579831</v>
      </c>
      <c r="G5608" s="7">
        <f>Data[[#This Row],[Tintern ]]-Data[[#This Row],[temperatuur]]</f>
        <v>1.9358739495798307</v>
      </c>
      <c r="H5608" s="7">
        <f>ROUND(IF(Data[[#This Row],[deltaT]]&gt;0,(Data[[#This Row],[Tintern ]]-Data[[#This Row],[temperatuur]])*Uitgangspunten!$B$9,0),1)</f>
        <v>6.7</v>
      </c>
      <c r="I5608"/>
      <c r="J5608"/>
      <c r="K5608" s="6"/>
      <c r="O5608" s="5"/>
      <c r="P5608" s="8"/>
      <c r="U5608"/>
      <c r="V5608"/>
    </row>
    <row r="5609" spans="1:22" x14ac:dyDescent="0.25">
      <c r="A5609">
        <v>2011</v>
      </c>
      <c r="B5609">
        <v>9</v>
      </c>
      <c r="C5609">
        <v>22</v>
      </c>
      <c r="D5609">
        <v>5</v>
      </c>
      <c r="E5609" s="13">
        <v>13.4</v>
      </c>
      <c r="F5609" s="7">
        <f>(((20-15)/(MIN($E$2:$E$8761)-15))*Data[[#This Row],[temperatuur]])+18.151</f>
        <v>15.335873949579831</v>
      </c>
      <c r="G5609" s="7">
        <f>Data[[#This Row],[Tintern ]]-Data[[#This Row],[temperatuur]]</f>
        <v>1.9358739495798307</v>
      </c>
      <c r="H5609" s="7">
        <f>ROUND(IF(Data[[#This Row],[deltaT]]&gt;0,(Data[[#This Row],[Tintern ]]-Data[[#This Row],[temperatuur]])*Uitgangspunten!$B$9,0),1)</f>
        <v>6.7</v>
      </c>
      <c r="I5609"/>
      <c r="J5609"/>
      <c r="K5609" s="6"/>
      <c r="O5609" s="5"/>
      <c r="P5609" s="8"/>
      <c r="U5609"/>
      <c r="V5609"/>
    </row>
    <row r="5610" spans="1:22" x14ac:dyDescent="0.25">
      <c r="A5610">
        <v>2011</v>
      </c>
      <c r="B5610">
        <v>9</v>
      </c>
      <c r="C5610">
        <v>22</v>
      </c>
      <c r="D5610">
        <v>6</v>
      </c>
      <c r="E5610" s="13">
        <v>13.4</v>
      </c>
      <c r="F5610" s="7">
        <f>(((20-15)/(MIN($E$2:$E$8761)-15))*Data[[#This Row],[temperatuur]])+18.151</f>
        <v>15.335873949579831</v>
      </c>
      <c r="G5610" s="7">
        <f>Data[[#This Row],[Tintern ]]-Data[[#This Row],[temperatuur]]</f>
        <v>1.9358739495798307</v>
      </c>
      <c r="H5610" s="7">
        <f>ROUND(IF(Data[[#This Row],[deltaT]]&gt;0,(Data[[#This Row],[Tintern ]]-Data[[#This Row],[temperatuur]])*Uitgangspunten!$B$9,0),1)</f>
        <v>6.7</v>
      </c>
      <c r="I5610"/>
      <c r="J5610"/>
      <c r="K5610" s="6"/>
      <c r="O5610" s="5"/>
      <c r="P5610" s="8"/>
      <c r="U5610"/>
      <c r="V5610"/>
    </row>
    <row r="5611" spans="1:22" x14ac:dyDescent="0.25">
      <c r="A5611">
        <v>2011</v>
      </c>
      <c r="B5611">
        <v>9</v>
      </c>
      <c r="C5611">
        <v>22</v>
      </c>
      <c r="D5611">
        <v>21</v>
      </c>
      <c r="E5611" s="13">
        <v>13.4</v>
      </c>
      <c r="F5611" s="7">
        <f>(((20-15)/(MIN($E$2:$E$8761)-15))*Data[[#This Row],[temperatuur]])+18.151</f>
        <v>15.335873949579831</v>
      </c>
      <c r="G5611" s="7">
        <f>Data[[#This Row],[Tintern ]]-Data[[#This Row],[temperatuur]]</f>
        <v>1.9358739495798307</v>
      </c>
      <c r="H5611" s="7">
        <f>ROUND(IF(Data[[#This Row],[deltaT]]&gt;0,(Data[[#This Row],[Tintern ]]-Data[[#This Row],[temperatuur]])*Uitgangspunten!$B$9,0),1)</f>
        <v>6.7</v>
      </c>
      <c r="I5611"/>
      <c r="J5611"/>
      <c r="K5611" s="6"/>
      <c r="O5611" s="5"/>
      <c r="P5611" s="8"/>
      <c r="U5611"/>
      <c r="V5611"/>
    </row>
    <row r="5612" spans="1:22" x14ac:dyDescent="0.25">
      <c r="A5612">
        <v>2011</v>
      </c>
      <c r="B5612">
        <v>9</v>
      </c>
      <c r="C5612">
        <v>27</v>
      </c>
      <c r="D5612">
        <v>19</v>
      </c>
      <c r="E5612" s="13">
        <v>13.4</v>
      </c>
      <c r="F5612" s="7">
        <f>(((20-15)/(MIN($E$2:$E$8761)-15))*Data[[#This Row],[temperatuur]])+18.151</f>
        <v>15.335873949579831</v>
      </c>
      <c r="G5612" s="7">
        <f>Data[[#This Row],[Tintern ]]-Data[[#This Row],[temperatuur]]</f>
        <v>1.9358739495798307</v>
      </c>
      <c r="H5612" s="7">
        <f>ROUND(IF(Data[[#This Row],[deltaT]]&gt;0,(Data[[#This Row],[Tintern ]]-Data[[#This Row],[temperatuur]])*Uitgangspunten!$B$9,0),1)</f>
        <v>6.7</v>
      </c>
      <c r="I5612"/>
      <c r="J5612"/>
      <c r="K5612" s="6"/>
      <c r="O5612" s="5"/>
      <c r="P5612" s="8"/>
      <c r="U5612"/>
      <c r="V5612"/>
    </row>
    <row r="5613" spans="1:22" x14ac:dyDescent="0.25">
      <c r="A5613">
        <v>2010</v>
      </c>
      <c r="B5613">
        <v>10</v>
      </c>
      <c r="C5613">
        <v>8</v>
      </c>
      <c r="D5613">
        <v>4</v>
      </c>
      <c r="E5613" s="13">
        <v>13.4</v>
      </c>
      <c r="F5613" s="7">
        <f>(((20-15)/(MIN($E$2:$E$8761)-15))*Data[[#This Row],[temperatuur]])+18.151</f>
        <v>15.335873949579831</v>
      </c>
      <c r="G5613" s="7">
        <f>Data[[#This Row],[Tintern ]]-Data[[#This Row],[temperatuur]]</f>
        <v>1.9358739495798307</v>
      </c>
      <c r="H5613" s="7">
        <f>ROUND(IF(Data[[#This Row],[deltaT]]&gt;0,(Data[[#This Row],[Tintern ]]-Data[[#This Row],[temperatuur]])*Uitgangspunten!$B$9,0),1)</f>
        <v>6.7</v>
      </c>
      <c r="I5613"/>
      <c r="J5613"/>
      <c r="K5613" s="6"/>
      <c r="O5613" s="5"/>
      <c r="P5613" s="8"/>
      <c r="U5613"/>
      <c r="V5613"/>
    </row>
    <row r="5614" spans="1:22" x14ac:dyDescent="0.25">
      <c r="A5614">
        <v>2010</v>
      </c>
      <c r="B5614">
        <v>10</v>
      </c>
      <c r="C5614">
        <v>8</v>
      </c>
      <c r="D5614">
        <v>5</v>
      </c>
      <c r="E5614" s="13">
        <v>13.4</v>
      </c>
      <c r="F5614" s="7">
        <f>(((20-15)/(MIN($E$2:$E$8761)-15))*Data[[#This Row],[temperatuur]])+18.151</f>
        <v>15.335873949579831</v>
      </c>
      <c r="G5614" s="7">
        <f>Data[[#This Row],[Tintern ]]-Data[[#This Row],[temperatuur]]</f>
        <v>1.9358739495798307</v>
      </c>
      <c r="H5614" s="7">
        <f>ROUND(IF(Data[[#This Row],[deltaT]]&gt;0,(Data[[#This Row],[Tintern ]]-Data[[#This Row],[temperatuur]])*Uitgangspunten!$B$9,0),1)</f>
        <v>6.7</v>
      </c>
      <c r="I5614"/>
      <c r="J5614"/>
      <c r="K5614" s="6"/>
      <c r="O5614" s="5"/>
      <c r="P5614" s="8"/>
      <c r="U5614"/>
      <c r="V5614"/>
    </row>
    <row r="5615" spans="1:22" x14ac:dyDescent="0.25">
      <c r="A5615">
        <v>2010</v>
      </c>
      <c r="B5615">
        <v>10</v>
      </c>
      <c r="C5615">
        <v>8</v>
      </c>
      <c r="D5615">
        <v>6</v>
      </c>
      <c r="E5615" s="13">
        <v>13.4</v>
      </c>
      <c r="F5615" s="7">
        <f>(((20-15)/(MIN($E$2:$E$8761)-15))*Data[[#This Row],[temperatuur]])+18.151</f>
        <v>15.335873949579831</v>
      </c>
      <c r="G5615" s="7">
        <f>Data[[#This Row],[Tintern ]]-Data[[#This Row],[temperatuur]]</f>
        <v>1.9358739495798307</v>
      </c>
      <c r="H5615" s="7">
        <f>ROUND(IF(Data[[#This Row],[deltaT]]&gt;0,(Data[[#This Row],[Tintern ]]-Data[[#This Row],[temperatuur]])*Uitgangspunten!$B$9,0),1)</f>
        <v>6.7</v>
      </c>
      <c r="I5615"/>
      <c r="J5615"/>
      <c r="K5615" s="6"/>
      <c r="O5615" s="5"/>
      <c r="P5615" s="8"/>
      <c r="U5615"/>
      <c r="V5615"/>
    </row>
    <row r="5616" spans="1:22" x14ac:dyDescent="0.25">
      <c r="A5616">
        <v>2003</v>
      </c>
      <c r="B5616">
        <v>11</v>
      </c>
      <c r="C5616">
        <v>5</v>
      </c>
      <c r="D5616">
        <v>15</v>
      </c>
      <c r="E5616" s="13">
        <v>13.4</v>
      </c>
      <c r="F5616" s="7">
        <f>(((20-15)/(MIN($E$2:$E$8761)-15))*Data[[#This Row],[temperatuur]])+18.151</f>
        <v>15.335873949579831</v>
      </c>
      <c r="G5616" s="7">
        <f>Data[[#This Row],[Tintern ]]-Data[[#This Row],[temperatuur]]</f>
        <v>1.9358739495798307</v>
      </c>
      <c r="H5616" s="7">
        <f>ROUND(IF(Data[[#This Row],[deltaT]]&gt;0,(Data[[#This Row],[Tintern ]]-Data[[#This Row],[temperatuur]])*Uitgangspunten!$B$9,0),1)</f>
        <v>6.7</v>
      </c>
      <c r="I5616"/>
      <c r="J5616"/>
      <c r="K5616" s="6"/>
      <c r="O5616" s="5"/>
      <c r="P5616" s="8"/>
      <c r="U5616"/>
      <c r="V5616"/>
    </row>
    <row r="5617" spans="1:22" x14ac:dyDescent="0.25">
      <c r="A5617">
        <v>2003</v>
      </c>
      <c r="B5617">
        <v>11</v>
      </c>
      <c r="C5617">
        <v>10</v>
      </c>
      <c r="D5617">
        <v>14</v>
      </c>
      <c r="E5617" s="13">
        <v>13.4</v>
      </c>
      <c r="F5617" s="7">
        <f>(((20-15)/(MIN($E$2:$E$8761)-15))*Data[[#This Row],[temperatuur]])+18.151</f>
        <v>15.335873949579831</v>
      </c>
      <c r="G5617" s="7">
        <f>Data[[#This Row],[Tintern ]]-Data[[#This Row],[temperatuur]]</f>
        <v>1.9358739495798307</v>
      </c>
      <c r="H5617" s="7">
        <f>ROUND(IF(Data[[#This Row],[deltaT]]&gt;0,(Data[[#This Row],[Tintern ]]-Data[[#This Row],[temperatuur]])*Uitgangspunten!$B$9,0),1)</f>
        <v>6.7</v>
      </c>
      <c r="I5617"/>
      <c r="J5617"/>
      <c r="K5617" s="6"/>
      <c r="O5617" s="5"/>
      <c r="P5617" s="8"/>
      <c r="U5617"/>
      <c r="V5617"/>
    </row>
    <row r="5618" spans="1:22" x14ac:dyDescent="0.25">
      <c r="A5618">
        <v>2003</v>
      </c>
      <c r="B5618">
        <v>11</v>
      </c>
      <c r="C5618">
        <v>22</v>
      </c>
      <c r="D5618">
        <v>18</v>
      </c>
      <c r="E5618" s="13">
        <v>13.4</v>
      </c>
      <c r="F5618" s="7">
        <f>(((20-15)/(MIN($E$2:$E$8761)-15))*Data[[#This Row],[temperatuur]])+18.151</f>
        <v>15.335873949579831</v>
      </c>
      <c r="G5618" s="7">
        <f>Data[[#This Row],[Tintern ]]-Data[[#This Row],[temperatuur]]</f>
        <v>1.9358739495798307</v>
      </c>
      <c r="H5618" s="7">
        <f>ROUND(IF(Data[[#This Row],[deltaT]]&gt;0,(Data[[#This Row],[Tintern ]]-Data[[#This Row],[temperatuur]])*Uitgangspunten!$B$9,0),1)</f>
        <v>6.7</v>
      </c>
      <c r="I5618">
        <f>(MAX(E5594:E5617)+MIN(E5594:E5617))/20</f>
        <v>1.34</v>
      </c>
      <c r="J5618"/>
      <c r="K5618" s="6"/>
      <c r="O5618" s="5"/>
      <c r="P5618" s="8"/>
      <c r="U5618"/>
      <c r="V5618"/>
    </row>
    <row r="5619" spans="1:22" x14ac:dyDescent="0.25">
      <c r="A5619">
        <v>2003</v>
      </c>
      <c r="B5619">
        <v>11</v>
      </c>
      <c r="C5619">
        <v>22</v>
      </c>
      <c r="D5619">
        <v>20</v>
      </c>
      <c r="E5619" s="13">
        <v>13.4</v>
      </c>
      <c r="F5619" s="7">
        <f>(((20-15)/(MIN($E$2:$E$8761)-15))*Data[[#This Row],[temperatuur]])+18.151</f>
        <v>15.335873949579831</v>
      </c>
      <c r="G5619" s="7">
        <f>Data[[#This Row],[Tintern ]]-Data[[#This Row],[temperatuur]]</f>
        <v>1.9358739495798307</v>
      </c>
      <c r="H5619" s="7">
        <f>ROUND(IF(Data[[#This Row],[deltaT]]&gt;0,(Data[[#This Row],[Tintern ]]-Data[[#This Row],[temperatuur]])*Uitgangspunten!$B$9,0),1)</f>
        <v>6.7</v>
      </c>
      <c r="I5619"/>
      <c r="J5619"/>
      <c r="K5619" s="6"/>
      <c r="O5619" s="5"/>
      <c r="P5619" s="8"/>
      <c r="U5619"/>
      <c r="V5619"/>
    </row>
    <row r="5620" spans="1:22" x14ac:dyDescent="0.25">
      <c r="A5620">
        <v>2003</v>
      </c>
      <c r="B5620">
        <v>11</v>
      </c>
      <c r="C5620">
        <v>22</v>
      </c>
      <c r="D5620">
        <v>22</v>
      </c>
      <c r="E5620" s="13">
        <v>13.4</v>
      </c>
      <c r="F5620" s="7">
        <f>(((20-15)/(MIN($E$2:$E$8761)-15))*Data[[#This Row],[temperatuur]])+18.151</f>
        <v>15.335873949579831</v>
      </c>
      <c r="G5620" s="7">
        <f>Data[[#This Row],[Tintern ]]-Data[[#This Row],[temperatuur]]</f>
        <v>1.9358739495798307</v>
      </c>
      <c r="H5620" s="7">
        <f>ROUND(IF(Data[[#This Row],[deltaT]]&gt;0,(Data[[#This Row],[Tintern ]]-Data[[#This Row],[temperatuur]])*Uitgangspunten!$B$9,0),1)</f>
        <v>6.7</v>
      </c>
      <c r="I5620"/>
      <c r="J5620"/>
      <c r="K5620" s="6"/>
      <c r="O5620" s="5"/>
      <c r="P5620" s="8"/>
      <c r="U5620"/>
      <c r="V5620"/>
    </row>
    <row r="5621" spans="1:22" x14ac:dyDescent="0.25">
      <c r="A5621">
        <v>2004</v>
      </c>
      <c r="B5621">
        <v>2</v>
      </c>
      <c r="C5621">
        <v>5</v>
      </c>
      <c r="D5621">
        <v>3</v>
      </c>
      <c r="E5621" s="13">
        <v>13.5</v>
      </c>
      <c r="F5621" s="7">
        <f>(((20-15)/(MIN($E$2:$E$8761)-15))*Data[[#This Row],[temperatuur]])+18.151</f>
        <v>15.314865546218487</v>
      </c>
      <c r="G5621" s="7">
        <f>Data[[#This Row],[Tintern ]]-Data[[#This Row],[temperatuur]]</f>
        <v>1.8148655462184866</v>
      </c>
      <c r="H5621" s="7">
        <f>ROUND(IF(Data[[#This Row],[deltaT]]&gt;0,(Data[[#This Row],[Tintern ]]-Data[[#This Row],[temperatuur]])*Uitgangspunten!$B$9,0),1)</f>
        <v>6.3</v>
      </c>
      <c r="I5621"/>
      <c r="J5621"/>
      <c r="K5621" s="6"/>
      <c r="O5621" s="5"/>
      <c r="P5621" s="8"/>
      <c r="U5621"/>
      <c r="V5621"/>
    </row>
    <row r="5622" spans="1:22" x14ac:dyDescent="0.25">
      <c r="A5622">
        <v>2004</v>
      </c>
      <c r="B5622">
        <v>3</v>
      </c>
      <c r="C5622">
        <v>16</v>
      </c>
      <c r="D5622">
        <v>12</v>
      </c>
      <c r="E5622" s="13">
        <v>13.5</v>
      </c>
      <c r="F5622" s="7">
        <f>(((20-15)/(MIN($E$2:$E$8761)-15))*Data[[#This Row],[temperatuur]])+18.151</f>
        <v>15.314865546218487</v>
      </c>
      <c r="G5622" s="7">
        <f>Data[[#This Row],[Tintern ]]-Data[[#This Row],[temperatuur]]</f>
        <v>1.8148655462184866</v>
      </c>
      <c r="H5622" s="7">
        <f>ROUND(IF(Data[[#This Row],[deltaT]]&gt;0,(Data[[#This Row],[Tintern ]]-Data[[#This Row],[temperatuur]])*Uitgangspunten!$B$9,0),1)</f>
        <v>6.3</v>
      </c>
      <c r="I5622"/>
      <c r="J5622"/>
      <c r="K5622" s="6"/>
      <c r="O5622" s="5"/>
      <c r="P5622" s="8"/>
      <c r="U5622"/>
      <c r="V5622"/>
    </row>
    <row r="5623" spans="1:22" x14ac:dyDescent="0.25">
      <c r="A5623">
        <v>2004</v>
      </c>
      <c r="B5623">
        <v>3</v>
      </c>
      <c r="C5623">
        <v>18</v>
      </c>
      <c r="D5623">
        <v>15</v>
      </c>
      <c r="E5623" s="13">
        <v>13.5</v>
      </c>
      <c r="F5623" s="7">
        <f>(((20-15)/(MIN($E$2:$E$8761)-15))*Data[[#This Row],[temperatuur]])+18.151</f>
        <v>15.314865546218487</v>
      </c>
      <c r="G5623" s="7">
        <f>Data[[#This Row],[Tintern ]]-Data[[#This Row],[temperatuur]]</f>
        <v>1.8148655462184866</v>
      </c>
      <c r="H5623" s="7">
        <f>ROUND(IF(Data[[#This Row],[deltaT]]&gt;0,(Data[[#This Row],[Tintern ]]-Data[[#This Row],[temperatuur]])*Uitgangspunten!$B$9,0),1)</f>
        <v>6.3</v>
      </c>
      <c r="I5623"/>
      <c r="J5623"/>
      <c r="K5623" s="6"/>
      <c r="O5623" s="5"/>
      <c r="P5623" s="8"/>
      <c r="U5623"/>
      <c r="V5623"/>
    </row>
    <row r="5624" spans="1:22" x14ac:dyDescent="0.25">
      <c r="A5624">
        <v>2002</v>
      </c>
      <c r="B5624">
        <v>4</v>
      </c>
      <c r="C5624">
        <v>3</v>
      </c>
      <c r="D5624">
        <v>8</v>
      </c>
      <c r="E5624" s="13">
        <v>13.5</v>
      </c>
      <c r="F5624" s="7">
        <f>(((20-15)/(MIN($E$2:$E$8761)-15))*Data[[#This Row],[temperatuur]])+18.151</f>
        <v>15.314865546218487</v>
      </c>
      <c r="G5624" s="7">
        <f>Data[[#This Row],[Tintern ]]-Data[[#This Row],[temperatuur]]</f>
        <v>1.8148655462184866</v>
      </c>
      <c r="H5624" s="7">
        <f>ROUND(IF(Data[[#This Row],[deltaT]]&gt;0,(Data[[#This Row],[Tintern ]]-Data[[#This Row],[temperatuur]])*Uitgangspunten!$B$9,0),1)</f>
        <v>6.3</v>
      </c>
      <c r="I5624"/>
      <c r="J5624"/>
      <c r="K5624" s="6"/>
      <c r="O5624" s="5"/>
      <c r="P5624" s="8"/>
      <c r="U5624"/>
      <c r="V5624"/>
    </row>
    <row r="5625" spans="1:22" x14ac:dyDescent="0.25">
      <c r="A5625">
        <v>2000</v>
      </c>
      <c r="B5625">
        <v>5</v>
      </c>
      <c r="C5625">
        <v>3</v>
      </c>
      <c r="D5625">
        <v>15</v>
      </c>
      <c r="E5625" s="13">
        <v>13.5</v>
      </c>
      <c r="F5625" s="7">
        <f>(((20-15)/(MIN($E$2:$E$8761)-15))*Data[[#This Row],[temperatuur]])+18.151</f>
        <v>15.314865546218487</v>
      </c>
      <c r="G5625" s="7">
        <f>Data[[#This Row],[Tintern ]]-Data[[#This Row],[temperatuur]]</f>
        <v>1.8148655462184866</v>
      </c>
      <c r="H5625" s="7">
        <f>ROUND(IF(Data[[#This Row],[deltaT]]&gt;0,(Data[[#This Row],[Tintern ]]-Data[[#This Row],[temperatuur]])*Uitgangspunten!$B$9,0),1)</f>
        <v>6.3</v>
      </c>
      <c r="I5625"/>
      <c r="J5625"/>
      <c r="K5625" s="6"/>
      <c r="O5625" s="5"/>
      <c r="P5625" s="8"/>
      <c r="U5625"/>
      <c r="V5625"/>
    </row>
    <row r="5626" spans="1:22" x14ac:dyDescent="0.25">
      <c r="A5626">
        <v>2000</v>
      </c>
      <c r="B5626">
        <v>5</v>
      </c>
      <c r="C5626">
        <v>3</v>
      </c>
      <c r="D5626">
        <v>18</v>
      </c>
      <c r="E5626" s="13">
        <v>13.5</v>
      </c>
      <c r="F5626" s="7">
        <f>(((20-15)/(MIN($E$2:$E$8761)-15))*Data[[#This Row],[temperatuur]])+18.151</f>
        <v>15.314865546218487</v>
      </c>
      <c r="G5626" s="7">
        <f>Data[[#This Row],[Tintern ]]-Data[[#This Row],[temperatuur]]</f>
        <v>1.8148655462184866</v>
      </c>
      <c r="H5626" s="7">
        <f>ROUND(IF(Data[[#This Row],[deltaT]]&gt;0,(Data[[#This Row],[Tintern ]]-Data[[#This Row],[temperatuur]])*Uitgangspunten!$B$9,0),1)</f>
        <v>6.3</v>
      </c>
      <c r="I5626"/>
      <c r="J5626"/>
      <c r="K5626" s="6"/>
      <c r="O5626" s="5"/>
      <c r="P5626" s="8"/>
      <c r="U5626"/>
      <c r="V5626"/>
    </row>
    <row r="5627" spans="1:22" x14ac:dyDescent="0.25">
      <c r="A5627">
        <v>2000</v>
      </c>
      <c r="B5627">
        <v>5</v>
      </c>
      <c r="C5627">
        <v>6</v>
      </c>
      <c r="D5627">
        <v>2</v>
      </c>
      <c r="E5627" s="13">
        <v>13.5</v>
      </c>
      <c r="F5627" s="7">
        <f>(((20-15)/(MIN($E$2:$E$8761)-15))*Data[[#This Row],[temperatuur]])+18.151</f>
        <v>15.314865546218487</v>
      </c>
      <c r="G5627" s="7">
        <f>Data[[#This Row],[Tintern ]]-Data[[#This Row],[temperatuur]]</f>
        <v>1.8148655462184866</v>
      </c>
      <c r="H5627" s="7">
        <f>ROUND(IF(Data[[#This Row],[deltaT]]&gt;0,(Data[[#This Row],[Tintern ]]-Data[[#This Row],[temperatuur]])*Uitgangspunten!$B$9,0),1)</f>
        <v>6.3</v>
      </c>
      <c r="I5627"/>
      <c r="J5627"/>
      <c r="K5627" s="6"/>
      <c r="O5627" s="5"/>
      <c r="P5627" s="8"/>
      <c r="U5627"/>
      <c r="V5627"/>
    </row>
    <row r="5628" spans="1:22" x14ac:dyDescent="0.25">
      <c r="A5628">
        <v>2000</v>
      </c>
      <c r="B5628">
        <v>5</v>
      </c>
      <c r="C5628">
        <v>7</v>
      </c>
      <c r="D5628">
        <v>24</v>
      </c>
      <c r="E5628" s="13">
        <v>13.5</v>
      </c>
      <c r="F5628" s="7">
        <f>(((20-15)/(MIN($E$2:$E$8761)-15))*Data[[#This Row],[temperatuur]])+18.151</f>
        <v>15.314865546218487</v>
      </c>
      <c r="G5628" s="7">
        <f>Data[[#This Row],[Tintern ]]-Data[[#This Row],[temperatuur]]</f>
        <v>1.8148655462184866</v>
      </c>
      <c r="H5628" s="7">
        <f>ROUND(IF(Data[[#This Row],[deltaT]]&gt;0,(Data[[#This Row],[Tintern ]]-Data[[#This Row],[temperatuur]])*Uitgangspunten!$B$9,0),1)</f>
        <v>6.3</v>
      </c>
      <c r="I5628"/>
      <c r="J5628"/>
      <c r="K5628" s="6"/>
      <c r="O5628" s="5"/>
      <c r="P5628" s="8"/>
      <c r="U5628"/>
      <c r="V5628"/>
    </row>
    <row r="5629" spans="1:22" x14ac:dyDescent="0.25">
      <c r="A5629">
        <v>2000</v>
      </c>
      <c r="B5629">
        <v>5</v>
      </c>
      <c r="C5629">
        <v>13</v>
      </c>
      <c r="D5629">
        <v>6</v>
      </c>
      <c r="E5629" s="13">
        <v>13.5</v>
      </c>
      <c r="F5629" s="7">
        <f>(((20-15)/(MIN($E$2:$E$8761)-15))*Data[[#This Row],[temperatuur]])+18.151</f>
        <v>15.314865546218487</v>
      </c>
      <c r="G5629" s="7">
        <f>Data[[#This Row],[Tintern ]]-Data[[#This Row],[temperatuur]]</f>
        <v>1.8148655462184866</v>
      </c>
      <c r="H5629" s="7">
        <f>ROUND(IF(Data[[#This Row],[deltaT]]&gt;0,(Data[[#This Row],[Tintern ]]-Data[[#This Row],[temperatuur]])*Uitgangspunten!$B$9,0),1)</f>
        <v>6.3</v>
      </c>
      <c r="I5629"/>
      <c r="J5629"/>
      <c r="K5629" s="6"/>
      <c r="O5629" s="5"/>
      <c r="P5629" s="8"/>
      <c r="U5629"/>
      <c r="V5629"/>
    </row>
    <row r="5630" spans="1:22" x14ac:dyDescent="0.25">
      <c r="A5630">
        <v>2000</v>
      </c>
      <c r="B5630">
        <v>5</v>
      </c>
      <c r="C5630">
        <v>20</v>
      </c>
      <c r="D5630">
        <v>9</v>
      </c>
      <c r="E5630" s="13">
        <v>13.5</v>
      </c>
      <c r="F5630" s="7">
        <f>(((20-15)/(MIN($E$2:$E$8761)-15))*Data[[#This Row],[temperatuur]])+18.151</f>
        <v>15.314865546218487</v>
      </c>
      <c r="G5630" s="7">
        <f>Data[[#This Row],[Tintern ]]-Data[[#This Row],[temperatuur]]</f>
        <v>1.8148655462184866</v>
      </c>
      <c r="H5630" s="7">
        <f>ROUND(IF(Data[[#This Row],[deltaT]]&gt;0,(Data[[#This Row],[Tintern ]]-Data[[#This Row],[temperatuur]])*Uitgangspunten!$B$9,0),1)</f>
        <v>6.3</v>
      </c>
      <c r="I5630"/>
      <c r="J5630"/>
      <c r="K5630" s="6"/>
      <c r="O5630" s="5"/>
      <c r="P5630" s="8"/>
      <c r="U5630"/>
      <c r="V5630"/>
    </row>
    <row r="5631" spans="1:22" x14ac:dyDescent="0.25">
      <c r="A5631">
        <v>2000</v>
      </c>
      <c r="B5631">
        <v>5</v>
      </c>
      <c r="C5631">
        <v>20</v>
      </c>
      <c r="D5631">
        <v>10</v>
      </c>
      <c r="E5631" s="13">
        <v>13.5</v>
      </c>
      <c r="F5631" s="7">
        <f>(((20-15)/(MIN($E$2:$E$8761)-15))*Data[[#This Row],[temperatuur]])+18.151</f>
        <v>15.314865546218487</v>
      </c>
      <c r="G5631" s="7">
        <f>Data[[#This Row],[Tintern ]]-Data[[#This Row],[temperatuur]]</f>
        <v>1.8148655462184866</v>
      </c>
      <c r="H5631" s="7">
        <f>ROUND(IF(Data[[#This Row],[deltaT]]&gt;0,(Data[[#This Row],[Tintern ]]-Data[[#This Row],[temperatuur]])*Uitgangspunten!$B$9,0),1)</f>
        <v>6.3</v>
      </c>
      <c r="I5631"/>
      <c r="J5631"/>
      <c r="K5631" s="6"/>
      <c r="O5631" s="5"/>
      <c r="P5631" s="8"/>
      <c r="U5631"/>
      <c r="V5631"/>
    </row>
    <row r="5632" spans="1:22" x14ac:dyDescent="0.25">
      <c r="A5632">
        <v>2000</v>
      </c>
      <c r="B5632">
        <v>5</v>
      </c>
      <c r="C5632">
        <v>23</v>
      </c>
      <c r="D5632">
        <v>24</v>
      </c>
      <c r="E5632" s="13">
        <v>13.5</v>
      </c>
      <c r="F5632" s="7">
        <f>(((20-15)/(MIN($E$2:$E$8761)-15))*Data[[#This Row],[temperatuur]])+18.151</f>
        <v>15.314865546218487</v>
      </c>
      <c r="G5632" s="7">
        <f>Data[[#This Row],[Tintern ]]-Data[[#This Row],[temperatuur]]</f>
        <v>1.8148655462184866</v>
      </c>
      <c r="H5632" s="7">
        <f>ROUND(IF(Data[[#This Row],[deltaT]]&gt;0,(Data[[#This Row],[Tintern ]]-Data[[#This Row],[temperatuur]])*Uitgangspunten!$B$9,0),1)</f>
        <v>6.3</v>
      </c>
      <c r="I5632"/>
      <c r="J5632"/>
      <c r="K5632" s="6"/>
      <c r="O5632" s="5"/>
      <c r="P5632" s="8"/>
      <c r="U5632"/>
      <c r="V5632"/>
    </row>
    <row r="5633" spans="1:22" x14ac:dyDescent="0.25">
      <c r="A5633">
        <v>2000</v>
      </c>
      <c r="B5633">
        <v>5</v>
      </c>
      <c r="C5633">
        <v>24</v>
      </c>
      <c r="D5633">
        <v>1</v>
      </c>
      <c r="E5633" s="13">
        <v>13.5</v>
      </c>
      <c r="F5633" s="7">
        <f>(((20-15)/(MIN($E$2:$E$8761)-15))*Data[[#This Row],[temperatuur]])+18.151</f>
        <v>15.314865546218487</v>
      </c>
      <c r="G5633" s="7">
        <f>Data[[#This Row],[Tintern ]]-Data[[#This Row],[temperatuur]]</f>
        <v>1.8148655462184866</v>
      </c>
      <c r="H5633" s="7">
        <f>ROUND(IF(Data[[#This Row],[deltaT]]&gt;0,(Data[[#This Row],[Tintern ]]-Data[[#This Row],[temperatuur]])*Uitgangspunten!$B$9,0),1)</f>
        <v>6.3</v>
      </c>
      <c r="I5633"/>
      <c r="J5633"/>
      <c r="K5633" s="6"/>
      <c r="O5633" s="5"/>
      <c r="P5633" s="8"/>
      <c r="U5633"/>
      <c r="V5633"/>
    </row>
    <row r="5634" spans="1:22" x14ac:dyDescent="0.25">
      <c r="A5634">
        <v>2000</v>
      </c>
      <c r="B5634">
        <v>5</v>
      </c>
      <c r="C5634">
        <v>24</v>
      </c>
      <c r="D5634">
        <v>2</v>
      </c>
      <c r="E5634" s="13">
        <v>13.5</v>
      </c>
      <c r="F5634" s="7">
        <f>(((20-15)/(MIN($E$2:$E$8761)-15))*Data[[#This Row],[temperatuur]])+18.151</f>
        <v>15.314865546218487</v>
      </c>
      <c r="G5634" s="7">
        <f>Data[[#This Row],[Tintern ]]-Data[[#This Row],[temperatuur]]</f>
        <v>1.8148655462184866</v>
      </c>
      <c r="H5634" s="7">
        <f>ROUND(IF(Data[[#This Row],[deltaT]]&gt;0,(Data[[#This Row],[Tintern ]]-Data[[#This Row],[temperatuur]])*Uitgangspunten!$B$9,0),1)</f>
        <v>6.3</v>
      </c>
      <c r="I5634"/>
      <c r="J5634"/>
      <c r="K5634" s="6"/>
      <c r="O5634" s="5"/>
      <c r="P5634" s="8"/>
      <c r="U5634"/>
      <c r="V5634"/>
    </row>
    <row r="5635" spans="1:22" x14ac:dyDescent="0.25">
      <c r="A5635">
        <v>2000</v>
      </c>
      <c r="B5635">
        <v>5</v>
      </c>
      <c r="C5635">
        <v>27</v>
      </c>
      <c r="D5635">
        <v>12</v>
      </c>
      <c r="E5635" s="13">
        <v>13.5</v>
      </c>
      <c r="F5635" s="7">
        <f>(((20-15)/(MIN($E$2:$E$8761)-15))*Data[[#This Row],[temperatuur]])+18.151</f>
        <v>15.314865546218487</v>
      </c>
      <c r="G5635" s="7">
        <f>Data[[#This Row],[Tintern ]]-Data[[#This Row],[temperatuur]]</f>
        <v>1.8148655462184866</v>
      </c>
      <c r="H5635" s="7">
        <f>ROUND(IF(Data[[#This Row],[deltaT]]&gt;0,(Data[[#This Row],[Tintern ]]-Data[[#This Row],[temperatuur]])*Uitgangspunten!$B$9,0),1)</f>
        <v>6.3</v>
      </c>
      <c r="I5635"/>
      <c r="J5635"/>
      <c r="K5635" s="6"/>
      <c r="O5635" s="5"/>
      <c r="P5635" s="8"/>
      <c r="U5635"/>
      <c r="V5635"/>
    </row>
    <row r="5636" spans="1:22" x14ac:dyDescent="0.25">
      <c r="A5636">
        <v>2000</v>
      </c>
      <c r="B5636">
        <v>5</v>
      </c>
      <c r="C5636">
        <v>30</v>
      </c>
      <c r="D5636">
        <v>10</v>
      </c>
      <c r="E5636" s="13">
        <v>13.5</v>
      </c>
      <c r="F5636" s="7">
        <f>(((20-15)/(MIN($E$2:$E$8761)-15))*Data[[#This Row],[temperatuur]])+18.151</f>
        <v>15.314865546218487</v>
      </c>
      <c r="G5636" s="7">
        <f>Data[[#This Row],[Tintern ]]-Data[[#This Row],[temperatuur]]</f>
        <v>1.8148655462184866</v>
      </c>
      <c r="H5636" s="7">
        <f>ROUND(IF(Data[[#This Row],[deltaT]]&gt;0,(Data[[#This Row],[Tintern ]]-Data[[#This Row],[temperatuur]])*Uitgangspunten!$B$9,0),1)</f>
        <v>6.3</v>
      </c>
      <c r="I5636"/>
      <c r="J5636"/>
      <c r="K5636" s="6"/>
      <c r="O5636" s="5"/>
      <c r="P5636" s="8"/>
      <c r="U5636"/>
      <c r="V5636"/>
    </row>
    <row r="5637" spans="1:22" x14ac:dyDescent="0.25">
      <c r="A5637">
        <v>2011</v>
      </c>
      <c r="B5637" s="3">
        <v>6</v>
      </c>
      <c r="C5637" s="3">
        <v>1</v>
      </c>
      <c r="D5637" s="3">
        <v>7</v>
      </c>
      <c r="E5637" s="13">
        <v>13.5</v>
      </c>
      <c r="F5637" s="7">
        <f>(((20-15)/(MIN($E$2:$E$8761)-15))*Data[[#This Row],[temperatuur]])+18.151</f>
        <v>15.314865546218487</v>
      </c>
      <c r="G5637" s="7">
        <f>Data[[#This Row],[Tintern ]]-Data[[#This Row],[temperatuur]]</f>
        <v>1.8148655462184866</v>
      </c>
      <c r="H5637" s="7">
        <f>ROUND(IF(Data[[#This Row],[deltaT]]&gt;0,(Data[[#This Row],[Tintern ]]-Data[[#This Row],[temperatuur]])*Uitgangspunten!$B$9,0),1)</f>
        <v>6.3</v>
      </c>
      <c r="I5637"/>
      <c r="J5637"/>
      <c r="K5637" s="6"/>
      <c r="O5637" s="5"/>
      <c r="P5637" s="8"/>
      <c r="U5637"/>
      <c r="V5637"/>
    </row>
    <row r="5638" spans="1:22" x14ac:dyDescent="0.25">
      <c r="A5638">
        <v>2011</v>
      </c>
      <c r="B5638">
        <v>6</v>
      </c>
      <c r="C5638">
        <v>5</v>
      </c>
      <c r="D5638">
        <v>3</v>
      </c>
      <c r="E5638" s="13">
        <v>13.5</v>
      </c>
      <c r="F5638" s="7">
        <f>(((20-15)/(MIN($E$2:$E$8761)-15))*Data[[#This Row],[temperatuur]])+18.151</f>
        <v>15.314865546218487</v>
      </c>
      <c r="G5638" s="7">
        <f>Data[[#This Row],[Tintern ]]-Data[[#This Row],[temperatuur]]</f>
        <v>1.8148655462184866</v>
      </c>
      <c r="H5638" s="7">
        <f>ROUND(IF(Data[[#This Row],[deltaT]]&gt;0,(Data[[#This Row],[Tintern ]]-Data[[#This Row],[temperatuur]])*Uitgangspunten!$B$9,0),1)</f>
        <v>6.3</v>
      </c>
      <c r="I5638"/>
      <c r="J5638"/>
      <c r="K5638" s="6"/>
      <c r="O5638" s="5"/>
      <c r="P5638" s="8"/>
      <c r="U5638"/>
      <c r="V5638"/>
    </row>
    <row r="5639" spans="1:22" x14ac:dyDescent="0.25">
      <c r="A5639">
        <v>2011</v>
      </c>
      <c r="B5639">
        <v>6</v>
      </c>
      <c r="C5639">
        <v>10</v>
      </c>
      <c r="D5639">
        <v>7</v>
      </c>
      <c r="E5639" s="13">
        <v>13.5</v>
      </c>
      <c r="F5639" s="7">
        <f>(((20-15)/(MIN($E$2:$E$8761)-15))*Data[[#This Row],[temperatuur]])+18.151</f>
        <v>15.314865546218487</v>
      </c>
      <c r="G5639" s="7">
        <f>Data[[#This Row],[Tintern ]]-Data[[#This Row],[temperatuur]]</f>
        <v>1.8148655462184866</v>
      </c>
      <c r="H5639" s="7">
        <f>ROUND(IF(Data[[#This Row],[deltaT]]&gt;0,(Data[[#This Row],[Tintern ]]-Data[[#This Row],[temperatuur]])*Uitgangspunten!$B$9,0),1)</f>
        <v>6.3</v>
      </c>
      <c r="I5639"/>
      <c r="J5639"/>
      <c r="K5639" s="6"/>
      <c r="O5639" s="5"/>
      <c r="P5639" s="8"/>
      <c r="U5639"/>
      <c r="V5639"/>
    </row>
    <row r="5640" spans="1:22" x14ac:dyDescent="0.25">
      <c r="A5640">
        <v>2011</v>
      </c>
      <c r="B5640">
        <v>6</v>
      </c>
      <c r="C5640">
        <v>17</v>
      </c>
      <c r="D5640">
        <v>18</v>
      </c>
      <c r="E5640" s="13">
        <v>13.5</v>
      </c>
      <c r="F5640" s="7">
        <f>(((20-15)/(MIN($E$2:$E$8761)-15))*Data[[#This Row],[temperatuur]])+18.151</f>
        <v>15.314865546218487</v>
      </c>
      <c r="G5640" s="7">
        <f>Data[[#This Row],[Tintern ]]-Data[[#This Row],[temperatuur]]</f>
        <v>1.8148655462184866</v>
      </c>
      <c r="H5640" s="7">
        <f>ROUND(IF(Data[[#This Row],[deltaT]]&gt;0,(Data[[#This Row],[Tintern ]]-Data[[#This Row],[temperatuur]])*Uitgangspunten!$B$9,0),1)</f>
        <v>6.3</v>
      </c>
      <c r="I5640"/>
      <c r="J5640"/>
      <c r="K5640" s="6"/>
      <c r="O5640" s="5"/>
      <c r="P5640" s="8"/>
      <c r="U5640"/>
      <c r="V5640"/>
    </row>
    <row r="5641" spans="1:22" x14ac:dyDescent="0.25">
      <c r="A5641">
        <v>2011</v>
      </c>
      <c r="B5641">
        <v>6</v>
      </c>
      <c r="C5641">
        <v>18</v>
      </c>
      <c r="D5641">
        <v>2</v>
      </c>
      <c r="E5641" s="13">
        <v>13.5</v>
      </c>
      <c r="F5641" s="7">
        <f>(((20-15)/(MIN($E$2:$E$8761)-15))*Data[[#This Row],[temperatuur]])+18.151</f>
        <v>15.314865546218487</v>
      </c>
      <c r="G5641" s="7">
        <f>Data[[#This Row],[Tintern ]]-Data[[#This Row],[temperatuur]]</f>
        <v>1.8148655462184866</v>
      </c>
      <c r="H5641" s="7">
        <f>ROUND(IF(Data[[#This Row],[deltaT]]&gt;0,(Data[[#This Row],[Tintern ]]-Data[[#This Row],[temperatuur]])*Uitgangspunten!$B$9,0),1)</f>
        <v>6.3</v>
      </c>
      <c r="I5641"/>
      <c r="J5641"/>
      <c r="K5641" s="6"/>
      <c r="O5641" s="5"/>
      <c r="P5641" s="8"/>
      <c r="U5641"/>
      <c r="V5641"/>
    </row>
    <row r="5642" spans="1:22" x14ac:dyDescent="0.25">
      <c r="A5642">
        <v>2011</v>
      </c>
      <c r="B5642">
        <v>6</v>
      </c>
      <c r="C5642">
        <v>19</v>
      </c>
      <c r="D5642">
        <v>6</v>
      </c>
      <c r="E5642" s="13">
        <v>13.5</v>
      </c>
      <c r="F5642" s="7">
        <f>(((20-15)/(MIN($E$2:$E$8761)-15))*Data[[#This Row],[temperatuur]])+18.151</f>
        <v>15.314865546218487</v>
      </c>
      <c r="G5642" s="7">
        <f>Data[[#This Row],[Tintern ]]-Data[[#This Row],[temperatuur]]</f>
        <v>1.8148655462184866</v>
      </c>
      <c r="H5642" s="7">
        <f>ROUND(IF(Data[[#This Row],[deltaT]]&gt;0,(Data[[#This Row],[Tintern ]]-Data[[#This Row],[temperatuur]])*Uitgangspunten!$B$9,0),1)</f>
        <v>6.3</v>
      </c>
      <c r="I5642">
        <f>(MAX(E5618:E5641)+MIN(E5618:E5641))/20</f>
        <v>1.345</v>
      </c>
      <c r="J5642"/>
      <c r="K5642" s="6"/>
      <c r="O5642" s="5"/>
      <c r="P5642" s="8"/>
      <c r="U5642"/>
      <c r="V5642"/>
    </row>
    <row r="5643" spans="1:22" x14ac:dyDescent="0.25">
      <c r="A5643">
        <v>2011</v>
      </c>
      <c r="B5643">
        <v>6</v>
      </c>
      <c r="C5643">
        <v>19</v>
      </c>
      <c r="D5643">
        <v>15</v>
      </c>
      <c r="E5643" s="13">
        <v>13.5</v>
      </c>
      <c r="F5643" s="7">
        <f>(((20-15)/(MIN($E$2:$E$8761)-15))*Data[[#This Row],[temperatuur]])+18.151</f>
        <v>15.314865546218487</v>
      </c>
      <c r="G5643" s="7">
        <f>Data[[#This Row],[Tintern ]]-Data[[#This Row],[temperatuur]]</f>
        <v>1.8148655462184866</v>
      </c>
      <c r="H5643" s="7">
        <f>ROUND(IF(Data[[#This Row],[deltaT]]&gt;0,(Data[[#This Row],[Tintern ]]-Data[[#This Row],[temperatuur]])*Uitgangspunten!$B$9,0),1)</f>
        <v>6.3</v>
      </c>
      <c r="I5643"/>
      <c r="J5643"/>
      <c r="K5643" s="6"/>
      <c r="O5643" s="5"/>
      <c r="P5643" s="8"/>
      <c r="U5643"/>
      <c r="V5643"/>
    </row>
    <row r="5644" spans="1:22" x14ac:dyDescent="0.25">
      <c r="A5644">
        <v>2011</v>
      </c>
      <c r="B5644">
        <v>6</v>
      </c>
      <c r="C5644">
        <v>23</v>
      </c>
      <c r="D5644">
        <v>11</v>
      </c>
      <c r="E5644" s="13">
        <v>13.5</v>
      </c>
      <c r="F5644" s="7">
        <f>(((20-15)/(MIN($E$2:$E$8761)-15))*Data[[#This Row],[temperatuur]])+18.151</f>
        <v>15.314865546218487</v>
      </c>
      <c r="G5644" s="7">
        <f>Data[[#This Row],[Tintern ]]-Data[[#This Row],[temperatuur]]</f>
        <v>1.8148655462184866</v>
      </c>
      <c r="H5644" s="7">
        <f>ROUND(IF(Data[[#This Row],[deltaT]]&gt;0,(Data[[#This Row],[Tintern ]]-Data[[#This Row],[temperatuur]])*Uitgangspunten!$B$9,0),1)</f>
        <v>6.3</v>
      </c>
      <c r="I5644"/>
      <c r="J5644"/>
      <c r="K5644" s="6"/>
      <c r="O5644" s="5"/>
      <c r="P5644" s="8"/>
      <c r="U5644"/>
      <c r="V5644"/>
    </row>
    <row r="5645" spans="1:22" x14ac:dyDescent="0.25">
      <c r="A5645">
        <v>2011</v>
      </c>
      <c r="B5645">
        <v>6</v>
      </c>
      <c r="C5645">
        <v>29</v>
      </c>
      <c r="D5645">
        <v>22</v>
      </c>
      <c r="E5645" s="13">
        <v>13.5</v>
      </c>
      <c r="F5645" s="7">
        <f>(((20-15)/(MIN($E$2:$E$8761)-15))*Data[[#This Row],[temperatuur]])+18.151</f>
        <v>15.314865546218487</v>
      </c>
      <c r="G5645" s="7">
        <f>Data[[#This Row],[Tintern ]]-Data[[#This Row],[temperatuur]]</f>
        <v>1.8148655462184866</v>
      </c>
      <c r="H5645" s="7">
        <f>ROUND(IF(Data[[#This Row],[deltaT]]&gt;0,(Data[[#This Row],[Tintern ]]-Data[[#This Row],[temperatuur]])*Uitgangspunten!$B$9,0),1)</f>
        <v>6.3</v>
      </c>
      <c r="I5645"/>
      <c r="J5645"/>
      <c r="K5645" s="6"/>
      <c r="O5645" s="5"/>
      <c r="P5645" s="8"/>
      <c r="U5645"/>
      <c r="V5645"/>
    </row>
    <row r="5646" spans="1:22" x14ac:dyDescent="0.25">
      <c r="A5646">
        <v>2008</v>
      </c>
      <c r="B5646">
        <v>7</v>
      </c>
      <c r="C5646">
        <v>21</v>
      </c>
      <c r="D5646">
        <v>3</v>
      </c>
      <c r="E5646" s="13">
        <v>13.5</v>
      </c>
      <c r="F5646" s="7">
        <f>(((20-15)/(MIN($E$2:$E$8761)-15))*Data[[#This Row],[temperatuur]])+18.151</f>
        <v>15.314865546218487</v>
      </c>
      <c r="G5646" s="7">
        <f>Data[[#This Row],[Tintern ]]-Data[[#This Row],[temperatuur]]</f>
        <v>1.8148655462184866</v>
      </c>
      <c r="H5646" s="7">
        <f>ROUND(IF(Data[[#This Row],[deltaT]]&gt;0,(Data[[#This Row],[Tintern ]]-Data[[#This Row],[temperatuur]])*Uitgangspunten!$B$9,0),1)</f>
        <v>6.3</v>
      </c>
      <c r="I5646"/>
      <c r="J5646"/>
      <c r="K5646" s="6"/>
      <c r="O5646" s="5"/>
      <c r="P5646" s="8"/>
      <c r="U5646"/>
      <c r="V5646"/>
    </row>
    <row r="5647" spans="1:22" x14ac:dyDescent="0.25">
      <c r="A5647">
        <v>2001</v>
      </c>
      <c r="B5647">
        <v>8</v>
      </c>
      <c r="C5647">
        <v>16</v>
      </c>
      <c r="D5647">
        <v>24</v>
      </c>
      <c r="E5647" s="13">
        <v>13.5</v>
      </c>
      <c r="F5647" s="7">
        <f>(((20-15)/(MIN($E$2:$E$8761)-15))*Data[[#This Row],[temperatuur]])+18.151</f>
        <v>15.314865546218487</v>
      </c>
      <c r="G5647" s="7">
        <f>Data[[#This Row],[Tintern ]]-Data[[#This Row],[temperatuur]]</f>
        <v>1.8148655462184866</v>
      </c>
      <c r="H5647" s="7">
        <f>ROUND(IF(Data[[#This Row],[deltaT]]&gt;0,(Data[[#This Row],[Tintern ]]-Data[[#This Row],[temperatuur]])*Uitgangspunten!$B$9,0),1)</f>
        <v>6.3</v>
      </c>
      <c r="I5647"/>
      <c r="J5647"/>
      <c r="K5647" s="6"/>
      <c r="O5647" s="5"/>
      <c r="P5647" s="8"/>
      <c r="U5647"/>
      <c r="V5647"/>
    </row>
    <row r="5648" spans="1:22" x14ac:dyDescent="0.25">
      <c r="A5648">
        <v>2011</v>
      </c>
      <c r="B5648">
        <v>9</v>
      </c>
      <c r="C5648">
        <v>2</v>
      </c>
      <c r="D5648">
        <v>24</v>
      </c>
      <c r="E5648" s="13">
        <v>13.5</v>
      </c>
      <c r="F5648" s="7">
        <f>(((20-15)/(MIN($E$2:$E$8761)-15))*Data[[#This Row],[temperatuur]])+18.151</f>
        <v>15.314865546218487</v>
      </c>
      <c r="G5648" s="7">
        <f>Data[[#This Row],[Tintern ]]-Data[[#This Row],[temperatuur]]</f>
        <v>1.8148655462184866</v>
      </c>
      <c r="H5648" s="7">
        <f>ROUND(IF(Data[[#This Row],[deltaT]]&gt;0,(Data[[#This Row],[Tintern ]]-Data[[#This Row],[temperatuur]])*Uitgangspunten!$B$9,0),1)</f>
        <v>6.3</v>
      </c>
      <c r="I5648"/>
      <c r="J5648"/>
      <c r="K5648" s="6"/>
      <c r="O5648" s="5"/>
      <c r="P5648" s="8"/>
      <c r="U5648"/>
      <c r="V5648"/>
    </row>
    <row r="5649" spans="1:22" x14ac:dyDescent="0.25">
      <c r="A5649">
        <v>2011</v>
      </c>
      <c r="B5649">
        <v>9</v>
      </c>
      <c r="C5649">
        <v>14</v>
      </c>
      <c r="D5649">
        <v>24</v>
      </c>
      <c r="E5649" s="13">
        <v>13.5</v>
      </c>
      <c r="F5649" s="7">
        <f>(((20-15)/(MIN($E$2:$E$8761)-15))*Data[[#This Row],[temperatuur]])+18.151</f>
        <v>15.314865546218487</v>
      </c>
      <c r="G5649" s="7">
        <f>Data[[#This Row],[Tintern ]]-Data[[#This Row],[temperatuur]]</f>
        <v>1.8148655462184866</v>
      </c>
      <c r="H5649" s="7">
        <f>ROUND(IF(Data[[#This Row],[deltaT]]&gt;0,(Data[[#This Row],[Tintern ]]-Data[[#This Row],[temperatuur]])*Uitgangspunten!$B$9,0),1)</f>
        <v>6.3</v>
      </c>
      <c r="I5649"/>
      <c r="J5649"/>
      <c r="K5649" s="6"/>
      <c r="O5649" s="5"/>
      <c r="P5649" s="8"/>
      <c r="U5649"/>
      <c r="V5649"/>
    </row>
    <row r="5650" spans="1:22" x14ac:dyDescent="0.25">
      <c r="A5650">
        <v>2011</v>
      </c>
      <c r="B5650">
        <v>9</v>
      </c>
      <c r="C5650">
        <v>19</v>
      </c>
      <c r="D5650">
        <v>8</v>
      </c>
      <c r="E5650" s="13">
        <v>13.5</v>
      </c>
      <c r="F5650" s="7">
        <f>(((20-15)/(MIN($E$2:$E$8761)-15))*Data[[#This Row],[temperatuur]])+18.151</f>
        <v>15.314865546218487</v>
      </c>
      <c r="G5650" s="7">
        <f>Data[[#This Row],[Tintern ]]-Data[[#This Row],[temperatuur]]</f>
        <v>1.8148655462184866</v>
      </c>
      <c r="H5650" s="7">
        <f>ROUND(IF(Data[[#This Row],[deltaT]]&gt;0,(Data[[#This Row],[Tintern ]]-Data[[#This Row],[temperatuur]])*Uitgangspunten!$B$9,0),1)</f>
        <v>6.3</v>
      </c>
      <c r="I5650"/>
      <c r="J5650"/>
      <c r="K5650" s="6"/>
      <c r="O5650" s="5"/>
      <c r="P5650" s="8"/>
      <c r="U5650"/>
      <c r="V5650"/>
    </row>
    <row r="5651" spans="1:22" x14ac:dyDescent="0.25">
      <c r="A5651">
        <v>2011</v>
      </c>
      <c r="B5651">
        <v>9</v>
      </c>
      <c r="C5651">
        <v>25</v>
      </c>
      <c r="D5651">
        <v>24</v>
      </c>
      <c r="E5651" s="13">
        <v>13.5</v>
      </c>
      <c r="F5651" s="7">
        <f>(((20-15)/(MIN($E$2:$E$8761)-15))*Data[[#This Row],[temperatuur]])+18.151</f>
        <v>15.314865546218487</v>
      </c>
      <c r="G5651" s="7">
        <f>Data[[#This Row],[Tintern ]]-Data[[#This Row],[temperatuur]]</f>
        <v>1.8148655462184866</v>
      </c>
      <c r="H5651" s="7">
        <f>ROUND(IF(Data[[#This Row],[deltaT]]&gt;0,(Data[[#This Row],[Tintern ]]-Data[[#This Row],[temperatuur]])*Uitgangspunten!$B$9,0),1)</f>
        <v>6.3</v>
      </c>
      <c r="I5651"/>
      <c r="J5651"/>
      <c r="K5651" s="6"/>
      <c r="O5651" s="5"/>
      <c r="P5651" s="8"/>
      <c r="U5651"/>
      <c r="V5651"/>
    </row>
    <row r="5652" spans="1:22" x14ac:dyDescent="0.25">
      <c r="A5652">
        <v>2011</v>
      </c>
      <c r="B5652">
        <v>9</v>
      </c>
      <c r="C5652">
        <v>28</v>
      </c>
      <c r="D5652">
        <v>7</v>
      </c>
      <c r="E5652" s="13">
        <v>13.5</v>
      </c>
      <c r="F5652" s="7">
        <f>(((20-15)/(MIN($E$2:$E$8761)-15))*Data[[#This Row],[temperatuur]])+18.151</f>
        <v>15.314865546218487</v>
      </c>
      <c r="G5652" s="7">
        <f>Data[[#This Row],[Tintern ]]-Data[[#This Row],[temperatuur]]</f>
        <v>1.8148655462184866</v>
      </c>
      <c r="H5652" s="7">
        <f>ROUND(IF(Data[[#This Row],[deltaT]]&gt;0,(Data[[#This Row],[Tintern ]]-Data[[#This Row],[temperatuur]])*Uitgangspunten!$B$9,0),1)</f>
        <v>6.3</v>
      </c>
      <c r="I5652"/>
      <c r="J5652"/>
      <c r="K5652" s="6"/>
      <c r="O5652" s="5"/>
      <c r="P5652" s="8"/>
      <c r="U5652"/>
      <c r="V5652"/>
    </row>
    <row r="5653" spans="1:22" x14ac:dyDescent="0.25">
      <c r="A5653">
        <v>2011</v>
      </c>
      <c r="B5653">
        <v>9</v>
      </c>
      <c r="C5653">
        <v>29</v>
      </c>
      <c r="D5653">
        <v>4</v>
      </c>
      <c r="E5653" s="13">
        <v>13.5</v>
      </c>
      <c r="F5653" s="7">
        <f>(((20-15)/(MIN($E$2:$E$8761)-15))*Data[[#This Row],[temperatuur]])+18.151</f>
        <v>15.314865546218487</v>
      </c>
      <c r="G5653" s="7">
        <f>Data[[#This Row],[Tintern ]]-Data[[#This Row],[temperatuur]]</f>
        <v>1.8148655462184866</v>
      </c>
      <c r="H5653" s="7">
        <f>ROUND(IF(Data[[#This Row],[deltaT]]&gt;0,(Data[[#This Row],[Tintern ]]-Data[[#This Row],[temperatuur]])*Uitgangspunten!$B$9,0),1)</f>
        <v>6.3</v>
      </c>
      <c r="I5653"/>
      <c r="J5653"/>
      <c r="K5653" s="6"/>
      <c r="O5653" s="5"/>
      <c r="P5653" s="8"/>
      <c r="U5653"/>
      <c r="V5653"/>
    </row>
    <row r="5654" spans="1:22" x14ac:dyDescent="0.25">
      <c r="A5654">
        <v>2010</v>
      </c>
      <c r="B5654">
        <v>10</v>
      </c>
      <c r="C5654" s="3">
        <v>1</v>
      </c>
      <c r="D5654" s="3">
        <v>19</v>
      </c>
      <c r="E5654" s="13">
        <v>13.5</v>
      </c>
      <c r="F5654" s="7">
        <f>(((20-15)/(MIN($E$2:$E$8761)-15))*Data[[#This Row],[temperatuur]])+18.151</f>
        <v>15.314865546218487</v>
      </c>
      <c r="G5654" s="7">
        <f>Data[[#This Row],[Tintern ]]-Data[[#This Row],[temperatuur]]</f>
        <v>1.8148655462184866</v>
      </c>
      <c r="H5654" s="7">
        <f>ROUND(IF(Data[[#This Row],[deltaT]]&gt;0,(Data[[#This Row],[Tintern ]]-Data[[#This Row],[temperatuur]])*Uitgangspunten!$B$9,0),1)</f>
        <v>6.3</v>
      </c>
      <c r="I5654"/>
      <c r="J5654"/>
      <c r="K5654" s="6"/>
      <c r="O5654" s="5"/>
      <c r="P5654" s="8"/>
      <c r="U5654"/>
      <c r="V5654"/>
    </row>
    <row r="5655" spans="1:22" x14ac:dyDescent="0.25">
      <c r="A5655">
        <v>2010</v>
      </c>
      <c r="B5655">
        <v>10</v>
      </c>
      <c r="C5655">
        <v>2</v>
      </c>
      <c r="D5655">
        <v>6</v>
      </c>
      <c r="E5655" s="13">
        <v>13.5</v>
      </c>
      <c r="F5655" s="7">
        <f>(((20-15)/(MIN($E$2:$E$8761)-15))*Data[[#This Row],[temperatuur]])+18.151</f>
        <v>15.314865546218487</v>
      </c>
      <c r="G5655" s="7">
        <f>Data[[#This Row],[Tintern ]]-Data[[#This Row],[temperatuur]]</f>
        <v>1.8148655462184866</v>
      </c>
      <c r="H5655" s="7">
        <f>ROUND(IF(Data[[#This Row],[deltaT]]&gt;0,(Data[[#This Row],[Tintern ]]-Data[[#This Row],[temperatuur]])*Uitgangspunten!$B$9,0),1)</f>
        <v>6.3</v>
      </c>
      <c r="I5655"/>
      <c r="J5655"/>
      <c r="K5655" s="6"/>
      <c r="O5655" s="5"/>
      <c r="P5655" s="8"/>
      <c r="U5655"/>
      <c r="V5655"/>
    </row>
    <row r="5656" spans="1:22" x14ac:dyDescent="0.25">
      <c r="A5656">
        <v>2010</v>
      </c>
      <c r="B5656">
        <v>10</v>
      </c>
      <c r="C5656">
        <v>28</v>
      </c>
      <c r="D5656">
        <v>14</v>
      </c>
      <c r="E5656" s="13">
        <v>13.5</v>
      </c>
      <c r="F5656" s="7">
        <f>(((20-15)/(MIN($E$2:$E$8761)-15))*Data[[#This Row],[temperatuur]])+18.151</f>
        <v>15.314865546218487</v>
      </c>
      <c r="G5656" s="7">
        <f>Data[[#This Row],[Tintern ]]-Data[[#This Row],[temperatuur]]</f>
        <v>1.8148655462184866</v>
      </c>
      <c r="H5656" s="7">
        <f>ROUND(IF(Data[[#This Row],[deltaT]]&gt;0,(Data[[#This Row],[Tintern ]]-Data[[#This Row],[temperatuur]])*Uitgangspunten!$B$9,0),1)</f>
        <v>6.3</v>
      </c>
      <c r="I5656"/>
      <c r="J5656"/>
      <c r="K5656" s="6"/>
      <c r="O5656" s="5"/>
      <c r="P5656" s="8"/>
      <c r="U5656"/>
      <c r="V5656"/>
    </row>
    <row r="5657" spans="1:22" x14ac:dyDescent="0.25">
      <c r="A5657">
        <v>2010</v>
      </c>
      <c r="B5657">
        <v>10</v>
      </c>
      <c r="C5657">
        <v>28</v>
      </c>
      <c r="D5657">
        <v>15</v>
      </c>
      <c r="E5657" s="13">
        <v>13.5</v>
      </c>
      <c r="F5657" s="7">
        <f>(((20-15)/(MIN($E$2:$E$8761)-15))*Data[[#This Row],[temperatuur]])+18.151</f>
        <v>15.314865546218487</v>
      </c>
      <c r="G5657" s="7">
        <f>Data[[#This Row],[Tintern ]]-Data[[#This Row],[temperatuur]]</f>
        <v>1.8148655462184866</v>
      </c>
      <c r="H5657" s="7">
        <f>ROUND(IF(Data[[#This Row],[deltaT]]&gt;0,(Data[[#This Row],[Tintern ]]-Data[[#This Row],[temperatuur]])*Uitgangspunten!$B$9,0),1)</f>
        <v>6.3</v>
      </c>
      <c r="I5657"/>
      <c r="J5657"/>
      <c r="K5657" s="6"/>
      <c r="O5657" s="5"/>
      <c r="P5657" s="8"/>
      <c r="U5657"/>
      <c r="V5657"/>
    </row>
    <row r="5658" spans="1:22" x14ac:dyDescent="0.25">
      <c r="A5658">
        <v>2003</v>
      </c>
      <c r="B5658">
        <v>11</v>
      </c>
      <c r="C5658">
        <v>6</v>
      </c>
      <c r="D5658">
        <v>12</v>
      </c>
      <c r="E5658" s="13">
        <v>13.5</v>
      </c>
      <c r="F5658" s="7">
        <f>(((20-15)/(MIN($E$2:$E$8761)-15))*Data[[#This Row],[temperatuur]])+18.151</f>
        <v>15.314865546218487</v>
      </c>
      <c r="G5658" s="7">
        <f>Data[[#This Row],[Tintern ]]-Data[[#This Row],[temperatuur]]</f>
        <v>1.8148655462184866</v>
      </c>
      <c r="H5658" s="7">
        <f>ROUND(IF(Data[[#This Row],[deltaT]]&gt;0,(Data[[#This Row],[Tintern ]]-Data[[#This Row],[temperatuur]])*Uitgangspunten!$B$9,0),1)</f>
        <v>6.3</v>
      </c>
      <c r="I5658"/>
      <c r="J5658"/>
      <c r="K5658" s="6"/>
      <c r="O5658" s="5"/>
      <c r="P5658" s="8"/>
      <c r="U5658"/>
      <c r="V5658"/>
    </row>
    <row r="5659" spans="1:22" x14ac:dyDescent="0.25">
      <c r="A5659">
        <v>2003</v>
      </c>
      <c r="B5659">
        <v>11</v>
      </c>
      <c r="C5659">
        <v>22</v>
      </c>
      <c r="D5659">
        <v>13</v>
      </c>
      <c r="E5659" s="13">
        <v>13.5</v>
      </c>
      <c r="F5659" s="7">
        <f>(((20-15)/(MIN($E$2:$E$8761)-15))*Data[[#This Row],[temperatuur]])+18.151</f>
        <v>15.314865546218487</v>
      </c>
      <c r="G5659" s="7">
        <f>Data[[#This Row],[Tintern ]]-Data[[#This Row],[temperatuur]]</f>
        <v>1.8148655462184866</v>
      </c>
      <c r="H5659" s="7">
        <f>ROUND(IF(Data[[#This Row],[deltaT]]&gt;0,(Data[[#This Row],[Tintern ]]-Data[[#This Row],[temperatuur]])*Uitgangspunten!$B$9,0),1)</f>
        <v>6.3</v>
      </c>
      <c r="I5659"/>
      <c r="J5659"/>
      <c r="K5659" s="6"/>
      <c r="O5659" s="5"/>
      <c r="P5659" s="8"/>
      <c r="U5659"/>
      <c r="V5659"/>
    </row>
    <row r="5660" spans="1:22" x14ac:dyDescent="0.25">
      <c r="A5660">
        <v>2003</v>
      </c>
      <c r="B5660">
        <v>11</v>
      </c>
      <c r="C5660">
        <v>22</v>
      </c>
      <c r="D5660">
        <v>19</v>
      </c>
      <c r="E5660" s="13">
        <v>13.5</v>
      </c>
      <c r="F5660" s="7">
        <f>(((20-15)/(MIN($E$2:$E$8761)-15))*Data[[#This Row],[temperatuur]])+18.151</f>
        <v>15.314865546218487</v>
      </c>
      <c r="G5660" s="7">
        <f>Data[[#This Row],[Tintern ]]-Data[[#This Row],[temperatuur]]</f>
        <v>1.8148655462184866</v>
      </c>
      <c r="H5660" s="7">
        <f>ROUND(IF(Data[[#This Row],[deltaT]]&gt;0,(Data[[#This Row],[Tintern ]]-Data[[#This Row],[temperatuur]])*Uitgangspunten!$B$9,0),1)</f>
        <v>6.3</v>
      </c>
      <c r="I5660"/>
      <c r="J5660"/>
      <c r="K5660" s="6"/>
      <c r="O5660" s="5"/>
      <c r="P5660" s="8"/>
      <c r="U5660"/>
      <c r="V5660"/>
    </row>
    <row r="5661" spans="1:22" x14ac:dyDescent="0.25">
      <c r="A5661">
        <v>2003</v>
      </c>
      <c r="B5661">
        <v>11</v>
      </c>
      <c r="C5661">
        <v>22</v>
      </c>
      <c r="D5661">
        <v>24</v>
      </c>
      <c r="E5661" s="13">
        <v>13.5</v>
      </c>
      <c r="F5661" s="7">
        <f>(((20-15)/(MIN($E$2:$E$8761)-15))*Data[[#This Row],[temperatuur]])+18.151</f>
        <v>15.314865546218487</v>
      </c>
      <c r="G5661" s="7">
        <f>Data[[#This Row],[Tintern ]]-Data[[#This Row],[temperatuur]]</f>
        <v>1.8148655462184866</v>
      </c>
      <c r="H5661" s="7">
        <f>ROUND(IF(Data[[#This Row],[deltaT]]&gt;0,(Data[[#This Row],[Tintern ]]-Data[[#This Row],[temperatuur]])*Uitgangspunten!$B$9,0),1)</f>
        <v>6.3</v>
      </c>
      <c r="I5661"/>
      <c r="J5661"/>
      <c r="K5661" s="6"/>
      <c r="O5661" s="5"/>
      <c r="P5661" s="8"/>
      <c r="U5661"/>
      <c r="V5661"/>
    </row>
    <row r="5662" spans="1:22" x14ac:dyDescent="0.25">
      <c r="A5662">
        <v>2003</v>
      </c>
      <c r="B5662">
        <v>11</v>
      </c>
      <c r="C5662">
        <v>23</v>
      </c>
      <c r="D5662">
        <v>1</v>
      </c>
      <c r="E5662" s="13">
        <v>13.5</v>
      </c>
      <c r="F5662" s="7">
        <f>(((20-15)/(MIN($E$2:$E$8761)-15))*Data[[#This Row],[temperatuur]])+18.151</f>
        <v>15.314865546218487</v>
      </c>
      <c r="G5662" s="7">
        <f>Data[[#This Row],[Tintern ]]-Data[[#This Row],[temperatuur]]</f>
        <v>1.8148655462184866</v>
      </c>
      <c r="H5662" s="7">
        <f>ROUND(IF(Data[[#This Row],[deltaT]]&gt;0,(Data[[#This Row],[Tintern ]]-Data[[#This Row],[temperatuur]])*Uitgangspunten!$B$9,0),1)</f>
        <v>6.3</v>
      </c>
      <c r="I5662"/>
      <c r="J5662"/>
      <c r="K5662" s="6"/>
      <c r="O5662" s="5"/>
      <c r="P5662" s="8"/>
      <c r="U5662"/>
      <c r="V5662"/>
    </row>
    <row r="5663" spans="1:22" x14ac:dyDescent="0.25">
      <c r="A5663">
        <v>2004</v>
      </c>
      <c r="B5663">
        <v>2</v>
      </c>
      <c r="C5663">
        <v>4</v>
      </c>
      <c r="D5663">
        <v>2</v>
      </c>
      <c r="E5663" s="13">
        <v>13.600000000000001</v>
      </c>
      <c r="F5663" s="7">
        <f>(((20-15)/(MIN($E$2:$E$8761)-15))*Data[[#This Row],[temperatuur]])+18.151</f>
        <v>15.293857142857142</v>
      </c>
      <c r="G5663" s="7">
        <f>Data[[#This Row],[Tintern ]]-Data[[#This Row],[temperatuur]]</f>
        <v>1.6938571428571407</v>
      </c>
      <c r="H5663" s="7">
        <f>ROUND(IF(Data[[#This Row],[deltaT]]&gt;0,(Data[[#This Row],[Tintern ]]-Data[[#This Row],[temperatuur]])*Uitgangspunten!$B$9,0),1)</f>
        <v>5.9</v>
      </c>
      <c r="I5663"/>
      <c r="J5663"/>
      <c r="K5663" s="6"/>
      <c r="O5663" s="5"/>
      <c r="P5663" s="8"/>
      <c r="U5663"/>
      <c r="V5663"/>
    </row>
    <row r="5664" spans="1:22" x14ac:dyDescent="0.25">
      <c r="A5664">
        <v>2002</v>
      </c>
      <c r="B5664">
        <v>4</v>
      </c>
      <c r="C5664">
        <v>5</v>
      </c>
      <c r="D5664">
        <v>16</v>
      </c>
      <c r="E5664" s="13">
        <v>13.600000000000001</v>
      </c>
      <c r="F5664" s="7">
        <f>(((20-15)/(MIN($E$2:$E$8761)-15))*Data[[#This Row],[temperatuur]])+18.151</f>
        <v>15.293857142857142</v>
      </c>
      <c r="G5664" s="7">
        <f>Data[[#This Row],[Tintern ]]-Data[[#This Row],[temperatuur]]</f>
        <v>1.6938571428571407</v>
      </c>
      <c r="H5664" s="7">
        <f>ROUND(IF(Data[[#This Row],[deltaT]]&gt;0,(Data[[#This Row],[Tintern ]]-Data[[#This Row],[temperatuur]])*Uitgangspunten!$B$9,0),1)</f>
        <v>5.9</v>
      </c>
      <c r="I5664"/>
      <c r="J5664"/>
      <c r="K5664" s="6"/>
      <c r="O5664" s="5"/>
      <c r="P5664" s="8"/>
      <c r="U5664"/>
      <c r="V5664"/>
    </row>
    <row r="5665" spans="1:22" x14ac:dyDescent="0.25">
      <c r="A5665">
        <v>2002</v>
      </c>
      <c r="B5665">
        <v>4</v>
      </c>
      <c r="C5665">
        <v>8</v>
      </c>
      <c r="D5665">
        <v>13</v>
      </c>
      <c r="E5665" s="13">
        <v>13.600000000000001</v>
      </c>
      <c r="F5665" s="7">
        <f>(((20-15)/(MIN($E$2:$E$8761)-15))*Data[[#This Row],[temperatuur]])+18.151</f>
        <v>15.293857142857142</v>
      </c>
      <c r="G5665" s="7">
        <f>Data[[#This Row],[Tintern ]]-Data[[#This Row],[temperatuur]]</f>
        <v>1.6938571428571407</v>
      </c>
      <c r="H5665" s="7">
        <f>ROUND(IF(Data[[#This Row],[deltaT]]&gt;0,(Data[[#This Row],[Tintern ]]-Data[[#This Row],[temperatuur]])*Uitgangspunten!$B$9,0),1)</f>
        <v>5.9</v>
      </c>
      <c r="I5665"/>
      <c r="J5665"/>
      <c r="K5665" s="6"/>
      <c r="O5665" s="5"/>
      <c r="P5665" s="8"/>
      <c r="U5665"/>
      <c r="V5665"/>
    </row>
    <row r="5666" spans="1:22" x14ac:dyDescent="0.25">
      <c r="A5666">
        <v>2002</v>
      </c>
      <c r="B5666">
        <v>4</v>
      </c>
      <c r="C5666">
        <v>25</v>
      </c>
      <c r="D5666">
        <v>16</v>
      </c>
      <c r="E5666" s="13">
        <v>13.600000000000001</v>
      </c>
      <c r="F5666" s="7">
        <f>(((20-15)/(MIN($E$2:$E$8761)-15))*Data[[#This Row],[temperatuur]])+18.151</f>
        <v>15.293857142857142</v>
      </c>
      <c r="G5666" s="7">
        <f>Data[[#This Row],[Tintern ]]-Data[[#This Row],[temperatuur]]</f>
        <v>1.6938571428571407</v>
      </c>
      <c r="H5666" s="7">
        <f>ROUND(IF(Data[[#This Row],[deltaT]]&gt;0,(Data[[#This Row],[Tintern ]]-Data[[#This Row],[temperatuur]])*Uitgangspunten!$B$9,0),1)</f>
        <v>5.9</v>
      </c>
      <c r="I5666">
        <f>(MAX(E5642:E5665)+MIN(E5642:E5665))/20</f>
        <v>1.355</v>
      </c>
      <c r="J5666"/>
      <c r="K5666" s="6"/>
      <c r="O5666" s="5"/>
      <c r="P5666" s="8"/>
      <c r="U5666"/>
      <c r="V5666"/>
    </row>
    <row r="5667" spans="1:22" x14ac:dyDescent="0.25">
      <c r="A5667">
        <v>2000</v>
      </c>
      <c r="B5667">
        <v>5</v>
      </c>
      <c r="C5667">
        <v>3</v>
      </c>
      <c r="D5667">
        <v>16</v>
      </c>
      <c r="E5667" s="13">
        <v>13.600000000000001</v>
      </c>
      <c r="F5667" s="7">
        <f>(((20-15)/(MIN($E$2:$E$8761)-15))*Data[[#This Row],[temperatuur]])+18.151</f>
        <v>15.293857142857142</v>
      </c>
      <c r="G5667" s="7">
        <f>Data[[#This Row],[Tintern ]]-Data[[#This Row],[temperatuur]]</f>
        <v>1.6938571428571407</v>
      </c>
      <c r="H5667" s="7">
        <f>ROUND(IF(Data[[#This Row],[deltaT]]&gt;0,(Data[[#This Row],[Tintern ]]-Data[[#This Row],[temperatuur]])*Uitgangspunten!$B$9,0),1)</f>
        <v>5.9</v>
      </c>
      <c r="I5667"/>
      <c r="J5667"/>
      <c r="K5667" s="6"/>
      <c r="O5667" s="5"/>
      <c r="P5667" s="8"/>
      <c r="U5667"/>
      <c r="V5667"/>
    </row>
    <row r="5668" spans="1:22" x14ac:dyDescent="0.25">
      <c r="A5668">
        <v>2000</v>
      </c>
      <c r="B5668">
        <v>5</v>
      </c>
      <c r="C5668">
        <v>6</v>
      </c>
      <c r="D5668">
        <v>5</v>
      </c>
      <c r="E5668" s="13">
        <v>13.600000000000001</v>
      </c>
      <c r="F5668" s="7">
        <f>(((20-15)/(MIN($E$2:$E$8761)-15))*Data[[#This Row],[temperatuur]])+18.151</f>
        <v>15.293857142857142</v>
      </c>
      <c r="G5668" s="7">
        <f>Data[[#This Row],[Tintern ]]-Data[[#This Row],[temperatuur]]</f>
        <v>1.6938571428571407</v>
      </c>
      <c r="H5668" s="7">
        <f>ROUND(IF(Data[[#This Row],[deltaT]]&gt;0,(Data[[#This Row],[Tintern ]]-Data[[#This Row],[temperatuur]])*Uitgangspunten!$B$9,0),1)</f>
        <v>5.9</v>
      </c>
      <c r="I5668"/>
      <c r="J5668"/>
      <c r="K5668" s="6"/>
      <c r="O5668" s="5"/>
      <c r="P5668" s="8"/>
      <c r="U5668"/>
      <c r="V5668"/>
    </row>
    <row r="5669" spans="1:22" x14ac:dyDescent="0.25">
      <c r="A5669">
        <v>2000</v>
      </c>
      <c r="B5669">
        <v>5</v>
      </c>
      <c r="C5669">
        <v>7</v>
      </c>
      <c r="D5669">
        <v>23</v>
      </c>
      <c r="E5669" s="13">
        <v>13.600000000000001</v>
      </c>
      <c r="F5669" s="7">
        <f>(((20-15)/(MIN($E$2:$E$8761)-15))*Data[[#This Row],[temperatuur]])+18.151</f>
        <v>15.293857142857142</v>
      </c>
      <c r="G5669" s="7">
        <f>Data[[#This Row],[Tintern ]]-Data[[#This Row],[temperatuur]]</f>
        <v>1.6938571428571407</v>
      </c>
      <c r="H5669" s="7">
        <f>ROUND(IF(Data[[#This Row],[deltaT]]&gt;0,(Data[[#This Row],[Tintern ]]-Data[[#This Row],[temperatuur]])*Uitgangspunten!$B$9,0),1)</f>
        <v>5.9</v>
      </c>
      <c r="I5669"/>
      <c r="J5669"/>
      <c r="K5669" s="6"/>
      <c r="O5669" s="5"/>
      <c r="P5669" s="8"/>
      <c r="U5669"/>
      <c r="V5669"/>
    </row>
    <row r="5670" spans="1:22" x14ac:dyDescent="0.25">
      <c r="A5670">
        <v>2000</v>
      </c>
      <c r="B5670">
        <v>5</v>
      </c>
      <c r="C5670">
        <v>10</v>
      </c>
      <c r="D5670">
        <v>1</v>
      </c>
      <c r="E5670" s="13">
        <v>13.600000000000001</v>
      </c>
      <c r="F5670" s="7">
        <f>(((20-15)/(MIN($E$2:$E$8761)-15))*Data[[#This Row],[temperatuur]])+18.151</f>
        <v>15.293857142857142</v>
      </c>
      <c r="G5670" s="7">
        <f>Data[[#This Row],[Tintern ]]-Data[[#This Row],[temperatuur]]</f>
        <v>1.6938571428571407</v>
      </c>
      <c r="H5670" s="7">
        <f>ROUND(IF(Data[[#This Row],[deltaT]]&gt;0,(Data[[#This Row],[Tintern ]]-Data[[#This Row],[temperatuur]])*Uitgangspunten!$B$9,0),1)</f>
        <v>5.9</v>
      </c>
      <c r="I5670"/>
      <c r="J5670"/>
      <c r="K5670" s="6"/>
      <c r="O5670" s="5"/>
      <c r="P5670" s="8"/>
      <c r="U5670"/>
      <c r="V5670"/>
    </row>
    <row r="5671" spans="1:22" x14ac:dyDescent="0.25">
      <c r="A5671">
        <v>2000</v>
      </c>
      <c r="B5671">
        <v>5</v>
      </c>
      <c r="C5671">
        <v>10</v>
      </c>
      <c r="D5671">
        <v>5</v>
      </c>
      <c r="E5671" s="13">
        <v>13.600000000000001</v>
      </c>
      <c r="F5671" s="7">
        <f>(((20-15)/(MIN($E$2:$E$8761)-15))*Data[[#This Row],[temperatuur]])+18.151</f>
        <v>15.293857142857142</v>
      </c>
      <c r="G5671" s="7">
        <f>Data[[#This Row],[Tintern ]]-Data[[#This Row],[temperatuur]]</f>
        <v>1.6938571428571407</v>
      </c>
      <c r="H5671" s="7">
        <f>ROUND(IF(Data[[#This Row],[deltaT]]&gt;0,(Data[[#This Row],[Tintern ]]-Data[[#This Row],[temperatuur]])*Uitgangspunten!$B$9,0),1)</f>
        <v>5.9</v>
      </c>
      <c r="I5671"/>
      <c r="J5671"/>
      <c r="K5671" s="6"/>
      <c r="O5671" s="5"/>
      <c r="P5671" s="8"/>
      <c r="U5671"/>
      <c r="V5671"/>
    </row>
    <row r="5672" spans="1:22" x14ac:dyDescent="0.25">
      <c r="A5672">
        <v>2000</v>
      </c>
      <c r="B5672">
        <v>5</v>
      </c>
      <c r="C5672">
        <v>17</v>
      </c>
      <c r="D5672">
        <v>17</v>
      </c>
      <c r="E5672" s="13">
        <v>13.600000000000001</v>
      </c>
      <c r="F5672" s="7">
        <f>(((20-15)/(MIN($E$2:$E$8761)-15))*Data[[#This Row],[temperatuur]])+18.151</f>
        <v>15.293857142857142</v>
      </c>
      <c r="G5672" s="7">
        <f>Data[[#This Row],[Tintern ]]-Data[[#This Row],[temperatuur]]</f>
        <v>1.6938571428571407</v>
      </c>
      <c r="H5672" s="7">
        <f>ROUND(IF(Data[[#This Row],[deltaT]]&gt;0,(Data[[#This Row],[Tintern ]]-Data[[#This Row],[temperatuur]])*Uitgangspunten!$B$9,0),1)</f>
        <v>5.9</v>
      </c>
      <c r="I5672"/>
      <c r="J5672"/>
      <c r="K5672" s="6"/>
      <c r="O5672" s="5"/>
      <c r="P5672" s="8"/>
      <c r="U5672"/>
      <c r="V5672"/>
    </row>
    <row r="5673" spans="1:22" x14ac:dyDescent="0.25">
      <c r="A5673">
        <v>2000</v>
      </c>
      <c r="B5673">
        <v>5</v>
      </c>
      <c r="C5673">
        <v>24</v>
      </c>
      <c r="D5673">
        <v>3</v>
      </c>
      <c r="E5673" s="13">
        <v>13.600000000000001</v>
      </c>
      <c r="F5673" s="7">
        <f>(((20-15)/(MIN($E$2:$E$8761)-15))*Data[[#This Row],[temperatuur]])+18.151</f>
        <v>15.293857142857142</v>
      </c>
      <c r="G5673" s="7">
        <f>Data[[#This Row],[Tintern ]]-Data[[#This Row],[temperatuur]]</f>
        <v>1.6938571428571407</v>
      </c>
      <c r="H5673" s="7">
        <f>ROUND(IF(Data[[#This Row],[deltaT]]&gt;0,(Data[[#This Row],[Tintern ]]-Data[[#This Row],[temperatuur]])*Uitgangspunten!$B$9,0),1)</f>
        <v>5.9</v>
      </c>
      <c r="I5673"/>
      <c r="J5673"/>
      <c r="K5673" s="6"/>
      <c r="O5673" s="5"/>
      <c r="P5673" s="8"/>
      <c r="U5673"/>
      <c r="V5673"/>
    </row>
    <row r="5674" spans="1:22" x14ac:dyDescent="0.25">
      <c r="A5674">
        <v>2000</v>
      </c>
      <c r="B5674">
        <v>5</v>
      </c>
      <c r="C5674">
        <v>29</v>
      </c>
      <c r="D5674">
        <v>11</v>
      </c>
      <c r="E5674" s="13">
        <v>13.600000000000001</v>
      </c>
      <c r="F5674" s="7">
        <f>(((20-15)/(MIN($E$2:$E$8761)-15))*Data[[#This Row],[temperatuur]])+18.151</f>
        <v>15.293857142857142</v>
      </c>
      <c r="G5674" s="7">
        <f>Data[[#This Row],[Tintern ]]-Data[[#This Row],[temperatuur]]</f>
        <v>1.6938571428571407</v>
      </c>
      <c r="H5674" s="7">
        <f>ROUND(IF(Data[[#This Row],[deltaT]]&gt;0,(Data[[#This Row],[Tintern ]]-Data[[#This Row],[temperatuur]])*Uitgangspunten!$B$9,0),1)</f>
        <v>5.9</v>
      </c>
      <c r="I5674"/>
      <c r="J5674"/>
      <c r="K5674" s="6"/>
      <c r="O5674" s="5"/>
      <c r="P5674" s="8"/>
      <c r="U5674"/>
      <c r="V5674"/>
    </row>
    <row r="5675" spans="1:22" x14ac:dyDescent="0.25">
      <c r="A5675">
        <v>2011</v>
      </c>
      <c r="B5675">
        <v>6</v>
      </c>
      <c r="C5675">
        <v>5</v>
      </c>
      <c r="D5675">
        <v>4</v>
      </c>
      <c r="E5675" s="13">
        <v>13.600000000000001</v>
      </c>
      <c r="F5675" s="7">
        <f>(((20-15)/(MIN($E$2:$E$8761)-15))*Data[[#This Row],[temperatuur]])+18.151</f>
        <v>15.293857142857142</v>
      </c>
      <c r="G5675" s="7">
        <f>Data[[#This Row],[Tintern ]]-Data[[#This Row],[temperatuur]]</f>
        <v>1.6938571428571407</v>
      </c>
      <c r="H5675" s="7">
        <f>ROUND(IF(Data[[#This Row],[deltaT]]&gt;0,(Data[[#This Row],[Tintern ]]-Data[[#This Row],[temperatuur]])*Uitgangspunten!$B$9,0),1)</f>
        <v>5.9</v>
      </c>
      <c r="I5675"/>
      <c r="J5675"/>
      <c r="K5675" s="6"/>
      <c r="O5675" s="5"/>
      <c r="P5675" s="8"/>
      <c r="U5675"/>
      <c r="V5675"/>
    </row>
    <row r="5676" spans="1:22" x14ac:dyDescent="0.25">
      <c r="A5676">
        <v>2011</v>
      </c>
      <c r="B5676">
        <v>6</v>
      </c>
      <c r="C5676">
        <v>9</v>
      </c>
      <c r="D5676">
        <v>10</v>
      </c>
      <c r="E5676" s="13">
        <v>13.600000000000001</v>
      </c>
      <c r="F5676" s="7">
        <f>(((20-15)/(MIN($E$2:$E$8761)-15))*Data[[#This Row],[temperatuur]])+18.151</f>
        <v>15.293857142857142</v>
      </c>
      <c r="G5676" s="7">
        <f>Data[[#This Row],[Tintern ]]-Data[[#This Row],[temperatuur]]</f>
        <v>1.6938571428571407</v>
      </c>
      <c r="H5676" s="7">
        <f>ROUND(IF(Data[[#This Row],[deltaT]]&gt;0,(Data[[#This Row],[Tintern ]]-Data[[#This Row],[temperatuur]])*Uitgangspunten!$B$9,0),1)</f>
        <v>5.9</v>
      </c>
      <c r="I5676"/>
      <c r="J5676"/>
      <c r="K5676" s="6"/>
      <c r="O5676" s="5"/>
      <c r="P5676" s="8"/>
      <c r="U5676"/>
      <c r="V5676"/>
    </row>
    <row r="5677" spans="1:22" x14ac:dyDescent="0.25">
      <c r="A5677">
        <v>2011</v>
      </c>
      <c r="B5677">
        <v>6</v>
      </c>
      <c r="C5677">
        <v>12</v>
      </c>
      <c r="D5677">
        <v>7</v>
      </c>
      <c r="E5677" s="13">
        <v>13.600000000000001</v>
      </c>
      <c r="F5677" s="7">
        <f>(((20-15)/(MIN($E$2:$E$8761)-15))*Data[[#This Row],[temperatuur]])+18.151</f>
        <v>15.293857142857142</v>
      </c>
      <c r="G5677" s="7">
        <f>Data[[#This Row],[Tintern ]]-Data[[#This Row],[temperatuur]]</f>
        <v>1.6938571428571407</v>
      </c>
      <c r="H5677" s="7">
        <f>ROUND(IF(Data[[#This Row],[deltaT]]&gt;0,(Data[[#This Row],[Tintern ]]-Data[[#This Row],[temperatuur]])*Uitgangspunten!$B$9,0),1)</f>
        <v>5.9</v>
      </c>
      <c r="I5677"/>
      <c r="J5677"/>
      <c r="K5677" s="6"/>
      <c r="O5677" s="5"/>
      <c r="P5677" s="8"/>
      <c r="U5677"/>
      <c r="V5677"/>
    </row>
    <row r="5678" spans="1:22" x14ac:dyDescent="0.25">
      <c r="A5678">
        <v>2011</v>
      </c>
      <c r="B5678">
        <v>6</v>
      </c>
      <c r="C5678">
        <v>16</v>
      </c>
      <c r="D5678">
        <v>20</v>
      </c>
      <c r="E5678" s="13">
        <v>13.600000000000001</v>
      </c>
      <c r="F5678" s="7">
        <f>(((20-15)/(MIN($E$2:$E$8761)-15))*Data[[#This Row],[temperatuur]])+18.151</f>
        <v>15.293857142857142</v>
      </c>
      <c r="G5678" s="7">
        <f>Data[[#This Row],[Tintern ]]-Data[[#This Row],[temperatuur]]</f>
        <v>1.6938571428571407</v>
      </c>
      <c r="H5678" s="7">
        <f>ROUND(IF(Data[[#This Row],[deltaT]]&gt;0,(Data[[#This Row],[Tintern ]]-Data[[#This Row],[temperatuur]])*Uitgangspunten!$B$9,0),1)</f>
        <v>5.9</v>
      </c>
      <c r="I5678"/>
      <c r="J5678"/>
      <c r="K5678" s="6"/>
      <c r="O5678" s="5"/>
      <c r="P5678" s="8"/>
      <c r="U5678"/>
      <c r="V5678"/>
    </row>
    <row r="5679" spans="1:22" x14ac:dyDescent="0.25">
      <c r="A5679">
        <v>2011</v>
      </c>
      <c r="B5679">
        <v>6</v>
      </c>
      <c r="C5679">
        <v>16</v>
      </c>
      <c r="D5679">
        <v>21</v>
      </c>
      <c r="E5679" s="13">
        <v>13.600000000000001</v>
      </c>
      <c r="F5679" s="7">
        <f>(((20-15)/(MIN($E$2:$E$8761)-15))*Data[[#This Row],[temperatuur]])+18.151</f>
        <v>15.293857142857142</v>
      </c>
      <c r="G5679" s="7">
        <f>Data[[#This Row],[Tintern ]]-Data[[#This Row],[temperatuur]]</f>
        <v>1.6938571428571407</v>
      </c>
      <c r="H5679" s="7">
        <f>ROUND(IF(Data[[#This Row],[deltaT]]&gt;0,(Data[[#This Row],[Tintern ]]-Data[[#This Row],[temperatuur]])*Uitgangspunten!$B$9,0),1)</f>
        <v>5.9</v>
      </c>
      <c r="I5679"/>
      <c r="J5679"/>
      <c r="K5679" s="6"/>
      <c r="O5679" s="5"/>
      <c r="P5679" s="8"/>
      <c r="U5679"/>
      <c r="V5679"/>
    </row>
    <row r="5680" spans="1:22" x14ac:dyDescent="0.25">
      <c r="A5680">
        <v>2011</v>
      </c>
      <c r="B5680">
        <v>6</v>
      </c>
      <c r="C5680">
        <v>16</v>
      </c>
      <c r="D5680">
        <v>22</v>
      </c>
      <c r="E5680" s="13">
        <v>13.600000000000001</v>
      </c>
      <c r="F5680" s="7">
        <f>(((20-15)/(MIN($E$2:$E$8761)-15))*Data[[#This Row],[temperatuur]])+18.151</f>
        <v>15.293857142857142</v>
      </c>
      <c r="G5680" s="7">
        <f>Data[[#This Row],[Tintern ]]-Data[[#This Row],[temperatuur]]</f>
        <v>1.6938571428571407</v>
      </c>
      <c r="H5680" s="7">
        <f>ROUND(IF(Data[[#This Row],[deltaT]]&gt;0,(Data[[#This Row],[Tintern ]]-Data[[#This Row],[temperatuur]])*Uitgangspunten!$B$9,0),1)</f>
        <v>5.9</v>
      </c>
      <c r="I5680"/>
      <c r="J5680"/>
      <c r="K5680" s="6"/>
      <c r="O5680" s="5"/>
      <c r="P5680" s="8"/>
      <c r="U5680"/>
      <c r="V5680"/>
    </row>
    <row r="5681" spans="1:22" x14ac:dyDescent="0.25">
      <c r="A5681">
        <v>2011</v>
      </c>
      <c r="B5681">
        <v>6</v>
      </c>
      <c r="C5681">
        <v>18</v>
      </c>
      <c r="D5681">
        <v>5</v>
      </c>
      <c r="E5681" s="13">
        <v>13.600000000000001</v>
      </c>
      <c r="F5681" s="7">
        <f>(((20-15)/(MIN($E$2:$E$8761)-15))*Data[[#This Row],[temperatuur]])+18.151</f>
        <v>15.293857142857142</v>
      </c>
      <c r="G5681" s="7">
        <f>Data[[#This Row],[Tintern ]]-Data[[#This Row],[temperatuur]]</f>
        <v>1.6938571428571407</v>
      </c>
      <c r="H5681" s="7">
        <f>ROUND(IF(Data[[#This Row],[deltaT]]&gt;0,(Data[[#This Row],[Tintern ]]-Data[[#This Row],[temperatuur]])*Uitgangspunten!$B$9,0),1)</f>
        <v>5.9</v>
      </c>
      <c r="I5681"/>
      <c r="J5681"/>
      <c r="K5681" s="6"/>
      <c r="O5681" s="5"/>
      <c r="P5681" s="8"/>
      <c r="U5681"/>
      <c r="V5681"/>
    </row>
    <row r="5682" spans="1:22" x14ac:dyDescent="0.25">
      <c r="A5682">
        <v>2011</v>
      </c>
      <c r="B5682">
        <v>6</v>
      </c>
      <c r="C5682">
        <v>18</v>
      </c>
      <c r="D5682">
        <v>21</v>
      </c>
      <c r="E5682" s="13">
        <v>13.600000000000001</v>
      </c>
      <c r="F5682" s="7">
        <f>(((20-15)/(MIN($E$2:$E$8761)-15))*Data[[#This Row],[temperatuur]])+18.151</f>
        <v>15.293857142857142</v>
      </c>
      <c r="G5682" s="7">
        <f>Data[[#This Row],[Tintern ]]-Data[[#This Row],[temperatuur]]</f>
        <v>1.6938571428571407</v>
      </c>
      <c r="H5682" s="7">
        <f>ROUND(IF(Data[[#This Row],[deltaT]]&gt;0,(Data[[#This Row],[Tintern ]]-Data[[#This Row],[temperatuur]])*Uitgangspunten!$B$9,0),1)</f>
        <v>5.9</v>
      </c>
      <c r="I5682"/>
      <c r="J5682"/>
      <c r="K5682" s="6"/>
      <c r="O5682" s="5"/>
      <c r="P5682" s="8"/>
      <c r="U5682"/>
      <c r="V5682"/>
    </row>
    <row r="5683" spans="1:22" x14ac:dyDescent="0.25">
      <c r="A5683">
        <v>2011</v>
      </c>
      <c r="B5683">
        <v>6</v>
      </c>
      <c r="C5683">
        <v>20</v>
      </c>
      <c r="D5683">
        <v>7</v>
      </c>
      <c r="E5683" s="13">
        <v>13.600000000000001</v>
      </c>
      <c r="F5683" s="7">
        <f>(((20-15)/(MIN($E$2:$E$8761)-15))*Data[[#This Row],[temperatuur]])+18.151</f>
        <v>15.293857142857142</v>
      </c>
      <c r="G5683" s="7">
        <f>Data[[#This Row],[Tintern ]]-Data[[#This Row],[temperatuur]]</f>
        <v>1.6938571428571407</v>
      </c>
      <c r="H5683" s="7">
        <f>ROUND(IF(Data[[#This Row],[deltaT]]&gt;0,(Data[[#This Row],[Tintern ]]-Data[[#This Row],[temperatuur]])*Uitgangspunten!$B$9,0),1)</f>
        <v>5.9</v>
      </c>
      <c r="I5683"/>
      <c r="J5683"/>
      <c r="K5683" s="6"/>
      <c r="O5683" s="5"/>
      <c r="P5683" s="8"/>
      <c r="U5683"/>
      <c r="V5683"/>
    </row>
    <row r="5684" spans="1:22" x14ac:dyDescent="0.25">
      <c r="A5684">
        <v>2011</v>
      </c>
      <c r="B5684">
        <v>6</v>
      </c>
      <c r="C5684">
        <v>25</v>
      </c>
      <c r="D5684">
        <v>13</v>
      </c>
      <c r="E5684" s="13">
        <v>13.600000000000001</v>
      </c>
      <c r="F5684" s="7">
        <f>(((20-15)/(MIN($E$2:$E$8761)-15))*Data[[#This Row],[temperatuur]])+18.151</f>
        <v>15.293857142857142</v>
      </c>
      <c r="G5684" s="7">
        <f>Data[[#This Row],[Tintern ]]-Data[[#This Row],[temperatuur]]</f>
        <v>1.6938571428571407</v>
      </c>
      <c r="H5684" s="7">
        <f>ROUND(IF(Data[[#This Row],[deltaT]]&gt;0,(Data[[#This Row],[Tintern ]]-Data[[#This Row],[temperatuur]])*Uitgangspunten!$B$9,0),1)</f>
        <v>5.9</v>
      </c>
      <c r="I5684"/>
      <c r="J5684"/>
      <c r="K5684" s="6"/>
      <c r="O5684" s="5"/>
      <c r="P5684" s="8"/>
      <c r="U5684"/>
      <c r="V5684"/>
    </row>
    <row r="5685" spans="1:22" x14ac:dyDescent="0.25">
      <c r="A5685">
        <v>2008</v>
      </c>
      <c r="B5685">
        <v>7</v>
      </c>
      <c r="C5685">
        <v>8</v>
      </c>
      <c r="D5685">
        <v>22</v>
      </c>
      <c r="E5685" s="13">
        <v>13.600000000000001</v>
      </c>
      <c r="F5685" s="7">
        <f>(((20-15)/(MIN($E$2:$E$8761)-15))*Data[[#This Row],[temperatuur]])+18.151</f>
        <v>15.293857142857142</v>
      </c>
      <c r="G5685" s="7">
        <f>Data[[#This Row],[Tintern ]]-Data[[#This Row],[temperatuur]]</f>
        <v>1.6938571428571407</v>
      </c>
      <c r="H5685" s="7">
        <f>ROUND(IF(Data[[#This Row],[deltaT]]&gt;0,(Data[[#This Row],[Tintern ]]-Data[[#This Row],[temperatuur]])*Uitgangspunten!$B$9,0),1)</f>
        <v>5.9</v>
      </c>
      <c r="I5685"/>
      <c r="J5685"/>
      <c r="K5685" s="6"/>
      <c r="O5685" s="5"/>
      <c r="P5685" s="8"/>
      <c r="U5685"/>
      <c r="V5685"/>
    </row>
    <row r="5686" spans="1:22" x14ac:dyDescent="0.25">
      <c r="A5686">
        <v>2008</v>
      </c>
      <c r="B5686">
        <v>7</v>
      </c>
      <c r="C5686">
        <v>11</v>
      </c>
      <c r="D5686">
        <v>3</v>
      </c>
      <c r="E5686" s="13">
        <v>13.600000000000001</v>
      </c>
      <c r="F5686" s="7">
        <f>(((20-15)/(MIN($E$2:$E$8761)-15))*Data[[#This Row],[temperatuur]])+18.151</f>
        <v>15.293857142857142</v>
      </c>
      <c r="G5686" s="7">
        <f>Data[[#This Row],[Tintern ]]-Data[[#This Row],[temperatuur]]</f>
        <v>1.6938571428571407</v>
      </c>
      <c r="H5686" s="7">
        <f>ROUND(IF(Data[[#This Row],[deltaT]]&gt;0,(Data[[#This Row],[Tintern ]]-Data[[#This Row],[temperatuur]])*Uitgangspunten!$B$9,0),1)</f>
        <v>5.9</v>
      </c>
      <c r="I5686"/>
      <c r="J5686"/>
      <c r="K5686" s="6"/>
      <c r="O5686" s="5"/>
      <c r="P5686" s="8"/>
      <c r="U5686"/>
      <c r="V5686"/>
    </row>
    <row r="5687" spans="1:22" x14ac:dyDescent="0.25">
      <c r="A5687">
        <v>2008</v>
      </c>
      <c r="B5687">
        <v>7</v>
      </c>
      <c r="C5687">
        <v>13</v>
      </c>
      <c r="D5687">
        <v>21</v>
      </c>
      <c r="E5687" s="13">
        <v>13.600000000000001</v>
      </c>
      <c r="F5687" s="7">
        <f>(((20-15)/(MIN($E$2:$E$8761)-15))*Data[[#This Row],[temperatuur]])+18.151</f>
        <v>15.293857142857142</v>
      </c>
      <c r="G5687" s="7">
        <f>Data[[#This Row],[Tintern ]]-Data[[#This Row],[temperatuur]]</f>
        <v>1.6938571428571407</v>
      </c>
      <c r="H5687" s="7">
        <f>ROUND(IF(Data[[#This Row],[deltaT]]&gt;0,(Data[[#This Row],[Tintern ]]-Data[[#This Row],[temperatuur]])*Uitgangspunten!$B$9,0),1)</f>
        <v>5.9</v>
      </c>
      <c r="I5687"/>
      <c r="J5687"/>
      <c r="K5687" s="6"/>
      <c r="O5687" s="5"/>
      <c r="P5687" s="8"/>
      <c r="U5687"/>
      <c r="V5687"/>
    </row>
    <row r="5688" spans="1:22" x14ac:dyDescent="0.25">
      <c r="A5688">
        <v>2008</v>
      </c>
      <c r="B5688">
        <v>7</v>
      </c>
      <c r="C5688">
        <v>17</v>
      </c>
      <c r="D5688">
        <v>20</v>
      </c>
      <c r="E5688" s="13">
        <v>13.600000000000001</v>
      </c>
      <c r="F5688" s="7">
        <f>(((20-15)/(MIN($E$2:$E$8761)-15))*Data[[#This Row],[temperatuur]])+18.151</f>
        <v>15.293857142857142</v>
      </c>
      <c r="G5688" s="7">
        <f>Data[[#This Row],[Tintern ]]-Data[[#This Row],[temperatuur]]</f>
        <v>1.6938571428571407</v>
      </c>
      <c r="H5688" s="7">
        <f>ROUND(IF(Data[[#This Row],[deltaT]]&gt;0,(Data[[#This Row],[Tintern ]]-Data[[#This Row],[temperatuur]])*Uitgangspunten!$B$9,0),1)</f>
        <v>5.9</v>
      </c>
      <c r="I5688"/>
      <c r="J5688"/>
      <c r="K5688" s="6"/>
      <c r="O5688" s="5"/>
      <c r="P5688" s="8"/>
      <c r="U5688"/>
      <c r="V5688"/>
    </row>
    <row r="5689" spans="1:22" x14ac:dyDescent="0.25">
      <c r="A5689">
        <v>2008</v>
      </c>
      <c r="B5689">
        <v>7</v>
      </c>
      <c r="C5689">
        <v>19</v>
      </c>
      <c r="D5689">
        <v>21</v>
      </c>
      <c r="E5689" s="13">
        <v>13.600000000000001</v>
      </c>
      <c r="F5689" s="7">
        <f>(((20-15)/(MIN($E$2:$E$8761)-15))*Data[[#This Row],[temperatuur]])+18.151</f>
        <v>15.293857142857142</v>
      </c>
      <c r="G5689" s="7">
        <f>Data[[#This Row],[Tintern ]]-Data[[#This Row],[temperatuur]]</f>
        <v>1.6938571428571407</v>
      </c>
      <c r="H5689" s="7">
        <f>ROUND(IF(Data[[#This Row],[deltaT]]&gt;0,(Data[[#This Row],[Tintern ]]-Data[[#This Row],[temperatuur]])*Uitgangspunten!$B$9,0),1)</f>
        <v>5.9</v>
      </c>
      <c r="I5689"/>
      <c r="J5689"/>
      <c r="K5689" s="6"/>
      <c r="O5689" s="5"/>
      <c r="P5689" s="8"/>
      <c r="U5689"/>
      <c r="V5689"/>
    </row>
    <row r="5690" spans="1:22" x14ac:dyDescent="0.25">
      <c r="A5690">
        <v>2008</v>
      </c>
      <c r="B5690">
        <v>7</v>
      </c>
      <c r="C5690">
        <v>20</v>
      </c>
      <c r="D5690">
        <v>1</v>
      </c>
      <c r="E5690" s="13">
        <v>13.600000000000001</v>
      </c>
      <c r="F5690" s="7">
        <f>(((20-15)/(MIN($E$2:$E$8761)-15))*Data[[#This Row],[temperatuur]])+18.151</f>
        <v>15.293857142857142</v>
      </c>
      <c r="G5690" s="7">
        <f>Data[[#This Row],[Tintern ]]-Data[[#This Row],[temperatuur]]</f>
        <v>1.6938571428571407</v>
      </c>
      <c r="H5690" s="7">
        <f>ROUND(IF(Data[[#This Row],[deltaT]]&gt;0,(Data[[#This Row],[Tintern ]]-Data[[#This Row],[temperatuur]])*Uitgangspunten!$B$9,0),1)</f>
        <v>5.9</v>
      </c>
      <c r="I5690">
        <f>(MAX(E5666:E5689)+MIN(E5666:E5689))/20</f>
        <v>1.36</v>
      </c>
      <c r="J5690"/>
      <c r="K5690" s="6"/>
      <c r="O5690" s="5"/>
      <c r="P5690" s="8"/>
      <c r="U5690"/>
      <c r="V5690"/>
    </row>
    <row r="5691" spans="1:22" x14ac:dyDescent="0.25">
      <c r="A5691">
        <v>2008</v>
      </c>
      <c r="B5691">
        <v>7</v>
      </c>
      <c r="C5691">
        <v>21</v>
      </c>
      <c r="D5691">
        <v>20</v>
      </c>
      <c r="E5691" s="13">
        <v>13.600000000000001</v>
      </c>
      <c r="F5691" s="7">
        <f>(((20-15)/(MIN($E$2:$E$8761)-15))*Data[[#This Row],[temperatuur]])+18.151</f>
        <v>15.293857142857142</v>
      </c>
      <c r="G5691" s="7">
        <f>Data[[#This Row],[Tintern ]]-Data[[#This Row],[temperatuur]]</f>
        <v>1.6938571428571407</v>
      </c>
      <c r="H5691" s="7">
        <f>ROUND(IF(Data[[#This Row],[deltaT]]&gt;0,(Data[[#This Row],[Tintern ]]-Data[[#This Row],[temperatuur]])*Uitgangspunten!$B$9,0),1)</f>
        <v>5.9</v>
      </c>
      <c r="I5691"/>
      <c r="J5691"/>
      <c r="K5691" s="6"/>
      <c r="O5691" s="5"/>
      <c r="P5691" s="8"/>
      <c r="U5691"/>
      <c r="V5691"/>
    </row>
    <row r="5692" spans="1:22" x14ac:dyDescent="0.25">
      <c r="A5692">
        <v>2008</v>
      </c>
      <c r="B5692">
        <v>7</v>
      </c>
      <c r="C5692">
        <v>23</v>
      </c>
      <c r="D5692">
        <v>23</v>
      </c>
      <c r="E5692" s="13">
        <v>13.600000000000001</v>
      </c>
      <c r="F5692" s="7">
        <f>(((20-15)/(MIN($E$2:$E$8761)-15))*Data[[#This Row],[temperatuur]])+18.151</f>
        <v>15.293857142857142</v>
      </c>
      <c r="G5692" s="7">
        <f>Data[[#This Row],[Tintern ]]-Data[[#This Row],[temperatuur]]</f>
        <v>1.6938571428571407</v>
      </c>
      <c r="H5692" s="7">
        <f>ROUND(IF(Data[[#This Row],[deltaT]]&gt;0,(Data[[#This Row],[Tintern ]]-Data[[#This Row],[temperatuur]])*Uitgangspunten!$B$9,0),1)</f>
        <v>5.9</v>
      </c>
      <c r="I5692"/>
      <c r="J5692"/>
      <c r="K5692" s="6"/>
      <c r="O5692" s="5"/>
      <c r="P5692" s="8"/>
      <c r="U5692"/>
      <c r="V5692"/>
    </row>
    <row r="5693" spans="1:22" x14ac:dyDescent="0.25">
      <c r="A5693">
        <v>2001</v>
      </c>
      <c r="B5693">
        <v>8</v>
      </c>
      <c r="C5693">
        <v>29</v>
      </c>
      <c r="D5693">
        <v>7</v>
      </c>
      <c r="E5693" s="13">
        <v>13.600000000000001</v>
      </c>
      <c r="F5693" s="7">
        <f>(((20-15)/(MIN($E$2:$E$8761)-15))*Data[[#This Row],[temperatuur]])+18.151</f>
        <v>15.293857142857142</v>
      </c>
      <c r="G5693" s="7">
        <f>Data[[#This Row],[Tintern ]]-Data[[#This Row],[temperatuur]]</f>
        <v>1.6938571428571407</v>
      </c>
      <c r="H5693" s="7">
        <f>ROUND(IF(Data[[#This Row],[deltaT]]&gt;0,(Data[[#This Row],[Tintern ]]-Data[[#This Row],[temperatuur]])*Uitgangspunten!$B$9,0),1)</f>
        <v>5.9</v>
      </c>
      <c r="I5693"/>
      <c r="J5693"/>
      <c r="K5693" s="6"/>
      <c r="O5693" s="5"/>
      <c r="P5693" s="8"/>
      <c r="U5693"/>
      <c r="V5693"/>
    </row>
    <row r="5694" spans="1:22" x14ac:dyDescent="0.25">
      <c r="A5694">
        <v>2011</v>
      </c>
      <c r="B5694">
        <v>9</v>
      </c>
      <c r="C5694">
        <v>1</v>
      </c>
      <c r="D5694">
        <v>19</v>
      </c>
      <c r="E5694" s="13">
        <v>13.600000000000001</v>
      </c>
      <c r="F5694" s="7">
        <f>(((20-15)/(MIN($E$2:$E$8761)-15))*Data[[#This Row],[temperatuur]])+18.151</f>
        <v>15.293857142857142</v>
      </c>
      <c r="G5694" s="7">
        <f>Data[[#This Row],[Tintern ]]-Data[[#This Row],[temperatuur]]</f>
        <v>1.6938571428571407</v>
      </c>
      <c r="H5694" s="7">
        <f>ROUND(IF(Data[[#This Row],[deltaT]]&gt;0,(Data[[#This Row],[Tintern ]]-Data[[#This Row],[temperatuur]])*Uitgangspunten!$B$9,0),1)</f>
        <v>5.9</v>
      </c>
      <c r="I5694"/>
      <c r="J5694"/>
      <c r="K5694" s="6"/>
      <c r="O5694" s="5"/>
      <c r="P5694" s="8"/>
      <c r="U5694"/>
      <c r="V5694"/>
    </row>
    <row r="5695" spans="1:22" x14ac:dyDescent="0.25">
      <c r="A5695">
        <v>2011</v>
      </c>
      <c r="B5695">
        <v>9</v>
      </c>
      <c r="C5695">
        <v>13</v>
      </c>
      <c r="D5695">
        <v>20</v>
      </c>
      <c r="E5695" s="13">
        <v>13.600000000000001</v>
      </c>
      <c r="F5695" s="7">
        <f>(((20-15)/(MIN($E$2:$E$8761)-15))*Data[[#This Row],[temperatuur]])+18.151</f>
        <v>15.293857142857142</v>
      </c>
      <c r="G5695" s="7">
        <f>Data[[#This Row],[Tintern ]]-Data[[#This Row],[temperatuur]]</f>
        <v>1.6938571428571407</v>
      </c>
      <c r="H5695" s="7">
        <f>ROUND(IF(Data[[#This Row],[deltaT]]&gt;0,(Data[[#This Row],[Tintern ]]-Data[[#This Row],[temperatuur]])*Uitgangspunten!$B$9,0),1)</f>
        <v>5.9</v>
      </c>
      <c r="I5695"/>
      <c r="J5695"/>
      <c r="K5695" s="6"/>
      <c r="O5695" s="5"/>
      <c r="P5695" s="8"/>
      <c r="U5695"/>
      <c r="V5695"/>
    </row>
    <row r="5696" spans="1:22" x14ac:dyDescent="0.25">
      <c r="A5696">
        <v>2011</v>
      </c>
      <c r="B5696">
        <v>9</v>
      </c>
      <c r="C5696">
        <v>17</v>
      </c>
      <c r="D5696">
        <v>23</v>
      </c>
      <c r="E5696" s="13">
        <v>13.600000000000001</v>
      </c>
      <c r="F5696" s="7">
        <f>(((20-15)/(MIN($E$2:$E$8761)-15))*Data[[#This Row],[temperatuur]])+18.151</f>
        <v>15.293857142857142</v>
      </c>
      <c r="G5696" s="7">
        <f>Data[[#This Row],[Tintern ]]-Data[[#This Row],[temperatuur]]</f>
        <v>1.6938571428571407</v>
      </c>
      <c r="H5696" s="7">
        <f>ROUND(IF(Data[[#This Row],[deltaT]]&gt;0,(Data[[#This Row],[Tintern ]]-Data[[#This Row],[temperatuur]])*Uitgangspunten!$B$9,0),1)</f>
        <v>5.9</v>
      </c>
      <c r="I5696"/>
      <c r="J5696"/>
      <c r="K5696" s="6"/>
      <c r="O5696" s="5"/>
      <c r="P5696" s="8"/>
      <c r="U5696"/>
      <c r="V5696"/>
    </row>
    <row r="5697" spans="1:22" x14ac:dyDescent="0.25">
      <c r="A5697">
        <v>2011</v>
      </c>
      <c r="B5697">
        <v>9</v>
      </c>
      <c r="C5697">
        <v>22</v>
      </c>
      <c r="D5697">
        <v>20</v>
      </c>
      <c r="E5697" s="13">
        <v>13.600000000000001</v>
      </c>
      <c r="F5697" s="7">
        <f>(((20-15)/(MIN($E$2:$E$8761)-15))*Data[[#This Row],[temperatuur]])+18.151</f>
        <v>15.293857142857142</v>
      </c>
      <c r="G5697" s="7">
        <f>Data[[#This Row],[Tintern ]]-Data[[#This Row],[temperatuur]]</f>
        <v>1.6938571428571407</v>
      </c>
      <c r="H5697" s="7">
        <f>ROUND(IF(Data[[#This Row],[deltaT]]&gt;0,(Data[[#This Row],[Tintern ]]-Data[[#This Row],[temperatuur]])*Uitgangspunten!$B$9,0),1)</f>
        <v>5.9</v>
      </c>
      <c r="I5697"/>
      <c r="J5697"/>
      <c r="K5697" s="6"/>
      <c r="O5697" s="5"/>
      <c r="P5697" s="8"/>
      <c r="U5697"/>
      <c r="V5697"/>
    </row>
    <row r="5698" spans="1:22" x14ac:dyDescent="0.25">
      <c r="A5698">
        <v>2011</v>
      </c>
      <c r="B5698">
        <v>9</v>
      </c>
      <c r="C5698">
        <v>22</v>
      </c>
      <c r="D5698">
        <v>22</v>
      </c>
      <c r="E5698" s="13">
        <v>13.600000000000001</v>
      </c>
      <c r="F5698" s="7">
        <f>(((20-15)/(MIN($E$2:$E$8761)-15))*Data[[#This Row],[temperatuur]])+18.151</f>
        <v>15.293857142857142</v>
      </c>
      <c r="G5698" s="7">
        <f>Data[[#This Row],[Tintern ]]-Data[[#This Row],[temperatuur]]</f>
        <v>1.6938571428571407</v>
      </c>
      <c r="H5698" s="7">
        <f>ROUND(IF(Data[[#This Row],[deltaT]]&gt;0,(Data[[#This Row],[Tintern ]]-Data[[#This Row],[temperatuur]])*Uitgangspunten!$B$9,0),1)</f>
        <v>5.9</v>
      </c>
      <c r="I5698"/>
      <c r="J5698"/>
      <c r="K5698" s="6"/>
      <c r="O5698" s="5"/>
      <c r="P5698" s="8"/>
      <c r="U5698"/>
      <c r="V5698"/>
    </row>
    <row r="5699" spans="1:22" x14ac:dyDescent="0.25">
      <c r="A5699">
        <v>2011</v>
      </c>
      <c r="B5699">
        <v>9</v>
      </c>
      <c r="C5699">
        <v>25</v>
      </c>
      <c r="D5699">
        <v>23</v>
      </c>
      <c r="E5699" s="13">
        <v>13.600000000000001</v>
      </c>
      <c r="F5699" s="7">
        <f>(((20-15)/(MIN($E$2:$E$8761)-15))*Data[[#This Row],[temperatuur]])+18.151</f>
        <v>15.293857142857142</v>
      </c>
      <c r="G5699" s="7">
        <f>Data[[#This Row],[Tintern ]]-Data[[#This Row],[temperatuur]]</f>
        <v>1.6938571428571407</v>
      </c>
      <c r="H5699" s="7">
        <f>ROUND(IF(Data[[#This Row],[deltaT]]&gt;0,(Data[[#This Row],[Tintern ]]-Data[[#This Row],[temperatuur]])*Uitgangspunten!$B$9,0),1)</f>
        <v>5.9</v>
      </c>
      <c r="I5699"/>
      <c r="J5699"/>
      <c r="K5699" s="6"/>
      <c r="O5699" s="5"/>
      <c r="P5699" s="8"/>
      <c r="U5699"/>
      <c r="V5699"/>
    </row>
    <row r="5700" spans="1:22" x14ac:dyDescent="0.25">
      <c r="A5700">
        <v>2011</v>
      </c>
      <c r="B5700">
        <v>9</v>
      </c>
      <c r="C5700">
        <v>26</v>
      </c>
      <c r="D5700">
        <v>24</v>
      </c>
      <c r="E5700" s="13">
        <v>13.600000000000001</v>
      </c>
      <c r="F5700" s="7">
        <f>(((20-15)/(MIN($E$2:$E$8761)-15))*Data[[#This Row],[temperatuur]])+18.151</f>
        <v>15.293857142857142</v>
      </c>
      <c r="G5700" s="7">
        <f>Data[[#This Row],[Tintern ]]-Data[[#This Row],[temperatuur]]</f>
        <v>1.6938571428571407</v>
      </c>
      <c r="H5700" s="7">
        <f>ROUND(IF(Data[[#This Row],[deltaT]]&gt;0,(Data[[#This Row],[Tintern ]]-Data[[#This Row],[temperatuur]])*Uitgangspunten!$B$9,0),1)</f>
        <v>5.9</v>
      </c>
      <c r="I5700"/>
      <c r="J5700"/>
      <c r="K5700" s="6"/>
      <c r="O5700" s="5"/>
      <c r="P5700" s="8"/>
      <c r="U5700"/>
      <c r="V5700"/>
    </row>
    <row r="5701" spans="1:22" x14ac:dyDescent="0.25">
      <c r="A5701">
        <v>2010</v>
      </c>
      <c r="B5701">
        <v>10</v>
      </c>
      <c r="C5701">
        <v>10</v>
      </c>
      <c r="D5701">
        <v>10</v>
      </c>
      <c r="E5701" s="13">
        <v>13.600000000000001</v>
      </c>
      <c r="F5701" s="7">
        <f>(((20-15)/(MIN($E$2:$E$8761)-15))*Data[[#This Row],[temperatuur]])+18.151</f>
        <v>15.293857142857142</v>
      </c>
      <c r="G5701" s="7">
        <f>Data[[#This Row],[Tintern ]]-Data[[#This Row],[temperatuur]]</f>
        <v>1.6938571428571407</v>
      </c>
      <c r="H5701" s="7">
        <f>ROUND(IF(Data[[#This Row],[deltaT]]&gt;0,(Data[[#This Row],[Tintern ]]-Data[[#This Row],[temperatuur]])*Uitgangspunten!$B$9,0),1)</f>
        <v>5.9</v>
      </c>
      <c r="I5701"/>
      <c r="J5701"/>
      <c r="K5701" s="6"/>
      <c r="O5701" s="5"/>
      <c r="P5701" s="8"/>
      <c r="U5701"/>
      <c r="V5701"/>
    </row>
    <row r="5702" spans="1:22" x14ac:dyDescent="0.25">
      <c r="A5702">
        <v>2003</v>
      </c>
      <c r="B5702">
        <v>11</v>
      </c>
      <c r="C5702">
        <v>6</v>
      </c>
      <c r="D5702">
        <v>13</v>
      </c>
      <c r="E5702" s="13">
        <v>13.600000000000001</v>
      </c>
      <c r="F5702" s="7">
        <f>(((20-15)/(MIN($E$2:$E$8761)-15))*Data[[#This Row],[temperatuur]])+18.151</f>
        <v>15.293857142857142</v>
      </c>
      <c r="G5702" s="7">
        <f>Data[[#This Row],[Tintern ]]-Data[[#This Row],[temperatuur]]</f>
        <v>1.6938571428571407</v>
      </c>
      <c r="H5702" s="7">
        <f>ROUND(IF(Data[[#This Row],[deltaT]]&gt;0,(Data[[#This Row],[Tintern ]]-Data[[#This Row],[temperatuur]])*Uitgangspunten!$B$9,0),1)</f>
        <v>5.9</v>
      </c>
      <c r="I5702"/>
      <c r="J5702"/>
      <c r="K5702" s="6"/>
      <c r="O5702" s="5"/>
      <c r="P5702" s="8"/>
      <c r="U5702"/>
      <c r="V5702"/>
    </row>
    <row r="5703" spans="1:22" x14ac:dyDescent="0.25">
      <c r="A5703">
        <v>2003</v>
      </c>
      <c r="B5703">
        <v>11</v>
      </c>
      <c r="C5703">
        <v>22</v>
      </c>
      <c r="D5703">
        <v>16</v>
      </c>
      <c r="E5703" s="13">
        <v>13.600000000000001</v>
      </c>
      <c r="F5703" s="7">
        <f>(((20-15)/(MIN($E$2:$E$8761)-15))*Data[[#This Row],[temperatuur]])+18.151</f>
        <v>15.293857142857142</v>
      </c>
      <c r="G5703" s="7">
        <f>Data[[#This Row],[Tintern ]]-Data[[#This Row],[temperatuur]]</f>
        <v>1.6938571428571407</v>
      </c>
      <c r="H5703" s="7">
        <f>ROUND(IF(Data[[#This Row],[deltaT]]&gt;0,(Data[[#This Row],[Tintern ]]-Data[[#This Row],[temperatuur]])*Uitgangspunten!$B$9,0),1)</f>
        <v>5.9</v>
      </c>
      <c r="I5703"/>
      <c r="J5703"/>
      <c r="K5703" s="6"/>
      <c r="O5703" s="5"/>
      <c r="P5703" s="8"/>
      <c r="U5703"/>
      <c r="V5703"/>
    </row>
    <row r="5704" spans="1:22" x14ac:dyDescent="0.25">
      <c r="A5704">
        <v>2003</v>
      </c>
      <c r="B5704">
        <v>11</v>
      </c>
      <c r="C5704">
        <v>22</v>
      </c>
      <c r="D5704">
        <v>23</v>
      </c>
      <c r="E5704" s="13">
        <v>13.600000000000001</v>
      </c>
      <c r="F5704" s="7">
        <f>(((20-15)/(MIN($E$2:$E$8761)-15))*Data[[#This Row],[temperatuur]])+18.151</f>
        <v>15.293857142857142</v>
      </c>
      <c r="G5704" s="7">
        <f>Data[[#This Row],[Tintern ]]-Data[[#This Row],[temperatuur]]</f>
        <v>1.6938571428571407</v>
      </c>
      <c r="H5704" s="7">
        <f>ROUND(IF(Data[[#This Row],[deltaT]]&gt;0,(Data[[#This Row],[Tintern ]]-Data[[#This Row],[temperatuur]])*Uitgangspunten!$B$9,0),1)</f>
        <v>5.9</v>
      </c>
      <c r="I5704"/>
      <c r="J5704"/>
      <c r="K5704" s="6"/>
      <c r="O5704" s="5"/>
      <c r="P5704" s="8"/>
      <c r="U5704"/>
      <c r="V5704"/>
    </row>
    <row r="5705" spans="1:22" x14ac:dyDescent="0.25">
      <c r="A5705">
        <v>2004</v>
      </c>
      <c r="B5705">
        <v>2</v>
      </c>
      <c r="C5705">
        <v>4</v>
      </c>
      <c r="D5705">
        <v>3</v>
      </c>
      <c r="E5705" s="13">
        <v>13.700000000000001</v>
      </c>
      <c r="F5705" s="7">
        <f>(((20-15)/(MIN($E$2:$E$8761)-15))*Data[[#This Row],[temperatuur]])+18.151</f>
        <v>15.272848739495798</v>
      </c>
      <c r="G5705" s="7">
        <f>Data[[#This Row],[Tintern ]]-Data[[#This Row],[temperatuur]]</f>
        <v>1.5728487394957966</v>
      </c>
      <c r="H5705" s="7">
        <f>ROUND(IF(Data[[#This Row],[deltaT]]&gt;0,(Data[[#This Row],[Tintern ]]-Data[[#This Row],[temperatuur]])*Uitgangspunten!$B$9,0),1)</f>
        <v>5.5</v>
      </c>
      <c r="I5705"/>
      <c r="J5705"/>
      <c r="K5705" s="6"/>
      <c r="O5705" s="5"/>
      <c r="P5705" s="8"/>
      <c r="U5705"/>
      <c r="V5705"/>
    </row>
    <row r="5706" spans="1:22" x14ac:dyDescent="0.25">
      <c r="A5706">
        <v>2002</v>
      </c>
      <c r="B5706">
        <v>4</v>
      </c>
      <c r="C5706">
        <v>4</v>
      </c>
      <c r="D5706">
        <v>10</v>
      </c>
      <c r="E5706" s="13">
        <v>13.700000000000001</v>
      </c>
      <c r="F5706" s="7">
        <f>(((20-15)/(MIN($E$2:$E$8761)-15))*Data[[#This Row],[temperatuur]])+18.151</f>
        <v>15.272848739495798</v>
      </c>
      <c r="G5706" s="7">
        <f>Data[[#This Row],[Tintern ]]-Data[[#This Row],[temperatuur]]</f>
        <v>1.5728487394957966</v>
      </c>
      <c r="H5706" s="7">
        <f>ROUND(IF(Data[[#This Row],[deltaT]]&gt;0,(Data[[#This Row],[Tintern ]]-Data[[#This Row],[temperatuur]])*Uitgangspunten!$B$9,0),1)</f>
        <v>5.5</v>
      </c>
      <c r="I5706"/>
      <c r="J5706"/>
      <c r="K5706" s="6"/>
      <c r="O5706" s="5"/>
      <c r="P5706" s="8"/>
      <c r="U5706"/>
      <c r="V5706"/>
    </row>
    <row r="5707" spans="1:22" x14ac:dyDescent="0.25">
      <c r="A5707">
        <v>2002</v>
      </c>
      <c r="B5707">
        <v>4</v>
      </c>
      <c r="C5707">
        <v>22</v>
      </c>
      <c r="D5707">
        <v>23</v>
      </c>
      <c r="E5707" s="13">
        <v>13.700000000000001</v>
      </c>
      <c r="F5707" s="7">
        <f>(((20-15)/(MIN($E$2:$E$8761)-15))*Data[[#This Row],[temperatuur]])+18.151</f>
        <v>15.272848739495798</v>
      </c>
      <c r="G5707" s="7">
        <f>Data[[#This Row],[Tintern ]]-Data[[#This Row],[temperatuur]]</f>
        <v>1.5728487394957966</v>
      </c>
      <c r="H5707" s="7">
        <f>ROUND(IF(Data[[#This Row],[deltaT]]&gt;0,(Data[[#This Row],[Tintern ]]-Data[[#This Row],[temperatuur]])*Uitgangspunten!$B$9,0),1)</f>
        <v>5.5</v>
      </c>
      <c r="I5707"/>
      <c r="J5707"/>
      <c r="K5707" s="6"/>
      <c r="O5707" s="5"/>
      <c r="P5707" s="8"/>
      <c r="U5707"/>
      <c r="V5707"/>
    </row>
    <row r="5708" spans="1:22" x14ac:dyDescent="0.25">
      <c r="A5708">
        <v>2002</v>
      </c>
      <c r="B5708">
        <v>4</v>
      </c>
      <c r="C5708">
        <v>24</v>
      </c>
      <c r="D5708">
        <v>20</v>
      </c>
      <c r="E5708" s="13">
        <v>13.700000000000001</v>
      </c>
      <c r="F5708" s="7">
        <f>(((20-15)/(MIN($E$2:$E$8761)-15))*Data[[#This Row],[temperatuur]])+18.151</f>
        <v>15.272848739495798</v>
      </c>
      <c r="G5708" s="7">
        <f>Data[[#This Row],[Tintern ]]-Data[[#This Row],[temperatuur]]</f>
        <v>1.5728487394957966</v>
      </c>
      <c r="H5708" s="7">
        <f>ROUND(IF(Data[[#This Row],[deltaT]]&gt;0,(Data[[#This Row],[Tintern ]]-Data[[#This Row],[temperatuur]])*Uitgangspunten!$B$9,0),1)</f>
        <v>5.5</v>
      </c>
      <c r="I5708"/>
      <c r="J5708"/>
      <c r="K5708" s="6"/>
      <c r="O5708" s="5"/>
      <c r="P5708" s="8"/>
      <c r="U5708"/>
      <c r="V5708"/>
    </row>
    <row r="5709" spans="1:22" x14ac:dyDescent="0.25">
      <c r="A5709">
        <v>2002</v>
      </c>
      <c r="B5709">
        <v>4</v>
      </c>
      <c r="C5709">
        <v>28</v>
      </c>
      <c r="D5709">
        <v>17</v>
      </c>
      <c r="E5709" s="13">
        <v>13.700000000000001</v>
      </c>
      <c r="F5709" s="7">
        <f>(((20-15)/(MIN($E$2:$E$8761)-15))*Data[[#This Row],[temperatuur]])+18.151</f>
        <v>15.272848739495798</v>
      </c>
      <c r="G5709" s="7">
        <f>Data[[#This Row],[Tintern ]]-Data[[#This Row],[temperatuur]]</f>
        <v>1.5728487394957966</v>
      </c>
      <c r="H5709" s="7">
        <f>ROUND(IF(Data[[#This Row],[deltaT]]&gt;0,(Data[[#This Row],[Tintern ]]-Data[[#This Row],[temperatuur]])*Uitgangspunten!$B$9,0),1)</f>
        <v>5.5</v>
      </c>
      <c r="I5709"/>
      <c r="J5709"/>
      <c r="K5709" s="6"/>
      <c r="O5709" s="5"/>
      <c r="P5709" s="8"/>
      <c r="U5709"/>
      <c r="V5709"/>
    </row>
    <row r="5710" spans="1:22" x14ac:dyDescent="0.25">
      <c r="A5710">
        <v>2000</v>
      </c>
      <c r="B5710">
        <v>5</v>
      </c>
      <c r="C5710">
        <v>5</v>
      </c>
      <c r="D5710">
        <v>7</v>
      </c>
      <c r="E5710" s="13">
        <v>13.700000000000001</v>
      </c>
      <c r="F5710" s="7">
        <f>(((20-15)/(MIN($E$2:$E$8761)-15))*Data[[#This Row],[temperatuur]])+18.151</f>
        <v>15.272848739495798</v>
      </c>
      <c r="G5710" s="7">
        <f>Data[[#This Row],[Tintern ]]-Data[[#This Row],[temperatuur]]</f>
        <v>1.5728487394957966</v>
      </c>
      <c r="H5710" s="7">
        <f>ROUND(IF(Data[[#This Row],[deltaT]]&gt;0,(Data[[#This Row],[Tintern ]]-Data[[#This Row],[temperatuur]])*Uitgangspunten!$B$9,0),1)</f>
        <v>5.5</v>
      </c>
      <c r="I5710"/>
      <c r="J5710"/>
      <c r="K5710" s="6"/>
      <c r="O5710" s="5"/>
      <c r="P5710" s="8"/>
      <c r="U5710"/>
      <c r="V5710"/>
    </row>
    <row r="5711" spans="1:22" x14ac:dyDescent="0.25">
      <c r="A5711">
        <v>2000</v>
      </c>
      <c r="B5711">
        <v>5</v>
      </c>
      <c r="C5711">
        <v>6</v>
      </c>
      <c r="D5711">
        <v>1</v>
      </c>
      <c r="E5711" s="13">
        <v>13.700000000000001</v>
      </c>
      <c r="F5711" s="7">
        <f>(((20-15)/(MIN($E$2:$E$8761)-15))*Data[[#This Row],[temperatuur]])+18.151</f>
        <v>15.272848739495798</v>
      </c>
      <c r="G5711" s="7">
        <f>Data[[#This Row],[Tintern ]]-Data[[#This Row],[temperatuur]]</f>
        <v>1.5728487394957966</v>
      </c>
      <c r="H5711" s="7">
        <f>ROUND(IF(Data[[#This Row],[deltaT]]&gt;0,(Data[[#This Row],[Tintern ]]-Data[[#This Row],[temperatuur]])*Uitgangspunten!$B$9,0),1)</f>
        <v>5.5</v>
      </c>
      <c r="I5711"/>
      <c r="J5711"/>
      <c r="K5711" s="6"/>
      <c r="O5711" s="5"/>
      <c r="P5711" s="8"/>
      <c r="U5711"/>
      <c r="V5711"/>
    </row>
    <row r="5712" spans="1:22" x14ac:dyDescent="0.25">
      <c r="A5712">
        <v>2000</v>
      </c>
      <c r="B5712">
        <v>5</v>
      </c>
      <c r="C5712">
        <v>16</v>
      </c>
      <c r="D5712">
        <v>1</v>
      </c>
      <c r="E5712" s="13">
        <v>13.700000000000001</v>
      </c>
      <c r="F5712" s="7">
        <f>(((20-15)/(MIN($E$2:$E$8761)-15))*Data[[#This Row],[temperatuur]])+18.151</f>
        <v>15.272848739495798</v>
      </c>
      <c r="G5712" s="7">
        <f>Data[[#This Row],[Tintern ]]-Data[[#This Row],[temperatuur]]</f>
        <v>1.5728487394957966</v>
      </c>
      <c r="H5712" s="7">
        <f>ROUND(IF(Data[[#This Row],[deltaT]]&gt;0,(Data[[#This Row],[Tintern ]]-Data[[#This Row],[temperatuur]])*Uitgangspunten!$B$9,0),1)</f>
        <v>5.5</v>
      </c>
      <c r="I5712"/>
      <c r="J5712"/>
      <c r="K5712" s="6"/>
      <c r="O5712" s="5"/>
      <c r="P5712" s="8"/>
      <c r="U5712"/>
      <c r="V5712"/>
    </row>
    <row r="5713" spans="1:22" x14ac:dyDescent="0.25">
      <c r="A5713">
        <v>2000</v>
      </c>
      <c r="B5713">
        <v>5</v>
      </c>
      <c r="C5713">
        <v>17</v>
      </c>
      <c r="D5713">
        <v>9</v>
      </c>
      <c r="E5713" s="13">
        <v>13.700000000000001</v>
      </c>
      <c r="F5713" s="7">
        <f>(((20-15)/(MIN($E$2:$E$8761)-15))*Data[[#This Row],[temperatuur]])+18.151</f>
        <v>15.272848739495798</v>
      </c>
      <c r="G5713" s="7">
        <f>Data[[#This Row],[Tintern ]]-Data[[#This Row],[temperatuur]]</f>
        <v>1.5728487394957966</v>
      </c>
      <c r="H5713" s="7">
        <f>ROUND(IF(Data[[#This Row],[deltaT]]&gt;0,(Data[[#This Row],[Tintern ]]-Data[[#This Row],[temperatuur]])*Uitgangspunten!$B$9,0),1)</f>
        <v>5.5</v>
      </c>
      <c r="I5713"/>
      <c r="J5713"/>
      <c r="K5713" s="6"/>
      <c r="O5713" s="5"/>
      <c r="P5713" s="8"/>
      <c r="U5713"/>
      <c r="V5713"/>
    </row>
    <row r="5714" spans="1:22" x14ac:dyDescent="0.25">
      <c r="A5714">
        <v>2000</v>
      </c>
      <c r="B5714">
        <v>5</v>
      </c>
      <c r="C5714">
        <v>25</v>
      </c>
      <c r="D5714">
        <v>2</v>
      </c>
      <c r="E5714" s="13">
        <v>13.700000000000001</v>
      </c>
      <c r="F5714" s="7">
        <f>(((20-15)/(MIN($E$2:$E$8761)-15))*Data[[#This Row],[temperatuur]])+18.151</f>
        <v>15.272848739495798</v>
      </c>
      <c r="G5714" s="7">
        <f>Data[[#This Row],[Tintern ]]-Data[[#This Row],[temperatuur]]</f>
        <v>1.5728487394957966</v>
      </c>
      <c r="H5714" s="7">
        <f>ROUND(IF(Data[[#This Row],[deltaT]]&gt;0,(Data[[#This Row],[Tintern ]]-Data[[#This Row],[temperatuur]])*Uitgangspunten!$B$9,0),1)</f>
        <v>5.5</v>
      </c>
      <c r="I5714">
        <f>(MAX(E5690:E5713)+MIN(E5690:E5713))/20</f>
        <v>1.3650000000000002</v>
      </c>
      <c r="J5714"/>
      <c r="K5714" s="6"/>
      <c r="O5714" s="5"/>
      <c r="P5714" s="8"/>
      <c r="U5714"/>
      <c r="V5714"/>
    </row>
    <row r="5715" spans="1:22" x14ac:dyDescent="0.25">
      <c r="A5715">
        <v>2000</v>
      </c>
      <c r="B5715">
        <v>5</v>
      </c>
      <c r="C5715">
        <v>27</v>
      </c>
      <c r="D5715">
        <v>11</v>
      </c>
      <c r="E5715" s="13">
        <v>13.700000000000001</v>
      </c>
      <c r="F5715" s="7">
        <f>(((20-15)/(MIN($E$2:$E$8761)-15))*Data[[#This Row],[temperatuur]])+18.151</f>
        <v>15.272848739495798</v>
      </c>
      <c r="G5715" s="7">
        <f>Data[[#This Row],[Tintern ]]-Data[[#This Row],[temperatuur]]</f>
        <v>1.5728487394957966</v>
      </c>
      <c r="H5715" s="7">
        <f>ROUND(IF(Data[[#This Row],[deltaT]]&gt;0,(Data[[#This Row],[Tintern ]]-Data[[#This Row],[temperatuur]])*Uitgangspunten!$B$9,0),1)</f>
        <v>5.5</v>
      </c>
      <c r="I5715"/>
      <c r="J5715"/>
      <c r="K5715" s="6"/>
      <c r="O5715" s="5"/>
      <c r="P5715" s="8"/>
      <c r="U5715"/>
      <c r="V5715"/>
    </row>
    <row r="5716" spans="1:22" x14ac:dyDescent="0.25">
      <c r="A5716">
        <v>2011</v>
      </c>
      <c r="B5716">
        <v>6</v>
      </c>
      <c r="C5716">
        <v>2</v>
      </c>
      <c r="D5716">
        <v>6</v>
      </c>
      <c r="E5716" s="13">
        <v>13.700000000000001</v>
      </c>
      <c r="F5716" s="7">
        <f>(((20-15)/(MIN($E$2:$E$8761)-15))*Data[[#This Row],[temperatuur]])+18.151</f>
        <v>15.272848739495798</v>
      </c>
      <c r="G5716" s="7">
        <f>Data[[#This Row],[Tintern ]]-Data[[#This Row],[temperatuur]]</f>
        <v>1.5728487394957966</v>
      </c>
      <c r="H5716" s="7">
        <f>ROUND(IF(Data[[#This Row],[deltaT]]&gt;0,(Data[[#This Row],[Tintern ]]-Data[[#This Row],[temperatuur]])*Uitgangspunten!$B$9,0),1)</f>
        <v>5.5</v>
      </c>
      <c r="I5716"/>
      <c r="J5716"/>
      <c r="K5716" s="6"/>
      <c r="O5716" s="5"/>
      <c r="P5716" s="8"/>
      <c r="U5716"/>
      <c r="V5716"/>
    </row>
    <row r="5717" spans="1:22" x14ac:dyDescent="0.25">
      <c r="A5717">
        <v>2011</v>
      </c>
      <c r="B5717">
        <v>6</v>
      </c>
      <c r="C5717">
        <v>18</v>
      </c>
      <c r="D5717">
        <v>6</v>
      </c>
      <c r="E5717" s="13">
        <v>13.700000000000001</v>
      </c>
      <c r="F5717" s="7">
        <f>(((20-15)/(MIN($E$2:$E$8761)-15))*Data[[#This Row],[temperatuur]])+18.151</f>
        <v>15.272848739495798</v>
      </c>
      <c r="G5717" s="7">
        <f>Data[[#This Row],[Tintern ]]-Data[[#This Row],[temperatuur]]</f>
        <v>1.5728487394957966</v>
      </c>
      <c r="H5717" s="7">
        <f>ROUND(IF(Data[[#This Row],[deltaT]]&gt;0,(Data[[#This Row],[Tintern ]]-Data[[#This Row],[temperatuur]])*Uitgangspunten!$B$9,0),1)</f>
        <v>5.5</v>
      </c>
      <c r="I5717"/>
      <c r="J5717"/>
      <c r="K5717" s="6"/>
      <c r="O5717" s="5"/>
      <c r="P5717" s="8"/>
      <c r="U5717"/>
      <c r="V5717"/>
    </row>
    <row r="5718" spans="1:22" x14ac:dyDescent="0.25">
      <c r="A5718">
        <v>2011</v>
      </c>
      <c r="B5718">
        <v>6</v>
      </c>
      <c r="C5718">
        <v>19</v>
      </c>
      <c r="D5718">
        <v>20</v>
      </c>
      <c r="E5718" s="13">
        <v>13.700000000000001</v>
      </c>
      <c r="F5718" s="7">
        <f>(((20-15)/(MIN($E$2:$E$8761)-15))*Data[[#This Row],[temperatuur]])+18.151</f>
        <v>15.272848739495798</v>
      </c>
      <c r="G5718" s="7">
        <f>Data[[#This Row],[Tintern ]]-Data[[#This Row],[temperatuur]]</f>
        <v>1.5728487394957966</v>
      </c>
      <c r="H5718" s="7">
        <f>ROUND(IF(Data[[#This Row],[deltaT]]&gt;0,(Data[[#This Row],[Tintern ]]-Data[[#This Row],[temperatuur]])*Uitgangspunten!$B$9,0),1)</f>
        <v>5.5</v>
      </c>
      <c r="I5718"/>
      <c r="J5718"/>
      <c r="K5718" s="6"/>
      <c r="O5718" s="5"/>
      <c r="P5718" s="8"/>
      <c r="U5718"/>
      <c r="V5718"/>
    </row>
    <row r="5719" spans="1:22" x14ac:dyDescent="0.25">
      <c r="A5719">
        <v>2008</v>
      </c>
      <c r="B5719">
        <v>7</v>
      </c>
      <c r="C5719">
        <v>4</v>
      </c>
      <c r="D5719">
        <v>5</v>
      </c>
      <c r="E5719" s="13">
        <v>13.700000000000001</v>
      </c>
      <c r="F5719" s="7">
        <f>(((20-15)/(MIN($E$2:$E$8761)-15))*Data[[#This Row],[temperatuur]])+18.151</f>
        <v>15.272848739495798</v>
      </c>
      <c r="G5719" s="7">
        <f>Data[[#This Row],[Tintern ]]-Data[[#This Row],[temperatuur]]</f>
        <v>1.5728487394957966</v>
      </c>
      <c r="H5719" s="7">
        <f>ROUND(IF(Data[[#This Row],[deltaT]]&gt;0,(Data[[#This Row],[Tintern ]]-Data[[#This Row],[temperatuur]])*Uitgangspunten!$B$9,0),1)</f>
        <v>5.5</v>
      </c>
      <c r="I5719"/>
      <c r="J5719"/>
      <c r="K5719" s="6"/>
      <c r="O5719" s="5"/>
      <c r="P5719" s="8"/>
      <c r="U5719"/>
      <c r="V5719"/>
    </row>
    <row r="5720" spans="1:22" x14ac:dyDescent="0.25">
      <c r="A5720">
        <v>2008</v>
      </c>
      <c r="B5720">
        <v>7</v>
      </c>
      <c r="C5720">
        <v>12</v>
      </c>
      <c r="D5720">
        <v>3</v>
      </c>
      <c r="E5720" s="13">
        <v>13.700000000000001</v>
      </c>
      <c r="F5720" s="7">
        <f>(((20-15)/(MIN($E$2:$E$8761)-15))*Data[[#This Row],[temperatuur]])+18.151</f>
        <v>15.272848739495798</v>
      </c>
      <c r="G5720" s="7">
        <f>Data[[#This Row],[Tintern ]]-Data[[#This Row],[temperatuur]]</f>
        <v>1.5728487394957966</v>
      </c>
      <c r="H5720" s="7">
        <f>ROUND(IF(Data[[#This Row],[deltaT]]&gt;0,(Data[[#This Row],[Tintern ]]-Data[[#This Row],[temperatuur]])*Uitgangspunten!$B$9,0),1)</f>
        <v>5.5</v>
      </c>
      <c r="I5720"/>
      <c r="J5720"/>
      <c r="K5720" s="6"/>
      <c r="O5720" s="5"/>
      <c r="P5720" s="8"/>
      <c r="U5720"/>
      <c r="V5720"/>
    </row>
    <row r="5721" spans="1:22" x14ac:dyDescent="0.25">
      <c r="A5721">
        <v>2008</v>
      </c>
      <c r="B5721">
        <v>7</v>
      </c>
      <c r="C5721">
        <v>17</v>
      </c>
      <c r="D5721">
        <v>21</v>
      </c>
      <c r="E5721" s="13">
        <v>13.700000000000001</v>
      </c>
      <c r="F5721" s="7">
        <f>(((20-15)/(MIN($E$2:$E$8761)-15))*Data[[#This Row],[temperatuur]])+18.151</f>
        <v>15.272848739495798</v>
      </c>
      <c r="G5721" s="7">
        <f>Data[[#This Row],[Tintern ]]-Data[[#This Row],[temperatuur]]</f>
        <v>1.5728487394957966</v>
      </c>
      <c r="H5721" s="7">
        <f>ROUND(IF(Data[[#This Row],[deltaT]]&gt;0,(Data[[#This Row],[Tintern ]]-Data[[#This Row],[temperatuur]])*Uitgangspunten!$B$9,0),1)</f>
        <v>5.5</v>
      </c>
      <c r="I5721"/>
      <c r="J5721"/>
      <c r="K5721" s="6"/>
      <c r="O5721" s="5"/>
      <c r="P5721" s="8"/>
      <c r="U5721"/>
      <c r="V5721"/>
    </row>
    <row r="5722" spans="1:22" x14ac:dyDescent="0.25">
      <c r="A5722">
        <v>2008</v>
      </c>
      <c r="B5722">
        <v>7</v>
      </c>
      <c r="C5722">
        <v>17</v>
      </c>
      <c r="D5722">
        <v>22</v>
      </c>
      <c r="E5722" s="13">
        <v>13.700000000000001</v>
      </c>
      <c r="F5722" s="7">
        <f>(((20-15)/(MIN($E$2:$E$8761)-15))*Data[[#This Row],[temperatuur]])+18.151</f>
        <v>15.272848739495798</v>
      </c>
      <c r="G5722" s="7">
        <f>Data[[#This Row],[Tintern ]]-Data[[#This Row],[temperatuur]]</f>
        <v>1.5728487394957966</v>
      </c>
      <c r="H5722" s="7">
        <f>ROUND(IF(Data[[#This Row],[deltaT]]&gt;0,(Data[[#This Row],[Tintern ]]-Data[[#This Row],[temperatuur]])*Uitgangspunten!$B$9,0),1)</f>
        <v>5.5</v>
      </c>
      <c r="I5722"/>
      <c r="J5722"/>
      <c r="K5722" s="6"/>
      <c r="O5722" s="5"/>
      <c r="P5722" s="8"/>
      <c r="U5722"/>
      <c r="V5722"/>
    </row>
    <row r="5723" spans="1:22" x14ac:dyDescent="0.25">
      <c r="A5723">
        <v>2008</v>
      </c>
      <c r="B5723">
        <v>7</v>
      </c>
      <c r="C5723">
        <v>20</v>
      </c>
      <c r="D5723">
        <v>9</v>
      </c>
      <c r="E5723" s="13">
        <v>13.700000000000001</v>
      </c>
      <c r="F5723" s="7">
        <f>(((20-15)/(MIN($E$2:$E$8761)-15))*Data[[#This Row],[temperatuur]])+18.151</f>
        <v>15.272848739495798</v>
      </c>
      <c r="G5723" s="7">
        <f>Data[[#This Row],[Tintern ]]-Data[[#This Row],[temperatuur]]</f>
        <v>1.5728487394957966</v>
      </c>
      <c r="H5723" s="7">
        <f>ROUND(IF(Data[[#This Row],[deltaT]]&gt;0,(Data[[#This Row],[Tintern ]]-Data[[#This Row],[temperatuur]])*Uitgangspunten!$B$9,0),1)</f>
        <v>5.5</v>
      </c>
      <c r="I5723"/>
      <c r="J5723"/>
      <c r="K5723" s="6"/>
      <c r="O5723" s="5"/>
      <c r="P5723" s="8"/>
      <c r="U5723"/>
      <c r="V5723"/>
    </row>
    <row r="5724" spans="1:22" x14ac:dyDescent="0.25">
      <c r="A5724">
        <v>2001</v>
      </c>
      <c r="B5724">
        <v>8</v>
      </c>
      <c r="C5724">
        <v>3</v>
      </c>
      <c r="D5724">
        <v>22</v>
      </c>
      <c r="E5724" s="13">
        <v>13.700000000000001</v>
      </c>
      <c r="F5724" s="7">
        <f>(((20-15)/(MIN($E$2:$E$8761)-15))*Data[[#This Row],[temperatuur]])+18.151</f>
        <v>15.272848739495798</v>
      </c>
      <c r="G5724" s="7">
        <f>Data[[#This Row],[Tintern ]]-Data[[#This Row],[temperatuur]]</f>
        <v>1.5728487394957966</v>
      </c>
      <c r="H5724" s="7">
        <f>ROUND(IF(Data[[#This Row],[deltaT]]&gt;0,(Data[[#This Row],[Tintern ]]-Data[[#This Row],[temperatuur]])*Uitgangspunten!$B$9,0),1)</f>
        <v>5.5</v>
      </c>
      <c r="I5724"/>
      <c r="J5724"/>
      <c r="K5724" s="6"/>
      <c r="O5724" s="5"/>
      <c r="P5724" s="8"/>
      <c r="U5724"/>
      <c r="V5724"/>
    </row>
    <row r="5725" spans="1:22" x14ac:dyDescent="0.25">
      <c r="A5725">
        <v>2001</v>
      </c>
      <c r="B5725">
        <v>8</v>
      </c>
      <c r="C5725">
        <v>8</v>
      </c>
      <c r="D5725">
        <v>12</v>
      </c>
      <c r="E5725" s="13">
        <v>13.700000000000001</v>
      </c>
      <c r="F5725" s="7">
        <f>(((20-15)/(MIN($E$2:$E$8761)-15))*Data[[#This Row],[temperatuur]])+18.151</f>
        <v>15.272848739495798</v>
      </c>
      <c r="G5725" s="7">
        <f>Data[[#This Row],[Tintern ]]-Data[[#This Row],[temperatuur]]</f>
        <v>1.5728487394957966</v>
      </c>
      <c r="H5725" s="7">
        <f>ROUND(IF(Data[[#This Row],[deltaT]]&gt;0,(Data[[#This Row],[Tintern ]]-Data[[#This Row],[temperatuur]])*Uitgangspunten!$B$9,0),1)</f>
        <v>5.5</v>
      </c>
      <c r="I5725"/>
      <c r="J5725"/>
      <c r="K5725" s="6"/>
      <c r="O5725" s="5"/>
      <c r="P5725" s="8"/>
      <c r="U5725"/>
      <c r="V5725"/>
    </row>
    <row r="5726" spans="1:22" x14ac:dyDescent="0.25">
      <c r="A5726">
        <v>2011</v>
      </c>
      <c r="B5726">
        <v>9</v>
      </c>
      <c r="C5726">
        <v>7</v>
      </c>
      <c r="D5726">
        <v>22</v>
      </c>
      <c r="E5726" s="13">
        <v>13.700000000000001</v>
      </c>
      <c r="F5726" s="7">
        <f>(((20-15)/(MIN($E$2:$E$8761)-15))*Data[[#This Row],[temperatuur]])+18.151</f>
        <v>15.272848739495798</v>
      </c>
      <c r="G5726" s="7">
        <f>Data[[#This Row],[Tintern ]]-Data[[#This Row],[temperatuur]]</f>
        <v>1.5728487394957966</v>
      </c>
      <c r="H5726" s="7">
        <f>ROUND(IF(Data[[#This Row],[deltaT]]&gt;0,(Data[[#This Row],[Tintern ]]-Data[[#This Row],[temperatuur]])*Uitgangspunten!$B$9,0),1)</f>
        <v>5.5</v>
      </c>
      <c r="I5726"/>
      <c r="J5726"/>
      <c r="K5726" s="6"/>
      <c r="O5726" s="5"/>
      <c r="P5726" s="8"/>
      <c r="U5726"/>
      <c r="V5726"/>
    </row>
    <row r="5727" spans="1:22" x14ac:dyDescent="0.25">
      <c r="A5727">
        <v>2011</v>
      </c>
      <c r="B5727">
        <v>9</v>
      </c>
      <c r="C5727">
        <v>22</v>
      </c>
      <c r="D5727">
        <v>19</v>
      </c>
      <c r="E5727" s="13">
        <v>13.700000000000001</v>
      </c>
      <c r="F5727" s="7">
        <f>(((20-15)/(MIN($E$2:$E$8761)-15))*Data[[#This Row],[temperatuur]])+18.151</f>
        <v>15.272848739495798</v>
      </c>
      <c r="G5727" s="7">
        <f>Data[[#This Row],[Tintern ]]-Data[[#This Row],[temperatuur]]</f>
        <v>1.5728487394957966</v>
      </c>
      <c r="H5727" s="7">
        <f>ROUND(IF(Data[[#This Row],[deltaT]]&gt;0,(Data[[#This Row],[Tintern ]]-Data[[#This Row],[temperatuur]])*Uitgangspunten!$B$9,0),1)</f>
        <v>5.5</v>
      </c>
      <c r="I5727"/>
      <c r="J5727"/>
      <c r="K5727" s="6"/>
      <c r="O5727" s="5"/>
      <c r="P5727" s="8"/>
      <c r="U5727"/>
      <c r="V5727"/>
    </row>
    <row r="5728" spans="1:22" x14ac:dyDescent="0.25">
      <c r="A5728">
        <v>2011</v>
      </c>
      <c r="B5728">
        <v>9</v>
      </c>
      <c r="C5728">
        <v>28</v>
      </c>
      <c r="D5728">
        <v>23</v>
      </c>
      <c r="E5728" s="13">
        <v>13.700000000000001</v>
      </c>
      <c r="F5728" s="7">
        <f>(((20-15)/(MIN($E$2:$E$8761)-15))*Data[[#This Row],[temperatuur]])+18.151</f>
        <v>15.272848739495798</v>
      </c>
      <c r="G5728" s="7">
        <f>Data[[#This Row],[Tintern ]]-Data[[#This Row],[temperatuur]]</f>
        <v>1.5728487394957966</v>
      </c>
      <c r="H5728" s="7">
        <f>ROUND(IF(Data[[#This Row],[deltaT]]&gt;0,(Data[[#This Row],[Tintern ]]-Data[[#This Row],[temperatuur]])*Uitgangspunten!$B$9,0),1)</f>
        <v>5.5</v>
      </c>
      <c r="I5728"/>
      <c r="J5728"/>
      <c r="K5728" s="6"/>
      <c r="O5728" s="5"/>
      <c r="P5728" s="8"/>
      <c r="U5728"/>
      <c r="V5728"/>
    </row>
    <row r="5729" spans="1:22" x14ac:dyDescent="0.25">
      <c r="A5729">
        <v>2011</v>
      </c>
      <c r="B5729">
        <v>9</v>
      </c>
      <c r="C5729">
        <v>28</v>
      </c>
      <c r="D5729">
        <v>24</v>
      </c>
      <c r="E5729" s="13">
        <v>13.700000000000001</v>
      </c>
      <c r="F5729" s="7">
        <f>(((20-15)/(MIN($E$2:$E$8761)-15))*Data[[#This Row],[temperatuur]])+18.151</f>
        <v>15.272848739495798</v>
      </c>
      <c r="G5729" s="7">
        <f>Data[[#This Row],[Tintern ]]-Data[[#This Row],[temperatuur]]</f>
        <v>1.5728487394957966</v>
      </c>
      <c r="H5729" s="7">
        <f>ROUND(IF(Data[[#This Row],[deltaT]]&gt;0,(Data[[#This Row],[Tintern ]]-Data[[#This Row],[temperatuur]])*Uitgangspunten!$B$9,0),1)</f>
        <v>5.5</v>
      </c>
      <c r="I5729"/>
      <c r="J5729"/>
      <c r="K5729" s="6"/>
      <c r="O5729" s="5"/>
      <c r="P5729" s="8"/>
      <c r="U5729"/>
      <c r="V5729"/>
    </row>
    <row r="5730" spans="1:22" x14ac:dyDescent="0.25">
      <c r="A5730">
        <v>2011</v>
      </c>
      <c r="B5730">
        <v>9</v>
      </c>
      <c r="C5730">
        <v>29</v>
      </c>
      <c r="D5730">
        <v>21</v>
      </c>
      <c r="E5730" s="13">
        <v>13.700000000000001</v>
      </c>
      <c r="F5730" s="7">
        <f>(((20-15)/(MIN($E$2:$E$8761)-15))*Data[[#This Row],[temperatuur]])+18.151</f>
        <v>15.272848739495798</v>
      </c>
      <c r="G5730" s="7">
        <f>Data[[#This Row],[Tintern ]]-Data[[#This Row],[temperatuur]]</f>
        <v>1.5728487394957966</v>
      </c>
      <c r="H5730" s="7">
        <f>ROUND(IF(Data[[#This Row],[deltaT]]&gt;0,(Data[[#This Row],[Tintern ]]-Data[[#This Row],[temperatuur]])*Uitgangspunten!$B$9,0),1)</f>
        <v>5.5</v>
      </c>
      <c r="I5730"/>
      <c r="J5730"/>
      <c r="K5730" s="6"/>
      <c r="O5730" s="5"/>
      <c r="P5730" s="8"/>
      <c r="U5730"/>
      <c r="V5730"/>
    </row>
    <row r="5731" spans="1:22" x14ac:dyDescent="0.25">
      <c r="A5731">
        <v>2010</v>
      </c>
      <c r="B5731">
        <v>10</v>
      </c>
      <c r="C5731">
        <v>11</v>
      </c>
      <c r="D5731">
        <v>11</v>
      </c>
      <c r="E5731" s="13">
        <v>13.700000000000001</v>
      </c>
      <c r="F5731" s="7">
        <f>(((20-15)/(MIN($E$2:$E$8761)-15))*Data[[#This Row],[temperatuur]])+18.151</f>
        <v>15.272848739495798</v>
      </c>
      <c r="G5731" s="7">
        <f>Data[[#This Row],[Tintern ]]-Data[[#This Row],[temperatuur]]</f>
        <v>1.5728487394957966</v>
      </c>
      <c r="H5731" s="7">
        <f>ROUND(IF(Data[[#This Row],[deltaT]]&gt;0,(Data[[#This Row],[Tintern ]]-Data[[#This Row],[temperatuur]])*Uitgangspunten!$B$9,0),1)</f>
        <v>5.5</v>
      </c>
      <c r="I5731"/>
      <c r="J5731"/>
      <c r="K5731" s="6"/>
      <c r="O5731" s="5"/>
      <c r="P5731" s="8"/>
      <c r="U5731"/>
      <c r="V5731"/>
    </row>
    <row r="5732" spans="1:22" x14ac:dyDescent="0.25">
      <c r="A5732">
        <v>2003</v>
      </c>
      <c r="B5732">
        <v>11</v>
      </c>
      <c r="C5732">
        <v>22</v>
      </c>
      <c r="D5732">
        <v>15</v>
      </c>
      <c r="E5732" s="13">
        <v>13.700000000000001</v>
      </c>
      <c r="F5732" s="7">
        <f>(((20-15)/(MIN($E$2:$E$8761)-15))*Data[[#This Row],[temperatuur]])+18.151</f>
        <v>15.272848739495798</v>
      </c>
      <c r="G5732" s="7">
        <f>Data[[#This Row],[Tintern ]]-Data[[#This Row],[temperatuur]]</f>
        <v>1.5728487394957966</v>
      </c>
      <c r="H5732" s="7">
        <f>ROUND(IF(Data[[#This Row],[deltaT]]&gt;0,(Data[[#This Row],[Tintern ]]-Data[[#This Row],[temperatuur]])*Uitgangspunten!$B$9,0),1)</f>
        <v>5.5</v>
      </c>
      <c r="I5732"/>
      <c r="J5732"/>
      <c r="K5732" s="6"/>
      <c r="O5732" s="5"/>
      <c r="P5732" s="8"/>
      <c r="U5732"/>
      <c r="V5732"/>
    </row>
    <row r="5733" spans="1:22" x14ac:dyDescent="0.25">
      <c r="A5733">
        <v>2003</v>
      </c>
      <c r="B5733">
        <v>11</v>
      </c>
      <c r="C5733">
        <v>22</v>
      </c>
      <c r="D5733">
        <v>17</v>
      </c>
      <c r="E5733" s="13">
        <v>13.700000000000001</v>
      </c>
      <c r="F5733" s="7">
        <f>(((20-15)/(MIN($E$2:$E$8761)-15))*Data[[#This Row],[temperatuur]])+18.151</f>
        <v>15.272848739495798</v>
      </c>
      <c r="G5733" s="7">
        <f>Data[[#This Row],[Tintern ]]-Data[[#This Row],[temperatuur]]</f>
        <v>1.5728487394957966</v>
      </c>
      <c r="H5733" s="7">
        <f>ROUND(IF(Data[[#This Row],[deltaT]]&gt;0,(Data[[#This Row],[Tintern ]]-Data[[#This Row],[temperatuur]])*Uitgangspunten!$B$9,0),1)</f>
        <v>5.5</v>
      </c>
      <c r="I5733"/>
      <c r="J5733"/>
      <c r="K5733" s="6"/>
      <c r="O5733" s="5"/>
      <c r="P5733" s="8"/>
      <c r="U5733"/>
      <c r="V5733"/>
    </row>
    <row r="5734" spans="1:22" x14ac:dyDescent="0.25">
      <c r="A5734">
        <v>2004</v>
      </c>
      <c r="B5734">
        <v>2</v>
      </c>
      <c r="C5734">
        <v>3</v>
      </c>
      <c r="D5734">
        <v>22</v>
      </c>
      <c r="E5734" s="13">
        <v>13.8</v>
      </c>
      <c r="F5734" s="7">
        <f>(((20-15)/(MIN($E$2:$E$8761)-15))*Data[[#This Row],[temperatuur]])+18.151</f>
        <v>15.251840336134453</v>
      </c>
      <c r="G5734" s="7">
        <f>Data[[#This Row],[Tintern ]]-Data[[#This Row],[temperatuur]]</f>
        <v>1.4518403361344525</v>
      </c>
      <c r="H5734" s="7">
        <f>ROUND(IF(Data[[#This Row],[deltaT]]&gt;0,(Data[[#This Row],[Tintern ]]-Data[[#This Row],[temperatuur]])*Uitgangspunten!$B$9,0),1)</f>
        <v>5</v>
      </c>
      <c r="I5734"/>
      <c r="J5734"/>
      <c r="K5734" s="6"/>
      <c r="O5734" s="5"/>
      <c r="P5734" s="8"/>
      <c r="U5734"/>
      <c r="V5734"/>
    </row>
    <row r="5735" spans="1:22" x14ac:dyDescent="0.25">
      <c r="A5735">
        <v>2004</v>
      </c>
      <c r="B5735">
        <v>3</v>
      </c>
      <c r="C5735">
        <v>30</v>
      </c>
      <c r="D5735">
        <v>18</v>
      </c>
      <c r="E5735" s="13">
        <v>13.8</v>
      </c>
      <c r="F5735" s="7">
        <f>(((20-15)/(MIN($E$2:$E$8761)-15))*Data[[#This Row],[temperatuur]])+18.151</f>
        <v>15.251840336134453</v>
      </c>
      <c r="G5735" s="7">
        <f>Data[[#This Row],[Tintern ]]-Data[[#This Row],[temperatuur]]</f>
        <v>1.4518403361344525</v>
      </c>
      <c r="H5735" s="7">
        <f>ROUND(IF(Data[[#This Row],[deltaT]]&gt;0,(Data[[#This Row],[Tintern ]]-Data[[#This Row],[temperatuur]])*Uitgangspunten!$B$9,0),1)</f>
        <v>5</v>
      </c>
      <c r="I5735"/>
      <c r="J5735"/>
      <c r="K5735" s="6"/>
      <c r="O5735" s="5"/>
      <c r="P5735" s="8"/>
      <c r="U5735"/>
      <c r="V5735"/>
    </row>
    <row r="5736" spans="1:22" x14ac:dyDescent="0.25">
      <c r="A5736">
        <v>2000</v>
      </c>
      <c r="B5736">
        <v>5</v>
      </c>
      <c r="C5736">
        <v>1</v>
      </c>
      <c r="D5736">
        <v>17</v>
      </c>
      <c r="E5736" s="13">
        <v>13.8</v>
      </c>
      <c r="F5736" s="7">
        <f>(((20-15)/(MIN($E$2:$E$8761)-15))*Data[[#This Row],[temperatuur]])+18.151</f>
        <v>15.251840336134453</v>
      </c>
      <c r="G5736" s="7">
        <f>Data[[#This Row],[Tintern ]]-Data[[#This Row],[temperatuur]]</f>
        <v>1.4518403361344525</v>
      </c>
      <c r="H5736" s="7">
        <f>ROUND(IF(Data[[#This Row],[deltaT]]&gt;0,(Data[[#This Row],[Tintern ]]-Data[[#This Row],[temperatuur]])*Uitgangspunten!$B$9,0),1)</f>
        <v>5</v>
      </c>
      <c r="I5736"/>
      <c r="J5736"/>
      <c r="K5736" s="6"/>
      <c r="O5736" s="5"/>
      <c r="P5736" s="8"/>
      <c r="U5736"/>
      <c r="V5736"/>
    </row>
    <row r="5737" spans="1:22" x14ac:dyDescent="0.25">
      <c r="A5737">
        <v>2000</v>
      </c>
      <c r="B5737">
        <v>5</v>
      </c>
      <c r="C5737">
        <v>10</v>
      </c>
      <c r="D5737">
        <v>2</v>
      </c>
      <c r="E5737" s="13">
        <v>13.8</v>
      </c>
      <c r="F5737" s="7">
        <f>(((20-15)/(MIN($E$2:$E$8761)-15))*Data[[#This Row],[temperatuur]])+18.151</f>
        <v>15.251840336134453</v>
      </c>
      <c r="G5737" s="7">
        <f>Data[[#This Row],[Tintern ]]-Data[[#This Row],[temperatuur]]</f>
        <v>1.4518403361344525</v>
      </c>
      <c r="H5737" s="7">
        <f>ROUND(IF(Data[[#This Row],[deltaT]]&gt;0,(Data[[#This Row],[Tintern ]]-Data[[#This Row],[temperatuur]])*Uitgangspunten!$B$9,0),1)</f>
        <v>5</v>
      </c>
      <c r="I5737"/>
      <c r="J5737"/>
      <c r="K5737" s="6"/>
      <c r="O5737" s="5"/>
      <c r="P5737" s="8"/>
      <c r="U5737"/>
      <c r="V5737"/>
    </row>
    <row r="5738" spans="1:22" x14ac:dyDescent="0.25">
      <c r="A5738">
        <v>2000</v>
      </c>
      <c r="B5738">
        <v>5</v>
      </c>
      <c r="C5738">
        <v>13</v>
      </c>
      <c r="D5738">
        <v>2</v>
      </c>
      <c r="E5738" s="13">
        <v>13.8</v>
      </c>
      <c r="F5738" s="7">
        <f>(((20-15)/(MIN($E$2:$E$8761)-15))*Data[[#This Row],[temperatuur]])+18.151</f>
        <v>15.251840336134453</v>
      </c>
      <c r="G5738" s="7">
        <f>Data[[#This Row],[Tintern ]]-Data[[#This Row],[temperatuur]]</f>
        <v>1.4518403361344525</v>
      </c>
      <c r="H5738" s="7">
        <f>ROUND(IF(Data[[#This Row],[deltaT]]&gt;0,(Data[[#This Row],[Tintern ]]-Data[[#This Row],[temperatuur]])*Uitgangspunten!$B$9,0),1)</f>
        <v>5</v>
      </c>
      <c r="I5738">
        <f>(MAX(E5714:E5737)+MIN(E5714:E5737))/20</f>
        <v>1.375</v>
      </c>
      <c r="J5738"/>
      <c r="K5738" s="6"/>
      <c r="O5738" s="5"/>
      <c r="P5738" s="8"/>
      <c r="U5738"/>
      <c r="V5738"/>
    </row>
    <row r="5739" spans="1:22" x14ac:dyDescent="0.25">
      <c r="A5739">
        <v>2000</v>
      </c>
      <c r="B5739">
        <v>5</v>
      </c>
      <c r="C5739">
        <v>17</v>
      </c>
      <c r="D5739">
        <v>7</v>
      </c>
      <c r="E5739" s="13">
        <v>13.8</v>
      </c>
      <c r="F5739" s="7">
        <f>(((20-15)/(MIN($E$2:$E$8761)-15))*Data[[#This Row],[temperatuur]])+18.151</f>
        <v>15.251840336134453</v>
      </c>
      <c r="G5739" s="7">
        <f>Data[[#This Row],[Tintern ]]-Data[[#This Row],[temperatuur]]</f>
        <v>1.4518403361344525</v>
      </c>
      <c r="H5739" s="7">
        <f>ROUND(IF(Data[[#This Row],[deltaT]]&gt;0,(Data[[#This Row],[Tintern ]]-Data[[#This Row],[temperatuur]])*Uitgangspunten!$B$9,0),1)</f>
        <v>5</v>
      </c>
      <c r="I5739"/>
      <c r="J5739"/>
      <c r="K5739" s="6"/>
      <c r="O5739" s="5"/>
      <c r="P5739" s="8"/>
      <c r="U5739"/>
      <c r="V5739"/>
    </row>
    <row r="5740" spans="1:22" x14ac:dyDescent="0.25">
      <c r="A5740">
        <v>2000</v>
      </c>
      <c r="B5740">
        <v>5</v>
      </c>
      <c r="C5740">
        <v>17</v>
      </c>
      <c r="D5740">
        <v>18</v>
      </c>
      <c r="E5740" s="13">
        <v>13.8</v>
      </c>
      <c r="F5740" s="7">
        <f>(((20-15)/(MIN($E$2:$E$8761)-15))*Data[[#This Row],[temperatuur]])+18.151</f>
        <v>15.251840336134453</v>
      </c>
      <c r="G5740" s="7">
        <f>Data[[#This Row],[Tintern ]]-Data[[#This Row],[temperatuur]]</f>
        <v>1.4518403361344525</v>
      </c>
      <c r="H5740" s="7">
        <f>ROUND(IF(Data[[#This Row],[deltaT]]&gt;0,(Data[[#This Row],[Tintern ]]-Data[[#This Row],[temperatuur]])*Uitgangspunten!$B$9,0),1)</f>
        <v>5</v>
      </c>
      <c r="I5740"/>
      <c r="J5740"/>
      <c r="K5740" s="6"/>
      <c r="O5740" s="5"/>
      <c r="P5740" s="8"/>
      <c r="U5740"/>
      <c r="V5740"/>
    </row>
    <row r="5741" spans="1:22" x14ac:dyDescent="0.25">
      <c r="A5741">
        <v>2000</v>
      </c>
      <c r="B5741">
        <v>5</v>
      </c>
      <c r="C5741">
        <v>20</v>
      </c>
      <c r="D5741">
        <v>11</v>
      </c>
      <c r="E5741" s="13">
        <v>13.8</v>
      </c>
      <c r="F5741" s="7">
        <f>(((20-15)/(MIN($E$2:$E$8761)-15))*Data[[#This Row],[temperatuur]])+18.151</f>
        <v>15.251840336134453</v>
      </c>
      <c r="G5741" s="7">
        <f>Data[[#This Row],[Tintern ]]-Data[[#This Row],[temperatuur]]</f>
        <v>1.4518403361344525</v>
      </c>
      <c r="H5741" s="7">
        <f>ROUND(IF(Data[[#This Row],[deltaT]]&gt;0,(Data[[#This Row],[Tintern ]]-Data[[#This Row],[temperatuur]])*Uitgangspunten!$B$9,0),1)</f>
        <v>5</v>
      </c>
      <c r="I5741"/>
      <c r="J5741"/>
      <c r="K5741" s="6"/>
      <c r="O5741" s="5"/>
      <c r="P5741" s="8"/>
      <c r="U5741"/>
      <c r="V5741"/>
    </row>
    <row r="5742" spans="1:22" x14ac:dyDescent="0.25">
      <c r="A5742">
        <v>2000</v>
      </c>
      <c r="B5742">
        <v>5</v>
      </c>
      <c r="C5742">
        <v>23</v>
      </c>
      <c r="D5742">
        <v>8</v>
      </c>
      <c r="E5742" s="13">
        <v>13.8</v>
      </c>
      <c r="F5742" s="7">
        <f>(((20-15)/(MIN($E$2:$E$8761)-15))*Data[[#This Row],[temperatuur]])+18.151</f>
        <v>15.251840336134453</v>
      </c>
      <c r="G5742" s="7">
        <f>Data[[#This Row],[Tintern ]]-Data[[#This Row],[temperatuur]]</f>
        <v>1.4518403361344525</v>
      </c>
      <c r="H5742" s="7">
        <f>ROUND(IF(Data[[#This Row],[deltaT]]&gt;0,(Data[[#This Row],[Tintern ]]-Data[[#This Row],[temperatuur]])*Uitgangspunten!$B$9,0),1)</f>
        <v>5</v>
      </c>
      <c r="I5742"/>
      <c r="J5742"/>
      <c r="K5742" s="6"/>
      <c r="O5742" s="5"/>
      <c r="P5742" s="8"/>
      <c r="U5742"/>
      <c r="V5742"/>
    </row>
    <row r="5743" spans="1:22" x14ac:dyDescent="0.25">
      <c r="A5743">
        <v>2000</v>
      </c>
      <c r="B5743">
        <v>5</v>
      </c>
      <c r="C5743">
        <v>25</v>
      </c>
      <c r="D5743">
        <v>12</v>
      </c>
      <c r="E5743" s="13">
        <v>13.8</v>
      </c>
      <c r="F5743" s="7">
        <f>(((20-15)/(MIN($E$2:$E$8761)-15))*Data[[#This Row],[temperatuur]])+18.151</f>
        <v>15.251840336134453</v>
      </c>
      <c r="G5743" s="7">
        <f>Data[[#This Row],[Tintern ]]-Data[[#This Row],[temperatuur]]</f>
        <v>1.4518403361344525</v>
      </c>
      <c r="H5743" s="7">
        <f>ROUND(IF(Data[[#This Row],[deltaT]]&gt;0,(Data[[#This Row],[Tintern ]]-Data[[#This Row],[temperatuur]])*Uitgangspunten!$B$9,0),1)</f>
        <v>5</v>
      </c>
      <c r="I5743"/>
      <c r="J5743"/>
      <c r="K5743" s="6"/>
      <c r="O5743" s="5"/>
      <c r="P5743" s="8"/>
      <c r="U5743"/>
      <c r="V5743"/>
    </row>
    <row r="5744" spans="1:22" x14ac:dyDescent="0.25">
      <c r="A5744">
        <v>2000</v>
      </c>
      <c r="B5744">
        <v>5</v>
      </c>
      <c r="C5744">
        <v>25</v>
      </c>
      <c r="D5744">
        <v>14</v>
      </c>
      <c r="E5744" s="13">
        <v>13.8</v>
      </c>
      <c r="F5744" s="7">
        <f>(((20-15)/(MIN($E$2:$E$8761)-15))*Data[[#This Row],[temperatuur]])+18.151</f>
        <v>15.251840336134453</v>
      </c>
      <c r="G5744" s="7">
        <f>Data[[#This Row],[Tintern ]]-Data[[#This Row],[temperatuur]]</f>
        <v>1.4518403361344525</v>
      </c>
      <c r="H5744" s="7">
        <f>ROUND(IF(Data[[#This Row],[deltaT]]&gt;0,(Data[[#This Row],[Tintern ]]-Data[[#This Row],[temperatuur]])*Uitgangspunten!$B$9,0),1)</f>
        <v>5</v>
      </c>
      <c r="I5744"/>
      <c r="J5744"/>
      <c r="K5744" s="6"/>
      <c r="O5744" s="5"/>
      <c r="P5744" s="8"/>
      <c r="U5744"/>
      <c r="V5744"/>
    </row>
    <row r="5745" spans="1:22" x14ac:dyDescent="0.25">
      <c r="A5745">
        <v>2000</v>
      </c>
      <c r="B5745">
        <v>5</v>
      </c>
      <c r="C5745">
        <v>26</v>
      </c>
      <c r="D5745">
        <v>22</v>
      </c>
      <c r="E5745" s="13">
        <v>13.8</v>
      </c>
      <c r="F5745" s="7">
        <f>(((20-15)/(MIN($E$2:$E$8761)-15))*Data[[#This Row],[temperatuur]])+18.151</f>
        <v>15.251840336134453</v>
      </c>
      <c r="G5745" s="7">
        <f>Data[[#This Row],[Tintern ]]-Data[[#This Row],[temperatuur]]</f>
        <v>1.4518403361344525</v>
      </c>
      <c r="H5745" s="7">
        <f>ROUND(IF(Data[[#This Row],[deltaT]]&gt;0,(Data[[#This Row],[Tintern ]]-Data[[#This Row],[temperatuur]])*Uitgangspunten!$B$9,0),1)</f>
        <v>5</v>
      </c>
      <c r="I5745"/>
      <c r="J5745"/>
      <c r="K5745" s="6"/>
      <c r="O5745" s="5"/>
      <c r="P5745" s="8"/>
      <c r="U5745"/>
      <c r="V5745"/>
    </row>
    <row r="5746" spans="1:22" x14ac:dyDescent="0.25">
      <c r="A5746">
        <v>2011</v>
      </c>
      <c r="B5746">
        <v>6</v>
      </c>
      <c r="C5746">
        <v>4</v>
      </c>
      <c r="D5746">
        <v>24</v>
      </c>
      <c r="E5746" s="13">
        <v>13.8</v>
      </c>
      <c r="F5746" s="7">
        <f>(((20-15)/(MIN($E$2:$E$8761)-15))*Data[[#This Row],[temperatuur]])+18.151</f>
        <v>15.251840336134453</v>
      </c>
      <c r="G5746" s="7">
        <f>Data[[#This Row],[Tintern ]]-Data[[#This Row],[temperatuur]]</f>
        <v>1.4518403361344525</v>
      </c>
      <c r="H5746" s="7">
        <f>ROUND(IF(Data[[#This Row],[deltaT]]&gt;0,(Data[[#This Row],[Tintern ]]-Data[[#This Row],[temperatuur]])*Uitgangspunten!$B$9,0),1)</f>
        <v>5</v>
      </c>
      <c r="I5746"/>
      <c r="J5746"/>
      <c r="K5746" s="6"/>
      <c r="O5746" s="5"/>
      <c r="P5746" s="8"/>
      <c r="U5746"/>
      <c r="V5746"/>
    </row>
    <row r="5747" spans="1:22" x14ac:dyDescent="0.25">
      <c r="A5747">
        <v>2011</v>
      </c>
      <c r="B5747">
        <v>6</v>
      </c>
      <c r="C5747">
        <v>7</v>
      </c>
      <c r="D5747">
        <v>8</v>
      </c>
      <c r="E5747" s="13">
        <v>13.8</v>
      </c>
      <c r="F5747" s="7">
        <f>(((20-15)/(MIN($E$2:$E$8761)-15))*Data[[#This Row],[temperatuur]])+18.151</f>
        <v>15.251840336134453</v>
      </c>
      <c r="G5747" s="7">
        <f>Data[[#This Row],[Tintern ]]-Data[[#This Row],[temperatuur]]</f>
        <v>1.4518403361344525</v>
      </c>
      <c r="H5747" s="7">
        <f>ROUND(IF(Data[[#This Row],[deltaT]]&gt;0,(Data[[#This Row],[Tintern ]]-Data[[#This Row],[temperatuur]])*Uitgangspunten!$B$9,0),1)</f>
        <v>5</v>
      </c>
      <c r="I5747"/>
      <c r="J5747"/>
      <c r="K5747" s="6"/>
      <c r="O5747" s="5"/>
      <c r="P5747" s="8"/>
      <c r="U5747"/>
      <c r="V5747"/>
    </row>
    <row r="5748" spans="1:22" x14ac:dyDescent="0.25">
      <c r="A5748">
        <v>2011</v>
      </c>
      <c r="B5748">
        <v>6</v>
      </c>
      <c r="C5748">
        <v>8</v>
      </c>
      <c r="D5748">
        <v>21</v>
      </c>
      <c r="E5748" s="13">
        <v>13.8</v>
      </c>
      <c r="F5748" s="7">
        <f>(((20-15)/(MIN($E$2:$E$8761)-15))*Data[[#This Row],[temperatuur]])+18.151</f>
        <v>15.251840336134453</v>
      </c>
      <c r="G5748" s="7">
        <f>Data[[#This Row],[Tintern ]]-Data[[#This Row],[temperatuur]]</f>
        <v>1.4518403361344525</v>
      </c>
      <c r="H5748" s="7">
        <f>ROUND(IF(Data[[#This Row],[deltaT]]&gt;0,(Data[[#This Row],[Tintern ]]-Data[[#This Row],[temperatuur]])*Uitgangspunten!$B$9,0),1)</f>
        <v>5</v>
      </c>
      <c r="I5748"/>
      <c r="J5748"/>
      <c r="K5748" s="6"/>
      <c r="O5748" s="5"/>
      <c r="P5748" s="8"/>
      <c r="U5748"/>
      <c r="V5748"/>
    </row>
    <row r="5749" spans="1:22" x14ac:dyDescent="0.25">
      <c r="A5749">
        <v>2011</v>
      </c>
      <c r="B5749">
        <v>6</v>
      </c>
      <c r="C5749">
        <v>11</v>
      </c>
      <c r="D5749">
        <v>8</v>
      </c>
      <c r="E5749" s="13">
        <v>13.8</v>
      </c>
      <c r="F5749" s="7">
        <f>(((20-15)/(MIN($E$2:$E$8761)-15))*Data[[#This Row],[temperatuur]])+18.151</f>
        <v>15.251840336134453</v>
      </c>
      <c r="G5749" s="7">
        <f>Data[[#This Row],[Tintern ]]-Data[[#This Row],[temperatuur]]</f>
        <v>1.4518403361344525</v>
      </c>
      <c r="H5749" s="7">
        <f>ROUND(IF(Data[[#This Row],[deltaT]]&gt;0,(Data[[#This Row],[Tintern ]]-Data[[#This Row],[temperatuur]])*Uitgangspunten!$B$9,0),1)</f>
        <v>5</v>
      </c>
      <c r="I5749"/>
      <c r="J5749"/>
      <c r="K5749" s="6"/>
      <c r="O5749" s="5"/>
      <c r="P5749" s="8"/>
      <c r="U5749"/>
      <c r="V5749"/>
    </row>
    <row r="5750" spans="1:22" x14ac:dyDescent="0.25">
      <c r="A5750">
        <v>2011</v>
      </c>
      <c r="B5750">
        <v>6</v>
      </c>
      <c r="C5750">
        <v>18</v>
      </c>
      <c r="D5750">
        <v>3</v>
      </c>
      <c r="E5750" s="13">
        <v>13.8</v>
      </c>
      <c r="F5750" s="7">
        <f>(((20-15)/(MIN($E$2:$E$8761)-15))*Data[[#This Row],[temperatuur]])+18.151</f>
        <v>15.251840336134453</v>
      </c>
      <c r="G5750" s="7">
        <f>Data[[#This Row],[Tintern ]]-Data[[#This Row],[temperatuur]]</f>
        <v>1.4518403361344525</v>
      </c>
      <c r="H5750" s="7">
        <f>ROUND(IF(Data[[#This Row],[deltaT]]&gt;0,(Data[[#This Row],[Tintern ]]-Data[[#This Row],[temperatuur]])*Uitgangspunten!$B$9,0),1)</f>
        <v>5</v>
      </c>
      <c r="I5750"/>
      <c r="J5750"/>
      <c r="K5750" s="6"/>
      <c r="O5750" s="5"/>
      <c r="P5750" s="8"/>
      <c r="U5750"/>
      <c r="V5750"/>
    </row>
    <row r="5751" spans="1:22" x14ac:dyDescent="0.25">
      <c r="A5751">
        <v>2011</v>
      </c>
      <c r="B5751">
        <v>6</v>
      </c>
      <c r="C5751">
        <v>19</v>
      </c>
      <c r="D5751">
        <v>7</v>
      </c>
      <c r="E5751" s="13">
        <v>13.8</v>
      </c>
      <c r="F5751" s="7">
        <f>(((20-15)/(MIN($E$2:$E$8761)-15))*Data[[#This Row],[temperatuur]])+18.151</f>
        <v>15.251840336134453</v>
      </c>
      <c r="G5751" s="7">
        <f>Data[[#This Row],[Tintern ]]-Data[[#This Row],[temperatuur]]</f>
        <v>1.4518403361344525</v>
      </c>
      <c r="H5751" s="7">
        <f>ROUND(IF(Data[[#This Row],[deltaT]]&gt;0,(Data[[#This Row],[Tintern ]]-Data[[#This Row],[temperatuur]])*Uitgangspunten!$B$9,0),1)</f>
        <v>5</v>
      </c>
      <c r="I5751"/>
      <c r="J5751"/>
      <c r="K5751" s="6"/>
      <c r="O5751" s="5"/>
      <c r="P5751" s="8"/>
      <c r="U5751"/>
      <c r="V5751"/>
    </row>
    <row r="5752" spans="1:22" x14ac:dyDescent="0.25">
      <c r="A5752">
        <v>2011</v>
      </c>
      <c r="B5752">
        <v>6</v>
      </c>
      <c r="C5752">
        <v>19</v>
      </c>
      <c r="D5752">
        <v>18</v>
      </c>
      <c r="E5752" s="13">
        <v>13.8</v>
      </c>
      <c r="F5752" s="7">
        <f>(((20-15)/(MIN($E$2:$E$8761)-15))*Data[[#This Row],[temperatuur]])+18.151</f>
        <v>15.251840336134453</v>
      </c>
      <c r="G5752" s="7">
        <f>Data[[#This Row],[Tintern ]]-Data[[#This Row],[temperatuur]]</f>
        <v>1.4518403361344525</v>
      </c>
      <c r="H5752" s="7">
        <f>ROUND(IF(Data[[#This Row],[deltaT]]&gt;0,(Data[[#This Row],[Tintern ]]-Data[[#This Row],[temperatuur]])*Uitgangspunten!$B$9,0),1)</f>
        <v>5</v>
      </c>
      <c r="I5752"/>
      <c r="J5752"/>
      <c r="K5752" s="6"/>
      <c r="O5752" s="5"/>
      <c r="P5752" s="8"/>
      <c r="U5752"/>
      <c r="V5752"/>
    </row>
    <row r="5753" spans="1:22" x14ac:dyDescent="0.25">
      <c r="A5753">
        <v>2011</v>
      </c>
      <c r="B5753">
        <v>6</v>
      </c>
      <c r="C5753">
        <v>24</v>
      </c>
      <c r="D5753">
        <v>9</v>
      </c>
      <c r="E5753" s="13">
        <v>13.8</v>
      </c>
      <c r="F5753" s="7">
        <f>(((20-15)/(MIN($E$2:$E$8761)-15))*Data[[#This Row],[temperatuur]])+18.151</f>
        <v>15.251840336134453</v>
      </c>
      <c r="G5753" s="7">
        <f>Data[[#This Row],[Tintern ]]-Data[[#This Row],[temperatuur]]</f>
        <v>1.4518403361344525</v>
      </c>
      <c r="H5753" s="7">
        <f>ROUND(IF(Data[[#This Row],[deltaT]]&gt;0,(Data[[#This Row],[Tintern ]]-Data[[#This Row],[temperatuur]])*Uitgangspunten!$B$9,0),1)</f>
        <v>5</v>
      </c>
      <c r="I5753"/>
      <c r="J5753"/>
      <c r="K5753" s="6"/>
      <c r="O5753" s="5"/>
      <c r="P5753" s="8"/>
      <c r="U5753"/>
      <c r="V5753"/>
    </row>
    <row r="5754" spans="1:22" x14ac:dyDescent="0.25">
      <c r="A5754">
        <v>2008</v>
      </c>
      <c r="B5754">
        <v>7</v>
      </c>
      <c r="C5754">
        <v>14</v>
      </c>
      <c r="D5754">
        <v>6</v>
      </c>
      <c r="E5754" s="13">
        <v>13.8</v>
      </c>
      <c r="F5754" s="7">
        <f>(((20-15)/(MIN($E$2:$E$8761)-15))*Data[[#This Row],[temperatuur]])+18.151</f>
        <v>15.251840336134453</v>
      </c>
      <c r="G5754" s="7">
        <f>Data[[#This Row],[Tintern ]]-Data[[#This Row],[temperatuur]]</f>
        <v>1.4518403361344525</v>
      </c>
      <c r="H5754" s="7">
        <f>ROUND(IF(Data[[#This Row],[deltaT]]&gt;0,(Data[[#This Row],[Tintern ]]-Data[[#This Row],[temperatuur]])*Uitgangspunten!$B$9,0),1)</f>
        <v>5</v>
      </c>
      <c r="I5754"/>
      <c r="J5754"/>
      <c r="K5754" s="6"/>
      <c r="O5754" s="5"/>
      <c r="P5754" s="8"/>
      <c r="U5754"/>
      <c r="V5754"/>
    </row>
    <row r="5755" spans="1:22" x14ac:dyDescent="0.25">
      <c r="A5755">
        <v>2008</v>
      </c>
      <c r="B5755">
        <v>7</v>
      </c>
      <c r="C5755">
        <v>17</v>
      </c>
      <c r="D5755">
        <v>18</v>
      </c>
      <c r="E5755" s="13">
        <v>13.8</v>
      </c>
      <c r="F5755" s="7">
        <f>(((20-15)/(MIN($E$2:$E$8761)-15))*Data[[#This Row],[temperatuur]])+18.151</f>
        <v>15.251840336134453</v>
      </c>
      <c r="G5755" s="7">
        <f>Data[[#This Row],[Tintern ]]-Data[[#This Row],[temperatuur]]</f>
        <v>1.4518403361344525</v>
      </c>
      <c r="H5755" s="7">
        <f>ROUND(IF(Data[[#This Row],[deltaT]]&gt;0,(Data[[#This Row],[Tintern ]]-Data[[#This Row],[temperatuur]])*Uitgangspunten!$B$9,0),1)</f>
        <v>5</v>
      </c>
      <c r="I5755"/>
      <c r="J5755"/>
      <c r="K5755" s="6"/>
      <c r="O5755" s="5"/>
      <c r="P5755" s="8"/>
      <c r="U5755"/>
      <c r="V5755"/>
    </row>
    <row r="5756" spans="1:22" x14ac:dyDescent="0.25">
      <c r="A5756">
        <v>2008</v>
      </c>
      <c r="B5756">
        <v>7</v>
      </c>
      <c r="C5756">
        <v>17</v>
      </c>
      <c r="D5756">
        <v>19</v>
      </c>
      <c r="E5756" s="13">
        <v>13.8</v>
      </c>
      <c r="F5756" s="7">
        <f>(((20-15)/(MIN($E$2:$E$8761)-15))*Data[[#This Row],[temperatuur]])+18.151</f>
        <v>15.251840336134453</v>
      </c>
      <c r="G5756" s="7">
        <f>Data[[#This Row],[Tintern ]]-Data[[#This Row],[temperatuur]]</f>
        <v>1.4518403361344525</v>
      </c>
      <c r="H5756" s="7">
        <f>ROUND(IF(Data[[#This Row],[deltaT]]&gt;0,(Data[[#This Row],[Tintern ]]-Data[[#This Row],[temperatuur]])*Uitgangspunten!$B$9,0),1)</f>
        <v>5</v>
      </c>
      <c r="I5756"/>
      <c r="J5756"/>
      <c r="K5756" s="6"/>
      <c r="O5756" s="5"/>
      <c r="P5756" s="8"/>
      <c r="U5756"/>
      <c r="V5756"/>
    </row>
    <row r="5757" spans="1:22" x14ac:dyDescent="0.25">
      <c r="A5757">
        <v>2008</v>
      </c>
      <c r="B5757">
        <v>7</v>
      </c>
      <c r="C5757">
        <v>17</v>
      </c>
      <c r="D5757">
        <v>24</v>
      </c>
      <c r="E5757" s="13">
        <v>13.8</v>
      </c>
      <c r="F5757" s="7">
        <f>(((20-15)/(MIN($E$2:$E$8761)-15))*Data[[#This Row],[temperatuur]])+18.151</f>
        <v>15.251840336134453</v>
      </c>
      <c r="G5757" s="7">
        <f>Data[[#This Row],[Tintern ]]-Data[[#This Row],[temperatuur]]</f>
        <v>1.4518403361344525</v>
      </c>
      <c r="H5757" s="7">
        <f>ROUND(IF(Data[[#This Row],[deltaT]]&gt;0,(Data[[#This Row],[Tintern ]]-Data[[#This Row],[temperatuur]])*Uitgangspunten!$B$9,0),1)</f>
        <v>5</v>
      </c>
      <c r="I5757"/>
      <c r="J5757"/>
      <c r="K5757" s="6"/>
      <c r="O5757" s="5"/>
      <c r="P5757" s="8"/>
      <c r="U5757"/>
      <c r="V5757"/>
    </row>
    <row r="5758" spans="1:22" x14ac:dyDescent="0.25">
      <c r="A5758">
        <v>2008</v>
      </c>
      <c r="B5758">
        <v>7</v>
      </c>
      <c r="C5758">
        <v>19</v>
      </c>
      <c r="D5758">
        <v>22</v>
      </c>
      <c r="E5758" s="13">
        <v>13.8</v>
      </c>
      <c r="F5758" s="7">
        <f>(((20-15)/(MIN($E$2:$E$8761)-15))*Data[[#This Row],[temperatuur]])+18.151</f>
        <v>15.251840336134453</v>
      </c>
      <c r="G5758" s="7">
        <f>Data[[#This Row],[Tintern ]]-Data[[#This Row],[temperatuur]]</f>
        <v>1.4518403361344525</v>
      </c>
      <c r="H5758" s="7">
        <f>ROUND(IF(Data[[#This Row],[deltaT]]&gt;0,(Data[[#This Row],[Tintern ]]-Data[[#This Row],[temperatuur]])*Uitgangspunten!$B$9,0),1)</f>
        <v>5</v>
      </c>
      <c r="I5758"/>
      <c r="J5758"/>
      <c r="K5758" s="6"/>
      <c r="O5758" s="5"/>
      <c r="P5758" s="8"/>
      <c r="U5758"/>
      <c r="V5758"/>
    </row>
    <row r="5759" spans="1:22" x14ac:dyDescent="0.25">
      <c r="A5759">
        <v>2008</v>
      </c>
      <c r="B5759">
        <v>7</v>
      </c>
      <c r="C5759">
        <v>21</v>
      </c>
      <c r="D5759">
        <v>14</v>
      </c>
      <c r="E5759" s="13">
        <v>13.8</v>
      </c>
      <c r="F5759" s="7">
        <f>(((20-15)/(MIN($E$2:$E$8761)-15))*Data[[#This Row],[temperatuur]])+18.151</f>
        <v>15.251840336134453</v>
      </c>
      <c r="G5759" s="7">
        <f>Data[[#This Row],[Tintern ]]-Data[[#This Row],[temperatuur]]</f>
        <v>1.4518403361344525</v>
      </c>
      <c r="H5759" s="7">
        <f>ROUND(IF(Data[[#This Row],[deltaT]]&gt;0,(Data[[#This Row],[Tintern ]]-Data[[#This Row],[temperatuur]])*Uitgangspunten!$B$9,0),1)</f>
        <v>5</v>
      </c>
      <c r="I5759"/>
      <c r="J5759"/>
      <c r="K5759" s="6"/>
      <c r="O5759" s="5"/>
      <c r="P5759" s="8"/>
      <c r="U5759"/>
      <c r="V5759"/>
    </row>
    <row r="5760" spans="1:22" x14ac:dyDescent="0.25">
      <c r="A5760">
        <v>2001</v>
      </c>
      <c r="B5760">
        <v>8</v>
      </c>
      <c r="C5760">
        <v>4</v>
      </c>
      <c r="D5760">
        <v>24</v>
      </c>
      <c r="E5760" s="13">
        <v>13.8</v>
      </c>
      <c r="F5760" s="7">
        <f>(((20-15)/(MIN($E$2:$E$8761)-15))*Data[[#This Row],[temperatuur]])+18.151</f>
        <v>15.251840336134453</v>
      </c>
      <c r="G5760" s="7">
        <f>Data[[#This Row],[Tintern ]]-Data[[#This Row],[temperatuur]]</f>
        <v>1.4518403361344525</v>
      </c>
      <c r="H5760" s="7">
        <f>ROUND(IF(Data[[#This Row],[deltaT]]&gt;0,(Data[[#This Row],[Tintern ]]-Data[[#This Row],[temperatuur]])*Uitgangspunten!$B$9,0),1)</f>
        <v>5</v>
      </c>
      <c r="I5760"/>
      <c r="J5760"/>
      <c r="K5760" s="6"/>
      <c r="O5760" s="5"/>
      <c r="P5760" s="8"/>
      <c r="U5760"/>
      <c r="V5760"/>
    </row>
    <row r="5761" spans="1:22" x14ac:dyDescent="0.25">
      <c r="A5761">
        <v>2001</v>
      </c>
      <c r="B5761">
        <v>8</v>
      </c>
      <c r="C5761">
        <v>9</v>
      </c>
      <c r="D5761">
        <v>4</v>
      </c>
      <c r="E5761" s="13">
        <v>13.8</v>
      </c>
      <c r="F5761" s="7">
        <f>(((20-15)/(MIN($E$2:$E$8761)-15))*Data[[#This Row],[temperatuur]])+18.151</f>
        <v>15.251840336134453</v>
      </c>
      <c r="G5761" s="7">
        <f>Data[[#This Row],[Tintern ]]-Data[[#This Row],[temperatuur]]</f>
        <v>1.4518403361344525</v>
      </c>
      <c r="H5761" s="7">
        <f>ROUND(IF(Data[[#This Row],[deltaT]]&gt;0,(Data[[#This Row],[Tintern ]]-Data[[#This Row],[temperatuur]])*Uitgangspunten!$B$9,0),1)</f>
        <v>5</v>
      </c>
      <c r="I5761"/>
      <c r="J5761"/>
      <c r="K5761" s="6"/>
      <c r="O5761" s="5"/>
      <c r="P5761" s="8"/>
      <c r="U5761"/>
      <c r="V5761"/>
    </row>
    <row r="5762" spans="1:22" x14ac:dyDescent="0.25">
      <c r="A5762">
        <v>2001</v>
      </c>
      <c r="B5762">
        <v>8</v>
      </c>
      <c r="C5762">
        <v>9</v>
      </c>
      <c r="D5762">
        <v>8</v>
      </c>
      <c r="E5762" s="13">
        <v>13.8</v>
      </c>
      <c r="F5762" s="7">
        <f>(((20-15)/(MIN($E$2:$E$8761)-15))*Data[[#This Row],[temperatuur]])+18.151</f>
        <v>15.251840336134453</v>
      </c>
      <c r="G5762" s="7">
        <f>Data[[#This Row],[Tintern ]]-Data[[#This Row],[temperatuur]]</f>
        <v>1.4518403361344525</v>
      </c>
      <c r="H5762" s="7">
        <f>ROUND(IF(Data[[#This Row],[deltaT]]&gt;0,(Data[[#This Row],[Tintern ]]-Data[[#This Row],[temperatuur]])*Uitgangspunten!$B$9,0),1)</f>
        <v>5</v>
      </c>
      <c r="I5762">
        <f>(MAX(E5738:E5761)+MIN(E5738:E5761))/20</f>
        <v>1.3800000000000001</v>
      </c>
      <c r="J5762"/>
      <c r="K5762" s="6"/>
      <c r="O5762" s="5"/>
      <c r="P5762" s="8"/>
      <c r="U5762"/>
      <c r="V5762"/>
    </row>
    <row r="5763" spans="1:22" x14ac:dyDescent="0.25">
      <c r="A5763">
        <v>2001</v>
      </c>
      <c r="B5763" s="3">
        <v>8</v>
      </c>
      <c r="C5763" s="3">
        <v>31</v>
      </c>
      <c r="D5763" s="3">
        <v>20</v>
      </c>
      <c r="E5763" s="13">
        <v>13.8</v>
      </c>
      <c r="F5763" s="7">
        <f>(((20-15)/(MIN($E$2:$E$8761)-15))*Data[[#This Row],[temperatuur]])+18.151</f>
        <v>15.251840336134453</v>
      </c>
      <c r="G5763" s="7">
        <f>Data[[#This Row],[Tintern ]]-Data[[#This Row],[temperatuur]]</f>
        <v>1.4518403361344525</v>
      </c>
      <c r="H5763" s="7">
        <f>ROUND(IF(Data[[#This Row],[deltaT]]&gt;0,(Data[[#This Row],[Tintern ]]-Data[[#This Row],[temperatuur]])*Uitgangspunten!$B$9,0),1)</f>
        <v>5</v>
      </c>
      <c r="I5763"/>
      <c r="J5763"/>
      <c r="K5763" s="6"/>
      <c r="O5763" s="5"/>
      <c r="P5763" s="8"/>
      <c r="U5763"/>
      <c r="V5763"/>
    </row>
    <row r="5764" spans="1:22" x14ac:dyDescent="0.25">
      <c r="A5764">
        <v>2011</v>
      </c>
      <c r="B5764">
        <v>9</v>
      </c>
      <c r="C5764">
        <v>5</v>
      </c>
      <c r="D5764">
        <v>7</v>
      </c>
      <c r="E5764" s="13">
        <v>13.8</v>
      </c>
      <c r="F5764" s="7">
        <f>(((20-15)/(MIN($E$2:$E$8761)-15))*Data[[#This Row],[temperatuur]])+18.151</f>
        <v>15.251840336134453</v>
      </c>
      <c r="G5764" s="7">
        <f>Data[[#This Row],[Tintern ]]-Data[[#This Row],[temperatuur]]</f>
        <v>1.4518403361344525</v>
      </c>
      <c r="H5764" s="7">
        <f>ROUND(IF(Data[[#This Row],[deltaT]]&gt;0,(Data[[#This Row],[Tintern ]]-Data[[#This Row],[temperatuur]])*Uitgangspunten!$B$9,0),1)</f>
        <v>5</v>
      </c>
      <c r="I5764"/>
      <c r="J5764"/>
      <c r="K5764" s="6"/>
      <c r="O5764" s="5"/>
      <c r="P5764" s="8"/>
      <c r="U5764"/>
      <c r="V5764"/>
    </row>
    <row r="5765" spans="1:22" x14ac:dyDescent="0.25">
      <c r="A5765">
        <v>2011</v>
      </c>
      <c r="B5765">
        <v>9</v>
      </c>
      <c r="C5765">
        <v>7</v>
      </c>
      <c r="D5765">
        <v>21</v>
      </c>
      <c r="E5765" s="13">
        <v>13.8</v>
      </c>
      <c r="F5765" s="7">
        <f>(((20-15)/(MIN($E$2:$E$8761)-15))*Data[[#This Row],[temperatuur]])+18.151</f>
        <v>15.251840336134453</v>
      </c>
      <c r="G5765" s="7">
        <f>Data[[#This Row],[Tintern ]]-Data[[#This Row],[temperatuur]]</f>
        <v>1.4518403361344525</v>
      </c>
      <c r="H5765" s="7">
        <f>ROUND(IF(Data[[#This Row],[deltaT]]&gt;0,(Data[[#This Row],[Tintern ]]-Data[[#This Row],[temperatuur]])*Uitgangspunten!$B$9,0),1)</f>
        <v>5</v>
      </c>
      <c r="I5765"/>
      <c r="J5765"/>
      <c r="K5765" s="6"/>
      <c r="O5765" s="5"/>
      <c r="P5765" s="8"/>
      <c r="U5765"/>
      <c r="V5765"/>
    </row>
    <row r="5766" spans="1:22" x14ac:dyDescent="0.25">
      <c r="A5766">
        <v>2011</v>
      </c>
      <c r="B5766">
        <v>9</v>
      </c>
      <c r="C5766">
        <v>8</v>
      </c>
      <c r="D5766">
        <v>7</v>
      </c>
      <c r="E5766" s="13">
        <v>13.8</v>
      </c>
      <c r="F5766" s="7">
        <f>(((20-15)/(MIN($E$2:$E$8761)-15))*Data[[#This Row],[temperatuur]])+18.151</f>
        <v>15.251840336134453</v>
      </c>
      <c r="G5766" s="7">
        <f>Data[[#This Row],[Tintern ]]-Data[[#This Row],[temperatuur]]</f>
        <v>1.4518403361344525</v>
      </c>
      <c r="H5766" s="7">
        <f>ROUND(IF(Data[[#This Row],[deltaT]]&gt;0,(Data[[#This Row],[Tintern ]]-Data[[#This Row],[temperatuur]])*Uitgangspunten!$B$9,0),1)</f>
        <v>5</v>
      </c>
      <c r="I5766"/>
      <c r="J5766"/>
      <c r="K5766" s="6"/>
      <c r="O5766" s="5"/>
      <c r="P5766" s="8"/>
      <c r="U5766"/>
      <c r="V5766"/>
    </row>
    <row r="5767" spans="1:22" x14ac:dyDescent="0.25">
      <c r="A5767">
        <v>2011</v>
      </c>
      <c r="B5767">
        <v>9</v>
      </c>
      <c r="C5767">
        <v>14</v>
      </c>
      <c r="D5767">
        <v>7</v>
      </c>
      <c r="E5767" s="13">
        <v>13.8</v>
      </c>
      <c r="F5767" s="7">
        <f>(((20-15)/(MIN($E$2:$E$8761)-15))*Data[[#This Row],[temperatuur]])+18.151</f>
        <v>15.251840336134453</v>
      </c>
      <c r="G5767" s="7">
        <f>Data[[#This Row],[Tintern ]]-Data[[#This Row],[temperatuur]]</f>
        <v>1.4518403361344525</v>
      </c>
      <c r="H5767" s="7">
        <f>ROUND(IF(Data[[#This Row],[deltaT]]&gt;0,(Data[[#This Row],[Tintern ]]-Data[[#This Row],[temperatuur]])*Uitgangspunten!$B$9,0),1)</f>
        <v>5</v>
      </c>
      <c r="I5767"/>
      <c r="J5767"/>
      <c r="K5767" s="6"/>
      <c r="O5767" s="5"/>
      <c r="P5767" s="8"/>
      <c r="U5767"/>
      <c r="V5767"/>
    </row>
    <row r="5768" spans="1:22" x14ac:dyDescent="0.25">
      <c r="A5768">
        <v>2011</v>
      </c>
      <c r="B5768">
        <v>9</v>
      </c>
      <c r="C5768">
        <v>17</v>
      </c>
      <c r="D5768">
        <v>22</v>
      </c>
      <c r="E5768" s="13">
        <v>13.8</v>
      </c>
      <c r="F5768" s="7">
        <f>(((20-15)/(MIN($E$2:$E$8761)-15))*Data[[#This Row],[temperatuur]])+18.151</f>
        <v>15.251840336134453</v>
      </c>
      <c r="G5768" s="7">
        <f>Data[[#This Row],[Tintern ]]-Data[[#This Row],[temperatuur]]</f>
        <v>1.4518403361344525</v>
      </c>
      <c r="H5768" s="7">
        <f>ROUND(IF(Data[[#This Row],[deltaT]]&gt;0,(Data[[#This Row],[Tintern ]]-Data[[#This Row],[temperatuur]])*Uitgangspunten!$B$9,0),1)</f>
        <v>5</v>
      </c>
      <c r="I5768"/>
      <c r="J5768"/>
      <c r="K5768" s="6"/>
      <c r="O5768" s="5"/>
      <c r="P5768" s="8"/>
      <c r="U5768"/>
      <c r="V5768"/>
    </row>
    <row r="5769" spans="1:22" x14ac:dyDescent="0.25">
      <c r="A5769">
        <v>2011</v>
      </c>
      <c r="B5769">
        <v>9</v>
      </c>
      <c r="C5769">
        <v>18</v>
      </c>
      <c r="D5769">
        <v>9</v>
      </c>
      <c r="E5769" s="13">
        <v>13.8</v>
      </c>
      <c r="F5769" s="7">
        <f>(((20-15)/(MIN($E$2:$E$8761)-15))*Data[[#This Row],[temperatuur]])+18.151</f>
        <v>15.251840336134453</v>
      </c>
      <c r="G5769" s="7">
        <f>Data[[#This Row],[Tintern ]]-Data[[#This Row],[temperatuur]]</f>
        <v>1.4518403361344525</v>
      </c>
      <c r="H5769" s="7">
        <f>ROUND(IF(Data[[#This Row],[deltaT]]&gt;0,(Data[[#This Row],[Tintern ]]-Data[[#This Row],[temperatuur]])*Uitgangspunten!$B$9,0),1)</f>
        <v>5</v>
      </c>
      <c r="I5769"/>
      <c r="J5769"/>
      <c r="K5769" s="6"/>
      <c r="O5769" s="5"/>
      <c r="P5769" s="8"/>
      <c r="U5769"/>
      <c r="V5769"/>
    </row>
    <row r="5770" spans="1:22" x14ac:dyDescent="0.25">
      <c r="A5770">
        <v>2011</v>
      </c>
      <c r="B5770">
        <v>9</v>
      </c>
      <c r="C5770">
        <v>18</v>
      </c>
      <c r="D5770">
        <v>10</v>
      </c>
      <c r="E5770" s="13">
        <v>13.8</v>
      </c>
      <c r="F5770" s="7">
        <f>(((20-15)/(MIN($E$2:$E$8761)-15))*Data[[#This Row],[temperatuur]])+18.151</f>
        <v>15.251840336134453</v>
      </c>
      <c r="G5770" s="7">
        <f>Data[[#This Row],[Tintern ]]-Data[[#This Row],[temperatuur]]</f>
        <v>1.4518403361344525</v>
      </c>
      <c r="H5770" s="7">
        <f>ROUND(IF(Data[[#This Row],[deltaT]]&gt;0,(Data[[#This Row],[Tintern ]]-Data[[#This Row],[temperatuur]])*Uitgangspunten!$B$9,0),1)</f>
        <v>5</v>
      </c>
      <c r="I5770"/>
      <c r="J5770"/>
      <c r="K5770" s="6"/>
      <c r="O5770" s="5"/>
      <c r="P5770" s="8"/>
      <c r="U5770"/>
      <c r="V5770"/>
    </row>
    <row r="5771" spans="1:22" x14ac:dyDescent="0.25">
      <c r="A5771">
        <v>2011</v>
      </c>
      <c r="B5771">
        <v>9</v>
      </c>
      <c r="C5771">
        <v>19</v>
      </c>
      <c r="D5771">
        <v>18</v>
      </c>
      <c r="E5771" s="13">
        <v>13.8</v>
      </c>
      <c r="F5771" s="7">
        <f>(((20-15)/(MIN($E$2:$E$8761)-15))*Data[[#This Row],[temperatuur]])+18.151</f>
        <v>15.251840336134453</v>
      </c>
      <c r="G5771" s="7">
        <f>Data[[#This Row],[Tintern ]]-Data[[#This Row],[temperatuur]]</f>
        <v>1.4518403361344525</v>
      </c>
      <c r="H5771" s="7">
        <f>ROUND(IF(Data[[#This Row],[deltaT]]&gt;0,(Data[[#This Row],[Tintern ]]-Data[[#This Row],[temperatuur]])*Uitgangspunten!$B$9,0),1)</f>
        <v>5</v>
      </c>
      <c r="I5771"/>
      <c r="J5771"/>
      <c r="K5771" s="6"/>
      <c r="O5771" s="5"/>
      <c r="P5771" s="8"/>
      <c r="U5771"/>
      <c r="V5771"/>
    </row>
    <row r="5772" spans="1:22" x14ac:dyDescent="0.25">
      <c r="A5772">
        <v>2011</v>
      </c>
      <c r="B5772">
        <v>9</v>
      </c>
      <c r="C5772">
        <v>22</v>
      </c>
      <c r="D5772">
        <v>1</v>
      </c>
      <c r="E5772" s="13">
        <v>13.8</v>
      </c>
      <c r="F5772" s="7">
        <f>(((20-15)/(MIN($E$2:$E$8761)-15))*Data[[#This Row],[temperatuur]])+18.151</f>
        <v>15.251840336134453</v>
      </c>
      <c r="G5772" s="7">
        <f>Data[[#This Row],[Tintern ]]-Data[[#This Row],[temperatuur]]</f>
        <v>1.4518403361344525</v>
      </c>
      <c r="H5772" s="7">
        <f>ROUND(IF(Data[[#This Row],[deltaT]]&gt;0,(Data[[#This Row],[Tintern ]]-Data[[#This Row],[temperatuur]])*Uitgangspunten!$B$9,0),1)</f>
        <v>5</v>
      </c>
      <c r="I5772"/>
      <c r="J5772"/>
      <c r="K5772" s="6"/>
      <c r="O5772" s="5"/>
      <c r="P5772" s="8"/>
      <c r="U5772"/>
      <c r="V5772"/>
    </row>
    <row r="5773" spans="1:22" x14ac:dyDescent="0.25">
      <c r="A5773">
        <v>2011</v>
      </c>
      <c r="B5773">
        <v>9</v>
      </c>
      <c r="C5773">
        <v>29</v>
      </c>
      <c r="D5773">
        <v>1</v>
      </c>
      <c r="E5773" s="13">
        <v>13.8</v>
      </c>
      <c r="F5773" s="7">
        <f>(((20-15)/(MIN($E$2:$E$8761)-15))*Data[[#This Row],[temperatuur]])+18.151</f>
        <v>15.251840336134453</v>
      </c>
      <c r="G5773" s="7">
        <f>Data[[#This Row],[Tintern ]]-Data[[#This Row],[temperatuur]]</f>
        <v>1.4518403361344525</v>
      </c>
      <c r="H5773" s="7">
        <f>ROUND(IF(Data[[#This Row],[deltaT]]&gt;0,(Data[[#This Row],[Tintern ]]-Data[[#This Row],[temperatuur]])*Uitgangspunten!$B$9,0),1)</f>
        <v>5</v>
      </c>
      <c r="I5773"/>
      <c r="J5773"/>
      <c r="K5773" s="6"/>
      <c r="O5773" s="5"/>
      <c r="P5773" s="8"/>
      <c r="U5773"/>
      <c r="V5773"/>
    </row>
    <row r="5774" spans="1:22" x14ac:dyDescent="0.25">
      <c r="A5774">
        <v>2010</v>
      </c>
      <c r="B5774">
        <v>10</v>
      </c>
      <c r="C5774">
        <v>4</v>
      </c>
      <c r="D5774">
        <v>1</v>
      </c>
      <c r="E5774" s="13">
        <v>13.8</v>
      </c>
      <c r="F5774" s="7">
        <f>(((20-15)/(MIN($E$2:$E$8761)-15))*Data[[#This Row],[temperatuur]])+18.151</f>
        <v>15.251840336134453</v>
      </c>
      <c r="G5774" s="7">
        <f>Data[[#This Row],[Tintern ]]-Data[[#This Row],[temperatuur]]</f>
        <v>1.4518403361344525</v>
      </c>
      <c r="H5774" s="7">
        <f>ROUND(IF(Data[[#This Row],[deltaT]]&gt;0,(Data[[#This Row],[Tintern ]]-Data[[#This Row],[temperatuur]])*Uitgangspunten!$B$9,0),1)</f>
        <v>5</v>
      </c>
      <c r="I5774"/>
      <c r="J5774"/>
      <c r="K5774" s="6"/>
      <c r="O5774" s="5"/>
      <c r="P5774" s="8"/>
      <c r="U5774"/>
      <c r="V5774"/>
    </row>
    <row r="5775" spans="1:22" x14ac:dyDescent="0.25">
      <c r="A5775">
        <v>2010</v>
      </c>
      <c r="B5775">
        <v>10</v>
      </c>
      <c r="C5775">
        <v>4</v>
      </c>
      <c r="D5775">
        <v>2</v>
      </c>
      <c r="E5775" s="13">
        <v>13.8</v>
      </c>
      <c r="F5775" s="7">
        <f>(((20-15)/(MIN($E$2:$E$8761)-15))*Data[[#This Row],[temperatuur]])+18.151</f>
        <v>15.251840336134453</v>
      </c>
      <c r="G5775" s="7">
        <f>Data[[#This Row],[Tintern ]]-Data[[#This Row],[temperatuur]]</f>
        <v>1.4518403361344525</v>
      </c>
      <c r="H5775" s="7">
        <f>ROUND(IF(Data[[#This Row],[deltaT]]&gt;0,(Data[[#This Row],[Tintern ]]-Data[[#This Row],[temperatuur]])*Uitgangspunten!$B$9,0),1)</f>
        <v>5</v>
      </c>
      <c r="I5775"/>
      <c r="J5775"/>
      <c r="K5775" s="6"/>
      <c r="O5775" s="5"/>
      <c r="P5775" s="8"/>
      <c r="U5775"/>
      <c r="V5775"/>
    </row>
    <row r="5776" spans="1:22" x14ac:dyDescent="0.25">
      <c r="A5776">
        <v>2010</v>
      </c>
      <c r="B5776">
        <v>10</v>
      </c>
      <c r="C5776">
        <v>6</v>
      </c>
      <c r="D5776">
        <v>22</v>
      </c>
      <c r="E5776" s="13">
        <v>13.8</v>
      </c>
      <c r="F5776" s="7">
        <f>(((20-15)/(MIN($E$2:$E$8761)-15))*Data[[#This Row],[temperatuur]])+18.151</f>
        <v>15.251840336134453</v>
      </c>
      <c r="G5776" s="7">
        <f>Data[[#This Row],[Tintern ]]-Data[[#This Row],[temperatuur]]</f>
        <v>1.4518403361344525</v>
      </c>
      <c r="H5776" s="7">
        <f>ROUND(IF(Data[[#This Row],[deltaT]]&gt;0,(Data[[#This Row],[Tintern ]]-Data[[#This Row],[temperatuur]])*Uitgangspunten!$B$9,0),1)</f>
        <v>5</v>
      </c>
      <c r="I5776"/>
      <c r="J5776"/>
      <c r="K5776" s="6"/>
      <c r="O5776" s="5"/>
      <c r="P5776" s="8"/>
      <c r="U5776"/>
      <c r="V5776"/>
    </row>
    <row r="5777" spans="1:22" x14ac:dyDescent="0.25">
      <c r="A5777">
        <v>2003</v>
      </c>
      <c r="B5777">
        <v>11</v>
      </c>
      <c r="C5777">
        <v>6</v>
      </c>
      <c r="D5777">
        <v>14</v>
      </c>
      <c r="E5777" s="13">
        <v>13.8</v>
      </c>
      <c r="F5777" s="7">
        <f>(((20-15)/(MIN($E$2:$E$8761)-15))*Data[[#This Row],[temperatuur]])+18.151</f>
        <v>15.251840336134453</v>
      </c>
      <c r="G5777" s="7">
        <f>Data[[#This Row],[Tintern ]]-Data[[#This Row],[temperatuur]]</f>
        <v>1.4518403361344525</v>
      </c>
      <c r="H5777" s="7">
        <f>ROUND(IF(Data[[#This Row],[deltaT]]&gt;0,(Data[[#This Row],[Tintern ]]-Data[[#This Row],[temperatuur]])*Uitgangspunten!$B$9,0),1)</f>
        <v>5</v>
      </c>
      <c r="I5777"/>
      <c r="J5777"/>
      <c r="K5777" s="6"/>
      <c r="O5777" s="5"/>
      <c r="P5777" s="8"/>
      <c r="U5777"/>
      <c r="V5777"/>
    </row>
    <row r="5778" spans="1:22" x14ac:dyDescent="0.25">
      <c r="A5778">
        <v>2003</v>
      </c>
      <c r="B5778">
        <v>11</v>
      </c>
      <c r="C5778">
        <v>22</v>
      </c>
      <c r="D5778">
        <v>14</v>
      </c>
      <c r="E5778" s="13">
        <v>13.8</v>
      </c>
      <c r="F5778" s="7">
        <f>(((20-15)/(MIN($E$2:$E$8761)-15))*Data[[#This Row],[temperatuur]])+18.151</f>
        <v>15.251840336134453</v>
      </c>
      <c r="G5778" s="7">
        <f>Data[[#This Row],[Tintern ]]-Data[[#This Row],[temperatuur]]</f>
        <v>1.4518403361344525</v>
      </c>
      <c r="H5778" s="7">
        <f>ROUND(IF(Data[[#This Row],[deltaT]]&gt;0,(Data[[#This Row],[Tintern ]]-Data[[#This Row],[temperatuur]])*Uitgangspunten!$B$9,0),1)</f>
        <v>5</v>
      </c>
      <c r="I5778"/>
      <c r="J5778"/>
      <c r="K5778" s="6"/>
      <c r="O5778" s="5"/>
      <c r="P5778" s="8"/>
      <c r="U5778"/>
      <c r="V5778"/>
    </row>
    <row r="5779" spans="1:22" x14ac:dyDescent="0.25">
      <c r="A5779">
        <v>2004</v>
      </c>
      <c r="B5779">
        <v>2</v>
      </c>
      <c r="C5779">
        <v>3</v>
      </c>
      <c r="D5779">
        <v>21</v>
      </c>
      <c r="E5779" s="13">
        <v>13.9</v>
      </c>
      <c r="F5779" s="7">
        <f>(((20-15)/(MIN($E$2:$E$8761)-15))*Data[[#This Row],[temperatuur]])+18.151</f>
        <v>15.230831932773109</v>
      </c>
      <c r="G5779" s="7">
        <f>Data[[#This Row],[Tintern ]]-Data[[#This Row],[temperatuur]]</f>
        <v>1.3308319327731084</v>
      </c>
      <c r="H5779" s="7">
        <f>ROUND(IF(Data[[#This Row],[deltaT]]&gt;0,(Data[[#This Row],[Tintern ]]-Data[[#This Row],[temperatuur]])*Uitgangspunten!$B$9,0),1)</f>
        <v>4.5999999999999996</v>
      </c>
      <c r="I5779"/>
      <c r="J5779"/>
      <c r="K5779" s="6"/>
      <c r="O5779" s="5"/>
      <c r="P5779" s="8"/>
      <c r="U5779"/>
      <c r="V5779"/>
    </row>
    <row r="5780" spans="1:22" x14ac:dyDescent="0.25">
      <c r="A5780">
        <v>2004</v>
      </c>
      <c r="B5780">
        <v>2</v>
      </c>
      <c r="C5780">
        <v>3</v>
      </c>
      <c r="D5780">
        <v>23</v>
      </c>
      <c r="E5780" s="13">
        <v>13.9</v>
      </c>
      <c r="F5780" s="7">
        <f>(((20-15)/(MIN($E$2:$E$8761)-15))*Data[[#This Row],[temperatuur]])+18.151</f>
        <v>15.230831932773109</v>
      </c>
      <c r="G5780" s="7">
        <f>Data[[#This Row],[Tintern ]]-Data[[#This Row],[temperatuur]]</f>
        <v>1.3308319327731084</v>
      </c>
      <c r="H5780" s="7">
        <f>ROUND(IF(Data[[#This Row],[deltaT]]&gt;0,(Data[[#This Row],[Tintern ]]-Data[[#This Row],[temperatuur]])*Uitgangspunten!$B$9,0),1)</f>
        <v>4.5999999999999996</v>
      </c>
      <c r="I5780"/>
      <c r="J5780"/>
      <c r="K5780" s="6"/>
      <c r="O5780" s="5"/>
      <c r="P5780" s="8"/>
      <c r="U5780"/>
      <c r="V5780"/>
    </row>
    <row r="5781" spans="1:22" x14ac:dyDescent="0.25">
      <c r="A5781">
        <v>2004</v>
      </c>
      <c r="B5781">
        <v>2</v>
      </c>
      <c r="C5781">
        <v>5</v>
      </c>
      <c r="D5781">
        <v>2</v>
      </c>
      <c r="E5781" s="13">
        <v>13.9</v>
      </c>
      <c r="F5781" s="7">
        <f>(((20-15)/(MIN($E$2:$E$8761)-15))*Data[[#This Row],[temperatuur]])+18.151</f>
        <v>15.230831932773109</v>
      </c>
      <c r="G5781" s="7">
        <f>Data[[#This Row],[Tintern ]]-Data[[#This Row],[temperatuur]]</f>
        <v>1.3308319327731084</v>
      </c>
      <c r="H5781" s="7">
        <f>ROUND(IF(Data[[#This Row],[deltaT]]&gt;0,(Data[[#This Row],[Tintern ]]-Data[[#This Row],[temperatuur]])*Uitgangspunten!$B$9,0),1)</f>
        <v>4.5999999999999996</v>
      </c>
      <c r="I5781"/>
      <c r="J5781"/>
      <c r="K5781" s="6"/>
      <c r="O5781" s="5"/>
      <c r="P5781" s="8"/>
      <c r="U5781"/>
      <c r="V5781"/>
    </row>
    <row r="5782" spans="1:22" x14ac:dyDescent="0.25">
      <c r="A5782">
        <v>2002</v>
      </c>
      <c r="B5782">
        <v>4</v>
      </c>
      <c r="C5782">
        <v>3</v>
      </c>
      <c r="D5782">
        <v>21</v>
      </c>
      <c r="E5782" s="13">
        <v>13.9</v>
      </c>
      <c r="F5782" s="7">
        <f>(((20-15)/(MIN($E$2:$E$8761)-15))*Data[[#This Row],[temperatuur]])+18.151</f>
        <v>15.230831932773109</v>
      </c>
      <c r="G5782" s="7">
        <f>Data[[#This Row],[Tintern ]]-Data[[#This Row],[temperatuur]]</f>
        <v>1.3308319327731084</v>
      </c>
      <c r="H5782" s="7">
        <f>ROUND(IF(Data[[#This Row],[deltaT]]&gt;0,(Data[[#This Row],[Tintern ]]-Data[[#This Row],[temperatuur]])*Uitgangspunten!$B$9,0),1)</f>
        <v>4.5999999999999996</v>
      </c>
      <c r="I5782"/>
      <c r="J5782"/>
      <c r="K5782" s="6"/>
      <c r="O5782" s="5"/>
      <c r="P5782" s="8"/>
      <c r="U5782"/>
      <c r="V5782"/>
    </row>
    <row r="5783" spans="1:22" x14ac:dyDescent="0.25">
      <c r="A5783">
        <v>2002</v>
      </c>
      <c r="B5783">
        <v>4</v>
      </c>
      <c r="C5783">
        <v>8</v>
      </c>
      <c r="D5783">
        <v>15</v>
      </c>
      <c r="E5783" s="13">
        <v>13.9</v>
      </c>
      <c r="F5783" s="7">
        <f>(((20-15)/(MIN($E$2:$E$8761)-15))*Data[[#This Row],[temperatuur]])+18.151</f>
        <v>15.230831932773109</v>
      </c>
      <c r="G5783" s="7">
        <f>Data[[#This Row],[Tintern ]]-Data[[#This Row],[temperatuur]]</f>
        <v>1.3308319327731084</v>
      </c>
      <c r="H5783" s="7">
        <f>ROUND(IF(Data[[#This Row],[deltaT]]&gt;0,(Data[[#This Row],[Tintern ]]-Data[[#This Row],[temperatuur]])*Uitgangspunten!$B$9,0),1)</f>
        <v>4.5999999999999996</v>
      </c>
      <c r="I5783"/>
      <c r="J5783"/>
      <c r="K5783" s="6"/>
      <c r="O5783" s="5"/>
      <c r="P5783" s="8"/>
      <c r="U5783"/>
      <c r="V5783"/>
    </row>
    <row r="5784" spans="1:22" x14ac:dyDescent="0.25">
      <c r="A5784">
        <v>2000</v>
      </c>
      <c r="B5784">
        <v>5</v>
      </c>
      <c r="C5784">
        <v>10</v>
      </c>
      <c r="D5784">
        <v>4</v>
      </c>
      <c r="E5784" s="13">
        <v>13.9</v>
      </c>
      <c r="F5784" s="7">
        <f>(((20-15)/(MIN($E$2:$E$8761)-15))*Data[[#This Row],[temperatuur]])+18.151</f>
        <v>15.230831932773109</v>
      </c>
      <c r="G5784" s="7">
        <f>Data[[#This Row],[Tintern ]]-Data[[#This Row],[temperatuur]]</f>
        <v>1.3308319327731084</v>
      </c>
      <c r="H5784" s="7">
        <f>ROUND(IF(Data[[#This Row],[deltaT]]&gt;0,(Data[[#This Row],[Tintern ]]-Data[[#This Row],[temperatuur]])*Uitgangspunten!$B$9,0),1)</f>
        <v>4.5999999999999996</v>
      </c>
      <c r="I5784"/>
      <c r="J5784"/>
      <c r="K5784" s="6"/>
      <c r="O5784" s="5"/>
      <c r="P5784" s="8"/>
      <c r="U5784"/>
      <c r="V5784"/>
    </row>
    <row r="5785" spans="1:22" x14ac:dyDescent="0.25">
      <c r="A5785">
        <v>2000</v>
      </c>
      <c r="B5785">
        <v>5</v>
      </c>
      <c r="C5785">
        <v>11</v>
      </c>
      <c r="D5785">
        <v>23</v>
      </c>
      <c r="E5785" s="13">
        <v>13.9</v>
      </c>
      <c r="F5785" s="7">
        <f>(((20-15)/(MIN($E$2:$E$8761)-15))*Data[[#This Row],[temperatuur]])+18.151</f>
        <v>15.230831932773109</v>
      </c>
      <c r="G5785" s="7">
        <f>Data[[#This Row],[Tintern ]]-Data[[#This Row],[temperatuur]]</f>
        <v>1.3308319327731084</v>
      </c>
      <c r="H5785" s="7">
        <f>ROUND(IF(Data[[#This Row],[deltaT]]&gt;0,(Data[[#This Row],[Tintern ]]-Data[[#This Row],[temperatuur]])*Uitgangspunten!$B$9,0),1)</f>
        <v>4.5999999999999996</v>
      </c>
      <c r="I5785"/>
      <c r="J5785"/>
      <c r="K5785" s="6"/>
      <c r="O5785" s="5"/>
      <c r="P5785" s="8"/>
      <c r="U5785"/>
      <c r="V5785"/>
    </row>
    <row r="5786" spans="1:22" x14ac:dyDescent="0.25">
      <c r="A5786">
        <v>2000</v>
      </c>
      <c r="B5786">
        <v>5</v>
      </c>
      <c r="C5786">
        <v>17</v>
      </c>
      <c r="D5786">
        <v>10</v>
      </c>
      <c r="E5786" s="13">
        <v>13.9</v>
      </c>
      <c r="F5786" s="7">
        <f>(((20-15)/(MIN($E$2:$E$8761)-15))*Data[[#This Row],[temperatuur]])+18.151</f>
        <v>15.230831932773109</v>
      </c>
      <c r="G5786" s="7">
        <f>Data[[#This Row],[Tintern ]]-Data[[#This Row],[temperatuur]]</f>
        <v>1.3308319327731084</v>
      </c>
      <c r="H5786" s="7">
        <f>ROUND(IF(Data[[#This Row],[deltaT]]&gt;0,(Data[[#This Row],[Tintern ]]-Data[[#This Row],[temperatuur]])*Uitgangspunten!$B$9,0),1)</f>
        <v>4.5999999999999996</v>
      </c>
      <c r="I5786">
        <f>(MAX(E5762:E5785)+MIN(E5762:E5785))/20</f>
        <v>1.3850000000000002</v>
      </c>
      <c r="J5786"/>
      <c r="K5786" s="6"/>
      <c r="O5786" s="5"/>
      <c r="P5786" s="8"/>
      <c r="U5786"/>
      <c r="V5786"/>
    </row>
    <row r="5787" spans="1:22" x14ac:dyDescent="0.25">
      <c r="A5787">
        <v>2000</v>
      </c>
      <c r="B5787">
        <v>5</v>
      </c>
      <c r="C5787">
        <v>23</v>
      </c>
      <c r="D5787">
        <v>20</v>
      </c>
      <c r="E5787" s="13">
        <v>13.9</v>
      </c>
      <c r="F5787" s="7">
        <f>(((20-15)/(MIN($E$2:$E$8761)-15))*Data[[#This Row],[temperatuur]])+18.151</f>
        <v>15.230831932773109</v>
      </c>
      <c r="G5787" s="7">
        <f>Data[[#This Row],[Tintern ]]-Data[[#This Row],[temperatuur]]</f>
        <v>1.3308319327731084</v>
      </c>
      <c r="H5787" s="7">
        <f>ROUND(IF(Data[[#This Row],[deltaT]]&gt;0,(Data[[#This Row],[Tintern ]]-Data[[#This Row],[temperatuur]])*Uitgangspunten!$B$9,0),1)</f>
        <v>4.5999999999999996</v>
      </c>
      <c r="I5787"/>
      <c r="J5787"/>
      <c r="K5787" s="6"/>
      <c r="O5787" s="5"/>
      <c r="P5787" s="8"/>
      <c r="U5787"/>
      <c r="V5787"/>
    </row>
    <row r="5788" spans="1:22" x14ac:dyDescent="0.25">
      <c r="A5788">
        <v>2000</v>
      </c>
      <c r="B5788">
        <v>5</v>
      </c>
      <c r="C5788">
        <v>25</v>
      </c>
      <c r="D5788">
        <v>4</v>
      </c>
      <c r="E5788" s="13">
        <v>13.9</v>
      </c>
      <c r="F5788" s="7">
        <f>(((20-15)/(MIN($E$2:$E$8761)-15))*Data[[#This Row],[temperatuur]])+18.151</f>
        <v>15.230831932773109</v>
      </c>
      <c r="G5788" s="7">
        <f>Data[[#This Row],[Tintern ]]-Data[[#This Row],[temperatuur]]</f>
        <v>1.3308319327731084</v>
      </c>
      <c r="H5788" s="7">
        <f>ROUND(IF(Data[[#This Row],[deltaT]]&gt;0,(Data[[#This Row],[Tintern ]]-Data[[#This Row],[temperatuur]])*Uitgangspunten!$B$9,0),1)</f>
        <v>4.5999999999999996</v>
      </c>
      <c r="I5788"/>
      <c r="J5788"/>
      <c r="K5788" s="6"/>
      <c r="O5788" s="5"/>
      <c r="P5788" s="8"/>
      <c r="U5788"/>
      <c r="V5788"/>
    </row>
    <row r="5789" spans="1:22" x14ac:dyDescent="0.25">
      <c r="A5789">
        <v>2000</v>
      </c>
      <c r="B5789">
        <v>5</v>
      </c>
      <c r="C5789">
        <v>25</v>
      </c>
      <c r="D5789">
        <v>5</v>
      </c>
      <c r="E5789" s="13">
        <v>13.9</v>
      </c>
      <c r="F5789" s="7">
        <f>(((20-15)/(MIN($E$2:$E$8761)-15))*Data[[#This Row],[temperatuur]])+18.151</f>
        <v>15.230831932773109</v>
      </c>
      <c r="G5789" s="7">
        <f>Data[[#This Row],[Tintern ]]-Data[[#This Row],[temperatuur]]</f>
        <v>1.3308319327731084</v>
      </c>
      <c r="H5789" s="7">
        <f>ROUND(IF(Data[[#This Row],[deltaT]]&gt;0,(Data[[#This Row],[Tintern ]]-Data[[#This Row],[temperatuur]])*Uitgangspunten!$B$9,0),1)</f>
        <v>4.5999999999999996</v>
      </c>
      <c r="I5789"/>
      <c r="J5789"/>
      <c r="K5789" s="6"/>
      <c r="O5789" s="5"/>
      <c r="P5789" s="8"/>
      <c r="U5789"/>
      <c r="V5789"/>
    </row>
    <row r="5790" spans="1:22" x14ac:dyDescent="0.25">
      <c r="A5790">
        <v>2000</v>
      </c>
      <c r="B5790">
        <v>5</v>
      </c>
      <c r="C5790">
        <v>31</v>
      </c>
      <c r="D5790">
        <v>8</v>
      </c>
      <c r="E5790" s="13">
        <v>13.9</v>
      </c>
      <c r="F5790" s="7">
        <f>(((20-15)/(MIN($E$2:$E$8761)-15))*Data[[#This Row],[temperatuur]])+18.151</f>
        <v>15.230831932773109</v>
      </c>
      <c r="G5790" s="7">
        <f>Data[[#This Row],[Tintern ]]-Data[[#This Row],[temperatuur]]</f>
        <v>1.3308319327731084</v>
      </c>
      <c r="H5790" s="7">
        <f>ROUND(IF(Data[[#This Row],[deltaT]]&gt;0,(Data[[#This Row],[Tintern ]]-Data[[#This Row],[temperatuur]])*Uitgangspunten!$B$9,0),1)</f>
        <v>4.5999999999999996</v>
      </c>
      <c r="I5790"/>
      <c r="J5790"/>
      <c r="K5790" s="6"/>
      <c r="O5790" s="5"/>
      <c r="P5790" s="8"/>
      <c r="U5790"/>
      <c r="V5790"/>
    </row>
    <row r="5791" spans="1:22" x14ac:dyDescent="0.25">
      <c r="A5791">
        <v>2000</v>
      </c>
      <c r="B5791" s="3">
        <v>5</v>
      </c>
      <c r="C5791" s="3">
        <v>31</v>
      </c>
      <c r="D5791" s="3">
        <v>19</v>
      </c>
      <c r="E5791" s="13">
        <v>13.9</v>
      </c>
      <c r="F5791" s="7">
        <f>(((20-15)/(MIN($E$2:$E$8761)-15))*Data[[#This Row],[temperatuur]])+18.151</f>
        <v>15.230831932773109</v>
      </c>
      <c r="G5791" s="7">
        <f>Data[[#This Row],[Tintern ]]-Data[[#This Row],[temperatuur]]</f>
        <v>1.3308319327731084</v>
      </c>
      <c r="H5791" s="7">
        <f>ROUND(IF(Data[[#This Row],[deltaT]]&gt;0,(Data[[#This Row],[Tintern ]]-Data[[#This Row],[temperatuur]])*Uitgangspunten!$B$9,0),1)</f>
        <v>4.5999999999999996</v>
      </c>
      <c r="I5791"/>
      <c r="J5791"/>
      <c r="K5791" s="6"/>
      <c r="O5791" s="5"/>
      <c r="P5791" s="8"/>
      <c r="U5791"/>
      <c r="V5791"/>
    </row>
    <row r="5792" spans="1:22" x14ac:dyDescent="0.25">
      <c r="A5792">
        <v>2011</v>
      </c>
      <c r="B5792">
        <v>6</v>
      </c>
      <c r="C5792">
        <v>11</v>
      </c>
      <c r="D5792">
        <v>19</v>
      </c>
      <c r="E5792" s="13">
        <v>13.9</v>
      </c>
      <c r="F5792" s="7">
        <f>(((20-15)/(MIN($E$2:$E$8761)-15))*Data[[#This Row],[temperatuur]])+18.151</f>
        <v>15.230831932773109</v>
      </c>
      <c r="G5792" s="7">
        <f>Data[[#This Row],[Tintern ]]-Data[[#This Row],[temperatuur]]</f>
        <v>1.3308319327731084</v>
      </c>
      <c r="H5792" s="7">
        <f>ROUND(IF(Data[[#This Row],[deltaT]]&gt;0,(Data[[#This Row],[Tintern ]]-Data[[#This Row],[temperatuur]])*Uitgangspunten!$B$9,0),1)</f>
        <v>4.5999999999999996</v>
      </c>
      <c r="I5792"/>
      <c r="J5792"/>
      <c r="K5792" s="6"/>
      <c r="O5792" s="5"/>
      <c r="P5792" s="8"/>
      <c r="U5792"/>
      <c r="V5792"/>
    </row>
    <row r="5793" spans="1:22" x14ac:dyDescent="0.25">
      <c r="A5793">
        <v>2011</v>
      </c>
      <c r="B5793">
        <v>6</v>
      </c>
      <c r="C5793">
        <v>14</v>
      </c>
      <c r="D5793">
        <v>4</v>
      </c>
      <c r="E5793" s="13">
        <v>13.9</v>
      </c>
      <c r="F5793" s="7">
        <f>(((20-15)/(MIN($E$2:$E$8761)-15))*Data[[#This Row],[temperatuur]])+18.151</f>
        <v>15.230831932773109</v>
      </c>
      <c r="G5793" s="7">
        <f>Data[[#This Row],[Tintern ]]-Data[[#This Row],[temperatuur]]</f>
        <v>1.3308319327731084</v>
      </c>
      <c r="H5793" s="7">
        <f>ROUND(IF(Data[[#This Row],[deltaT]]&gt;0,(Data[[#This Row],[Tintern ]]-Data[[#This Row],[temperatuur]])*Uitgangspunten!$B$9,0),1)</f>
        <v>4.5999999999999996</v>
      </c>
      <c r="I5793"/>
      <c r="J5793"/>
      <c r="K5793" s="6"/>
      <c r="O5793" s="5"/>
      <c r="P5793" s="8"/>
      <c r="U5793"/>
      <c r="V5793"/>
    </row>
    <row r="5794" spans="1:22" x14ac:dyDescent="0.25">
      <c r="A5794">
        <v>2011</v>
      </c>
      <c r="B5794">
        <v>6</v>
      </c>
      <c r="C5794">
        <v>18</v>
      </c>
      <c r="D5794">
        <v>13</v>
      </c>
      <c r="E5794" s="13">
        <v>13.9</v>
      </c>
      <c r="F5794" s="7">
        <f>(((20-15)/(MIN($E$2:$E$8761)-15))*Data[[#This Row],[temperatuur]])+18.151</f>
        <v>15.230831932773109</v>
      </c>
      <c r="G5794" s="7">
        <f>Data[[#This Row],[Tintern ]]-Data[[#This Row],[temperatuur]]</f>
        <v>1.3308319327731084</v>
      </c>
      <c r="H5794" s="7">
        <f>ROUND(IF(Data[[#This Row],[deltaT]]&gt;0,(Data[[#This Row],[Tintern ]]-Data[[#This Row],[temperatuur]])*Uitgangspunten!$B$9,0),1)</f>
        <v>4.5999999999999996</v>
      </c>
      <c r="I5794"/>
      <c r="J5794"/>
      <c r="K5794" s="6"/>
      <c r="O5794" s="5"/>
      <c r="P5794" s="8"/>
      <c r="U5794"/>
      <c r="V5794"/>
    </row>
    <row r="5795" spans="1:22" x14ac:dyDescent="0.25">
      <c r="A5795">
        <v>2011</v>
      </c>
      <c r="B5795">
        <v>6</v>
      </c>
      <c r="C5795">
        <v>23</v>
      </c>
      <c r="D5795">
        <v>21</v>
      </c>
      <c r="E5795" s="13">
        <v>13.9</v>
      </c>
      <c r="F5795" s="7">
        <f>(((20-15)/(MIN($E$2:$E$8761)-15))*Data[[#This Row],[temperatuur]])+18.151</f>
        <v>15.230831932773109</v>
      </c>
      <c r="G5795" s="7">
        <f>Data[[#This Row],[Tintern ]]-Data[[#This Row],[temperatuur]]</f>
        <v>1.3308319327731084</v>
      </c>
      <c r="H5795" s="7">
        <f>ROUND(IF(Data[[#This Row],[deltaT]]&gt;0,(Data[[#This Row],[Tintern ]]-Data[[#This Row],[temperatuur]])*Uitgangspunten!$B$9,0),1)</f>
        <v>4.5999999999999996</v>
      </c>
      <c r="I5795"/>
      <c r="J5795"/>
      <c r="K5795" s="6"/>
      <c r="O5795" s="5"/>
      <c r="P5795" s="8"/>
      <c r="U5795"/>
      <c r="V5795"/>
    </row>
    <row r="5796" spans="1:22" x14ac:dyDescent="0.25">
      <c r="A5796">
        <v>2008</v>
      </c>
      <c r="B5796">
        <v>7</v>
      </c>
      <c r="C5796">
        <v>7</v>
      </c>
      <c r="D5796">
        <v>2</v>
      </c>
      <c r="E5796" s="13">
        <v>13.9</v>
      </c>
      <c r="F5796" s="7">
        <f>(((20-15)/(MIN($E$2:$E$8761)-15))*Data[[#This Row],[temperatuur]])+18.151</f>
        <v>15.230831932773109</v>
      </c>
      <c r="G5796" s="7">
        <f>Data[[#This Row],[Tintern ]]-Data[[#This Row],[temperatuur]]</f>
        <v>1.3308319327731084</v>
      </c>
      <c r="H5796" s="7">
        <f>ROUND(IF(Data[[#This Row],[deltaT]]&gt;0,(Data[[#This Row],[Tintern ]]-Data[[#This Row],[temperatuur]])*Uitgangspunten!$B$9,0),1)</f>
        <v>4.5999999999999996</v>
      </c>
      <c r="I5796"/>
      <c r="J5796"/>
      <c r="K5796" s="6"/>
      <c r="O5796" s="5"/>
      <c r="P5796" s="8"/>
      <c r="U5796"/>
      <c r="V5796"/>
    </row>
    <row r="5797" spans="1:22" x14ac:dyDescent="0.25">
      <c r="A5797">
        <v>2008</v>
      </c>
      <c r="B5797">
        <v>7</v>
      </c>
      <c r="C5797">
        <v>7</v>
      </c>
      <c r="D5797">
        <v>3</v>
      </c>
      <c r="E5797" s="13">
        <v>13.9</v>
      </c>
      <c r="F5797" s="7">
        <f>(((20-15)/(MIN($E$2:$E$8761)-15))*Data[[#This Row],[temperatuur]])+18.151</f>
        <v>15.230831932773109</v>
      </c>
      <c r="G5797" s="7">
        <f>Data[[#This Row],[Tintern ]]-Data[[#This Row],[temperatuur]]</f>
        <v>1.3308319327731084</v>
      </c>
      <c r="H5797" s="7">
        <f>ROUND(IF(Data[[#This Row],[deltaT]]&gt;0,(Data[[#This Row],[Tintern ]]-Data[[#This Row],[temperatuur]])*Uitgangspunten!$B$9,0),1)</f>
        <v>4.5999999999999996</v>
      </c>
      <c r="I5797"/>
      <c r="J5797"/>
      <c r="K5797" s="6"/>
      <c r="O5797" s="5"/>
      <c r="P5797" s="8"/>
      <c r="U5797"/>
      <c r="V5797"/>
    </row>
    <row r="5798" spans="1:22" x14ac:dyDescent="0.25">
      <c r="A5798">
        <v>2008</v>
      </c>
      <c r="B5798">
        <v>7</v>
      </c>
      <c r="C5798">
        <v>7</v>
      </c>
      <c r="D5798">
        <v>4</v>
      </c>
      <c r="E5798" s="13">
        <v>13.9</v>
      </c>
      <c r="F5798" s="7">
        <f>(((20-15)/(MIN($E$2:$E$8761)-15))*Data[[#This Row],[temperatuur]])+18.151</f>
        <v>15.230831932773109</v>
      </c>
      <c r="G5798" s="7">
        <f>Data[[#This Row],[Tintern ]]-Data[[#This Row],[temperatuur]]</f>
        <v>1.3308319327731084</v>
      </c>
      <c r="H5798" s="7">
        <f>ROUND(IF(Data[[#This Row],[deltaT]]&gt;0,(Data[[#This Row],[Tintern ]]-Data[[#This Row],[temperatuur]])*Uitgangspunten!$B$9,0),1)</f>
        <v>4.5999999999999996</v>
      </c>
      <c r="I5798"/>
      <c r="J5798"/>
      <c r="K5798" s="6"/>
      <c r="O5798" s="5"/>
      <c r="P5798" s="8"/>
      <c r="U5798"/>
      <c r="V5798"/>
    </row>
    <row r="5799" spans="1:22" x14ac:dyDescent="0.25">
      <c r="A5799">
        <v>2008</v>
      </c>
      <c r="B5799">
        <v>7</v>
      </c>
      <c r="C5799">
        <v>8</v>
      </c>
      <c r="D5799">
        <v>4</v>
      </c>
      <c r="E5799" s="13">
        <v>13.9</v>
      </c>
      <c r="F5799" s="7">
        <f>(((20-15)/(MIN($E$2:$E$8761)-15))*Data[[#This Row],[temperatuur]])+18.151</f>
        <v>15.230831932773109</v>
      </c>
      <c r="G5799" s="7">
        <f>Data[[#This Row],[Tintern ]]-Data[[#This Row],[temperatuur]]</f>
        <v>1.3308319327731084</v>
      </c>
      <c r="H5799" s="7">
        <f>ROUND(IF(Data[[#This Row],[deltaT]]&gt;0,(Data[[#This Row],[Tintern ]]-Data[[#This Row],[temperatuur]])*Uitgangspunten!$B$9,0),1)</f>
        <v>4.5999999999999996</v>
      </c>
      <c r="I5799"/>
      <c r="J5799"/>
      <c r="K5799" s="6"/>
      <c r="O5799" s="5"/>
      <c r="P5799" s="8"/>
      <c r="U5799"/>
      <c r="V5799"/>
    </row>
    <row r="5800" spans="1:22" x14ac:dyDescent="0.25">
      <c r="A5800">
        <v>2008</v>
      </c>
      <c r="B5800">
        <v>7</v>
      </c>
      <c r="C5800">
        <v>11</v>
      </c>
      <c r="D5800">
        <v>1</v>
      </c>
      <c r="E5800" s="13">
        <v>13.9</v>
      </c>
      <c r="F5800" s="7">
        <f>(((20-15)/(MIN($E$2:$E$8761)-15))*Data[[#This Row],[temperatuur]])+18.151</f>
        <v>15.230831932773109</v>
      </c>
      <c r="G5800" s="7">
        <f>Data[[#This Row],[Tintern ]]-Data[[#This Row],[temperatuur]]</f>
        <v>1.3308319327731084</v>
      </c>
      <c r="H5800" s="7">
        <f>ROUND(IF(Data[[#This Row],[deltaT]]&gt;0,(Data[[#This Row],[Tintern ]]-Data[[#This Row],[temperatuur]])*Uitgangspunten!$B$9,0),1)</f>
        <v>4.5999999999999996</v>
      </c>
      <c r="I5800"/>
      <c r="J5800"/>
      <c r="K5800" s="6"/>
      <c r="O5800" s="5"/>
      <c r="P5800" s="8"/>
      <c r="U5800"/>
      <c r="V5800"/>
    </row>
    <row r="5801" spans="1:22" x14ac:dyDescent="0.25">
      <c r="A5801">
        <v>2008</v>
      </c>
      <c r="B5801">
        <v>7</v>
      </c>
      <c r="C5801">
        <v>11</v>
      </c>
      <c r="D5801">
        <v>2</v>
      </c>
      <c r="E5801" s="13">
        <v>13.9</v>
      </c>
      <c r="F5801" s="7">
        <f>(((20-15)/(MIN($E$2:$E$8761)-15))*Data[[#This Row],[temperatuur]])+18.151</f>
        <v>15.230831932773109</v>
      </c>
      <c r="G5801" s="7">
        <f>Data[[#This Row],[Tintern ]]-Data[[#This Row],[temperatuur]]</f>
        <v>1.3308319327731084</v>
      </c>
      <c r="H5801" s="7">
        <f>ROUND(IF(Data[[#This Row],[deltaT]]&gt;0,(Data[[#This Row],[Tintern ]]-Data[[#This Row],[temperatuur]])*Uitgangspunten!$B$9,0),1)</f>
        <v>4.5999999999999996</v>
      </c>
      <c r="I5801"/>
      <c r="J5801"/>
      <c r="K5801" s="6"/>
      <c r="O5801" s="5"/>
      <c r="P5801" s="8"/>
      <c r="U5801"/>
      <c r="V5801"/>
    </row>
    <row r="5802" spans="1:22" x14ac:dyDescent="0.25">
      <c r="A5802">
        <v>2008</v>
      </c>
      <c r="B5802">
        <v>7</v>
      </c>
      <c r="C5802">
        <v>11</v>
      </c>
      <c r="D5802">
        <v>4</v>
      </c>
      <c r="E5802" s="13">
        <v>13.9</v>
      </c>
      <c r="F5802" s="7">
        <f>(((20-15)/(MIN($E$2:$E$8761)-15))*Data[[#This Row],[temperatuur]])+18.151</f>
        <v>15.230831932773109</v>
      </c>
      <c r="G5802" s="7">
        <f>Data[[#This Row],[Tintern ]]-Data[[#This Row],[temperatuur]]</f>
        <v>1.3308319327731084</v>
      </c>
      <c r="H5802" s="7">
        <f>ROUND(IF(Data[[#This Row],[deltaT]]&gt;0,(Data[[#This Row],[Tintern ]]-Data[[#This Row],[temperatuur]])*Uitgangspunten!$B$9,0),1)</f>
        <v>4.5999999999999996</v>
      </c>
      <c r="I5802"/>
      <c r="J5802"/>
      <c r="K5802" s="6"/>
      <c r="O5802" s="5"/>
      <c r="P5802" s="8"/>
      <c r="U5802"/>
      <c r="V5802"/>
    </row>
    <row r="5803" spans="1:22" x14ac:dyDescent="0.25">
      <c r="A5803">
        <v>2008</v>
      </c>
      <c r="B5803">
        <v>7</v>
      </c>
      <c r="C5803">
        <v>12</v>
      </c>
      <c r="D5803">
        <v>6</v>
      </c>
      <c r="E5803" s="13">
        <v>13.9</v>
      </c>
      <c r="F5803" s="7">
        <f>(((20-15)/(MIN($E$2:$E$8761)-15))*Data[[#This Row],[temperatuur]])+18.151</f>
        <v>15.230831932773109</v>
      </c>
      <c r="G5803" s="7">
        <f>Data[[#This Row],[Tintern ]]-Data[[#This Row],[temperatuur]]</f>
        <v>1.3308319327731084</v>
      </c>
      <c r="H5803" s="7">
        <f>ROUND(IF(Data[[#This Row],[deltaT]]&gt;0,(Data[[#This Row],[Tintern ]]-Data[[#This Row],[temperatuur]])*Uitgangspunten!$B$9,0),1)</f>
        <v>4.5999999999999996</v>
      </c>
      <c r="I5803"/>
      <c r="J5803"/>
      <c r="K5803" s="6"/>
      <c r="O5803" s="5"/>
      <c r="P5803" s="8"/>
      <c r="U5803"/>
      <c r="V5803"/>
    </row>
    <row r="5804" spans="1:22" x14ac:dyDescent="0.25">
      <c r="A5804">
        <v>2008</v>
      </c>
      <c r="B5804">
        <v>7</v>
      </c>
      <c r="C5804">
        <v>12</v>
      </c>
      <c r="D5804">
        <v>7</v>
      </c>
      <c r="E5804" s="13">
        <v>13.9</v>
      </c>
      <c r="F5804" s="7">
        <f>(((20-15)/(MIN($E$2:$E$8761)-15))*Data[[#This Row],[temperatuur]])+18.151</f>
        <v>15.230831932773109</v>
      </c>
      <c r="G5804" s="7">
        <f>Data[[#This Row],[Tintern ]]-Data[[#This Row],[temperatuur]]</f>
        <v>1.3308319327731084</v>
      </c>
      <c r="H5804" s="7">
        <f>ROUND(IF(Data[[#This Row],[deltaT]]&gt;0,(Data[[#This Row],[Tintern ]]-Data[[#This Row],[temperatuur]])*Uitgangspunten!$B$9,0),1)</f>
        <v>4.5999999999999996</v>
      </c>
      <c r="I5804"/>
      <c r="J5804"/>
      <c r="K5804" s="6"/>
      <c r="O5804" s="5"/>
      <c r="P5804" s="8"/>
      <c r="U5804"/>
      <c r="V5804"/>
    </row>
    <row r="5805" spans="1:22" x14ac:dyDescent="0.25">
      <c r="A5805">
        <v>2008</v>
      </c>
      <c r="B5805">
        <v>7</v>
      </c>
      <c r="C5805">
        <v>13</v>
      </c>
      <c r="D5805">
        <v>6</v>
      </c>
      <c r="E5805" s="13">
        <v>13.9</v>
      </c>
      <c r="F5805" s="7">
        <f>(((20-15)/(MIN($E$2:$E$8761)-15))*Data[[#This Row],[temperatuur]])+18.151</f>
        <v>15.230831932773109</v>
      </c>
      <c r="G5805" s="7">
        <f>Data[[#This Row],[Tintern ]]-Data[[#This Row],[temperatuur]]</f>
        <v>1.3308319327731084</v>
      </c>
      <c r="H5805" s="7">
        <f>ROUND(IF(Data[[#This Row],[deltaT]]&gt;0,(Data[[#This Row],[Tintern ]]-Data[[#This Row],[temperatuur]])*Uitgangspunten!$B$9,0),1)</f>
        <v>4.5999999999999996</v>
      </c>
      <c r="I5805"/>
      <c r="J5805"/>
      <c r="K5805" s="6"/>
      <c r="O5805" s="5"/>
      <c r="P5805" s="8"/>
      <c r="U5805"/>
      <c r="V5805"/>
    </row>
    <row r="5806" spans="1:22" x14ac:dyDescent="0.25">
      <c r="A5806">
        <v>2008</v>
      </c>
      <c r="B5806">
        <v>7</v>
      </c>
      <c r="C5806">
        <v>17</v>
      </c>
      <c r="D5806">
        <v>23</v>
      </c>
      <c r="E5806" s="13">
        <v>13.9</v>
      </c>
      <c r="F5806" s="7">
        <f>(((20-15)/(MIN($E$2:$E$8761)-15))*Data[[#This Row],[temperatuur]])+18.151</f>
        <v>15.230831932773109</v>
      </c>
      <c r="G5806" s="7">
        <f>Data[[#This Row],[Tintern ]]-Data[[#This Row],[temperatuur]]</f>
        <v>1.3308319327731084</v>
      </c>
      <c r="H5806" s="7">
        <f>ROUND(IF(Data[[#This Row],[deltaT]]&gt;0,(Data[[#This Row],[Tintern ]]-Data[[#This Row],[temperatuur]])*Uitgangspunten!$B$9,0),1)</f>
        <v>4.5999999999999996</v>
      </c>
      <c r="I5806"/>
      <c r="J5806"/>
      <c r="K5806" s="6"/>
      <c r="O5806" s="5"/>
      <c r="P5806" s="8"/>
      <c r="U5806"/>
      <c r="V5806"/>
    </row>
    <row r="5807" spans="1:22" x14ac:dyDescent="0.25">
      <c r="A5807">
        <v>2008</v>
      </c>
      <c r="B5807">
        <v>7</v>
      </c>
      <c r="C5807">
        <v>18</v>
      </c>
      <c r="D5807">
        <v>1</v>
      </c>
      <c r="E5807" s="13">
        <v>13.9</v>
      </c>
      <c r="F5807" s="7">
        <f>(((20-15)/(MIN($E$2:$E$8761)-15))*Data[[#This Row],[temperatuur]])+18.151</f>
        <v>15.230831932773109</v>
      </c>
      <c r="G5807" s="7">
        <f>Data[[#This Row],[Tintern ]]-Data[[#This Row],[temperatuur]]</f>
        <v>1.3308319327731084</v>
      </c>
      <c r="H5807" s="7">
        <f>ROUND(IF(Data[[#This Row],[deltaT]]&gt;0,(Data[[#This Row],[Tintern ]]-Data[[#This Row],[temperatuur]])*Uitgangspunten!$B$9,0),1)</f>
        <v>4.5999999999999996</v>
      </c>
      <c r="I5807"/>
      <c r="J5807"/>
      <c r="K5807" s="6"/>
      <c r="O5807" s="5"/>
      <c r="P5807" s="8"/>
      <c r="U5807"/>
      <c r="V5807"/>
    </row>
    <row r="5808" spans="1:22" x14ac:dyDescent="0.25">
      <c r="A5808">
        <v>2008</v>
      </c>
      <c r="B5808">
        <v>7</v>
      </c>
      <c r="C5808">
        <v>20</v>
      </c>
      <c r="D5808">
        <v>2</v>
      </c>
      <c r="E5808" s="13">
        <v>13.9</v>
      </c>
      <c r="F5808" s="7">
        <f>(((20-15)/(MIN($E$2:$E$8761)-15))*Data[[#This Row],[temperatuur]])+18.151</f>
        <v>15.230831932773109</v>
      </c>
      <c r="G5808" s="7">
        <f>Data[[#This Row],[Tintern ]]-Data[[#This Row],[temperatuur]]</f>
        <v>1.3308319327731084</v>
      </c>
      <c r="H5808" s="7">
        <f>ROUND(IF(Data[[#This Row],[deltaT]]&gt;0,(Data[[#This Row],[Tintern ]]-Data[[#This Row],[temperatuur]])*Uitgangspunten!$B$9,0),1)</f>
        <v>4.5999999999999996</v>
      </c>
      <c r="I5808"/>
      <c r="J5808"/>
      <c r="K5808" s="6"/>
      <c r="O5808" s="5"/>
      <c r="P5808" s="8"/>
      <c r="U5808"/>
      <c r="V5808"/>
    </row>
    <row r="5809" spans="1:22" x14ac:dyDescent="0.25">
      <c r="A5809">
        <v>2008</v>
      </c>
      <c r="B5809">
        <v>7</v>
      </c>
      <c r="C5809">
        <v>24</v>
      </c>
      <c r="D5809">
        <v>2</v>
      </c>
      <c r="E5809" s="13">
        <v>13.9</v>
      </c>
      <c r="F5809" s="7">
        <f>(((20-15)/(MIN($E$2:$E$8761)-15))*Data[[#This Row],[temperatuur]])+18.151</f>
        <v>15.230831932773109</v>
      </c>
      <c r="G5809" s="7">
        <f>Data[[#This Row],[Tintern ]]-Data[[#This Row],[temperatuur]]</f>
        <v>1.3308319327731084</v>
      </c>
      <c r="H5809" s="7">
        <f>ROUND(IF(Data[[#This Row],[deltaT]]&gt;0,(Data[[#This Row],[Tintern ]]-Data[[#This Row],[temperatuur]])*Uitgangspunten!$B$9,0),1)</f>
        <v>4.5999999999999996</v>
      </c>
      <c r="I5809"/>
      <c r="J5809"/>
      <c r="K5809" s="6"/>
      <c r="O5809" s="5"/>
      <c r="P5809" s="8"/>
      <c r="U5809"/>
      <c r="V5809"/>
    </row>
    <row r="5810" spans="1:22" x14ac:dyDescent="0.25">
      <c r="A5810">
        <v>2001</v>
      </c>
      <c r="B5810">
        <v>8</v>
      </c>
      <c r="C5810">
        <v>4</v>
      </c>
      <c r="D5810">
        <v>23</v>
      </c>
      <c r="E5810" s="13">
        <v>13.9</v>
      </c>
      <c r="F5810" s="7">
        <f>(((20-15)/(MIN($E$2:$E$8761)-15))*Data[[#This Row],[temperatuur]])+18.151</f>
        <v>15.230831932773109</v>
      </c>
      <c r="G5810" s="7">
        <f>Data[[#This Row],[Tintern ]]-Data[[#This Row],[temperatuur]]</f>
        <v>1.3308319327731084</v>
      </c>
      <c r="H5810" s="7">
        <f>ROUND(IF(Data[[#This Row],[deltaT]]&gt;0,(Data[[#This Row],[Tintern ]]-Data[[#This Row],[temperatuur]])*Uitgangspunten!$B$9,0),1)</f>
        <v>4.5999999999999996</v>
      </c>
      <c r="I5810">
        <f>(MAX(E5786:E5809)+MIN(E5786:E5809))/20</f>
        <v>1.3900000000000001</v>
      </c>
      <c r="J5810"/>
      <c r="K5810" s="6"/>
      <c r="O5810" s="5"/>
      <c r="P5810" s="8"/>
      <c r="U5810"/>
      <c r="V5810"/>
    </row>
    <row r="5811" spans="1:22" x14ac:dyDescent="0.25">
      <c r="A5811">
        <v>2001</v>
      </c>
      <c r="B5811">
        <v>8</v>
      </c>
      <c r="C5811">
        <v>5</v>
      </c>
      <c r="D5811">
        <v>20</v>
      </c>
      <c r="E5811" s="13">
        <v>13.9</v>
      </c>
      <c r="F5811" s="7">
        <f>(((20-15)/(MIN($E$2:$E$8761)-15))*Data[[#This Row],[temperatuur]])+18.151</f>
        <v>15.230831932773109</v>
      </c>
      <c r="G5811" s="7">
        <f>Data[[#This Row],[Tintern ]]-Data[[#This Row],[temperatuur]]</f>
        <v>1.3308319327731084</v>
      </c>
      <c r="H5811" s="7">
        <f>ROUND(IF(Data[[#This Row],[deltaT]]&gt;0,(Data[[#This Row],[Tintern ]]-Data[[#This Row],[temperatuur]])*Uitgangspunten!$B$9,0),1)</f>
        <v>4.5999999999999996</v>
      </c>
      <c r="I5811"/>
      <c r="J5811"/>
      <c r="K5811" s="6"/>
      <c r="O5811" s="5"/>
      <c r="P5811" s="8"/>
      <c r="U5811"/>
      <c r="V5811"/>
    </row>
    <row r="5812" spans="1:22" x14ac:dyDescent="0.25">
      <c r="A5812">
        <v>2001</v>
      </c>
      <c r="B5812">
        <v>8</v>
      </c>
      <c r="C5812">
        <v>10</v>
      </c>
      <c r="D5812">
        <v>21</v>
      </c>
      <c r="E5812" s="13">
        <v>13.9</v>
      </c>
      <c r="F5812" s="7">
        <f>(((20-15)/(MIN($E$2:$E$8761)-15))*Data[[#This Row],[temperatuur]])+18.151</f>
        <v>15.230831932773109</v>
      </c>
      <c r="G5812" s="7">
        <f>Data[[#This Row],[Tintern ]]-Data[[#This Row],[temperatuur]]</f>
        <v>1.3308319327731084</v>
      </c>
      <c r="H5812" s="7">
        <f>ROUND(IF(Data[[#This Row],[deltaT]]&gt;0,(Data[[#This Row],[Tintern ]]-Data[[#This Row],[temperatuur]])*Uitgangspunten!$B$9,0),1)</f>
        <v>4.5999999999999996</v>
      </c>
      <c r="I5812"/>
      <c r="J5812"/>
      <c r="K5812" s="6"/>
      <c r="O5812" s="5"/>
      <c r="P5812" s="8"/>
      <c r="U5812"/>
      <c r="V5812"/>
    </row>
    <row r="5813" spans="1:22" x14ac:dyDescent="0.25">
      <c r="A5813">
        <v>2011</v>
      </c>
      <c r="B5813">
        <v>9</v>
      </c>
      <c r="C5813">
        <v>6</v>
      </c>
      <c r="D5813">
        <v>6</v>
      </c>
      <c r="E5813" s="13">
        <v>13.9</v>
      </c>
      <c r="F5813" s="7">
        <f>(((20-15)/(MIN($E$2:$E$8761)-15))*Data[[#This Row],[temperatuur]])+18.151</f>
        <v>15.230831932773109</v>
      </c>
      <c r="G5813" s="7">
        <f>Data[[#This Row],[Tintern ]]-Data[[#This Row],[temperatuur]]</f>
        <v>1.3308319327731084</v>
      </c>
      <c r="H5813" s="7">
        <f>ROUND(IF(Data[[#This Row],[deltaT]]&gt;0,(Data[[#This Row],[Tintern ]]-Data[[#This Row],[temperatuur]])*Uitgangspunten!$B$9,0),1)</f>
        <v>4.5999999999999996</v>
      </c>
      <c r="I5813"/>
      <c r="J5813"/>
      <c r="K5813" s="6"/>
      <c r="O5813" s="5"/>
      <c r="P5813" s="8"/>
      <c r="U5813"/>
      <c r="V5813"/>
    </row>
    <row r="5814" spans="1:22" x14ac:dyDescent="0.25">
      <c r="A5814">
        <v>2011</v>
      </c>
      <c r="B5814">
        <v>9</v>
      </c>
      <c r="C5814">
        <v>7</v>
      </c>
      <c r="D5814">
        <v>4</v>
      </c>
      <c r="E5814" s="13">
        <v>13.9</v>
      </c>
      <c r="F5814" s="7">
        <f>(((20-15)/(MIN($E$2:$E$8761)-15))*Data[[#This Row],[temperatuur]])+18.151</f>
        <v>15.230831932773109</v>
      </c>
      <c r="G5814" s="7">
        <f>Data[[#This Row],[Tintern ]]-Data[[#This Row],[temperatuur]]</f>
        <v>1.3308319327731084</v>
      </c>
      <c r="H5814" s="7">
        <f>ROUND(IF(Data[[#This Row],[deltaT]]&gt;0,(Data[[#This Row],[Tintern ]]-Data[[#This Row],[temperatuur]])*Uitgangspunten!$B$9,0),1)</f>
        <v>4.5999999999999996</v>
      </c>
      <c r="I5814"/>
      <c r="J5814"/>
      <c r="K5814" s="6"/>
      <c r="O5814" s="5"/>
      <c r="P5814" s="8"/>
      <c r="U5814"/>
      <c r="V5814"/>
    </row>
    <row r="5815" spans="1:22" x14ac:dyDescent="0.25">
      <c r="A5815">
        <v>2011</v>
      </c>
      <c r="B5815">
        <v>9</v>
      </c>
      <c r="C5815">
        <v>13</v>
      </c>
      <c r="D5815">
        <v>5</v>
      </c>
      <c r="E5815" s="13">
        <v>13.9</v>
      </c>
      <c r="F5815" s="7">
        <f>(((20-15)/(MIN($E$2:$E$8761)-15))*Data[[#This Row],[temperatuur]])+18.151</f>
        <v>15.230831932773109</v>
      </c>
      <c r="G5815" s="7">
        <f>Data[[#This Row],[Tintern ]]-Data[[#This Row],[temperatuur]]</f>
        <v>1.3308319327731084</v>
      </c>
      <c r="H5815" s="7">
        <f>ROUND(IF(Data[[#This Row],[deltaT]]&gt;0,(Data[[#This Row],[Tintern ]]-Data[[#This Row],[temperatuur]])*Uitgangspunten!$B$9,0),1)</f>
        <v>4.5999999999999996</v>
      </c>
      <c r="I5815"/>
      <c r="J5815"/>
      <c r="K5815" s="6"/>
      <c r="O5815" s="5"/>
      <c r="P5815" s="8"/>
      <c r="U5815"/>
      <c r="V5815"/>
    </row>
    <row r="5816" spans="1:22" x14ac:dyDescent="0.25">
      <c r="A5816">
        <v>2011</v>
      </c>
      <c r="B5816">
        <v>9</v>
      </c>
      <c r="C5816">
        <v>14</v>
      </c>
      <c r="D5816">
        <v>23</v>
      </c>
      <c r="E5816" s="13">
        <v>13.9</v>
      </c>
      <c r="F5816" s="7">
        <f>(((20-15)/(MIN($E$2:$E$8761)-15))*Data[[#This Row],[temperatuur]])+18.151</f>
        <v>15.230831932773109</v>
      </c>
      <c r="G5816" s="7">
        <f>Data[[#This Row],[Tintern ]]-Data[[#This Row],[temperatuur]]</f>
        <v>1.3308319327731084</v>
      </c>
      <c r="H5816" s="7">
        <f>ROUND(IF(Data[[#This Row],[deltaT]]&gt;0,(Data[[#This Row],[Tintern ]]-Data[[#This Row],[temperatuur]])*Uitgangspunten!$B$9,0),1)</f>
        <v>4.5999999999999996</v>
      </c>
      <c r="I5816"/>
      <c r="J5816"/>
      <c r="K5816" s="6"/>
      <c r="O5816" s="5"/>
      <c r="P5816" s="8"/>
      <c r="U5816"/>
      <c r="V5816"/>
    </row>
    <row r="5817" spans="1:22" x14ac:dyDescent="0.25">
      <c r="A5817">
        <v>2011</v>
      </c>
      <c r="B5817">
        <v>9</v>
      </c>
      <c r="C5817">
        <v>20</v>
      </c>
      <c r="D5817">
        <v>6</v>
      </c>
      <c r="E5817" s="13">
        <v>13.9</v>
      </c>
      <c r="F5817" s="7">
        <f>(((20-15)/(MIN($E$2:$E$8761)-15))*Data[[#This Row],[temperatuur]])+18.151</f>
        <v>15.230831932773109</v>
      </c>
      <c r="G5817" s="7">
        <f>Data[[#This Row],[Tintern ]]-Data[[#This Row],[temperatuur]]</f>
        <v>1.3308319327731084</v>
      </c>
      <c r="H5817" s="7">
        <f>ROUND(IF(Data[[#This Row],[deltaT]]&gt;0,(Data[[#This Row],[Tintern ]]-Data[[#This Row],[temperatuur]])*Uitgangspunten!$B$9,0),1)</f>
        <v>4.5999999999999996</v>
      </c>
      <c r="I5817"/>
      <c r="J5817"/>
      <c r="K5817" s="6"/>
      <c r="O5817" s="5"/>
      <c r="P5817" s="8"/>
      <c r="U5817"/>
      <c r="V5817"/>
    </row>
    <row r="5818" spans="1:22" x14ac:dyDescent="0.25">
      <c r="A5818">
        <v>2011</v>
      </c>
      <c r="B5818">
        <v>9</v>
      </c>
      <c r="C5818">
        <v>22</v>
      </c>
      <c r="D5818">
        <v>18</v>
      </c>
      <c r="E5818" s="13">
        <v>13.9</v>
      </c>
      <c r="F5818" s="7">
        <f>(((20-15)/(MIN($E$2:$E$8761)-15))*Data[[#This Row],[temperatuur]])+18.151</f>
        <v>15.230831932773109</v>
      </c>
      <c r="G5818" s="7">
        <f>Data[[#This Row],[Tintern ]]-Data[[#This Row],[temperatuur]]</f>
        <v>1.3308319327731084</v>
      </c>
      <c r="H5818" s="7">
        <f>ROUND(IF(Data[[#This Row],[deltaT]]&gt;0,(Data[[#This Row],[Tintern ]]-Data[[#This Row],[temperatuur]])*Uitgangspunten!$B$9,0),1)</f>
        <v>4.5999999999999996</v>
      </c>
      <c r="I5818"/>
      <c r="J5818"/>
      <c r="K5818" s="6"/>
      <c r="O5818" s="5"/>
      <c r="P5818" s="8"/>
      <c r="U5818"/>
      <c r="V5818"/>
    </row>
    <row r="5819" spans="1:22" x14ac:dyDescent="0.25">
      <c r="A5819">
        <v>2010</v>
      </c>
      <c r="B5819">
        <v>10</v>
      </c>
      <c r="C5819" s="3">
        <v>1</v>
      </c>
      <c r="D5819" s="3">
        <v>18</v>
      </c>
      <c r="E5819" s="13">
        <v>13.9</v>
      </c>
      <c r="F5819" s="7">
        <f>(((20-15)/(MIN($E$2:$E$8761)-15))*Data[[#This Row],[temperatuur]])+18.151</f>
        <v>15.230831932773109</v>
      </c>
      <c r="G5819" s="7">
        <f>Data[[#This Row],[Tintern ]]-Data[[#This Row],[temperatuur]]</f>
        <v>1.3308319327731084</v>
      </c>
      <c r="H5819" s="7">
        <f>ROUND(IF(Data[[#This Row],[deltaT]]&gt;0,(Data[[#This Row],[Tintern ]]-Data[[#This Row],[temperatuur]])*Uitgangspunten!$B$9,0),1)</f>
        <v>4.5999999999999996</v>
      </c>
      <c r="I5819"/>
      <c r="J5819"/>
      <c r="K5819" s="6"/>
      <c r="O5819" s="5"/>
      <c r="P5819" s="8"/>
      <c r="U5819"/>
      <c r="V5819"/>
    </row>
    <row r="5820" spans="1:22" x14ac:dyDescent="0.25">
      <c r="A5820">
        <v>2010</v>
      </c>
      <c r="B5820">
        <v>10</v>
      </c>
      <c r="C5820">
        <v>4</v>
      </c>
      <c r="D5820">
        <v>3</v>
      </c>
      <c r="E5820" s="13">
        <v>13.9</v>
      </c>
      <c r="F5820" s="7">
        <f>(((20-15)/(MIN($E$2:$E$8761)-15))*Data[[#This Row],[temperatuur]])+18.151</f>
        <v>15.230831932773109</v>
      </c>
      <c r="G5820" s="7">
        <f>Data[[#This Row],[Tintern ]]-Data[[#This Row],[temperatuur]]</f>
        <v>1.3308319327731084</v>
      </c>
      <c r="H5820" s="7">
        <f>ROUND(IF(Data[[#This Row],[deltaT]]&gt;0,(Data[[#This Row],[Tintern ]]-Data[[#This Row],[temperatuur]])*Uitgangspunten!$B$9,0),1)</f>
        <v>4.5999999999999996</v>
      </c>
      <c r="I5820"/>
      <c r="J5820"/>
      <c r="K5820" s="6"/>
      <c r="O5820" s="5"/>
      <c r="P5820" s="8"/>
      <c r="U5820"/>
      <c r="V5820"/>
    </row>
    <row r="5821" spans="1:22" x14ac:dyDescent="0.25">
      <c r="A5821">
        <v>2010</v>
      </c>
      <c r="B5821">
        <v>10</v>
      </c>
      <c r="C5821">
        <v>7</v>
      </c>
      <c r="D5821">
        <v>10</v>
      </c>
      <c r="E5821" s="13">
        <v>13.9</v>
      </c>
      <c r="F5821" s="7">
        <f>(((20-15)/(MIN($E$2:$E$8761)-15))*Data[[#This Row],[temperatuur]])+18.151</f>
        <v>15.230831932773109</v>
      </c>
      <c r="G5821" s="7">
        <f>Data[[#This Row],[Tintern ]]-Data[[#This Row],[temperatuur]]</f>
        <v>1.3308319327731084</v>
      </c>
      <c r="H5821" s="7">
        <f>ROUND(IF(Data[[#This Row],[deltaT]]&gt;0,(Data[[#This Row],[Tintern ]]-Data[[#This Row],[temperatuur]])*Uitgangspunten!$B$9,0),1)</f>
        <v>4.5999999999999996</v>
      </c>
      <c r="I5821"/>
      <c r="J5821"/>
      <c r="K5821" s="6"/>
      <c r="O5821" s="5"/>
      <c r="P5821" s="8"/>
      <c r="U5821"/>
      <c r="V5821"/>
    </row>
    <row r="5822" spans="1:22" x14ac:dyDescent="0.25">
      <c r="A5822">
        <v>2010</v>
      </c>
      <c r="B5822">
        <v>10</v>
      </c>
      <c r="C5822">
        <v>8</v>
      </c>
      <c r="D5822">
        <v>7</v>
      </c>
      <c r="E5822" s="13">
        <v>13.9</v>
      </c>
      <c r="F5822" s="7">
        <f>(((20-15)/(MIN($E$2:$E$8761)-15))*Data[[#This Row],[temperatuur]])+18.151</f>
        <v>15.230831932773109</v>
      </c>
      <c r="G5822" s="7">
        <f>Data[[#This Row],[Tintern ]]-Data[[#This Row],[temperatuur]]</f>
        <v>1.3308319327731084</v>
      </c>
      <c r="H5822" s="7">
        <f>ROUND(IF(Data[[#This Row],[deltaT]]&gt;0,(Data[[#This Row],[Tintern ]]-Data[[#This Row],[temperatuur]])*Uitgangspunten!$B$9,0),1)</f>
        <v>4.5999999999999996</v>
      </c>
      <c r="I5822"/>
      <c r="J5822"/>
      <c r="K5822" s="6"/>
      <c r="O5822" s="5"/>
      <c r="P5822" s="8"/>
      <c r="U5822"/>
      <c r="V5822"/>
    </row>
    <row r="5823" spans="1:22" x14ac:dyDescent="0.25">
      <c r="A5823">
        <v>2010</v>
      </c>
      <c r="B5823">
        <v>10</v>
      </c>
      <c r="C5823">
        <v>8</v>
      </c>
      <c r="D5823">
        <v>19</v>
      </c>
      <c r="E5823" s="13">
        <v>13.9</v>
      </c>
      <c r="F5823" s="7">
        <f>(((20-15)/(MIN($E$2:$E$8761)-15))*Data[[#This Row],[temperatuur]])+18.151</f>
        <v>15.230831932773109</v>
      </c>
      <c r="G5823" s="7">
        <f>Data[[#This Row],[Tintern ]]-Data[[#This Row],[temperatuur]]</f>
        <v>1.3308319327731084</v>
      </c>
      <c r="H5823" s="7">
        <f>ROUND(IF(Data[[#This Row],[deltaT]]&gt;0,(Data[[#This Row],[Tintern ]]-Data[[#This Row],[temperatuur]])*Uitgangspunten!$B$9,0),1)</f>
        <v>4.5999999999999996</v>
      </c>
      <c r="I5823"/>
      <c r="J5823"/>
      <c r="K5823" s="6"/>
      <c r="O5823" s="5"/>
      <c r="P5823" s="8"/>
      <c r="U5823"/>
      <c r="V5823"/>
    </row>
    <row r="5824" spans="1:22" x14ac:dyDescent="0.25">
      <c r="A5824">
        <v>2003</v>
      </c>
      <c r="B5824">
        <v>11</v>
      </c>
      <c r="C5824">
        <v>5</v>
      </c>
      <c r="D5824">
        <v>14</v>
      </c>
      <c r="E5824" s="13">
        <v>13.9</v>
      </c>
      <c r="F5824" s="7">
        <f>(((20-15)/(MIN($E$2:$E$8761)-15))*Data[[#This Row],[temperatuur]])+18.151</f>
        <v>15.230831932773109</v>
      </c>
      <c r="G5824" s="7">
        <f>Data[[#This Row],[Tintern ]]-Data[[#This Row],[temperatuur]]</f>
        <v>1.3308319327731084</v>
      </c>
      <c r="H5824" s="7">
        <f>ROUND(IF(Data[[#This Row],[deltaT]]&gt;0,(Data[[#This Row],[Tintern ]]-Data[[#This Row],[temperatuur]])*Uitgangspunten!$B$9,0),1)</f>
        <v>4.5999999999999996</v>
      </c>
      <c r="I5824"/>
      <c r="J5824"/>
      <c r="K5824" s="6"/>
      <c r="O5824" s="5"/>
      <c r="P5824" s="8"/>
      <c r="U5824"/>
      <c r="V5824"/>
    </row>
    <row r="5825" spans="1:22" x14ac:dyDescent="0.25">
      <c r="A5825">
        <v>2004</v>
      </c>
      <c r="B5825">
        <v>2</v>
      </c>
      <c r="C5825">
        <v>4</v>
      </c>
      <c r="D5825">
        <v>1</v>
      </c>
      <c r="E5825" s="13">
        <v>14</v>
      </c>
      <c r="F5825" s="7">
        <f>(((20-15)/(MIN($E$2:$E$8761)-15))*Data[[#This Row],[temperatuur]])+18.151</f>
        <v>15.209823529411764</v>
      </c>
      <c r="G5825" s="7">
        <f>Data[[#This Row],[Tintern ]]-Data[[#This Row],[temperatuur]]</f>
        <v>1.2098235294117643</v>
      </c>
      <c r="H5825" s="7">
        <f>ROUND(IF(Data[[#This Row],[deltaT]]&gt;0,(Data[[#This Row],[Tintern ]]-Data[[#This Row],[temperatuur]])*Uitgangspunten!$B$9,0),1)</f>
        <v>4.2</v>
      </c>
      <c r="I5825"/>
      <c r="J5825"/>
      <c r="K5825" s="6"/>
      <c r="O5825" s="5"/>
      <c r="P5825" s="8"/>
      <c r="U5825"/>
      <c r="V5825"/>
    </row>
    <row r="5826" spans="1:22" x14ac:dyDescent="0.25">
      <c r="A5826">
        <v>2004</v>
      </c>
      <c r="B5826">
        <v>2</v>
      </c>
      <c r="C5826">
        <v>4</v>
      </c>
      <c r="D5826">
        <v>12</v>
      </c>
      <c r="E5826" s="13">
        <v>14</v>
      </c>
      <c r="F5826" s="7">
        <f>(((20-15)/(MIN($E$2:$E$8761)-15))*Data[[#This Row],[temperatuur]])+18.151</f>
        <v>15.209823529411764</v>
      </c>
      <c r="G5826" s="7">
        <f>Data[[#This Row],[Tintern ]]-Data[[#This Row],[temperatuur]]</f>
        <v>1.2098235294117643</v>
      </c>
      <c r="H5826" s="7">
        <f>ROUND(IF(Data[[#This Row],[deltaT]]&gt;0,(Data[[#This Row],[Tintern ]]-Data[[#This Row],[temperatuur]])*Uitgangspunten!$B$9,0),1)</f>
        <v>4.2</v>
      </c>
      <c r="I5826"/>
      <c r="J5826"/>
      <c r="K5826" s="6"/>
      <c r="O5826" s="5"/>
      <c r="P5826" s="8"/>
      <c r="U5826"/>
      <c r="V5826"/>
    </row>
    <row r="5827" spans="1:22" x14ac:dyDescent="0.25">
      <c r="A5827">
        <v>2002</v>
      </c>
      <c r="B5827">
        <v>4</v>
      </c>
      <c r="C5827">
        <v>5</v>
      </c>
      <c r="D5827">
        <v>13</v>
      </c>
      <c r="E5827" s="13">
        <v>14</v>
      </c>
      <c r="F5827" s="7">
        <f>(((20-15)/(MIN($E$2:$E$8761)-15))*Data[[#This Row],[temperatuur]])+18.151</f>
        <v>15.209823529411764</v>
      </c>
      <c r="G5827" s="7">
        <f>Data[[#This Row],[Tintern ]]-Data[[#This Row],[temperatuur]]</f>
        <v>1.2098235294117643</v>
      </c>
      <c r="H5827" s="7">
        <f>ROUND(IF(Data[[#This Row],[deltaT]]&gt;0,(Data[[#This Row],[Tintern ]]-Data[[#This Row],[temperatuur]])*Uitgangspunten!$B$9,0),1)</f>
        <v>4.2</v>
      </c>
      <c r="I5827"/>
      <c r="J5827"/>
      <c r="K5827" s="6"/>
      <c r="O5827" s="5"/>
      <c r="P5827" s="8"/>
      <c r="U5827"/>
      <c r="V5827"/>
    </row>
    <row r="5828" spans="1:22" x14ac:dyDescent="0.25">
      <c r="A5828">
        <v>2002</v>
      </c>
      <c r="B5828">
        <v>4</v>
      </c>
      <c r="C5828">
        <v>22</v>
      </c>
      <c r="D5828">
        <v>22</v>
      </c>
      <c r="E5828" s="13">
        <v>14</v>
      </c>
      <c r="F5828" s="7">
        <f>(((20-15)/(MIN($E$2:$E$8761)-15))*Data[[#This Row],[temperatuur]])+18.151</f>
        <v>15.209823529411764</v>
      </c>
      <c r="G5828" s="7">
        <f>Data[[#This Row],[Tintern ]]-Data[[#This Row],[temperatuur]]</f>
        <v>1.2098235294117643</v>
      </c>
      <c r="H5828" s="7">
        <f>ROUND(IF(Data[[#This Row],[deltaT]]&gt;0,(Data[[#This Row],[Tintern ]]-Data[[#This Row],[temperatuur]])*Uitgangspunten!$B$9,0),1)</f>
        <v>4.2</v>
      </c>
      <c r="I5828"/>
      <c r="J5828"/>
      <c r="K5828" s="6"/>
      <c r="O5828" s="5"/>
      <c r="P5828" s="8"/>
      <c r="U5828"/>
      <c r="V5828"/>
    </row>
    <row r="5829" spans="1:22" x14ac:dyDescent="0.25">
      <c r="A5829">
        <v>2000</v>
      </c>
      <c r="B5829">
        <v>5</v>
      </c>
      <c r="C5829">
        <v>17</v>
      </c>
      <c r="D5829">
        <v>4</v>
      </c>
      <c r="E5829" s="13">
        <v>14</v>
      </c>
      <c r="F5829" s="7">
        <f>(((20-15)/(MIN($E$2:$E$8761)-15))*Data[[#This Row],[temperatuur]])+18.151</f>
        <v>15.209823529411764</v>
      </c>
      <c r="G5829" s="7">
        <f>Data[[#This Row],[Tintern ]]-Data[[#This Row],[temperatuur]]</f>
        <v>1.2098235294117643</v>
      </c>
      <c r="H5829" s="7">
        <f>ROUND(IF(Data[[#This Row],[deltaT]]&gt;0,(Data[[#This Row],[Tintern ]]-Data[[#This Row],[temperatuur]])*Uitgangspunten!$B$9,0),1)</f>
        <v>4.2</v>
      </c>
      <c r="I5829"/>
      <c r="J5829"/>
      <c r="K5829" s="6"/>
      <c r="O5829" s="5"/>
      <c r="P5829" s="8"/>
      <c r="U5829"/>
      <c r="V5829"/>
    </row>
    <row r="5830" spans="1:22" x14ac:dyDescent="0.25">
      <c r="A5830">
        <v>2000</v>
      </c>
      <c r="B5830">
        <v>5</v>
      </c>
      <c r="C5830">
        <v>25</v>
      </c>
      <c r="D5830">
        <v>3</v>
      </c>
      <c r="E5830" s="13">
        <v>14</v>
      </c>
      <c r="F5830" s="7">
        <f>(((20-15)/(MIN($E$2:$E$8761)-15))*Data[[#This Row],[temperatuur]])+18.151</f>
        <v>15.209823529411764</v>
      </c>
      <c r="G5830" s="7">
        <f>Data[[#This Row],[Tintern ]]-Data[[#This Row],[temperatuur]]</f>
        <v>1.2098235294117643</v>
      </c>
      <c r="H5830" s="7">
        <f>ROUND(IF(Data[[#This Row],[deltaT]]&gt;0,(Data[[#This Row],[Tintern ]]-Data[[#This Row],[temperatuur]])*Uitgangspunten!$B$9,0),1)</f>
        <v>4.2</v>
      </c>
      <c r="I5830"/>
      <c r="J5830"/>
      <c r="K5830" s="6"/>
      <c r="O5830" s="5"/>
      <c r="P5830" s="8"/>
      <c r="U5830"/>
      <c r="V5830"/>
    </row>
    <row r="5831" spans="1:22" x14ac:dyDescent="0.25">
      <c r="A5831">
        <v>2000</v>
      </c>
      <c r="B5831">
        <v>5</v>
      </c>
      <c r="C5831">
        <v>25</v>
      </c>
      <c r="D5831">
        <v>8</v>
      </c>
      <c r="E5831" s="13">
        <v>14</v>
      </c>
      <c r="F5831" s="7">
        <f>(((20-15)/(MIN($E$2:$E$8761)-15))*Data[[#This Row],[temperatuur]])+18.151</f>
        <v>15.209823529411764</v>
      </c>
      <c r="G5831" s="7">
        <f>Data[[#This Row],[Tintern ]]-Data[[#This Row],[temperatuur]]</f>
        <v>1.2098235294117643</v>
      </c>
      <c r="H5831" s="7">
        <f>ROUND(IF(Data[[#This Row],[deltaT]]&gt;0,(Data[[#This Row],[Tintern ]]-Data[[#This Row],[temperatuur]])*Uitgangspunten!$B$9,0),1)</f>
        <v>4.2</v>
      </c>
      <c r="I5831"/>
      <c r="J5831"/>
      <c r="K5831" s="6"/>
      <c r="O5831" s="5"/>
      <c r="P5831" s="8"/>
      <c r="U5831"/>
      <c r="V5831"/>
    </row>
    <row r="5832" spans="1:22" x14ac:dyDescent="0.25">
      <c r="A5832">
        <v>2011</v>
      </c>
      <c r="B5832">
        <v>6</v>
      </c>
      <c r="C5832">
        <v>5</v>
      </c>
      <c r="D5832">
        <v>5</v>
      </c>
      <c r="E5832" s="13">
        <v>14</v>
      </c>
      <c r="F5832" s="7">
        <f>(((20-15)/(MIN($E$2:$E$8761)-15))*Data[[#This Row],[temperatuur]])+18.151</f>
        <v>15.209823529411764</v>
      </c>
      <c r="G5832" s="7">
        <f>Data[[#This Row],[Tintern ]]-Data[[#This Row],[temperatuur]]</f>
        <v>1.2098235294117643</v>
      </c>
      <c r="H5832" s="7">
        <f>ROUND(IF(Data[[#This Row],[deltaT]]&gt;0,(Data[[#This Row],[Tintern ]]-Data[[#This Row],[temperatuur]])*Uitgangspunten!$B$9,0),1)</f>
        <v>4.2</v>
      </c>
      <c r="I5832"/>
      <c r="J5832"/>
      <c r="K5832" s="6"/>
      <c r="O5832" s="5"/>
      <c r="P5832" s="8"/>
      <c r="U5832"/>
      <c r="V5832"/>
    </row>
    <row r="5833" spans="1:22" x14ac:dyDescent="0.25">
      <c r="A5833">
        <v>2011</v>
      </c>
      <c r="B5833">
        <v>6</v>
      </c>
      <c r="C5833">
        <v>8</v>
      </c>
      <c r="D5833">
        <v>8</v>
      </c>
      <c r="E5833" s="13">
        <v>14</v>
      </c>
      <c r="F5833" s="7">
        <f>(((20-15)/(MIN($E$2:$E$8761)-15))*Data[[#This Row],[temperatuur]])+18.151</f>
        <v>15.209823529411764</v>
      </c>
      <c r="G5833" s="7">
        <f>Data[[#This Row],[Tintern ]]-Data[[#This Row],[temperatuur]]</f>
        <v>1.2098235294117643</v>
      </c>
      <c r="H5833" s="7">
        <f>ROUND(IF(Data[[#This Row],[deltaT]]&gt;0,(Data[[#This Row],[Tintern ]]-Data[[#This Row],[temperatuur]])*Uitgangspunten!$B$9,0),1)</f>
        <v>4.2</v>
      </c>
      <c r="I5833"/>
      <c r="J5833"/>
      <c r="K5833" s="6"/>
      <c r="O5833" s="5"/>
      <c r="P5833" s="8"/>
      <c r="U5833"/>
      <c r="V5833"/>
    </row>
    <row r="5834" spans="1:22" x14ac:dyDescent="0.25">
      <c r="A5834">
        <v>2011</v>
      </c>
      <c r="B5834">
        <v>6</v>
      </c>
      <c r="C5834">
        <v>9</v>
      </c>
      <c r="D5834">
        <v>20</v>
      </c>
      <c r="E5834" s="13">
        <v>14</v>
      </c>
      <c r="F5834" s="7">
        <f>(((20-15)/(MIN($E$2:$E$8761)-15))*Data[[#This Row],[temperatuur]])+18.151</f>
        <v>15.209823529411764</v>
      </c>
      <c r="G5834" s="7">
        <f>Data[[#This Row],[Tintern ]]-Data[[#This Row],[temperatuur]]</f>
        <v>1.2098235294117643</v>
      </c>
      <c r="H5834" s="7">
        <f>ROUND(IF(Data[[#This Row],[deltaT]]&gt;0,(Data[[#This Row],[Tintern ]]-Data[[#This Row],[temperatuur]])*Uitgangspunten!$B$9,0),1)</f>
        <v>4.2</v>
      </c>
      <c r="I5834">
        <f>(MAX(E5810:E5833)+MIN(E5810:E5833))/20</f>
        <v>1.395</v>
      </c>
      <c r="J5834"/>
      <c r="K5834" s="6">
        <f>MIN(I5091:I5834)</f>
        <v>1.2250000000000001</v>
      </c>
      <c r="L5834" s="6">
        <f>MAX(I5091:I5834)</f>
        <v>1.395</v>
      </c>
      <c r="O5834" s="5"/>
      <c r="P5834" s="8"/>
      <c r="U5834"/>
      <c r="V5834"/>
    </row>
    <row r="5835" spans="1:22" x14ac:dyDescent="0.25">
      <c r="A5835">
        <v>2011</v>
      </c>
      <c r="B5835">
        <v>6</v>
      </c>
      <c r="C5835">
        <v>18</v>
      </c>
      <c r="D5835">
        <v>4</v>
      </c>
      <c r="E5835" s="13">
        <v>14</v>
      </c>
      <c r="F5835" s="7">
        <f>(((20-15)/(MIN($E$2:$E$8761)-15))*Data[[#This Row],[temperatuur]])+18.151</f>
        <v>15.209823529411764</v>
      </c>
      <c r="G5835" s="7">
        <f>Data[[#This Row],[Tintern ]]-Data[[#This Row],[temperatuur]]</f>
        <v>1.2098235294117643</v>
      </c>
      <c r="H5835" s="7">
        <f>ROUND(IF(Data[[#This Row],[deltaT]]&gt;0,(Data[[#This Row],[Tintern ]]-Data[[#This Row],[temperatuur]])*Uitgangspunten!$B$9,0),1)</f>
        <v>4.2</v>
      </c>
      <c r="I5835"/>
      <c r="J5835"/>
      <c r="K5835" s="6"/>
      <c r="O5835" s="5"/>
      <c r="P5835" s="8"/>
      <c r="U5835"/>
      <c r="V5835"/>
    </row>
    <row r="5836" spans="1:22" x14ac:dyDescent="0.25">
      <c r="A5836">
        <v>2011</v>
      </c>
      <c r="B5836">
        <v>6</v>
      </c>
      <c r="C5836">
        <v>18</v>
      </c>
      <c r="D5836">
        <v>7</v>
      </c>
      <c r="E5836" s="13">
        <v>14</v>
      </c>
      <c r="F5836" s="7">
        <f>(((20-15)/(MIN($E$2:$E$8761)-15))*Data[[#This Row],[temperatuur]])+18.151</f>
        <v>15.209823529411764</v>
      </c>
      <c r="G5836" s="7">
        <f>Data[[#This Row],[Tintern ]]-Data[[#This Row],[temperatuur]]</f>
        <v>1.2098235294117643</v>
      </c>
      <c r="H5836" s="7">
        <f>ROUND(IF(Data[[#This Row],[deltaT]]&gt;0,(Data[[#This Row],[Tintern ]]-Data[[#This Row],[temperatuur]])*Uitgangspunten!$B$9,0),1)</f>
        <v>4.2</v>
      </c>
      <c r="I5836"/>
      <c r="J5836"/>
      <c r="K5836" s="6"/>
      <c r="O5836" s="5"/>
      <c r="P5836" s="8"/>
      <c r="U5836"/>
      <c r="V5836"/>
    </row>
    <row r="5837" spans="1:22" x14ac:dyDescent="0.25">
      <c r="A5837">
        <v>2011</v>
      </c>
      <c r="B5837">
        <v>6</v>
      </c>
      <c r="C5837">
        <v>19</v>
      </c>
      <c r="D5837">
        <v>17</v>
      </c>
      <c r="E5837" s="13">
        <v>14</v>
      </c>
      <c r="F5837" s="7">
        <f>(((20-15)/(MIN($E$2:$E$8761)-15))*Data[[#This Row],[temperatuur]])+18.151</f>
        <v>15.209823529411764</v>
      </c>
      <c r="G5837" s="7">
        <f>Data[[#This Row],[Tintern ]]-Data[[#This Row],[temperatuur]]</f>
        <v>1.2098235294117643</v>
      </c>
      <c r="H5837" s="7">
        <f>ROUND(IF(Data[[#This Row],[deltaT]]&gt;0,(Data[[#This Row],[Tintern ]]-Data[[#This Row],[temperatuur]])*Uitgangspunten!$B$9,0),1)</f>
        <v>4.2</v>
      </c>
      <c r="I5837"/>
      <c r="J5837"/>
      <c r="K5837" s="6"/>
      <c r="O5837" s="5"/>
      <c r="P5837" s="8"/>
      <c r="U5837"/>
      <c r="V5837"/>
    </row>
    <row r="5838" spans="1:22" x14ac:dyDescent="0.25">
      <c r="A5838">
        <v>2011</v>
      </c>
      <c r="B5838">
        <v>6</v>
      </c>
      <c r="C5838">
        <v>19</v>
      </c>
      <c r="D5838">
        <v>19</v>
      </c>
      <c r="E5838" s="13">
        <v>14</v>
      </c>
      <c r="F5838" s="7">
        <f>(((20-15)/(MIN($E$2:$E$8761)-15))*Data[[#This Row],[temperatuur]])+18.151</f>
        <v>15.209823529411764</v>
      </c>
      <c r="G5838" s="7">
        <f>Data[[#This Row],[Tintern ]]-Data[[#This Row],[temperatuur]]</f>
        <v>1.2098235294117643</v>
      </c>
      <c r="H5838" s="7">
        <f>ROUND(IF(Data[[#This Row],[deltaT]]&gt;0,(Data[[#This Row],[Tintern ]]-Data[[#This Row],[temperatuur]])*Uitgangspunten!$B$9,0),1)</f>
        <v>4.2</v>
      </c>
      <c r="I5838"/>
      <c r="J5838"/>
      <c r="K5838" s="6"/>
      <c r="O5838" s="5"/>
      <c r="P5838" s="8"/>
      <c r="U5838"/>
      <c r="V5838"/>
    </row>
    <row r="5839" spans="1:22" x14ac:dyDescent="0.25">
      <c r="A5839">
        <v>2011</v>
      </c>
      <c r="B5839">
        <v>6</v>
      </c>
      <c r="C5839">
        <v>23</v>
      </c>
      <c r="D5839">
        <v>2</v>
      </c>
      <c r="E5839" s="13">
        <v>14</v>
      </c>
      <c r="F5839" s="7">
        <f>(((20-15)/(MIN($E$2:$E$8761)-15))*Data[[#This Row],[temperatuur]])+18.151</f>
        <v>15.209823529411764</v>
      </c>
      <c r="G5839" s="7">
        <f>Data[[#This Row],[Tintern ]]-Data[[#This Row],[temperatuur]]</f>
        <v>1.2098235294117643</v>
      </c>
      <c r="H5839" s="7">
        <f>ROUND(IF(Data[[#This Row],[deltaT]]&gt;0,(Data[[#This Row],[Tintern ]]-Data[[#This Row],[temperatuur]])*Uitgangspunten!$B$9,0),1)</f>
        <v>4.2</v>
      </c>
      <c r="I5839"/>
      <c r="J5839"/>
      <c r="K5839" s="6"/>
      <c r="O5839" s="5"/>
      <c r="P5839" s="8"/>
      <c r="U5839"/>
      <c r="V5839"/>
    </row>
    <row r="5840" spans="1:22" x14ac:dyDescent="0.25">
      <c r="A5840">
        <v>2011</v>
      </c>
      <c r="B5840">
        <v>6</v>
      </c>
      <c r="C5840">
        <v>23</v>
      </c>
      <c r="D5840">
        <v>3</v>
      </c>
      <c r="E5840" s="13">
        <v>14</v>
      </c>
      <c r="F5840" s="7">
        <f>(((20-15)/(MIN($E$2:$E$8761)-15))*Data[[#This Row],[temperatuur]])+18.151</f>
        <v>15.209823529411764</v>
      </c>
      <c r="G5840" s="7">
        <f>Data[[#This Row],[Tintern ]]-Data[[#This Row],[temperatuur]]</f>
        <v>1.2098235294117643</v>
      </c>
      <c r="H5840" s="7">
        <f>ROUND(IF(Data[[#This Row],[deltaT]]&gt;0,(Data[[#This Row],[Tintern ]]-Data[[#This Row],[temperatuur]])*Uitgangspunten!$B$9,0),1)</f>
        <v>4.2</v>
      </c>
      <c r="I5840"/>
      <c r="J5840"/>
      <c r="K5840" s="6"/>
      <c r="O5840" s="5"/>
      <c r="P5840" s="8"/>
      <c r="U5840"/>
      <c r="V5840"/>
    </row>
    <row r="5841" spans="1:22" x14ac:dyDescent="0.25">
      <c r="A5841">
        <v>2008</v>
      </c>
      <c r="B5841">
        <v>7</v>
      </c>
      <c r="C5841">
        <v>4</v>
      </c>
      <c r="D5841">
        <v>2</v>
      </c>
      <c r="E5841" s="13">
        <v>14</v>
      </c>
      <c r="F5841" s="7">
        <f>(((20-15)/(MIN($E$2:$E$8761)-15))*Data[[#This Row],[temperatuur]])+18.151</f>
        <v>15.209823529411764</v>
      </c>
      <c r="G5841" s="7">
        <f>Data[[#This Row],[Tintern ]]-Data[[#This Row],[temperatuur]]</f>
        <v>1.2098235294117643</v>
      </c>
      <c r="H5841" s="7">
        <f>ROUND(IF(Data[[#This Row],[deltaT]]&gt;0,(Data[[#This Row],[Tintern ]]-Data[[#This Row],[temperatuur]])*Uitgangspunten!$B$9,0),1)</f>
        <v>4.2</v>
      </c>
      <c r="I5841"/>
      <c r="J5841"/>
      <c r="K5841" s="6"/>
      <c r="O5841" s="5"/>
      <c r="P5841" s="8"/>
      <c r="U5841"/>
      <c r="V5841"/>
    </row>
    <row r="5842" spans="1:22" x14ac:dyDescent="0.25">
      <c r="A5842">
        <v>2008</v>
      </c>
      <c r="B5842">
        <v>7</v>
      </c>
      <c r="C5842">
        <v>7</v>
      </c>
      <c r="D5842">
        <v>1</v>
      </c>
      <c r="E5842" s="13">
        <v>14</v>
      </c>
      <c r="F5842" s="7">
        <f>(((20-15)/(MIN($E$2:$E$8761)-15))*Data[[#This Row],[temperatuur]])+18.151</f>
        <v>15.209823529411764</v>
      </c>
      <c r="G5842" s="7">
        <f>Data[[#This Row],[Tintern ]]-Data[[#This Row],[temperatuur]]</f>
        <v>1.2098235294117643</v>
      </c>
      <c r="H5842" s="7">
        <f>ROUND(IF(Data[[#This Row],[deltaT]]&gt;0,(Data[[#This Row],[Tintern ]]-Data[[#This Row],[temperatuur]])*Uitgangspunten!$B$9,0),1)</f>
        <v>4.2</v>
      </c>
      <c r="I5842"/>
      <c r="J5842"/>
      <c r="K5842" s="6"/>
      <c r="O5842" s="5"/>
      <c r="P5842" s="8"/>
      <c r="U5842"/>
      <c r="V5842"/>
    </row>
    <row r="5843" spans="1:22" x14ac:dyDescent="0.25">
      <c r="A5843">
        <v>2008</v>
      </c>
      <c r="B5843">
        <v>7</v>
      </c>
      <c r="C5843">
        <v>8</v>
      </c>
      <c r="D5843">
        <v>3</v>
      </c>
      <c r="E5843" s="13">
        <v>14</v>
      </c>
      <c r="F5843" s="7">
        <f>(((20-15)/(MIN($E$2:$E$8761)-15))*Data[[#This Row],[temperatuur]])+18.151</f>
        <v>15.209823529411764</v>
      </c>
      <c r="G5843" s="7">
        <f>Data[[#This Row],[Tintern ]]-Data[[#This Row],[temperatuur]]</f>
        <v>1.2098235294117643</v>
      </c>
      <c r="H5843" s="7">
        <f>ROUND(IF(Data[[#This Row],[deltaT]]&gt;0,(Data[[#This Row],[Tintern ]]-Data[[#This Row],[temperatuur]])*Uitgangspunten!$B$9,0),1)</f>
        <v>4.2</v>
      </c>
      <c r="I5843"/>
      <c r="J5843"/>
      <c r="K5843" s="6"/>
      <c r="O5843" s="5"/>
      <c r="P5843" s="8"/>
      <c r="U5843"/>
      <c r="V5843"/>
    </row>
    <row r="5844" spans="1:22" x14ac:dyDescent="0.25">
      <c r="A5844">
        <v>2008</v>
      </c>
      <c r="B5844">
        <v>7</v>
      </c>
      <c r="C5844">
        <v>12</v>
      </c>
      <c r="D5844">
        <v>4</v>
      </c>
      <c r="E5844" s="13">
        <v>14</v>
      </c>
      <c r="F5844" s="7">
        <f>(((20-15)/(MIN($E$2:$E$8761)-15))*Data[[#This Row],[temperatuur]])+18.151</f>
        <v>15.209823529411764</v>
      </c>
      <c r="G5844" s="7">
        <f>Data[[#This Row],[Tintern ]]-Data[[#This Row],[temperatuur]]</f>
        <v>1.2098235294117643</v>
      </c>
      <c r="H5844" s="7">
        <f>ROUND(IF(Data[[#This Row],[deltaT]]&gt;0,(Data[[#This Row],[Tintern ]]-Data[[#This Row],[temperatuur]])*Uitgangspunten!$B$9,0),1)</f>
        <v>4.2</v>
      </c>
      <c r="I5844"/>
      <c r="J5844"/>
      <c r="K5844" s="6"/>
      <c r="O5844" s="5"/>
      <c r="P5844" s="8"/>
      <c r="U5844"/>
      <c r="V5844"/>
    </row>
    <row r="5845" spans="1:22" x14ac:dyDescent="0.25">
      <c r="A5845">
        <v>2008</v>
      </c>
      <c r="B5845">
        <v>7</v>
      </c>
      <c r="C5845">
        <v>18</v>
      </c>
      <c r="D5845">
        <v>2</v>
      </c>
      <c r="E5845" s="13">
        <v>14</v>
      </c>
      <c r="F5845" s="7">
        <f>(((20-15)/(MIN($E$2:$E$8761)-15))*Data[[#This Row],[temperatuur]])+18.151</f>
        <v>15.209823529411764</v>
      </c>
      <c r="G5845" s="7">
        <f>Data[[#This Row],[Tintern ]]-Data[[#This Row],[temperatuur]]</f>
        <v>1.2098235294117643</v>
      </c>
      <c r="H5845" s="7">
        <f>ROUND(IF(Data[[#This Row],[deltaT]]&gt;0,(Data[[#This Row],[Tintern ]]-Data[[#This Row],[temperatuur]])*Uitgangspunten!$B$9,0),1)</f>
        <v>4.2</v>
      </c>
      <c r="I5845"/>
      <c r="J5845"/>
      <c r="K5845" s="6"/>
      <c r="O5845" s="5"/>
      <c r="P5845" s="8"/>
      <c r="U5845"/>
      <c r="V5845"/>
    </row>
    <row r="5846" spans="1:22" x14ac:dyDescent="0.25">
      <c r="A5846">
        <v>2008</v>
      </c>
      <c r="B5846">
        <v>7</v>
      </c>
      <c r="C5846">
        <v>19</v>
      </c>
      <c r="D5846">
        <v>24</v>
      </c>
      <c r="E5846" s="13">
        <v>14</v>
      </c>
      <c r="F5846" s="7">
        <f>(((20-15)/(MIN($E$2:$E$8761)-15))*Data[[#This Row],[temperatuur]])+18.151</f>
        <v>15.209823529411764</v>
      </c>
      <c r="G5846" s="7">
        <f>Data[[#This Row],[Tintern ]]-Data[[#This Row],[temperatuur]]</f>
        <v>1.2098235294117643</v>
      </c>
      <c r="H5846" s="7">
        <f>ROUND(IF(Data[[#This Row],[deltaT]]&gt;0,(Data[[#This Row],[Tintern ]]-Data[[#This Row],[temperatuur]])*Uitgangspunten!$B$9,0),1)</f>
        <v>4.2</v>
      </c>
      <c r="I5846"/>
      <c r="J5846"/>
      <c r="K5846" s="6"/>
      <c r="O5846" s="5"/>
      <c r="P5846" s="8"/>
      <c r="U5846"/>
      <c r="V5846"/>
    </row>
    <row r="5847" spans="1:22" x14ac:dyDescent="0.25">
      <c r="A5847">
        <v>2008</v>
      </c>
      <c r="B5847">
        <v>7</v>
      </c>
      <c r="C5847">
        <v>23</v>
      </c>
      <c r="D5847">
        <v>24</v>
      </c>
      <c r="E5847" s="13">
        <v>14</v>
      </c>
      <c r="F5847" s="7">
        <f>(((20-15)/(MIN($E$2:$E$8761)-15))*Data[[#This Row],[temperatuur]])+18.151</f>
        <v>15.209823529411764</v>
      </c>
      <c r="G5847" s="7">
        <f>Data[[#This Row],[Tintern ]]-Data[[#This Row],[temperatuur]]</f>
        <v>1.2098235294117643</v>
      </c>
      <c r="H5847" s="7">
        <f>ROUND(IF(Data[[#This Row],[deltaT]]&gt;0,(Data[[#This Row],[Tintern ]]-Data[[#This Row],[temperatuur]])*Uitgangspunten!$B$9,0),1)</f>
        <v>4.2</v>
      </c>
      <c r="I5847"/>
      <c r="J5847"/>
      <c r="K5847" s="6"/>
      <c r="O5847" s="5"/>
      <c r="P5847" s="8"/>
      <c r="U5847"/>
      <c r="V5847"/>
    </row>
    <row r="5848" spans="1:22" x14ac:dyDescent="0.25">
      <c r="A5848">
        <v>2001</v>
      </c>
      <c r="B5848">
        <v>8</v>
      </c>
      <c r="C5848">
        <v>9</v>
      </c>
      <c r="D5848">
        <v>3</v>
      </c>
      <c r="E5848" s="13">
        <v>14</v>
      </c>
      <c r="F5848" s="7">
        <f>(((20-15)/(MIN($E$2:$E$8761)-15))*Data[[#This Row],[temperatuur]])+18.151</f>
        <v>15.209823529411764</v>
      </c>
      <c r="G5848" s="7">
        <f>Data[[#This Row],[Tintern ]]-Data[[#This Row],[temperatuur]]</f>
        <v>1.2098235294117643</v>
      </c>
      <c r="H5848" s="7">
        <f>ROUND(IF(Data[[#This Row],[deltaT]]&gt;0,(Data[[#This Row],[Tintern ]]-Data[[#This Row],[temperatuur]])*Uitgangspunten!$B$9,0),1)</f>
        <v>4.2</v>
      </c>
      <c r="I5848"/>
      <c r="J5848"/>
      <c r="K5848" s="6"/>
      <c r="O5848" s="5"/>
      <c r="P5848" s="8"/>
      <c r="U5848"/>
      <c r="V5848"/>
    </row>
    <row r="5849" spans="1:22" x14ac:dyDescent="0.25">
      <c r="A5849">
        <v>2001</v>
      </c>
      <c r="B5849">
        <v>8</v>
      </c>
      <c r="C5849">
        <v>9</v>
      </c>
      <c r="D5849">
        <v>5</v>
      </c>
      <c r="E5849" s="13">
        <v>14</v>
      </c>
      <c r="F5849" s="7">
        <f>(((20-15)/(MIN($E$2:$E$8761)-15))*Data[[#This Row],[temperatuur]])+18.151</f>
        <v>15.209823529411764</v>
      </c>
      <c r="G5849" s="7">
        <f>Data[[#This Row],[Tintern ]]-Data[[#This Row],[temperatuur]]</f>
        <v>1.2098235294117643</v>
      </c>
      <c r="H5849" s="7">
        <f>ROUND(IF(Data[[#This Row],[deltaT]]&gt;0,(Data[[#This Row],[Tintern ]]-Data[[#This Row],[temperatuur]])*Uitgangspunten!$B$9,0),1)</f>
        <v>4.2</v>
      </c>
      <c r="I5849"/>
      <c r="J5849"/>
      <c r="K5849" s="6"/>
      <c r="O5849" s="5"/>
      <c r="P5849" s="8"/>
      <c r="U5849"/>
      <c r="V5849"/>
    </row>
    <row r="5850" spans="1:22" x14ac:dyDescent="0.25">
      <c r="A5850">
        <v>2001</v>
      </c>
      <c r="B5850">
        <v>8</v>
      </c>
      <c r="C5850">
        <v>9</v>
      </c>
      <c r="D5850">
        <v>7</v>
      </c>
      <c r="E5850" s="13">
        <v>14</v>
      </c>
      <c r="F5850" s="7">
        <f>(((20-15)/(MIN($E$2:$E$8761)-15))*Data[[#This Row],[temperatuur]])+18.151</f>
        <v>15.209823529411764</v>
      </c>
      <c r="G5850" s="7">
        <f>Data[[#This Row],[Tintern ]]-Data[[#This Row],[temperatuur]]</f>
        <v>1.2098235294117643</v>
      </c>
      <c r="H5850" s="7">
        <f>ROUND(IF(Data[[#This Row],[deltaT]]&gt;0,(Data[[#This Row],[Tintern ]]-Data[[#This Row],[temperatuur]])*Uitgangspunten!$B$9,0),1)</f>
        <v>4.2</v>
      </c>
      <c r="I5850"/>
      <c r="J5850"/>
      <c r="K5850" s="6"/>
      <c r="O5850" s="5"/>
      <c r="P5850" s="8"/>
      <c r="U5850"/>
      <c r="V5850"/>
    </row>
    <row r="5851" spans="1:22" x14ac:dyDescent="0.25">
      <c r="A5851">
        <v>2001</v>
      </c>
      <c r="B5851">
        <v>8</v>
      </c>
      <c r="C5851">
        <v>31</v>
      </c>
      <c r="D5851">
        <v>2</v>
      </c>
      <c r="E5851" s="13">
        <v>14</v>
      </c>
      <c r="F5851" s="7">
        <f>(((20-15)/(MIN($E$2:$E$8761)-15))*Data[[#This Row],[temperatuur]])+18.151</f>
        <v>15.209823529411764</v>
      </c>
      <c r="G5851" s="7">
        <f>Data[[#This Row],[Tintern ]]-Data[[#This Row],[temperatuur]]</f>
        <v>1.2098235294117643</v>
      </c>
      <c r="H5851" s="7">
        <f>ROUND(IF(Data[[#This Row],[deltaT]]&gt;0,(Data[[#This Row],[Tintern ]]-Data[[#This Row],[temperatuur]])*Uitgangspunten!$B$9,0),1)</f>
        <v>4.2</v>
      </c>
      <c r="I5851"/>
      <c r="J5851"/>
      <c r="K5851" s="6"/>
      <c r="O5851" s="5"/>
      <c r="P5851" s="8"/>
      <c r="U5851"/>
      <c r="V5851"/>
    </row>
    <row r="5852" spans="1:22" x14ac:dyDescent="0.25">
      <c r="A5852">
        <v>2001</v>
      </c>
      <c r="B5852">
        <v>8</v>
      </c>
      <c r="C5852">
        <v>31</v>
      </c>
      <c r="D5852">
        <v>3</v>
      </c>
      <c r="E5852" s="13">
        <v>14</v>
      </c>
      <c r="F5852" s="7">
        <f>(((20-15)/(MIN($E$2:$E$8761)-15))*Data[[#This Row],[temperatuur]])+18.151</f>
        <v>15.209823529411764</v>
      </c>
      <c r="G5852" s="7">
        <f>Data[[#This Row],[Tintern ]]-Data[[#This Row],[temperatuur]]</f>
        <v>1.2098235294117643</v>
      </c>
      <c r="H5852" s="7">
        <f>ROUND(IF(Data[[#This Row],[deltaT]]&gt;0,(Data[[#This Row],[Tintern ]]-Data[[#This Row],[temperatuur]])*Uitgangspunten!$B$9,0),1)</f>
        <v>4.2</v>
      </c>
      <c r="I5852"/>
      <c r="J5852"/>
      <c r="K5852" s="6"/>
      <c r="O5852" s="5"/>
      <c r="P5852" s="8"/>
      <c r="U5852"/>
      <c r="V5852"/>
    </row>
    <row r="5853" spans="1:22" x14ac:dyDescent="0.25">
      <c r="A5853">
        <v>2011</v>
      </c>
      <c r="B5853">
        <v>9</v>
      </c>
      <c r="C5853">
        <v>6</v>
      </c>
      <c r="D5853">
        <v>5</v>
      </c>
      <c r="E5853" s="13">
        <v>14</v>
      </c>
      <c r="F5853" s="7">
        <f>(((20-15)/(MIN($E$2:$E$8761)-15))*Data[[#This Row],[temperatuur]])+18.151</f>
        <v>15.209823529411764</v>
      </c>
      <c r="G5853" s="7">
        <f>Data[[#This Row],[Tintern ]]-Data[[#This Row],[temperatuur]]</f>
        <v>1.2098235294117643</v>
      </c>
      <c r="H5853" s="7">
        <f>ROUND(IF(Data[[#This Row],[deltaT]]&gt;0,(Data[[#This Row],[Tintern ]]-Data[[#This Row],[temperatuur]])*Uitgangspunten!$B$9,0),1)</f>
        <v>4.2</v>
      </c>
      <c r="I5853"/>
      <c r="J5853"/>
      <c r="K5853" s="6"/>
      <c r="O5853" s="5"/>
      <c r="P5853" s="8"/>
      <c r="U5853"/>
      <c r="V5853"/>
    </row>
    <row r="5854" spans="1:22" x14ac:dyDescent="0.25">
      <c r="A5854">
        <v>2011</v>
      </c>
      <c r="B5854">
        <v>9</v>
      </c>
      <c r="C5854">
        <v>13</v>
      </c>
      <c r="D5854">
        <v>19</v>
      </c>
      <c r="E5854" s="13">
        <v>14</v>
      </c>
      <c r="F5854" s="7">
        <f>(((20-15)/(MIN($E$2:$E$8761)-15))*Data[[#This Row],[temperatuur]])+18.151</f>
        <v>15.209823529411764</v>
      </c>
      <c r="G5854" s="7">
        <f>Data[[#This Row],[Tintern ]]-Data[[#This Row],[temperatuur]]</f>
        <v>1.2098235294117643</v>
      </c>
      <c r="H5854" s="7">
        <f>ROUND(IF(Data[[#This Row],[deltaT]]&gt;0,(Data[[#This Row],[Tintern ]]-Data[[#This Row],[temperatuur]])*Uitgangspunten!$B$9,0),1)</f>
        <v>4.2</v>
      </c>
      <c r="I5854"/>
      <c r="J5854"/>
      <c r="K5854" s="6"/>
      <c r="O5854" s="5"/>
      <c r="P5854" s="8"/>
      <c r="U5854"/>
      <c r="V5854"/>
    </row>
    <row r="5855" spans="1:22" x14ac:dyDescent="0.25">
      <c r="A5855">
        <v>2011</v>
      </c>
      <c r="B5855">
        <v>9</v>
      </c>
      <c r="C5855">
        <v>13</v>
      </c>
      <c r="D5855">
        <v>21</v>
      </c>
      <c r="E5855" s="13">
        <v>14</v>
      </c>
      <c r="F5855" s="7">
        <f>(((20-15)/(MIN($E$2:$E$8761)-15))*Data[[#This Row],[temperatuur]])+18.151</f>
        <v>15.209823529411764</v>
      </c>
      <c r="G5855" s="7">
        <f>Data[[#This Row],[Tintern ]]-Data[[#This Row],[temperatuur]]</f>
        <v>1.2098235294117643</v>
      </c>
      <c r="H5855" s="7">
        <f>ROUND(IF(Data[[#This Row],[deltaT]]&gt;0,(Data[[#This Row],[Tintern ]]-Data[[#This Row],[temperatuur]])*Uitgangspunten!$B$9,0),1)</f>
        <v>4.2</v>
      </c>
      <c r="I5855"/>
      <c r="J5855"/>
      <c r="K5855" s="6"/>
      <c r="O5855" s="5"/>
      <c r="P5855" s="8"/>
      <c r="U5855"/>
      <c r="V5855"/>
    </row>
    <row r="5856" spans="1:22" x14ac:dyDescent="0.25">
      <c r="A5856">
        <v>2011</v>
      </c>
      <c r="B5856">
        <v>9</v>
      </c>
      <c r="C5856">
        <v>18</v>
      </c>
      <c r="D5856">
        <v>17</v>
      </c>
      <c r="E5856" s="13">
        <v>14</v>
      </c>
      <c r="F5856" s="7">
        <f>(((20-15)/(MIN($E$2:$E$8761)-15))*Data[[#This Row],[temperatuur]])+18.151</f>
        <v>15.209823529411764</v>
      </c>
      <c r="G5856" s="7">
        <f>Data[[#This Row],[Tintern ]]-Data[[#This Row],[temperatuur]]</f>
        <v>1.2098235294117643</v>
      </c>
      <c r="H5856" s="7">
        <f>ROUND(IF(Data[[#This Row],[deltaT]]&gt;0,(Data[[#This Row],[Tintern ]]-Data[[#This Row],[temperatuur]])*Uitgangspunten!$B$9,0),1)</f>
        <v>4.2</v>
      </c>
      <c r="I5856"/>
      <c r="J5856"/>
      <c r="K5856" s="6"/>
      <c r="O5856" s="5"/>
      <c r="P5856" s="8"/>
      <c r="U5856"/>
      <c r="V5856"/>
    </row>
    <row r="5857" spans="1:22" x14ac:dyDescent="0.25">
      <c r="A5857">
        <v>2011</v>
      </c>
      <c r="B5857">
        <v>9</v>
      </c>
      <c r="C5857">
        <v>28</v>
      </c>
      <c r="D5857">
        <v>22</v>
      </c>
      <c r="E5857" s="13">
        <v>14</v>
      </c>
      <c r="F5857" s="7">
        <f>(((20-15)/(MIN($E$2:$E$8761)-15))*Data[[#This Row],[temperatuur]])+18.151</f>
        <v>15.209823529411764</v>
      </c>
      <c r="G5857" s="7">
        <f>Data[[#This Row],[Tintern ]]-Data[[#This Row],[temperatuur]]</f>
        <v>1.2098235294117643</v>
      </c>
      <c r="H5857" s="7">
        <f>ROUND(IF(Data[[#This Row],[deltaT]]&gt;0,(Data[[#This Row],[Tintern ]]-Data[[#This Row],[temperatuur]])*Uitgangspunten!$B$9,0),1)</f>
        <v>4.2</v>
      </c>
      <c r="I5857"/>
      <c r="J5857"/>
      <c r="K5857" s="6"/>
      <c r="O5857" s="5"/>
      <c r="P5857" s="8"/>
      <c r="U5857"/>
      <c r="V5857"/>
    </row>
    <row r="5858" spans="1:22" x14ac:dyDescent="0.25">
      <c r="A5858">
        <v>2010</v>
      </c>
      <c r="B5858">
        <v>10</v>
      </c>
      <c r="C5858">
        <v>2</v>
      </c>
      <c r="D5858">
        <v>7</v>
      </c>
      <c r="E5858" s="13">
        <v>14</v>
      </c>
      <c r="F5858" s="7">
        <f>(((20-15)/(MIN($E$2:$E$8761)-15))*Data[[#This Row],[temperatuur]])+18.151</f>
        <v>15.209823529411764</v>
      </c>
      <c r="G5858" s="7">
        <f>Data[[#This Row],[Tintern ]]-Data[[#This Row],[temperatuur]]</f>
        <v>1.2098235294117643</v>
      </c>
      <c r="H5858" s="7">
        <f>ROUND(IF(Data[[#This Row],[deltaT]]&gt;0,(Data[[#This Row],[Tintern ]]-Data[[#This Row],[temperatuur]])*Uitgangspunten!$B$9,0),1)</f>
        <v>4.2</v>
      </c>
      <c r="I5858">
        <f>(MAX(E5834:E5857)+MIN(E5834:E5857))/20</f>
        <v>1.4</v>
      </c>
      <c r="J5858"/>
      <c r="K5858" s="6"/>
      <c r="O5858" s="5"/>
      <c r="P5858" s="8"/>
      <c r="U5858"/>
      <c r="V5858"/>
    </row>
    <row r="5859" spans="1:22" x14ac:dyDescent="0.25">
      <c r="A5859">
        <v>2010</v>
      </c>
      <c r="B5859">
        <v>10</v>
      </c>
      <c r="C5859">
        <v>8</v>
      </c>
      <c r="D5859">
        <v>3</v>
      </c>
      <c r="E5859" s="13">
        <v>14</v>
      </c>
      <c r="F5859" s="7">
        <f>(((20-15)/(MIN($E$2:$E$8761)-15))*Data[[#This Row],[temperatuur]])+18.151</f>
        <v>15.209823529411764</v>
      </c>
      <c r="G5859" s="7">
        <f>Data[[#This Row],[Tintern ]]-Data[[#This Row],[temperatuur]]</f>
        <v>1.2098235294117643</v>
      </c>
      <c r="H5859" s="7">
        <f>ROUND(IF(Data[[#This Row],[deltaT]]&gt;0,(Data[[#This Row],[Tintern ]]-Data[[#This Row],[temperatuur]])*Uitgangspunten!$B$9,0),1)</f>
        <v>4.2</v>
      </c>
      <c r="I5859"/>
      <c r="J5859"/>
      <c r="K5859" s="6"/>
      <c r="O5859" s="5"/>
      <c r="P5859" s="8"/>
      <c r="U5859"/>
      <c r="V5859"/>
    </row>
    <row r="5860" spans="1:22" x14ac:dyDescent="0.25">
      <c r="A5860">
        <v>2004</v>
      </c>
      <c r="B5860">
        <v>2</v>
      </c>
      <c r="C5860">
        <v>5</v>
      </c>
      <c r="D5860">
        <v>1</v>
      </c>
      <c r="E5860" s="13">
        <v>14.100000000000001</v>
      </c>
      <c r="F5860" s="7">
        <f>(((20-15)/(MIN($E$2:$E$8761)-15))*Data[[#This Row],[temperatuur]])+18.151</f>
        <v>15.18881512605042</v>
      </c>
      <c r="G5860" s="7">
        <f>Data[[#This Row],[Tintern ]]-Data[[#This Row],[temperatuur]]</f>
        <v>1.0888151260504184</v>
      </c>
      <c r="H5860" s="7">
        <f>ROUND(IF(Data[[#This Row],[deltaT]]&gt;0,(Data[[#This Row],[Tintern ]]-Data[[#This Row],[temperatuur]])*Uitgangspunten!$B$9,0),1)</f>
        <v>3.8</v>
      </c>
      <c r="I5860"/>
      <c r="J5860"/>
      <c r="K5860" s="6"/>
      <c r="O5860" s="5"/>
      <c r="P5860" s="8"/>
      <c r="U5860"/>
      <c r="V5860"/>
    </row>
    <row r="5861" spans="1:22" x14ac:dyDescent="0.25">
      <c r="A5861">
        <v>2004</v>
      </c>
      <c r="B5861">
        <v>3</v>
      </c>
      <c r="C5861">
        <v>30</v>
      </c>
      <c r="D5861">
        <v>11</v>
      </c>
      <c r="E5861" s="13">
        <v>14.100000000000001</v>
      </c>
      <c r="F5861" s="7">
        <f>(((20-15)/(MIN($E$2:$E$8761)-15))*Data[[#This Row],[temperatuur]])+18.151</f>
        <v>15.18881512605042</v>
      </c>
      <c r="G5861" s="7">
        <f>Data[[#This Row],[Tintern ]]-Data[[#This Row],[temperatuur]]</f>
        <v>1.0888151260504184</v>
      </c>
      <c r="H5861" s="7">
        <f>ROUND(IF(Data[[#This Row],[deltaT]]&gt;0,(Data[[#This Row],[Tintern ]]-Data[[#This Row],[temperatuur]])*Uitgangspunten!$B$9,0),1)</f>
        <v>3.8</v>
      </c>
      <c r="I5861"/>
      <c r="J5861"/>
      <c r="K5861" s="6"/>
      <c r="O5861" s="5"/>
      <c r="P5861" s="8"/>
      <c r="U5861"/>
      <c r="V5861"/>
    </row>
    <row r="5862" spans="1:22" x14ac:dyDescent="0.25">
      <c r="A5862">
        <v>2002</v>
      </c>
      <c r="B5862">
        <v>4</v>
      </c>
      <c r="C5862">
        <v>22</v>
      </c>
      <c r="D5862">
        <v>8</v>
      </c>
      <c r="E5862" s="13">
        <v>14.100000000000001</v>
      </c>
      <c r="F5862" s="7">
        <f>(((20-15)/(MIN($E$2:$E$8761)-15))*Data[[#This Row],[temperatuur]])+18.151</f>
        <v>15.18881512605042</v>
      </c>
      <c r="G5862" s="7">
        <f>Data[[#This Row],[Tintern ]]-Data[[#This Row],[temperatuur]]</f>
        <v>1.0888151260504184</v>
      </c>
      <c r="H5862" s="7">
        <f>ROUND(IF(Data[[#This Row],[deltaT]]&gt;0,(Data[[#This Row],[Tintern ]]-Data[[#This Row],[temperatuur]])*Uitgangspunten!$B$9,0),1)</f>
        <v>3.8</v>
      </c>
      <c r="I5862"/>
      <c r="J5862"/>
      <c r="K5862" s="6"/>
      <c r="O5862" s="5"/>
      <c r="P5862" s="8"/>
      <c r="U5862"/>
      <c r="V5862"/>
    </row>
    <row r="5863" spans="1:22" x14ac:dyDescent="0.25">
      <c r="A5863">
        <v>2002</v>
      </c>
      <c r="B5863">
        <v>4</v>
      </c>
      <c r="C5863">
        <v>22</v>
      </c>
      <c r="D5863">
        <v>21</v>
      </c>
      <c r="E5863" s="13">
        <v>14.100000000000001</v>
      </c>
      <c r="F5863" s="7">
        <f>(((20-15)/(MIN($E$2:$E$8761)-15))*Data[[#This Row],[temperatuur]])+18.151</f>
        <v>15.18881512605042</v>
      </c>
      <c r="G5863" s="7">
        <f>Data[[#This Row],[Tintern ]]-Data[[#This Row],[temperatuur]]</f>
        <v>1.0888151260504184</v>
      </c>
      <c r="H5863" s="7">
        <f>ROUND(IF(Data[[#This Row],[deltaT]]&gt;0,(Data[[#This Row],[Tintern ]]-Data[[#This Row],[temperatuur]])*Uitgangspunten!$B$9,0),1)</f>
        <v>3.8</v>
      </c>
      <c r="I5863"/>
      <c r="J5863"/>
      <c r="K5863" s="6"/>
      <c r="O5863" s="5"/>
      <c r="P5863" s="8"/>
      <c r="U5863"/>
      <c r="V5863"/>
    </row>
    <row r="5864" spans="1:22" x14ac:dyDescent="0.25">
      <c r="A5864">
        <v>2000</v>
      </c>
      <c r="B5864">
        <v>5</v>
      </c>
      <c r="C5864">
        <v>4</v>
      </c>
      <c r="D5864">
        <v>19</v>
      </c>
      <c r="E5864" s="13">
        <v>14.100000000000001</v>
      </c>
      <c r="F5864" s="7">
        <f>(((20-15)/(MIN($E$2:$E$8761)-15))*Data[[#This Row],[temperatuur]])+18.151</f>
        <v>15.18881512605042</v>
      </c>
      <c r="G5864" s="7">
        <f>Data[[#This Row],[Tintern ]]-Data[[#This Row],[temperatuur]]</f>
        <v>1.0888151260504184</v>
      </c>
      <c r="H5864" s="7">
        <f>ROUND(IF(Data[[#This Row],[deltaT]]&gt;0,(Data[[#This Row],[Tintern ]]-Data[[#This Row],[temperatuur]])*Uitgangspunten!$B$9,0),1)</f>
        <v>3.8</v>
      </c>
      <c r="I5864"/>
      <c r="J5864"/>
      <c r="K5864" s="6"/>
      <c r="O5864" s="5"/>
      <c r="P5864" s="8"/>
      <c r="U5864"/>
      <c r="V5864"/>
    </row>
    <row r="5865" spans="1:22" x14ac:dyDescent="0.25">
      <c r="A5865">
        <v>2000</v>
      </c>
      <c r="B5865">
        <v>5</v>
      </c>
      <c r="C5865">
        <v>20</v>
      </c>
      <c r="D5865">
        <v>14</v>
      </c>
      <c r="E5865" s="13">
        <v>14.100000000000001</v>
      </c>
      <c r="F5865" s="7">
        <f>(((20-15)/(MIN($E$2:$E$8761)-15))*Data[[#This Row],[temperatuur]])+18.151</f>
        <v>15.18881512605042</v>
      </c>
      <c r="G5865" s="7">
        <f>Data[[#This Row],[Tintern ]]-Data[[#This Row],[temperatuur]]</f>
        <v>1.0888151260504184</v>
      </c>
      <c r="H5865" s="7">
        <f>ROUND(IF(Data[[#This Row],[deltaT]]&gt;0,(Data[[#This Row],[Tintern ]]-Data[[#This Row],[temperatuur]])*Uitgangspunten!$B$9,0),1)</f>
        <v>3.8</v>
      </c>
      <c r="I5865"/>
      <c r="J5865"/>
      <c r="K5865" s="6"/>
      <c r="O5865" s="5"/>
      <c r="P5865" s="8"/>
      <c r="U5865"/>
      <c r="V5865"/>
    </row>
    <row r="5866" spans="1:22" x14ac:dyDescent="0.25">
      <c r="A5866">
        <v>2000</v>
      </c>
      <c r="B5866">
        <v>5</v>
      </c>
      <c r="C5866">
        <v>25</v>
      </c>
      <c r="D5866">
        <v>6</v>
      </c>
      <c r="E5866" s="13">
        <v>14.100000000000001</v>
      </c>
      <c r="F5866" s="7">
        <f>(((20-15)/(MIN($E$2:$E$8761)-15))*Data[[#This Row],[temperatuur]])+18.151</f>
        <v>15.18881512605042</v>
      </c>
      <c r="G5866" s="7">
        <f>Data[[#This Row],[Tintern ]]-Data[[#This Row],[temperatuur]]</f>
        <v>1.0888151260504184</v>
      </c>
      <c r="H5866" s="7">
        <f>ROUND(IF(Data[[#This Row],[deltaT]]&gt;0,(Data[[#This Row],[Tintern ]]-Data[[#This Row],[temperatuur]])*Uitgangspunten!$B$9,0),1)</f>
        <v>3.8</v>
      </c>
      <c r="I5866"/>
      <c r="J5866"/>
      <c r="K5866" s="6"/>
      <c r="O5866" s="5"/>
      <c r="P5866" s="8"/>
      <c r="U5866"/>
      <c r="V5866"/>
    </row>
    <row r="5867" spans="1:22" x14ac:dyDescent="0.25">
      <c r="A5867">
        <v>2000</v>
      </c>
      <c r="B5867">
        <v>5</v>
      </c>
      <c r="C5867">
        <v>25</v>
      </c>
      <c r="D5867">
        <v>7</v>
      </c>
      <c r="E5867" s="13">
        <v>14.100000000000001</v>
      </c>
      <c r="F5867" s="7">
        <f>(((20-15)/(MIN($E$2:$E$8761)-15))*Data[[#This Row],[temperatuur]])+18.151</f>
        <v>15.18881512605042</v>
      </c>
      <c r="G5867" s="7">
        <f>Data[[#This Row],[Tintern ]]-Data[[#This Row],[temperatuur]]</f>
        <v>1.0888151260504184</v>
      </c>
      <c r="H5867" s="7">
        <f>ROUND(IF(Data[[#This Row],[deltaT]]&gt;0,(Data[[#This Row],[Tintern ]]-Data[[#This Row],[temperatuur]])*Uitgangspunten!$B$9,0),1)</f>
        <v>3.8</v>
      </c>
      <c r="I5867"/>
      <c r="J5867"/>
      <c r="K5867" s="6"/>
      <c r="O5867" s="5"/>
      <c r="P5867" s="8"/>
      <c r="U5867"/>
      <c r="V5867"/>
    </row>
    <row r="5868" spans="1:22" x14ac:dyDescent="0.25">
      <c r="A5868">
        <v>2000</v>
      </c>
      <c r="B5868">
        <v>5</v>
      </c>
      <c r="C5868">
        <v>29</v>
      </c>
      <c r="D5868">
        <v>15</v>
      </c>
      <c r="E5868" s="13">
        <v>14.100000000000001</v>
      </c>
      <c r="F5868" s="7">
        <f>(((20-15)/(MIN($E$2:$E$8761)-15))*Data[[#This Row],[temperatuur]])+18.151</f>
        <v>15.18881512605042</v>
      </c>
      <c r="G5868" s="7">
        <f>Data[[#This Row],[Tintern ]]-Data[[#This Row],[temperatuur]]</f>
        <v>1.0888151260504184</v>
      </c>
      <c r="H5868" s="7">
        <f>ROUND(IF(Data[[#This Row],[deltaT]]&gt;0,(Data[[#This Row],[Tintern ]]-Data[[#This Row],[temperatuur]])*Uitgangspunten!$B$9,0),1)</f>
        <v>3.8</v>
      </c>
      <c r="I5868"/>
      <c r="J5868"/>
      <c r="K5868" s="6"/>
      <c r="O5868" s="5"/>
      <c r="P5868" s="8"/>
      <c r="U5868"/>
      <c r="V5868"/>
    </row>
    <row r="5869" spans="1:22" x14ac:dyDescent="0.25">
      <c r="A5869">
        <v>2011</v>
      </c>
      <c r="B5869">
        <v>6</v>
      </c>
      <c r="C5869">
        <v>2</v>
      </c>
      <c r="D5869">
        <v>24</v>
      </c>
      <c r="E5869" s="13">
        <v>14.100000000000001</v>
      </c>
      <c r="F5869" s="7">
        <f>(((20-15)/(MIN($E$2:$E$8761)-15))*Data[[#This Row],[temperatuur]])+18.151</f>
        <v>15.18881512605042</v>
      </c>
      <c r="G5869" s="7">
        <f>Data[[#This Row],[Tintern ]]-Data[[#This Row],[temperatuur]]</f>
        <v>1.0888151260504184</v>
      </c>
      <c r="H5869" s="7">
        <f>ROUND(IF(Data[[#This Row],[deltaT]]&gt;0,(Data[[#This Row],[Tintern ]]-Data[[#This Row],[temperatuur]])*Uitgangspunten!$B$9,0),1)</f>
        <v>3.8</v>
      </c>
      <c r="I5869"/>
      <c r="J5869"/>
      <c r="K5869" s="6"/>
      <c r="O5869" s="5"/>
      <c r="P5869" s="8"/>
      <c r="U5869"/>
      <c r="V5869"/>
    </row>
    <row r="5870" spans="1:22" x14ac:dyDescent="0.25">
      <c r="A5870">
        <v>2011</v>
      </c>
      <c r="B5870">
        <v>6</v>
      </c>
      <c r="C5870">
        <v>9</v>
      </c>
      <c r="D5870">
        <v>7</v>
      </c>
      <c r="E5870" s="13">
        <v>14.100000000000001</v>
      </c>
      <c r="F5870" s="7">
        <f>(((20-15)/(MIN($E$2:$E$8761)-15))*Data[[#This Row],[temperatuur]])+18.151</f>
        <v>15.18881512605042</v>
      </c>
      <c r="G5870" s="7">
        <f>Data[[#This Row],[Tintern ]]-Data[[#This Row],[temperatuur]]</f>
        <v>1.0888151260504184</v>
      </c>
      <c r="H5870" s="7">
        <f>ROUND(IF(Data[[#This Row],[deltaT]]&gt;0,(Data[[#This Row],[Tintern ]]-Data[[#This Row],[temperatuur]])*Uitgangspunten!$B$9,0),1)</f>
        <v>3.8</v>
      </c>
      <c r="I5870"/>
      <c r="J5870"/>
      <c r="K5870" s="6"/>
      <c r="O5870" s="5"/>
      <c r="P5870" s="8"/>
      <c r="U5870"/>
      <c r="V5870"/>
    </row>
    <row r="5871" spans="1:22" x14ac:dyDescent="0.25">
      <c r="A5871">
        <v>2011</v>
      </c>
      <c r="B5871">
        <v>6</v>
      </c>
      <c r="C5871">
        <v>23</v>
      </c>
      <c r="D5871">
        <v>4</v>
      </c>
      <c r="E5871" s="13">
        <v>14.100000000000001</v>
      </c>
      <c r="F5871" s="7">
        <f>(((20-15)/(MIN($E$2:$E$8761)-15))*Data[[#This Row],[temperatuur]])+18.151</f>
        <v>15.18881512605042</v>
      </c>
      <c r="G5871" s="7">
        <f>Data[[#This Row],[Tintern ]]-Data[[#This Row],[temperatuur]]</f>
        <v>1.0888151260504184</v>
      </c>
      <c r="H5871" s="7">
        <f>ROUND(IF(Data[[#This Row],[deltaT]]&gt;0,(Data[[#This Row],[Tintern ]]-Data[[#This Row],[temperatuur]])*Uitgangspunten!$B$9,0),1)</f>
        <v>3.8</v>
      </c>
      <c r="I5871"/>
      <c r="J5871"/>
      <c r="K5871" s="6"/>
      <c r="O5871" s="5"/>
      <c r="P5871" s="8"/>
      <c r="U5871"/>
      <c r="V5871"/>
    </row>
    <row r="5872" spans="1:22" x14ac:dyDescent="0.25">
      <c r="A5872">
        <v>2008</v>
      </c>
      <c r="B5872">
        <v>7</v>
      </c>
      <c r="C5872">
        <v>2</v>
      </c>
      <c r="D5872">
        <v>3</v>
      </c>
      <c r="E5872" s="13">
        <v>14.100000000000001</v>
      </c>
      <c r="F5872" s="7">
        <f>(((20-15)/(MIN($E$2:$E$8761)-15))*Data[[#This Row],[temperatuur]])+18.151</f>
        <v>15.18881512605042</v>
      </c>
      <c r="G5872" s="7">
        <f>Data[[#This Row],[Tintern ]]-Data[[#This Row],[temperatuur]]</f>
        <v>1.0888151260504184</v>
      </c>
      <c r="H5872" s="7">
        <f>ROUND(IF(Data[[#This Row],[deltaT]]&gt;0,(Data[[#This Row],[Tintern ]]-Data[[#This Row],[temperatuur]])*Uitgangspunten!$B$9,0),1)</f>
        <v>3.8</v>
      </c>
      <c r="I5872"/>
      <c r="J5872"/>
      <c r="K5872" s="6"/>
      <c r="O5872" s="5"/>
      <c r="P5872" s="8"/>
      <c r="U5872"/>
      <c r="V5872"/>
    </row>
    <row r="5873" spans="1:22" x14ac:dyDescent="0.25">
      <c r="A5873">
        <v>2008</v>
      </c>
      <c r="B5873">
        <v>7</v>
      </c>
      <c r="C5873">
        <v>7</v>
      </c>
      <c r="D5873">
        <v>24</v>
      </c>
      <c r="E5873" s="13">
        <v>14.100000000000001</v>
      </c>
      <c r="F5873" s="7">
        <f>(((20-15)/(MIN($E$2:$E$8761)-15))*Data[[#This Row],[temperatuur]])+18.151</f>
        <v>15.18881512605042</v>
      </c>
      <c r="G5873" s="7">
        <f>Data[[#This Row],[Tintern ]]-Data[[#This Row],[temperatuur]]</f>
        <v>1.0888151260504184</v>
      </c>
      <c r="H5873" s="7">
        <f>ROUND(IF(Data[[#This Row],[deltaT]]&gt;0,(Data[[#This Row],[Tintern ]]-Data[[#This Row],[temperatuur]])*Uitgangspunten!$B$9,0),1)</f>
        <v>3.8</v>
      </c>
      <c r="I5873"/>
      <c r="J5873"/>
      <c r="K5873" s="6"/>
      <c r="O5873" s="5"/>
      <c r="P5873" s="8"/>
      <c r="U5873"/>
      <c r="V5873"/>
    </row>
    <row r="5874" spans="1:22" x14ac:dyDescent="0.25">
      <c r="A5874">
        <v>2008</v>
      </c>
      <c r="B5874">
        <v>7</v>
      </c>
      <c r="C5874">
        <v>18</v>
      </c>
      <c r="D5874">
        <v>3</v>
      </c>
      <c r="E5874" s="13">
        <v>14.100000000000001</v>
      </c>
      <c r="F5874" s="7">
        <f>(((20-15)/(MIN($E$2:$E$8761)-15))*Data[[#This Row],[temperatuur]])+18.151</f>
        <v>15.18881512605042</v>
      </c>
      <c r="G5874" s="7">
        <f>Data[[#This Row],[Tintern ]]-Data[[#This Row],[temperatuur]]</f>
        <v>1.0888151260504184</v>
      </c>
      <c r="H5874" s="7">
        <f>ROUND(IF(Data[[#This Row],[deltaT]]&gt;0,(Data[[#This Row],[Tintern ]]-Data[[#This Row],[temperatuur]])*Uitgangspunten!$B$9,0),1)</f>
        <v>3.8</v>
      </c>
      <c r="I5874"/>
      <c r="J5874"/>
      <c r="K5874" s="6"/>
      <c r="O5874" s="5"/>
      <c r="P5874" s="8"/>
      <c r="U5874"/>
      <c r="V5874"/>
    </row>
    <row r="5875" spans="1:22" x14ac:dyDescent="0.25">
      <c r="A5875">
        <v>2008</v>
      </c>
      <c r="B5875">
        <v>7</v>
      </c>
      <c r="C5875">
        <v>20</v>
      </c>
      <c r="D5875">
        <v>6</v>
      </c>
      <c r="E5875" s="13">
        <v>14.100000000000001</v>
      </c>
      <c r="F5875" s="7">
        <f>(((20-15)/(MIN($E$2:$E$8761)-15))*Data[[#This Row],[temperatuur]])+18.151</f>
        <v>15.18881512605042</v>
      </c>
      <c r="G5875" s="7">
        <f>Data[[#This Row],[Tintern ]]-Data[[#This Row],[temperatuur]]</f>
        <v>1.0888151260504184</v>
      </c>
      <c r="H5875" s="7">
        <f>ROUND(IF(Data[[#This Row],[deltaT]]&gt;0,(Data[[#This Row],[Tintern ]]-Data[[#This Row],[temperatuur]])*Uitgangspunten!$B$9,0),1)</f>
        <v>3.8</v>
      </c>
      <c r="I5875"/>
      <c r="J5875"/>
      <c r="K5875" s="6"/>
      <c r="O5875" s="5"/>
      <c r="P5875" s="8"/>
      <c r="U5875"/>
      <c r="V5875"/>
    </row>
    <row r="5876" spans="1:22" x14ac:dyDescent="0.25">
      <c r="A5876">
        <v>2008</v>
      </c>
      <c r="B5876">
        <v>7</v>
      </c>
      <c r="C5876">
        <v>20</v>
      </c>
      <c r="D5876">
        <v>15</v>
      </c>
      <c r="E5876" s="13">
        <v>14.100000000000001</v>
      </c>
      <c r="F5876" s="7">
        <f>(((20-15)/(MIN($E$2:$E$8761)-15))*Data[[#This Row],[temperatuur]])+18.151</f>
        <v>15.18881512605042</v>
      </c>
      <c r="G5876" s="7">
        <f>Data[[#This Row],[Tintern ]]-Data[[#This Row],[temperatuur]]</f>
        <v>1.0888151260504184</v>
      </c>
      <c r="H5876" s="7">
        <f>ROUND(IF(Data[[#This Row],[deltaT]]&gt;0,(Data[[#This Row],[Tintern ]]-Data[[#This Row],[temperatuur]])*Uitgangspunten!$B$9,0),1)</f>
        <v>3.8</v>
      </c>
      <c r="I5876"/>
      <c r="J5876"/>
      <c r="K5876" s="6"/>
      <c r="O5876" s="5"/>
      <c r="P5876" s="8"/>
      <c r="U5876"/>
      <c r="V5876"/>
    </row>
    <row r="5877" spans="1:22" x14ac:dyDescent="0.25">
      <c r="A5877">
        <v>2008</v>
      </c>
      <c r="B5877">
        <v>7</v>
      </c>
      <c r="C5877">
        <v>22</v>
      </c>
      <c r="D5877">
        <v>7</v>
      </c>
      <c r="E5877" s="13">
        <v>14.100000000000001</v>
      </c>
      <c r="F5877" s="7">
        <f>(((20-15)/(MIN($E$2:$E$8761)-15))*Data[[#This Row],[temperatuur]])+18.151</f>
        <v>15.18881512605042</v>
      </c>
      <c r="G5877" s="7">
        <f>Data[[#This Row],[Tintern ]]-Data[[#This Row],[temperatuur]]</f>
        <v>1.0888151260504184</v>
      </c>
      <c r="H5877" s="7">
        <f>ROUND(IF(Data[[#This Row],[deltaT]]&gt;0,(Data[[#This Row],[Tintern ]]-Data[[#This Row],[temperatuur]])*Uitgangspunten!$B$9,0),1)</f>
        <v>3.8</v>
      </c>
      <c r="I5877"/>
      <c r="J5877"/>
      <c r="K5877" s="6"/>
      <c r="O5877" s="5"/>
      <c r="P5877" s="8"/>
      <c r="U5877"/>
      <c r="V5877"/>
    </row>
    <row r="5878" spans="1:22" x14ac:dyDescent="0.25">
      <c r="A5878">
        <v>2008</v>
      </c>
      <c r="B5878">
        <v>7</v>
      </c>
      <c r="C5878">
        <v>24</v>
      </c>
      <c r="D5878">
        <v>3</v>
      </c>
      <c r="E5878" s="13">
        <v>14.100000000000001</v>
      </c>
      <c r="F5878" s="7">
        <f>(((20-15)/(MIN($E$2:$E$8761)-15))*Data[[#This Row],[temperatuur]])+18.151</f>
        <v>15.18881512605042</v>
      </c>
      <c r="G5878" s="7">
        <f>Data[[#This Row],[Tintern ]]-Data[[#This Row],[temperatuur]]</f>
        <v>1.0888151260504184</v>
      </c>
      <c r="H5878" s="7">
        <f>ROUND(IF(Data[[#This Row],[deltaT]]&gt;0,(Data[[#This Row],[Tintern ]]-Data[[#This Row],[temperatuur]])*Uitgangspunten!$B$9,0),1)</f>
        <v>3.8</v>
      </c>
      <c r="I5878"/>
      <c r="J5878"/>
      <c r="K5878" s="6"/>
      <c r="O5878" s="5"/>
      <c r="P5878" s="8"/>
      <c r="U5878"/>
      <c r="V5878"/>
    </row>
    <row r="5879" spans="1:22" x14ac:dyDescent="0.25">
      <c r="A5879">
        <v>2001</v>
      </c>
      <c r="B5879">
        <v>8</v>
      </c>
      <c r="C5879">
        <v>6</v>
      </c>
      <c r="D5879">
        <v>6</v>
      </c>
      <c r="E5879" s="13">
        <v>14.100000000000001</v>
      </c>
      <c r="F5879" s="7">
        <f>(((20-15)/(MIN($E$2:$E$8761)-15))*Data[[#This Row],[temperatuur]])+18.151</f>
        <v>15.18881512605042</v>
      </c>
      <c r="G5879" s="7">
        <f>Data[[#This Row],[Tintern ]]-Data[[#This Row],[temperatuur]]</f>
        <v>1.0888151260504184</v>
      </c>
      <c r="H5879" s="7">
        <f>ROUND(IF(Data[[#This Row],[deltaT]]&gt;0,(Data[[#This Row],[Tintern ]]-Data[[#This Row],[temperatuur]])*Uitgangspunten!$B$9,0),1)</f>
        <v>3.8</v>
      </c>
      <c r="I5879"/>
      <c r="J5879"/>
      <c r="K5879" s="6"/>
      <c r="O5879" s="5"/>
      <c r="P5879" s="8"/>
      <c r="U5879"/>
      <c r="V5879"/>
    </row>
    <row r="5880" spans="1:22" x14ac:dyDescent="0.25">
      <c r="A5880">
        <v>2001</v>
      </c>
      <c r="B5880">
        <v>8</v>
      </c>
      <c r="C5880">
        <v>9</v>
      </c>
      <c r="D5880">
        <v>20</v>
      </c>
      <c r="E5880" s="13">
        <v>14.100000000000001</v>
      </c>
      <c r="F5880" s="7">
        <f>(((20-15)/(MIN($E$2:$E$8761)-15))*Data[[#This Row],[temperatuur]])+18.151</f>
        <v>15.18881512605042</v>
      </c>
      <c r="G5880" s="7">
        <f>Data[[#This Row],[Tintern ]]-Data[[#This Row],[temperatuur]]</f>
        <v>1.0888151260504184</v>
      </c>
      <c r="H5880" s="7">
        <f>ROUND(IF(Data[[#This Row],[deltaT]]&gt;0,(Data[[#This Row],[Tintern ]]-Data[[#This Row],[temperatuur]])*Uitgangspunten!$B$9,0),1)</f>
        <v>3.8</v>
      </c>
      <c r="I5880"/>
      <c r="J5880"/>
      <c r="K5880" s="6"/>
      <c r="O5880" s="5"/>
      <c r="P5880" s="8"/>
      <c r="U5880"/>
      <c r="V5880"/>
    </row>
    <row r="5881" spans="1:22" x14ac:dyDescent="0.25">
      <c r="A5881">
        <v>2011</v>
      </c>
      <c r="B5881">
        <v>9</v>
      </c>
      <c r="C5881">
        <v>3</v>
      </c>
      <c r="D5881">
        <v>6</v>
      </c>
      <c r="E5881" s="13">
        <v>14.100000000000001</v>
      </c>
      <c r="F5881" s="7">
        <f>(((20-15)/(MIN($E$2:$E$8761)-15))*Data[[#This Row],[temperatuur]])+18.151</f>
        <v>15.18881512605042</v>
      </c>
      <c r="G5881" s="7">
        <f>Data[[#This Row],[Tintern ]]-Data[[#This Row],[temperatuur]]</f>
        <v>1.0888151260504184</v>
      </c>
      <c r="H5881" s="7">
        <f>ROUND(IF(Data[[#This Row],[deltaT]]&gt;0,(Data[[#This Row],[Tintern ]]-Data[[#This Row],[temperatuur]])*Uitgangspunten!$B$9,0),1)</f>
        <v>3.8</v>
      </c>
      <c r="I5881"/>
      <c r="J5881"/>
      <c r="K5881" s="6"/>
      <c r="O5881" s="5"/>
      <c r="P5881" s="8"/>
      <c r="U5881"/>
      <c r="V5881"/>
    </row>
    <row r="5882" spans="1:22" x14ac:dyDescent="0.25">
      <c r="A5882">
        <v>2011</v>
      </c>
      <c r="B5882">
        <v>9</v>
      </c>
      <c r="C5882">
        <v>5</v>
      </c>
      <c r="D5882">
        <v>1</v>
      </c>
      <c r="E5882" s="13">
        <v>14.100000000000001</v>
      </c>
      <c r="F5882" s="7">
        <f>(((20-15)/(MIN($E$2:$E$8761)-15))*Data[[#This Row],[temperatuur]])+18.151</f>
        <v>15.18881512605042</v>
      </c>
      <c r="G5882" s="7">
        <f>Data[[#This Row],[Tintern ]]-Data[[#This Row],[temperatuur]]</f>
        <v>1.0888151260504184</v>
      </c>
      <c r="H5882" s="7">
        <f>ROUND(IF(Data[[#This Row],[deltaT]]&gt;0,(Data[[#This Row],[Tintern ]]-Data[[#This Row],[temperatuur]])*Uitgangspunten!$B$9,0),1)</f>
        <v>3.8</v>
      </c>
      <c r="I5882">
        <f>(MAX(E5858:E5881)+MIN(E5858:E5881))/20</f>
        <v>1.405</v>
      </c>
      <c r="J5882"/>
      <c r="K5882" s="6"/>
      <c r="O5882" s="5"/>
      <c r="P5882" s="8"/>
      <c r="U5882"/>
      <c r="V5882"/>
    </row>
    <row r="5883" spans="1:22" x14ac:dyDescent="0.25">
      <c r="A5883">
        <v>2011</v>
      </c>
      <c r="B5883">
        <v>9</v>
      </c>
      <c r="C5883">
        <v>13</v>
      </c>
      <c r="D5883">
        <v>6</v>
      </c>
      <c r="E5883" s="13">
        <v>14.100000000000001</v>
      </c>
      <c r="F5883" s="7">
        <f>(((20-15)/(MIN($E$2:$E$8761)-15))*Data[[#This Row],[temperatuur]])+18.151</f>
        <v>15.18881512605042</v>
      </c>
      <c r="G5883" s="7">
        <f>Data[[#This Row],[Tintern ]]-Data[[#This Row],[temperatuur]]</f>
        <v>1.0888151260504184</v>
      </c>
      <c r="H5883" s="7">
        <f>ROUND(IF(Data[[#This Row],[deltaT]]&gt;0,(Data[[#This Row],[Tintern ]]-Data[[#This Row],[temperatuur]])*Uitgangspunten!$B$9,0),1)</f>
        <v>3.8</v>
      </c>
      <c r="I5883"/>
      <c r="J5883"/>
      <c r="K5883" s="6"/>
      <c r="O5883" s="5"/>
      <c r="P5883" s="8"/>
      <c r="U5883"/>
      <c r="V5883"/>
    </row>
    <row r="5884" spans="1:22" x14ac:dyDescent="0.25">
      <c r="A5884">
        <v>2011</v>
      </c>
      <c r="B5884">
        <v>9</v>
      </c>
      <c r="C5884">
        <v>18</v>
      </c>
      <c r="D5884">
        <v>15</v>
      </c>
      <c r="E5884" s="13">
        <v>14.100000000000001</v>
      </c>
      <c r="F5884" s="7">
        <f>(((20-15)/(MIN($E$2:$E$8761)-15))*Data[[#This Row],[temperatuur]])+18.151</f>
        <v>15.18881512605042</v>
      </c>
      <c r="G5884" s="7">
        <f>Data[[#This Row],[Tintern ]]-Data[[#This Row],[temperatuur]]</f>
        <v>1.0888151260504184</v>
      </c>
      <c r="H5884" s="7">
        <f>ROUND(IF(Data[[#This Row],[deltaT]]&gt;0,(Data[[#This Row],[Tintern ]]-Data[[#This Row],[temperatuur]])*Uitgangspunten!$B$9,0),1)</f>
        <v>3.8</v>
      </c>
      <c r="I5884"/>
      <c r="J5884"/>
      <c r="K5884" s="6"/>
      <c r="O5884" s="5"/>
      <c r="P5884" s="8"/>
      <c r="U5884"/>
      <c r="V5884"/>
    </row>
    <row r="5885" spans="1:22" x14ac:dyDescent="0.25">
      <c r="A5885">
        <v>2011</v>
      </c>
      <c r="B5885">
        <v>9</v>
      </c>
      <c r="C5885">
        <v>21</v>
      </c>
      <c r="D5885">
        <v>24</v>
      </c>
      <c r="E5885" s="13">
        <v>14.100000000000001</v>
      </c>
      <c r="F5885" s="7">
        <f>(((20-15)/(MIN($E$2:$E$8761)-15))*Data[[#This Row],[temperatuur]])+18.151</f>
        <v>15.18881512605042</v>
      </c>
      <c r="G5885" s="7">
        <f>Data[[#This Row],[Tintern ]]-Data[[#This Row],[temperatuur]]</f>
        <v>1.0888151260504184</v>
      </c>
      <c r="H5885" s="7">
        <f>ROUND(IF(Data[[#This Row],[deltaT]]&gt;0,(Data[[#This Row],[Tintern ]]-Data[[#This Row],[temperatuur]])*Uitgangspunten!$B$9,0),1)</f>
        <v>3.8</v>
      </c>
      <c r="I5885"/>
      <c r="J5885"/>
      <c r="K5885" s="6"/>
      <c r="O5885" s="5"/>
      <c r="P5885" s="8"/>
      <c r="U5885"/>
      <c r="V5885"/>
    </row>
    <row r="5886" spans="1:22" x14ac:dyDescent="0.25">
      <c r="A5886">
        <v>2011</v>
      </c>
      <c r="B5886">
        <v>9</v>
      </c>
      <c r="C5886">
        <v>22</v>
      </c>
      <c r="D5886">
        <v>7</v>
      </c>
      <c r="E5886" s="13">
        <v>14.100000000000001</v>
      </c>
      <c r="F5886" s="7">
        <f>(((20-15)/(MIN($E$2:$E$8761)-15))*Data[[#This Row],[temperatuur]])+18.151</f>
        <v>15.18881512605042</v>
      </c>
      <c r="G5886" s="7">
        <f>Data[[#This Row],[Tintern ]]-Data[[#This Row],[temperatuur]]</f>
        <v>1.0888151260504184</v>
      </c>
      <c r="H5886" s="7">
        <f>ROUND(IF(Data[[#This Row],[deltaT]]&gt;0,(Data[[#This Row],[Tintern ]]-Data[[#This Row],[temperatuur]])*Uitgangspunten!$B$9,0),1)</f>
        <v>3.8</v>
      </c>
      <c r="I5886"/>
      <c r="J5886"/>
      <c r="K5886" s="6"/>
      <c r="O5886" s="5"/>
      <c r="P5886" s="8"/>
      <c r="U5886"/>
      <c r="V5886"/>
    </row>
    <row r="5887" spans="1:22" x14ac:dyDescent="0.25">
      <c r="A5887">
        <v>2011</v>
      </c>
      <c r="B5887">
        <v>9</v>
      </c>
      <c r="C5887">
        <v>25</v>
      </c>
      <c r="D5887">
        <v>22</v>
      </c>
      <c r="E5887" s="13">
        <v>14.100000000000001</v>
      </c>
      <c r="F5887" s="7">
        <f>(((20-15)/(MIN($E$2:$E$8761)-15))*Data[[#This Row],[temperatuur]])+18.151</f>
        <v>15.18881512605042</v>
      </c>
      <c r="G5887" s="7">
        <f>Data[[#This Row],[Tintern ]]-Data[[#This Row],[temperatuur]]</f>
        <v>1.0888151260504184</v>
      </c>
      <c r="H5887" s="7">
        <f>ROUND(IF(Data[[#This Row],[deltaT]]&gt;0,(Data[[#This Row],[Tintern ]]-Data[[#This Row],[temperatuur]])*Uitgangspunten!$B$9,0),1)</f>
        <v>3.8</v>
      </c>
      <c r="I5887"/>
      <c r="J5887"/>
      <c r="K5887" s="6"/>
      <c r="O5887" s="5"/>
      <c r="P5887" s="8"/>
      <c r="U5887"/>
      <c r="V5887"/>
    </row>
    <row r="5888" spans="1:22" x14ac:dyDescent="0.25">
      <c r="A5888">
        <v>2010</v>
      </c>
      <c r="B5888">
        <v>10</v>
      </c>
      <c r="C5888">
        <v>9</v>
      </c>
      <c r="D5888">
        <v>19</v>
      </c>
      <c r="E5888" s="13">
        <v>14.100000000000001</v>
      </c>
      <c r="F5888" s="7">
        <f>(((20-15)/(MIN($E$2:$E$8761)-15))*Data[[#This Row],[temperatuur]])+18.151</f>
        <v>15.18881512605042</v>
      </c>
      <c r="G5888" s="7">
        <f>Data[[#This Row],[Tintern ]]-Data[[#This Row],[temperatuur]]</f>
        <v>1.0888151260504184</v>
      </c>
      <c r="H5888" s="7">
        <f>ROUND(IF(Data[[#This Row],[deltaT]]&gt;0,(Data[[#This Row],[Tintern ]]-Data[[#This Row],[temperatuur]])*Uitgangspunten!$B$9,0),1)</f>
        <v>3.8</v>
      </c>
      <c r="I5888"/>
      <c r="J5888"/>
      <c r="K5888" s="6"/>
      <c r="O5888" s="5"/>
      <c r="P5888" s="8"/>
      <c r="U5888"/>
      <c r="V5888"/>
    </row>
    <row r="5889" spans="1:22" x14ac:dyDescent="0.25">
      <c r="A5889">
        <v>2003</v>
      </c>
      <c r="B5889">
        <v>11</v>
      </c>
      <c r="C5889">
        <v>5</v>
      </c>
      <c r="D5889">
        <v>13</v>
      </c>
      <c r="E5889" s="13">
        <v>14.100000000000001</v>
      </c>
      <c r="F5889" s="7">
        <f>(((20-15)/(MIN($E$2:$E$8761)-15))*Data[[#This Row],[temperatuur]])+18.151</f>
        <v>15.18881512605042</v>
      </c>
      <c r="G5889" s="7">
        <f>Data[[#This Row],[Tintern ]]-Data[[#This Row],[temperatuur]]</f>
        <v>1.0888151260504184</v>
      </c>
      <c r="H5889" s="7">
        <f>ROUND(IF(Data[[#This Row],[deltaT]]&gt;0,(Data[[#This Row],[Tintern ]]-Data[[#This Row],[temperatuur]])*Uitgangspunten!$B$9,0),1)</f>
        <v>3.8</v>
      </c>
      <c r="I5889"/>
      <c r="J5889"/>
      <c r="K5889" s="6"/>
      <c r="O5889" s="5"/>
      <c r="P5889" s="8"/>
      <c r="U5889"/>
      <c r="V5889"/>
    </row>
    <row r="5890" spans="1:22" x14ac:dyDescent="0.25">
      <c r="A5890">
        <v>2003</v>
      </c>
      <c r="B5890">
        <v>11</v>
      </c>
      <c r="C5890">
        <v>23</v>
      </c>
      <c r="D5890">
        <v>13</v>
      </c>
      <c r="E5890" s="13">
        <v>14.100000000000001</v>
      </c>
      <c r="F5890" s="7">
        <f>(((20-15)/(MIN($E$2:$E$8761)-15))*Data[[#This Row],[temperatuur]])+18.151</f>
        <v>15.18881512605042</v>
      </c>
      <c r="G5890" s="7">
        <f>Data[[#This Row],[Tintern ]]-Data[[#This Row],[temperatuur]]</f>
        <v>1.0888151260504184</v>
      </c>
      <c r="H5890" s="7">
        <f>ROUND(IF(Data[[#This Row],[deltaT]]&gt;0,(Data[[#This Row],[Tintern ]]-Data[[#This Row],[temperatuur]])*Uitgangspunten!$B$9,0),1)</f>
        <v>3.8</v>
      </c>
      <c r="I5890"/>
      <c r="J5890"/>
      <c r="K5890" s="6"/>
      <c r="O5890" s="5"/>
      <c r="P5890" s="8"/>
      <c r="U5890"/>
      <c r="V5890"/>
    </row>
    <row r="5891" spans="1:22" x14ac:dyDescent="0.25">
      <c r="A5891">
        <v>2004</v>
      </c>
      <c r="B5891">
        <v>2</v>
      </c>
      <c r="C5891">
        <v>3</v>
      </c>
      <c r="D5891">
        <v>24</v>
      </c>
      <c r="E5891" s="13">
        <v>14.200000000000001</v>
      </c>
      <c r="F5891" s="7">
        <f>(((20-15)/(MIN($E$2:$E$8761)-15))*Data[[#This Row],[temperatuur]])+18.151</f>
        <v>15.167806722689075</v>
      </c>
      <c r="G5891" s="7">
        <f>Data[[#This Row],[Tintern ]]-Data[[#This Row],[temperatuur]]</f>
        <v>0.96780672268907431</v>
      </c>
      <c r="H5891" s="7">
        <f>ROUND(IF(Data[[#This Row],[deltaT]]&gt;0,(Data[[#This Row],[Tintern ]]-Data[[#This Row],[temperatuur]])*Uitgangspunten!$B$9,0),1)</f>
        <v>3.4</v>
      </c>
      <c r="I5891"/>
      <c r="J5891"/>
      <c r="K5891" s="6"/>
      <c r="O5891" s="5"/>
      <c r="P5891" s="8"/>
      <c r="U5891"/>
      <c r="V5891"/>
    </row>
    <row r="5892" spans="1:22" x14ac:dyDescent="0.25">
      <c r="A5892">
        <v>2004</v>
      </c>
      <c r="B5892">
        <v>2</v>
      </c>
      <c r="C5892">
        <v>4</v>
      </c>
      <c r="D5892">
        <v>10</v>
      </c>
      <c r="E5892" s="13">
        <v>14.200000000000001</v>
      </c>
      <c r="F5892" s="7">
        <f>(((20-15)/(MIN($E$2:$E$8761)-15))*Data[[#This Row],[temperatuur]])+18.151</f>
        <v>15.167806722689075</v>
      </c>
      <c r="G5892" s="7">
        <f>Data[[#This Row],[Tintern ]]-Data[[#This Row],[temperatuur]]</f>
        <v>0.96780672268907431</v>
      </c>
      <c r="H5892" s="7">
        <f>ROUND(IF(Data[[#This Row],[deltaT]]&gt;0,(Data[[#This Row],[Tintern ]]-Data[[#This Row],[temperatuur]])*Uitgangspunten!$B$9,0),1)</f>
        <v>3.4</v>
      </c>
      <c r="I5892"/>
      <c r="J5892"/>
      <c r="K5892" s="6"/>
      <c r="O5892" s="5"/>
      <c r="P5892" s="8"/>
      <c r="U5892"/>
      <c r="V5892"/>
    </row>
    <row r="5893" spans="1:22" x14ac:dyDescent="0.25">
      <c r="A5893">
        <v>2004</v>
      </c>
      <c r="B5893">
        <v>3</v>
      </c>
      <c r="C5893">
        <v>17</v>
      </c>
      <c r="D5893">
        <v>9</v>
      </c>
      <c r="E5893" s="13">
        <v>14.200000000000001</v>
      </c>
      <c r="F5893" s="7">
        <f>(((20-15)/(MIN($E$2:$E$8761)-15))*Data[[#This Row],[temperatuur]])+18.151</f>
        <v>15.167806722689075</v>
      </c>
      <c r="G5893" s="7">
        <f>Data[[#This Row],[Tintern ]]-Data[[#This Row],[temperatuur]]</f>
        <v>0.96780672268907431</v>
      </c>
      <c r="H5893" s="7">
        <f>ROUND(IF(Data[[#This Row],[deltaT]]&gt;0,(Data[[#This Row],[Tintern ]]-Data[[#This Row],[temperatuur]])*Uitgangspunten!$B$9,0),1)</f>
        <v>3.4</v>
      </c>
      <c r="I5893"/>
      <c r="J5893"/>
      <c r="K5893" s="6"/>
      <c r="O5893" s="5"/>
      <c r="P5893" s="8"/>
      <c r="U5893"/>
      <c r="V5893"/>
    </row>
    <row r="5894" spans="1:22" x14ac:dyDescent="0.25">
      <c r="A5894">
        <v>2004</v>
      </c>
      <c r="B5894">
        <v>3</v>
      </c>
      <c r="C5894">
        <v>18</v>
      </c>
      <c r="D5894">
        <v>13</v>
      </c>
      <c r="E5894" s="13">
        <v>14.200000000000001</v>
      </c>
      <c r="F5894" s="7">
        <f>(((20-15)/(MIN($E$2:$E$8761)-15))*Data[[#This Row],[temperatuur]])+18.151</f>
        <v>15.167806722689075</v>
      </c>
      <c r="G5894" s="7">
        <f>Data[[#This Row],[Tintern ]]-Data[[#This Row],[temperatuur]]</f>
        <v>0.96780672268907431</v>
      </c>
      <c r="H5894" s="7">
        <f>ROUND(IF(Data[[#This Row],[deltaT]]&gt;0,(Data[[#This Row],[Tintern ]]-Data[[#This Row],[temperatuur]])*Uitgangspunten!$B$9,0),1)</f>
        <v>3.4</v>
      </c>
      <c r="I5894"/>
      <c r="J5894"/>
      <c r="K5894" s="6"/>
      <c r="O5894" s="5"/>
      <c r="P5894" s="8"/>
      <c r="U5894"/>
      <c r="V5894"/>
    </row>
    <row r="5895" spans="1:22" x14ac:dyDescent="0.25">
      <c r="A5895">
        <v>2002</v>
      </c>
      <c r="B5895">
        <v>4</v>
      </c>
      <c r="C5895">
        <v>23</v>
      </c>
      <c r="D5895">
        <v>8</v>
      </c>
      <c r="E5895" s="13">
        <v>14.200000000000001</v>
      </c>
      <c r="F5895" s="7">
        <f>(((20-15)/(MIN($E$2:$E$8761)-15))*Data[[#This Row],[temperatuur]])+18.151</f>
        <v>15.167806722689075</v>
      </c>
      <c r="G5895" s="7">
        <f>Data[[#This Row],[Tintern ]]-Data[[#This Row],[temperatuur]]</f>
        <v>0.96780672268907431</v>
      </c>
      <c r="H5895" s="7">
        <f>ROUND(IF(Data[[#This Row],[deltaT]]&gt;0,(Data[[#This Row],[Tintern ]]-Data[[#This Row],[temperatuur]])*Uitgangspunten!$B$9,0),1)</f>
        <v>3.4</v>
      </c>
      <c r="I5895"/>
      <c r="J5895"/>
      <c r="K5895" s="6"/>
      <c r="O5895" s="5"/>
      <c r="P5895" s="8"/>
      <c r="U5895"/>
      <c r="V5895"/>
    </row>
    <row r="5896" spans="1:22" x14ac:dyDescent="0.25">
      <c r="A5896">
        <v>2000</v>
      </c>
      <c r="B5896">
        <v>5</v>
      </c>
      <c r="C5896">
        <v>7</v>
      </c>
      <c r="D5896">
        <v>5</v>
      </c>
      <c r="E5896" s="13">
        <v>14.200000000000001</v>
      </c>
      <c r="F5896" s="7">
        <f>(((20-15)/(MIN($E$2:$E$8761)-15))*Data[[#This Row],[temperatuur]])+18.151</f>
        <v>15.167806722689075</v>
      </c>
      <c r="G5896" s="7">
        <f>Data[[#This Row],[Tintern ]]-Data[[#This Row],[temperatuur]]</f>
        <v>0.96780672268907431</v>
      </c>
      <c r="H5896" s="7">
        <f>ROUND(IF(Data[[#This Row],[deltaT]]&gt;0,(Data[[#This Row],[Tintern ]]-Data[[#This Row],[temperatuur]])*Uitgangspunten!$B$9,0),1)</f>
        <v>3.4</v>
      </c>
      <c r="I5896"/>
      <c r="J5896"/>
      <c r="K5896" s="6"/>
      <c r="O5896" s="5"/>
      <c r="P5896" s="8"/>
      <c r="U5896"/>
      <c r="V5896"/>
    </row>
    <row r="5897" spans="1:22" x14ac:dyDescent="0.25">
      <c r="A5897">
        <v>2000</v>
      </c>
      <c r="B5897">
        <v>5</v>
      </c>
      <c r="C5897">
        <v>10</v>
      </c>
      <c r="D5897">
        <v>3</v>
      </c>
      <c r="E5897" s="13">
        <v>14.200000000000001</v>
      </c>
      <c r="F5897" s="7">
        <f>(((20-15)/(MIN($E$2:$E$8761)-15))*Data[[#This Row],[temperatuur]])+18.151</f>
        <v>15.167806722689075</v>
      </c>
      <c r="G5897" s="7">
        <f>Data[[#This Row],[Tintern ]]-Data[[#This Row],[temperatuur]]</f>
        <v>0.96780672268907431</v>
      </c>
      <c r="H5897" s="7">
        <f>ROUND(IF(Data[[#This Row],[deltaT]]&gt;0,(Data[[#This Row],[Tintern ]]-Data[[#This Row],[temperatuur]])*Uitgangspunten!$B$9,0),1)</f>
        <v>3.4</v>
      </c>
      <c r="I5897"/>
      <c r="J5897"/>
      <c r="K5897" s="6"/>
      <c r="O5897" s="5"/>
      <c r="P5897" s="8"/>
      <c r="U5897"/>
      <c r="V5897"/>
    </row>
    <row r="5898" spans="1:22" x14ac:dyDescent="0.25">
      <c r="A5898">
        <v>2000</v>
      </c>
      <c r="B5898">
        <v>5</v>
      </c>
      <c r="C5898">
        <v>11</v>
      </c>
      <c r="D5898">
        <v>6</v>
      </c>
      <c r="E5898" s="13">
        <v>14.200000000000001</v>
      </c>
      <c r="F5898" s="7">
        <f>(((20-15)/(MIN($E$2:$E$8761)-15))*Data[[#This Row],[temperatuur]])+18.151</f>
        <v>15.167806722689075</v>
      </c>
      <c r="G5898" s="7">
        <f>Data[[#This Row],[Tintern ]]-Data[[#This Row],[temperatuur]]</f>
        <v>0.96780672268907431</v>
      </c>
      <c r="H5898" s="7">
        <f>ROUND(IF(Data[[#This Row],[deltaT]]&gt;0,(Data[[#This Row],[Tintern ]]-Data[[#This Row],[temperatuur]])*Uitgangspunten!$B$9,0),1)</f>
        <v>3.4</v>
      </c>
      <c r="I5898"/>
      <c r="J5898"/>
      <c r="K5898" s="6"/>
      <c r="O5898" s="5"/>
      <c r="P5898" s="8"/>
      <c r="U5898"/>
      <c r="V5898"/>
    </row>
    <row r="5899" spans="1:22" x14ac:dyDescent="0.25">
      <c r="A5899">
        <v>2000</v>
      </c>
      <c r="B5899">
        <v>5</v>
      </c>
      <c r="C5899">
        <v>25</v>
      </c>
      <c r="D5899">
        <v>18</v>
      </c>
      <c r="E5899" s="13">
        <v>14.200000000000001</v>
      </c>
      <c r="F5899" s="7">
        <f>(((20-15)/(MIN($E$2:$E$8761)-15))*Data[[#This Row],[temperatuur]])+18.151</f>
        <v>15.167806722689075</v>
      </c>
      <c r="G5899" s="7">
        <f>Data[[#This Row],[Tintern ]]-Data[[#This Row],[temperatuur]]</f>
        <v>0.96780672268907431</v>
      </c>
      <c r="H5899" s="7">
        <f>ROUND(IF(Data[[#This Row],[deltaT]]&gt;0,(Data[[#This Row],[Tintern ]]-Data[[#This Row],[temperatuur]])*Uitgangspunten!$B$9,0),1)</f>
        <v>3.4</v>
      </c>
      <c r="I5899"/>
      <c r="J5899"/>
      <c r="K5899" s="6"/>
      <c r="O5899" s="5"/>
      <c r="P5899" s="8"/>
      <c r="U5899"/>
      <c r="V5899"/>
    </row>
    <row r="5900" spans="1:22" x14ac:dyDescent="0.25">
      <c r="A5900">
        <v>2011</v>
      </c>
      <c r="B5900">
        <v>6</v>
      </c>
      <c r="C5900">
        <v>11</v>
      </c>
      <c r="D5900">
        <v>11</v>
      </c>
      <c r="E5900" s="13">
        <v>14.200000000000001</v>
      </c>
      <c r="F5900" s="7">
        <f>(((20-15)/(MIN($E$2:$E$8761)-15))*Data[[#This Row],[temperatuur]])+18.151</f>
        <v>15.167806722689075</v>
      </c>
      <c r="G5900" s="7">
        <f>Data[[#This Row],[Tintern ]]-Data[[#This Row],[temperatuur]]</f>
        <v>0.96780672268907431</v>
      </c>
      <c r="H5900" s="7">
        <f>ROUND(IF(Data[[#This Row],[deltaT]]&gt;0,(Data[[#This Row],[Tintern ]]-Data[[#This Row],[temperatuur]])*Uitgangspunten!$B$9,0),1)</f>
        <v>3.4</v>
      </c>
      <c r="I5900"/>
      <c r="J5900"/>
      <c r="K5900" s="6"/>
      <c r="O5900" s="5"/>
      <c r="P5900" s="8"/>
      <c r="U5900"/>
      <c r="V5900"/>
    </row>
    <row r="5901" spans="1:22" x14ac:dyDescent="0.25">
      <c r="A5901">
        <v>2011</v>
      </c>
      <c r="B5901">
        <v>6</v>
      </c>
      <c r="C5901">
        <v>13</v>
      </c>
      <c r="D5901">
        <v>4</v>
      </c>
      <c r="E5901" s="13">
        <v>14.200000000000001</v>
      </c>
      <c r="F5901" s="7">
        <f>(((20-15)/(MIN($E$2:$E$8761)-15))*Data[[#This Row],[temperatuur]])+18.151</f>
        <v>15.167806722689075</v>
      </c>
      <c r="G5901" s="7">
        <f>Data[[#This Row],[Tintern ]]-Data[[#This Row],[temperatuur]]</f>
        <v>0.96780672268907431</v>
      </c>
      <c r="H5901" s="7">
        <f>ROUND(IF(Data[[#This Row],[deltaT]]&gt;0,(Data[[#This Row],[Tintern ]]-Data[[#This Row],[temperatuur]])*Uitgangspunten!$B$9,0),1)</f>
        <v>3.4</v>
      </c>
      <c r="I5901"/>
      <c r="J5901"/>
      <c r="K5901" s="6"/>
      <c r="O5901" s="5"/>
      <c r="P5901" s="8"/>
      <c r="U5901"/>
      <c r="V5901"/>
    </row>
    <row r="5902" spans="1:22" x14ac:dyDescent="0.25">
      <c r="A5902">
        <v>2011</v>
      </c>
      <c r="B5902">
        <v>6</v>
      </c>
      <c r="C5902">
        <v>16</v>
      </c>
      <c r="D5902">
        <v>1</v>
      </c>
      <c r="E5902" s="13">
        <v>14.200000000000001</v>
      </c>
      <c r="F5902" s="7">
        <f>(((20-15)/(MIN($E$2:$E$8761)-15))*Data[[#This Row],[temperatuur]])+18.151</f>
        <v>15.167806722689075</v>
      </c>
      <c r="G5902" s="7">
        <f>Data[[#This Row],[Tintern ]]-Data[[#This Row],[temperatuur]]</f>
        <v>0.96780672268907431</v>
      </c>
      <c r="H5902" s="7">
        <f>ROUND(IF(Data[[#This Row],[deltaT]]&gt;0,(Data[[#This Row],[Tintern ]]-Data[[#This Row],[temperatuur]])*Uitgangspunten!$B$9,0),1)</f>
        <v>3.4</v>
      </c>
      <c r="I5902"/>
      <c r="J5902"/>
      <c r="K5902" s="6"/>
      <c r="O5902" s="5"/>
      <c r="P5902" s="8"/>
      <c r="U5902"/>
      <c r="V5902"/>
    </row>
    <row r="5903" spans="1:22" x14ac:dyDescent="0.25">
      <c r="A5903">
        <v>2011</v>
      </c>
      <c r="B5903">
        <v>6</v>
      </c>
      <c r="C5903">
        <v>19</v>
      </c>
      <c r="D5903">
        <v>16</v>
      </c>
      <c r="E5903" s="13">
        <v>14.200000000000001</v>
      </c>
      <c r="F5903" s="7">
        <f>(((20-15)/(MIN($E$2:$E$8761)-15))*Data[[#This Row],[temperatuur]])+18.151</f>
        <v>15.167806722689075</v>
      </c>
      <c r="G5903" s="7">
        <f>Data[[#This Row],[Tintern ]]-Data[[#This Row],[temperatuur]]</f>
        <v>0.96780672268907431</v>
      </c>
      <c r="H5903" s="7">
        <f>ROUND(IF(Data[[#This Row],[deltaT]]&gt;0,(Data[[#This Row],[Tintern ]]-Data[[#This Row],[temperatuur]])*Uitgangspunten!$B$9,0),1)</f>
        <v>3.4</v>
      </c>
      <c r="I5903"/>
      <c r="J5903"/>
      <c r="K5903" s="6"/>
      <c r="O5903" s="5"/>
      <c r="P5903" s="8"/>
      <c r="U5903"/>
      <c r="V5903"/>
    </row>
    <row r="5904" spans="1:22" x14ac:dyDescent="0.25">
      <c r="A5904">
        <v>2011</v>
      </c>
      <c r="B5904">
        <v>6</v>
      </c>
      <c r="C5904">
        <v>24</v>
      </c>
      <c r="D5904">
        <v>19</v>
      </c>
      <c r="E5904" s="13">
        <v>14.200000000000001</v>
      </c>
      <c r="F5904" s="7">
        <f>(((20-15)/(MIN($E$2:$E$8761)-15))*Data[[#This Row],[temperatuur]])+18.151</f>
        <v>15.167806722689075</v>
      </c>
      <c r="G5904" s="7">
        <f>Data[[#This Row],[Tintern ]]-Data[[#This Row],[temperatuur]]</f>
        <v>0.96780672268907431</v>
      </c>
      <c r="H5904" s="7">
        <f>ROUND(IF(Data[[#This Row],[deltaT]]&gt;0,(Data[[#This Row],[Tintern ]]-Data[[#This Row],[temperatuur]])*Uitgangspunten!$B$9,0),1)</f>
        <v>3.4</v>
      </c>
      <c r="I5904"/>
      <c r="J5904"/>
      <c r="K5904" s="6"/>
      <c r="O5904" s="5"/>
      <c r="P5904" s="8"/>
      <c r="U5904"/>
      <c r="V5904"/>
    </row>
    <row r="5905" spans="1:22" x14ac:dyDescent="0.25">
      <c r="A5905">
        <v>2008</v>
      </c>
      <c r="B5905">
        <v>7</v>
      </c>
      <c r="C5905">
        <v>8</v>
      </c>
      <c r="D5905">
        <v>1</v>
      </c>
      <c r="E5905" s="13">
        <v>14.200000000000001</v>
      </c>
      <c r="F5905" s="7">
        <f>(((20-15)/(MIN($E$2:$E$8761)-15))*Data[[#This Row],[temperatuur]])+18.151</f>
        <v>15.167806722689075</v>
      </c>
      <c r="G5905" s="7">
        <f>Data[[#This Row],[Tintern ]]-Data[[#This Row],[temperatuur]]</f>
        <v>0.96780672268907431</v>
      </c>
      <c r="H5905" s="7">
        <f>ROUND(IF(Data[[#This Row],[deltaT]]&gt;0,(Data[[#This Row],[Tintern ]]-Data[[#This Row],[temperatuur]])*Uitgangspunten!$B$9,0),1)</f>
        <v>3.4</v>
      </c>
      <c r="I5905"/>
      <c r="J5905"/>
      <c r="K5905" s="6"/>
      <c r="O5905" s="5"/>
      <c r="P5905" s="8"/>
      <c r="U5905"/>
      <c r="V5905"/>
    </row>
    <row r="5906" spans="1:22" x14ac:dyDescent="0.25">
      <c r="A5906">
        <v>2008</v>
      </c>
      <c r="B5906">
        <v>7</v>
      </c>
      <c r="C5906">
        <v>8</v>
      </c>
      <c r="D5906">
        <v>2</v>
      </c>
      <c r="E5906" s="13">
        <v>14.200000000000001</v>
      </c>
      <c r="F5906" s="7">
        <f>(((20-15)/(MIN($E$2:$E$8761)-15))*Data[[#This Row],[temperatuur]])+18.151</f>
        <v>15.167806722689075</v>
      </c>
      <c r="G5906" s="7">
        <f>Data[[#This Row],[Tintern ]]-Data[[#This Row],[temperatuur]]</f>
        <v>0.96780672268907431</v>
      </c>
      <c r="H5906" s="7">
        <f>ROUND(IF(Data[[#This Row],[deltaT]]&gt;0,(Data[[#This Row],[Tintern ]]-Data[[#This Row],[temperatuur]])*Uitgangspunten!$B$9,0),1)</f>
        <v>3.4</v>
      </c>
      <c r="I5906">
        <f>(MAX(E5882:E5905)+MIN(E5882:E5905))/20</f>
        <v>1.4150000000000003</v>
      </c>
      <c r="J5906"/>
      <c r="K5906" s="6"/>
      <c r="O5906" s="5"/>
      <c r="P5906" s="8"/>
      <c r="U5906"/>
      <c r="V5906"/>
    </row>
    <row r="5907" spans="1:22" x14ac:dyDescent="0.25">
      <c r="A5907">
        <v>2008</v>
      </c>
      <c r="B5907">
        <v>7</v>
      </c>
      <c r="C5907">
        <v>8</v>
      </c>
      <c r="D5907">
        <v>5</v>
      </c>
      <c r="E5907" s="13">
        <v>14.200000000000001</v>
      </c>
      <c r="F5907" s="7">
        <f>(((20-15)/(MIN($E$2:$E$8761)-15))*Data[[#This Row],[temperatuur]])+18.151</f>
        <v>15.167806722689075</v>
      </c>
      <c r="G5907" s="7">
        <f>Data[[#This Row],[Tintern ]]-Data[[#This Row],[temperatuur]]</f>
        <v>0.96780672268907431</v>
      </c>
      <c r="H5907" s="7">
        <f>ROUND(IF(Data[[#This Row],[deltaT]]&gt;0,(Data[[#This Row],[Tintern ]]-Data[[#This Row],[temperatuur]])*Uitgangspunten!$B$9,0),1)</f>
        <v>3.4</v>
      </c>
      <c r="I5907"/>
      <c r="J5907"/>
      <c r="K5907" s="6"/>
      <c r="O5907" s="5"/>
      <c r="P5907" s="8"/>
      <c r="U5907"/>
      <c r="V5907"/>
    </row>
    <row r="5908" spans="1:22" x14ac:dyDescent="0.25">
      <c r="A5908">
        <v>2008</v>
      </c>
      <c r="B5908">
        <v>7</v>
      </c>
      <c r="C5908">
        <v>17</v>
      </c>
      <c r="D5908">
        <v>3</v>
      </c>
      <c r="E5908" s="13">
        <v>14.200000000000001</v>
      </c>
      <c r="F5908" s="7">
        <f>(((20-15)/(MIN($E$2:$E$8761)-15))*Data[[#This Row],[temperatuur]])+18.151</f>
        <v>15.167806722689075</v>
      </c>
      <c r="G5908" s="7">
        <f>Data[[#This Row],[Tintern ]]-Data[[#This Row],[temperatuur]]</f>
        <v>0.96780672268907431</v>
      </c>
      <c r="H5908" s="7">
        <f>ROUND(IF(Data[[#This Row],[deltaT]]&gt;0,(Data[[#This Row],[Tintern ]]-Data[[#This Row],[temperatuur]])*Uitgangspunten!$B$9,0),1)</f>
        <v>3.4</v>
      </c>
      <c r="I5908"/>
      <c r="J5908"/>
      <c r="K5908" s="6"/>
      <c r="O5908" s="5"/>
      <c r="P5908" s="8"/>
      <c r="U5908"/>
      <c r="V5908"/>
    </row>
    <row r="5909" spans="1:22" x14ac:dyDescent="0.25">
      <c r="A5909">
        <v>2008</v>
      </c>
      <c r="B5909">
        <v>7</v>
      </c>
      <c r="C5909">
        <v>20</v>
      </c>
      <c r="D5909">
        <v>12</v>
      </c>
      <c r="E5909" s="13">
        <v>14.200000000000001</v>
      </c>
      <c r="F5909" s="7">
        <f>(((20-15)/(MIN($E$2:$E$8761)-15))*Data[[#This Row],[temperatuur]])+18.151</f>
        <v>15.167806722689075</v>
      </c>
      <c r="G5909" s="7">
        <f>Data[[#This Row],[Tintern ]]-Data[[#This Row],[temperatuur]]</f>
        <v>0.96780672268907431</v>
      </c>
      <c r="H5909" s="7">
        <f>ROUND(IF(Data[[#This Row],[deltaT]]&gt;0,(Data[[#This Row],[Tintern ]]-Data[[#This Row],[temperatuur]])*Uitgangspunten!$B$9,0),1)</f>
        <v>3.4</v>
      </c>
      <c r="I5909"/>
      <c r="J5909"/>
      <c r="K5909" s="6"/>
      <c r="O5909" s="5"/>
      <c r="P5909" s="8"/>
      <c r="U5909"/>
      <c r="V5909"/>
    </row>
    <row r="5910" spans="1:22" x14ac:dyDescent="0.25">
      <c r="A5910">
        <v>2008</v>
      </c>
      <c r="B5910">
        <v>7</v>
      </c>
      <c r="C5910">
        <v>20</v>
      </c>
      <c r="D5910">
        <v>19</v>
      </c>
      <c r="E5910" s="13">
        <v>14.200000000000001</v>
      </c>
      <c r="F5910" s="7">
        <f>(((20-15)/(MIN($E$2:$E$8761)-15))*Data[[#This Row],[temperatuur]])+18.151</f>
        <v>15.167806722689075</v>
      </c>
      <c r="G5910" s="7">
        <f>Data[[#This Row],[Tintern ]]-Data[[#This Row],[temperatuur]]</f>
        <v>0.96780672268907431</v>
      </c>
      <c r="H5910" s="7">
        <f>ROUND(IF(Data[[#This Row],[deltaT]]&gt;0,(Data[[#This Row],[Tintern ]]-Data[[#This Row],[temperatuur]])*Uitgangspunten!$B$9,0),1)</f>
        <v>3.4</v>
      </c>
      <c r="I5910"/>
      <c r="J5910"/>
      <c r="K5910" s="6"/>
      <c r="O5910" s="5"/>
      <c r="P5910" s="8"/>
      <c r="U5910"/>
      <c r="V5910"/>
    </row>
    <row r="5911" spans="1:22" x14ac:dyDescent="0.25">
      <c r="A5911">
        <v>2001</v>
      </c>
      <c r="B5911">
        <v>8</v>
      </c>
      <c r="C5911">
        <v>1</v>
      </c>
      <c r="D5911">
        <v>24</v>
      </c>
      <c r="E5911" s="13">
        <v>14.200000000000001</v>
      </c>
      <c r="F5911" s="7">
        <f>(((20-15)/(MIN($E$2:$E$8761)-15))*Data[[#This Row],[temperatuur]])+18.151</f>
        <v>15.167806722689075</v>
      </c>
      <c r="G5911" s="7">
        <f>Data[[#This Row],[Tintern ]]-Data[[#This Row],[temperatuur]]</f>
        <v>0.96780672268907431</v>
      </c>
      <c r="H5911" s="7">
        <f>ROUND(IF(Data[[#This Row],[deltaT]]&gt;0,(Data[[#This Row],[Tintern ]]-Data[[#This Row],[temperatuur]])*Uitgangspunten!$B$9,0),1)</f>
        <v>3.4</v>
      </c>
      <c r="I5911"/>
      <c r="J5911"/>
      <c r="K5911" s="6"/>
      <c r="O5911" s="5"/>
      <c r="P5911" s="8"/>
      <c r="U5911"/>
      <c r="V5911"/>
    </row>
    <row r="5912" spans="1:22" x14ac:dyDescent="0.25">
      <c r="A5912">
        <v>2001</v>
      </c>
      <c r="B5912">
        <v>8</v>
      </c>
      <c r="C5912">
        <v>5</v>
      </c>
      <c r="D5912">
        <v>1</v>
      </c>
      <c r="E5912" s="13">
        <v>14.200000000000001</v>
      </c>
      <c r="F5912" s="7">
        <f>(((20-15)/(MIN($E$2:$E$8761)-15))*Data[[#This Row],[temperatuur]])+18.151</f>
        <v>15.167806722689075</v>
      </c>
      <c r="G5912" s="7">
        <f>Data[[#This Row],[Tintern ]]-Data[[#This Row],[temperatuur]]</f>
        <v>0.96780672268907431</v>
      </c>
      <c r="H5912" s="7">
        <f>ROUND(IF(Data[[#This Row],[deltaT]]&gt;0,(Data[[#This Row],[Tintern ]]-Data[[#This Row],[temperatuur]])*Uitgangspunten!$B$9,0),1)</f>
        <v>3.4</v>
      </c>
      <c r="I5912"/>
      <c r="J5912"/>
      <c r="K5912" s="6"/>
      <c r="O5912" s="5"/>
      <c r="P5912" s="8"/>
      <c r="U5912"/>
      <c r="V5912"/>
    </row>
    <row r="5913" spans="1:22" x14ac:dyDescent="0.25">
      <c r="A5913">
        <v>2001</v>
      </c>
      <c r="B5913">
        <v>8</v>
      </c>
      <c r="C5913">
        <v>8</v>
      </c>
      <c r="D5913">
        <v>3</v>
      </c>
      <c r="E5913" s="13">
        <v>14.200000000000001</v>
      </c>
      <c r="F5913" s="7">
        <f>(((20-15)/(MIN($E$2:$E$8761)-15))*Data[[#This Row],[temperatuur]])+18.151</f>
        <v>15.167806722689075</v>
      </c>
      <c r="G5913" s="7">
        <f>Data[[#This Row],[Tintern ]]-Data[[#This Row],[temperatuur]]</f>
        <v>0.96780672268907431</v>
      </c>
      <c r="H5913" s="7">
        <f>ROUND(IF(Data[[#This Row],[deltaT]]&gt;0,(Data[[#This Row],[Tintern ]]-Data[[#This Row],[temperatuur]])*Uitgangspunten!$B$9,0),1)</f>
        <v>3.4</v>
      </c>
      <c r="I5913"/>
      <c r="J5913"/>
      <c r="K5913" s="6"/>
      <c r="O5913" s="5"/>
      <c r="P5913" s="8"/>
      <c r="U5913"/>
      <c r="V5913"/>
    </row>
    <row r="5914" spans="1:22" x14ac:dyDescent="0.25">
      <c r="A5914">
        <v>2001</v>
      </c>
      <c r="B5914">
        <v>8</v>
      </c>
      <c r="C5914">
        <v>9</v>
      </c>
      <c r="D5914">
        <v>6</v>
      </c>
      <c r="E5914" s="13">
        <v>14.200000000000001</v>
      </c>
      <c r="F5914" s="7">
        <f>(((20-15)/(MIN($E$2:$E$8761)-15))*Data[[#This Row],[temperatuur]])+18.151</f>
        <v>15.167806722689075</v>
      </c>
      <c r="G5914" s="7">
        <f>Data[[#This Row],[Tintern ]]-Data[[#This Row],[temperatuur]]</f>
        <v>0.96780672268907431</v>
      </c>
      <c r="H5914" s="7">
        <f>ROUND(IF(Data[[#This Row],[deltaT]]&gt;0,(Data[[#This Row],[Tintern ]]-Data[[#This Row],[temperatuur]])*Uitgangspunten!$B$9,0),1)</f>
        <v>3.4</v>
      </c>
      <c r="I5914"/>
      <c r="J5914"/>
      <c r="K5914" s="6"/>
      <c r="O5914" s="5"/>
      <c r="P5914" s="8"/>
      <c r="U5914"/>
      <c r="V5914"/>
    </row>
    <row r="5915" spans="1:22" x14ac:dyDescent="0.25">
      <c r="A5915">
        <v>2001</v>
      </c>
      <c r="B5915">
        <v>8</v>
      </c>
      <c r="C5915">
        <v>31</v>
      </c>
      <c r="D5915">
        <v>4</v>
      </c>
      <c r="E5915" s="13">
        <v>14.200000000000001</v>
      </c>
      <c r="F5915" s="7">
        <f>(((20-15)/(MIN($E$2:$E$8761)-15))*Data[[#This Row],[temperatuur]])+18.151</f>
        <v>15.167806722689075</v>
      </c>
      <c r="G5915" s="7">
        <f>Data[[#This Row],[Tintern ]]-Data[[#This Row],[temperatuur]]</f>
        <v>0.96780672268907431</v>
      </c>
      <c r="H5915" s="7">
        <f>ROUND(IF(Data[[#This Row],[deltaT]]&gt;0,(Data[[#This Row],[Tintern ]]-Data[[#This Row],[temperatuur]])*Uitgangspunten!$B$9,0),1)</f>
        <v>3.4</v>
      </c>
      <c r="I5915"/>
      <c r="J5915"/>
      <c r="K5915" s="6"/>
      <c r="O5915" s="5"/>
      <c r="P5915" s="8"/>
      <c r="U5915"/>
      <c r="V5915"/>
    </row>
    <row r="5916" spans="1:22" x14ac:dyDescent="0.25">
      <c r="A5916">
        <v>2011</v>
      </c>
      <c r="B5916">
        <v>9</v>
      </c>
      <c r="C5916">
        <v>2</v>
      </c>
      <c r="D5916">
        <v>23</v>
      </c>
      <c r="E5916" s="13">
        <v>14.200000000000001</v>
      </c>
      <c r="F5916" s="7">
        <f>(((20-15)/(MIN($E$2:$E$8761)-15))*Data[[#This Row],[temperatuur]])+18.151</f>
        <v>15.167806722689075</v>
      </c>
      <c r="G5916" s="7">
        <f>Data[[#This Row],[Tintern ]]-Data[[#This Row],[temperatuur]]</f>
        <v>0.96780672268907431</v>
      </c>
      <c r="H5916" s="7">
        <f>ROUND(IF(Data[[#This Row],[deltaT]]&gt;0,(Data[[#This Row],[Tintern ]]-Data[[#This Row],[temperatuur]])*Uitgangspunten!$B$9,0),1)</f>
        <v>3.4</v>
      </c>
      <c r="I5916"/>
      <c r="J5916"/>
      <c r="K5916" s="6"/>
      <c r="O5916" s="5"/>
      <c r="P5916" s="8"/>
      <c r="U5916"/>
      <c r="V5916"/>
    </row>
    <row r="5917" spans="1:22" x14ac:dyDescent="0.25">
      <c r="A5917">
        <v>2011</v>
      </c>
      <c r="B5917">
        <v>9</v>
      </c>
      <c r="C5917">
        <v>6</v>
      </c>
      <c r="D5917">
        <v>4</v>
      </c>
      <c r="E5917" s="13">
        <v>14.200000000000001</v>
      </c>
      <c r="F5917" s="7">
        <f>(((20-15)/(MIN($E$2:$E$8761)-15))*Data[[#This Row],[temperatuur]])+18.151</f>
        <v>15.167806722689075</v>
      </c>
      <c r="G5917" s="7">
        <f>Data[[#This Row],[Tintern ]]-Data[[#This Row],[temperatuur]]</f>
        <v>0.96780672268907431</v>
      </c>
      <c r="H5917" s="7">
        <f>ROUND(IF(Data[[#This Row],[deltaT]]&gt;0,(Data[[#This Row],[Tintern ]]-Data[[#This Row],[temperatuur]])*Uitgangspunten!$B$9,0),1)</f>
        <v>3.4</v>
      </c>
      <c r="I5917"/>
      <c r="J5917"/>
      <c r="K5917" s="6"/>
      <c r="O5917" s="5"/>
      <c r="P5917" s="8"/>
      <c r="U5917"/>
      <c r="V5917"/>
    </row>
    <row r="5918" spans="1:22" x14ac:dyDescent="0.25">
      <c r="A5918">
        <v>2011</v>
      </c>
      <c r="B5918">
        <v>9</v>
      </c>
      <c r="C5918">
        <v>7</v>
      </c>
      <c r="D5918">
        <v>5</v>
      </c>
      <c r="E5918" s="13">
        <v>14.200000000000001</v>
      </c>
      <c r="F5918" s="7">
        <f>(((20-15)/(MIN($E$2:$E$8761)-15))*Data[[#This Row],[temperatuur]])+18.151</f>
        <v>15.167806722689075</v>
      </c>
      <c r="G5918" s="7">
        <f>Data[[#This Row],[Tintern ]]-Data[[#This Row],[temperatuur]]</f>
        <v>0.96780672268907431</v>
      </c>
      <c r="H5918" s="7">
        <f>ROUND(IF(Data[[#This Row],[deltaT]]&gt;0,(Data[[#This Row],[Tintern ]]-Data[[#This Row],[temperatuur]])*Uitgangspunten!$B$9,0),1)</f>
        <v>3.4</v>
      </c>
      <c r="I5918"/>
      <c r="J5918"/>
      <c r="K5918" s="6"/>
      <c r="O5918" s="5"/>
      <c r="P5918" s="8"/>
      <c r="U5918"/>
      <c r="V5918"/>
    </row>
    <row r="5919" spans="1:22" x14ac:dyDescent="0.25">
      <c r="A5919">
        <v>2011</v>
      </c>
      <c r="B5919">
        <v>9</v>
      </c>
      <c r="C5919">
        <v>7</v>
      </c>
      <c r="D5919">
        <v>6</v>
      </c>
      <c r="E5919" s="13">
        <v>14.200000000000001</v>
      </c>
      <c r="F5919" s="7">
        <f>(((20-15)/(MIN($E$2:$E$8761)-15))*Data[[#This Row],[temperatuur]])+18.151</f>
        <v>15.167806722689075</v>
      </c>
      <c r="G5919" s="7">
        <f>Data[[#This Row],[Tintern ]]-Data[[#This Row],[temperatuur]]</f>
        <v>0.96780672268907431</v>
      </c>
      <c r="H5919" s="7">
        <f>ROUND(IF(Data[[#This Row],[deltaT]]&gt;0,(Data[[#This Row],[Tintern ]]-Data[[#This Row],[temperatuur]])*Uitgangspunten!$B$9,0),1)</f>
        <v>3.4</v>
      </c>
      <c r="I5919"/>
      <c r="J5919"/>
      <c r="K5919" s="6"/>
      <c r="O5919" s="5"/>
      <c r="P5919" s="8"/>
      <c r="U5919"/>
      <c r="V5919"/>
    </row>
    <row r="5920" spans="1:22" x14ac:dyDescent="0.25">
      <c r="A5920">
        <v>2011</v>
      </c>
      <c r="B5920">
        <v>9</v>
      </c>
      <c r="C5920">
        <v>15</v>
      </c>
      <c r="D5920">
        <v>7</v>
      </c>
      <c r="E5920" s="13">
        <v>14.200000000000001</v>
      </c>
      <c r="F5920" s="7">
        <f>(((20-15)/(MIN($E$2:$E$8761)-15))*Data[[#This Row],[temperatuur]])+18.151</f>
        <v>15.167806722689075</v>
      </c>
      <c r="G5920" s="7">
        <f>Data[[#This Row],[Tintern ]]-Data[[#This Row],[temperatuur]]</f>
        <v>0.96780672268907431</v>
      </c>
      <c r="H5920" s="7">
        <f>ROUND(IF(Data[[#This Row],[deltaT]]&gt;0,(Data[[#This Row],[Tintern ]]-Data[[#This Row],[temperatuur]])*Uitgangspunten!$B$9,0),1)</f>
        <v>3.4</v>
      </c>
      <c r="I5920"/>
      <c r="J5920"/>
      <c r="K5920" s="6"/>
      <c r="O5920" s="5"/>
      <c r="P5920" s="8"/>
      <c r="U5920"/>
      <c r="V5920"/>
    </row>
    <row r="5921" spans="1:22" x14ac:dyDescent="0.25">
      <c r="A5921">
        <v>2011</v>
      </c>
      <c r="B5921">
        <v>9</v>
      </c>
      <c r="C5921">
        <v>17</v>
      </c>
      <c r="D5921">
        <v>21</v>
      </c>
      <c r="E5921" s="13">
        <v>14.200000000000001</v>
      </c>
      <c r="F5921" s="7">
        <f>(((20-15)/(MIN($E$2:$E$8761)-15))*Data[[#This Row],[temperatuur]])+18.151</f>
        <v>15.167806722689075</v>
      </c>
      <c r="G5921" s="7">
        <f>Data[[#This Row],[Tintern ]]-Data[[#This Row],[temperatuur]]</f>
        <v>0.96780672268907431</v>
      </c>
      <c r="H5921" s="7">
        <f>ROUND(IF(Data[[#This Row],[deltaT]]&gt;0,(Data[[#This Row],[Tintern ]]-Data[[#This Row],[temperatuur]])*Uitgangspunten!$B$9,0),1)</f>
        <v>3.4</v>
      </c>
      <c r="I5921"/>
      <c r="J5921"/>
      <c r="K5921" s="6"/>
      <c r="O5921" s="5"/>
      <c r="P5921" s="8"/>
      <c r="U5921"/>
      <c r="V5921"/>
    </row>
    <row r="5922" spans="1:22" x14ac:dyDescent="0.25">
      <c r="A5922">
        <v>2011</v>
      </c>
      <c r="B5922">
        <v>9</v>
      </c>
      <c r="C5922">
        <v>18</v>
      </c>
      <c r="D5922">
        <v>13</v>
      </c>
      <c r="E5922" s="13">
        <v>14.200000000000001</v>
      </c>
      <c r="F5922" s="7">
        <f>(((20-15)/(MIN($E$2:$E$8761)-15))*Data[[#This Row],[temperatuur]])+18.151</f>
        <v>15.167806722689075</v>
      </c>
      <c r="G5922" s="7">
        <f>Data[[#This Row],[Tintern ]]-Data[[#This Row],[temperatuur]]</f>
        <v>0.96780672268907431</v>
      </c>
      <c r="H5922" s="7">
        <f>ROUND(IF(Data[[#This Row],[deltaT]]&gt;0,(Data[[#This Row],[Tintern ]]-Data[[#This Row],[temperatuur]])*Uitgangspunten!$B$9,0),1)</f>
        <v>3.4</v>
      </c>
      <c r="I5922"/>
      <c r="J5922"/>
      <c r="K5922" s="6"/>
      <c r="O5922" s="5"/>
      <c r="P5922" s="8"/>
      <c r="U5922"/>
      <c r="V5922"/>
    </row>
    <row r="5923" spans="1:22" x14ac:dyDescent="0.25">
      <c r="A5923">
        <v>2011</v>
      </c>
      <c r="B5923">
        <v>9</v>
      </c>
      <c r="C5923">
        <v>21</v>
      </c>
      <c r="D5923">
        <v>5</v>
      </c>
      <c r="E5923" s="13">
        <v>14.200000000000001</v>
      </c>
      <c r="F5923" s="7">
        <f>(((20-15)/(MIN($E$2:$E$8761)-15))*Data[[#This Row],[temperatuur]])+18.151</f>
        <v>15.167806722689075</v>
      </c>
      <c r="G5923" s="7">
        <f>Data[[#This Row],[Tintern ]]-Data[[#This Row],[temperatuur]]</f>
        <v>0.96780672268907431</v>
      </c>
      <c r="H5923" s="7">
        <f>ROUND(IF(Data[[#This Row],[deltaT]]&gt;0,(Data[[#This Row],[Tintern ]]-Data[[#This Row],[temperatuur]])*Uitgangspunten!$B$9,0),1)</f>
        <v>3.4</v>
      </c>
      <c r="I5923"/>
      <c r="J5923"/>
      <c r="K5923" s="6"/>
      <c r="O5923" s="5"/>
      <c r="P5923" s="8"/>
      <c r="U5923"/>
      <c r="V5923"/>
    </row>
    <row r="5924" spans="1:22" x14ac:dyDescent="0.25">
      <c r="A5924">
        <v>2011</v>
      </c>
      <c r="B5924">
        <v>9</v>
      </c>
      <c r="C5924">
        <v>26</v>
      </c>
      <c r="D5924">
        <v>6</v>
      </c>
      <c r="E5924" s="13">
        <v>14.200000000000001</v>
      </c>
      <c r="F5924" s="7">
        <f>(((20-15)/(MIN($E$2:$E$8761)-15))*Data[[#This Row],[temperatuur]])+18.151</f>
        <v>15.167806722689075</v>
      </c>
      <c r="G5924" s="7">
        <f>Data[[#This Row],[Tintern ]]-Data[[#This Row],[temperatuur]]</f>
        <v>0.96780672268907431</v>
      </c>
      <c r="H5924" s="7">
        <f>ROUND(IF(Data[[#This Row],[deltaT]]&gt;0,(Data[[#This Row],[Tintern ]]-Data[[#This Row],[temperatuur]])*Uitgangspunten!$B$9,0),1)</f>
        <v>3.4</v>
      </c>
      <c r="I5924"/>
      <c r="J5924"/>
      <c r="K5924" s="6"/>
      <c r="O5924" s="5"/>
      <c r="P5924" s="8"/>
      <c r="U5924"/>
      <c r="V5924"/>
    </row>
    <row r="5925" spans="1:22" x14ac:dyDescent="0.25">
      <c r="A5925">
        <v>2011</v>
      </c>
      <c r="B5925">
        <v>9</v>
      </c>
      <c r="C5925">
        <v>26</v>
      </c>
      <c r="D5925">
        <v>21</v>
      </c>
      <c r="E5925" s="13">
        <v>14.200000000000001</v>
      </c>
      <c r="F5925" s="7">
        <f>(((20-15)/(MIN($E$2:$E$8761)-15))*Data[[#This Row],[temperatuur]])+18.151</f>
        <v>15.167806722689075</v>
      </c>
      <c r="G5925" s="7">
        <f>Data[[#This Row],[Tintern ]]-Data[[#This Row],[temperatuur]]</f>
        <v>0.96780672268907431</v>
      </c>
      <c r="H5925" s="7">
        <f>ROUND(IF(Data[[#This Row],[deltaT]]&gt;0,(Data[[#This Row],[Tintern ]]-Data[[#This Row],[temperatuur]])*Uitgangspunten!$B$9,0),1)</f>
        <v>3.4</v>
      </c>
      <c r="I5925"/>
      <c r="J5925"/>
      <c r="K5925" s="6"/>
      <c r="O5925" s="5"/>
      <c r="P5925" s="8"/>
      <c r="U5925"/>
      <c r="V5925"/>
    </row>
    <row r="5926" spans="1:22" x14ac:dyDescent="0.25">
      <c r="A5926">
        <v>2010</v>
      </c>
      <c r="B5926">
        <v>10</v>
      </c>
      <c r="C5926">
        <v>5</v>
      </c>
      <c r="D5926">
        <v>3</v>
      </c>
      <c r="E5926" s="13">
        <v>14.200000000000001</v>
      </c>
      <c r="F5926" s="7">
        <f>(((20-15)/(MIN($E$2:$E$8761)-15))*Data[[#This Row],[temperatuur]])+18.151</f>
        <v>15.167806722689075</v>
      </c>
      <c r="G5926" s="7">
        <f>Data[[#This Row],[Tintern ]]-Data[[#This Row],[temperatuur]]</f>
        <v>0.96780672268907431</v>
      </c>
      <c r="H5926" s="7">
        <f>ROUND(IF(Data[[#This Row],[deltaT]]&gt;0,(Data[[#This Row],[Tintern ]]-Data[[#This Row],[temperatuur]])*Uitgangspunten!$B$9,0),1)</f>
        <v>3.4</v>
      </c>
      <c r="I5926"/>
      <c r="J5926"/>
      <c r="K5926" s="6"/>
      <c r="O5926" s="5"/>
      <c r="P5926" s="8"/>
      <c r="U5926"/>
      <c r="V5926"/>
    </row>
    <row r="5927" spans="1:22" x14ac:dyDescent="0.25">
      <c r="A5927">
        <v>2010</v>
      </c>
      <c r="B5927">
        <v>10</v>
      </c>
      <c r="C5927">
        <v>6</v>
      </c>
      <c r="D5927">
        <v>21</v>
      </c>
      <c r="E5927" s="13">
        <v>14.200000000000001</v>
      </c>
      <c r="F5927" s="7">
        <f>(((20-15)/(MIN($E$2:$E$8761)-15))*Data[[#This Row],[temperatuur]])+18.151</f>
        <v>15.167806722689075</v>
      </c>
      <c r="G5927" s="7">
        <f>Data[[#This Row],[Tintern ]]-Data[[#This Row],[temperatuur]]</f>
        <v>0.96780672268907431</v>
      </c>
      <c r="H5927" s="7">
        <f>ROUND(IF(Data[[#This Row],[deltaT]]&gt;0,(Data[[#This Row],[Tintern ]]-Data[[#This Row],[temperatuur]])*Uitgangspunten!$B$9,0),1)</f>
        <v>3.4</v>
      </c>
      <c r="I5927"/>
      <c r="J5927"/>
      <c r="K5927" s="6"/>
      <c r="O5927" s="5"/>
      <c r="P5927" s="8"/>
      <c r="U5927"/>
      <c r="V5927"/>
    </row>
    <row r="5928" spans="1:22" x14ac:dyDescent="0.25">
      <c r="A5928">
        <v>2010</v>
      </c>
      <c r="B5928">
        <v>10</v>
      </c>
      <c r="C5928">
        <v>8</v>
      </c>
      <c r="D5928">
        <v>2</v>
      </c>
      <c r="E5928" s="13">
        <v>14.200000000000001</v>
      </c>
      <c r="F5928" s="7">
        <f>(((20-15)/(MIN($E$2:$E$8761)-15))*Data[[#This Row],[temperatuur]])+18.151</f>
        <v>15.167806722689075</v>
      </c>
      <c r="G5928" s="7">
        <f>Data[[#This Row],[Tintern ]]-Data[[#This Row],[temperatuur]]</f>
        <v>0.96780672268907431</v>
      </c>
      <c r="H5928" s="7">
        <f>ROUND(IF(Data[[#This Row],[deltaT]]&gt;0,(Data[[#This Row],[Tintern ]]-Data[[#This Row],[temperatuur]])*Uitgangspunten!$B$9,0),1)</f>
        <v>3.4</v>
      </c>
      <c r="I5928"/>
      <c r="J5928"/>
      <c r="K5928" s="6"/>
      <c r="O5928" s="5"/>
      <c r="P5928" s="8"/>
      <c r="U5928"/>
      <c r="V5928"/>
    </row>
    <row r="5929" spans="1:22" x14ac:dyDescent="0.25">
      <c r="A5929">
        <v>2003</v>
      </c>
      <c r="B5929">
        <v>11</v>
      </c>
      <c r="C5929">
        <v>23</v>
      </c>
      <c r="D5929">
        <v>14</v>
      </c>
      <c r="E5929" s="13">
        <v>14.200000000000001</v>
      </c>
      <c r="F5929" s="7">
        <f>(((20-15)/(MIN($E$2:$E$8761)-15))*Data[[#This Row],[temperatuur]])+18.151</f>
        <v>15.167806722689075</v>
      </c>
      <c r="G5929" s="7">
        <f>Data[[#This Row],[Tintern ]]-Data[[#This Row],[temperatuur]]</f>
        <v>0.96780672268907431</v>
      </c>
      <c r="H5929" s="7">
        <f>ROUND(IF(Data[[#This Row],[deltaT]]&gt;0,(Data[[#This Row],[Tintern ]]-Data[[#This Row],[temperatuur]])*Uitgangspunten!$B$9,0),1)</f>
        <v>3.4</v>
      </c>
      <c r="I5929"/>
      <c r="J5929"/>
      <c r="K5929" s="6"/>
      <c r="O5929" s="5"/>
      <c r="P5929" s="8"/>
      <c r="U5929"/>
      <c r="V5929"/>
    </row>
    <row r="5930" spans="1:22" x14ac:dyDescent="0.25">
      <c r="A5930">
        <v>2004</v>
      </c>
      <c r="B5930">
        <v>2</v>
      </c>
      <c r="C5930">
        <v>3</v>
      </c>
      <c r="D5930">
        <v>11</v>
      </c>
      <c r="E5930" s="13">
        <v>14.3</v>
      </c>
      <c r="F5930" s="7">
        <f>(((20-15)/(MIN($E$2:$E$8761)-15))*Data[[#This Row],[temperatuur]])+18.151</f>
        <v>15.146798319327731</v>
      </c>
      <c r="G5930" s="7">
        <f>Data[[#This Row],[Tintern ]]-Data[[#This Row],[temperatuur]]</f>
        <v>0.8467983193277302</v>
      </c>
      <c r="H5930" s="7">
        <f>ROUND(IF(Data[[#This Row],[deltaT]]&gt;0,(Data[[#This Row],[Tintern ]]-Data[[#This Row],[temperatuur]])*Uitgangspunten!$B$9,0),1)</f>
        <v>2.9</v>
      </c>
      <c r="I5930">
        <f>(MAX(E5906:E5929)+MIN(E5906:E5929))/20</f>
        <v>1.4200000000000002</v>
      </c>
      <c r="J5930"/>
      <c r="K5930" s="6"/>
      <c r="O5930" s="5"/>
      <c r="P5930" s="8"/>
      <c r="U5930"/>
      <c r="V5930"/>
    </row>
    <row r="5931" spans="1:22" x14ac:dyDescent="0.25">
      <c r="A5931">
        <v>2004</v>
      </c>
      <c r="B5931">
        <v>2</v>
      </c>
      <c r="C5931">
        <v>3</v>
      </c>
      <c r="D5931">
        <v>20</v>
      </c>
      <c r="E5931" s="13">
        <v>14.3</v>
      </c>
      <c r="F5931" s="7">
        <f>(((20-15)/(MIN($E$2:$E$8761)-15))*Data[[#This Row],[temperatuur]])+18.151</f>
        <v>15.146798319327731</v>
      </c>
      <c r="G5931" s="7">
        <f>Data[[#This Row],[Tintern ]]-Data[[#This Row],[temperatuur]]</f>
        <v>0.8467983193277302</v>
      </c>
      <c r="H5931" s="7">
        <f>ROUND(IF(Data[[#This Row],[deltaT]]&gt;0,(Data[[#This Row],[Tintern ]]-Data[[#This Row],[temperatuur]])*Uitgangspunten!$B$9,0),1)</f>
        <v>2.9</v>
      </c>
      <c r="I5931"/>
      <c r="J5931"/>
      <c r="K5931" s="6"/>
      <c r="O5931" s="5"/>
      <c r="P5931" s="8"/>
      <c r="U5931"/>
      <c r="V5931"/>
    </row>
    <row r="5932" spans="1:22" x14ac:dyDescent="0.25">
      <c r="A5932">
        <v>2004</v>
      </c>
      <c r="B5932">
        <v>3</v>
      </c>
      <c r="C5932">
        <v>18</v>
      </c>
      <c r="D5932">
        <v>12</v>
      </c>
      <c r="E5932" s="13">
        <v>14.3</v>
      </c>
      <c r="F5932" s="7">
        <f>(((20-15)/(MIN($E$2:$E$8761)-15))*Data[[#This Row],[temperatuur]])+18.151</f>
        <v>15.146798319327731</v>
      </c>
      <c r="G5932" s="7">
        <f>Data[[#This Row],[Tintern ]]-Data[[#This Row],[temperatuur]]</f>
        <v>0.8467983193277302</v>
      </c>
      <c r="H5932" s="7">
        <f>ROUND(IF(Data[[#This Row],[deltaT]]&gt;0,(Data[[#This Row],[Tintern ]]-Data[[#This Row],[temperatuur]])*Uitgangspunten!$B$9,0),1)</f>
        <v>2.9</v>
      </c>
      <c r="I5932"/>
      <c r="J5932"/>
      <c r="K5932" s="6"/>
      <c r="O5932" s="5"/>
      <c r="P5932" s="8"/>
      <c r="U5932"/>
      <c r="V5932"/>
    </row>
    <row r="5933" spans="1:22" x14ac:dyDescent="0.25">
      <c r="A5933">
        <v>2002</v>
      </c>
      <c r="B5933">
        <v>4</v>
      </c>
      <c r="C5933">
        <v>4</v>
      </c>
      <c r="D5933">
        <v>18</v>
      </c>
      <c r="E5933" s="13">
        <v>14.3</v>
      </c>
      <c r="F5933" s="7">
        <f>(((20-15)/(MIN($E$2:$E$8761)-15))*Data[[#This Row],[temperatuur]])+18.151</f>
        <v>15.146798319327731</v>
      </c>
      <c r="G5933" s="7">
        <f>Data[[#This Row],[Tintern ]]-Data[[#This Row],[temperatuur]]</f>
        <v>0.8467983193277302</v>
      </c>
      <c r="H5933" s="7">
        <f>ROUND(IF(Data[[#This Row],[deltaT]]&gt;0,(Data[[#This Row],[Tintern ]]-Data[[#This Row],[temperatuur]])*Uitgangspunten!$B$9,0),1)</f>
        <v>2.9</v>
      </c>
      <c r="I5933"/>
      <c r="J5933"/>
      <c r="K5933" s="6"/>
      <c r="O5933" s="5"/>
      <c r="P5933" s="8"/>
      <c r="U5933"/>
      <c r="V5933"/>
    </row>
    <row r="5934" spans="1:22" x14ac:dyDescent="0.25">
      <c r="A5934">
        <v>2002</v>
      </c>
      <c r="B5934">
        <v>4</v>
      </c>
      <c r="C5934">
        <v>21</v>
      </c>
      <c r="D5934">
        <v>11</v>
      </c>
      <c r="E5934" s="13">
        <v>14.3</v>
      </c>
      <c r="F5934" s="7">
        <f>(((20-15)/(MIN($E$2:$E$8761)-15))*Data[[#This Row],[temperatuur]])+18.151</f>
        <v>15.146798319327731</v>
      </c>
      <c r="G5934" s="7">
        <f>Data[[#This Row],[Tintern ]]-Data[[#This Row],[temperatuur]]</f>
        <v>0.8467983193277302</v>
      </c>
      <c r="H5934" s="7">
        <f>ROUND(IF(Data[[#This Row],[deltaT]]&gt;0,(Data[[#This Row],[Tintern ]]-Data[[#This Row],[temperatuur]])*Uitgangspunten!$B$9,0),1)</f>
        <v>2.9</v>
      </c>
      <c r="I5934"/>
      <c r="J5934"/>
      <c r="K5934" s="6"/>
      <c r="O5934" s="5"/>
      <c r="P5934" s="8"/>
      <c r="U5934"/>
      <c r="V5934"/>
    </row>
    <row r="5935" spans="1:22" x14ac:dyDescent="0.25">
      <c r="A5935">
        <v>2002</v>
      </c>
      <c r="B5935">
        <v>4</v>
      </c>
      <c r="C5935">
        <v>25</v>
      </c>
      <c r="D5935">
        <v>15</v>
      </c>
      <c r="E5935" s="13">
        <v>14.3</v>
      </c>
      <c r="F5935" s="7">
        <f>(((20-15)/(MIN($E$2:$E$8761)-15))*Data[[#This Row],[temperatuur]])+18.151</f>
        <v>15.146798319327731</v>
      </c>
      <c r="G5935" s="7">
        <f>Data[[#This Row],[Tintern ]]-Data[[#This Row],[temperatuur]]</f>
        <v>0.8467983193277302</v>
      </c>
      <c r="H5935" s="7">
        <f>ROUND(IF(Data[[#This Row],[deltaT]]&gt;0,(Data[[#This Row],[Tintern ]]-Data[[#This Row],[temperatuur]])*Uitgangspunten!$B$9,0),1)</f>
        <v>2.9</v>
      </c>
      <c r="I5935"/>
      <c r="J5935"/>
      <c r="K5935" s="6"/>
      <c r="O5935" s="5"/>
      <c r="P5935" s="8"/>
      <c r="U5935"/>
      <c r="V5935"/>
    </row>
    <row r="5936" spans="1:22" x14ac:dyDescent="0.25">
      <c r="A5936">
        <v>2000</v>
      </c>
      <c r="B5936">
        <v>5</v>
      </c>
      <c r="C5936">
        <v>9</v>
      </c>
      <c r="D5936">
        <v>4</v>
      </c>
      <c r="E5936" s="13">
        <v>14.3</v>
      </c>
      <c r="F5936" s="7">
        <f>(((20-15)/(MIN($E$2:$E$8761)-15))*Data[[#This Row],[temperatuur]])+18.151</f>
        <v>15.146798319327731</v>
      </c>
      <c r="G5936" s="7">
        <f>Data[[#This Row],[Tintern ]]-Data[[#This Row],[temperatuur]]</f>
        <v>0.8467983193277302</v>
      </c>
      <c r="H5936" s="7">
        <f>ROUND(IF(Data[[#This Row],[deltaT]]&gt;0,(Data[[#This Row],[Tintern ]]-Data[[#This Row],[temperatuur]])*Uitgangspunten!$B$9,0),1)</f>
        <v>2.9</v>
      </c>
      <c r="I5936"/>
      <c r="J5936"/>
      <c r="K5936" s="6"/>
      <c r="O5936" s="5"/>
      <c r="P5936" s="8"/>
      <c r="U5936"/>
      <c r="V5936"/>
    </row>
    <row r="5937" spans="1:22" x14ac:dyDescent="0.25">
      <c r="A5937">
        <v>2000</v>
      </c>
      <c r="B5937">
        <v>5</v>
      </c>
      <c r="C5937">
        <v>18</v>
      </c>
      <c r="D5937">
        <v>12</v>
      </c>
      <c r="E5937" s="13">
        <v>14.3</v>
      </c>
      <c r="F5937" s="7">
        <f>(((20-15)/(MIN($E$2:$E$8761)-15))*Data[[#This Row],[temperatuur]])+18.151</f>
        <v>15.146798319327731</v>
      </c>
      <c r="G5937" s="7">
        <f>Data[[#This Row],[Tintern ]]-Data[[#This Row],[temperatuur]]</f>
        <v>0.8467983193277302</v>
      </c>
      <c r="H5937" s="7">
        <f>ROUND(IF(Data[[#This Row],[deltaT]]&gt;0,(Data[[#This Row],[Tintern ]]-Data[[#This Row],[temperatuur]])*Uitgangspunten!$B$9,0),1)</f>
        <v>2.9</v>
      </c>
      <c r="I5937"/>
      <c r="J5937"/>
      <c r="K5937" s="6"/>
      <c r="O5937" s="5"/>
      <c r="P5937" s="8"/>
      <c r="U5937"/>
      <c r="V5937"/>
    </row>
    <row r="5938" spans="1:22" x14ac:dyDescent="0.25">
      <c r="A5938">
        <v>2000</v>
      </c>
      <c r="B5938">
        <v>5</v>
      </c>
      <c r="C5938">
        <v>22</v>
      </c>
      <c r="D5938">
        <v>10</v>
      </c>
      <c r="E5938" s="13">
        <v>14.3</v>
      </c>
      <c r="F5938" s="7">
        <f>(((20-15)/(MIN($E$2:$E$8761)-15))*Data[[#This Row],[temperatuur]])+18.151</f>
        <v>15.146798319327731</v>
      </c>
      <c r="G5938" s="7">
        <f>Data[[#This Row],[Tintern ]]-Data[[#This Row],[temperatuur]]</f>
        <v>0.8467983193277302</v>
      </c>
      <c r="H5938" s="7">
        <f>ROUND(IF(Data[[#This Row],[deltaT]]&gt;0,(Data[[#This Row],[Tintern ]]-Data[[#This Row],[temperatuur]])*Uitgangspunten!$B$9,0),1)</f>
        <v>2.9</v>
      </c>
      <c r="I5938"/>
      <c r="J5938"/>
      <c r="K5938" s="6"/>
      <c r="O5938" s="5"/>
      <c r="P5938" s="8"/>
      <c r="U5938"/>
      <c r="V5938"/>
    </row>
    <row r="5939" spans="1:22" x14ac:dyDescent="0.25">
      <c r="A5939">
        <v>2000</v>
      </c>
      <c r="B5939">
        <v>5</v>
      </c>
      <c r="C5939">
        <v>25</v>
      </c>
      <c r="D5939">
        <v>15</v>
      </c>
      <c r="E5939" s="13">
        <v>14.3</v>
      </c>
      <c r="F5939" s="7">
        <f>(((20-15)/(MIN($E$2:$E$8761)-15))*Data[[#This Row],[temperatuur]])+18.151</f>
        <v>15.146798319327731</v>
      </c>
      <c r="G5939" s="7">
        <f>Data[[#This Row],[Tintern ]]-Data[[#This Row],[temperatuur]]</f>
        <v>0.8467983193277302</v>
      </c>
      <c r="H5939" s="7">
        <f>ROUND(IF(Data[[#This Row],[deltaT]]&gt;0,(Data[[#This Row],[Tintern ]]-Data[[#This Row],[temperatuur]])*Uitgangspunten!$B$9,0),1)</f>
        <v>2.9</v>
      </c>
      <c r="I5939"/>
      <c r="J5939"/>
      <c r="K5939" s="6"/>
      <c r="O5939" s="5"/>
      <c r="P5939" s="8"/>
      <c r="U5939"/>
      <c r="V5939"/>
    </row>
    <row r="5940" spans="1:22" x14ac:dyDescent="0.25">
      <c r="A5940">
        <v>2000</v>
      </c>
      <c r="B5940">
        <v>5</v>
      </c>
      <c r="C5940">
        <v>29</v>
      </c>
      <c r="D5940">
        <v>14</v>
      </c>
      <c r="E5940" s="13">
        <v>14.3</v>
      </c>
      <c r="F5940" s="7">
        <f>(((20-15)/(MIN($E$2:$E$8761)-15))*Data[[#This Row],[temperatuur]])+18.151</f>
        <v>15.146798319327731</v>
      </c>
      <c r="G5940" s="7">
        <f>Data[[#This Row],[Tintern ]]-Data[[#This Row],[temperatuur]]</f>
        <v>0.8467983193277302</v>
      </c>
      <c r="H5940" s="7">
        <f>ROUND(IF(Data[[#This Row],[deltaT]]&gt;0,(Data[[#This Row],[Tintern ]]-Data[[#This Row],[temperatuur]])*Uitgangspunten!$B$9,0),1)</f>
        <v>2.9</v>
      </c>
      <c r="I5940"/>
      <c r="J5940"/>
      <c r="K5940" s="6"/>
      <c r="O5940" s="5"/>
      <c r="P5940" s="8"/>
      <c r="U5940"/>
      <c r="V5940"/>
    </row>
    <row r="5941" spans="1:22" x14ac:dyDescent="0.25">
      <c r="A5941">
        <v>2011</v>
      </c>
      <c r="B5941">
        <v>6</v>
      </c>
      <c r="C5941">
        <v>5</v>
      </c>
      <c r="D5941">
        <v>7</v>
      </c>
      <c r="E5941" s="13">
        <v>14.3</v>
      </c>
      <c r="F5941" s="7">
        <f>(((20-15)/(MIN($E$2:$E$8761)-15))*Data[[#This Row],[temperatuur]])+18.151</f>
        <v>15.146798319327731</v>
      </c>
      <c r="G5941" s="7">
        <f>Data[[#This Row],[Tintern ]]-Data[[#This Row],[temperatuur]]</f>
        <v>0.8467983193277302</v>
      </c>
      <c r="H5941" s="7">
        <f>ROUND(IF(Data[[#This Row],[deltaT]]&gt;0,(Data[[#This Row],[Tintern ]]-Data[[#This Row],[temperatuur]])*Uitgangspunten!$B$9,0),1)</f>
        <v>2.9</v>
      </c>
      <c r="I5941"/>
      <c r="J5941"/>
      <c r="K5941" s="6"/>
      <c r="O5941" s="5"/>
      <c r="P5941" s="8"/>
      <c r="U5941"/>
      <c r="V5941"/>
    </row>
    <row r="5942" spans="1:22" x14ac:dyDescent="0.25">
      <c r="A5942">
        <v>2011</v>
      </c>
      <c r="B5942">
        <v>6</v>
      </c>
      <c r="C5942">
        <v>6</v>
      </c>
      <c r="D5942">
        <v>1</v>
      </c>
      <c r="E5942" s="13">
        <v>14.3</v>
      </c>
      <c r="F5942" s="7">
        <f>(((20-15)/(MIN($E$2:$E$8761)-15))*Data[[#This Row],[temperatuur]])+18.151</f>
        <v>15.146798319327731</v>
      </c>
      <c r="G5942" s="7">
        <f>Data[[#This Row],[Tintern ]]-Data[[#This Row],[temperatuur]]</f>
        <v>0.8467983193277302</v>
      </c>
      <c r="H5942" s="7">
        <f>ROUND(IF(Data[[#This Row],[deltaT]]&gt;0,(Data[[#This Row],[Tintern ]]-Data[[#This Row],[temperatuur]])*Uitgangspunten!$B$9,0),1)</f>
        <v>2.9</v>
      </c>
      <c r="I5942"/>
      <c r="J5942"/>
      <c r="K5942" s="6"/>
      <c r="O5942" s="5"/>
      <c r="P5942" s="8"/>
      <c r="U5942"/>
      <c r="V5942"/>
    </row>
    <row r="5943" spans="1:22" x14ac:dyDescent="0.25">
      <c r="A5943">
        <v>2011</v>
      </c>
      <c r="B5943">
        <v>6</v>
      </c>
      <c r="C5943">
        <v>7</v>
      </c>
      <c r="D5943">
        <v>23</v>
      </c>
      <c r="E5943" s="13">
        <v>14.3</v>
      </c>
      <c r="F5943" s="7">
        <f>(((20-15)/(MIN($E$2:$E$8761)-15))*Data[[#This Row],[temperatuur]])+18.151</f>
        <v>15.146798319327731</v>
      </c>
      <c r="G5943" s="7">
        <f>Data[[#This Row],[Tintern ]]-Data[[#This Row],[temperatuur]]</f>
        <v>0.8467983193277302</v>
      </c>
      <c r="H5943" s="7">
        <f>ROUND(IF(Data[[#This Row],[deltaT]]&gt;0,(Data[[#This Row],[Tintern ]]-Data[[#This Row],[temperatuur]])*Uitgangspunten!$B$9,0),1)</f>
        <v>2.9</v>
      </c>
      <c r="I5943"/>
      <c r="J5943"/>
      <c r="K5943" s="6"/>
      <c r="O5943" s="5"/>
      <c r="P5943" s="8"/>
      <c r="U5943"/>
      <c r="V5943"/>
    </row>
    <row r="5944" spans="1:22" x14ac:dyDescent="0.25">
      <c r="A5944">
        <v>2011</v>
      </c>
      <c r="B5944">
        <v>6</v>
      </c>
      <c r="C5944">
        <v>8</v>
      </c>
      <c r="D5944">
        <v>9</v>
      </c>
      <c r="E5944" s="13">
        <v>14.3</v>
      </c>
      <c r="F5944" s="7">
        <f>(((20-15)/(MIN($E$2:$E$8761)-15))*Data[[#This Row],[temperatuur]])+18.151</f>
        <v>15.146798319327731</v>
      </c>
      <c r="G5944" s="7">
        <f>Data[[#This Row],[Tintern ]]-Data[[#This Row],[temperatuur]]</f>
        <v>0.8467983193277302</v>
      </c>
      <c r="H5944" s="7">
        <f>ROUND(IF(Data[[#This Row],[deltaT]]&gt;0,(Data[[#This Row],[Tintern ]]-Data[[#This Row],[temperatuur]])*Uitgangspunten!$B$9,0),1)</f>
        <v>2.9</v>
      </c>
      <c r="I5944"/>
      <c r="J5944"/>
      <c r="K5944" s="6"/>
      <c r="O5944" s="5"/>
      <c r="P5944" s="8"/>
      <c r="U5944"/>
      <c r="V5944"/>
    </row>
    <row r="5945" spans="1:22" x14ac:dyDescent="0.25">
      <c r="A5945">
        <v>2011</v>
      </c>
      <c r="B5945">
        <v>6</v>
      </c>
      <c r="C5945">
        <v>11</v>
      </c>
      <c r="D5945">
        <v>13</v>
      </c>
      <c r="E5945" s="13">
        <v>14.3</v>
      </c>
      <c r="F5945" s="7">
        <f>(((20-15)/(MIN($E$2:$E$8761)-15))*Data[[#This Row],[temperatuur]])+18.151</f>
        <v>15.146798319327731</v>
      </c>
      <c r="G5945" s="7">
        <f>Data[[#This Row],[Tintern ]]-Data[[#This Row],[temperatuur]]</f>
        <v>0.8467983193277302</v>
      </c>
      <c r="H5945" s="7">
        <f>ROUND(IF(Data[[#This Row],[deltaT]]&gt;0,(Data[[#This Row],[Tintern ]]-Data[[#This Row],[temperatuur]])*Uitgangspunten!$B$9,0),1)</f>
        <v>2.9</v>
      </c>
      <c r="I5945"/>
      <c r="J5945"/>
      <c r="K5945" s="6"/>
      <c r="O5945" s="5"/>
      <c r="P5945" s="8"/>
      <c r="U5945"/>
      <c r="V5945"/>
    </row>
    <row r="5946" spans="1:22" x14ac:dyDescent="0.25">
      <c r="A5946">
        <v>2011</v>
      </c>
      <c r="B5946">
        <v>6</v>
      </c>
      <c r="C5946">
        <v>13</v>
      </c>
      <c r="D5946">
        <v>24</v>
      </c>
      <c r="E5946" s="13">
        <v>14.3</v>
      </c>
      <c r="F5946" s="7">
        <f>(((20-15)/(MIN($E$2:$E$8761)-15))*Data[[#This Row],[temperatuur]])+18.151</f>
        <v>15.146798319327731</v>
      </c>
      <c r="G5946" s="7">
        <f>Data[[#This Row],[Tintern ]]-Data[[#This Row],[temperatuur]]</f>
        <v>0.8467983193277302</v>
      </c>
      <c r="H5946" s="7">
        <f>ROUND(IF(Data[[#This Row],[deltaT]]&gt;0,(Data[[#This Row],[Tintern ]]-Data[[#This Row],[temperatuur]])*Uitgangspunten!$B$9,0),1)</f>
        <v>2.9</v>
      </c>
      <c r="I5946"/>
      <c r="J5946"/>
      <c r="K5946" s="6"/>
      <c r="O5946" s="5"/>
      <c r="P5946" s="8"/>
      <c r="U5946"/>
      <c r="V5946"/>
    </row>
    <row r="5947" spans="1:22" x14ac:dyDescent="0.25">
      <c r="A5947">
        <v>2011</v>
      </c>
      <c r="B5947">
        <v>6</v>
      </c>
      <c r="C5947">
        <v>17</v>
      </c>
      <c r="D5947">
        <v>7</v>
      </c>
      <c r="E5947" s="13">
        <v>14.3</v>
      </c>
      <c r="F5947" s="7">
        <f>(((20-15)/(MIN($E$2:$E$8761)-15))*Data[[#This Row],[temperatuur]])+18.151</f>
        <v>15.146798319327731</v>
      </c>
      <c r="G5947" s="7">
        <f>Data[[#This Row],[Tintern ]]-Data[[#This Row],[temperatuur]]</f>
        <v>0.8467983193277302</v>
      </c>
      <c r="H5947" s="7">
        <f>ROUND(IF(Data[[#This Row],[deltaT]]&gt;0,(Data[[#This Row],[Tintern ]]-Data[[#This Row],[temperatuur]])*Uitgangspunten!$B$9,0),1)</f>
        <v>2.9</v>
      </c>
      <c r="I5947"/>
      <c r="J5947"/>
      <c r="K5947" s="6"/>
      <c r="O5947" s="5"/>
      <c r="P5947" s="8"/>
      <c r="U5947"/>
      <c r="V5947"/>
    </row>
    <row r="5948" spans="1:22" x14ac:dyDescent="0.25">
      <c r="A5948">
        <v>2011</v>
      </c>
      <c r="B5948">
        <v>6</v>
      </c>
      <c r="C5948">
        <v>18</v>
      </c>
      <c r="D5948">
        <v>11</v>
      </c>
      <c r="E5948" s="13">
        <v>14.3</v>
      </c>
      <c r="F5948" s="7">
        <f>(((20-15)/(MIN($E$2:$E$8761)-15))*Data[[#This Row],[temperatuur]])+18.151</f>
        <v>15.146798319327731</v>
      </c>
      <c r="G5948" s="7">
        <f>Data[[#This Row],[Tintern ]]-Data[[#This Row],[temperatuur]]</f>
        <v>0.8467983193277302</v>
      </c>
      <c r="H5948" s="7">
        <f>ROUND(IF(Data[[#This Row],[deltaT]]&gt;0,(Data[[#This Row],[Tintern ]]-Data[[#This Row],[temperatuur]])*Uitgangspunten!$B$9,0),1)</f>
        <v>2.9</v>
      </c>
      <c r="I5948"/>
      <c r="J5948"/>
      <c r="K5948" s="6"/>
      <c r="O5948" s="5"/>
      <c r="P5948" s="8"/>
      <c r="U5948"/>
      <c r="V5948"/>
    </row>
    <row r="5949" spans="1:22" x14ac:dyDescent="0.25">
      <c r="A5949">
        <v>2011</v>
      </c>
      <c r="B5949">
        <v>6</v>
      </c>
      <c r="C5949">
        <v>18</v>
      </c>
      <c r="D5949">
        <v>19</v>
      </c>
      <c r="E5949" s="13">
        <v>14.3</v>
      </c>
      <c r="F5949" s="7">
        <f>(((20-15)/(MIN($E$2:$E$8761)-15))*Data[[#This Row],[temperatuur]])+18.151</f>
        <v>15.146798319327731</v>
      </c>
      <c r="G5949" s="7">
        <f>Data[[#This Row],[Tintern ]]-Data[[#This Row],[temperatuur]]</f>
        <v>0.8467983193277302</v>
      </c>
      <c r="H5949" s="7">
        <f>ROUND(IF(Data[[#This Row],[deltaT]]&gt;0,(Data[[#This Row],[Tintern ]]-Data[[#This Row],[temperatuur]])*Uitgangspunten!$B$9,0),1)</f>
        <v>2.9</v>
      </c>
      <c r="I5949"/>
      <c r="J5949"/>
      <c r="K5949" s="6"/>
      <c r="O5949" s="5"/>
      <c r="P5949" s="8"/>
      <c r="U5949"/>
      <c r="V5949"/>
    </row>
    <row r="5950" spans="1:22" x14ac:dyDescent="0.25">
      <c r="A5950">
        <v>2011</v>
      </c>
      <c r="B5950">
        <v>6</v>
      </c>
      <c r="C5950">
        <v>19</v>
      </c>
      <c r="D5950">
        <v>10</v>
      </c>
      <c r="E5950" s="13">
        <v>14.3</v>
      </c>
      <c r="F5950" s="7">
        <f>(((20-15)/(MIN($E$2:$E$8761)-15))*Data[[#This Row],[temperatuur]])+18.151</f>
        <v>15.146798319327731</v>
      </c>
      <c r="G5950" s="7">
        <f>Data[[#This Row],[Tintern ]]-Data[[#This Row],[temperatuur]]</f>
        <v>0.8467983193277302</v>
      </c>
      <c r="H5950" s="7">
        <f>ROUND(IF(Data[[#This Row],[deltaT]]&gt;0,(Data[[#This Row],[Tintern ]]-Data[[#This Row],[temperatuur]])*Uitgangspunten!$B$9,0),1)</f>
        <v>2.9</v>
      </c>
      <c r="I5950"/>
      <c r="J5950"/>
      <c r="K5950" s="6"/>
      <c r="O5950" s="5"/>
      <c r="P5950" s="8"/>
      <c r="U5950"/>
      <c r="V5950"/>
    </row>
    <row r="5951" spans="1:22" x14ac:dyDescent="0.25">
      <c r="A5951">
        <v>2011</v>
      </c>
      <c r="B5951">
        <v>6</v>
      </c>
      <c r="C5951">
        <v>23</v>
      </c>
      <c r="D5951">
        <v>1</v>
      </c>
      <c r="E5951" s="13">
        <v>14.3</v>
      </c>
      <c r="F5951" s="7">
        <f>(((20-15)/(MIN($E$2:$E$8761)-15))*Data[[#This Row],[temperatuur]])+18.151</f>
        <v>15.146798319327731</v>
      </c>
      <c r="G5951" s="7">
        <f>Data[[#This Row],[Tintern ]]-Data[[#This Row],[temperatuur]]</f>
        <v>0.8467983193277302</v>
      </c>
      <c r="H5951" s="7">
        <f>ROUND(IF(Data[[#This Row],[deltaT]]&gt;0,(Data[[#This Row],[Tintern ]]-Data[[#This Row],[temperatuur]])*Uitgangspunten!$B$9,0),1)</f>
        <v>2.9</v>
      </c>
      <c r="I5951"/>
      <c r="J5951"/>
      <c r="K5951" s="6"/>
      <c r="O5951" s="5"/>
      <c r="P5951" s="8"/>
      <c r="U5951"/>
      <c r="V5951"/>
    </row>
    <row r="5952" spans="1:22" x14ac:dyDescent="0.25">
      <c r="A5952">
        <v>2011</v>
      </c>
      <c r="B5952">
        <v>6</v>
      </c>
      <c r="C5952">
        <v>23</v>
      </c>
      <c r="D5952">
        <v>5</v>
      </c>
      <c r="E5952" s="13">
        <v>14.3</v>
      </c>
      <c r="F5952" s="7">
        <f>(((20-15)/(MIN($E$2:$E$8761)-15))*Data[[#This Row],[temperatuur]])+18.151</f>
        <v>15.146798319327731</v>
      </c>
      <c r="G5952" s="7">
        <f>Data[[#This Row],[Tintern ]]-Data[[#This Row],[temperatuur]]</f>
        <v>0.8467983193277302</v>
      </c>
      <c r="H5952" s="7">
        <f>ROUND(IF(Data[[#This Row],[deltaT]]&gt;0,(Data[[#This Row],[Tintern ]]-Data[[#This Row],[temperatuur]])*Uitgangspunten!$B$9,0),1)</f>
        <v>2.9</v>
      </c>
      <c r="I5952"/>
      <c r="J5952"/>
      <c r="K5952" s="6"/>
      <c r="O5952" s="5"/>
      <c r="P5952" s="8"/>
      <c r="U5952"/>
      <c r="V5952"/>
    </row>
    <row r="5953" spans="1:22" x14ac:dyDescent="0.25">
      <c r="A5953">
        <v>2011</v>
      </c>
      <c r="B5953">
        <v>6</v>
      </c>
      <c r="C5953">
        <v>25</v>
      </c>
      <c r="D5953">
        <v>14</v>
      </c>
      <c r="E5953" s="13">
        <v>14.3</v>
      </c>
      <c r="F5953" s="7">
        <f>(((20-15)/(MIN($E$2:$E$8761)-15))*Data[[#This Row],[temperatuur]])+18.151</f>
        <v>15.146798319327731</v>
      </c>
      <c r="G5953" s="7">
        <f>Data[[#This Row],[Tintern ]]-Data[[#This Row],[temperatuur]]</f>
        <v>0.8467983193277302</v>
      </c>
      <c r="H5953" s="7">
        <f>ROUND(IF(Data[[#This Row],[deltaT]]&gt;0,(Data[[#This Row],[Tintern ]]-Data[[#This Row],[temperatuur]])*Uitgangspunten!$B$9,0),1)</f>
        <v>2.9</v>
      </c>
      <c r="I5953"/>
      <c r="J5953"/>
      <c r="K5953" s="6"/>
      <c r="O5953" s="5"/>
      <c r="P5953" s="8"/>
      <c r="U5953"/>
      <c r="V5953"/>
    </row>
    <row r="5954" spans="1:22" x14ac:dyDescent="0.25">
      <c r="A5954">
        <v>2011</v>
      </c>
      <c r="B5954">
        <v>6</v>
      </c>
      <c r="C5954">
        <v>29</v>
      </c>
      <c r="D5954">
        <v>21</v>
      </c>
      <c r="E5954" s="13">
        <v>14.3</v>
      </c>
      <c r="F5954" s="7">
        <f>(((20-15)/(MIN($E$2:$E$8761)-15))*Data[[#This Row],[temperatuur]])+18.151</f>
        <v>15.146798319327731</v>
      </c>
      <c r="G5954" s="7">
        <f>Data[[#This Row],[Tintern ]]-Data[[#This Row],[temperatuur]]</f>
        <v>0.8467983193277302</v>
      </c>
      <c r="H5954" s="7">
        <f>ROUND(IF(Data[[#This Row],[deltaT]]&gt;0,(Data[[#This Row],[Tintern ]]-Data[[#This Row],[temperatuur]])*Uitgangspunten!$B$9,0),1)</f>
        <v>2.9</v>
      </c>
      <c r="I5954">
        <f>(MAX(E5930:E5953)+MIN(E5930:E5953))/20</f>
        <v>1.4300000000000002</v>
      </c>
      <c r="J5954"/>
      <c r="K5954" s="6"/>
      <c r="O5954" s="5"/>
      <c r="P5954" s="8"/>
      <c r="U5954"/>
      <c r="V5954"/>
    </row>
    <row r="5955" spans="1:22" x14ac:dyDescent="0.25">
      <c r="A5955">
        <v>2008</v>
      </c>
      <c r="B5955">
        <v>7</v>
      </c>
      <c r="C5955">
        <v>9</v>
      </c>
      <c r="D5955">
        <v>5</v>
      </c>
      <c r="E5955" s="13">
        <v>14.3</v>
      </c>
      <c r="F5955" s="7">
        <f>(((20-15)/(MIN($E$2:$E$8761)-15))*Data[[#This Row],[temperatuur]])+18.151</f>
        <v>15.146798319327731</v>
      </c>
      <c r="G5955" s="7">
        <f>Data[[#This Row],[Tintern ]]-Data[[#This Row],[temperatuur]]</f>
        <v>0.8467983193277302</v>
      </c>
      <c r="H5955" s="7">
        <f>ROUND(IF(Data[[#This Row],[deltaT]]&gt;0,(Data[[#This Row],[Tintern ]]-Data[[#This Row],[temperatuur]])*Uitgangspunten!$B$9,0),1)</f>
        <v>2.9</v>
      </c>
      <c r="I5955"/>
      <c r="J5955"/>
      <c r="K5955" s="6"/>
      <c r="O5955" s="5"/>
      <c r="P5955" s="8"/>
      <c r="U5955"/>
      <c r="V5955"/>
    </row>
    <row r="5956" spans="1:22" x14ac:dyDescent="0.25">
      <c r="A5956">
        <v>2008</v>
      </c>
      <c r="B5956">
        <v>7</v>
      </c>
      <c r="C5956">
        <v>10</v>
      </c>
      <c r="D5956">
        <v>24</v>
      </c>
      <c r="E5956" s="13">
        <v>14.3</v>
      </c>
      <c r="F5956" s="7">
        <f>(((20-15)/(MIN($E$2:$E$8761)-15))*Data[[#This Row],[temperatuur]])+18.151</f>
        <v>15.146798319327731</v>
      </c>
      <c r="G5956" s="7">
        <f>Data[[#This Row],[Tintern ]]-Data[[#This Row],[temperatuur]]</f>
        <v>0.8467983193277302</v>
      </c>
      <c r="H5956" s="7">
        <f>ROUND(IF(Data[[#This Row],[deltaT]]&gt;0,(Data[[#This Row],[Tintern ]]-Data[[#This Row],[temperatuur]])*Uitgangspunten!$B$9,0),1)</f>
        <v>2.9</v>
      </c>
      <c r="I5956"/>
      <c r="J5956"/>
      <c r="K5956" s="6"/>
      <c r="O5956" s="5"/>
      <c r="P5956" s="8"/>
      <c r="U5956"/>
      <c r="V5956"/>
    </row>
    <row r="5957" spans="1:22" x14ac:dyDescent="0.25">
      <c r="A5957">
        <v>2008</v>
      </c>
      <c r="B5957">
        <v>7</v>
      </c>
      <c r="C5957">
        <v>18</v>
      </c>
      <c r="D5957">
        <v>4</v>
      </c>
      <c r="E5957" s="13">
        <v>14.3</v>
      </c>
      <c r="F5957" s="7">
        <f>(((20-15)/(MIN($E$2:$E$8761)-15))*Data[[#This Row],[temperatuur]])+18.151</f>
        <v>15.146798319327731</v>
      </c>
      <c r="G5957" s="7">
        <f>Data[[#This Row],[Tintern ]]-Data[[#This Row],[temperatuur]]</f>
        <v>0.8467983193277302</v>
      </c>
      <c r="H5957" s="7">
        <f>ROUND(IF(Data[[#This Row],[deltaT]]&gt;0,(Data[[#This Row],[Tintern ]]-Data[[#This Row],[temperatuur]])*Uitgangspunten!$B$9,0),1)</f>
        <v>2.9</v>
      </c>
      <c r="I5957"/>
      <c r="J5957"/>
      <c r="K5957" s="6"/>
      <c r="O5957" s="5"/>
      <c r="P5957" s="8"/>
      <c r="U5957"/>
      <c r="V5957"/>
    </row>
    <row r="5958" spans="1:22" x14ac:dyDescent="0.25">
      <c r="A5958">
        <v>2008</v>
      </c>
      <c r="B5958">
        <v>7</v>
      </c>
      <c r="C5958">
        <v>24</v>
      </c>
      <c r="D5958">
        <v>5</v>
      </c>
      <c r="E5958" s="13">
        <v>14.3</v>
      </c>
      <c r="F5958" s="7">
        <f>(((20-15)/(MIN($E$2:$E$8761)-15))*Data[[#This Row],[temperatuur]])+18.151</f>
        <v>15.146798319327731</v>
      </c>
      <c r="G5958" s="7">
        <f>Data[[#This Row],[Tintern ]]-Data[[#This Row],[temperatuur]]</f>
        <v>0.8467983193277302</v>
      </c>
      <c r="H5958" s="7">
        <f>ROUND(IF(Data[[#This Row],[deltaT]]&gt;0,(Data[[#This Row],[Tintern ]]-Data[[#This Row],[temperatuur]])*Uitgangspunten!$B$9,0),1)</f>
        <v>2.9</v>
      </c>
      <c r="I5958"/>
      <c r="J5958"/>
      <c r="K5958" s="6"/>
      <c r="O5958" s="5"/>
      <c r="P5958" s="8"/>
      <c r="U5958"/>
      <c r="V5958"/>
    </row>
    <row r="5959" spans="1:22" x14ac:dyDescent="0.25">
      <c r="A5959">
        <v>2001</v>
      </c>
      <c r="B5959">
        <v>8</v>
      </c>
      <c r="C5959">
        <v>1</v>
      </c>
      <c r="D5959">
        <v>23</v>
      </c>
      <c r="E5959" s="13">
        <v>14.3</v>
      </c>
      <c r="F5959" s="7">
        <f>(((20-15)/(MIN($E$2:$E$8761)-15))*Data[[#This Row],[temperatuur]])+18.151</f>
        <v>15.146798319327731</v>
      </c>
      <c r="G5959" s="7">
        <f>Data[[#This Row],[Tintern ]]-Data[[#This Row],[temperatuur]]</f>
        <v>0.8467983193277302</v>
      </c>
      <c r="H5959" s="7">
        <f>ROUND(IF(Data[[#This Row],[deltaT]]&gt;0,(Data[[#This Row],[Tintern ]]-Data[[#This Row],[temperatuur]])*Uitgangspunten!$B$9,0),1)</f>
        <v>2.9</v>
      </c>
      <c r="I5959"/>
      <c r="J5959"/>
      <c r="K5959" s="6"/>
      <c r="O5959" s="5"/>
      <c r="P5959" s="8"/>
      <c r="U5959"/>
      <c r="V5959"/>
    </row>
    <row r="5960" spans="1:22" x14ac:dyDescent="0.25">
      <c r="A5960">
        <v>2001</v>
      </c>
      <c r="B5960">
        <v>8</v>
      </c>
      <c r="C5960">
        <v>2</v>
      </c>
      <c r="D5960">
        <v>6</v>
      </c>
      <c r="E5960" s="13">
        <v>14.3</v>
      </c>
      <c r="F5960" s="7">
        <f>(((20-15)/(MIN($E$2:$E$8761)-15))*Data[[#This Row],[temperatuur]])+18.151</f>
        <v>15.146798319327731</v>
      </c>
      <c r="G5960" s="7">
        <f>Data[[#This Row],[Tintern ]]-Data[[#This Row],[temperatuur]]</f>
        <v>0.8467983193277302</v>
      </c>
      <c r="H5960" s="7">
        <f>ROUND(IF(Data[[#This Row],[deltaT]]&gt;0,(Data[[#This Row],[Tintern ]]-Data[[#This Row],[temperatuur]])*Uitgangspunten!$B$9,0),1)</f>
        <v>2.9</v>
      </c>
      <c r="I5960"/>
      <c r="J5960"/>
      <c r="K5960" s="6"/>
      <c r="O5960" s="5"/>
      <c r="P5960" s="8"/>
      <c r="U5960"/>
      <c r="V5960"/>
    </row>
    <row r="5961" spans="1:22" x14ac:dyDescent="0.25">
      <c r="A5961">
        <v>2001</v>
      </c>
      <c r="B5961">
        <v>8</v>
      </c>
      <c r="C5961">
        <v>5</v>
      </c>
      <c r="D5961">
        <v>5</v>
      </c>
      <c r="E5961" s="13">
        <v>14.3</v>
      </c>
      <c r="F5961" s="7">
        <f>(((20-15)/(MIN($E$2:$E$8761)-15))*Data[[#This Row],[temperatuur]])+18.151</f>
        <v>15.146798319327731</v>
      </c>
      <c r="G5961" s="7">
        <f>Data[[#This Row],[Tintern ]]-Data[[#This Row],[temperatuur]]</f>
        <v>0.8467983193277302</v>
      </c>
      <c r="H5961" s="7">
        <f>ROUND(IF(Data[[#This Row],[deltaT]]&gt;0,(Data[[#This Row],[Tintern ]]-Data[[#This Row],[temperatuur]])*Uitgangspunten!$B$9,0),1)</f>
        <v>2.9</v>
      </c>
      <c r="I5961"/>
      <c r="J5961"/>
      <c r="K5961" s="6"/>
      <c r="O5961" s="5"/>
      <c r="P5961" s="8"/>
      <c r="U5961"/>
      <c r="V5961"/>
    </row>
    <row r="5962" spans="1:22" x14ac:dyDescent="0.25">
      <c r="A5962">
        <v>2001</v>
      </c>
      <c r="B5962">
        <v>8</v>
      </c>
      <c r="C5962">
        <v>9</v>
      </c>
      <c r="D5962">
        <v>2</v>
      </c>
      <c r="E5962" s="13">
        <v>14.3</v>
      </c>
      <c r="F5962" s="7">
        <f>(((20-15)/(MIN($E$2:$E$8761)-15))*Data[[#This Row],[temperatuur]])+18.151</f>
        <v>15.146798319327731</v>
      </c>
      <c r="G5962" s="7">
        <f>Data[[#This Row],[Tintern ]]-Data[[#This Row],[temperatuur]]</f>
        <v>0.8467983193277302</v>
      </c>
      <c r="H5962" s="7">
        <f>ROUND(IF(Data[[#This Row],[deltaT]]&gt;0,(Data[[#This Row],[Tintern ]]-Data[[#This Row],[temperatuur]])*Uitgangspunten!$B$9,0),1)</f>
        <v>2.9</v>
      </c>
      <c r="I5962"/>
      <c r="J5962"/>
      <c r="K5962" s="6"/>
      <c r="O5962" s="5"/>
      <c r="P5962" s="8"/>
      <c r="U5962"/>
      <c r="V5962"/>
    </row>
    <row r="5963" spans="1:22" x14ac:dyDescent="0.25">
      <c r="A5963">
        <v>2001</v>
      </c>
      <c r="B5963">
        <v>8</v>
      </c>
      <c r="C5963">
        <v>31</v>
      </c>
      <c r="D5963">
        <v>1</v>
      </c>
      <c r="E5963" s="13">
        <v>14.3</v>
      </c>
      <c r="F5963" s="7">
        <f>(((20-15)/(MIN($E$2:$E$8761)-15))*Data[[#This Row],[temperatuur]])+18.151</f>
        <v>15.146798319327731</v>
      </c>
      <c r="G5963" s="7">
        <f>Data[[#This Row],[Tintern ]]-Data[[#This Row],[temperatuur]]</f>
        <v>0.8467983193277302</v>
      </c>
      <c r="H5963" s="7">
        <f>ROUND(IF(Data[[#This Row],[deltaT]]&gt;0,(Data[[#This Row],[Tintern ]]-Data[[#This Row],[temperatuur]])*Uitgangspunten!$B$9,0),1)</f>
        <v>2.9</v>
      </c>
      <c r="I5963"/>
      <c r="J5963"/>
      <c r="K5963" s="6"/>
      <c r="O5963" s="5"/>
      <c r="P5963" s="8"/>
      <c r="U5963"/>
      <c r="V5963"/>
    </row>
    <row r="5964" spans="1:22" x14ac:dyDescent="0.25">
      <c r="A5964">
        <v>2001</v>
      </c>
      <c r="B5964">
        <v>8</v>
      </c>
      <c r="C5964">
        <v>31</v>
      </c>
      <c r="D5964">
        <v>5</v>
      </c>
      <c r="E5964" s="13">
        <v>14.3</v>
      </c>
      <c r="F5964" s="7">
        <f>(((20-15)/(MIN($E$2:$E$8761)-15))*Data[[#This Row],[temperatuur]])+18.151</f>
        <v>15.146798319327731</v>
      </c>
      <c r="G5964" s="7">
        <f>Data[[#This Row],[Tintern ]]-Data[[#This Row],[temperatuur]]</f>
        <v>0.8467983193277302</v>
      </c>
      <c r="H5964" s="7">
        <f>ROUND(IF(Data[[#This Row],[deltaT]]&gt;0,(Data[[#This Row],[Tintern ]]-Data[[#This Row],[temperatuur]])*Uitgangspunten!$B$9,0),1)</f>
        <v>2.9</v>
      </c>
      <c r="I5964"/>
      <c r="J5964"/>
      <c r="K5964" s="6"/>
      <c r="O5964" s="5"/>
      <c r="P5964" s="8"/>
      <c r="U5964"/>
      <c r="V5964"/>
    </row>
    <row r="5965" spans="1:22" x14ac:dyDescent="0.25">
      <c r="A5965">
        <v>2011</v>
      </c>
      <c r="B5965">
        <v>9</v>
      </c>
      <c r="C5965">
        <v>12</v>
      </c>
      <c r="D5965">
        <v>3</v>
      </c>
      <c r="E5965" s="13">
        <v>14.3</v>
      </c>
      <c r="F5965" s="7">
        <f>(((20-15)/(MIN($E$2:$E$8761)-15))*Data[[#This Row],[temperatuur]])+18.151</f>
        <v>15.146798319327731</v>
      </c>
      <c r="G5965" s="7">
        <f>Data[[#This Row],[Tintern ]]-Data[[#This Row],[temperatuur]]</f>
        <v>0.8467983193277302</v>
      </c>
      <c r="H5965" s="7">
        <f>ROUND(IF(Data[[#This Row],[deltaT]]&gt;0,(Data[[#This Row],[Tintern ]]-Data[[#This Row],[temperatuur]])*Uitgangspunten!$B$9,0),1)</f>
        <v>2.9</v>
      </c>
      <c r="I5965"/>
      <c r="J5965"/>
      <c r="K5965" s="6"/>
      <c r="O5965" s="5"/>
      <c r="P5965" s="8"/>
      <c r="U5965"/>
      <c r="V5965"/>
    </row>
    <row r="5966" spans="1:22" x14ac:dyDescent="0.25">
      <c r="A5966">
        <v>2011</v>
      </c>
      <c r="B5966">
        <v>9</v>
      </c>
      <c r="C5966">
        <v>15</v>
      </c>
      <c r="D5966">
        <v>18</v>
      </c>
      <c r="E5966" s="13">
        <v>14.3</v>
      </c>
      <c r="F5966" s="7">
        <f>(((20-15)/(MIN($E$2:$E$8761)-15))*Data[[#This Row],[temperatuur]])+18.151</f>
        <v>15.146798319327731</v>
      </c>
      <c r="G5966" s="7">
        <f>Data[[#This Row],[Tintern ]]-Data[[#This Row],[temperatuur]]</f>
        <v>0.8467983193277302</v>
      </c>
      <c r="H5966" s="7">
        <f>ROUND(IF(Data[[#This Row],[deltaT]]&gt;0,(Data[[#This Row],[Tintern ]]-Data[[#This Row],[temperatuur]])*Uitgangspunten!$B$9,0),1)</f>
        <v>2.9</v>
      </c>
      <c r="I5966"/>
      <c r="J5966"/>
      <c r="K5966" s="6"/>
      <c r="O5966" s="5"/>
      <c r="P5966" s="8"/>
      <c r="U5966"/>
      <c r="V5966"/>
    </row>
    <row r="5967" spans="1:22" x14ac:dyDescent="0.25">
      <c r="A5967">
        <v>2011</v>
      </c>
      <c r="B5967">
        <v>9</v>
      </c>
      <c r="C5967">
        <v>16</v>
      </c>
      <c r="D5967">
        <v>9</v>
      </c>
      <c r="E5967" s="13">
        <v>14.3</v>
      </c>
      <c r="F5967" s="7">
        <f>(((20-15)/(MIN($E$2:$E$8761)-15))*Data[[#This Row],[temperatuur]])+18.151</f>
        <v>15.146798319327731</v>
      </c>
      <c r="G5967" s="7">
        <f>Data[[#This Row],[Tintern ]]-Data[[#This Row],[temperatuur]]</f>
        <v>0.8467983193277302</v>
      </c>
      <c r="H5967" s="7">
        <f>ROUND(IF(Data[[#This Row],[deltaT]]&gt;0,(Data[[#This Row],[Tintern ]]-Data[[#This Row],[temperatuur]])*Uitgangspunten!$B$9,0),1)</f>
        <v>2.9</v>
      </c>
      <c r="I5967"/>
      <c r="J5967"/>
      <c r="K5967" s="6"/>
      <c r="O5967" s="5"/>
      <c r="P5967" s="8"/>
      <c r="U5967"/>
      <c r="V5967"/>
    </row>
    <row r="5968" spans="1:22" x14ac:dyDescent="0.25">
      <c r="A5968">
        <v>2011</v>
      </c>
      <c r="B5968">
        <v>9</v>
      </c>
      <c r="C5968">
        <v>26</v>
      </c>
      <c r="D5968">
        <v>5</v>
      </c>
      <c r="E5968" s="13">
        <v>14.3</v>
      </c>
      <c r="F5968" s="7">
        <f>(((20-15)/(MIN($E$2:$E$8761)-15))*Data[[#This Row],[temperatuur]])+18.151</f>
        <v>15.146798319327731</v>
      </c>
      <c r="G5968" s="7">
        <f>Data[[#This Row],[Tintern ]]-Data[[#This Row],[temperatuur]]</f>
        <v>0.8467983193277302</v>
      </c>
      <c r="H5968" s="7">
        <f>ROUND(IF(Data[[#This Row],[deltaT]]&gt;0,(Data[[#This Row],[Tintern ]]-Data[[#This Row],[temperatuur]])*Uitgangspunten!$B$9,0),1)</f>
        <v>2.9</v>
      </c>
      <c r="I5968"/>
      <c r="J5968"/>
      <c r="K5968" s="6"/>
      <c r="O5968" s="5"/>
      <c r="P5968" s="8"/>
      <c r="U5968"/>
      <c r="V5968"/>
    </row>
    <row r="5969" spans="1:22" x14ac:dyDescent="0.25">
      <c r="A5969">
        <v>2010</v>
      </c>
      <c r="B5969">
        <v>10</v>
      </c>
      <c r="C5969">
        <v>5</v>
      </c>
      <c r="D5969">
        <v>1</v>
      </c>
      <c r="E5969" s="13">
        <v>14.3</v>
      </c>
      <c r="F5969" s="7">
        <f>(((20-15)/(MIN($E$2:$E$8761)-15))*Data[[#This Row],[temperatuur]])+18.151</f>
        <v>15.146798319327731</v>
      </c>
      <c r="G5969" s="7">
        <f>Data[[#This Row],[Tintern ]]-Data[[#This Row],[temperatuur]]</f>
        <v>0.8467983193277302</v>
      </c>
      <c r="H5969" s="7">
        <f>ROUND(IF(Data[[#This Row],[deltaT]]&gt;0,(Data[[#This Row],[Tintern ]]-Data[[#This Row],[temperatuur]])*Uitgangspunten!$B$9,0),1)</f>
        <v>2.9</v>
      </c>
      <c r="I5969"/>
      <c r="J5969"/>
      <c r="K5969" s="6"/>
      <c r="O5969" s="5"/>
      <c r="P5969" s="8"/>
      <c r="U5969"/>
      <c r="V5969"/>
    </row>
    <row r="5970" spans="1:22" x14ac:dyDescent="0.25">
      <c r="A5970">
        <v>2003</v>
      </c>
      <c r="B5970">
        <v>11</v>
      </c>
      <c r="C5970">
        <v>10</v>
      </c>
      <c r="D5970">
        <v>13</v>
      </c>
      <c r="E5970" s="13">
        <v>14.3</v>
      </c>
      <c r="F5970" s="7">
        <f>(((20-15)/(MIN($E$2:$E$8761)-15))*Data[[#This Row],[temperatuur]])+18.151</f>
        <v>15.146798319327731</v>
      </c>
      <c r="G5970" s="7">
        <f>Data[[#This Row],[Tintern ]]-Data[[#This Row],[temperatuur]]</f>
        <v>0.8467983193277302</v>
      </c>
      <c r="H5970" s="7">
        <f>ROUND(IF(Data[[#This Row],[deltaT]]&gt;0,(Data[[#This Row],[Tintern ]]-Data[[#This Row],[temperatuur]])*Uitgangspunten!$B$9,0),1)</f>
        <v>2.9</v>
      </c>
      <c r="I5970"/>
      <c r="J5970"/>
      <c r="K5970" s="6"/>
      <c r="O5970" s="5"/>
      <c r="P5970" s="8"/>
      <c r="U5970"/>
      <c r="V5970"/>
    </row>
    <row r="5971" spans="1:22" x14ac:dyDescent="0.25">
      <c r="A5971">
        <v>2003</v>
      </c>
      <c r="B5971">
        <v>11</v>
      </c>
      <c r="C5971">
        <v>23</v>
      </c>
      <c r="D5971">
        <v>12</v>
      </c>
      <c r="E5971" s="13">
        <v>14.3</v>
      </c>
      <c r="F5971" s="7">
        <f>(((20-15)/(MIN($E$2:$E$8761)-15))*Data[[#This Row],[temperatuur]])+18.151</f>
        <v>15.146798319327731</v>
      </c>
      <c r="G5971" s="7">
        <f>Data[[#This Row],[Tintern ]]-Data[[#This Row],[temperatuur]]</f>
        <v>0.8467983193277302</v>
      </c>
      <c r="H5971" s="7">
        <f>ROUND(IF(Data[[#This Row],[deltaT]]&gt;0,(Data[[#This Row],[Tintern ]]-Data[[#This Row],[temperatuur]])*Uitgangspunten!$B$9,0),1)</f>
        <v>2.9</v>
      </c>
      <c r="I5971"/>
      <c r="J5971"/>
      <c r="K5971" s="6"/>
      <c r="O5971" s="5"/>
      <c r="P5971" s="8"/>
      <c r="U5971"/>
      <c r="V5971"/>
    </row>
    <row r="5972" spans="1:22" x14ac:dyDescent="0.25">
      <c r="A5972">
        <v>2004</v>
      </c>
      <c r="B5972">
        <v>2</v>
      </c>
      <c r="C5972">
        <v>3</v>
      </c>
      <c r="D5972">
        <v>19</v>
      </c>
      <c r="E5972" s="13">
        <v>14.4</v>
      </c>
      <c r="F5972" s="7">
        <f>(((20-15)/(MIN($E$2:$E$8761)-15))*Data[[#This Row],[temperatuur]])+18.151</f>
        <v>15.125789915966386</v>
      </c>
      <c r="G5972" s="7">
        <f>Data[[#This Row],[Tintern ]]-Data[[#This Row],[temperatuur]]</f>
        <v>0.72578991596638609</v>
      </c>
      <c r="H5972" s="7">
        <f>ROUND(IF(Data[[#This Row],[deltaT]]&gt;0,(Data[[#This Row],[Tintern ]]-Data[[#This Row],[temperatuur]])*Uitgangspunten!$B$9,0),1)</f>
        <v>2.5</v>
      </c>
      <c r="I5972"/>
      <c r="J5972"/>
      <c r="K5972" s="6"/>
      <c r="O5972" s="5"/>
      <c r="P5972" s="8"/>
      <c r="U5972"/>
      <c r="V5972"/>
    </row>
    <row r="5973" spans="1:22" x14ac:dyDescent="0.25">
      <c r="A5973">
        <v>2002</v>
      </c>
      <c r="B5973">
        <v>4</v>
      </c>
      <c r="C5973">
        <v>2</v>
      </c>
      <c r="D5973">
        <v>19</v>
      </c>
      <c r="E5973" s="13">
        <v>14.4</v>
      </c>
      <c r="F5973" s="7">
        <f>(((20-15)/(MIN($E$2:$E$8761)-15))*Data[[#This Row],[temperatuur]])+18.151</f>
        <v>15.125789915966386</v>
      </c>
      <c r="G5973" s="7">
        <f>Data[[#This Row],[Tintern ]]-Data[[#This Row],[temperatuur]]</f>
        <v>0.72578991596638609</v>
      </c>
      <c r="H5973" s="7">
        <f>ROUND(IF(Data[[#This Row],[deltaT]]&gt;0,(Data[[#This Row],[Tintern ]]-Data[[#This Row],[temperatuur]])*Uitgangspunten!$B$9,0),1)</f>
        <v>2.5</v>
      </c>
      <c r="I5973"/>
      <c r="J5973"/>
      <c r="K5973" s="6"/>
      <c r="O5973" s="5"/>
      <c r="P5973" s="8"/>
      <c r="U5973"/>
      <c r="V5973"/>
    </row>
    <row r="5974" spans="1:22" x14ac:dyDescent="0.25">
      <c r="A5974">
        <v>2000</v>
      </c>
      <c r="B5974">
        <v>5</v>
      </c>
      <c r="C5974">
        <v>5</v>
      </c>
      <c r="D5974">
        <v>24</v>
      </c>
      <c r="E5974" s="13">
        <v>14.4</v>
      </c>
      <c r="F5974" s="7">
        <f>(((20-15)/(MIN($E$2:$E$8761)-15))*Data[[#This Row],[temperatuur]])+18.151</f>
        <v>15.125789915966386</v>
      </c>
      <c r="G5974" s="7">
        <f>Data[[#This Row],[Tintern ]]-Data[[#This Row],[temperatuur]]</f>
        <v>0.72578991596638609</v>
      </c>
      <c r="H5974" s="7">
        <f>ROUND(IF(Data[[#This Row],[deltaT]]&gt;0,(Data[[#This Row],[Tintern ]]-Data[[#This Row],[temperatuur]])*Uitgangspunten!$B$9,0),1)</f>
        <v>2.5</v>
      </c>
      <c r="I5974"/>
      <c r="J5974"/>
      <c r="K5974" s="6"/>
      <c r="O5974" s="5"/>
      <c r="P5974" s="8"/>
      <c r="U5974"/>
      <c r="V5974"/>
    </row>
    <row r="5975" spans="1:22" x14ac:dyDescent="0.25">
      <c r="A5975">
        <v>2000</v>
      </c>
      <c r="B5975">
        <v>5</v>
      </c>
      <c r="C5975">
        <v>15</v>
      </c>
      <c r="D5975">
        <v>24</v>
      </c>
      <c r="E5975" s="13">
        <v>14.4</v>
      </c>
      <c r="F5975" s="7">
        <f>(((20-15)/(MIN($E$2:$E$8761)-15))*Data[[#This Row],[temperatuur]])+18.151</f>
        <v>15.125789915966386</v>
      </c>
      <c r="G5975" s="7">
        <f>Data[[#This Row],[Tintern ]]-Data[[#This Row],[temperatuur]]</f>
        <v>0.72578991596638609</v>
      </c>
      <c r="H5975" s="7">
        <f>ROUND(IF(Data[[#This Row],[deltaT]]&gt;0,(Data[[#This Row],[Tintern ]]-Data[[#This Row],[temperatuur]])*Uitgangspunten!$B$9,0),1)</f>
        <v>2.5</v>
      </c>
      <c r="I5975"/>
      <c r="J5975"/>
      <c r="K5975" s="6"/>
      <c r="O5975" s="5"/>
      <c r="P5975" s="8"/>
      <c r="U5975"/>
      <c r="V5975"/>
    </row>
    <row r="5976" spans="1:22" x14ac:dyDescent="0.25">
      <c r="A5976">
        <v>2000</v>
      </c>
      <c r="B5976">
        <v>5</v>
      </c>
      <c r="C5976">
        <v>16</v>
      </c>
      <c r="D5976">
        <v>5</v>
      </c>
      <c r="E5976" s="13">
        <v>14.4</v>
      </c>
      <c r="F5976" s="7">
        <f>(((20-15)/(MIN($E$2:$E$8761)-15))*Data[[#This Row],[temperatuur]])+18.151</f>
        <v>15.125789915966386</v>
      </c>
      <c r="G5976" s="7">
        <f>Data[[#This Row],[Tintern ]]-Data[[#This Row],[temperatuur]]</f>
        <v>0.72578991596638609</v>
      </c>
      <c r="H5976" s="7">
        <f>ROUND(IF(Data[[#This Row],[deltaT]]&gt;0,(Data[[#This Row],[Tintern ]]-Data[[#This Row],[temperatuur]])*Uitgangspunten!$B$9,0),1)</f>
        <v>2.5</v>
      </c>
      <c r="I5976"/>
      <c r="J5976"/>
      <c r="K5976" s="6"/>
      <c r="O5976" s="5"/>
      <c r="P5976" s="8"/>
      <c r="U5976"/>
      <c r="V5976"/>
    </row>
    <row r="5977" spans="1:22" x14ac:dyDescent="0.25">
      <c r="A5977">
        <v>2000</v>
      </c>
      <c r="B5977">
        <v>5</v>
      </c>
      <c r="C5977">
        <v>17</v>
      </c>
      <c r="D5977">
        <v>12</v>
      </c>
      <c r="E5977" s="13">
        <v>14.4</v>
      </c>
      <c r="F5977" s="7">
        <f>(((20-15)/(MIN($E$2:$E$8761)-15))*Data[[#This Row],[temperatuur]])+18.151</f>
        <v>15.125789915966386</v>
      </c>
      <c r="G5977" s="7">
        <f>Data[[#This Row],[Tintern ]]-Data[[#This Row],[temperatuur]]</f>
        <v>0.72578991596638609</v>
      </c>
      <c r="H5977" s="7">
        <f>ROUND(IF(Data[[#This Row],[deltaT]]&gt;0,(Data[[#This Row],[Tintern ]]-Data[[#This Row],[temperatuur]])*Uitgangspunten!$B$9,0),1)</f>
        <v>2.5</v>
      </c>
      <c r="I5977"/>
      <c r="J5977"/>
      <c r="K5977" s="6"/>
      <c r="O5977" s="5"/>
      <c r="P5977" s="8"/>
      <c r="U5977"/>
      <c r="V5977"/>
    </row>
    <row r="5978" spans="1:22" x14ac:dyDescent="0.25">
      <c r="A5978">
        <v>2000</v>
      </c>
      <c r="B5978">
        <v>5</v>
      </c>
      <c r="C5978">
        <v>20</v>
      </c>
      <c r="D5978">
        <v>13</v>
      </c>
      <c r="E5978" s="13">
        <v>14.4</v>
      </c>
      <c r="F5978" s="7">
        <f>(((20-15)/(MIN($E$2:$E$8761)-15))*Data[[#This Row],[temperatuur]])+18.151</f>
        <v>15.125789915966386</v>
      </c>
      <c r="G5978" s="7">
        <f>Data[[#This Row],[Tintern ]]-Data[[#This Row],[temperatuur]]</f>
        <v>0.72578991596638609</v>
      </c>
      <c r="H5978" s="7">
        <f>ROUND(IF(Data[[#This Row],[deltaT]]&gt;0,(Data[[#This Row],[Tintern ]]-Data[[#This Row],[temperatuur]])*Uitgangspunten!$B$9,0),1)</f>
        <v>2.5</v>
      </c>
      <c r="I5978">
        <f>(MAX(E5954:E5977)+MIN(E5954:E5977))/20</f>
        <v>1.4350000000000001</v>
      </c>
      <c r="J5978"/>
      <c r="K5978" s="6"/>
      <c r="O5978" s="5"/>
      <c r="P5978" s="8"/>
      <c r="U5978"/>
      <c r="V5978"/>
    </row>
    <row r="5979" spans="1:22" x14ac:dyDescent="0.25">
      <c r="A5979">
        <v>2011</v>
      </c>
      <c r="B5979" s="3">
        <v>6</v>
      </c>
      <c r="C5979" s="3">
        <v>1</v>
      </c>
      <c r="D5979" s="3">
        <v>8</v>
      </c>
      <c r="E5979" s="13">
        <v>14.4</v>
      </c>
      <c r="F5979" s="7">
        <f>(((20-15)/(MIN($E$2:$E$8761)-15))*Data[[#This Row],[temperatuur]])+18.151</f>
        <v>15.125789915966386</v>
      </c>
      <c r="G5979" s="7">
        <f>Data[[#This Row],[Tintern ]]-Data[[#This Row],[temperatuur]]</f>
        <v>0.72578991596638609</v>
      </c>
      <c r="H5979" s="7">
        <f>ROUND(IF(Data[[#This Row],[deltaT]]&gt;0,(Data[[#This Row],[Tintern ]]-Data[[#This Row],[temperatuur]])*Uitgangspunten!$B$9,0),1)</f>
        <v>2.5</v>
      </c>
      <c r="I5979"/>
      <c r="J5979"/>
      <c r="K5979" s="6"/>
      <c r="O5979" s="5"/>
      <c r="P5979" s="8"/>
      <c r="U5979"/>
      <c r="V5979"/>
    </row>
    <row r="5980" spans="1:22" x14ac:dyDescent="0.25">
      <c r="A5980">
        <v>2011</v>
      </c>
      <c r="B5980">
        <v>6</v>
      </c>
      <c r="C5980">
        <v>5</v>
      </c>
      <c r="D5980">
        <v>6</v>
      </c>
      <c r="E5980" s="13">
        <v>14.4</v>
      </c>
      <c r="F5980" s="7">
        <f>(((20-15)/(MIN($E$2:$E$8761)-15))*Data[[#This Row],[temperatuur]])+18.151</f>
        <v>15.125789915966386</v>
      </c>
      <c r="G5980" s="7">
        <f>Data[[#This Row],[Tintern ]]-Data[[#This Row],[temperatuur]]</f>
        <v>0.72578991596638609</v>
      </c>
      <c r="H5980" s="7">
        <f>ROUND(IF(Data[[#This Row],[deltaT]]&gt;0,(Data[[#This Row],[Tintern ]]-Data[[#This Row],[temperatuur]])*Uitgangspunten!$B$9,0),1)</f>
        <v>2.5</v>
      </c>
      <c r="I5980"/>
      <c r="J5980"/>
      <c r="K5980" s="6"/>
      <c r="O5980" s="5"/>
      <c r="P5980" s="8"/>
      <c r="U5980"/>
      <c r="V5980"/>
    </row>
    <row r="5981" spans="1:22" x14ac:dyDescent="0.25">
      <c r="A5981">
        <v>2011</v>
      </c>
      <c r="B5981">
        <v>6</v>
      </c>
      <c r="C5981">
        <v>6</v>
      </c>
      <c r="D5981">
        <v>21</v>
      </c>
      <c r="E5981" s="13">
        <v>14.4</v>
      </c>
      <c r="F5981" s="7">
        <f>(((20-15)/(MIN($E$2:$E$8761)-15))*Data[[#This Row],[temperatuur]])+18.151</f>
        <v>15.125789915966386</v>
      </c>
      <c r="G5981" s="7">
        <f>Data[[#This Row],[Tintern ]]-Data[[#This Row],[temperatuur]]</f>
        <v>0.72578991596638609</v>
      </c>
      <c r="H5981" s="7">
        <f>ROUND(IF(Data[[#This Row],[deltaT]]&gt;0,(Data[[#This Row],[Tintern ]]-Data[[#This Row],[temperatuur]])*Uitgangspunten!$B$9,0),1)</f>
        <v>2.5</v>
      </c>
      <c r="I5981"/>
      <c r="J5981"/>
      <c r="K5981" s="6"/>
      <c r="O5981" s="5"/>
      <c r="P5981" s="8"/>
      <c r="U5981"/>
      <c r="V5981"/>
    </row>
    <row r="5982" spans="1:22" x14ac:dyDescent="0.25">
      <c r="A5982">
        <v>2011</v>
      </c>
      <c r="B5982">
        <v>6</v>
      </c>
      <c r="C5982">
        <v>9</v>
      </c>
      <c r="D5982">
        <v>11</v>
      </c>
      <c r="E5982" s="13">
        <v>14.4</v>
      </c>
      <c r="F5982" s="7">
        <f>(((20-15)/(MIN($E$2:$E$8761)-15))*Data[[#This Row],[temperatuur]])+18.151</f>
        <v>15.125789915966386</v>
      </c>
      <c r="G5982" s="7">
        <f>Data[[#This Row],[Tintern ]]-Data[[#This Row],[temperatuur]]</f>
        <v>0.72578991596638609</v>
      </c>
      <c r="H5982" s="7">
        <f>ROUND(IF(Data[[#This Row],[deltaT]]&gt;0,(Data[[#This Row],[Tintern ]]-Data[[#This Row],[temperatuur]])*Uitgangspunten!$B$9,0),1)</f>
        <v>2.5</v>
      </c>
      <c r="I5982"/>
      <c r="J5982"/>
      <c r="K5982" s="6"/>
      <c r="O5982" s="5"/>
      <c r="P5982" s="8"/>
      <c r="U5982"/>
      <c r="V5982"/>
    </row>
    <row r="5983" spans="1:22" x14ac:dyDescent="0.25">
      <c r="A5983">
        <v>2011</v>
      </c>
      <c r="B5983">
        <v>6</v>
      </c>
      <c r="C5983">
        <v>16</v>
      </c>
      <c r="D5983">
        <v>18</v>
      </c>
      <c r="E5983" s="13">
        <v>14.4</v>
      </c>
      <c r="F5983" s="7">
        <f>(((20-15)/(MIN($E$2:$E$8761)-15))*Data[[#This Row],[temperatuur]])+18.151</f>
        <v>15.125789915966386</v>
      </c>
      <c r="G5983" s="7">
        <f>Data[[#This Row],[Tintern ]]-Data[[#This Row],[temperatuur]]</f>
        <v>0.72578991596638609</v>
      </c>
      <c r="H5983" s="7">
        <f>ROUND(IF(Data[[#This Row],[deltaT]]&gt;0,(Data[[#This Row],[Tintern ]]-Data[[#This Row],[temperatuur]])*Uitgangspunten!$B$9,0),1)</f>
        <v>2.5</v>
      </c>
      <c r="I5983"/>
      <c r="J5983"/>
      <c r="K5983" s="6"/>
      <c r="O5983" s="5"/>
      <c r="P5983" s="8"/>
      <c r="U5983"/>
      <c r="V5983"/>
    </row>
    <row r="5984" spans="1:22" x14ac:dyDescent="0.25">
      <c r="A5984">
        <v>2011</v>
      </c>
      <c r="B5984">
        <v>6</v>
      </c>
      <c r="C5984">
        <v>24</v>
      </c>
      <c r="D5984">
        <v>6</v>
      </c>
      <c r="E5984" s="13">
        <v>14.4</v>
      </c>
      <c r="F5984" s="7">
        <f>(((20-15)/(MIN($E$2:$E$8761)-15))*Data[[#This Row],[temperatuur]])+18.151</f>
        <v>15.125789915966386</v>
      </c>
      <c r="G5984" s="7">
        <f>Data[[#This Row],[Tintern ]]-Data[[#This Row],[temperatuur]]</f>
        <v>0.72578991596638609</v>
      </c>
      <c r="H5984" s="7">
        <f>ROUND(IF(Data[[#This Row],[deltaT]]&gt;0,(Data[[#This Row],[Tintern ]]-Data[[#This Row],[temperatuur]])*Uitgangspunten!$B$9,0),1)</f>
        <v>2.5</v>
      </c>
      <c r="I5984"/>
      <c r="J5984"/>
      <c r="K5984" s="6"/>
      <c r="O5984" s="5"/>
      <c r="P5984" s="8"/>
      <c r="U5984"/>
      <c r="V5984"/>
    </row>
    <row r="5985" spans="1:22" x14ac:dyDescent="0.25">
      <c r="A5985">
        <v>2008</v>
      </c>
      <c r="B5985">
        <v>7</v>
      </c>
      <c r="C5985">
        <v>6</v>
      </c>
      <c r="D5985">
        <v>22</v>
      </c>
      <c r="E5985" s="13">
        <v>14.4</v>
      </c>
      <c r="F5985" s="7">
        <f>(((20-15)/(MIN($E$2:$E$8761)-15))*Data[[#This Row],[temperatuur]])+18.151</f>
        <v>15.125789915966386</v>
      </c>
      <c r="G5985" s="7">
        <f>Data[[#This Row],[Tintern ]]-Data[[#This Row],[temperatuur]]</f>
        <v>0.72578991596638609</v>
      </c>
      <c r="H5985" s="7">
        <f>ROUND(IF(Data[[#This Row],[deltaT]]&gt;0,(Data[[#This Row],[Tintern ]]-Data[[#This Row],[temperatuur]])*Uitgangspunten!$B$9,0),1)</f>
        <v>2.5</v>
      </c>
      <c r="I5985"/>
      <c r="J5985"/>
      <c r="K5985" s="6"/>
      <c r="O5985" s="5"/>
      <c r="P5985" s="8"/>
      <c r="U5985"/>
      <c r="V5985"/>
    </row>
    <row r="5986" spans="1:22" x14ac:dyDescent="0.25">
      <c r="A5986">
        <v>2008</v>
      </c>
      <c r="B5986">
        <v>7</v>
      </c>
      <c r="C5986">
        <v>11</v>
      </c>
      <c r="D5986">
        <v>22</v>
      </c>
      <c r="E5986" s="13">
        <v>14.4</v>
      </c>
      <c r="F5986" s="7">
        <f>(((20-15)/(MIN($E$2:$E$8761)-15))*Data[[#This Row],[temperatuur]])+18.151</f>
        <v>15.125789915966386</v>
      </c>
      <c r="G5986" s="7">
        <f>Data[[#This Row],[Tintern ]]-Data[[#This Row],[temperatuur]]</f>
        <v>0.72578991596638609</v>
      </c>
      <c r="H5986" s="7">
        <f>ROUND(IF(Data[[#This Row],[deltaT]]&gt;0,(Data[[#This Row],[Tintern ]]-Data[[#This Row],[temperatuur]])*Uitgangspunten!$B$9,0),1)</f>
        <v>2.5</v>
      </c>
      <c r="I5986"/>
      <c r="J5986"/>
      <c r="K5986" s="6"/>
      <c r="O5986" s="5"/>
      <c r="P5986" s="8"/>
      <c r="U5986"/>
      <c r="V5986"/>
    </row>
    <row r="5987" spans="1:22" x14ac:dyDescent="0.25">
      <c r="A5987">
        <v>2008</v>
      </c>
      <c r="B5987">
        <v>7</v>
      </c>
      <c r="C5987">
        <v>17</v>
      </c>
      <c r="D5987">
        <v>2</v>
      </c>
      <c r="E5987" s="13">
        <v>14.4</v>
      </c>
      <c r="F5987" s="7">
        <f>(((20-15)/(MIN($E$2:$E$8761)-15))*Data[[#This Row],[temperatuur]])+18.151</f>
        <v>15.125789915966386</v>
      </c>
      <c r="G5987" s="7">
        <f>Data[[#This Row],[Tintern ]]-Data[[#This Row],[temperatuur]]</f>
        <v>0.72578991596638609</v>
      </c>
      <c r="H5987" s="7">
        <f>ROUND(IF(Data[[#This Row],[deltaT]]&gt;0,(Data[[#This Row],[Tintern ]]-Data[[#This Row],[temperatuur]])*Uitgangspunten!$B$9,0),1)</f>
        <v>2.5</v>
      </c>
      <c r="I5987"/>
      <c r="J5987"/>
      <c r="K5987" s="6"/>
      <c r="O5987" s="5"/>
      <c r="P5987" s="8"/>
      <c r="U5987"/>
      <c r="V5987"/>
    </row>
    <row r="5988" spans="1:22" x14ac:dyDescent="0.25">
      <c r="A5988">
        <v>2008</v>
      </c>
      <c r="B5988">
        <v>7</v>
      </c>
      <c r="C5988">
        <v>20</v>
      </c>
      <c r="D5988">
        <v>14</v>
      </c>
      <c r="E5988" s="13">
        <v>14.4</v>
      </c>
      <c r="F5988" s="7">
        <f>(((20-15)/(MIN($E$2:$E$8761)-15))*Data[[#This Row],[temperatuur]])+18.151</f>
        <v>15.125789915966386</v>
      </c>
      <c r="G5988" s="7">
        <f>Data[[#This Row],[Tintern ]]-Data[[#This Row],[temperatuur]]</f>
        <v>0.72578991596638609</v>
      </c>
      <c r="H5988" s="7">
        <f>ROUND(IF(Data[[#This Row],[deltaT]]&gt;0,(Data[[#This Row],[Tintern ]]-Data[[#This Row],[temperatuur]])*Uitgangspunten!$B$9,0),1)</f>
        <v>2.5</v>
      </c>
      <c r="I5988"/>
      <c r="J5988"/>
      <c r="K5988" s="6"/>
      <c r="O5988" s="5"/>
      <c r="P5988" s="8"/>
      <c r="U5988"/>
      <c r="V5988"/>
    </row>
    <row r="5989" spans="1:22" x14ac:dyDescent="0.25">
      <c r="A5989">
        <v>2008</v>
      </c>
      <c r="B5989">
        <v>7</v>
      </c>
      <c r="C5989">
        <v>22</v>
      </c>
      <c r="D5989">
        <v>24</v>
      </c>
      <c r="E5989" s="13">
        <v>14.4</v>
      </c>
      <c r="F5989" s="7">
        <f>(((20-15)/(MIN($E$2:$E$8761)-15))*Data[[#This Row],[temperatuur]])+18.151</f>
        <v>15.125789915966386</v>
      </c>
      <c r="G5989" s="7">
        <f>Data[[#This Row],[Tintern ]]-Data[[#This Row],[temperatuur]]</f>
        <v>0.72578991596638609</v>
      </c>
      <c r="H5989" s="7">
        <f>ROUND(IF(Data[[#This Row],[deltaT]]&gt;0,(Data[[#This Row],[Tintern ]]-Data[[#This Row],[temperatuur]])*Uitgangspunten!$B$9,0),1)</f>
        <v>2.5</v>
      </c>
      <c r="I5989"/>
      <c r="J5989"/>
      <c r="K5989" s="6"/>
      <c r="O5989" s="5"/>
      <c r="P5989" s="8"/>
      <c r="U5989"/>
      <c r="V5989"/>
    </row>
    <row r="5990" spans="1:22" x14ac:dyDescent="0.25">
      <c r="A5990">
        <v>2001</v>
      </c>
      <c r="B5990">
        <v>8</v>
      </c>
      <c r="C5990">
        <v>8</v>
      </c>
      <c r="D5990">
        <v>2</v>
      </c>
      <c r="E5990" s="13">
        <v>14.4</v>
      </c>
      <c r="F5990" s="7">
        <f>(((20-15)/(MIN($E$2:$E$8761)-15))*Data[[#This Row],[temperatuur]])+18.151</f>
        <v>15.125789915966386</v>
      </c>
      <c r="G5990" s="7">
        <f>Data[[#This Row],[Tintern ]]-Data[[#This Row],[temperatuur]]</f>
        <v>0.72578991596638609</v>
      </c>
      <c r="H5990" s="7">
        <f>ROUND(IF(Data[[#This Row],[deltaT]]&gt;0,(Data[[#This Row],[Tintern ]]-Data[[#This Row],[temperatuur]])*Uitgangspunten!$B$9,0),1)</f>
        <v>2.5</v>
      </c>
      <c r="I5990"/>
      <c r="J5990"/>
      <c r="K5990" s="6"/>
      <c r="O5990" s="5"/>
      <c r="P5990" s="8"/>
      <c r="U5990"/>
      <c r="V5990"/>
    </row>
    <row r="5991" spans="1:22" x14ac:dyDescent="0.25">
      <c r="A5991">
        <v>2001</v>
      </c>
      <c r="B5991">
        <v>8</v>
      </c>
      <c r="C5991">
        <v>9</v>
      </c>
      <c r="D5991">
        <v>1</v>
      </c>
      <c r="E5991" s="13">
        <v>14.4</v>
      </c>
      <c r="F5991" s="7">
        <f>(((20-15)/(MIN($E$2:$E$8761)-15))*Data[[#This Row],[temperatuur]])+18.151</f>
        <v>15.125789915966386</v>
      </c>
      <c r="G5991" s="7">
        <f>Data[[#This Row],[Tintern ]]-Data[[#This Row],[temperatuur]]</f>
        <v>0.72578991596638609</v>
      </c>
      <c r="H5991" s="7">
        <f>ROUND(IF(Data[[#This Row],[deltaT]]&gt;0,(Data[[#This Row],[Tintern ]]-Data[[#This Row],[temperatuur]])*Uitgangspunten!$B$9,0),1)</f>
        <v>2.5</v>
      </c>
      <c r="I5991"/>
      <c r="J5991"/>
      <c r="K5991" s="6"/>
      <c r="O5991" s="5"/>
      <c r="P5991" s="8"/>
      <c r="U5991"/>
      <c r="V5991"/>
    </row>
    <row r="5992" spans="1:22" x14ac:dyDescent="0.25">
      <c r="A5992">
        <v>2001</v>
      </c>
      <c r="B5992">
        <v>8</v>
      </c>
      <c r="C5992">
        <v>29</v>
      </c>
      <c r="D5992">
        <v>22</v>
      </c>
      <c r="E5992" s="13">
        <v>14.4</v>
      </c>
      <c r="F5992" s="7">
        <f>(((20-15)/(MIN($E$2:$E$8761)-15))*Data[[#This Row],[temperatuur]])+18.151</f>
        <v>15.125789915966386</v>
      </c>
      <c r="G5992" s="7">
        <f>Data[[#This Row],[Tintern ]]-Data[[#This Row],[temperatuur]]</f>
        <v>0.72578991596638609</v>
      </c>
      <c r="H5992" s="7">
        <f>ROUND(IF(Data[[#This Row],[deltaT]]&gt;0,(Data[[#This Row],[Tintern ]]-Data[[#This Row],[temperatuur]])*Uitgangspunten!$B$9,0),1)</f>
        <v>2.5</v>
      </c>
      <c r="I5992"/>
      <c r="J5992"/>
      <c r="K5992" s="6"/>
      <c r="O5992" s="5"/>
      <c r="P5992" s="8"/>
      <c r="U5992"/>
      <c r="V5992"/>
    </row>
    <row r="5993" spans="1:22" x14ac:dyDescent="0.25">
      <c r="A5993">
        <v>2001</v>
      </c>
      <c r="B5993">
        <v>8</v>
      </c>
      <c r="C5993">
        <v>30</v>
      </c>
      <c r="D5993">
        <v>7</v>
      </c>
      <c r="E5993" s="13">
        <v>14.4</v>
      </c>
      <c r="F5993" s="7">
        <f>(((20-15)/(MIN($E$2:$E$8761)-15))*Data[[#This Row],[temperatuur]])+18.151</f>
        <v>15.125789915966386</v>
      </c>
      <c r="G5993" s="7">
        <f>Data[[#This Row],[Tintern ]]-Data[[#This Row],[temperatuur]]</f>
        <v>0.72578991596638609</v>
      </c>
      <c r="H5993" s="7">
        <f>ROUND(IF(Data[[#This Row],[deltaT]]&gt;0,(Data[[#This Row],[Tintern ]]-Data[[#This Row],[temperatuur]])*Uitgangspunten!$B$9,0),1)</f>
        <v>2.5</v>
      </c>
      <c r="I5993"/>
      <c r="J5993"/>
      <c r="K5993" s="6"/>
      <c r="O5993" s="5"/>
      <c r="P5993" s="8"/>
      <c r="U5993"/>
      <c r="V5993"/>
    </row>
    <row r="5994" spans="1:22" x14ac:dyDescent="0.25">
      <c r="A5994">
        <v>2011</v>
      </c>
      <c r="B5994">
        <v>9</v>
      </c>
      <c r="C5994">
        <v>5</v>
      </c>
      <c r="D5994">
        <v>8</v>
      </c>
      <c r="E5994" s="13">
        <v>14.4</v>
      </c>
      <c r="F5994" s="7">
        <f>(((20-15)/(MIN($E$2:$E$8761)-15))*Data[[#This Row],[temperatuur]])+18.151</f>
        <v>15.125789915966386</v>
      </c>
      <c r="G5994" s="7">
        <f>Data[[#This Row],[Tintern ]]-Data[[#This Row],[temperatuur]]</f>
        <v>0.72578991596638609</v>
      </c>
      <c r="H5994" s="7">
        <f>ROUND(IF(Data[[#This Row],[deltaT]]&gt;0,(Data[[#This Row],[Tintern ]]-Data[[#This Row],[temperatuur]])*Uitgangspunten!$B$9,0),1)</f>
        <v>2.5</v>
      </c>
      <c r="I5994"/>
      <c r="J5994"/>
      <c r="K5994" s="6"/>
      <c r="O5994" s="5"/>
      <c r="P5994" s="8"/>
      <c r="U5994"/>
      <c r="V5994"/>
    </row>
    <row r="5995" spans="1:22" x14ac:dyDescent="0.25">
      <c r="A5995">
        <v>2011</v>
      </c>
      <c r="B5995">
        <v>9</v>
      </c>
      <c r="C5995">
        <v>6</v>
      </c>
      <c r="D5995">
        <v>1</v>
      </c>
      <c r="E5995" s="13">
        <v>14.4</v>
      </c>
      <c r="F5995" s="7">
        <f>(((20-15)/(MIN($E$2:$E$8761)-15))*Data[[#This Row],[temperatuur]])+18.151</f>
        <v>15.125789915966386</v>
      </c>
      <c r="G5995" s="7">
        <f>Data[[#This Row],[Tintern ]]-Data[[#This Row],[temperatuur]]</f>
        <v>0.72578991596638609</v>
      </c>
      <c r="H5995" s="7">
        <f>ROUND(IF(Data[[#This Row],[deltaT]]&gt;0,(Data[[#This Row],[Tintern ]]-Data[[#This Row],[temperatuur]])*Uitgangspunten!$B$9,0),1)</f>
        <v>2.5</v>
      </c>
      <c r="I5995"/>
      <c r="J5995"/>
      <c r="K5995" s="6"/>
      <c r="O5995" s="5"/>
      <c r="P5995" s="8"/>
      <c r="U5995"/>
      <c r="V5995"/>
    </row>
    <row r="5996" spans="1:22" x14ac:dyDescent="0.25">
      <c r="A5996">
        <v>2011</v>
      </c>
      <c r="B5996">
        <v>9</v>
      </c>
      <c r="C5996">
        <v>6</v>
      </c>
      <c r="D5996">
        <v>3</v>
      </c>
      <c r="E5996" s="13">
        <v>14.4</v>
      </c>
      <c r="F5996" s="7">
        <f>(((20-15)/(MIN($E$2:$E$8761)-15))*Data[[#This Row],[temperatuur]])+18.151</f>
        <v>15.125789915966386</v>
      </c>
      <c r="G5996" s="7">
        <f>Data[[#This Row],[Tintern ]]-Data[[#This Row],[temperatuur]]</f>
        <v>0.72578991596638609</v>
      </c>
      <c r="H5996" s="7">
        <f>ROUND(IF(Data[[#This Row],[deltaT]]&gt;0,(Data[[#This Row],[Tintern ]]-Data[[#This Row],[temperatuur]])*Uitgangspunten!$B$9,0),1)</f>
        <v>2.5</v>
      </c>
      <c r="I5996"/>
      <c r="J5996"/>
      <c r="K5996" s="6"/>
      <c r="O5996" s="5"/>
      <c r="P5996" s="8"/>
      <c r="U5996"/>
      <c r="V5996"/>
    </row>
    <row r="5997" spans="1:22" x14ac:dyDescent="0.25">
      <c r="A5997">
        <v>2011</v>
      </c>
      <c r="B5997">
        <v>9</v>
      </c>
      <c r="C5997">
        <v>6</v>
      </c>
      <c r="D5997">
        <v>7</v>
      </c>
      <c r="E5997" s="13">
        <v>14.4</v>
      </c>
      <c r="F5997" s="7">
        <f>(((20-15)/(MIN($E$2:$E$8761)-15))*Data[[#This Row],[temperatuur]])+18.151</f>
        <v>15.125789915966386</v>
      </c>
      <c r="G5997" s="7">
        <f>Data[[#This Row],[Tintern ]]-Data[[#This Row],[temperatuur]]</f>
        <v>0.72578991596638609</v>
      </c>
      <c r="H5997" s="7">
        <f>ROUND(IF(Data[[#This Row],[deltaT]]&gt;0,(Data[[#This Row],[Tintern ]]-Data[[#This Row],[temperatuur]])*Uitgangspunten!$B$9,0),1)</f>
        <v>2.5</v>
      </c>
      <c r="I5997"/>
      <c r="J5997"/>
      <c r="K5997" s="6"/>
      <c r="O5997" s="5"/>
      <c r="P5997" s="8"/>
      <c r="U5997"/>
      <c r="V5997"/>
    </row>
    <row r="5998" spans="1:22" x14ac:dyDescent="0.25">
      <c r="A5998">
        <v>2011</v>
      </c>
      <c r="B5998">
        <v>9</v>
      </c>
      <c r="C5998">
        <v>7</v>
      </c>
      <c r="D5998">
        <v>3</v>
      </c>
      <c r="E5998" s="13">
        <v>14.4</v>
      </c>
      <c r="F5998" s="7">
        <f>(((20-15)/(MIN($E$2:$E$8761)-15))*Data[[#This Row],[temperatuur]])+18.151</f>
        <v>15.125789915966386</v>
      </c>
      <c r="G5998" s="7">
        <f>Data[[#This Row],[Tintern ]]-Data[[#This Row],[temperatuur]]</f>
        <v>0.72578991596638609</v>
      </c>
      <c r="H5998" s="7">
        <f>ROUND(IF(Data[[#This Row],[deltaT]]&gt;0,(Data[[#This Row],[Tintern ]]-Data[[#This Row],[temperatuur]])*Uitgangspunten!$B$9,0),1)</f>
        <v>2.5</v>
      </c>
      <c r="I5998"/>
      <c r="J5998"/>
      <c r="K5998" s="6"/>
      <c r="O5998" s="5"/>
      <c r="P5998" s="8"/>
      <c r="U5998"/>
      <c r="V5998"/>
    </row>
    <row r="5999" spans="1:22" x14ac:dyDescent="0.25">
      <c r="A5999">
        <v>2011</v>
      </c>
      <c r="B5999">
        <v>9</v>
      </c>
      <c r="C5999">
        <v>12</v>
      </c>
      <c r="D5999">
        <v>1</v>
      </c>
      <c r="E5999" s="13">
        <v>14.4</v>
      </c>
      <c r="F5999" s="7">
        <f>(((20-15)/(MIN($E$2:$E$8761)-15))*Data[[#This Row],[temperatuur]])+18.151</f>
        <v>15.125789915966386</v>
      </c>
      <c r="G5999" s="7">
        <f>Data[[#This Row],[Tintern ]]-Data[[#This Row],[temperatuur]]</f>
        <v>0.72578991596638609</v>
      </c>
      <c r="H5999" s="7">
        <f>ROUND(IF(Data[[#This Row],[deltaT]]&gt;0,(Data[[#This Row],[Tintern ]]-Data[[#This Row],[temperatuur]])*Uitgangspunten!$B$9,0),1)</f>
        <v>2.5</v>
      </c>
      <c r="I5999"/>
      <c r="J5999"/>
      <c r="K5999" s="6"/>
      <c r="O5999" s="5"/>
      <c r="P5999" s="8"/>
      <c r="U5999"/>
      <c r="V5999"/>
    </row>
    <row r="6000" spans="1:22" x14ac:dyDescent="0.25">
      <c r="A6000">
        <v>2011</v>
      </c>
      <c r="B6000">
        <v>9</v>
      </c>
      <c r="C6000">
        <v>12</v>
      </c>
      <c r="D6000">
        <v>2</v>
      </c>
      <c r="E6000" s="13">
        <v>14.4</v>
      </c>
      <c r="F6000" s="7">
        <f>(((20-15)/(MIN($E$2:$E$8761)-15))*Data[[#This Row],[temperatuur]])+18.151</f>
        <v>15.125789915966386</v>
      </c>
      <c r="G6000" s="7">
        <f>Data[[#This Row],[Tintern ]]-Data[[#This Row],[temperatuur]]</f>
        <v>0.72578991596638609</v>
      </c>
      <c r="H6000" s="7">
        <f>ROUND(IF(Data[[#This Row],[deltaT]]&gt;0,(Data[[#This Row],[Tintern ]]-Data[[#This Row],[temperatuur]])*Uitgangspunten!$B$9,0),1)</f>
        <v>2.5</v>
      </c>
      <c r="I6000"/>
      <c r="J6000"/>
      <c r="K6000" s="6"/>
      <c r="O6000" s="5"/>
      <c r="P6000" s="8"/>
      <c r="U6000"/>
      <c r="V6000"/>
    </row>
    <row r="6001" spans="1:22" x14ac:dyDescent="0.25">
      <c r="A6001">
        <v>2011</v>
      </c>
      <c r="B6001">
        <v>9</v>
      </c>
      <c r="C6001">
        <v>13</v>
      </c>
      <c r="D6001">
        <v>3</v>
      </c>
      <c r="E6001" s="13">
        <v>14.4</v>
      </c>
      <c r="F6001" s="7">
        <f>(((20-15)/(MIN($E$2:$E$8761)-15))*Data[[#This Row],[temperatuur]])+18.151</f>
        <v>15.125789915966386</v>
      </c>
      <c r="G6001" s="7">
        <f>Data[[#This Row],[Tintern ]]-Data[[#This Row],[temperatuur]]</f>
        <v>0.72578991596638609</v>
      </c>
      <c r="H6001" s="7">
        <f>ROUND(IF(Data[[#This Row],[deltaT]]&gt;0,(Data[[#This Row],[Tintern ]]-Data[[#This Row],[temperatuur]])*Uitgangspunten!$B$9,0),1)</f>
        <v>2.5</v>
      </c>
      <c r="I6001"/>
      <c r="J6001"/>
      <c r="K6001" s="6"/>
      <c r="O6001" s="5"/>
      <c r="P6001" s="8"/>
      <c r="U6001"/>
      <c r="V6001"/>
    </row>
    <row r="6002" spans="1:22" x14ac:dyDescent="0.25">
      <c r="A6002">
        <v>2011</v>
      </c>
      <c r="B6002">
        <v>9</v>
      </c>
      <c r="C6002">
        <v>13</v>
      </c>
      <c r="D6002">
        <v>4</v>
      </c>
      <c r="E6002" s="13">
        <v>14.4</v>
      </c>
      <c r="F6002" s="7">
        <f>(((20-15)/(MIN($E$2:$E$8761)-15))*Data[[#This Row],[temperatuur]])+18.151</f>
        <v>15.125789915966386</v>
      </c>
      <c r="G6002" s="7">
        <f>Data[[#This Row],[Tintern ]]-Data[[#This Row],[temperatuur]]</f>
        <v>0.72578991596638609</v>
      </c>
      <c r="H6002" s="7">
        <f>ROUND(IF(Data[[#This Row],[deltaT]]&gt;0,(Data[[#This Row],[Tintern ]]-Data[[#This Row],[temperatuur]])*Uitgangspunten!$B$9,0),1)</f>
        <v>2.5</v>
      </c>
      <c r="I6002">
        <f>(MAX(E5978:E6001)+MIN(E5978:E6001))/20</f>
        <v>1.44</v>
      </c>
      <c r="J6002"/>
      <c r="K6002" s="6"/>
      <c r="O6002" s="5"/>
      <c r="P6002" s="8"/>
      <c r="U6002"/>
      <c r="V6002"/>
    </row>
    <row r="6003" spans="1:22" x14ac:dyDescent="0.25">
      <c r="A6003">
        <v>2011</v>
      </c>
      <c r="B6003">
        <v>9</v>
      </c>
      <c r="C6003">
        <v>21</v>
      </c>
      <c r="D6003">
        <v>6</v>
      </c>
      <c r="E6003" s="13">
        <v>14.4</v>
      </c>
      <c r="F6003" s="7">
        <f>(((20-15)/(MIN($E$2:$E$8761)-15))*Data[[#This Row],[temperatuur]])+18.151</f>
        <v>15.125789915966386</v>
      </c>
      <c r="G6003" s="7">
        <f>Data[[#This Row],[Tintern ]]-Data[[#This Row],[temperatuur]]</f>
        <v>0.72578991596638609</v>
      </c>
      <c r="H6003" s="7">
        <f>ROUND(IF(Data[[#This Row],[deltaT]]&gt;0,(Data[[#This Row],[Tintern ]]-Data[[#This Row],[temperatuur]])*Uitgangspunten!$B$9,0),1)</f>
        <v>2.5</v>
      </c>
      <c r="I6003"/>
      <c r="J6003"/>
      <c r="K6003" s="6"/>
      <c r="O6003" s="5"/>
      <c r="P6003" s="8"/>
      <c r="U6003"/>
      <c r="V6003"/>
    </row>
    <row r="6004" spans="1:22" x14ac:dyDescent="0.25">
      <c r="A6004">
        <v>2011</v>
      </c>
      <c r="B6004">
        <v>9</v>
      </c>
      <c r="C6004">
        <v>24</v>
      </c>
      <c r="D6004">
        <v>9</v>
      </c>
      <c r="E6004" s="13">
        <v>14.4</v>
      </c>
      <c r="F6004" s="7">
        <f>(((20-15)/(MIN($E$2:$E$8761)-15))*Data[[#This Row],[temperatuur]])+18.151</f>
        <v>15.125789915966386</v>
      </c>
      <c r="G6004" s="7">
        <f>Data[[#This Row],[Tintern ]]-Data[[#This Row],[temperatuur]]</f>
        <v>0.72578991596638609</v>
      </c>
      <c r="H6004" s="7">
        <f>ROUND(IF(Data[[#This Row],[deltaT]]&gt;0,(Data[[#This Row],[Tintern ]]-Data[[#This Row],[temperatuur]])*Uitgangspunten!$B$9,0),1)</f>
        <v>2.5</v>
      </c>
      <c r="I6004"/>
      <c r="J6004"/>
      <c r="K6004" s="6"/>
      <c r="O6004" s="5"/>
      <c r="P6004" s="8"/>
      <c r="U6004"/>
      <c r="V6004"/>
    </row>
    <row r="6005" spans="1:22" x14ac:dyDescent="0.25">
      <c r="A6005">
        <v>2011</v>
      </c>
      <c r="B6005">
        <v>9</v>
      </c>
      <c r="C6005">
        <v>24</v>
      </c>
      <c r="D6005">
        <v>19</v>
      </c>
      <c r="E6005" s="13">
        <v>14.4</v>
      </c>
      <c r="F6005" s="7">
        <f>(((20-15)/(MIN($E$2:$E$8761)-15))*Data[[#This Row],[temperatuur]])+18.151</f>
        <v>15.125789915966386</v>
      </c>
      <c r="G6005" s="7">
        <f>Data[[#This Row],[Tintern ]]-Data[[#This Row],[temperatuur]]</f>
        <v>0.72578991596638609</v>
      </c>
      <c r="H6005" s="7">
        <f>ROUND(IF(Data[[#This Row],[deltaT]]&gt;0,(Data[[#This Row],[Tintern ]]-Data[[#This Row],[temperatuur]])*Uitgangspunten!$B$9,0),1)</f>
        <v>2.5</v>
      </c>
      <c r="I6005"/>
      <c r="J6005"/>
      <c r="K6005" s="6"/>
      <c r="O6005" s="5"/>
      <c r="P6005" s="8"/>
      <c r="U6005"/>
      <c r="V6005"/>
    </row>
    <row r="6006" spans="1:22" x14ac:dyDescent="0.25">
      <c r="A6006">
        <v>2011</v>
      </c>
      <c r="B6006">
        <v>9</v>
      </c>
      <c r="C6006">
        <v>28</v>
      </c>
      <c r="D6006">
        <v>21</v>
      </c>
      <c r="E6006" s="13">
        <v>14.4</v>
      </c>
      <c r="F6006" s="7">
        <f>(((20-15)/(MIN($E$2:$E$8761)-15))*Data[[#This Row],[temperatuur]])+18.151</f>
        <v>15.125789915966386</v>
      </c>
      <c r="G6006" s="7">
        <f>Data[[#This Row],[Tintern ]]-Data[[#This Row],[temperatuur]]</f>
        <v>0.72578991596638609</v>
      </c>
      <c r="H6006" s="7">
        <f>ROUND(IF(Data[[#This Row],[deltaT]]&gt;0,(Data[[#This Row],[Tintern ]]-Data[[#This Row],[temperatuur]])*Uitgangspunten!$B$9,0),1)</f>
        <v>2.5</v>
      </c>
      <c r="I6006"/>
      <c r="J6006"/>
      <c r="K6006" s="6"/>
      <c r="O6006" s="5"/>
      <c r="P6006" s="8"/>
      <c r="U6006"/>
      <c r="V6006"/>
    </row>
    <row r="6007" spans="1:22" x14ac:dyDescent="0.25">
      <c r="A6007">
        <v>2010</v>
      </c>
      <c r="B6007">
        <v>10</v>
      </c>
      <c r="C6007" s="3">
        <v>1</v>
      </c>
      <c r="D6007" s="3">
        <v>17</v>
      </c>
      <c r="E6007" s="13">
        <v>14.4</v>
      </c>
      <c r="F6007" s="7">
        <f>(((20-15)/(MIN($E$2:$E$8761)-15))*Data[[#This Row],[temperatuur]])+18.151</f>
        <v>15.125789915966386</v>
      </c>
      <c r="G6007" s="7">
        <f>Data[[#This Row],[Tintern ]]-Data[[#This Row],[temperatuur]]</f>
        <v>0.72578991596638609</v>
      </c>
      <c r="H6007" s="7">
        <f>ROUND(IF(Data[[#This Row],[deltaT]]&gt;0,(Data[[#This Row],[Tintern ]]-Data[[#This Row],[temperatuur]])*Uitgangspunten!$B$9,0),1)</f>
        <v>2.5</v>
      </c>
      <c r="I6007"/>
      <c r="J6007"/>
      <c r="K6007" s="6"/>
      <c r="O6007" s="5"/>
      <c r="P6007" s="8"/>
      <c r="U6007"/>
      <c r="V6007"/>
    </row>
    <row r="6008" spans="1:22" x14ac:dyDescent="0.25">
      <c r="A6008">
        <v>2004</v>
      </c>
      <c r="B6008">
        <v>2</v>
      </c>
      <c r="C6008">
        <v>3</v>
      </c>
      <c r="D6008">
        <v>18</v>
      </c>
      <c r="E6008" s="13">
        <v>14.5</v>
      </c>
      <c r="F6008" s="7">
        <f>(((20-15)/(MIN($E$2:$E$8761)-15))*Data[[#This Row],[temperatuur]])+18.151</f>
        <v>15.104781512605042</v>
      </c>
      <c r="G6008" s="7">
        <f>Data[[#This Row],[Tintern ]]-Data[[#This Row],[temperatuur]]</f>
        <v>0.60478151260504198</v>
      </c>
      <c r="H6008" s="7">
        <f>ROUND(IF(Data[[#This Row],[deltaT]]&gt;0,(Data[[#This Row],[Tintern ]]-Data[[#This Row],[temperatuur]])*Uitgangspunten!$B$9,0),1)</f>
        <v>2.1</v>
      </c>
      <c r="I6008"/>
      <c r="J6008"/>
      <c r="K6008" s="6"/>
      <c r="O6008" s="5"/>
      <c r="P6008" s="8"/>
      <c r="U6008"/>
      <c r="V6008"/>
    </row>
    <row r="6009" spans="1:22" x14ac:dyDescent="0.25">
      <c r="A6009">
        <v>2004</v>
      </c>
      <c r="B6009">
        <v>2</v>
      </c>
      <c r="C6009">
        <v>4</v>
      </c>
      <c r="D6009">
        <v>24</v>
      </c>
      <c r="E6009" s="13">
        <v>14.5</v>
      </c>
      <c r="F6009" s="7">
        <f>(((20-15)/(MIN($E$2:$E$8761)-15))*Data[[#This Row],[temperatuur]])+18.151</f>
        <v>15.104781512605042</v>
      </c>
      <c r="G6009" s="7">
        <f>Data[[#This Row],[Tintern ]]-Data[[#This Row],[temperatuur]]</f>
        <v>0.60478151260504198</v>
      </c>
      <c r="H6009" s="7">
        <f>ROUND(IF(Data[[#This Row],[deltaT]]&gt;0,(Data[[#This Row],[Tintern ]]-Data[[#This Row],[temperatuur]])*Uitgangspunten!$B$9,0),1)</f>
        <v>2.1</v>
      </c>
      <c r="I6009"/>
      <c r="J6009"/>
      <c r="K6009" s="6"/>
      <c r="O6009" s="5"/>
      <c r="P6009" s="8"/>
      <c r="U6009"/>
      <c r="V6009"/>
    </row>
    <row r="6010" spans="1:22" x14ac:dyDescent="0.25">
      <c r="A6010">
        <v>2004</v>
      </c>
      <c r="B6010">
        <v>3</v>
      </c>
      <c r="C6010">
        <v>16</v>
      </c>
      <c r="D6010">
        <v>18</v>
      </c>
      <c r="E6010" s="13">
        <v>14.5</v>
      </c>
      <c r="F6010" s="7">
        <f>(((20-15)/(MIN($E$2:$E$8761)-15))*Data[[#This Row],[temperatuur]])+18.151</f>
        <v>15.104781512605042</v>
      </c>
      <c r="G6010" s="7">
        <f>Data[[#This Row],[Tintern ]]-Data[[#This Row],[temperatuur]]</f>
        <v>0.60478151260504198</v>
      </c>
      <c r="H6010" s="7">
        <f>ROUND(IF(Data[[#This Row],[deltaT]]&gt;0,(Data[[#This Row],[Tintern ]]-Data[[#This Row],[temperatuur]])*Uitgangspunten!$B$9,0),1)</f>
        <v>2.1</v>
      </c>
      <c r="I6010"/>
      <c r="J6010"/>
      <c r="K6010" s="6"/>
      <c r="O6010" s="5"/>
      <c r="P6010" s="8"/>
      <c r="U6010"/>
      <c r="V6010"/>
    </row>
    <row r="6011" spans="1:22" x14ac:dyDescent="0.25">
      <c r="A6011">
        <v>2002</v>
      </c>
      <c r="B6011">
        <v>4</v>
      </c>
      <c r="C6011">
        <v>1</v>
      </c>
      <c r="D6011">
        <v>18</v>
      </c>
      <c r="E6011" s="13">
        <v>14.5</v>
      </c>
      <c r="F6011" s="7">
        <f>(((20-15)/(MIN($E$2:$E$8761)-15))*Data[[#This Row],[temperatuur]])+18.151</f>
        <v>15.104781512605042</v>
      </c>
      <c r="G6011" s="7">
        <f>Data[[#This Row],[Tintern ]]-Data[[#This Row],[temperatuur]]</f>
        <v>0.60478151260504198</v>
      </c>
      <c r="H6011" s="7">
        <f>ROUND(IF(Data[[#This Row],[deltaT]]&gt;0,(Data[[#This Row],[Tintern ]]-Data[[#This Row],[temperatuur]])*Uitgangspunten!$B$9,0),1)</f>
        <v>2.1</v>
      </c>
      <c r="I6011"/>
      <c r="J6011"/>
      <c r="K6011" s="6"/>
      <c r="O6011" s="5"/>
      <c r="P6011" s="8"/>
      <c r="U6011"/>
      <c r="V6011"/>
    </row>
    <row r="6012" spans="1:22" x14ac:dyDescent="0.25">
      <c r="A6012">
        <v>2002</v>
      </c>
      <c r="B6012">
        <v>4</v>
      </c>
      <c r="C6012">
        <v>3</v>
      </c>
      <c r="D6012">
        <v>20</v>
      </c>
      <c r="E6012" s="13">
        <v>14.5</v>
      </c>
      <c r="F6012" s="7">
        <f>(((20-15)/(MIN($E$2:$E$8761)-15))*Data[[#This Row],[temperatuur]])+18.151</f>
        <v>15.104781512605042</v>
      </c>
      <c r="G6012" s="7">
        <f>Data[[#This Row],[Tintern ]]-Data[[#This Row],[temperatuur]]</f>
        <v>0.60478151260504198</v>
      </c>
      <c r="H6012" s="7">
        <f>ROUND(IF(Data[[#This Row],[deltaT]]&gt;0,(Data[[#This Row],[Tintern ]]-Data[[#This Row],[temperatuur]])*Uitgangspunten!$B$9,0),1)</f>
        <v>2.1</v>
      </c>
      <c r="I6012"/>
      <c r="J6012"/>
      <c r="K6012" s="6"/>
      <c r="O6012" s="5"/>
      <c r="P6012" s="8"/>
      <c r="U6012"/>
      <c r="V6012"/>
    </row>
    <row r="6013" spans="1:22" x14ac:dyDescent="0.25">
      <c r="A6013">
        <v>2002</v>
      </c>
      <c r="B6013">
        <v>4</v>
      </c>
      <c r="C6013">
        <v>5</v>
      </c>
      <c r="D6013">
        <v>15</v>
      </c>
      <c r="E6013" s="13">
        <v>14.5</v>
      </c>
      <c r="F6013" s="7">
        <f>(((20-15)/(MIN($E$2:$E$8761)-15))*Data[[#This Row],[temperatuur]])+18.151</f>
        <v>15.104781512605042</v>
      </c>
      <c r="G6013" s="7">
        <f>Data[[#This Row],[Tintern ]]-Data[[#This Row],[temperatuur]]</f>
        <v>0.60478151260504198</v>
      </c>
      <c r="H6013" s="7">
        <f>ROUND(IF(Data[[#This Row],[deltaT]]&gt;0,(Data[[#This Row],[Tintern ]]-Data[[#This Row],[temperatuur]])*Uitgangspunten!$B$9,0),1)</f>
        <v>2.1</v>
      </c>
      <c r="I6013"/>
      <c r="J6013"/>
      <c r="K6013" s="6"/>
      <c r="O6013" s="5"/>
      <c r="P6013" s="8"/>
      <c r="U6013"/>
      <c r="V6013"/>
    </row>
    <row r="6014" spans="1:22" x14ac:dyDescent="0.25">
      <c r="A6014">
        <v>2000</v>
      </c>
      <c r="B6014">
        <v>5</v>
      </c>
      <c r="C6014">
        <v>7</v>
      </c>
      <c r="D6014">
        <v>4</v>
      </c>
      <c r="E6014" s="13">
        <v>14.5</v>
      </c>
      <c r="F6014" s="7">
        <f>(((20-15)/(MIN($E$2:$E$8761)-15))*Data[[#This Row],[temperatuur]])+18.151</f>
        <v>15.104781512605042</v>
      </c>
      <c r="G6014" s="7">
        <f>Data[[#This Row],[Tintern ]]-Data[[#This Row],[temperatuur]]</f>
        <v>0.60478151260504198</v>
      </c>
      <c r="H6014" s="7">
        <f>ROUND(IF(Data[[#This Row],[deltaT]]&gt;0,(Data[[#This Row],[Tintern ]]-Data[[#This Row],[temperatuur]])*Uitgangspunten!$B$9,0),1)</f>
        <v>2.1</v>
      </c>
      <c r="I6014"/>
      <c r="J6014"/>
      <c r="K6014" s="6"/>
      <c r="O6014" s="5"/>
      <c r="P6014" s="8"/>
      <c r="U6014"/>
      <c r="V6014"/>
    </row>
    <row r="6015" spans="1:22" x14ac:dyDescent="0.25">
      <c r="A6015">
        <v>2000</v>
      </c>
      <c r="B6015">
        <v>5</v>
      </c>
      <c r="C6015">
        <v>9</v>
      </c>
      <c r="D6015">
        <v>24</v>
      </c>
      <c r="E6015" s="13">
        <v>14.5</v>
      </c>
      <c r="F6015" s="7">
        <f>(((20-15)/(MIN($E$2:$E$8761)-15))*Data[[#This Row],[temperatuur]])+18.151</f>
        <v>15.104781512605042</v>
      </c>
      <c r="G6015" s="7">
        <f>Data[[#This Row],[Tintern ]]-Data[[#This Row],[temperatuur]]</f>
        <v>0.60478151260504198</v>
      </c>
      <c r="H6015" s="7">
        <f>ROUND(IF(Data[[#This Row],[deltaT]]&gt;0,(Data[[#This Row],[Tintern ]]-Data[[#This Row],[temperatuur]])*Uitgangspunten!$B$9,0),1)</f>
        <v>2.1</v>
      </c>
      <c r="I6015"/>
      <c r="J6015"/>
      <c r="K6015" s="6"/>
      <c r="O6015" s="5"/>
      <c r="P6015" s="8"/>
      <c r="U6015"/>
      <c r="V6015"/>
    </row>
    <row r="6016" spans="1:22" x14ac:dyDescent="0.25">
      <c r="A6016">
        <v>2000</v>
      </c>
      <c r="B6016">
        <v>5</v>
      </c>
      <c r="C6016">
        <v>11</v>
      </c>
      <c r="D6016">
        <v>3</v>
      </c>
      <c r="E6016" s="13">
        <v>14.5</v>
      </c>
      <c r="F6016" s="7">
        <f>(((20-15)/(MIN($E$2:$E$8761)-15))*Data[[#This Row],[temperatuur]])+18.151</f>
        <v>15.104781512605042</v>
      </c>
      <c r="G6016" s="7">
        <f>Data[[#This Row],[Tintern ]]-Data[[#This Row],[temperatuur]]</f>
        <v>0.60478151260504198</v>
      </c>
      <c r="H6016" s="7">
        <f>ROUND(IF(Data[[#This Row],[deltaT]]&gt;0,(Data[[#This Row],[Tintern ]]-Data[[#This Row],[temperatuur]])*Uitgangspunten!$B$9,0),1)</f>
        <v>2.1</v>
      </c>
      <c r="I6016"/>
      <c r="J6016"/>
      <c r="K6016" s="6"/>
      <c r="O6016" s="5"/>
      <c r="P6016" s="8"/>
      <c r="U6016"/>
      <c r="V6016"/>
    </row>
    <row r="6017" spans="1:22" x14ac:dyDescent="0.25">
      <c r="A6017">
        <v>2000</v>
      </c>
      <c r="B6017">
        <v>5</v>
      </c>
      <c r="C6017">
        <v>13</v>
      </c>
      <c r="D6017">
        <v>1</v>
      </c>
      <c r="E6017" s="13">
        <v>14.5</v>
      </c>
      <c r="F6017" s="7">
        <f>(((20-15)/(MIN($E$2:$E$8761)-15))*Data[[#This Row],[temperatuur]])+18.151</f>
        <v>15.104781512605042</v>
      </c>
      <c r="G6017" s="7">
        <f>Data[[#This Row],[Tintern ]]-Data[[#This Row],[temperatuur]]</f>
        <v>0.60478151260504198</v>
      </c>
      <c r="H6017" s="7">
        <f>ROUND(IF(Data[[#This Row],[deltaT]]&gt;0,(Data[[#This Row],[Tintern ]]-Data[[#This Row],[temperatuur]])*Uitgangspunten!$B$9,0),1)</f>
        <v>2.1</v>
      </c>
      <c r="I6017"/>
      <c r="J6017"/>
      <c r="K6017" s="6"/>
      <c r="O6017" s="5"/>
      <c r="P6017" s="8"/>
      <c r="U6017"/>
      <c r="V6017"/>
    </row>
    <row r="6018" spans="1:22" x14ac:dyDescent="0.25">
      <c r="A6018">
        <v>2000</v>
      </c>
      <c r="B6018">
        <v>5</v>
      </c>
      <c r="C6018">
        <v>22</v>
      </c>
      <c r="D6018">
        <v>13</v>
      </c>
      <c r="E6018" s="13">
        <v>14.5</v>
      </c>
      <c r="F6018" s="7">
        <f>(((20-15)/(MIN($E$2:$E$8761)-15))*Data[[#This Row],[temperatuur]])+18.151</f>
        <v>15.104781512605042</v>
      </c>
      <c r="G6018" s="7">
        <f>Data[[#This Row],[Tintern ]]-Data[[#This Row],[temperatuur]]</f>
        <v>0.60478151260504198</v>
      </c>
      <c r="H6018" s="7">
        <f>ROUND(IF(Data[[#This Row],[deltaT]]&gt;0,(Data[[#This Row],[Tintern ]]-Data[[#This Row],[temperatuur]])*Uitgangspunten!$B$9,0),1)</f>
        <v>2.1</v>
      </c>
      <c r="I6018"/>
      <c r="J6018"/>
      <c r="K6018" s="6"/>
      <c r="O6018" s="5"/>
      <c r="P6018" s="8"/>
      <c r="U6018"/>
      <c r="V6018"/>
    </row>
    <row r="6019" spans="1:22" x14ac:dyDescent="0.25">
      <c r="A6019">
        <v>2000</v>
      </c>
      <c r="B6019">
        <v>5</v>
      </c>
      <c r="C6019">
        <v>23</v>
      </c>
      <c r="D6019">
        <v>19</v>
      </c>
      <c r="E6019" s="13">
        <v>14.5</v>
      </c>
      <c r="F6019" s="7">
        <f>(((20-15)/(MIN($E$2:$E$8761)-15))*Data[[#This Row],[temperatuur]])+18.151</f>
        <v>15.104781512605042</v>
      </c>
      <c r="G6019" s="7">
        <f>Data[[#This Row],[Tintern ]]-Data[[#This Row],[temperatuur]]</f>
        <v>0.60478151260504198</v>
      </c>
      <c r="H6019" s="7">
        <f>ROUND(IF(Data[[#This Row],[deltaT]]&gt;0,(Data[[#This Row],[Tintern ]]-Data[[#This Row],[temperatuur]])*Uitgangspunten!$B$9,0),1)</f>
        <v>2.1</v>
      </c>
      <c r="I6019"/>
      <c r="J6019"/>
      <c r="K6019" s="6"/>
      <c r="O6019" s="5"/>
      <c r="P6019" s="8"/>
      <c r="U6019"/>
      <c r="V6019"/>
    </row>
    <row r="6020" spans="1:22" x14ac:dyDescent="0.25">
      <c r="A6020">
        <v>2000</v>
      </c>
      <c r="B6020">
        <v>5</v>
      </c>
      <c r="C6020">
        <v>24</v>
      </c>
      <c r="D6020">
        <v>9</v>
      </c>
      <c r="E6020" s="13">
        <v>14.5</v>
      </c>
      <c r="F6020" s="7">
        <f>(((20-15)/(MIN($E$2:$E$8761)-15))*Data[[#This Row],[temperatuur]])+18.151</f>
        <v>15.104781512605042</v>
      </c>
      <c r="G6020" s="7">
        <f>Data[[#This Row],[Tintern ]]-Data[[#This Row],[temperatuur]]</f>
        <v>0.60478151260504198</v>
      </c>
      <c r="H6020" s="7">
        <f>ROUND(IF(Data[[#This Row],[deltaT]]&gt;0,(Data[[#This Row],[Tintern ]]-Data[[#This Row],[temperatuur]])*Uitgangspunten!$B$9,0),1)</f>
        <v>2.1</v>
      </c>
      <c r="I6020"/>
      <c r="J6020"/>
      <c r="K6020" s="6"/>
      <c r="O6020" s="5"/>
      <c r="P6020" s="8"/>
      <c r="U6020"/>
      <c r="V6020"/>
    </row>
    <row r="6021" spans="1:22" x14ac:dyDescent="0.25">
      <c r="A6021">
        <v>2011</v>
      </c>
      <c r="B6021">
        <v>6</v>
      </c>
      <c r="C6021">
        <v>7</v>
      </c>
      <c r="D6021">
        <v>9</v>
      </c>
      <c r="E6021" s="13">
        <v>14.5</v>
      </c>
      <c r="F6021" s="7">
        <f>(((20-15)/(MIN($E$2:$E$8761)-15))*Data[[#This Row],[temperatuur]])+18.151</f>
        <v>15.104781512605042</v>
      </c>
      <c r="G6021" s="7">
        <f>Data[[#This Row],[Tintern ]]-Data[[#This Row],[temperatuur]]</f>
        <v>0.60478151260504198</v>
      </c>
      <c r="H6021" s="7">
        <f>ROUND(IF(Data[[#This Row],[deltaT]]&gt;0,(Data[[#This Row],[Tintern ]]-Data[[#This Row],[temperatuur]])*Uitgangspunten!$B$9,0),1)</f>
        <v>2.1</v>
      </c>
      <c r="I6021"/>
      <c r="J6021"/>
      <c r="K6021" s="6"/>
      <c r="O6021" s="5"/>
      <c r="P6021" s="8"/>
      <c r="U6021"/>
      <c r="V6021"/>
    </row>
    <row r="6022" spans="1:22" x14ac:dyDescent="0.25">
      <c r="A6022">
        <v>2011</v>
      </c>
      <c r="B6022">
        <v>6</v>
      </c>
      <c r="C6022">
        <v>13</v>
      </c>
      <c r="D6022">
        <v>6</v>
      </c>
      <c r="E6022" s="13">
        <v>14.5</v>
      </c>
      <c r="F6022" s="7">
        <f>(((20-15)/(MIN($E$2:$E$8761)-15))*Data[[#This Row],[temperatuur]])+18.151</f>
        <v>15.104781512605042</v>
      </c>
      <c r="G6022" s="7">
        <f>Data[[#This Row],[Tintern ]]-Data[[#This Row],[temperatuur]]</f>
        <v>0.60478151260504198</v>
      </c>
      <c r="H6022" s="7">
        <f>ROUND(IF(Data[[#This Row],[deltaT]]&gt;0,(Data[[#This Row],[Tintern ]]-Data[[#This Row],[temperatuur]])*Uitgangspunten!$B$9,0),1)</f>
        <v>2.1</v>
      </c>
      <c r="I6022"/>
      <c r="J6022"/>
      <c r="K6022" s="6"/>
      <c r="O6022" s="5"/>
      <c r="P6022" s="8"/>
      <c r="U6022"/>
      <c r="V6022"/>
    </row>
    <row r="6023" spans="1:22" x14ac:dyDescent="0.25">
      <c r="A6023">
        <v>2011</v>
      </c>
      <c r="B6023">
        <v>6</v>
      </c>
      <c r="C6023">
        <v>23</v>
      </c>
      <c r="D6023">
        <v>20</v>
      </c>
      <c r="E6023" s="13">
        <v>14.5</v>
      </c>
      <c r="F6023" s="7">
        <f>(((20-15)/(MIN($E$2:$E$8761)-15))*Data[[#This Row],[temperatuur]])+18.151</f>
        <v>15.104781512605042</v>
      </c>
      <c r="G6023" s="7">
        <f>Data[[#This Row],[Tintern ]]-Data[[#This Row],[temperatuur]]</f>
        <v>0.60478151260504198</v>
      </c>
      <c r="H6023" s="7">
        <f>ROUND(IF(Data[[#This Row],[deltaT]]&gt;0,(Data[[#This Row],[Tintern ]]-Data[[#This Row],[temperatuur]])*Uitgangspunten!$B$9,0),1)</f>
        <v>2.1</v>
      </c>
      <c r="I6023"/>
      <c r="J6023"/>
      <c r="K6023" s="6"/>
      <c r="O6023" s="5"/>
      <c r="P6023" s="8"/>
      <c r="U6023"/>
      <c r="V6023"/>
    </row>
    <row r="6024" spans="1:22" x14ac:dyDescent="0.25">
      <c r="A6024">
        <v>2008</v>
      </c>
      <c r="B6024">
        <v>7</v>
      </c>
      <c r="C6024">
        <v>8</v>
      </c>
      <c r="D6024">
        <v>16</v>
      </c>
      <c r="E6024" s="13">
        <v>14.5</v>
      </c>
      <c r="F6024" s="7">
        <f>(((20-15)/(MIN($E$2:$E$8761)-15))*Data[[#This Row],[temperatuur]])+18.151</f>
        <v>15.104781512605042</v>
      </c>
      <c r="G6024" s="7">
        <f>Data[[#This Row],[Tintern ]]-Data[[#This Row],[temperatuur]]</f>
        <v>0.60478151260504198</v>
      </c>
      <c r="H6024" s="7">
        <f>ROUND(IF(Data[[#This Row],[deltaT]]&gt;0,(Data[[#This Row],[Tintern ]]-Data[[#This Row],[temperatuur]])*Uitgangspunten!$B$9,0),1)</f>
        <v>2.1</v>
      </c>
      <c r="I6024"/>
      <c r="J6024"/>
      <c r="K6024" s="6"/>
      <c r="O6024" s="5"/>
      <c r="P6024" s="8"/>
      <c r="U6024"/>
      <c r="V6024"/>
    </row>
    <row r="6025" spans="1:22" x14ac:dyDescent="0.25">
      <c r="A6025">
        <v>2008</v>
      </c>
      <c r="B6025">
        <v>7</v>
      </c>
      <c r="C6025">
        <v>11</v>
      </c>
      <c r="D6025">
        <v>24</v>
      </c>
      <c r="E6025" s="13">
        <v>14.5</v>
      </c>
      <c r="F6025" s="7">
        <f>(((20-15)/(MIN($E$2:$E$8761)-15))*Data[[#This Row],[temperatuur]])+18.151</f>
        <v>15.104781512605042</v>
      </c>
      <c r="G6025" s="7">
        <f>Data[[#This Row],[Tintern ]]-Data[[#This Row],[temperatuur]]</f>
        <v>0.60478151260504198</v>
      </c>
      <c r="H6025" s="7">
        <f>ROUND(IF(Data[[#This Row],[deltaT]]&gt;0,(Data[[#This Row],[Tintern ]]-Data[[#This Row],[temperatuur]])*Uitgangspunten!$B$9,0),1)</f>
        <v>2.1</v>
      </c>
      <c r="I6025"/>
      <c r="J6025"/>
      <c r="K6025" s="6"/>
      <c r="O6025" s="5"/>
      <c r="P6025" s="8"/>
      <c r="U6025"/>
      <c r="V6025"/>
    </row>
    <row r="6026" spans="1:22" x14ac:dyDescent="0.25">
      <c r="A6026">
        <v>2008</v>
      </c>
      <c r="B6026">
        <v>7</v>
      </c>
      <c r="C6026">
        <v>12</v>
      </c>
      <c r="D6026">
        <v>20</v>
      </c>
      <c r="E6026" s="13">
        <v>14.5</v>
      </c>
      <c r="F6026" s="7">
        <f>(((20-15)/(MIN($E$2:$E$8761)-15))*Data[[#This Row],[temperatuur]])+18.151</f>
        <v>15.104781512605042</v>
      </c>
      <c r="G6026" s="7">
        <f>Data[[#This Row],[Tintern ]]-Data[[#This Row],[temperatuur]]</f>
        <v>0.60478151260504198</v>
      </c>
      <c r="H6026" s="7">
        <f>ROUND(IF(Data[[#This Row],[deltaT]]&gt;0,(Data[[#This Row],[Tintern ]]-Data[[#This Row],[temperatuur]])*Uitgangspunten!$B$9,0),1)</f>
        <v>2.1</v>
      </c>
      <c r="I6026">
        <f>(MAX(E6002:E6025)+MIN(E6002:E6025))/20</f>
        <v>1.4449999999999998</v>
      </c>
      <c r="J6026"/>
      <c r="K6026" s="6"/>
      <c r="O6026" s="5"/>
      <c r="P6026" s="8"/>
      <c r="U6026"/>
      <c r="V6026"/>
    </row>
    <row r="6027" spans="1:22" x14ac:dyDescent="0.25">
      <c r="A6027">
        <v>2008</v>
      </c>
      <c r="B6027">
        <v>7</v>
      </c>
      <c r="C6027">
        <v>14</v>
      </c>
      <c r="D6027">
        <v>22</v>
      </c>
      <c r="E6027" s="13">
        <v>14.5</v>
      </c>
      <c r="F6027" s="7">
        <f>(((20-15)/(MIN($E$2:$E$8761)-15))*Data[[#This Row],[temperatuur]])+18.151</f>
        <v>15.104781512605042</v>
      </c>
      <c r="G6027" s="7">
        <f>Data[[#This Row],[Tintern ]]-Data[[#This Row],[temperatuur]]</f>
        <v>0.60478151260504198</v>
      </c>
      <c r="H6027" s="7">
        <f>ROUND(IF(Data[[#This Row],[deltaT]]&gt;0,(Data[[#This Row],[Tintern ]]-Data[[#This Row],[temperatuur]])*Uitgangspunten!$B$9,0),1)</f>
        <v>2.1</v>
      </c>
      <c r="I6027"/>
      <c r="J6027"/>
      <c r="K6027" s="6"/>
      <c r="O6027" s="5"/>
      <c r="P6027" s="8"/>
      <c r="U6027"/>
      <c r="V6027"/>
    </row>
    <row r="6028" spans="1:22" x14ac:dyDescent="0.25">
      <c r="A6028">
        <v>2008</v>
      </c>
      <c r="B6028">
        <v>7</v>
      </c>
      <c r="C6028">
        <v>17</v>
      </c>
      <c r="D6028">
        <v>13</v>
      </c>
      <c r="E6028" s="13">
        <v>14.5</v>
      </c>
      <c r="F6028" s="7">
        <f>(((20-15)/(MIN($E$2:$E$8761)-15))*Data[[#This Row],[temperatuur]])+18.151</f>
        <v>15.104781512605042</v>
      </c>
      <c r="G6028" s="7">
        <f>Data[[#This Row],[Tintern ]]-Data[[#This Row],[temperatuur]]</f>
        <v>0.60478151260504198</v>
      </c>
      <c r="H6028" s="7">
        <f>ROUND(IF(Data[[#This Row],[deltaT]]&gt;0,(Data[[#This Row],[Tintern ]]-Data[[#This Row],[temperatuur]])*Uitgangspunten!$B$9,0),1)</f>
        <v>2.1</v>
      </c>
      <c r="I6028"/>
      <c r="J6028"/>
      <c r="K6028" s="6"/>
      <c r="O6028" s="5"/>
      <c r="P6028" s="8"/>
      <c r="U6028"/>
      <c r="V6028"/>
    </row>
    <row r="6029" spans="1:22" x14ac:dyDescent="0.25">
      <c r="A6029">
        <v>2008</v>
      </c>
      <c r="B6029">
        <v>7</v>
      </c>
      <c r="C6029">
        <v>17</v>
      </c>
      <c r="D6029">
        <v>17</v>
      </c>
      <c r="E6029" s="13">
        <v>14.5</v>
      </c>
      <c r="F6029" s="7">
        <f>(((20-15)/(MIN($E$2:$E$8761)-15))*Data[[#This Row],[temperatuur]])+18.151</f>
        <v>15.104781512605042</v>
      </c>
      <c r="G6029" s="7">
        <f>Data[[#This Row],[Tintern ]]-Data[[#This Row],[temperatuur]]</f>
        <v>0.60478151260504198</v>
      </c>
      <c r="H6029" s="7">
        <f>ROUND(IF(Data[[#This Row],[deltaT]]&gt;0,(Data[[#This Row],[Tintern ]]-Data[[#This Row],[temperatuur]])*Uitgangspunten!$B$9,0),1)</f>
        <v>2.1</v>
      </c>
      <c r="I6029"/>
      <c r="J6029"/>
      <c r="K6029" s="6"/>
      <c r="O6029" s="5"/>
      <c r="P6029" s="8"/>
      <c r="U6029"/>
      <c r="V6029"/>
    </row>
    <row r="6030" spans="1:22" x14ac:dyDescent="0.25">
      <c r="A6030">
        <v>2008</v>
      </c>
      <c r="B6030">
        <v>7</v>
      </c>
      <c r="C6030">
        <v>18</v>
      </c>
      <c r="D6030">
        <v>5</v>
      </c>
      <c r="E6030" s="13">
        <v>14.5</v>
      </c>
      <c r="F6030" s="7">
        <f>(((20-15)/(MIN($E$2:$E$8761)-15))*Data[[#This Row],[temperatuur]])+18.151</f>
        <v>15.104781512605042</v>
      </c>
      <c r="G6030" s="7">
        <f>Data[[#This Row],[Tintern ]]-Data[[#This Row],[temperatuur]]</f>
        <v>0.60478151260504198</v>
      </c>
      <c r="H6030" s="7">
        <f>ROUND(IF(Data[[#This Row],[deltaT]]&gt;0,(Data[[#This Row],[Tintern ]]-Data[[#This Row],[temperatuur]])*Uitgangspunten!$B$9,0),1)</f>
        <v>2.1</v>
      </c>
      <c r="I6030"/>
      <c r="J6030"/>
      <c r="K6030" s="6"/>
      <c r="O6030" s="5"/>
      <c r="P6030" s="8"/>
      <c r="U6030"/>
      <c r="V6030"/>
    </row>
    <row r="6031" spans="1:22" x14ac:dyDescent="0.25">
      <c r="A6031">
        <v>2008</v>
      </c>
      <c r="B6031">
        <v>7</v>
      </c>
      <c r="C6031">
        <v>19</v>
      </c>
      <c r="D6031">
        <v>19</v>
      </c>
      <c r="E6031" s="13">
        <v>14.5</v>
      </c>
      <c r="F6031" s="7">
        <f>(((20-15)/(MIN($E$2:$E$8761)-15))*Data[[#This Row],[temperatuur]])+18.151</f>
        <v>15.104781512605042</v>
      </c>
      <c r="G6031" s="7">
        <f>Data[[#This Row],[Tintern ]]-Data[[#This Row],[temperatuur]]</f>
        <v>0.60478151260504198</v>
      </c>
      <c r="H6031" s="7">
        <f>ROUND(IF(Data[[#This Row],[deltaT]]&gt;0,(Data[[#This Row],[Tintern ]]-Data[[#This Row],[temperatuur]])*Uitgangspunten!$B$9,0),1)</f>
        <v>2.1</v>
      </c>
      <c r="I6031"/>
      <c r="J6031"/>
      <c r="K6031" s="6"/>
      <c r="O6031" s="5"/>
      <c r="P6031" s="8"/>
      <c r="U6031"/>
      <c r="V6031"/>
    </row>
    <row r="6032" spans="1:22" x14ac:dyDescent="0.25">
      <c r="A6032">
        <v>2008</v>
      </c>
      <c r="B6032">
        <v>7</v>
      </c>
      <c r="C6032">
        <v>23</v>
      </c>
      <c r="D6032">
        <v>22</v>
      </c>
      <c r="E6032" s="13">
        <v>14.5</v>
      </c>
      <c r="F6032" s="7">
        <f>(((20-15)/(MIN($E$2:$E$8761)-15))*Data[[#This Row],[temperatuur]])+18.151</f>
        <v>15.104781512605042</v>
      </c>
      <c r="G6032" s="7">
        <f>Data[[#This Row],[Tintern ]]-Data[[#This Row],[temperatuur]]</f>
        <v>0.60478151260504198</v>
      </c>
      <c r="H6032" s="7">
        <f>ROUND(IF(Data[[#This Row],[deltaT]]&gt;0,(Data[[#This Row],[Tintern ]]-Data[[#This Row],[temperatuur]])*Uitgangspunten!$B$9,0),1)</f>
        <v>2.1</v>
      </c>
      <c r="I6032"/>
      <c r="J6032"/>
      <c r="K6032" s="6"/>
      <c r="O6032" s="5"/>
      <c r="P6032" s="8"/>
      <c r="U6032"/>
      <c r="V6032"/>
    </row>
    <row r="6033" spans="1:22" x14ac:dyDescent="0.25">
      <c r="A6033">
        <v>2001</v>
      </c>
      <c r="B6033">
        <v>8</v>
      </c>
      <c r="C6033">
        <v>5</v>
      </c>
      <c r="D6033">
        <v>7</v>
      </c>
      <c r="E6033" s="13">
        <v>14.5</v>
      </c>
      <c r="F6033" s="7">
        <f>(((20-15)/(MIN($E$2:$E$8761)-15))*Data[[#This Row],[temperatuur]])+18.151</f>
        <v>15.104781512605042</v>
      </c>
      <c r="G6033" s="7">
        <f>Data[[#This Row],[Tintern ]]-Data[[#This Row],[temperatuur]]</f>
        <v>0.60478151260504198</v>
      </c>
      <c r="H6033" s="7">
        <f>ROUND(IF(Data[[#This Row],[deltaT]]&gt;0,(Data[[#This Row],[Tintern ]]-Data[[#This Row],[temperatuur]])*Uitgangspunten!$B$9,0),1)</f>
        <v>2.1</v>
      </c>
      <c r="I6033"/>
      <c r="J6033"/>
      <c r="K6033" s="6"/>
      <c r="O6033" s="5"/>
      <c r="P6033" s="8"/>
      <c r="U6033"/>
      <c r="V6033"/>
    </row>
    <row r="6034" spans="1:22" x14ac:dyDescent="0.25">
      <c r="A6034">
        <v>2001</v>
      </c>
      <c r="B6034">
        <v>8</v>
      </c>
      <c r="C6034">
        <v>10</v>
      </c>
      <c r="D6034">
        <v>9</v>
      </c>
      <c r="E6034" s="13">
        <v>14.5</v>
      </c>
      <c r="F6034" s="7">
        <f>(((20-15)/(MIN($E$2:$E$8761)-15))*Data[[#This Row],[temperatuur]])+18.151</f>
        <v>15.104781512605042</v>
      </c>
      <c r="G6034" s="7">
        <f>Data[[#This Row],[Tintern ]]-Data[[#This Row],[temperatuur]]</f>
        <v>0.60478151260504198</v>
      </c>
      <c r="H6034" s="7">
        <f>ROUND(IF(Data[[#This Row],[deltaT]]&gt;0,(Data[[#This Row],[Tintern ]]-Data[[#This Row],[temperatuur]])*Uitgangspunten!$B$9,0),1)</f>
        <v>2.1</v>
      </c>
      <c r="I6034"/>
      <c r="J6034"/>
      <c r="K6034" s="6"/>
      <c r="O6034" s="5"/>
      <c r="P6034" s="8"/>
      <c r="U6034"/>
      <c r="V6034"/>
    </row>
    <row r="6035" spans="1:22" x14ac:dyDescent="0.25">
      <c r="A6035">
        <v>2001</v>
      </c>
      <c r="B6035">
        <v>8</v>
      </c>
      <c r="C6035">
        <v>14</v>
      </c>
      <c r="D6035">
        <v>4</v>
      </c>
      <c r="E6035" s="13">
        <v>14.5</v>
      </c>
      <c r="F6035" s="7">
        <f>(((20-15)/(MIN($E$2:$E$8761)-15))*Data[[#This Row],[temperatuur]])+18.151</f>
        <v>15.104781512605042</v>
      </c>
      <c r="G6035" s="7">
        <f>Data[[#This Row],[Tintern ]]-Data[[#This Row],[temperatuur]]</f>
        <v>0.60478151260504198</v>
      </c>
      <c r="H6035" s="7">
        <f>ROUND(IF(Data[[#This Row],[deltaT]]&gt;0,(Data[[#This Row],[Tintern ]]-Data[[#This Row],[temperatuur]])*Uitgangspunten!$B$9,0),1)</f>
        <v>2.1</v>
      </c>
      <c r="I6035"/>
      <c r="J6035"/>
      <c r="K6035" s="6"/>
      <c r="O6035" s="5"/>
      <c r="P6035" s="8"/>
      <c r="U6035"/>
      <c r="V6035"/>
    </row>
    <row r="6036" spans="1:22" x14ac:dyDescent="0.25">
      <c r="A6036">
        <v>2001</v>
      </c>
      <c r="B6036">
        <v>8</v>
      </c>
      <c r="C6036">
        <v>16</v>
      </c>
      <c r="D6036">
        <v>21</v>
      </c>
      <c r="E6036" s="13">
        <v>14.5</v>
      </c>
      <c r="F6036" s="7">
        <f>(((20-15)/(MIN($E$2:$E$8761)-15))*Data[[#This Row],[temperatuur]])+18.151</f>
        <v>15.104781512605042</v>
      </c>
      <c r="G6036" s="7">
        <f>Data[[#This Row],[Tintern ]]-Data[[#This Row],[temperatuur]]</f>
        <v>0.60478151260504198</v>
      </c>
      <c r="H6036" s="7">
        <f>ROUND(IF(Data[[#This Row],[deltaT]]&gt;0,(Data[[#This Row],[Tintern ]]-Data[[#This Row],[temperatuur]])*Uitgangspunten!$B$9,0),1)</f>
        <v>2.1</v>
      </c>
      <c r="I6036"/>
      <c r="J6036"/>
      <c r="K6036" s="6"/>
      <c r="O6036" s="5"/>
      <c r="P6036" s="8"/>
      <c r="U6036"/>
      <c r="V6036"/>
    </row>
    <row r="6037" spans="1:22" x14ac:dyDescent="0.25">
      <c r="A6037">
        <v>2001</v>
      </c>
      <c r="B6037">
        <v>8</v>
      </c>
      <c r="C6037">
        <v>29</v>
      </c>
      <c r="D6037">
        <v>21</v>
      </c>
      <c r="E6037" s="13">
        <v>14.5</v>
      </c>
      <c r="F6037" s="7">
        <f>(((20-15)/(MIN($E$2:$E$8761)-15))*Data[[#This Row],[temperatuur]])+18.151</f>
        <v>15.104781512605042</v>
      </c>
      <c r="G6037" s="7">
        <f>Data[[#This Row],[Tintern ]]-Data[[#This Row],[temperatuur]]</f>
        <v>0.60478151260504198</v>
      </c>
      <c r="H6037" s="7">
        <f>ROUND(IF(Data[[#This Row],[deltaT]]&gt;0,(Data[[#This Row],[Tintern ]]-Data[[#This Row],[temperatuur]])*Uitgangspunten!$B$9,0),1)</f>
        <v>2.1</v>
      </c>
      <c r="I6037"/>
      <c r="J6037"/>
      <c r="K6037" s="6"/>
      <c r="O6037" s="5"/>
      <c r="P6037" s="8"/>
      <c r="U6037"/>
      <c r="V6037"/>
    </row>
    <row r="6038" spans="1:22" x14ac:dyDescent="0.25">
      <c r="A6038">
        <v>2011</v>
      </c>
      <c r="B6038">
        <v>9</v>
      </c>
      <c r="C6038">
        <v>7</v>
      </c>
      <c r="D6038">
        <v>1</v>
      </c>
      <c r="E6038" s="13">
        <v>14.5</v>
      </c>
      <c r="F6038" s="7">
        <f>(((20-15)/(MIN($E$2:$E$8761)-15))*Data[[#This Row],[temperatuur]])+18.151</f>
        <v>15.104781512605042</v>
      </c>
      <c r="G6038" s="7">
        <f>Data[[#This Row],[Tintern ]]-Data[[#This Row],[temperatuur]]</f>
        <v>0.60478151260504198</v>
      </c>
      <c r="H6038" s="7">
        <f>ROUND(IF(Data[[#This Row],[deltaT]]&gt;0,(Data[[#This Row],[Tintern ]]-Data[[#This Row],[temperatuur]])*Uitgangspunten!$B$9,0),1)</f>
        <v>2.1</v>
      </c>
      <c r="I6038"/>
      <c r="J6038"/>
      <c r="K6038" s="6"/>
      <c r="O6038" s="5"/>
      <c r="P6038" s="8"/>
      <c r="U6038"/>
      <c r="V6038"/>
    </row>
    <row r="6039" spans="1:22" x14ac:dyDescent="0.25">
      <c r="A6039">
        <v>2011</v>
      </c>
      <c r="B6039">
        <v>9</v>
      </c>
      <c r="C6039">
        <v>7</v>
      </c>
      <c r="D6039">
        <v>2</v>
      </c>
      <c r="E6039" s="13">
        <v>14.5</v>
      </c>
      <c r="F6039" s="7">
        <f>(((20-15)/(MIN($E$2:$E$8761)-15))*Data[[#This Row],[temperatuur]])+18.151</f>
        <v>15.104781512605042</v>
      </c>
      <c r="G6039" s="7">
        <f>Data[[#This Row],[Tintern ]]-Data[[#This Row],[temperatuur]]</f>
        <v>0.60478151260504198</v>
      </c>
      <c r="H6039" s="7">
        <f>ROUND(IF(Data[[#This Row],[deltaT]]&gt;0,(Data[[#This Row],[Tintern ]]-Data[[#This Row],[temperatuur]])*Uitgangspunten!$B$9,0),1)</f>
        <v>2.1</v>
      </c>
      <c r="I6039"/>
      <c r="J6039"/>
      <c r="K6039" s="6"/>
      <c r="O6039" s="5"/>
      <c r="P6039" s="8"/>
      <c r="U6039"/>
      <c r="V6039"/>
    </row>
    <row r="6040" spans="1:22" x14ac:dyDescent="0.25">
      <c r="A6040">
        <v>2011</v>
      </c>
      <c r="B6040">
        <v>9</v>
      </c>
      <c r="C6040">
        <v>8</v>
      </c>
      <c r="D6040">
        <v>9</v>
      </c>
      <c r="E6040" s="13">
        <v>14.5</v>
      </c>
      <c r="F6040" s="7">
        <f>(((20-15)/(MIN($E$2:$E$8761)-15))*Data[[#This Row],[temperatuur]])+18.151</f>
        <v>15.104781512605042</v>
      </c>
      <c r="G6040" s="7">
        <f>Data[[#This Row],[Tintern ]]-Data[[#This Row],[temperatuur]]</f>
        <v>0.60478151260504198</v>
      </c>
      <c r="H6040" s="7">
        <f>ROUND(IF(Data[[#This Row],[deltaT]]&gt;0,(Data[[#This Row],[Tintern ]]-Data[[#This Row],[temperatuur]])*Uitgangspunten!$B$9,0),1)</f>
        <v>2.1</v>
      </c>
      <c r="I6040"/>
      <c r="J6040"/>
      <c r="K6040" s="6"/>
      <c r="O6040" s="5"/>
      <c r="P6040" s="8"/>
      <c r="U6040"/>
      <c r="V6040"/>
    </row>
    <row r="6041" spans="1:22" x14ac:dyDescent="0.25">
      <c r="A6041">
        <v>2011</v>
      </c>
      <c r="B6041">
        <v>9</v>
      </c>
      <c r="C6041">
        <v>8</v>
      </c>
      <c r="D6041">
        <v>21</v>
      </c>
      <c r="E6041" s="13">
        <v>14.5</v>
      </c>
      <c r="F6041" s="7">
        <f>(((20-15)/(MIN($E$2:$E$8761)-15))*Data[[#This Row],[temperatuur]])+18.151</f>
        <v>15.104781512605042</v>
      </c>
      <c r="G6041" s="7">
        <f>Data[[#This Row],[Tintern ]]-Data[[#This Row],[temperatuur]]</f>
        <v>0.60478151260504198</v>
      </c>
      <c r="H6041" s="7">
        <f>ROUND(IF(Data[[#This Row],[deltaT]]&gt;0,(Data[[#This Row],[Tintern ]]-Data[[#This Row],[temperatuur]])*Uitgangspunten!$B$9,0),1)</f>
        <v>2.1</v>
      </c>
      <c r="I6041"/>
      <c r="J6041"/>
      <c r="K6041" s="6"/>
      <c r="O6041" s="5"/>
      <c r="P6041" s="8"/>
      <c r="U6041"/>
      <c r="V6041"/>
    </row>
    <row r="6042" spans="1:22" x14ac:dyDescent="0.25">
      <c r="A6042">
        <v>2011</v>
      </c>
      <c r="B6042">
        <v>9</v>
      </c>
      <c r="C6042">
        <v>17</v>
      </c>
      <c r="D6042">
        <v>4</v>
      </c>
      <c r="E6042" s="13">
        <v>14.5</v>
      </c>
      <c r="F6042" s="7">
        <f>(((20-15)/(MIN($E$2:$E$8761)-15))*Data[[#This Row],[temperatuur]])+18.151</f>
        <v>15.104781512605042</v>
      </c>
      <c r="G6042" s="7">
        <f>Data[[#This Row],[Tintern ]]-Data[[#This Row],[temperatuur]]</f>
        <v>0.60478151260504198</v>
      </c>
      <c r="H6042" s="7">
        <f>ROUND(IF(Data[[#This Row],[deltaT]]&gt;0,(Data[[#This Row],[Tintern ]]-Data[[#This Row],[temperatuur]])*Uitgangspunten!$B$9,0),1)</f>
        <v>2.1</v>
      </c>
      <c r="I6042"/>
      <c r="J6042"/>
      <c r="K6042" s="6"/>
      <c r="O6042" s="5"/>
      <c r="P6042" s="8"/>
      <c r="U6042"/>
      <c r="V6042"/>
    </row>
    <row r="6043" spans="1:22" x14ac:dyDescent="0.25">
      <c r="A6043">
        <v>2011</v>
      </c>
      <c r="B6043">
        <v>9</v>
      </c>
      <c r="C6043">
        <v>17</v>
      </c>
      <c r="D6043">
        <v>7</v>
      </c>
      <c r="E6043" s="13">
        <v>14.5</v>
      </c>
      <c r="F6043" s="7">
        <f>(((20-15)/(MIN($E$2:$E$8761)-15))*Data[[#This Row],[temperatuur]])+18.151</f>
        <v>15.104781512605042</v>
      </c>
      <c r="G6043" s="7">
        <f>Data[[#This Row],[Tintern ]]-Data[[#This Row],[temperatuur]]</f>
        <v>0.60478151260504198</v>
      </c>
      <c r="H6043" s="7">
        <f>ROUND(IF(Data[[#This Row],[deltaT]]&gt;0,(Data[[#This Row],[Tintern ]]-Data[[#This Row],[temperatuur]])*Uitgangspunten!$B$9,0),1)</f>
        <v>2.1</v>
      </c>
      <c r="I6043"/>
      <c r="J6043"/>
      <c r="K6043" s="6"/>
      <c r="O6043" s="5"/>
      <c r="P6043" s="8"/>
      <c r="U6043"/>
      <c r="V6043"/>
    </row>
    <row r="6044" spans="1:22" x14ac:dyDescent="0.25">
      <c r="A6044">
        <v>2011</v>
      </c>
      <c r="B6044">
        <v>9</v>
      </c>
      <c r="C6044">
        <v>17</v>
      </c>
      <c r="D6044">
        <v>8</v>
      </c>
      <c r="E6044" s="13">
        <v>14.5</v>
      </c>
      <c r="F6044" s="7">
        <f>(((20-15)/(MIN($E$2:$E$8761)-15))*Data[[#This Row],[temperatuur]])+18.151</f>
        <v>15.104781512605042</v>
      </c>
      <c r="G6044" s="7">
        <f>Data[[#This Row],[Tintern ]]-Data[[#This Row],[temperatuur]]</f>
        <v>0.60478151260504198</v>
      </c>
      <c r="H6044" s="7">
        <f>ROUND(IF(Data[[#This Row],[deltaT]]&gt;0,(Data[[#This Row],[Tintern ]]-Data[[#This Row],[temperatuur]])*Uitgangspunten!$B$9,0),1)</f>
        <v>2.1</v>
      </c>
      <c r="I6044"/>
      <c r="J6044"/>
      <c r="K6044" s="6"/>
      <c r="O6044" s="5"/>
      <c r="P6044" s="8"/>
      <c r="U6044"/>
      <c r="V6044"/>
    </row>
    <row r="6045" spans="1:22" x14ac:dyDescent="0.25">
      <c r="A6045">
        <v>2011</v>
      </c>
      <c r="B6045">
        <v>9</v>
      </c>
      <c r="C6045">
        <v>21</v>
      </c>
      <c r="D6045">
        <v>3</v>
      </c>
      <c r="E6045" s="13">
        <v>14.5</v>
      </c>
      <c r="F6045" s="7">
        <f>(((20-15)/(MIN($E$2:$E$8761)-15))*Data[[#This Row],[temperatuur]])+18.151</f>
        <v>15.104781512605042</v>
      </c>
      <c r="G6045" s="7">
        <f>Data[[#This Row],[Tintern ]]-Data[[#This Row],[temperatuur]]</f>
        <v>0.60478151260504198</v>
      </c>
      <c r="H6045" s="7">
        <f>ROUND(IF(Data[[#This Row],[deltaT]]&gt;0,(Data[[#This Row],[Tintern ]]-Data[[#This Row],[temperatuur]])*Uitgangspunten!$B$9,0),1)</f>
        <v>2.1</v>
      </c>
      <c r="I6045"/>
      <c r="J6045"/>
      <c r="K6045" s="6"/>
      <c r="O6045" s="5"/>
      <c r="P6045" s="8"/>
      <c r="U6045"/>
      <c r="V6045"/>
    </row>
    <row r="6046" spans="1:22" x14ac:dyDescent="0.25">
      <c r="A6046">
        <v>2011</v>
      </c>
      <c r="B6046">
        <v>9</v>
      </c>
      <c r="C6046">
        <v>21</v>
      </c>
      <c r="D6046">
        <v>4</v>
      </c>
      <c r="E6046" s="13">
        <v>14.5</v>
      </c>
      <c r="F6046" s="7">
        <f>(((20-15)/(MIN($E$2:$E$8761)-15))*Data[[#This Row],[temperatuur]])+18.151</f>
        <v>15.104781512605042</v>
      </c>
      <c r="G6046" s="7">
        <f>Data[[#This Row],[Tintern ]]-Data[[#This Row],[temperatuur]]</f>
        <v>0.60478151260504198</v>
      </c>
      <c r="H6046" s="7">
        <f>ROUND(IF(Data[[#This Row],[deltaT]]&gt;0,(Data[[#This Row],[Tintern ]]-Data[[#This Row],[temperatuur]])*Uitgangspunten!$B$9,0),1)</f>
        <v>2.1</v>
      </c>
      <c r="I6046"/>
      <c r="J6046"/>
      <c r="K6046" s="6"/>
      <c r="O6046" s="5"/>
      <c r="P6046" s="8"/>
      <c r="U6046"/>
      <c r="V6046"/>
    </row>
    <row r="6047" spans="1:22" x14ac:dyDescent="0.25">
      <c r="A6047">
        <v>2011</v>
      </c>
      <c r="B6047">
        <v>9</v>
      </c>
      <c r="C6047">
        <v>25</v>
      </c>
      <c r="D6047">
        <v>8</v>
      </c>
      <c r="E6047" s="13">
        <v>14.5</v>
      </c>
      <c r="F6047" s="7">
        <f>(((20-15)/(MIN($E$2:$E$8761)-15))*Data[[#This Row],[temperatuur]])+18.151</f>
        <v>15.104781512605042</v>
      </c>
      <c r="G6047" s="7">
        <f>Data[[#This Row],[Tintern ]]-Data[[#This Row],[temperatuur]]</f>
        <v>0.60478151260504198</v>
      </c>
      <c r="H6047" s="7">
        <f>ROUND(IF(Data[[#This Row],[deltaT]]&gt;0,(Data[[#This Row],[Tintern ]]-Data[[#This Row],[temperatuur]])*Uitgangspunten!$B$9,0),1)</f>
        <v>2.1</v>
      </c>
      <c r="I6047"/>
      <c r="J6047"/>
      <c r="K6047" s="6"/>
      <c r="O6047" s="5"/>
      <c r="P6047" s="8"/>
      <c r="U6047"/>
      <c r="V6047"/>
    </row>
    <row r="6048" spans="1:22" x14ac:dyDescent="0.25">
      <c r="A6048">
        <v>2011</v>
      </c>
      <c r="B6048">
        <v>9</v>
      </c>
      <c r="C6048">
        <v>29</v>
      </c>
      <c r="D6048">
        <v>20</v>
      </c>
      <c r="E6048" s="13">
        <v>14.5</v>
      </c>
      <c r="F6048" s="7">
        <f>(((20-15)/(MIN($E$2:$E$8761)-15))*Data[[#This Row],[temperatuur]])+18.151</f>
        <v>15.104781512605042</v>
      </c>
      <c r="G6048" s="7">
        <f>Data[[#This Row],[Tintern ]]-Data[[#This Row],[temperatuur]]</f>
        <v>0.60478151260504198</v>
      </c>
      <c r="H6048" s="7">
        <f>ROUND(IF(Data[[#This Row],[deltaT]]&gt;0,(Data[[#This Row],[Tintern ]]-Data[[#This Row],[temperatuur]])*Uitgangspunten!$B$9,0),1)</f>
        <v>2.1</v>
      </c>
      <c r="I6048"/>
      <c r="J6048"/>
      <c r="K6048" s="6"/>
      <c r="O6048" s="5"/>
      <c r="P6048" s="8"/>
      <c r="U6048"/>
      <c r="V6048"/>
    </row>
    <row r="6049" spans="1:22" x14ac:dyDescent="0.25">
      <c r="A6049">
        <v>2010</v>
      </c>
      <c r="B6049">
        <v>10</v>
      </c>
      <c r="C6049">
        <v>6</v>
      </c>
      <c r="D6049">
        <v>20</v>
      </c>
      <c r="E6049" s="13">
        <v>14.5</v>
      </c>
      <c r="F6049" s="7">
        <f>(((20-15)/(MIN($E$2:$E$8761)-15))*Data[[#This Row],[temperatuur]])+18.151</f>
        <v>15.104781512605042</v>
      </c>
      <c r="G6049" s="7">
        <f>Data[[#This Row],[Tintern ]]-Data[[#This Row],[temperatuur]]</f>
        <v>0.60478151260504198</v>
      </c>
      <c r="H6049" s="7">
        <f>ROUND(IF(Data[[#This Row],[deltaT]]&gt;0,(Data[[#This Row],[Tintern ]]-Data[[#This Row],[temperatuur]])*Uitgangspunten!$B$9,0),1)</f>
        <v>2.1</v>
      </c>
      <c r="I6049"/>
      <c r="J6049"/>
      <c r="K6049" s="6"/>
      <c r="O6049" s="5"/>
      <c r="P6049" s="8"/>
      <c r="U6049"/>
      <c r="V6049"/>
    </row>
    <row r="6050" spans="1:22" x14ac:dyDescent="0.25">
      <c r="A6050">
        <v>2010</v>
      </c>
      <c r="B6050">
        <v>10</v>
      </c>
      <c r="C6050">
        <v>8</v>
      </c>
      <c r="D6050">
        <v>8</v>
      </c>
      <c r="E6050" s="13">
        <v>14.5</v>
      </c>
      <c r="F6050" s="7">
        <f>(((20-15)/(MIN($E$2:$E$8761)-15))*Data[[#This Row],[temperatuur]])+18.151</f>
        <v>15.104781512605042</v>
      </c>
      <c r="G6050" s="7">
        <f>Data[[#This Row],[Tintern ]]-Data[[#This Row],[temperatuur]]</f>
        <v>0.60478151260504198</v>
      </c>
      <c r="H6050" s="7">
        <f>ROUND(IF(Data[[#This Row],[deltaT]]&gt;0,(Data[[#This Row],[Tintern ]]-Data[[#This Row],[temperatuur]])*Uitgangspunten!$B$9,0),1)</f>
        <v>2.1</v>
      </c>
      <c r="I6050">
        <f>(MAX(E6026:E6049)+MIN(E6026:E6049))/20</f>
        <v>1.45</v>
      </c>
      <c r="J6050"/>
      <c r="K6050" s="6"/>
      <c r="O6050" s="5"/>
      <c r="P6050" s="8"/>
      <c r="U6050"/>
      <c r="V6050"/>
    </row>
    <row r="6051" spans="1:22" x14ac:dyDescent="0.25">
      <c r="A6051">
        <v>2002</v>
      </c>
      <c r="B6051">
        <v>4</v>
      </c>
      <c r="C6051">
        <v>24</v>
      </c>
      <c r="D6051">
        <v>19</v>
      </c>
      <c r="E6051" s="13">
        <v>14.600000000000001</v>
      </c>
      <c r="F6051" s="7">
        <f>(((20-15)/(MIN($E$2:$E$8761)-15))*Data[[#This Row],[temperatuur]])+18.151</f>
        <v>15.083773109243698</v>
      </c>
      <c r="G6051" s="7">
        <f>Data[[#This Row],[Tintern ]]-Data[[#This Row],[temperatuur]]</f>
        <v>0.4837731092436961</v>
      </c>
      <c r="H6051" s="7">
        <f>ROUND(IF(Data[[#This Row],[deltaT]]&gt;0,(Data[[#This Row],[Tintern ]]-Data[[#This Row],[temperatuur]])*Uitgangspunten!$B$9,0),1)</f>
        <v>1.7</v>
      </c>
      <c r="I6051"/>
      <c r="J6051"/>
      <c r="K6051" s="6"/>
      <c r="O6051" s="5"/>
      <c r="P6051" s="8"/>
      <c r="U6051"/>
      <c r="V6051"/>
    </row>
    <row r="6052" spans="1:22" x14ac:dyDescent="0.25">
      <c r="A6052">
        <v>2000</v>
      </c>
      <c r="B6052">
        <v>5</v>
      </c>
      <c r="C6052">
        <v>9</v>
      </c>
      <c r="D6052">
        <v>23</v>
      </c>
      <c r="E6052" s="13">
        <v>14.600000000000001</v>
      </c>
      <c r="F6052" s="7">
        <f>(((20-15)/(MIN($E$2:$E$8761)-15))*Data[[#This Row],[temperatuur]])+18.151</f>
        <v>15.083773109243698</v>
      </c>
      <c r="G6052" s="7">
        <f>Data[[#This Row],[Tintern ]]-Data[[#This Row],[temperatuur]]</f>
        <v>0.4837731092436961</v>
      </c>
      <c r="H6052" s="7">
        <f>ROUND(IF(Data[[#This Row],[deltaT]]&gt;0,(Data[[#This Row],[Tintern ]]-Data[[#This Row],[temperatuur]])*Uitgangspunten!$B$9,0),1)</f>
        <v>1.7</v>
      </c>
      <c r="I6052"/>
      <c r="J6052"/>
      <c r="K6052" s="6"/>
      <c r="O6052" s="5"/>
      <c r="P6052" s="8"/>
      <c r="U6052"/>
      <c r="V6052"/>
    </row>
    <row r="6053" spans="1:22" x14ac:dyDescent="0.25">
      <c r="A6053">
        <v>2000</v>
      </c>
      <c r="B6053">
        <v>5</v>
      </c>
      <c r="C6053">
        <v>17</v>
      </c>
      <c r="D6053">
        <v>3</v>
      </c>
      <c r="E6053" s="13">
        <v>14.600000000000001</v>
      </c>
      <c r="F6053" s="7">
        <f>(((20-15)/(MIN($E$2:$E$8761)-15))*Data[[#This Row],[temperatuur]])+18.151</f>
        <v>15.083773109243698</v>
      </c>
      <c r="G6053" s="7">
        <f>Data[[#This Row],[Tintern ]]-Data[[#This Row],[temperatuur]]</f>
        <v>0.4837731092436961</v>
      </c>
      <c r="H6053" s="7">
        <f>ROUND(IF(Data[[#This Row],[deltaT]]&gt;0,(Data[[#This Row],[Tintern ]]-Data[[#This Row],[temperatuur]])*Uitgangspunten!$B$9,0),1)</f>
        <v>1.7</v>
      </c>
      <c r="I6053"/>
      <c r="J6053"/>
      <c r="K6053" s="6"/>
      <c r="O6053" s="5"/>
      <c r="P6053" s="8"/>
      <c r="U6053"/>
      <c r="V6053"/>
    </row>
    <row r="6054" spans="1:22" x14ac:dyDescent="0.25">
      <c r="A6054">
        <v>2000</v>
      </c>
      <c r="B6054">
        <v>5</v>
      </c>
      <c r="C6054">
        <v>17</v>
      </c>
      <c r="D6054">
        <v>11</v>
      </c>
      <c r="E6054" s="13">
        <v>14.600000000000001</v>
      </c>
      <c r="F6054" s="7">
        <f>(((20-15)/(MIN($E$2:$E$8761)-15))*Data[[#This Row],[temperatuur]])+18.151</f>
        <v>15.083773109243698</v>
      </c>
      <c r="G6054" s="7">
        <f>Data[[#This Row],[Tintern ]]-Data[[#This Row],[temperatuur]]</f>
        <v>0.4837731092436961</v>
      </c>
      <c r="H6054" s="7">
        <f>ROUND(IF(Data[[#This Row],[deltaT]]&gt;0,(Data[[#This Row],[Tintern ]]-Data[[#This Row],[temperatuur]])*Uitgangspunten!$B$9,0),1)</f>
        <v>1.7</v>
      </c>
      <c r="I6054"/>
      <c r="J6054"/>
      <c r="K6054" s="6"/>
      <c r="O6054" s="5"/>
      <c r="P6054" s="8"/>
      <c r="U6054"/>
      <c r="V6054"/>
    </row>
    <row r="6055" spans="1:22" x14ac:dyDescent="0.25">
      <c r="A6055">
        <v>2000</v>
      </c>
      <c r="B6055">
        <v>5</v>
      </c>
      <c r="C6055">
        <v>20</v>
      </c>
      <c r="D6055">
        <v>12</v>
      </c>
      <c r="E6055" s="13">
        <v>14.600000000000001</v>
      </c>
      <c r="F6055" s="7">
        <f>(((20-15)/(MIN($E$2:$E$8761)-15))*Data[[#This Row],[temperatuur]])+18.151</f>
        <v>15.083773109243698</v>
      </c>
      <c r="G6055" s="7">
        <f>Data[[#This Row],[Tintern ]]-Data[[#This Row],[temperatuur]]</f>
        <v>0.4837731092436961</v>
      </c>
      <c r="H6055" s="7">
        <f>ROUND(IF(Data[[#This Row],[deltaT]]&gt;0,(Data[[#This Row],[Tintern ]]-Data[[#This Row],[temperatuur]])*Uitgangspunten!$B$9,0),1)</f>
        <v>1.7</v>
      </c>
      <c r="I6055"/>
      <c r="J6055"/>
      <c r="K6055" s="6"/>
      <c r="O6055" s="5"/>
      <c r="P6055" s="8"/>
      <c r="U6055"/>
      <c r="V6055"/>
    </row>
    <row r="6056" spans="1:22" x14ac:dyDescent="0.25">
      <c r="A6056">
        <v>2000</v>
      </c>
      <c r="B6056">
        <v>5</v>
      </c>
      <c r="C6056">
        <v>22</v>
      </c>
      <c r="D6056">
        <v>11</v>
      </c>
      <c r="E6056" s="13">
        <v>14.600000000000001</v>
      </c>
      <c r="F6056" s="7">
        <f>(((20-15)/(MIN($E$2:$E$8761)-15))*Data[[#This Row],[temperatuur]])+18.151</f>
        <v>15.083773109243698</v>
      </c>
      <c r="G6056" s="7">
        <f>Data[[#This Row],[Tintern ]]-Data[[#This Row],[temperatuur]]</f>
        <v>0.4837731092436961</v>
      </c>
      <c r="H6056" s="7">
        <f>ROUND(IF(Data[[#This Row],[deltaT]]&gt;0,(Data[[#This Row],[Tintern ]]-Data[[#This Row],[temperatuur]])*Uitgangspunten!$B$9,0),1)</f>
        <v>1.7</v>
      </c>
      <c r="I6056"/>
      <c r="J6056"/>
      <c r="K6056" s="6"/>
      <c r="O6056" s="5"/>
      <c r="P6056" s="8"/>
      <c r="U6056"/>
      <c r="V6056"/>
    </row>
    <row r="6057" spans="1:22" x14ac:dyDescent="0.25">
      <c r="A6057">
        <v>2000</v>
      </c>
      <c r="B6057">
        <v>5</v>
      </c>
      <c r="C6057">
        <v>30</v>
      </c>
      <c r="D6057">
        <v>11</v>
      </c>
      <c r="E6057" s="13">
        <v>14.600000000000001</v>
      </c>
      <c r="F6057" s="7">
        <f>(((20-15)/(MIN($E$2:$E$8761)-15))*Data[[#This Row],[temperatuur]])+18.151</f>
        <v>15.083773109243698</v>
      </c>
      <c r="G6057" s="7">
        <f>Data[[#This Row],[Tintern ]]-Data[[#This Row],[temperatuur]]</f>
        <v>0.4837731092436961</v>
      </c>
      <c r="H6057" s="7">
        <f>ROUND(IF(Data[[#This Row],[deltaT]]&gt;0,(Data[[#This Row],[Tintern ]]-Data[[#This Row],[temperatuur]])*Uitgangspunten!$B$9,0),1)</f>
        <v>1.7</v>
      </c>
      <c r="I6057"/>
      <c r="J6057"/>
      <c r="K6057" s="6"/>
      <c r="O6057" s="5"/>
      <c r="P6057" s="8"/>
      <c r="U6057"/>
      <c r="V6057"/>
    </row>
    <row r="6058" spans="1:22" x14ac:dyDescent="0.25">
      <c r="A6058">
        <v>2011</v>
      </c>
      <c r="B6058">
        <v>6</v>
      </c>
      <c r="C6058">
        <v>6</v>
      </c>
      <c r="D6058">
        <v>2</v>
      </c>
      <c r="E6058" s="13">
        <v>14.600000000000001</v>
      </c>
      <c r="F6058" s="7">
        <f>(((20-15)/(MIN($E$2:$E$8761)-15))*Data[[#This Row],[temperatuur]])+18.151</f>
        <v>15.083773109243698</v>
      </c>
      <c r="G6058" s="7">
        <f>Data[[#This Row],[Tintern ]]-Data[[#This Row],[temperatuur]]</f>
        <v>0.4837731092436961</v>
      </c>
      <c r="H6058" s="7">
        <f>ROUND(IF(Data[[#This Row],[deltaT]]&gt;0,(Data[[#This Row],[Tintern ]]-Data[[#This Row],[temperatuur]])*Uitgangspunten!$B$9,0),1)</f>
        <v>1.7</v>
      </c>
      <c r="I6058"/>
      <c r="J6058"/>
      <c r="K6058" s="6"/>
      <c r="O6058" s="5"/>
      <c r="P6058" s="8"/>
      <c r="U6058"/>
      <c r="V6058"/>
    </row>
    <row r="6059" spans="1:22" x14ac:dyDescent="0.25">
      <c r="A6059">
        <v>2011</v>
      </c>
      <c r="B6059">
        <v>6</v>
      </c>
      <c r="C6059">
        <v>6</v>
      </c>
      <c r="D6059">
        <v>3</v>
      </c>
      <c r="E6059" s="13">
        <v>14.600000000000001</v>
      </c>
      <c r="F6059" s="7">
        <f>(((20-15)/(MIN($E$2:$E$8761)-15))*Data[[#This Row],[temperatuur]])+18.151</f>
        <v>15.083773109243698</v>
      </c>
      <c r="G6059" s="7">
        <f>Data[[#This Row],[Tintern ]]-Data[[#This Row],[temperatuur]]</f>
        <v>0.4837731092436961</v>
      </c>
      <c r="H6059" s="7">
        <f>ROUND(IF(Data[[#This Row],[deltaT]]&gt;0,(Data[[#This Row],[Tintern ]]-Data[[#This Row],[temperatuur]])*Uitgangspunten!$B$9,0),1)</f>
        <v>1.7</v>
      </c>
      <c r="I6059"/>
      <c r="J6059"/>
      <c r="K6059" s="6"/>
      <c r="O6059" s="5"/>
      <c r="P6059" s="8"/>
      <c r="U6059"/>
      <c r="V6059"/>
    </row>
    <row r="6060" spans="1:22" x14ac:dyDescent="0.25">
      <c r="A6060">
        <v>2011</v>
      </c>
      <c r="B6060">
        <v>6</v>
      </c>
      <c r="C6060">
        <v>13</v>
      </c>
      <c r="D6060">
        <v>5</v>
      </c>
      <c r="E6060" s="13">
        <v>14.600000000000001</v>
      </c>
      <c r="F6060" s="7">
        <f>(((20-15)/(MIN($E$2:$E$8761)-15))*Data[[#This Row],[temperatuur]])+18.151</f>
        <v>15.083773109243698</v>
      </c>
      <c r="G6060" s="7">
        <f>Data[[#This Row],[Tintern ]]-Data[[#This Row],[temperatuur]]</f>
        <v>0.4837731092436961</v>
      </c>
      <c r="H6060" s="7">
        <f>ROUND(IF(Data[[#This Row],[deltaT]]&gt;0,(Data[[#This Row],[Tintern ]]-Data[[#This Row],[temperatuur]])*Uitgangspunten!$B$9,0),1)</f>
        <v>1.7</v>
      </c>
      <c r="I6060"/>
      <c r="J6060"/>
      <c r="K6060" s="6"/>
      <c r="O6060" s="5"/>
      <c r="P6060" s="8"/>
      <c r="U6060"/>
      <c r="V6060"/>
    </row>
    <row r="6061" spans="1:22" x14ac:dyDescent="0.25">
      <c r="A6061">
        <v>2011</v>
      </c>
      <c r="B6061">
        <v>6</v>
      </c>
      <c r="C6061">
        <v>13</v>
      </c>
      <c r="D6061">
        <v>7</v>
      </c>
      <c r="E6061" s="13">
        <v>14.600000000000001</v>
      </c>
      <c r="F6061" s="7">
        <f>(((20-15)/(MIN($E$2:$E$8761)-15))*Data[[#This Row],[temperatuur]])+18.151</f>
        <v>15.083773109243698</v>
      </c>
      <c r="G6061" s="7">
        <f>Data[[#This Row],[Tintern ]]-Data[[#This Row],[temperatuur]]</f>
        <v>0.4837731092436961</v>
      </c>
      <c r="H6061" s="7">
        <f>ROUND(IF(Data[[#This Row],[deltaT]]&gt;0,(Data[[#This Row],[Tintern ]]-Data[[#This Row],[temperatuur]])*Uitgangspunten!$B$9,0),1)</f>
        <v>1.7</v>
      </c>
      <c r="I6061"/>
      <c r="J6061"/>
      <c r="K6061" s="6"/>
      <c r="O6061" s="5"/>
      <c r="P6061" s="8"/>
      <c r="U6061"/>
      <c r="V6061"/>
    </row>
    <row r="6062" spans="1:22" x14ac:dyDescent="0.25">
      <c r="A6062">
        <v>2011</v>
      </c>
      <c r="B6062">
        <v>6</v>
      </c>
      <c r="C6062">
        <v>13</v>
      </c>
      <c r="D6062">
        <v>23</v>
      </c>
      <c r="E6062" s="13">
        <v>14.600000000000001</v>
      </c>
      <c r="F6062" s="7">
        <f>(((20-15)/(MIN($E$2:$E$8761)-15))*Data[[#This Row],[temperatuur]])+18.151</f>
        <v>15.083773109243698</v>
      </c>
      <c r="G6062" s="7">
        <f>Data[[#This Row],[Tintern ]]-Data[[#This Row],[temperatuur]]</f>
        <v>0.4837731092436961</v>
      </c>
      <c r="H6062" s="7">
        <f>ROUND(IF(Data[[#This Row],[deltaT]]&gt;0,(Data[[#This Row],[Tintern ]]-Data[[#This Row],[temperatuur]])*Uitgangspunten!$B$9,0),1)</f>
        <v>1.7</v>
      </c>
      <c r="I6062"/>
      <c r="J6062"/>
      <c r="K6062" s="6"/>
      <c r="O6062" s="5"/>
      <c r="P6062" s="8"/>
      <c r="U6062"/>
      <c r="V6062"/>
    </row>
    <row r="6063" spans="1:22" x14ac:dyDescent="0.25">
      <c r="A6063">
        <v>2011</v>
      </c>
      <c r="B6063">
        <v>6</v>
      </c>
      <c r="C6063">
        <v>16</v>
      </c>
      <c r="D6063">
        <v>2</v>
      </c>
      <c r="E6063" s="13">
        <v>14.600000000000001</v>
      </c>
      <c r="F6063" s="7">
        <f>(((20-15)/(MIN($E$2:$E$8761)-15))*Data[[#This Row],[temperatuur]])+18.151</f>
        <v>15.083773109243698</v>
      </c>
      <c r="G6063" s="7">
        <f>Data[[#This Row],[Tintern ]]-Data[[#This Row],[temperatuur]]</f>
        <v>0.4837731092436961</v>
      </c>
      <c r="H6063" s="7">
        <f>ROUND(IF(Data[[#This Row],[deltaT]]&gt;0,(Data[[#This Row],[Tintern ]]-Data[[#This Row],[temperatuur]])*Uitgangspunten!$B$9,0),1)</f>
        <v>1.7</v>
      </c>
      <c r="I6063"/>
      <c r="J6063"/>
      <c r="K6063" s="6"/>
      <c r="O6063" s="5"/>
      <c r="P6063" s="8"/>
      <c r="U6063"/>
      <c r="V6063"/>
    </row>
    <row r="6064" spans="1:22" x14ac:dyDescent="0.25">
      <c r="A6064">
        <v>2011</v>
      </c>
      <c r="B6064">
        <v>6</v>
      </c>
      <c r="C6064">
        <v>16</v>
      </c>
      <c r="D6064">
        <v>19</v>
      </c>
      <c r="E6064" s="13">
        <v>14.600000000000001</v>
      </c>
      <c r="F6064" s="7">
        <f>(((20-15)/(MIN($E$2:$E$8761)-15))*Data[[#This Row],[temperatuur]])+18.151</f>
        <v>15.083773109243698</v>
      </c>
      <c r="G6064" s="7">
        <f>Data[[#This Row],[Tintern ]]-Data[[#This Row],[temperatuur]]</f>
        <v>0.4837731092436961</v>
      </c>
      <c r="H6064" s="7">
        <f>ROUND(IF(Data[[#This Row],[deltaT]]&gt;0,(Data[[#This Row],[Tintern ]]-Data[[#This Row],[temperatuur]])*Uitgangspunten!$B$9,0),1)</f>
        <v>1.7</v>
      </c>
      <c r="I6064"/>
      <c r="J6064"/>
      <c r="K6064" s="6"/>
      <c r="O6064" s="5"/>
      <c r="P6064" s="8"/>
      <c r="U6064"/>
      <c r="V6064"/>
    </row>
    <row r="6065" spans="1:22" x14ac:dyDescent="0.25">
      <c r="A6065">
        <v>2011</v>
      </c>
      <c r="B6065">
        <v>6</v>
      </c>
      <c r="C6065">
        <v>18</v>
      </c>
      <c r="D6065">
        <v>9</v>
      </c>
      <c r="E6065" s="13">
        <v>14.600000000000001</v>
      </c>
      <c r="F6065" s="7">
        <f>(((20-15)/(MIN($E$2:$E$8761)-15))*Data[[#This Row],[temperatuur]])+18.151</f>
        <v>15.083773109243698</v>
      </c>
      <c r="G6065" s="7">
        <f>Data[[#This Row],[Tintern ]]-Data[[#This Row],[temperatuur]]</f>
        <v>0.4837731092436961</v>
      </c>
      <c r="H6065" s="7">
        <f>ROUND(IF(Data[[#This Row],[deltaT]]&gt;0,(Data[[#This Row],[Tintern ]]-Data[[#This Row],[temperatuur]])*Uitgangspunten!$B$9,0),1)</f>
        <v>1.7</v>
      </c>
      <c r="I6065"/>
      <c r="J6065"/>
      <c r="K6065" s="6"/>
      <c r="O6065" s="5"/>
      <c r="P6065" s="8"/>
      <c r="U6065"/>
      <c r="V6065"/>
    </row>
    <row r="6066" spans="1:22" x14ac:dyDescent="0.25">
      <c r="A6066">
        <v>2011</v>
      </c>
      <c r="B6066">
        <v>6</v>
      </c>
      <c r="C6066">
        <v>21</v>
      </c>
      <c r="D6066">
        <v>2</v>
      </c>
      <c r="E6066" s="13">
        <v>14.600000000000001</v>
      </c>
      <c r="F6066" s="7">
        <f>(((20-15)/(MIN($E$2:$E$8761)-15))*Data[[#This Row],[temperatuur]])+18.151</f>
        <v>15.083773109243698</v>
      </c>
      <c r="G6066" s="7">
        <f>Data[[#This Row],[Tintern ]]-Data[[#This Row],[temperatuur]]</f>
        <v>0.4837731092436961</v>
      </c>
      <c r="H6066" s="7">
        <f>ROUND(IF(Data[[#This Row],[deltaT]]&gt;0,(Data[[#This Row],[Tintern ]]-Data[[#This Row],[temperatuur]])*Uitgangspunten!$B$9,0),1)</f>
        <v>1.7</v>
      </c>
      <c r="I6066"/>
      <c r="J6066"/>
      <c r="K6066" s="6"/>
      <c r="O6066" s="5"/>
      <c r="P6066" s="8"/>
      <c r="U6066"/>
      <c r="V6066"/>
    </row>
    <row r="6067" spans="1:22" x14ac:dyDescent="0.25">
      <c r="A6067">
        <v>2011</v>
      </c>
      <c r="B6067">
        <v>6</v>
      </c>
      <c r="C6067">
        <v>22</v>
      </c>
      <c r="D6067">
        <v>24</v>
      </c>
      <c r="E6067" s="13">
        <v>14.600000000000001</v>
      </c>
      <c r="F6067" s="7">
        <f>(((20-15)/(MIN($E$2:$E$8761)-15))*Data[[#This Row],[temperatuur]])+18.151</f>
        <v>15.083773109243698</v>
      </c>
      <c r="G6067" s="7">
        <f>Data[[#This Row],[Tintern ]]-Data[[#This Row],[temperatuur]]</f>
        <v>0.4837731092436961</v>
      </c>
      <c r="H6067" s="7">
        <f>ROUND(IF(Data[[#This Row],[deltaT]]&gt;0,(Data[[#This Row],[Tintern ]]-Data[[#This Row],[temperatuur]])*Uitgangspunten!$B$9,0),1)</f>
        <v>1.7</v>
      </c>
      <c r="I6067"/>
      <c r="J6067"/>
      <c r="K6067" s="6"/>
      <c r="O6067" s="5"/>
      <c r="P6067" s="8"/>
      <c r="U6067"/>
      <c r="V6067"/>
    </row>
    <row r="6068" spans="1:22" x14ac:dyDescent="0.25">
      <c r="A6068">
        <v>2011</v>
      </c>
      <c r="B6068">
        <v>6</v>
      </c>
      <c r="C6068">
        <v>24</v>
      </c>
      <c r="D6068">
        <v>10</v>
      </c>
      <c r="E6068" s="13">
        <v>14.600000000000001</v>
      </c>
      <c r="F6068" s="7">
        <f>(((20-15)/(MIN($E$2:$E$8761)-15))*Data[[#This Row],[temperatuur]])+18.151</f>
        <v>15.083773109243698</v>
      </c>
      <c r="G6068" s="7">
        <f>Data[[#This Row],[Tintern ]]-Data[[#This Row],[temperatuur]]</f>
        <v>0.4837731092436961</v>
      </c>
      <c r="H6068" s="7">
        <f>ROUND(IF(Data[[#This Row],[deltaT]]&gt;0,(Data[[#This Row],[Tintern ]]-Data[[#This Row],[temperatuur]])*Uitgangspunten!$B$9,0),1)</f>
        <v>1.7</v>
      </c>
      <c r="I6068"/>
      <c r="J6068"/>
      <c r="K6068" s="6"/>
      <c r="O6068" s="5"/>
      <c r="P6068" s="8"/>
      <c r="U6068"/>
      <c r="V6068"/>
    </row>
    <row r="6069" spans="1:22" x14ac:dyDescent="0.25">
      <c r="A6069">
        <v>2008</v>
      </c>
      <c r="B6069">
        <v>7</v>
      </c>
      <c r="C6069">
        <v>6</v>
      </c>
      <c r="D6069">
        <v>3</v>
      </c>
      <c r="E6069" s="13">
        <v>14.600000000000001</v>
      </c>
      <c r="F6069" s="7">
        <f>(((20-15)/(MIN($E$2:$E$8761)-15))*Data[[#This Row],[temperatuur]])+18.151</f>
        <v>15.083773109243698</v>
      </c>
      <c r="G6069" s="7">
        <f>Data[[#This Row],[Tintern ]]-Data[[#This Row],[temperatuur]]</f>
        <v>0.4837731092436961</v>
      </c>
      <c r="H6069" s="7">
        <f>ROUND(IF(Data[[#This Row],[deltaT]]&gt;0,(Data[[#This Row],[Tintern ]]-Data[[#This Row],[temperatuur]])*Uitgangspunten!$B$9,0),1)</f>
        <v>1.7</v>
      </c>
      <c r="I6069"/>
      <c r="J6069"/>
      <c r="K6069" s="6"/>
      <c r="O6069" s="5"/>
      <c r="P6069" s="8"/>
      <c r="U6069"/>
      <c r="V6069"/>
    </row>
    <row r="6070" spans="1:22" x14ac:dyDescent="0.25">
      <c r="A6070">
        <v>2008</v>
      </c>
      <c r="B6070">
        <v>7</v>
      </c>
      <c r="C6070">
        <v>6</v>
      </c>
      <c r="D6070">
        <v>4</v>
      </c>
      <c r="E6070" s="13">
        <v>14.600000000000001</v>
      </c>
      <c r="F6070" s="7">
        <f>(((20-15)/(MIN($E$2:$E$8761)-15))*Data[[#This Row],[temperatuur]])+18.151</f>
        <v>15.083773109243698</v>
      </c>
      <c r="G6070" s="7">
        <f>Data[[#This Row],[Tintern ]]-Data[[#This Row],[temperatuur]]</f>
        <v>0.4837731092436961</v>
      </c>
      <c r="H6070" s="7">
        <f>ROUND(IF(Data[[#This Row],[deltaT]]&gt;0,(Data[[#This Row],[Tintern ]]-Data[[#This Row],[temperatuur]])*Uitgangspunten!$B$9,0),1)</f>
        <v>1.7</v>
      </c>
      <c r="I6070"/>
      <c r="J6070"/>
      <c r="K6070" s="6"/>
      <c r="O6070" s="5"/>
      <c r="P6070" s="8"/>
      <c r="U6070"/>
      <c r="V6070"/>
    </row>
    <row r="6071" spans="1:22" x14ac:dyDescent="0.25">
      <c r="A6071">
        <v>2008</v>
      </c>
      <c r="B6071">
        <v>7</v>
      </c>
      <c r="C6071">
        <v>6</v>
      </c>
      <c r="D6071">
        <v>23</v>
      </c>
      <c r="E6071" s="13">
        <v>14.600000000000001</v>
      </c>
      <c r="F6071" s="7">
        <f>(((20-15)/(MIN($E$2:$E$8761)-15))*Data[[#This Row],[temperatuur]])+18.151</f>
        <v>15.083773109243698</v>
      </c>
      <c r="G6071" s="7">
        <f>Data[[#This Row],[Tintern ]]-Data[[#This Row],[temperatuur]]</f>
        <v>0.4837731092436961</v>
      </c>
      <c r="H6071" s="7">
        <f>ROUND(IF(Data[[#This Row],[deltaT]]&gt;0,(Data[[#This Row],[Tintern ]]-Data[[#This Row],[temperatuur]])*Uitgangspunten!$B$9,0),1)</f>
        <v>1.7</v>
      </c>
      <c r="I6071"/>
      <c r="J6071"/>
      <c r="K6071" s="6"/>
      <c r="O6071" s="5"/>
      <c r="P6071" s="8"/>
      <c r="U6071"/>
      <c r="V6071"/>
    </row>
    <row r="6072" spans="1:22" x14ac:dyDescent="0.25">
      <c r="A6072">
        <v>2008</v>
      </c>
      <c r="B6072">
        <v>7</v>
      </c>
      <c r="C6072">
        <v>11</v>
      </c>
      <c r="D6072">
        <v>5</v>
      </c>
      <c r="E6072" s="13">
        <v>14.600000000000001</v>
      </c>
      <c r="F6072" s="7">
        <f>(((20-15)/(MIN($E$2:$E$8761)-15))*Data[[#This Row],[temperatuur]])+18.151</f>
        <v>15.083773109243698</v>
      </c>
      <c r="G6072" s="7">
        <f>Data[[#This Row],[Tintern ]]-Data[[#This Row],[temperatuur]]</f>
        <v>0.4837731092436961</v>
      </c>
      <c r="H6072" s="7">
        <f>ROUND(IF(Data[[#This Row],[deltaT]]&gt;0,(Data[[#This Row],[Tintern ]]-Data[[#This Row],[temperatuur]])*Uitgangspunten!$B$9,0),1)</f>
        <v>1.7</v>
      </c>
      <c r="I6072"/>
      <c r="J6072"/>
      <c r="K6072" s="6"/>
      <c r="O6072" s="5"/>
      <c r="P6072" s="8"/>
      <c r="U6072"/>
      <c r="V6072"/>
    </row>
    <row r="6073" spans="1:22" x14ac:dyDescent="0.25">
      <c r="A6073">
        <v>2008</v>
      </c>
      <c r="B6073">
        <v>7</v>
      </c>
      <c r="C6073">
        <v>12</v>
      </c>
      <c r="D6073">
        <v>5</v>
      </c>
      <c r="E6073" s="13">
        <v>14.600000000000001</v>
      </c>
      <c r="F6073" s="7">
        <f>(((20-15)/(MIN($E$2:$E$8761)-15))*Data[[#This Row],[temperatuur]])+18.151</f>
        <v>15.083773109243698</v>
      </c>
      <c r="G6073" s="7">
        <f>Data[[#This Row],[Tintern ]]-Data[[#This Row],[temperatuur]]</f>
        <v>0.4837731092436961</v>
      </c>
      <c r="H6073" s="7">
        <f>ROUND(IF(Data[[#This Row],[deltaT]]&gt;0,(Data[[#This Row],[Tintern ]]-Data[[#This Row],[temperatuur]])*Uitgangspunten!$B$9,0),1)</f>
        <v>1.7</v>
      </c>
      <c r="I6073"/>
      <c r="J6073"/>
      <c r="K6073" s="6"/>
      <c r="O6073" s="5"/>
      <c r="P6073" s="8"/>
      <c r="U6073"/>
      <c r="V6073"/>
    </row>
    <row r="6074" spans="1:22" x14ac:dyDescent="0.25">
      <c r="A6074">
        <v>2008</v>
      </c>
      <c r="B6074">
        <v>7</v>
      </c>
      <c r="C6074">
        <v>21</v>
      </c>
      <c r="D6074">
        <v>15</v>
      </c>
      <c r="E6074" s="13">
        <v>14.600000000000001</v>
      </c>
      <c r="F6074" s="7">
        <f>(((20-15)/(MIN($E$2:$E$8761)-15))*Data[[#This Row],[temperatuur]])+18.151</f>
        <v>15.083773109243698</v>
      </c>
      <c r="G6074" s="7">
        <f>Data[[#This Row],[Tintern ]]-Data[[#This Row],[temperatuur]]</f>
        <v>0.4837731092436961</v>
      </c>
      <c r="H6074" s="7">
        <f>ROUND(IF(Data[[#This Row],[deltaT]]&gt;0,(Data[[#This Row],[Tintern ]]-Data[[#This Row],[temperatuur]])*Uitgangspunten!$B$9,0),1)</f>
        <v>1.7</v>
      </c>
      <c r="I6074">
        <f>(MAX(E6050:E6073)+MIN(E6050:E6073))/20</f>
        <v>1.4550000000000001</v>
      </c>
      <c r="J6074"/>
      <c r="K6074" s="6"/>
      <c r="O6074" s="5"/>
      <c r="P6074" s="8"/>
      <c r="U6074"/>
      <c r="V6074"/>
    </row>
    <row r="6075" spans="1:22" x14ac:dyDescent="0.25">
      <c r="A6075">
        <v>2008</v>
      </c>
      <c r="B6075">
        <v>7</v>
      </c>
      <c r="C6075">
        <v>24</v>
      </c>
      <c r="D6075">
        <v>1</v>
      </c>
      <c r="E6075" s="13">
        <v>14.600000000000001</v>
      </c>
      <c r="F6075" s="7">
        <f>(((20-15)/(MIN($E$2:$E$8761)-15))*Data[[#This Row],[temperatuur]])+18.151</f>
        <v>15.083773109243698</v>
      </c>
      <c r="G6075" s="7">
        <f>Data[[#This Row],[Tintern ]]-Data[[#This Row],[temperatuur]]</f>
        <v>0.4837731092436961</v>
      </c>
      <c r="H6075" s="7">
        <f>ROUND(IF(Data[[#This Row],[deltaT]]&gt;0,(Data[[#This Row],[Tintern ]]-Data[[#This Row],[temperatuur]])*Uitgangspunten!$B$9,0),1)</f>
        <v>1.7</v>
      </c>
      <c r="I6075"/>
      <c r="J6075"/>
      <c r="K6075" s="6"/>
      <c r="O6075" s="5"/>
      <c r="P6075" s="8"/>
      <c r="U6075"/>
      <c r="V6075"/>
    </row>
    <row r="6076" spans="1:22" x14ac:dyDescent="0.25">
      <c r="A6076">
        <v>2001</v>
      </c>
      <c r="B6076">
        <v>8</v>
      </c>
      <c r="C6076">
        <v>8</v>
      </c>
      <c r="D6076">
        <v>4</v>
      </c>
      <c r="E6076" s="13">
        <v>14.600000000000001</v>
      </c>
      <c r="F6076" s="7">
        <f>(((20-15)/(MIN($E$2:$E$8761)-15))*Data[[#This Row],[temperatuur]])+18.151</f>
        <v>15.083773109243698</v>
      </c>
      <c r="G6076" s="7">
        <f>Data[[#This Row],[Tintern ]]-Data[[#This Row],[temperatuur]]</f>
        <v>0.4837731092436961</v>
      </c>
      <c r="H6076" s="7">
        <f>ROUND(IF(Data[[#This Row],[deltaT]]&gt;0,(Data[[#This Row],[Tintern ]]-Data[[#This Row],[temperatuur]])*Uitgangspunten!$B$9,0),1)</f>
        <v>1.7</v>
      </c>
      <c r="I6076"/>
      <c r="J6076"/>
      <c r="K6076" s="6"/>
      <c r="O6076" s="5"/>
      <c r="P6076" s="8"/>
      <c r="U6076"/>
      <c r="V6076"/>
    </row>
    <row r="6077" spans="1:22" x14ac:dyDescent="0.25">
      <c r="A6077">
        <v>2001</v>
      </c>
      <c r="B6077">
        <v>8</v>
      </c>
      <c r="C6077">
        <v>8</v>
      </c>
      <c r="D6077">
        <v>5</v>
      </c>
      <c r="E6077" s="13">
        <v>14.600000000000001</v>
      </c>
      <c r="F6077" s="7">
        <f>(((20-15)/(MIN($E$2:$E$8761)-15))*Data[[#This Row],[temperatuur]])+18.151</f>
        <v>15.083773109243698</v>
      </c>
      <c r="G6077" s="7">
        <f>Data[[#This Row],[Tintern ]]-Data[[#This Row],[temperatuur]]</f>
        <v>0.4837731092436961</v>
      </c>
      <c r="H6077" s="7">
        <f>ROUND(IF(Data[[#This Row],[deltaT]]&gt;0,(Data[[#This Row],[Tintern ]]-Data[[#This Row],[temperatuur]])*Uitgangspunten!$B$9,0),1)</f>
        <v>1.7</v>
      </c>
      <c r="I6077"/>
      <c r="J6077"/>
      <c r="K6077" s="6"/>
      <c r="O6077" s="5"/>
      <c r="P6077" s="8"/>
      <c r="U6077"/>
      <c r="V6077"/>
    </row>
    <row r="6078" spans="1:22" x14ac:dyDescent="0.25">
      <c r="A6078">
        <v>2001</v>
      </c>
      <c r="B6078">
        <v>8</v>
      </c>
      <c r="C6078">
        <v>8</v>
      </c>
      <c r="D6078">
        <v>24</v>
      </c>
      <c r="E6078" s="13">
        <v>14.600000000000001</v>
      </c>
      <c r="F6078" s="7">
        <f>(((20-15)/(MIN($E$2:$E$8761)-15))*Data[[#This Row],[temperatuur]])+18.151</f>
        <v>15.083773109243698</v>
      </c>
      <c r="G6078" s="7">
        <f>Data[[#This Row],[Tintern ]]-Data[[#This Row],[temperatuur]]</f>
        <v>0.4837731092436961</v>
      </c>
      <c r="H6078" s="7">
        <f>ROUND(IF(Data[[#This Row],[deltaT]]&gt;0,(Data[[#This Row],[Tintern ]]-Data[[#This Row],[temperatuur]])*Uitgangspunten!$B$9,0),1)</f>
        <v>1.7</v>
      </c>
      <c r="I6078"/>
      <c r="J6078"/>
      <c r="K6078" s="6"/>
      <c r="O6078" s="5"/>
      <c r="P6078" s="8"/>
      <c r="U6078"/>
      <c r="V6078"/>
    </row>
    <row r="6079" spans="1:22" x14ac:dyDescent="0.25">
      <c r="A6079">
        <v>2001</v>
      </c>
      <c r="B6079">
        <v>8</v>
      </c>
      <c r="C6079">
        <v>12</v>
      </c>
      <c r="D6079">
        <v>11</v>
      </c>
      <c r="E6079" s="13">
        <v>14.600000000000001</v>
      </c>
      <c r="F6079" s="7">
        <f>(((20-15)/(MIN($E$2:$E$8761)-15))*Data[[#This Row],[temperatuur]])+18.151</f>
        <v>15.083773109243698</v>
      </c>
      <c r="G6079" s="7">
        <f>Data[[#This Row],[Tintern ]]-Data[[#This Row],[temperatuur]]</f>
        <v>0.4837731092436961</v>
      </c>
      <c r="H6079" s="7">
        <f>ROUND(IF(Data[[#This Row],[deltaT]]&gt;0,(Data[[#This Row],[Tintern ]]-Data[[#This Row],[temperatuur]])*Uitgangspunten!$B$9,0),1)</f>
        <v>1.7</v>
      </c>
      <c r="I6079"/>
      <c r="J6079"/>
      <c r="K6079" s="6"/>
      <c r="O6079" s="5"/>
      <c r="P6079" s="8"/>
      <c r="U6079"/>
      <c r="V6079"/>
    </row>
    <row r="6080" spans="1:22" x14ac:dyDescent="0.25">
      <c r="A6080">
        <v>2001</v>
      </c>
      <c r="B6080">
        <v>8</v>
      </c>
      <c r="C6080">
        <v>17</v>
      </c>
      <c r="D6080">
        <v>6</v>
      </c>
      <c r="E6080" s="13">
        <v>14.600000000000001</v>
      </c>
      <c r="F6080" s="7">
        <f>(((20-15)/(MIN($E$2:$E$8761)-15))*Data[[#This Row],[temperatuur]])+18.151</f>
        <v>15.083773109243698</v>
      </c>
      <c r="G6080" s="7">
        <f>Data[[#This Row],[Tintern ]]-Data[[#This Row],[temperatuur]]</f>
        <v>0.4837731092436961</v>
      </c>
      <c r="H6080" s="7">
        <f>ROUND(IF(Data[[#This Row],[deltaT]]&gt;0,(Data[[#This Row],[Tintern ]]-Data[[#This Row],[temperatuur]])*Uitgangspunten!$B$9,0),1)</f>
        <v>1.7</v>
      </c>
      <c r="I6080"/>
      <c r="J6080"/>
      <c r="K6080" s="6"/>
      <c r="O6080" s="5"/>
      <c r="P6080" s="8"/>
      <c r="U6080"/>
      <c r="V6080"/>
    </row>
    <row r="6081" spans="1:22" x14ac:dyDescent="0.25">
      <c r="A6081">
        <v>2001</v>
      </c>
      <c r="B6081">
        <v>8</v>
      </c>
      <c r="C6081">
        <v>29</v>
      </c>
      <c r="D6081">
        <v>20</v>
      </c>
      <c r="E6081" s="13">
        <v>14.600000000000001</v>
      </c>
      <c r="F6081" s="7">
        <f>(((20-15)/(MIN($E$2:$E$8761)-15))*Data[[#This Row],[temperatuur]])+18.151</f>
        <v>15.083773109243698</v>
      </c>
      <c r="G6081" s="7">
        <f>Data[[#This Row],[Tintern ]]-Data[[#This Row],[temperatuur]]</f>
        <v>0.4837731092436961</v>
      </c>
      <c r="H6081" s="7">
        <f>ROUND(IF(Data[[#This Row],[deltaT]]&gt;0,(Data[[#This Row],[Tintern ]]-Data[[#This Row],[temperatuur]])*Uitgangspunten!$B$9,0),1)</f>
        <v>1.7</v>
      </c>
      <c r="I6081"/>
      <c r="J6081"/>
      <c r="K6081" s="6"/>
      <c r="O6081" s="5"/>
      <c r="P6081" s="8"/>
      <c r="U6081"/>
      <c r="V6081"/>
    </row>
    <row r="6082" spans="1:22" x14ac:dyDescent="0.25">
      <c r="A6082">
        <v>2001</v>
      </c>
      <c r="B6082">
        <v>8</v>
      </c>
      <c r="C6082">
        <v>31</v>
      </c>
      <c r="D6082">
        <v>6</v>
      </c>
      <c r="E6082" s="13">
        <v>14.600000000000001</v>
      </c>
      <c r="F6082" s="7">
        <f>(((20-15)/(MIN($E$2:$E$8761)-15))*Data[[#This Row],[temperatuur]])+18.151</f>
        <v>15.083773109243698</v>
      </c>
      <c r="G6082" s="7">
        <f>Data[[#This Row],[Tintern ]]-Data[[#This Row],[temperatuur]]</f>
        <v>0.4837731092436961</v>
      </c>
      <c r="H6082" s="7">
        <f>ROUND(IF(Data[[#This Row],[deltaT]]&gt;0,(Data[[#This Row],[Tintern ]]-Data[[#This Row],[temperatuur]])*Uitgangspunten!$B$9,0),1)</f>
        <v>1.7</v>
      </c>
      <c r="I6082"/>
      <c r="J6082"/>
      <c r="K6082" s="6"/>
      <c r="O6082" s="5"/>
      <c r="P6082" s="8"/>
      <c r="U6082"/>
      <c r="V6082"/>
    </row>
    <row r="6083" spans="1:22" x14ac:dyDescent="0.25">
      <c r="A6083">
        <v>2011</v>
      </c>
      <c r="B6083">
        <v>9</v>
      </c>
      <c r="C6083">
        <v>7</v>
      </c>
      <c r="D6083">
        <v>20</v>
      </c>
      <c r="E6083" s="13">
        <v>14.600000000000001</v>
      </c>
      <c r="F6083" s="7">
        <f>(((20-15)/(MIN($E$2:$E$8761)-15))*Data[[#This Row],[temperatuur]])+18.151</f>
        <v>15.083773109243698</v>
      </c>
      <c r="G6083" s="7">
        <f>Data[[#This Row],[Tintern ]]-Data[[#This Row],[temperatuur]]</f>
        <v>0.4837731092436961</v>
      </c>
      <c r="H6083" s="7">
        <f>ROUND(IF(Data[[#This Row],[deltaT]]&gt;0,(Data[[#This Row],[Tintern ]]-Data[[#This Row],[temperatuur]])*Uitgangspunten!$B$9,0),1)</f>
        <v>1.7</v>
      </c>
      <c r="I6083"/>
      <c r="J6083"/>
      <c r="K6083" s="6"/>
      <c r="O6083" s="5"/>
      <c r="P6083" s="8"/>
      <c r="U6083"/>
      <c r="V6083"/>
    </row>
    <row r="6084" spans="1:22" x14ac:dyDescent="0.25">
      <c r="A6084">
        <v>2011</v>
      </c>
      <c r="B6084">
        <v>9</v>
      </c>
      <c r="C6084">
        <v>8</v>
      </c>
      <c r="D6084">
        <v>11</v>
      </c>
      <c r="E6084" s="13">
        <v>14.600000000000001</v>
      </c>
      <c r="F6084" s="7">
        <f>(((20-15)/(MIN($E$2:$E$8761)-15))*Data[[#This Row],[temperatuur]])+18.151</f>
        <v>15.083773109243698</v>
      </c>
      <c r="G6084" s="7">
        <f>Data[[#This Row],[Tintern ]]-Data[[#This Row],[temperatuur]]</f>
        <v>0.4837731092436961</v>
      </c>
      <c r="H6084" s="7">
        <f>ROUND(IF(Data[[#This Row],[deltaT]]&gt;0,(Data[[#This Row],[Tintern ]]-Data[[#This Row],[temperatuur]])*Uitgangspunten!$B$9,0),1)</f>
        <v>1.7</v>
      </c>
      <c r="I6084"/>
      <c r="J6084"/>
      <c r="K6084" s="6"/>
      <c r="O6084" s="5"/>
      <c r="P6084" s="8"/>
      <c r="U6084"/>
      <c r="V6084"/>
    </row>
    <row r="6085" spans="1:22" x14ac:dyDescent="0.25">
      <c r="A6085">
        <v>2011</v>
      </c>
      <c r="B6085">
        <v>9</v>
      </c>
      <c r="C6085">
        <v>8</v>
      </c>
      <c r="D6085">
        <v>12</v>
      </c>
      <c r="E6085" s="13">
        <v>14.600000000000001</v>
      </c>
      <c r="F6085" s="7">
        <f>(((20-15)/(MIN($E$2:$E$8761)-15))*Data[[#This Row],[temperatuur]])+18.151</f>
        <v>15.083773109243698</v>
      </c>
      <c r="G6085" s="7">
        <f>Data[[#This Row],[Tintern ]]-Data[[#This Row],[temperatuur]]</f>
        <v>0.4837731092436961</v>
      </c>
      <c r="H6085" s="7">
        <f>ROUND(IF(Data[[#This Row],[deltaT]]&gt;0,(Data[[#This Row],[Tintern ]]-Data[[#This Row],[temperatuur]])*Uitgangspunten!$B$9,0),1)</f>
        <v>1.7</v>
      </c>
      <c r="I6085"/>
      <c r="J6085"/>
      <c r="K6085" s="6"/>
      <c r="O6085" s="5"/>
      <c r="P6085" s="8"/>
      <c r="U6085"/>
      <c r="V6085"/>
    </row>
    <row r="6086" spans="1:22" x14ac:dyDescent="0.25">
      <c r="A6086">
        <v>2011</v>
      </c>
      <c r="B6086">
        <v>9</v>
      </c>
      <c r="C6086">
        <v>8</v>
      </c>
      <c r="D6086">
        <v>13</v>
      </c>
      <c r="E6086" s="13">
        <v>14.600000000000001</v>
      </c>
      <c r="F6086" s="7">
        <f>(((20-15)/(MIN($E$2:$E$8761)-15))*Data[[#This Row],[temperatuur]])+18.151</f>
        <v>15.083773109243698</v>
      </c>
      <c r="G6086" s="7">
        <f>Data[[#This Row],[Tintern ]]-Data[[#This Row],[temperatuur]]</f>
        <v>0.4837731092436961</v>
      </c>
      <c r="H6086" s="7">
        <f>ROUND(IF(Data[[#This Row],[deltaT]]&gt;0,(Data[[#This Row],[Tintern ]]-Data[[#This Row],[temperatuur]])*Uitgangspunten!$B$9,0),1)</f>
        <v>1.7</v>
      </c>
      <c r="I6086"/>
      <c r="J6086"/>
      <c r="K6086" s="6"/>
      <c r="O6086" s="5"/>
      <c r="P6086" s="8"/>
      <c r="U6086"/>
      <c r="V6086"/>
    </row>
    <row r="6087" spans="1:22" x14ac:dyDescent="0.25">
      <c r="A6087">
        <v>2011</v>
      </c>
      <c r="B6087">
        <v>9</v>
      </c>
      <c r="C6087">
        <v>12</v>
      </c>
      <c r="D6087">
        <v>4</v>
      </c>
      <c r="E6087" s="13">
        <v>14.600000000000001</v>
      </c>
      <c r="F6087" s="7">
        <f>(((20-15)/(MIN($E$2:$E$8761)-15))*Data[[#This Row],[temperatuur]])+18.151</f>
        <v>15.083773109243698</v>
      </c>
      <c r="G6087" s="7">
        <f>Data[[#This Row],[Tintern ]]-Data[[#This Row],[temperatuur]]</f>
        <v>0.4837731092436961</v>
      </c>
      <c r="H6087" s="7">
        <f>ROUND(IF(Data[[#This Row],[deltaT]]&gt;0,(Data[[#This Row],[Tintern ]]-Data[[#This Row],[temperatuur]])*Uitgangspunten!$B$9,0),1)</f>
        <v>1.7</v>
      </c>
      <c r="I6087"/>
      <c r="J6087"/>
      <c r="K6087" s="6"/>
      <c r="O6087" s="5"/>
      <c r="P6087" s="8"/>
      <c r="U6087"/>
      <c r="V6087"/>
    </row>
    <row r="6088" spans="1:22" x14ac:dyDescent="0.25">
      <c r="A6088">
        <v>2011</v>
      </c>
      <c r="B6088">
        <v>9</v>
      </c>
      <c r="C6088">
        <v>17</v>
      </c>
      <c r="D6088">
        <v>5</v>
      </c>
      <c r="E6088" s="13">
        <v>14.600000000000001</v>
      </c>
      <c r="F6088" s="7">
        <f>(((20-15)/(MIN($E$2:$E$8761)-15))*Data[[#This Row],[temperatuur]])+18.151</f>
        <v>15.083773109243698</v>
      </c>
      <c r="G6088" s="7">
        <f>Data[[#This Row],[Tintern ]]-Data[[#This Row],[temperatuur]]</f>
        <v>0.4837731092436961</v>
      </c>
      <c r="H6088" s="7">
        <f>ROUND(IF(Data[[#This Row],[deltaT]]&gt;0,(Data[[#This Row],[Tintern ]]-Data[[#This Row],[temperatuur]])*Uitgangspunten!$B$9,0),1)</f>
        <v>1.7</v>
      </c>
      <c r="I6088"/>
      <c r="J6088"/>
      <c r="K6088" s="6"/>
      <c r="O6088" s="5"/>
      <c r="P6088" s="8"/>
      <c r="U6088"/>
      <c r="V6088"/>
    </row>
    <row r="6089" spans="1:22" x14ac:dyDescent="0.25">
      <c r="A6089">
        <v>2011</v>
      </c>
      <c r="B6089">
        <v>9</v>
      </c>
      <c r="C6089">
        <v>20</v>
      </c>
      <c r="D6089">
        <v>7</v>
      </c>
      <c r="E6089" s="13">
        <v>14.600000000000001</v>
      </c>
      <c r="F6089" s="7">
        <f>(((20-15)/(MIN($E$2:$E$8761)-15))*Data[[#This Row],[temperatuur]])+18.151</f>
        <v>15.083773109243698</v>
      </c>
      <c r="G6089" s="7">
        <f>Data[[#This Row],[Tintern ]]-Data[[#This Row],[temperatuur]]</f>
        <v>0.4837731092436961</v>
      </c>
      <c r="H6089" s="7">
        <f>ROUND(IF(Data[[#This Row],[deltaT]]&gt;0,(Data[[#This Row],[Tintern ]]-Data[[#This Row],[temperatuur]])*Uitgangspunten!$B$9,0),1)</f>
        <v>1.7</v>
      </c>
      <c r="I6089"/>
      <c r="J6089"/>
      <c r="K6089" s="6"/>
      <c r="O6089" s="5"/>
      <c r="P6089" s="8"/>
      <c r="U6089"/>
      <c r="V6089"/>
    </row>
    <row r="6090" spans="1:22" x14ac:dyDescent="0.25">
      <c r="A6090">
        <v>2011</v>
      </c>
      <c r="B6090">
        <v>9</v>
      </c>
      <c r="C6090">
        <v>27</v>
      </c>
      <c r="D6090">
        <v>1</v>
      </c>
      <c r="E6090" s="13">
        <v>14.600000000000001</v>
      </c>
      <c r="F6090" s="7">
        <f>(((20-15)/(MIN($E$2:$E$8761)-15))*Data[[#This Row],[temperatuur]])+18.151</f>
        <v>15.083773109243698</v>
      </c>
      <c r="G6090" s="7">
        <f>Data[[#This Row],[Tintern ]]-Data[[#This Row],[temperatuur]]</f>
        <v>0.4837731092436961</v>
      </c>
      <c r="H6090" s="7">
        <f>ROUND(IF(Data[[#This Row],[deltaT]]&gt;0,(Data[[#This Row],[Tintern ]]-Data[[#This Row],[temperatuur]])*Uitgangspunten!$B$9,0),1)</f>
        <v>1.7</v>
      </c>
      <c r="I6090"/>
      <c r="J6090"/>
      <c r="K6090" s="6"/>
      <c r="O6090" s="5"/>
      <c r="P6090" s="8"/>
      <c r="U6090"/>
      <c r="V6090"/>
    </row>
    <row r="6091" spans="1:22" x14ac:dyDescent="0.25">
      <c r="A6091">
        <v>2010</v>
      </c>
      <c r="B6091">
        <v>10</v>
      </c>
      <c r="C6091">
        <v>1</v>
      </c>
      <c r="D6091">
        <v>10</v>
      </c>
      <c r="E6091" s="13">
        <v>14.600000000000001</v>
      </c>
      <c r="F6091" s="7">
        <f>(((20-15)/(MIN($E$2:$E$8761)-15))*Data[[#This Row],[temperatuur]])+18.151</f>
        <v>15.083773109243698</v>
      </c>
      <c r="G6091" s="7">
        <f>Data[[#This Row],[Tintern ]]-Data[[#This Row],[temperatuur]]</f>
        <v>0.4837731092436961</v>
      </c>
      <c r="H6091" s="7">
        <f>ROUND(IF(Data[[#This Row],[deltaT]]&gt;0,(Data[[#This Row],[Tintern ]]-Data[[#This Row],[temperatuur]])*Uitgangspunten!$B$9,0),1)</f>
        <v>1.7</v>
      </c>
      <c r="I6091"/>
      <c r="J6091"/>
      <c r="K6091" s="6"/>
      <c r="O6091" s="5"/>
      <c r="P6091" s="8"/>
      <c r="U6091"/>
      <c r="V6091"/>
    </row>
    <row r="6092" spans="1:22" x14ac:dyDescent="0.25">
      <c r="A6092">
        <v>2010</v>
      </c>
      <c r="B6092">
        <v>10</v>
      </c>
      <c r="C6092">
        <v>2</v>
      </c>
      <c r="D6092">
        <v>8</v>
      </c>
      <c r="E6092" s="13">
        <v>14.600000000000001</v>
      </c>
      <c r="F6092" s="7">
        <f>(((20-15)/(MIN($E$2:$E$8761)-15))*Data[[#This Row],[temperatuur]])+18.151</f>
        <v>15.083773109243698</v>
      </c>
      <c r="G6092" s="7">
        <f>Data[[#This Row],[Tintern ]]-Data[[#This Row],[temperatuur]]</f>
        <v>0.4837731092436961</v>
      </c>
      <c r="H6092" s="7">
        <f>ROUND(IF(Data[[#This Row],[deltaT]]&gt;0,(Data[[#This Row],[Tintern ]]-Data[[#This Row],[temperatuur]])*Uitgangspunten!$B$9,0),1)</f>
        <v>1.7</v>
      </c>
      <c r="I6092"/>
      <c r="J6092"/>
      <c r="K6092" s="6"/>
      <c r="O6092" s="5"/>
      <c r="P6092" s="8"/>
      <c r="U6092"/>
      <c r="V6092"/>
    </row>
    <row r="6093" spans="1:22" x14ac:dyDescent="0.25">
      <c r="A6093">
        <v>2010</v>
      </c>
      <c r="B6093">
        <v>10</v>
      </c>
      <c r="C6093">
        <v>8</v>
      </c>
      <c r="D6093">
        <v>1</v>
      </c>
      <c r="E6093" s="13">
        <v>14.600000000000001</v>
      </c>
      <c r="F6093" s="7">
        <f>(((20-15)/(MIN($E$2:$E$8761)-15))*Data[[#This Row],[temperatuur]])+18.151</f>
        <v>15.083773109243698</v>
      </c>
      <c r="G6093" s="7">
        <f>Data[[#This Row],[Tintern ]]-Data[[#This Row],[temperatuur]]</f>
        <v>0.4837731092436961</v>
      </c>
      <c r="H6093" s="7">
        <f>ROUND(IF(Data[[#This Row],[deltaT]]&gt;0,(Data[[#This Row],[Tintern ]]-Data[[#This Row],[temperatuur]])*Uitgangspunten!$B$9,0),1)</f>
        <v>1.7</v>
      </c>
      <c r="I6093"/>
      <c r="J6093"/>
      <c r="K6093" s="6"/>
      <c r="O6093" s="5"/>
      <c r="P6093" s="8"/>
      <c r="U6093"/>
      <c r="V6093"/>
    </row>
    <row r="6094" spans="1:22" x14ac:dyDescent="0.25">
      <c r="A6094">
        <v>2010</v>
      </c>
      <c r="B6094">
        <v>10</v>
      </c>
      <c r="C6094">
        <v>11</v>
      </c>
      <c r="D6094">
        <v>16</v>
      </c>
      <c r="E6094" s="13">
        <v>14.600000000000001</v>
      </c>
      <c r="F6094" s="7">
        <f>(((20-15)/(MIN($E$2:$E$8761)-15))*Data[[#This Row],[temperatuur]])+18.151</f>
        <v>15.083773109243698</v>
      </c>
      <c r="G6094" s="7">
        <f>Data[[#This Row],[Tintern ]]-Data[[#This Row],[temperatuur]]</f>
        <v>0.4837731092436961</v>
      </c>
      <c r="H6094" s="7">
        <f>ROUND(IF(Data[[#This Row],[deltaT]]&gt;0,(Data[[#This Row],[Tintern ]]-Data[[#This Row],[temperatuur]])*Uitgangspunten!$B$9,0),1)</f>
        <v>1.7</v>
      </c>
      <c r="I6094"/>
      <c r="J6094"/>
      <c r="K6094" s="6"/>
      <c r="O6094" s="5"/>
      <c r="P6094" s="8"/>
      <c r="U6094"/>
      <c r="V6094"/>
    </row>
    <row r="6095" spans="1:22" x14ac:dyDescent="0.25">
      <c r="A6095">
        <v>2003</v>
      </c>
      <c r="B6095">
        <v>11</v>
      </c>
      <c r="C6095">
        <v>10</v>
      </c>
      <c r="D6095">
        <v>12</v>
      </c>
      <c r="E6095" s="13">
        <v>14.600000000000001</v>
      </c>
      <c r="F6095" s="7">
        <f>(((20-15)/(MIN($E$2:$E$8761)-15))*Data[[#This Row],[temperatuur]])+18.151</f>
        <v>15.083773109243698</v>
      </c>
      <c r="G6095" s="7">
        <f>Data[[#This Row],[Tintern ]]-Data[[#This Row],[temperatuur]]</f>
        <v>0.4837731092436961</v>
      </c>
      <c r="H6095" s="7">
        <f>ROUND(IF(Data[[#This Row],[deltaT]]&gt;0,(Data[[#This Row],[Tintern ]]-Data[[#This Row],[temperatuur]])*Uitgangspunten!$B$9,0),1)</f>
        <v>1.7</v>
      </c>
      <c r="I6095"/>
      <c r="J6095"/>
      <c r="K6095" s="6"/>
      <c r="O6095" s="5"/>
      <c r="P6095" s="8"/>
      <c r="U6095"/>
      <c r="V6095"/>
    </row>
    <row r="6096" spans="1:22" x14ac:dyDescent="0.25">
      <c r="A6096">
        <v>2004</v>
      </c>
      <c r="B6096">
        <v>3</v>
      </c>
      <c r="C6096">
        <v>16</v>
      </c>
      <c r="D6096">
        <v>13</v>
      </c>
      <c r="E6096" s="13">
        <v>14.700000000000001</v>
      </c>
      <c r="F6096" s="7">
        <f>(((20-15)/(MIN($E$2:$E$8761)-15))*Data[[#This Row],[temperatuur]])+18.151</f>
        <v>15.062764705882353</v>
      </c>
      <c r="G6096" s="7">
        <f>Data[[#This Row],[Tintern ]]-Data[[#This Row],[temperatuur]]</f>
        <v>0.36276470588235199</v>
      </c>
      <c r="H6096" s="7">
        <f>ROUND(IF(Data[[#This Row],[deltaT]]&gt;0,(Data[[#This Row],[Tintern ]]-Data[[#This Row],[temperatuur]])*Uitgangspunten!$B$9,0),1)</f>
        <v>1.3</v>
      </c>
      <c r="I6096"/>
      <c r="J6096"/>
      <c r="K6096" s="6"/>
      <c r="O6096" s="5"/>
      <c r="P6096" s="8"/>
      <c r="U6096"/>
      <c r="V6096"/>
    </row>
    <row r="6097" spans="1:22" x14ac:dyDescent="0.25">
      <c r="A6097">
        <v>2004</v>
      </c>
      <c r="B6097">
        <v>3</v>
      </c>
      <c r="C6097">
        <v>16</v>
      </c>
      <c r="D6097">
        <v>14</v>
      </c>
      <c r="E6097" s="13">
        <v>14.700000000000001</v>
      </c>
      <c r="F6097" s="7">
        <f>(((20-15)/(MIN($E$2:$E$8761)-15))*Data[[#This Row],[temperatuur]])+18.151</f>
        <v>15.062764705882353</v>
      </c>
      <c r="G6097" s="7">
        <f>Data[[#This Row],[Tintern ]]-Data[[#This Row],[temperatuur]]</f>
        <v>0.36276470588235199</v>
      </c>
      <c r="H6097" s="7">
        <f>ROUND(IF(Data[[#This Row],[deltaT]]&gt;0,(Data[[#This Row],[Tintern ]]-Data[[#This Row],[temperatuur]])*Uitgangspunten!$B$9,0),1)</f>
        <v>1.3</v>
      </c>
      <c r="I6097"/>
      <c r="J6097"/>
      <c r="K6097" s="6"/>
      <c r="O6097" s="5"/>
      <c r="P6097" s="8"/>
      <c r="U6097"/>
      <c r="V6097"/>
    </row>
    <row r="6098" spans="1:22" x14ac:dyDescent="0.25">
      <c r="A6098">
        <v>2004</v>
      </c>
      <c r="B6098">
        <v>3</v>
      </c>
      <c r="C6098">
        <v>31</v>
      </c>
      <c r="D6098">
        <v>10</v>
      </c>
      <c r="E6098" s="13">
        <v>14.700000000000001</v>
      </c>
      <c r="F6098" s="7">
        <f>(((20-15)/(MIN($E$2:$E$8761)-15))*Data[[#This Row],[temperatuur]])+18.151</f>
        <v>15.062764705882353</v>
      </c>
      <c r="G6098" s="7">
        <f>Data[[#This Row],[Tintern ]]-Data[[#This Row],[temperatuur]]</f>
        <v>0.36276470588235199</v>
      </c>
      <c r="H6098" s="7">
        <f>ROUND(IF(Data[[#This Row],[deltaT]]&gt;0,(Data[[#This Row],[Tintern ]]-Data[[#This Row],[temperatuur]])*Uitgangspunten!$B$9,0),1)</f>
        <v>1.3</v>
      </c>
      <c r="I6098">
        <f>(MAX(E6074:E6097)+MIN(E6074:E6097))/20</f>
        <v>1.4650000000000003</v>
      </c>
      <c r="J6098"/>
      <c r="K6098" s="6"/>
      <c r="O6098" s="5"/>
      <c r="P6098" s="8"/>
      <c r="U6098"/>
      <c r="V6098"/>
    </row>
    <row r="6099" spans="1:22" x14ac:dyDescent="0.25">
      <c r="A6099">
        <v>2002</v>
      </c>
      <c r="B6099">
        <v>4</v>
      </c>
      <c r="C6099">
        <v>2</v>
      </c>
      <c r="D6099">
        <v>9</v>
      </c>
      <c r="E6099" s="13">
        <v>14.700000000000001</v>
      </c>
      <c r="F6099" s="7">
        <f>(((20-15)/(MIN($E$2:$E$8761)-15))*Data[[#This Row],[temperatuur]])+18.151</f>
        <v>15.062764705882353</v>
      </c>
      <c r="G6099" s="7">
        <f>Data[[#This Row],[Tintern ]]-Data[[#This Row],[temperatuur]]</f>
        <v>0.36276470588235199</v>
      </c>
      <c r="H6099" s="7">
        <f>ROUND(IF(Data[[#This Row],[deltaT]]&gt;0,(Data[[#This Row],[Tintern ]]-Data[[#This Row],[temperatuur]])*Uitgangspunten!$B$9,0),1)</f>
        <v>1.3</v>
      </c>
      <c r="I6099"/>
      <c r="J6099"/>
      <c r="K6099" s="6"/>
      <c r="O6099" s="5"/>
      <c r="P6099" s="8"/>
      <c r="U6099"/>
      <c r="V6099"/>
    </row>
    <row r="6100" spans="1:22" x14ac:dyDescent="0.25">
      <c r="A6100">
        <v>2002</v>
      </c>
      <c r="B6100">
        <v>4</v>
      </c>
      <c r="C6100">
        <v>24</v>
      </c>
      <c r="D6100">
        <v>8</v>
      </c>
      <c r="E6100" s="13">
        <v>14.700000000000001</v>
      </c>
      <c r="F6100" s="7">
        <f>(((20-15)/(MIN($E$2:$E$8761)-15))*Data[[#This Row],[temperatuur]])+18.151</f>
        <v>15.062764705882353</v>
      </c>
      <c r="G6100" s="7">
        <f>Data[[#This Row],[Tintern ]]-Data[[#This Row],[temperatuur]]</f>
        <v>0.36276470588235199</v>
      </c>
      <c r="H6100" s="7">
        <f>ROUND(IF(Data[[#This Row],[deltaT]]&gt;0,(Data[[#This Row],[Tintern ]]-Data[[#This Row],[temperatuur]])*Uitgangspunten!$B$9,0),1)</f>
        <v>1.3</v>
      </c>
      <c r="I6100"/>
      <c r="J6100"/>
      <c r="K6100" s="6"/>
      <c r="O6100" s="5"/>
      <c r="P6100" s="8"/>
      <c r="U6100"/>
      <c r="V6100"/>
    </row>
    <row r="6101" spans="1:22" x14ac:dyDescent="0.25">
      <c r="A6101">
        <v>2000</v>
      </c>
      <c r="B6101">
        <v>5</v>
      </c>
      <c r="C6101">
        <v>1</v>
      </c>
      <c r="D6101">
        <v>11</v>
      </c>
      <c r="E6101" s="13">
        <v>14.700000000000001</v>
      </c>
      <c r="F6101" s="7">
        <f>(((20-15)/(MIN($E$2:$E$8761)-15))*Data[[#This Row],[temperatuur]])+18.151</f>
        <v>15.062764705882353</v>
      </c>
      <c r="G6101" s="7">
        <f>Data[[#This Row],[Tintern ]]-Data[[#This Row],[temperatuur]]</f>
        <v>0.36276470588235199</v>
      </c>
      <c r="H6101" s="7">
        <f>ROUND(IF(Data[[#This Row],[deltaT]]&gt;0,(Data[[#This Row],[Tintern ]]-Data[[#This Row],[temperatuur]])*Uitgangspunten!$B$9,0),1)</f>
        <v>1.3</v>
      </c>
      <c r="I6101"/>
      <c r="J6101"/>
      <c r="K6101" s="6"/>
      <c r="O6101" s="5"/>
      <c r="P6101" s="8"/>
      <c r="U6101"/>
      <c r="V6101"/>
    </row>
    <row r="6102" spans="1:22" x14ac:dyDescent="0.25">
      <c r="A6102">
        <v>2000</v>
      </c>
      <c r="B6102">
        <v>5</v>
      </c>
      <c r="C6102">
        <v>1</v>
      </c>
      <c r="D6102">
        <v>16</v>
      </c>
      <c r="E6102" s="13">
        <v>14.700000000000001</v>
      </c>
      <c r="F6102" s="7">
        <f>(((20-15)/(MIN($E$2:$E$8761)-15))*Data[[#This Row],[temperatuur]])+18.151</f>
        <v>15.062764705882353</v>
      </c>
      <c r="G6102" s="7">
        <f>Data[[#This Row],[Tintern ]]-Data[[#This Row],[temperatuur]]</f>
        <v>0.36276470588235199</v>
      </c>
      <c r="H6102" s="7">
        <f>ROUND(IF(Data[[#This Row],[deltaT]]&gt;0,(Data[[#This Row],[Tintern ]]-Data[[#This Row],[temperatuur]])*Uitgangspunten!$B$9,0),1)</f>
        <v>1.3</v>
      </c>
      <c r="I6102"/>
      <c r="J6102"/>
      <c r="K6102" s="6"/>
      <c r="O6102" s="5"/>
      <c r="P6102" s="8"/>
      <c r="U6102"/>
      <c r="V6102"/>
    </row>
    <row r="6103" spans="1:22" x14ac:dyDescent="0.25">
      <c r="A6103">
        <v>2000</v>
      </c>
      <c r="B6103">
        <v>5</v>
      </c>
      <c r="C6103">
        <v>7</v>
      </c>
      <c r="D6103">
        <v>22</v>
      </c>
      <c r="E6103" s="13">
        <v>14.700000000000001</v>
      </c>
      <c r="F6103" s="7">
        <f>(((20-15)/(MIN($E$2:$E$8761)-15))*Data[[#This Row],[temperatuur]])+18.151</f>
        <v>15.062764705882353</v>
      </c>
      <c r="G6103" s="7">
        <f>Data[[#This Row],[Tintern ]]-Data[[#This Row],[temperatuur]]</f>
        <v>0.36276470588235199</v>
      </c>
      <c r="H6103" s="7">
        <f>ROUND(IF(Data[[#This Row],[deltaT]]&gt;0,(Data[[#This Row],[Tintern ]]-Data[[#This Row],[temperatuur]])*Uitgangspunten!$B$9,0),1)</f>
        <v>1.3</v>
      </c>
      <c r="I6103"/>
      <c r="J6103"/>
      <c r="K6103" s="6"/>
      <c r="O6103" s="5"/>
      <c r="P6103" s="8"/>
      <c r="U6103"/>
      <c r="V6103"/>
    </row>
    <row r="6104" spans="1:22" x14ac:dyDescent="0.25">
      <c r="A6104">
        <v>2000</v>
      </c>
      <c r="B6104">
        <v>5</v>
      </c>
      <c r="C6104">
        <v>15</v>
      </c>
      <c r="D6104">
        <v>23</v>
      </c>
      <c r="E6104" s="13">
        <v>14.700000000000001</v>
      </c>
      <c r="F6104" s="7">
        <f>(((20-15)/(MIN($E$2:$E$8761)-15))*Data[[#This Row],[temperatuur]])+18.151</f>
        <v>15.062764705882353</v>
      </c>
      <c r="G6104" s="7">
        <f>Data[[#This Row],[Tintern ]]-Data[[#This Row],[temperatuur]]</f>
        <v>0.36276470588235199</v>
      </c>
      <c r="H6104" s="7">
        <f>ROUND(IF(Data[[#This Row],[deltaT]]&gt;0,(Data[[#This Row],[Tintern ]]-Data[[#This Row],[temperatuur]])*Uitgangspunten!$B$9,0),1)</f>
        <v>1.3</v>
      </c>
      <c r="I6104"/>
      <c r="J6104"/>
      <c r="K6104" s="6"/>
      <c r="O6104" s="5"/>
      <c r="P6104" s="8"/>
      <c r="U6104"/>
      <c r="V6104"/>
    </row>
    <row r="6105" spans="1:22" x14ac:dyDescent="0.25">
      <c r="A6105">
        <v>2000</v>
      </c>
      <c r="B6105">
        <v>5</v>
      </c>
      <c r="C6105">
        <v>17</v>
      </c>
      <c r="D6105">
        <v>2</v>
      </c>
      <c r="E6105" s="13">
        <v>14.700000000000001</v>
      </c>
      <c r="F6105" s="7">
        <f>(((20-15)/(MIN($E$2:$E$8761)-15))*Data[[#This Row],[temperatuur]])+18.151</f>
        <v>15.062764705882353</v>
      </c>
      <c r="G6105" s="7">
        <f>Data[[#This Row],[Tintern ]]-Data[[#This Row],[temperatuur]]</f>
        <v>0.36276470588235199</v>
      </c>
      <c r="H6105" s="7">
        <f>ROUND(IF(Data[[#This Row],[deltaT]]&gt;0,(Data[[#This Row],[Tintern ]]-Data[[#This Row],[temperatuur]])*Uitgangspunten!$B$9,0),1)</f>
        <v>1.3</v>
      </c>
      <c r="I6105"/>
      <c r="J6105"/>
      <c r="K6105" s="6"/>
      <c r="O6105" s="5"/>
      <c r="P6105" s="8"/>
      <c r="U6105"/>
      <c r="V6105"/>
    </row>
    <row r="6106" spans="1:22" x14ac:dyDescent="0.25">
      <c r="A6106">
        <v>2000</v>
      </c>
      <c r="B6106">
        <v>5</v>
      </c>
      <c r="C6106">
        <v>22</v>
      </c>
      <c r="D6106">
        <v>18</v>
      </c>
      <c r="E6106" s="13">
        <v>14.700000000000001</v>
      </c>
      <c r="F6106" s="7">
        <f>(((20-15)/(MIN($E$2:$E$8761)-15))*Data[[#This Row],[temperatuur]])+18.151</f>
        <v>15.062764705882353</v>
      </c>
      <c r="G6106" s="7">
        <f>Data[[#This Row],[Tintern ]]-Data[[#This Row],[temperatuur]]</f>
        <v>0.36276470588235199</v>
      </c>
      <c r="H6106" s="7">
        <f>ROUND(IF(Data[[#This Row],[deltaT]]&gt;0,(Data[[#This Row],[Tintern ]]-Data[[#This Row],[temperatuur]])*Uitgangspunten!$B$9,0),1)</f>
        <v>1.3</v>
      </c>
      <c r="I6106"/>
      <c r="J6106"/>
      <c r="K6106" s="6"/>
      <c r="O6106" s="5"/>
      <c r="P6106" s="8"/>
      <c r="U6106"/>
      <c r="V6106"/>
    </row>
    <row r="6107" spans="1:22" x14ac:dyDescent="0.25">
      <c r="A6107">
        <v>2000</v>
      </c>
      <c r="B6107">
        <v>5</v>
      </c>
      <c r="C6107">
        <v>25</v>
      </c>
      <c r="D6107">
        <v>16</v>
      </c>
      <c r="E6107" s="13">
        <v>14.700000000000001</v>
      </c>
      <c r="F6107" s="7">
        <f>(((20-15)/(MIN($E$2:$E$8761)-15))*Data[[#This Row],[temperatuur]])+18.151</f>
        <v>15.062764705882353</v>
      </c>
      <c r="G6107" s="7">
        <f>Data[[#This Row],[Tintern ]]-Data[[#This Row],[temperatuur]]</f>
        <v>0.36276470588235199</v>
      </c>
      <c r="H6107" s="7">
        <f>ROUND(IF(Data[[#This Row],[deltaT]]&gt;0,(Data[[#This Row],[Tintern ]]-Data[[#This Row],[temperatuur]])*Uitgangspunten!$B$9,0),1)</f>
        <v>1.3</v>
      </c>
      <c r="I6107"/>
      <c r="J6107"/>
      <c r="K6107" s="6"/>
      <c r="O6107" s="5"/>
      <c r="P6107" s="8"/>
      <c r="U6107"/>
      <c r="V6107"/>
    </row>
    <row r="6108" spans="1:22" x14ac:dyDescent="0.25">
      <c r="A6108">
        <v>2011</v>
      </c>
      <c r="B6108">
        <v>6</v>
      </c>
      <c r="C6108">
        <v>1</v>
      </c>
      <c r="D6108">
        <v>20</v>
      </c>
      <c r="E6108" s="13">
        <v>14.700000000000001</v>
      </c>
      <c r="F6108" s="7">
        <f>(((20-15)/(MIN($E$2:$E$8761)-15))*Data[[#This Row],[temperatuur]])+18.151</f>
        <v>15.062764705882353</v>
      </c>
      <c r="G6108" s="7">
        <f>Data[[#This Row],[Tintern ]]-Data[[#This Row],[temperatuur]]</f>
        <v>0.36276470588235199</v>
      </c>
      <c r="H6108" s="7">
        <f>ROUND(IF(Data[[#This Row],[deltaT]]&gt;0,(Data[[#This Row],[Tintern ]]-Data[[#This Row],[temperatuur]])*Uitgangspunten!$B$9,0),1)</f>
        <v>1.3</v>
      </c>
      <c r="I6108"/>
      <c r="J6108"/>
      <c r="K6108" s="6"/>
      <c r="O6108" s="5"/>
      <c r="P6108" s="8"/>
      <c r="U6108"/>
      <c r="V6108"/>
    </row>
    <row r="6109" spans="1:22" x14ac:dyDescent="0.25">
      <c r="A6109">
        <v>2011</v>
      </c>
      <c r="B6109">
        <v>6</v>
      </c>
      <c r="C6109">
        <v>5</v>
      </c>
      <c r="D6109">
        <v>8</v>
      </c>
      <c r="E6109" s="13">
        <v>14.700000000000001</v>
      </c>
      <c r="F6109" s="7">
        <f>(((20-15)/(MIN($E$2:$E$8761)-15))*Data[[#This Row],[temperatuur]])+18.151</f>
        <v>15.062764705882353</v>
      </c>
      <c r="G6109" s="7">
        <f>Data[[#This Row],[Tintern ]]-Data[[#This Row],[temperatuur]]</f>
        <v>0.36276470588235199</v>
      </c>
      <c r="H6109" s="7">
        <f>ROUND(IF(Data[[#This Row],[deltaT]]&gt;0,(Data[[#This Row],[Tintern ]]-Data[[#This Row],[temperatuur]])*Uitgangspunten!$B$9,0),1)</f>
        <v>1.3</v>
      </c>
      <c r="I6109"/>
      <c r="J6109"/>
      <c r="K6109" s="6"/>
      <c r="O6109" s="5"/>
      <c r="P6109" s="8"/>
      <c r="U6109"/>
      <c r="V6109"/>
    </row>
    <row r="6110" spans="1:22" x14ac:dyDescent="0.25">
      <c r="A6110">
        <v>2011</v>
      </c>
      <c r="B6110">
        <v>6</v>
      </c>
      <c r="C6110">
        <v>8</v>
      </c>
      <c r="D6110">
        <v>20</v>
      </c>
      <c r="E6110" s="13">
        <v>14.700000000000001</v>
      </c>
      <c r="F6110" s="7">
        <f>(((20-15)/(MIN($E$2:$E$8761)-15))*Data[[#This Row],[temperatuur]])+18.151</f>
        <v>15.062764705882353</v>
      </c>
      <c r="G6110" s="7">
        <f>Data[[#This Row],[Tintern ]]-Data[[#This Row],[temperatuur]]</f>
        <v>0.36276470588235199</v>
      </c>
      <c r="H6110" s="7">
        <f>ROUND(IF(Data[[#This Row],[deltaT]]&gt;0,(Data[[#This Row],[Tintern ]]-Data[[#This Row],[temperatuur]])*Uitgangspunten!$B$9,0),1)</f>
        <v>1.3</v>
      </c>
      <c r="I6110"/>
      <c r="J6110"/>
      <c r="K6110" s="6"/>
      <c r="O6110" s="5"/>
      <c r="P6110" s="8"/>
      <c r="U6110"/>
      <c r="V6110"/>
    </row>
    <row r="6111" spans="1:22" x14ac:dyDescent="0.25">
      <c r="A6111">
        <v>2011</v>
      </c>
      <c r="B6111">
        <v>6</v>
      </c>
      <c r="C6111">
        <v>16</v>
      </c>
      <c r="D6111">
        <v>14</v>
      </c>
      <c r="E6111" s="13">
        <v>14.700000000000001</v>
      </c>
      <c r="F6111" s="7">
        <f>(((20-15)/(MIN($E$2:$E$8761)-15))*Data[[#This Row],[temperatuur]])+18.151</f>
        <v>15.062764705882353</v>
      </c>
      <c r="G6111" s="7">
        <f>Data[[#This Row],[Tintern ]]-Data[[#This Row],[temperatuur]]</f>
        <v>0.36276470588235199</v>
      </c>
      <c r="H6111" s="7">
        <f>ROUND(IF(Data[[#This Row],[deltaT]]&gt;0,(Data[[#This Row],[Tintern ]]-Data[[#This Row],[temperatuur]])*Uitgangspunten!$B$9,0),1)</f>
        <v>1.3</v>
      </c>
      <c r="I6111"/>
      <c r="J6111"/>
      <c r="K6111" s="6"/>
      <c r="O6111" s="5"/>
      <c r="P6111" s="8"/>
      <c r="U6111"/>
      <c r="V6111"/>
    </row>
    <row r="6112" spans="1:22" x14ac:dyDescent="0.25">
      <c r="A6112">
        <v>2011</v>
      </c>
      <c r="B6112">
        <v>6</v>
      </c>
      <c r="C6112">
        <v>24</v>
      </c>
      <c r="D6112">
        <v>18</v>
      </c>
      <c r="E6112" s="13">
        <v>14.700000000000001</v>
      </c>
      <c r="F6112" s="7">
        <f>(((20-15)/(MIN($E$2:$E$8761)-15))*Data[[#This Row],[temperatuur]])+18.151</f>
        <v>15.062764705882353</v>
      </c>
      <c r="G6112" s="7">
        <f>Data[[#This Row],[Tintern ]]-Data[[#This Row],[temperatuur]]</f>
        <v>0.36276470588235199</v>
      </c>
      <c r="H6112" s="7">
        <f>ROUND(IF(Data[[#This Row],[deltaT]]&gt;0,(Data[[#This Row],[Tintern ]]-Data[[#This Row],[temperatuur]])*Uitgangspunten!$B$9,0),1)</f>
        <v>1.3</v>
      </c>
      <c r="I6112"/>
      <c r="J6112"/>
      <c r="K6112" s="6"/>
      <c r="O6112" s="5"/>
      <c r="P6112" s="8"/>
      <c r="U6112"/>
      <c r="V6112"/>
    </row>
    <row r="6113" spans="1:22" x14ac:dyDescent="0.25">
      <c r="A6113">
        <v>2011</v>
      </c>
      <c r="B6113">
        <v>6</v>
      </c>
      <c r="C6113">
        <v>30</v>
      </c>
      <c r="D6113">
        <v>6</v>
      </c>
      <c r="E6113" s="13">
        <v>14.700000000000001</v>
      </c>
      <c r="F6113" s="7">
        <f>(((20-15)/(MIN($E$2:$E$8761)-15))*Data[[#This Row],[temperatuur]])+18.151</f>
        <v>15.062764705882353</v>
      </c>
      <c r="G6113" s="7">
        <f>Data[[#This Row],[Tintern ]]-Data[[#This Row],[temperatuur]]</f>
        <v>0.36276470588235199</v>
      </c>
      <c r="H6113" s="7">
        <f>ROUND(IF(Data[[#This Row],[deltaT]]&gt;0,(Data[[#This Row],[Tintern ]]-Data[[#This Row],[temperatuur]])*Uitgangspunten!$B$9,0),1)</f>
        <v>1.3</v>
      </c>
      <c r="I6113"/>
      <c r="J6113"/>
      <c r="K6113" s="6"/>
      <c r="O6113" s="5"/>
      <c r="P6113" s="8"/>
      <c r="U6113"/>
      <c r="V6113"/>
    </row>
    <row r="6114" spans="1:22" x14ac:dyDescent="0.25">
      <c r="A6114">
        <v>2008</v>
      </c>
      <c r="B6114">
        <v>7</v>
      </c>
      <c r="C6114">
        <v>8</v>
      </c>
      <c r="D6114">
        <v>6</v>
      </c>
      <c r="E6114" s="13">
        <v>14.700000000000001</v>
      </c>
      <c r="F6114" s="7">
        <f>(((20-15)/(MIN($E$2:$E$8761)-15))*Data[[#This Row],[temperatuur]])+18.151</f>
        <v>15.062764705882353</v>
      </c>
      <c r="G6114" s="7">
        <f>Data[[#This Row],[Tintern ]]-Data[[#This Row],[temperatuur]]</f>
        <v>0.36276470588235199</v>
      </c>
      <c r="H6114" s="7">
        <f>ROUND(IF(Data[[#This Row],[deltaT]]&gt;0,(Data[[#This Row],[Tintern ]]-Data[[#This Row],[temperatuur]])*Uitgangspunten!$B$9,0),1)</f>
        <v>1.3</v>
      </c>
      <c r="I6114"/>
      <c r="J6114"/>
      <c r="K6114" s="6"/>
      <c r="O6114" s="5"/>
      <c r="P6114" s="8"/>
      <c r="U6114"/>
      <c r="V6114"/>
    </row>
    <row r="6115" spans="1:22" x14ac:dyDescent="0.25">
      <c r="A6115">
        <v>2008</v>
      </c>
      <c r="B6115">
        <v>7</v>
      </c>
      <c r="C6115">
        <v>9</v>
      </c>
      <c r="D6115">
        <v>19</v>
      </c>
      <c r="E6115" s="13">
        <v>14.700000000000001</v>
      </c>
      <c r="F6115" s="7">
        <f>(((20-15)/(MIN($E$2:$E$8761)-15))*Data[[#This Row],[temperatuur]])+18.151</f>
        <v>15.062764705882353</v>
      </c>
      <c r="G6115" s="7">
        <f>Data[[#This Row],[Tintern ]]-Data[[#This Row],[temperatuur]]</f>
        <v>0.36276470588235199</v>
      </c>
      <c r="H6115" s="7">
        <f>ROUND(IF(Data[[#This Row],[deltaT]]&gt;0,(Data[[#This Row],[Tintern ]]-Data[[#This Row],[temperatuur]])*Uitgangspunten!$B$9,0),1)</f>
        <v>1.3</v>
      </c>
      <c r="I6115"/>
      <c r="J6115"/>
      <c r="K6115" s="6"/>
      <c r="O6115" s="5"/>
      <c r="P6115" s="8"/>
      <c r="U6115"/>
      <c r="V6115"/>
    </row>
    <row r="6116" spans="1:22" x14ac:dyDescent="0.25">
      <c r="A6116">
        <v>2008</v>
      </c>
      <c r="B6116">
        <v>7</v>
      </c>
      <c r="C6116">
        <v>9</v>
      </c>
      <c r="D6116">
        <v>20</v>
      </c>
      <c r="E6116" s="13">
        <v>14.700000000000001</v>
      </c>
      <c r="F6116" s="7">
        <f>(((20-15)/(MIN($E$2:$E$8761)-15))*Data[[#This Row],[temperatuur]])+18.151</f>
        <v>15.062764705882353</v>
      </c>
      <c r="G6116" s="7">
        <f>Data[[#This Row],[Tintern ]]-Data[[#This Row],[temperatuur]]</f>
        <v>0.36276470588235199</v>
      </c>
      <c r="H6116" s="7">
        <f>ROUND(IF(Data[[#This Row],[deltaT]]&gt;0,(Data[[#This Row],[Tintern ]]-Data[[#This Row],[temperatuur]])*Uitgangspunten!$B$9,0),1)</f>
        <v>1.3</v>
      </c>
      <c r="I6116"/>
      <c r="J6116"/>
      <c r="K6116" s="6"/>
      <c r="O6116" s="5"/>
      <c r="P6116" s="8"/>
      <c r="U6116"/>
      <c r="V6116"/>
    </row>
    <row r="6117" spans="1:22" x14ac:dyDescent="0.25">
      <c r="A6117">
        <v>2008</v>
      </c>
      <c r="B6117">
        <v>7</v>
      </c>
      <c r="C6117">
        <v>11</v>
      </c>
      <c r="D6117">
        <v>21</v>
      </c>
      <c r="E6117" s="13">
        <v>14.700000000000001</v>
      </c>
      <c r="F6117" s="7">
        <f>(((20-15)/(MIN($E$2:$E$8761)-15))*Data[[#This Row],[temperatuur]])+18.151</f>
        <v>15.062764705882353</v>
      </c>
      <c r="G6117" s="7">
        <f>Data[[#This Row],[Tintern ]]-Data[[#This Row],[temperatuur]]</f>
        <v>0.36276470588235199</v>
      </c>
      <c r="H6117" s="7">
        <f>ROUND(IF(Data[[#This Row],[deltaT]]&gt;0,(Data[[#This Row],[Tintern ]]-Data[[#This Row],[temperatuur]])*Uitgangspunten!$B$9,0),1)</f>
        <v>1.3</v>
      </c>
      <c r="I6117"/>
      <c r="J6117"/>
      <c r="K6117" s="6"/>
      <c r="O6117" s="5"/>
      <c r="P6117" s="8"/>
      <c r="U6117"/>
      <c r="V6117"/>
    </row>
    <row r="6118" spans="1:22" x14ac:dyDescent="0.25">
      <c r="A6118">
        <v>2008</v>
      </c>
      <c r="B6118">
        <v>7</v>
      </c>
      <c r="C6118">
        <v>15</v>
      </c>
      <c r="D6118">
        <v>4</v>
      </c>
      <c r="E6118" s="13">
        <v>14.700000000000001</v>
      </c>
      <c r="F6118" s="7">
        <f>(((20-15)/(MIN($E$2:$E$8761)-15))*Data[[#This Row],[temperatuur]])+18.151</f>
        <v>15.062764705882353</v>
      </c>
      <c r="G6118" s="7">
        <f>Data[[#This Row],[Tintern ]]-Data[[#This Row],[temperatuur]]</f>
        <v>0.36276470588235199</v>
      </c>
      <c r="H6118" s="7">
        <f>ROUND(IF(Data[[#This Row],[deltaT]]&gt;0,(Data[[#This Row],[Tintern ]]-Data[[#This Row],[temperatuur]])*Uitgangspunten!$B$9,0),1)</f>
        <v>1.3</v>
      </c>
      <c r="I6118"/>
      <c r="J6118"/>
      <c r="K6118" s="6"/>
      <c r="O6118" s="5"/>
      <c r="P6118" s="8"/>
      <c r="U6118"/>
      <c r="V6118"/>
    </row>
    <row r="6119" spans="1:22" x14ac:dyDescent="0.25">
      <c r="A6119">
        <v>2008</v>
      </c>
      <c r="B6119">
        <v>7</v>
      </c>
      <c r="C6119">
        <v>16</v>
      </c>
      <c r="D6119">
        <v>23</v>
      </c>
      <c r="E6119" s="13">
        <v>14.700000000000001</v>
      </c>
      <c r="F6119" s="7">
        <f>(((20-15)/(MIN($E$2:$E$8761)-15))*Data[[#This Row],[temperatuur]])+18.151</f>
        <v>15.062764705882353</v>
      </c>
      <c r="G6119" s="7">
        <f>Data[[#This Row],[Tintern ]]-Data[[#This Row],[temperatuur]]</f>
        <v>0.36276470588235199</v>
      </c>
      <c r="H6119" s="7">
        <f>ROUND(IF(Data[[#This Row],[deltaT]]&gt;0,(Data[[#This Row],[Tintern ]]-Data[[#This Row],[temperatuur]])*Uitgangspunten!$B$9,0),1)</f>
        <v>1.3</v>
      </c>
      <c r="I6119"/>
      <c r="J6119"/>
      <c r="K6119" s="6"/>
      <c r="O6119" s="5"/>
      <c r="P6119" s="8"/>
      <c r="U6119"/>
      <c r="V6119"/>
    </row>
    <row r="6120" spans="1:22" x14ac:dyDescent="0.25">
      <c r="A6120">
        <v>2008</v>
      </c>
      <c r="B6120">
        <v>7</v>
      </c>
      <c r="C6120">
        <v>18</v>
      </c>
      <c r="D6120">
        <v>6</v>
      </c>
      <c r="E6120" s="13">
        <v>14.700000000000001</v>
      </c>
      <c r="F6120" s="7">
        <f>(((20-15)/(MIN($E$2:$E$8761)-15))*Data[[#This Row],[temperatuur]])+18.151</f>
        <v>15.062764705882353</v>
      </c>
      <c r="G6120" s="7">
        <f>Data[[#This Row],[Tintern ]]-Data[[#This Row],[temperatuur]]</f>
        <v>0.36276470588235199</v>
      </c>
      <c r="H6120" s="7">
        <f>ROUND(IF(Data[[#This Row],[deltaT]]&gt;0,(Data[[#This Row],[Tintern ]]-Data[[#This Row],[temperatuur]])*Uitgangspunten!$B$9,0),1)</f>
        <v>1.3</v>
      </c>
      <c r="I6120"/>
      <c r="J6120"/>
      <c r="K6120" s="6"/>
      <c r="O6120" s="5"/>
      <c r="P6120" s="8"/>
      <c r="U6120"/>
      <c r="V6120"/>
    </row>
    <row r="6121" spans="1:22" x14ac:dyDescent="0.25">
      <c r="A6121">
        <v>2008</v>
      </c>
      <c r="B6121">
        <v>7</v>
      </c>
      <c r="C6121">
        <v>21</v>
      </c>
      <c r="D6121">
        <v>19</v>
      </c>
      <c r="E6121" s="13">
        <v>14.700000000000001</v>
      </c>
      <c r="F6121" s="7">
        <f>(((20-15)/(MIN($E$2:$E$8761)-15))*Data[[#This Row],[temperatuur]])+18.151</f>
        <v>15.062764705882353</v>
      </c>
      <c r="G6121" s="7">
        <f>Data[[#This Row],[Tintern ]]-Data[[#This Row],[temperatuur]]</f>
        <v>0.36276470588235199</v>
      </c>
      <c r="H6121" s="7">
        <f>ROUND(IF(Data[[#This Row],[deltaT]]&gt;0,(Data[[#This Row],[Tintern ]]-Data[[#This Row],[temperatuur]])*Uitgangspunten!$B$9,0),1)</f>
        <v>1.3</v>
      </c>
      <c r="I6121"/>
      <c r="J6121"/>
      <c r="K6121" s="6"/>
      <c r="O6121" s="5"/>
      <c r="P6121" s="8"/>
      <c r="U6121"/>
      <c r="V6121"/>
    </row>
    <row r="6122" spans="1:22" x14ac:dyDescent="0.25">
      <c r="A6122">
        <v>2001</v>
      </c>
      <c r="B6122">
        <v>8</v>
      </c>
      <c r="C6122">
        <v>5</v>
      </c>
      <c r="D6122">
        <v>2</v>
      </c>
      <c r="E6122" s="13">
        <v>14.700000000000001</v>
      </c>
      <c r="F6122" s="7">
        <f>(((20-15)/(MIN($E$2:$E$8761)-15))*Data[[#This Row],[temperatuur]])+18.151</f>
        <v>15.062764705882353</v>
      </c>
      <c r="G6122" s="7">
        <f>Data[[#This Row],[Tintern ]]-Data[[#This Row],[temperatuur]]</f>
        <v>0.36276470588235199</v>
      </c>
      <c r="H6122" s="7">
        <f>ROUND(IF(Data[[#This Row],[deltaT]]&gt;0,(Data[[#This Row],[Tintern ]]-Data[[#This Row],[temperatuur]])*Uitgangspunten!$B$9,0),1)</f>
        <v>1.3</v>
      </c>
      <c r="I6122">
        <f>(MAX(E6098:E6121)+MIN(E6098:E6121))/20</f>
        <v>1.4700000000000002</v>
      </c>
      <c r="J6122"/>
      <c r="K6122" s="6"/>
      <c r="O6122" s="5"/>
      <c r="P6122" s="8"/>
      <c r="U6122"/>
      <c r="V6122"/>
    </row>
    <row r="6123" spans="1:22" x14ac:dyDescent="0.25">
      <c r="A6123">
        <v>2001</v>
      </c>
      <c r="B6123">
        <v>8</v>
      </c>
      <c r="C6123">
        <v>5</v>
      </c>
      <c r="D6123">
        <v>6</v>
      </c>
      <c r="E6123" s="13">
        <v>14.700000000000001</v>
      </c>
      <c r="F6123" s="7">
        <f>(((20-15)/(MIN($E$2:$E$8761)-15))*Data[[#This Row],[temperatuur]])+18.151</f>
        <v>15.062764705882353</v>
      </c>
      <c r="G6123" s="7">
        <f>Data[[#This Row],[Tintern ]]-Data[[#This Row],[temperatuur]]</f>
        <v>0.36276470588235199</v>
      </c>
      <c r="H6123" s="7">
        <f>ROUND(IF(Data[[#This Row],[deltaT]]&gt;0,(Data[[#This Row],[Tintern ]]-Data[[#This Row],[temperatuur]])*Uitgangspunten!$B$9,0),1)</f>
        <v>1.3</v>
      </c>
      <c r="I6123"/>
      <c r="J6123"/>
      <c r="K6123" s="6"/>
      <c r="O6123" s="5"/>
      <c r="P6123" s="8"/>
      <c r="U6123"/>
      <c r="V6123"/>
    </row>
    <row r="6124" spans="1:22" x14ac:dyDescent="0.25">
      <c r="A6124">
        <v>2001</v>
      </c>
      <c r="B6124">
        <v>8</v>
      </c>
      <c r="C6124">
        <v>12</v>
      </c>
      <c r="D6124">
        <v>4</v>
      </c>
      <c r="E6124" s="13">
        <v>14.700000000000001</v>
      </c>
      <c r="F6124" s="7">
        <f>(((20-15)/(MIN($E$2:$E$8761)-15))*Data[[#This Row],[temperatuur]])+18.151</f>
        <v>15.062764705882353</v>
      </c>
      <c r="G6124" s="7">
        <f>Data[[#This Row],[Tintern ]]-Data[[#This Row],[temperatuur]]</f>
        <v>0.36276470588235199</v>
      </c>
      <c r="H6124" s="7">
        <f>ROUND(IF(Data[[#This Row],[deltaT]]&gt;0,(Data[[#This Row],[Tintern ]]-Data[[#This Row],[temperatuur]])*Uitgangspunten!$B$9,0),1)</f>
        <v>1.3</v>
      </c>
      <c r="I6124"/>
      <c r="J6124"/>
      <c r="K6124" s="6"/>
      <c r="O6124" s="5"/>
      <c r="P6124" s="8"/>
      <c r="U6124"/>
      <c r="V6124"/>
    </row>
    <row r="6125" spans="1:22" x14ac:dyDescent="0.25">
      <c r="A6125">
        <v>2001</v>
      </c>
      <c r="B6125">
        <v>8</v>
      </c>
      <c r="C6125">
        <v>14</v>
      </c>
      <c r="D6125">
        <v>5</v>
      </c>
      <c r="E6125" s="13">
        <v>14.700000000000001</v>
      </c>
      <c r="F6125" s="7">
        <f>(((20-15)/(MIN($E$2:$E$8761)-15))*Data[[#This Row],[temperatuur]])+18.151</f>
        <v>15.062764705882353</v>
      </c>
      <c r="G6125" s="7">
        <f>Data[[#This Row],[Tintern ]]-Data[[#This Row],[temperatuur]]</f>
        <v>0.36276470588235199</v>
      </c>
      <c r="H6125" s="7">
        <f>ROUND(IF(Data[[#This Row],[deltaT]]&gt;0,(Data[[#This Row],[Tintern ]]-Data[[#This Row],[temperatuur]])*Uitgangspunten!$B$9,0),1)</f>
        <v>1.3</v>
      </c>
      <c r="I6125"/>
      <c r="J6125"/>
      <c r="K6125" s="6"/>
      <c r="O6125" s="5"/>
      <c r="P6125" s="8"/>
      <c r="U6125"/>
      <c r="V6125"/>
    </row>
    <row r="6126" spans="1:22" x14ac:dyDescent="0.25">
      <c r="A6126">
        <v>2001</v>
      </c>
      <c r="B6126">
        <v>8</v>
      </c>
      <c r="C6126">
        <v>27</v>
      </c>
      <c r="D6126">
        <v>19</v>
      </c>
      <c r="E6126" s="13">
        <v>14.700000000000001</v>
      </c>
      <c r="F6126" s="7">
        <f>(((20-15)/(MIN($E$2:$E$8761)-15))*Data[[#This Row],[temperatuur]])+18.151</f>
        <v>15.062764705882353</v>
      </c>
      <c r="G6126" s="7">
        <f>Data[[#This Row],[Tintern ]]-Data[[#This Row],[temperatuur]]</f>
        <v>0.36276470588235199</v>
      </c>
      <c r="H6126" s="7">
        <f>ROUND(IF(Data[[#This Row],[deltaT]]&gt;0,(Data[[#This Row],[Tintern ]]-Data[[#This Row],[temperatuur]])*Uitgangspunten!$B$9,0),1)</f>
        <v>1.3</v>
      </c>
      <c r="I6126"/>
      <c r="J6126"/>
      <c r="K6126" s="6"/>
      <c r="O6126" s="5"/>
      <c r="P6126" s="8"/>
      <c r="U6126"/>
      <c r="V6126"/>
    </row>
    <row r="6127" spans="1:22" x14ac:dyDescent="0.25">
      <c r="A6127">
        <v>2001</v>
      </c>
      <c r="B6127">
        <v>8</v>
      </c>
      <c r="C6127">
        <v>27</v>
      </c>
      <c r="D6127">
        <v>20</v>
      </c>
      <c r="E6127" s="13">
        <v>14.700000000000001</v>
      </c>
      <c r="F6127" s="7">
        <f>(((20-15)/(MIN($E$2:$E$8761)-15))*Data[[#This Row],[temperatuur]])+18.151</f>
        <v>15.062764705882353</v>
      </c>
      <c r="G6127" s="7">
        <f>Data[[#This Row],[Tintern ]]-Data[[#This Row],[temperatuur]]</f>
        <v>0.36276470588235199</v>
      </c>
      <c r="H6127" s="7">
        <f>ROUND(IF(Data[[#This Row],[deltaT]]&gt;0,(Data[[#This Row],[Tintern ]]-Data[[#This Row],[temperatuur]])*Uitgangspunten!$B$9,0),1)</f>
        <v>1.3</v>
      </c>
      <c r="I6127"/>
      <c r="J6127"/>
      <c r="K6127" s="6"/>
      <c r="O6127" s="5"/>
      <c r="P6127" s="8"/>
      <c r="U6127"/>
      <c r="V6127"/>
    </row>
    <row r="6128" spans="1:22" x14ac:dyDescent="0.25">
      <c r="A6128">
        <v>2011</v>
      </c>
      <c r="B6128">
        <v>9</v>
      </c>
      <c r="C6128">
        <v>4</v>
      </c>
      <c r="D6128">
        <v>24</v>
      </c>
      <c r="E6128" s="13">
        <v>14.700000000000001</v>
      </c>
      <c r="F6128" s="7">
        <f>(((20-15)/(MIN($E$2:$E$8761)-15))*Data[[#This Row],[temperatuur]])+18.151</f>
        <v>15.062764705882353</v>
      </c>
      <c r="G6128" s="7">
        <f>Data[[#This Row],[Tintern ]]-Data[[#This Row],[temperatuur]]</f>
        <v>0.36276470588235199</v>
      </c>
      <c r="H6128" s="7">
        <f>ROUND(IF(Data[[#This Row],[deltaT]]&gt;0,(Data[[#This Row],[Tintern ]]-Data[[#This Row],[temperatuur]])*Uitgangspunten!$B$9,0),1)</f>
        <v>1.3</v>
      </c>
      <c r="I6128"/>
      <c r="J6128"/>
      <c r="K6128" s="6"/>
      <c r="O6128" s="5"/>
      <c r="P6128" s="8"/>
      <c r="U6128"/>
      <c r="V6128"/>
    </row>
    <row r="6129" spans="1:22" x14ac:dyDescent="0.25">
      <c r="A6129">
        <v>2011</v>
      </c>
      <c r="B6129">
        <v>9</v>
      </c>
      <c r="C6129">
        <v>5</v>
      </c>
      <c r="D6129">
        <v>24</v>
      </c>
      <c r="E6129" s="13">
        <v>14.700000000000001</v>
      </c>
      <c r="F6129" s="7">
        <f>(((20-15)/(MIN($E$2:$E$8761)-15))*Data[[#This Row],[temperatuur]])+18.151</f>
        <v>15.062764705882353</v>
      </c>
      <c r="G6129" s="7">
        <f>Data[[#This Row],[Tintern ]]-Data[[#This Row],[temperatuur]]</f>
        <v>0.36276470588235199</v>
      </c>
      <c r="H6129" s="7">
        <f>ROUND(IF(Data[[#This Row],[deltaT]]&gt;0,(Data[[#This Row],[Tintern ]]-Data[[#This Row],[temperatuur]])*Uitgangspunten!$B$9,0),1)</f>
        <v>1.3</v>
      </c>
      <c r="I6129"/>
      <c r="J6129"/>
      <c r="K6129" s="6"/>
      <c r="O6129" s="5"/>
      <c r="P6129" s="8"/>
      <c r="U6129"/>
      <c r="V6129"/>
    </row>
    <row r="6130" spans="1:22" x14ac:dyDescent="0.25">
      <c r="A6130">
        <v>2011</v>
      </c>
      <c r="B6130">
        <v>9</v>
      </c>
      <c r="C6130">
        <v>17</v>
      </c>
      <c r="D6130">
        <v>6</v>
      </c>
      <c r="E6130" s="13">
        <v>14.700000000000001</v>
      </c>
      <c r="F6130" s="7">
        <f>(((20-15)/(MIN($E$2:$E$8761)-15))*Data[[#This Row],[temperatuur]])+18.151</f>
        <v>15.062764705882353</v>
      </c>
      <c r="G6130" s="7">
        <f>Data[[#This Row],[Tintern ]]-Data[[#This Row],[temperatuur]]</f>
        <v>0.36276470588235199</v>
      </c>
      <c r="H6130" s="7">
        <f>ROUND(IF(Data[[#This Row],[deltaT]]&gt;0,(Data[[#This Row],[Tintern ]]-Data[[#This Row],[temperatuur]])*Uitgangspunten!$B$9,0),1)</f>
        <v>1.3</v>
      </c>
      <c r="I6130"/>
      <c r="J6130"/>
      <c r="K6130" s="6"/>
      <c r="O6130" s="5"/>
      <c r="P6130" s="8"/>
      <c r="U6130"/>
      <c r="V6130"/>
    </row>
    <row r="6131" spans="1:22" x14ac:dyDescent="0.25">
      <c r="A6131">
        <v>2011</v>
      </c>
      <c r="B6131">
        <v>9</v>
      </c>
      <c r="C6131">
        <v>17</v>
      </c>
      <c r="D6131">
        <v>20</v>
      </c>
      <c r="E6131" s="13">
        <v>14.700000000000001</v>
      </c>
      <c r="F6131" s="7">
        <f>(((20-15)/(MIN($E$2:$E$8761)-15))*Data[[#This Row],[temperatuur]])+18.151</f>
        <v>15.062764705882353</v>
      </c>
      <c r="G6131" s="7">
        <f>Data[[#This Row],[Tintern ]]-Data[[#This Row],[temperatuur]]</f>
        <v>0.36276470588235199</v>
      </c>
      <c r="H6131" s="7">
        <f>ROUND(IF(Data[[#This Row],[deltaT]]&gt;0,(Data[[#This Row],[Tintern ]]-Data[[#This Row],[temperatuur]])*Uitgangspunten!$B$9,0),1)</f>
        <v>1.3</v>
      </c>
      <c r="I6131"/>
      <c r="J6131"/>
      <c r="K6131" s="6"/>
      <c r="O6131" s="5"/>
      <c r="P6131" s="8"/>
      <c r="U6131"/>
      <c r="V6131"/>
    </row>
    <row r="6132" spans="1:22" x14ac:dyDescent="0.25">
      <c r="A6132">
        <v>2011</v>
      </c>
      <c r="B6132">
        <v>9</v>
      </c>
      <c r="C6132">
        <v>21</v>
      </c>
      <c r="D6132">
        <v>22</v>
      </c>
      <c r="E6132" s="13">
        <v>14.700000000000001</v>
      </c>
      <c r="F6132" s="7">
        <f>(((20-15)/(MIN($E$2:$E$8761)-15))*Data[[#This Row],[temperatuur]])+18.151</f>
        <v>15.062764705882353</v>
      </c>
      <c r="G6132" s="7">
        <f>Data[[#This Row],[Tintern ]]-Data[[#This Row],[temperatuur]]</f>
        <v>0.36276470588235199</v>
      </c>
      <c r="H6132" s="7">
        <f>ROUND(IF(Data[[#This Row],[deltaT]]&gt;0,(Data[[#This Row],[Tintern ]]-Data[[#This Row],[temperatuur]])*Uitgangspunten!$B$9,0),1)</f>
        <v>1.3</v>
      </c>
      <c r="I6132"/>
      <c r="J6132"/>
      <c r="K6132" s="6"/>
      <c r="O6132" s="5"/>
      <c r="P6132" s="8"/>
      <c r="U6132"/>
      <c r="V6132"/>
    </row>
    <row r="6133" spans="1:22" x14ac:dyDescent="0.25">
      <c r="A6133">
        <v>2011</v>
      </c>
      <c r="B6133">
        <v>9</v>
      </c>
      <c r="C6133">
        <v>26</v>
      </c>
      <c r="D6133">
        <v>7</v>
      </c>
      <c r="E6133" s="13">
        <v>14.700000000000001</v>
      </c>
      <c r="F6133" s="7">
        <f>(((20-15)/(MIN($E$2:$E$8761)-15))*Data[[#This Row],[temperatuur]])+18.151</f>
        <v>15.062764705882353</v>
      </c>
      <c r="G6133" s="7">
        <f>Data[[#This Row],[Tintern ]]-Data[[#This Row],[temperatuur]]</f>
        <v>0.36276470588235199</v>
      </c>
      <c r="H6133" s="7">
        <f>ROUND(IF(Data[[#This Row],[deltaT]]&gt;0,(Data[[#This Row],[Tintern ]]-Data[[#This Row],[temperatuur]])*Uitgangspunten!$B$9,0),1)</f>
        <v>1.3</v>
      </c>
      <c r="I6133"/>
      <c r="J6133"/>
      <c r="K6133" s="6"/>
      <c r="O6133" s="5"/>
      <c r="P6133" s="8"/>
      <c r="U6133"/>
      <c r="V6133"/>
    </row>
    <row r="6134" spans="1:22" x14ac:dyDescent="0.25">
      <c r="A6134">
        <v>2011</v>
      </c>
      <c r="B6134">
        <v>9</v>
      </c>
      <c r="C6134">
        <v>27</v>
      </c>
      <c r="D6134">
        <v>3</v>
      </c>
      <c r="E6134" s="13">
        <v>14.700000000000001</v>
      </c>
      <c r="F6134" s="7">
        <f>(((20-15)/(MIN($E$2:$E$8761)-15))*Data[[#This Row],[temperatuur]])+18.151</f>
        <v>15.062764705882353</v>
      </c>
      <c r="G6134" s="7">
        <f>Data[[#This Row],[Tintern ]]-Data[[#This Row],[temperatuur]]</f>
        <v>0.36276470588235199</v>
      </c>
      <c r="H6134" s="7">
        <f>ROUND(IF(Data[[#This Row],[deltaT]]&gt;0,(Data[[#This Row],[Tintern ]]-Data[[#This Row],[temperatuur]])*Uitgangspunten!$B$9,0),1)</f>
        <v>1.3</v>
      </c>
      <c r="I6134"/>
      <c r="J6134"/>
      <c r="K6134" s="6"/>
      <c r="O6134" s="5"/>
      <c r="P6134" s="8"/>
      <c r="U6134"/>
      <c r="V6134"/>
    </row>
    <row r="6135" spans="1:22" x14ac:dyDescent="0.25">
      <c r="A6135">
        <v>2004</v>
      </c>
      <c r="B6135">
        <v>2</v>
      </c>
      <c r="C6135">
        <v>3</v>
      </c>
      <c r="D6135">
        <v>17</v>
      </c>
      <c r="E6135" s="13">
        <v>14.8</v>
      </c>
      <c r="F6135" s="7">
        <f>(((20-15)/(MIN($E$2:$E$8761)-15))*Data[[#This Row],[temperatuur]])+18.151</f>
        <v>15.041756302521009</v>
      </c>
      <c r="G6135" s="7">
        <f>Data[[#This Row],[Tintern ]]-Data[[#This Row],[temperatuur]]</f>
        <v>0.24175630252100788</v>
      </c>
      <c r="H6135" s="7">
        <f>ROUND(IF(Data[[#This Row],[deltaT]]&gt;0,(Data[[#This Row],[Tintern ]]-Data[[#This Row],[temperatuur]])*Uitgangspunten!$B$9,0),1)</f>
        <v>0.8</v>
      </c>
      <c r="I6135"/>
      <c r="J6135"/>
      <c r="K6135" s="6"/>
      <c r="O6135" s="5"/>
      <c r="P6135" s="8"/>
      <c r="U6135"/>
      <c r="V6135"/>
    </row>
    <row r="6136" spans="1:22" x14ac:dyDescent="0.25">
      <c r="A6136">
        <v>2002</v>
      </c>
      <c r="B6136">
        <v>4</v>
      </c>
      <c r="C6136">
        <v>5</v>
      </c>
      <c r="D6136">
        <v>14</v>
      </c>
      <c r="E6136" s="13">
        <v>14.8</v>
      </c>
      <c r="F6136" s="7">
        <f>(((20-15)/(MIN($E$2:$E$8761)-15))*Data[[#This Row],[temperatuur]])+18.151</f>
        <v>15.041756302521009</v>
      </c>
      <c r="G6136" s="7">
        <f>Data[[#This Row],[Tintern ]]-Data[[#This Row],[temperatuur]]</f>
        <v>0.24175630252100788</v>
      </c>
      <c r="H6136" s="7">
        <f>ROUND(IF(Data[[#This Row],[deltaT]]&gt;0,(Data[[#This Row],[Tintern ]]-Data[[#This Row],[temperatuur]])*Uitgangspunten!$B$9,0),1)</f>
        <v>0.8</v>
      </c>
      <c r="I6136"/>
      <c r="J6136"/>
      <c r="K6136" s="6"/>
      <c r="O6136" s="5"/>
      <c r="P6136" s="8"/>
      <c r="U6136"/>
      <c r="V6136"/>
    </row>
    <row r="6137" spans="1:22" x14ac:dyDescent="0.25">
      <c r="A6137">
        <v>2002</v>
      </c>
      <c r="B6137">
        <v>4</v>
      </c>
      <c r="C6137">
        <v>22</v>
      </c>
      <c r="D6137">
        <v>20</v>
      </c>
      <c r="E6137" s="13">
        <v>14.8</v>
      </c>
      <c r="F6137" s="7">
        <f>(((20-15)/(MIN($E$2:$E$8761)-15))*Data[[#This Row],[temperatuur]])+18.151</f>
        <v>15.041756302521009</v>
      </c>
      <c r="G6137" s="7">
        <f>Data[[#This Row],[Tintern ]]-Data[[#This Row],[temperatuur]]</f>
        <v>0.24175630252100788</v>
      </c>
      <c r="H6137" s="7">
        <f>ROUND(IF(Data[[#This Row],[deltaT]]&gt;0,(Data[[#This Row],[Tintern ]]-Data[[#This Row],[temperatuur]])*Uitgangspunten!$B$9,0),1)</f>
        <v>0.8</v>
      </c>
      <c r="I6137"/>
      <c r="J6137"/>
      <c r="K6137" s="6"/>
      <c r="O6137" s="5"/>
      <c r="P6137" s="8"/>
      <c r="U6137"/>
      <c r="V6137"/>
    </row>
    <row r="6138" spans="1:22" x14ac:dyDescent="0.25">
      <c r="A6138">
        <v>2002</v>
      </c>
      <c r="B6138">
        <v>4</v>
      </c>
      <c r="C6138">
        <v>23</v>
      </c>
      <c r="D6138">
        <v>18</v>
      </c>
      <c r="E6138" s="13">
        <v>14.8</v>
      </c>
      <c r="F6138" s="7">
        <f>(((20-15)/(MIN($E$2:$E$8761)-15))*Data[[#This Row],[temperatuur]])+18.151</f>
        <v>15.041756302521009</v>
      </c>
      <c r="G6138" s="7">
        <f>Data[[#This Row],[Tintern ]]-Data[[#This Row],[temperatuur]]</f>
        <v>0.24175630252100788</v>
      </c>
      <c r="H6138" s="7">
        <f>ROUND(IF(Data[[#This Row],[deltaT]]&gt;0,(Data[[#This Row],[Tintern ]]-Data[[#This Row],[temperatuur]])*Uitgangspunten!$B$9,0),1)</f>
        <v>0.8</v>
      </c>
      <c r="I6138"/>
      <c r="J6138"/>
      <c r="K6138" s="6"/>
      <c r="O6138" s="5"/>
      <c r="P6138" s="8"/>
      <c r="U6138"/>
      <c r="V6138"/>
    </row>
    <row r="6139" spans="1:22" x14ac:dyDescent="0.25">
      <c r="A6139">
        <v>2000</v>
      </c>
      <c r="B6139">
        <v>5</v>
      </c>
      <c r="C6139">
        <v>22</v>
      </c>
      <c r="D6139">
        <v>12</v>
      </c>
      <c r="E6139" s="13">
        <v>14.8</v>
      </c>
      <c r="F6139" s="7">
        <f>(((20-15)/(MIN($E$2:$E$8761)-15))*Data[[#This Row],[temperatuur]])+18.151</f>
        <v>15.041756302521009</v>
      </c>
      <c r="G6139" s="7">
        <f>Data[[#This Row],[Tintern ]]-Data[[#This Row],[temperatuur]]</f>
        <v>0.24175630252100788</v>
      </c>
      <c r="H6139" s="7">
        <f>ROUND(IF(Data[[#This Row],[deltaT]]&gt;0,(Data[[#This Row],[Tintern ]]-Data[[#This Row],[temperatuur]])*Uitgangspunten!$B$9,0),1)</f>
        <v>0.8</v>
      </c>
      <c r="I6139"/>
      <c r="J6139"/>
      <c r="K6139" s="6"/>
      <c r="O6139" s="5"/>
      <c r="P6139" s="8"/>
      <c r="U6139"/>
      <c r="V6139"/>
    </row>
    <row r="6140" spans="1:22" x14ac:dyDescent="0.25">
      <c r="A6140">
        <v>2000</v>
      </c>
      <c r="B6140">
        <v>5</v>
      </c>
      <c r="C6140">
        <v>25</v>
      </c>
      <c r="D6140">
        <v>17</v>
      </c>
      <c r="E6140" s="13">
        <v>14.8</v>
      </c>
      <c r="F6140" s="7">
        <f>(((20-15)/(MIN($E$2:$E$8761)-15))*Data[[#This Row],[temperatuur]])+18.151</f>
        <v>15.041756302521009</v>
      </c>
      <c r="G6140" s="7">
        <f>Data[[#This Row],[Tintern ]]-Data[[#This Row],[temperatuur]]</f>
        <v>0.24175630252100788</v>
      </c>
      <c r="H6140" s="7">
        <f>ROUND(IF(Data[[#This Row],[deltaT]]&gt;0,(Data[[#This Row],[Tintern ]]-Data[[#This Row],[temperatuur]])*Uitgangspunten!$B$9,0),1)</f>
        <v>0.8</v>
      </c>
      <c r="I6140"/>
      <c r="J6140"/>
      <c r="K6140" s="6"/>
      <c r="O6140" s="5"/>
      <c r="P6140" s="8"/>
      <c r="U6140"/>
      <c r="V6140"/>
    </row>
    <row r="6141" spans="1:22" x14ac:dyDescent="0.25">
      <c r="A6141">
        <v>2000</v>
      </c>
      <c r="B6141">
        <v>5</v>
      </c>
      <c r="C6141">
        <v>31</v>
      </c>
      <c r="D6141">
        <v>9</v>
      </c>
      <c r="E6141" s="13">
        <v>14.8</v>
      </c>
      <c r="F6141" s="7">
        <f>(((20-15)/(MIN($E$2:$E$8761)-15))*Data[[#This Row],[temperatuur]])+18.151</f>
        <v>15.041756302521009</v>
      </c>
      <c r="G6141" s="7">
        <f>Data[[#This Row],[Tintern ]]-Data[[#This Row],[temperatuur]]</f>
        <v>0.24175630252100788</v>
      </c>
      <c r="H6141" s="7">
        <f>ROUND(IF(Data[[#This Row],[deltaT]]&gt;0,(Data[[#This Row],[Tintern ]]-Data[[#This Row],[temperatuur]])*Uitgangspunten!$B$9,0),1)</f>
        <v>0.8</v>
      </c>
      <c r="I6141"/>
      <c r="J6141"/>
      <c r="K6141" s="6"/>
      <c r="O6141" s="5"/>
      <c r="P6141" s="8"/>
      <c r="U6141"/>
      <c r="V6141"/>
    </row>
    <row r="6142" spans="1:22" x14ac:dyDescent="0.25">
      <c r="A6142">
        <v>2011</v>
      </c>
      <c r="B6142">
        <v>6</v>
      </c>
      <c r="C6142">
        <v>2</v>
      </c>
      <c r="D6142">
        <v>23</v>
      </c>
      <c r="E6142" s="13">
        <v>14.8</v>
      </c>
      <c r="F6142" s="7">
        <f>(((20-15)/(MIN($E$2:$E$8761)-15))*Data[[#This Row],[temperatuur]])+18.151</f>
        <v>15.041756302521009</v>
      </c>
      <c r="G6142" s="7">
        <f>Data[[#This Row],[Tintern ]]-Data[[#This Row],[temperatuur]]</f>
        <v>0.24175630252100788</v>
      </c>
      <c r="H6142" s="7">
        <f>ROUND(IF(Data[[#This Row],[deltaT]]&gt;0,(Data[[#This Row],[Tintern ]]-Data[[#This Row],[temperatuur]])*Uitgangspunten!$B$9,0),1)</f>
        <v>0.8</v>
      </c>
      <c r="I6142"/>
      <c r="J6142"/>
      <c r="K6142" s="6"/>
      <c r="O6142" s="5"/>
      <c r="P6142" s="8"/>
      <c r="U6142"/>
      <c r="V6142"/>
    </row>
    <row r="6143" spans="1:22" x14ac:dyDescent="0.25">
      <c r="A6143">
        <v>2011</v>
      </c>
      <c r="B6143">
        <v>6</v>
      </c>
      <c r="C6143">
        <v>3</v>
      </c>
      <c r="D6143">
        <v>6</v>
      </c>
      <c r="E6143" s="13">
        <v>14.8</v>
      </c>
      <c r="F6143" s="7">
        <f>(((20-15)/(MIN($E$2:$E$8761)-15))*Data[[#This Row],[temperatuur]])+18.151</f>
        <v>15.041756302521009</v>
      </c>
      <c r="G6143" s="7">
        <f>Data[[#This Row],[Tintern ]]-Data[[#This Row],[temperatuur]]</f>
        <v>0.24175630252100788</v>
      </c>
      <c r="H6143" s="7">
        <f>ROUND(IF(Data[[#This Row],[deltaT]]&gt;0,(Data[[#This Row],[Tintern ]]-Data[[#This Row],[temperatuur]])*Uitgangspunten!$B$9,0),1)</f>
        <v>0.8</v>
      </c>
      <c r="I6143"/>
      <c r="J6143"/>
      <c r="K6143" s="6"/>
      <c r="O6143" s="5"/>
      <c r="P6143" s="8"/>
      <c r="U6143"/>
      <c r="V6143"/>
    </row>
    <row r="6144" spans="1:22" x14ac:dyDescent="0.25">
      <c r="A6144">
        <v>2011</v>
      </c>
      <c r="B6144">
        <v>6</v>
      </c>
      <c r="C6144">
        <v>6</v>
      </c>
      <c r="D6144">
        <v>5</v>
      </c>
      <c r="E6144" s="13">
        <v>14.8</v>
      </c>
      <c r="F6144" s="7">
        <f>(((20-15)/(MIN($E$2:$E$8761)-15))*Data[[#This Row],[temperatuur]])+18.151</f>
        <v>15.041756302521009</v>
      </c>
      <c r="G6144" s="7">
        <f>Data[[#This Row],[Tintern ]]-Data[[#This Row],[temperatuur]]</f>
        <v>0.24175630252100788</v>
      </c>
      <c r="H6144" s="7">
        <f>ROUND(IF(Data[[#This Row],[deltaT]]&gt;0,(Data[[#This Row],[Tintern ]]-Data[[#This Row],[temperatuur]])*Uitgangspunten!$B$9,0),1)</f>
        <v>0.8</v>
      </c>
      <c r="I6144"/>
      <c r="J6144"/>
      <c r="K6144" s="6"/>
      <c r="O6144" s="5"/>
      <c r="P6144" s="8"/>
      <c r="U6144"/>
      <c r="V6144"/>
    </row>
    <row r="6145" spans="1:22" x14ac:dyDescent="0.25">
      <c r="A6145">
        <v>2011</v>
      </c>
      <c r="B6145">
        <v>6</v>
      </c>
      <c r="C6145">
        <v>13</v>
      </c>
      <c r="D6145">
        <v>3</v>
      </c>
      <c r="E6145" s="13">
        <v>14.8</v>
      </c>
      <c r="F6145" s="7">
        <f>(((20-15)/(MIN($E$2:$E$8761)-15))*Data[[#This Row],[temperatuur]])+18.151</f>
        <v>15.041756302521009</v>
      </c>
      <c r="G6145" s="7">
        <f>Data[[#This Row],[Tintern ]]-Data[[#This Row],[temperatuur]]</f>
        <v>0.24175630252100788</v>
      </c>
      <c r="H6145" s="7">
        <f>ROUND(IF(Data[[#This Row],[deltaT]]&gt;0,(Data[[#This Row],[Tintern ]]-Data[[#This Row],[temperatuur]])*Uitgangspunten!$B$9,0),1)</f>
        <v>0.8</v>
      </c>
      <c r="I6145"/>
      <c r="J6145"/>
      <c r="K6145" s="6"/>
      <c r="O6145" s="5"/>
      <c r="P6145" s="8"/>
      <c r="U6145"/>
      <c r="V6145"/>
    </row>
    <row r="6146" spans="1:22" x14ac:dyDescent="0.25">
      <c r="A6146">
        <v>2011</v>
      </c>
      <c r="B6146">
        <v>6</v>
      </c>
      <c r="C6146">
        <v>14</v>
      </c>
      <c r="D6146">
        <v>5</v>
      </c>
      <c r="E6146" s="13">
        <v>14.8</v>
      </c>
      <c r="F6146" s="7">
        <f>(((20-15)/(MIN($E$2:$E$8761)-15))*Data[[#This Row],[temperatuur]])+18.151</f>
        <v>15.041756302521009</v>
      </c>
      <c r="G6146" s="7">
        <f>Data[[#This Row],[Tintern ]]-Data[[#This Row],[temperatuur]]</f>
        <v>0.24175630252100788</v>
      </c>
      <c r="H6146" s="7">
        <f>ROUND(IF(Data[[#This Row],[deltaT]]&gt;0,(Data[[#This Row],[Tintern ]]-Data[[#This Row],[temperatuur]])*Uitgangspunten!$B$9,0),1)</f>
        <v>0.8</v>
      </c>
      <c r="I6146">
        <f>(MAX(E6122:E6145)+MIN(E6122:E6145))/20</f>
        <v>1.4750000000000001</v>
      </c>
      <c r="J6146"/>
      <c r="K6146" s="6"/>
      <c r="O6146" s="5"/>
      <c r="P6146" s="8"/>
      <c r="U6146"/>
      <c r="V6146"/>
    </row>
    <row r="6147" spans="1:22" x14ac:dyDescent="0.25">
      <c r="A6147">
        <v>2011</v>
      </c>
      <c r="B6147">
        <v>6</v>
      </c>
      <c r="C6147">
        <v>19</v>
      </c>
      <c r="D6147">
        <v>11</v>
      </c>
      <c r="E6147" s="13">
        <v>14.8</v>
      </c>
      <c r="F6147" s="7">
        <f>(((20-15)/(MIN($E$2:$E$8761)-15))*Data[[#This Row],[temperatuur]])+18.151</f>
        <v>15.041756302521009</v>
      </c>
      <c r="G6147" s="7">
        <f>Data[[#This Row],[Tintern ]]-Data[[#This Row],[temperatuur]]</f>
        <v>0.24175630252100788</v>
      </c>
      <c r="H6147" s="7">
        <f>ROUND(IF(Data[[#This Row],[deltaT]]&gt;0,(Data[[#This Row],[Tintern ]]-Data[[#This Row],[temperatuur]])*Uitgangspunten!$B$9,0),1)</f>
        <v>0.8</v>
      </c>
      <c r="I6147"/>
      <c r="J6147"/>
      <c r="K6147" s="6"/>
      <c r="O6147" s="5"/>
      <c r="P6147" s="8"/>
      <c r="U6147"/>
      <c r="V6147"/>
    </row>
    <row r="6148" spans="1:22" x14ac:dyDescent="0.25">
      <c r="A6148">
        <v>2011</v>
      </c>
      <c r="B6148">
        <v>6</v>
      </c>
      <c r="C6148">
        <v>21</v>
      </c>
      <c r="D6148">
        <v>3</v>
      </c>
      <c r="E6148" s="13">
        <v>14.8</v>
      </c>
      <c r="F6148" s="7">
        <f>(((20-15)/(MIN($E$2:$E$8761)-15))*Data[[#This Row],[temperatuur]])+18.151</f>
        <v>15.041756302521009</v>
      </c>
      <c r="G6148" s="7">
        <f>Data[[#This Row],[Tintern ]]-Data[[#This Row],[temperatuur]]</f>
        <v>0.24175630252100788</v>
      </c>
      <c r="H6148" s="7">
        <f>ROUND(IF(Data[[#This Row],[deltaT]]&gt;0,(Data[[#This Row],[Tintern ]]-Data[[#This Row],[temperatuur]])*Uitgangspunten!$B$9,0),1)</f>
        <v>0.8</v>
      </c>
      <c r="I6148"/>
      <c r="J6148"/>
      <c r="K6148" s="6"/>
      <c r="O6148" s="5"/>
      <c r="P6148" s="8"/>
      <c r="U6148"/>
      <c r="V6148"/>
    </row>
    <row r="6149" spans="1:22" x14ac:dyDescent="0.25">
      <c r="A6149">
        <v>2011</v>
      </c>
      <c r="B6149">
        <v>6</v>
      </c>
      <c r="C6149">
        <v>25</v>
      </c>
      <c r="D6149">
        <v>15</v>
      </c>
      <c r="E6149" s="13">
        <v>14.8</v>
      </c>
      <c r="F6149" s="7">
        <f>(((20-15)/(MIN($E$2:$E$8761)-15))*Data[[#This Row],[temperatuur]])+18.151</f>
        <v>15.041756302521009</v>
      </c>
      <c r="G6149" s="7">
        <f>Data[[#This Row],[Tintern ]]-Data[[#This Row],[temperatuur]]</f>
        <v>0.24175630252100788</v>
      </c>
      <c r="H6149" s="7">
        <f>ROUND(IF(Data[[#This Row],[deltaT]]&gt;0,(Data[[#This Row],[Tintern ]]-Data[[#This Row],[temperatuur]])*Uitgangspunten!$B$9,0),1)</f>
        <v>0.8</v>
      </c>
      <c r="I6149"/>
      <c r="J6149"/>
      <c r="K6149" s="6"/>
      <c r="O6149" s="5"/>
      <c r="P6149" s="8"/>
      <c r="U6149"/>
      <c r="V6149"/>
    </row>
    <row r="6150" spans="1:22" x14ac:dyDescent="0.25">
      <c r="A6150">
        <v>2008</v>
      </c>
      <c r="B6150">
        <v>7</v>
      </c>
      <c r="C6150">
        <v>6</v>
      </c>
      <c r="D6150">
        <v>24</v>
      </c>
      <c r="E6150" s="13">
        <v>14.8</v>
      </c>
      <c r="F6150" s="7">
        <f>(((20-15)/(MIN($E$2:$E$8761)-15))*Data[[#This Row],[temperatuur]])+18.151</f>
        <v>15.041756302521009</v>
      </c>
      <c r="G6150" s="7">
        <f>Data[[#This Row],[Tintern ]]-Data[[#This Row],[temperatuur]]</f>
        <v>0.24175630252100788</v>
      </c>
      <c r="H6150" s="7">
        <f>ROUND(IF(Data[[#This Row],[deltaT]]&gt;0,(Data[[#This Row],[Tintern ]]-Data[[#This Row],[temperatuur]])*Uitgangspunten!$B$9,0),1)</f>
        <v>0.8</v>
      </c>
      <c r="I6150"/>
      <c r="J6150"/>
      <c r="K6150" s="6"/>
      <c r="O6150" s="5"/>
      <c r="P6150" s="8"/>
      <c r="U6150"/>
      <c r="V6150"/>
    </row>
    <row r="6151" spans="1:22" x14ac:dyDescent="0.25">
      <c r="A6151">
        <v>2008</v>
      </c>
      <c r="B6151">
        <v>7</v>
      </c>
      <c r="C6151">
        <v>8</v>
      </c>
      <c r="D6151">
        <v>10</v>
      </c>
      <c r="E6151" s="13">
        <v>14.8</v>
      </c>
      <c r="F6151" s="7">
        <f>(((20-15)/(MIN($E$2:$E$8761)-15))*Data[[#This Row],[temperatuur]])+18.151</f>
        <v>15.041756302521009</v>
      </c>
      <c r="G6151" s="7">
        <f>Data[[#This Row],[Tintern ]]-Data[[#This Row],[temperatuur]]</f>
        <v>0.24175630252100788</v>
      </c>
      <c r="H6151" s="7">
        <f>ROUND(IF(Data[[#This Row],[deltaT]]&gt;0,(Data[[#This Row],[Tintern ]]-Data[[#This Row],[temperatuur]])*Uitgangspunten!$B$9,0),1)</f>
        <v>0.8</v>
      </c>
      <c r="I6151"/>
      <c r="J6151"/>
      <c r="K6151" s="6"/>
      <c r="O6151" s="5"/>
      <c r="P6151" s="8"/>
      <c r="U6151"/>
      <c r="V6151"/>
    </row>
    <row r="6152" spans="1:22" x14ac:dyDescent="0.25">
      <c r="A6152">
        <v>2008</v>
      </c>
      <c r="B6152">
        <v>7</v>
      </c>
      <c r="C6152">
        <v>9</v>
      </c>
      <c r="D6152">
        <v>18</v>
      </c>
      <c r="E6152" s="13">
        <v>14.8</v>
      </c>
      <c r="F6152" s="7">
        <f>(((20-15)/(MIN($E$2:$E$8761)-15))*Data[[#This Row],[temperatuur]])+18.151</f>
        <v>15.041756302521009</v>
      </c>
      <c r="G6152" s="7">
        <f>Data[[#This Row],[Tintern ]]-Data[[#This Row],[temperatuur]]</f>
        <v>0.24175630252100788</v>
      </c>
      <c r="H6152" s="7">
        <f>ROUND(IF(Data[[#This Row],[deltaT]]&gt;0,(Data[[#This Row],[Tintern ]]-Data[[#This Row],[temperatuur]])*Uitgangspunten!$B$9,0),1)</f>
        <v>0.8</v>
      </c>
      <c r="I6152"/>
      <c r="J6152"/>
      <c r="K6152" s="6"/>
      <c r="O6152" s="5"/>
      <c r="P6152" s="8"/>
      <c r="U6152"/>
      <c r="V6152"/>
    </row>
    <row r="6153" spans="1:22" x14ac:dyDescent="0.25">
      <c r="A6153">
        <v>2008</v>
      </c>
      <c r="B6153">
        <v>7</v>
      </c>
      <c r="C6153">
        <v>9</v>
      </c>
      <c r="D6153">
        <v>21</v>
      </c>
      <c r="E6153" s="13">
        <v>14.8</v>
      </c>
      <c r="F6153" s="7">
        <f>(((20-15)/(MIN($E$2:$E$8761)-15))*Data[[#This Row],[temperatuur]])+18.151</f>
        <v>15.041756302521009</v>
      </c>
      <c r="G6153" s="7">
        <f>Data[[#This Row],[Tintern ]]-Data[[#This Row],[temperatuur]]</f>
        <v>0.24175630252100788</v>
      </c>
      <c r="H6153" s="7">
        <f>ROUND(IF(Data[[#This Row],[deltaT]]&gt;0,(Data[[#This Row],[Tintern ]]-Data[[#This Row],[temperatuur]])*Uitgangspunten!$B$9,0),1)</f>
        <v>0.8</v>
      </c>
      <c r="I6153"/>
      <c r="J6153"/>
      <c r="K6153" s="6"/>
      <c r="O6153" s="5"/>
      <c r="P6153" s="8"/>
      <c r="U6153"/>
      <c r="V6153"/>
    </row>
    <row r="6154" spans="1:22" x14ac:dyDescent="0.25">
      <c r="A6154">
        <v>2008</v>
      </c>
      <c r="B6154">
        <v>7</v>
      </c>
      <c r="C6154">
        <v>10</v>
      </c>
      <c r="D6154">
        <v>23</v>
      </c>
      <c r="E6154" s="13">
        <v>14.8</v>
      </c>
      <c r="F6154" s="7">
        <f>(((20-15)/(MIN($E$2:$E$8761)-15))*Data[[#This Row],[temperatuur]])+18.151</f>
        <v>15.041756302521009</v>
      </c>
      <c r="G6154" s="7">
        <f>Data[[#This Row],[Tintern ]]-Data[[#This Row],[temperatuur]]</f>
        <v>0.24175630252100788</v>
      </c>
      <c r="H6154" s="7">
        <f>ROUND(IF(Data[[#This Row],[deltaT]]&gt;0,(Data[[#This Row],[Tintern ]]-Data[[#This Row],[temperatuur]])*Uitgangspunten!$B$9,0),1)</f>
        <v>0.8</v>
      </c>
      <c r="I6154"/>
      <c r="J6154"/>
      <c r="K6154" s="6"/>
      <c r="O6154" s="5"/>
      <c r="P6154" s="8"/>
      <c r="U6154"/>
      <c r="V6154"/>
    </row>
    <row r="6155" spans="1:22" x14ac:dyDescent="0.25">
      <c r="A6155">
        <v>2008</v>
      </c>
      <c r="B6155">
        <v>7</v>
      </c>
      <c r="C6155">
        <v>11</v>
      </c>
      <c r="D6155">
        <v>23</v>
      </c>
      <c r="E6155" s="13">
        <v>14.8</v>
      </c>
      <c r="F6155" s="7">
        <f>(((20-15)/(MIN($E$2:$E$8761)-15))*Data[[#This Row],[temperatuur]])+18.151</f>
        <v>15.041756302521009</v>
      </c>
      <c r="G6155" s="7">
        <f>Data[[#This Row],[Tintern ]]-Data[[#This Row],[temperatuur]]</f>
        <v>0.24175630252100788</v>
      </c>
      <c r="H6155" s="7">
        <f>ROUND(IF(Data[[#This Row],[deltaT]]&gt;0,(Data[[#This Row],[Tintern ]]-Data[[#This Row],[temperatuur]])*Uitgangspunten!$B$9,0),1)</f>
        <v>0.8</v>
      </c>
      <c r="I6155"/>
      <c r="J6155"/>
      <c r="K6155" s="6"/>
      <c r="O6155" s="5"/>
      <c r="P6155" s="8"/>
      <c r="U6155"/>
      <c r="V6155"/>
    </row>
    <row r="6156" spans="1:22" x14ac:dyDescent="0.25">
      <c r="A6156">
        <v>2008</v>
      </c>
      <c r="B6156">
        <v>7</v>
      </c>
      <c r="C6156">
        <v>12</v>
      </c>
      <c r="D6156">
        <v>8</v>
      </c>
      <c r="E6156" s="13">
        <v>14.8</v>
      </c>
      <c r="F6156" s="7">
        <f>(((20-15)/(MIN($E$2:$E$8761)-15))*Data[[#This Row],[temperatuur]])+18.151</f>
        <v>15.041756302521009</v>
      </c>
      <c r="G6156" s="7">
        <f>Data[[#This Row],[Tintern ]]-Data[[#This Row],[temperatuur]]</f>
        <v>0.24175630252100788</v>
      </c>
      <c r="H6156" s="7">
        <f>ROUND(IF(Data[[#This Row],[deltaT]]&gt;0,(Data[[#This Row],[Tintern ]]-Data[[#This Row],[temperatuur]])*Uitgangspunten!$B$9,0),1)</f>
        <v>0.8</v>
      </c>
      <c r="I6156"/>
      <c r="J6156"/>
      <c r="K6156" s="6"/>
      <c r="O6156" s="5"/>
      <c r="P6156" s="8"/>
      <c r="U6156"/>
      <c r="V6156"/>
    </row>
    <row r="6157" spans="1:22" x14ac:dyDescent="0.25">
      <c r="A6157">
        <v>2008</v>
      </c>
      <c r="B6157">
        <v>7</v>
      </c>
      <c r="C6157">
        <v>17</v>
      </c>
      <c r="D6157">
        <v>4</v>
      </c>
      <c r="E6157" s="13">
        <v>14.8</v>
      </c>
      <c r="F6157" s="7">
        <f>(((20-15)/(MIN($E$2:$E$8761)-15))*Data[[#This Row],[temperatuur]])+18.151</f>
        <v>15.041756302521009</v>
      </c>
      <c r="G6157" s="7">
        <f>Data[[#This Row],[Tintern ]]-Data[[#This Row],[temperatuur]]</f>
        <v>0.24175630252100788</v>
      </c>
      <c r="H6157" s="7">
        <f>ROUND(IF(Data[[#This Row],[deltaT]]&gt;0,(Data[[#This Row],[Tintern ]]-Data[[#This Row],[temperatuur]])*Uitgangspunten!$B$9,0),1)</f>
        <v>0.8</v>
      </c>
      <c r="I6157"/>
      <c r="J6157"/>
      <c r="K6157" s="6"/>
      <c r="O6157" s="5"/>
      <c r="P6157" s="8"/>
      <c r="U6157"/>
      <c r="V6157"/>
    </row>
    <row r="6158" spans="1:22" x14ac:dyDescent="0.25">
      <c r="A6158">
        <v>2008</v>
      </c>
      <c r="B6158">
        <v>7</v>
      </c>
      <c r="C6158">
        <v>17</v>
      </c>
      <c r="D6158">
        <v>5</v>
      </c>
      <c r="E6158" s="13">
        <v>14.8</v>
      </c>
      <c r="F6158" s="7">
        <f>(((20-15)/(MIN($E$2:$E$8761)-15))*Data[[#This Row],[temperatuur]])+18.151</f>
        <v>15.041756302521009</v>
      </c>
      <c r="G6158" s="7">
        <f>Data[[#This Row],[Tintern ]]-Data[[#This Row],[temperatuur]]</f>
        <v>0.24175630252100788</v>
      </c>
      <c r="H6158" s="7">
        <f>ROUND(IF(Data[[#This Row],[deltaT]]&gt;0,(Data[[#This Row],[Tintern ]]-Data[[#This Row],[temperatuur]])*Uitgangspunten!$B$9,0),1)</f>
        <v>0.8</v>
      </c>
      <c r="I6158"/>
      <c r="J6158"/>
      <c r="K6158" s="6"/>
      <c r="O6158" s="5"/>
      <c r="P6158" s="8"/>
      <c r="U6158"/>
      <c r="V6158"/>
    </row>
    <row r="6159" spans="1:22" x14ac:dyDescent="0.25">
      <c r="A6159">
        <v>2008</v>
      </c>
      <c r="B6159">
        <v>7</v>
      </c>
      <c r="C6159">
        <v>17</v>
      </c>
      <c r="D6159">
        <v>15</v>
      </c>
      <c r="E6159" s="13">
        <v>14.8</v>
      </c>
      <c r="F6159" s="7">
        <f>(((20-15)/(MIN($E$2:$E$8761)-15))*Data[[#This Row],[temperatuur]])+18.151</f>
        <v>15.041756302521009</v>
      </c>
      <c r="G6159" s="7">
        <f>Data[[#This Row],[Tintern ]]-Data[[#This Row],[temperatuur]]</f>
        <v>0.24175630252100788</v>
      </c>
      <c r="H6159" s="7">
        <f>ROUND(IF(Data[[#This Row],[deltaT]]&gt;0,(Data[[#This Row],[Tintern ]]-Data[[#This Row],[temperatuur]])*Uitgangspunten!$B$9,0),1)</f>
        <v>0.8</v>
      </c>
      <c r="I6159"/>
      <c r="J6159"/>
      <c r="K6159" s="6"/>
      <c r="O6159" s="5"/>
      <c r="P6159" s="8"/>
      <c r="U6159"/>
      <c r="V6159"/>
    </row>
    <row r="6160" spans="1:22" x14ac:dyDescent="0.25">
      <c r="A6160">
        <v>2008</v>
      </c>
      <c r="B6160">
        <v>7</v>
      </c>
      <c r="C6160">
        <v>30</v>
      </c>
      <c r="D6160">
        <v>1</v>
      </c>
      <c r="E6160" s="13">
        <v>14.8</v>
      </c>
      <c r="F6160" s="7">
        <f>(((20-15)/(MIN($E$2:$E$8761)-15))*Data[[#This Row],[temperatuur]])+18.151</f>
        <v>15.041756302521009</v>
      </c>
      <c r="G6160" s="7">
        <f>Data[[#This Row],[Tintern ]]-Data[[#This Row],[temperatuur]]</f>
        <v>0.24175630252100788</v>
      </c>
      <c r="H6160" s="7">
        <f>ROUND(IF(Data[[#This Row],[deltaT]]&gt;0,(Data[[#This Row],[Tintern ]]-Data[[#This Row],[temperatuur]])*Uitgangspunten!$B$9,0),1)</f>
        <v>0.8</v>
      </c>
      <c r="I6160"/>
      <c r="J6160"/>
      <c r="K6160" s="6"/>
      <c r="O6160" s="5"/>
      <c r="P6160" s="8"/>
      <c r="U6160"/>
      <c r="V6160"/>
    </row>
    <row r="6161" spans="1:22" x14ac:dyDescent="0.25">
      <c r="A6161">
        <v>2001</v>
      </c>
      <c r="B6161">
        <v>8</v>
      </c>
      <c r="C6161">
        <v>1</v>
      </c>
      <c r="D6161">
        <v>22</v>
      </c>
      <c r="E6161" s="13">
        <v>14.8</v>
      </c>
      <c r="F6161" s="7">
        <f>(((20-15)/(MIN($E$2:$E$8761)-15))*Data[[#This Row],[temperatuur]])+18.151</f>
        <v>15.041756302521009</v>
      </c>
      <c r="G6161" s="7">
        <f>Data[[#This Row],[Tintern ]]-Data[[#This Row],[temperatuur]]</f>
        <v>0.24175630252100788</v>
      </c>
      <c r="H6161" s="7">
        <f>ROUND(IF(Data[[#This Row],[deltaT]]&gt;0,(Data[[#This Row],[Tintern ]]-Data[[#This Row],[temperatuur]])*Uitgangspunten!$B$9,0),1)</f>
        <v>0.8</v>
      </c>
      <c r="I6161"/>
      <c r="J6161"/>
      <c r="K6161" s="6"/>
      <c r="O6161" s="5"/>
      <c r="P6161" s="8"/>
      <c r="U6161"/>
      <c r="V6161"/>
    </row>
    <row r="6162" spans="1:22" x14ac:dyDescent="0.25">
      <c r="A6162">
        <v>2001</v>
      </c>
      <c r="B6162">
        <v>8</v>
      </c>
      <c r="C6162">
        <v>3</v>
      </c>
      <c r="D6162">
        <v>21</v>
      </c>
      <c r="E6162" s="13">
        <v>14.8</v>
      </c>
      <c r="F6162" s="7">
        <f>(((20-15)/(MIN($E$2:$E$8761)-15))*Data[[#This Row],[temperatuur]])+18.151</f>
        <v>15.041756302521009</v>
      </c>
      <c r="G6162" s="7">
        <f>Data[[#This Row],[Tintern ]]-Data[[#This Row],[temperatuur]]</f>
        <v>0.24175630252100788</v>
      </c>
      <c r="H6162" s="7">
        <f>ROUND(IF(Data[[#This Row],[deltaT]]&gt;0,(Data[[#This Row],[Tintern ]]-Data[[#This Row],[temperatuur]])*Uitgangspunten!$B$9,0),1)</f>
        <v>0.8</v>
      </c>
      <c r="I6162"/>
      <c r="J6162"/>
      <c r="K6162" s="6"/>
      <c r="O6162" s="5"/>
      <c r="P6162" s="8"/>
      <c r="U6162"/>
      <c r="V6162"/>
    </row>
    <row r="6163" spans="1:22" x14ac:dyDescent="0.25">
      <c r="A6163">
        <v>2001</v>
      </c>
      <c r="B6163">
        <v>8</v>
      </c>
      <c r="C6163">
        <v>5</v>
      </c>
      <c r="D6163">
        <v>3</v>
      </c>
      <c r="E6163" s="13">
        <v>14.8</v>
      </c>
      <c r="F6163" s="7">
        <f>(((20-15)/(MIN($E$2:$E$8761)-15))*Data[[#This Row],[temperatuur]])+18.151</f>
        <v>15.041756302521009</v>
      </c>
      <c r="G6163" s="7">
        <f>Data[[#This Row],[Tintern ]]-Data[[#This Row],[temperatuur]]</f>
        <v>0.24175630252100788</v>
      </c>
      <c r="H6163" s="7">
        <f>ROUND(IF(Data[[#This Row],[deltaT]]&gt;0,(Data[[#This Row],[Tintern ]]-Data[[#This Row],[temperatuur]])*Uitgangspunten!$B$9,0),1)</f>
        <v>0.8</v>
      </c>
      <c r="I6163"/>
      <c r="J6163"/>
      <c r="K6163" s="6"/>
      <c r="O6163" s="5"/>
      <c r="P6163" s="8"/>
      <c r="U6163"/>
      <c r="V6163"/>
    </row>
    <row r="6164" spans="1:22" x14ac:dyDescent="0.25">
      <c r="A6164">
        <v>2001</v>
      </c>
      <c r="B6164">
        <v>8</v>
      </c>
      <c r="C6164">
        <v>5</v>
      </c>
      <c r="D6164">
        <v>4</v>
      </c>
      <c r="E6164" s="13">
        <v>14.8</v>
      </c>
      <c r="F6164" s="7">
        <f>(((20-15)/(MIN($E$2:$E$8761)-15))*Data[[#This Row],[temperatuur]])+18.151</f>
        <v>15.041756302521009</v>
      </c>
      <c r="G6164" s="7">
        <f>Data[[#This Row],[Tintern ]]-Data[[#This Row],[temperatuur]]</f>
        <v>0.24175630252100788</v>
      </c>
      <c r="H6164" s="7">
        <f>ROUND(IF(Data[[#This Row],[deltaT]]&gt;0,(Data[[#This Row],[Tintern ]]-Data[[#This Row],[temperatuur]])*Uitgangspunten!$B$9,0),1)</f>
        <v>0.8</v>
      </c>
      <c r="I6164"/>
      <c r="J6164"/>
      <c r="K6164" s="6"/>
      <c r="O6164" s="5"/>
      <c r="P6164" s="8"/>
      <c r="U6164"/>
      <c r="V6164"/>
    </row>
    <row r="6165" spans="1:22" x14ac:dyDescent="0.25">
      <c r="A6165">
        <v>2001</v>
      </c>
      <c r="B6165">
        <v>8</v>
      </c>
      <c r="C6165">
        <v>8</v>
      </c>
      <c r="D6165">
        <v>23</v>
      </c>
      <c r="E6165" s="13">
        <v>14.8</v>
      </c>
      <c r="F6165" s="7">
        <f>(((20-15)/(MIN($E$2:$E$8761)-15))*Data[[#This Row],[temperatuur]])+18.151</f>
        <v>15.041756302521009</v>
      </c>
      <c r="G6165" s="7">
        <f>Data[[#This Row],[Tintern ]]-Data[[#This Row],[temperatuur]]</f>
        <v>0.24175630252100788</v>
      </c>
      <c r="H6165" s="7">
        <f>ROUND(IF(Data[[#This Row],[deltaT]]&gt;0,(Data[[#This Row],[Tintern ]]-Data[[#This Row],[temperatuur]])*Uitgangspunten!$B$9,0),1)</f>
        <v>0.8</v>
      </c>
      <c r="I6165"/>
      <c r="J6165"/>
      <c r="K6165" s="6"/>
      <c r="O6165" s="5"/>
      <c r="P6165" s="8"/>
      <c r="U6165"/>
      <c r="V6165"/>
    </row>
    <row r="6166" spans="1:22" x14ac:dyDescent="0.25">
      <c r="A6166">
        <v>2001</v>
      </c>
      <c r="B6166">
        <v>8</v>
      </c>
      <c r="C6166">
        <v>9</v>
      </c>
      <c r="D6166">
        <v>19</v>
      </c>
      <c r="E6166" s="13">
        <v>14.8</v>
      </c>
      <c r="F6166" s="7">
        <f>(((20-15)/(MIN($E$2:$E$8761)-15))*Data[[#This Row],[temperatuur]])+18.151</f>
        <v>15.041756302521009</v>
      </c>
      <c r="G6166" s="7">
        <f>Data[[#This Row],[Tintern ]]-Data[[#This Row],[temperatuur]]</f>
        <v>0.24175630252100788</v>
      </c>
      <c r="H6166" s="7">
        <f>ROUND(IF(Data[[#This Row],[deltaT]]&gt;0,(Data[[#This Row],[Tintern ]]-Data[[#This Row],[temperatuur]])*Uitgangspunten!$B$9,0),1)</f>
        <v>0.8</v>
      </c>
      <c r="I6166"/>
      <c r="J6166"/>
      <c r="K6166" s="6"/>
      <c r="O6166" s="5"/>
      <c r="P6166" s="8"/>
      <c r="U6166"/>
      <c r="V6166"/>
    </row>
    <row r="6167" spans="1:22" x14ac:dyDescent="0.25">
      <c r="A6167">
        <v>2001</v>
      </c>
      <c r="B6167">
        <v>8</v>
      </c>
      <c r="C6167">
        <v>10</v>
      </c>
      <c r="D6167">
        <v>20</v>
      </c>
      <c r="E6167" s="13">
        <v>14.8</v>
      </c>
      <c r="F6167" s="7">
        <f>(((20-15)/(MIN($E$2:$E$8761)-15))*Data[[#This Row],[temperatuur]])+18.151</f>
        <v>15.041756302521009</v>
      </c>
      <c r="G6167" s="7">
        <f>Data[[#This Row],[Tintern ]]-Data[[#This Row],[temperatuur]]</f>
        <v>0.24175630252100788</v>
      </c>
      <c r="H6167" s="7">
        <f>ROUND(IF(Data[[#This Row],[deltaT]]&gt;0,(Data[[#This Row],[Tintern ]]-Data[[#This Row],[temperatuur]])*Uitgangspunten!$B$9,0),1)</f>
        <v>0.8</v>
      </c>
      <c r="I6167"/>
      <c r="J6167"/>
      <c r="K6167" s="6"/>
      <c r="O6167" s="5"/>
      <c r="P6167" s="8"/>
      <c r="U6167"/>
      <c r="V6167"/>
    </row>
    <row r="6168" spans="1:22" x14ac:dyDescent="0.25">
      <c r="A6168">
        <v>2011</v>
      </c>
      <c r="B6168">
        <v>9</v>
      </c>
      <c r="C6168">
        <v>6</v>
      </c>
      <c r="D6168">
        <v>2</v>
      </c>
      <c r="E6168" s="13">
        <v>14.8</v>
      </c>
      <c r="F6168" s="7">
        <f>(((20-15)/(MIN($E$2:$E$8761)-15))*Data[[#This Row],[temperatuur]])+18.151</f>
        <v>15.041756302521009</v>
      </c>
      <c r="G6168" s="7">
        <f>Data[[#This Row],[Tintern ]]-Data[[#This Row],[temperatuur]]</f>
        <v>0.24175630252100788</v>
      </c>
      <c r="H6168" s="7">
        <f>ROUND(IF(Data[[#This Row],[deltaT]]&gt;0,(Data[[#This Row],[Tintern ]]-Data[[#This Row],[temperatuur]])*Uitgangspunten!$B$9,0),1)</f>
        <v>0.8</v>
      </c>
      <c r="I6168"/>
      <c r="J6168"/>
      <c r="K6168" s="6"/>
      <c r="O6168" s="5"/>
      <c r="P6168" s="8"/>
      <c r="U6168"/>
      <c r="V6168"/>
    </row>
    <row r="6169" spans="1:22" x14ac:dyDescent="0.25">
      <c r="A6169">
        <v>2011</v>
      </c>
      <c r="B6169">
        <v>9</v>
      </c>
      <c r="C6169">
        <v>6</v>
      </c>
      <c r="D6169">
        <v>24</v>
      </c>
      <c r="E6169" s="13">
        <v>14.8</v>
      </c>
      <c r="F6169" s="7">
        <f>(((20-15)/(MIN($E$2:$E$8761)-15))*Data[[#This Row],[temperatuur]])+18.151</f>
        <v>15.041756302521009</v>
      </c>
      <c r="G6169" s="7">
        <f>Data[[#This Row],[Tintern ]]-Data[[#This Row],[temperatuur]]</f>
        <v>0.24175630252100788</v>
      </c>
      <c r="H6169" s="7">
        <f>ROUND(IF(Data[[#This Row],[deltaT]]&gt;0,(Data[[#This Row],[Tintern ]]-Data[[#This Row],[temperatuur]])*Uitgangspunten!$B$9,0),1)</f>
        <v>0.8</v>
      </c>
      <c r="I6169"/>
      <c r="J6169"/>
      <c r="K6169" s="6"/>
      <c r="O6169" s="5"/>
      <c r="P6169" s="8"/>
      <c r="U6169"/>
      <c r="V6169"/>
    </row>
    <row r="6170" spans="1:22" x14ac:dyDescent="0.25">
      <c r="A6170">
        <v>2011</v>
      </c>
      <c r="B6170">
        <v>9</v>
      </c>
      <c r="C6170">
        <v>7</v>
      </c>
      <c r="D6170">
        <v>7</v>
      </c>
      <c r="E6170" s="13">
        <v>14.8</v>
      </c>
      <c r="F6170" s="7">
        <f>(((20-15)/(MIN($E$2:$E$8761)-15))*Data[[#This Row],[temperatuur]])+18.151</f>
        <v>15.041756302521009</v>
      </c>
      <c r="G6170" s="7">
        <f>Data[[#This Row],[Tintern ]]-Data[[#This Row],[temperatuur]]</f>
        <v>0.24175630252100788</v>
      </c>
      <c r="H6170" s="7">
        <f>ROUND(IF(Data[[#This Row],[deltaT]]&gt;0,(Data[[#This Row],[Tintern ]]-Data[[#This Row],[temperatuur]])*Uitgangspunten!$B$9,0),1)</f>
        <v>0.8</v>
      </c>
      <c r="I6170">
        <f>(MAX(E6146:E6169)+MIN(E6146:E6169))/20</f>
        <v>1.48</v>
      </c>
      <c r="J6170"/>
      <c r="K6170" s="6"/>
      <c r="O6170" s="5"/>
      <c r="P6170" s="8"/>
      <c r="U6170"/>
      <c r="V6170"/>
    </row>
    <row r="6171" spans="1:22" x14ac:dyDescent="0.25">
      <c r="A6171">
        <v>2011</v>
      </c>
      <c r="B6171">
        <v>9</v>
      </c>
      <c r="C6171">
        <v>12</v>
      </c>
      <c r="D6171">
        <v>5</v>
      </c>
      <c r="E6171" s="13">
        <v>14.8</v>
      </c>
      <c r="F6171" s="7">
        <f>(((20-15)/(MIN($E$2:$E$8761)-15))*Data[[#This Row],[temperatuur]])+18.151</f>
        <v>15.041756302521009</v>
      </c>
      <c r="G6171" s="7">
        <f>Data[[#This Row],[Tintern ]]-Data[[#This Row],[temperatuur]]</f>
        <v>0.24175630252100788</v>
      </c>
      <c r="H6171" s="7">
        <f>ROUND(IF(Data[[#This Row],[deltaT]]&gt;0,(Data[[#This Row],[Tintern ]]-Data[[#This Row],[temperatuur]])*Uitgangspunten!$B$9,0),1)</f>
        <v>0.8</v>
      </c>
      <c r="I6171"/>
      <c r="J6171"/>
      <c r="K6171" s="6"/>
      <c r="O6171" s="5"/>
      <c r="P6171" s="8"/>
      <c r="U6171"/>
      <c r="V6171"/>
    </row>
    <row r="6172" spans="1:22" x14ac:dyDescent="0.25">
      <c r="A6172">
        <v>2011</v>
      </c>
      <c r="B6172">
        <v>9</v>
      </c>
      <c r="C6172">
        <v>14</v>
      </c>
      <c r="D6172">
        <v>18</v>
      </c>
      <c r="E6172" s="13">
        <v>14.8</v>
      </c>
      <c r="F6172" s="7">
        <f>(((20-15)/(MIN($E$2:$E$8761)-15))*Data[[#This Row],[temperatuur]])+18.151</f>
        <v>15.041756302521009</v>
      </c>
      <c r="G6172" s="7">
        <f>Data[[#This Row],[Tintern ]]-Data[[#This Row],[temperatuur]]</f>
        <v>0.24175630252100788</v>
      </c>
      <c r="H6172" s="7">
        <f>ROUND(IF(Data[[#This Row],[deltaT]]&gt;0,(Data[[#This Row],[Tintern ]]-Data[[#This Row],[temperatuur]])*Uitgangspunten!$B$9,0),1)</f>
        <v>0.8</v>
      </c>
      <c r="I6172"/>
      <c r="J6172"/>
      <c r="K6172" s="6"/>
      <c r="O6172" s="5"/>
      <c r="P6172" s="8"/>
      <c r="U6172"/>
      <c r="V6172"/>
    </row>
    <row r="6173" spans="1:22" x14ac:dyDescent="0.25">
      <c r="A6173">
        <v>2011</v>
      </c>
      <c r="B6173">
        <v>9</v>
      </c>
      <c r="C6173">
        <v>18</v>
      </c>
      <c r="D6173">
        <v>11</v>
      </c>
      <c r="E6173" s="13">
        <v>14.8</v>
      </c>
      <c r="F6173" s="7">
        <f>(((20-15)/(MIN($E$2:$E$8761)-15))*Data[[#This Row],[temperatuur]])+18.151</f>
        <v>15.041756302521009</v>
      </c>
      <c r="G6173" s="7">
        <f>Data[[#This Row],[Tintern ]]-Data[[#This Row],[temperatuur]]</f>
        <v>0.24175630252100788</v>
      </c>
      <c r="H6173" s="7">
        <f>ROUND(IF(Data[[#This Row],[deltaT]]&gt;0,(Data[[#This Row],[Tintern ]]-Data[[#This Row],[temperatuur]])*Uitgangspunten!$B$9,0),1)</f>
        <v>0.8</v>
      </c>
      <c r="I6173"/>
      <c r="J6173"/>
      <c r="K6173" s="6"/>
      <c r="O6173" s="5"/>
      <c r="P6173" s="8"/>
      <c r="U6173"/>
      <c r="V6173"/>
    </row>
    <row r="6174" spans="1:22" x14ac:dyDescent="0.25">
      <c r="A6174">
        <v>2011</v>
      </c>
      <c r="B6174">
        <v>9</v>
      </c>
      <c r="C6174">
        <v>21</v>
      </c>
      <c r="D6174">
        <v>7</v>
      </c>
      <c r="E6174" s="13">
        <v>14.8</v>
      </c>
      <c r="F6174" s="7">
        <f>(((20-15)/(MIN($E$2:$E$8761)-15))*Data[[#This Row],[temperatuur]])+18.151</f>
        <v>15.041756302521009</v>
      </c>
      <c r="G6174" s="7">
        <f>Data[[#This Row],[Tintern ]]-Data[[#This Row],[temperatuur]]</f>
        <v>0.24175630252100788</v>
      </c>
      <c r="H6174" s="7">
        <f>ROUND(IF(Data[[#This Row],[deltaT]]&gt;0,(Data[[#This Row],[Tintern ]]-Data[[#This Row],[temperatuur]])*Uitgangspunten!$B$9,0),1)</f>
        <v>0.8</v>
      </c>
      <c r="I6174"/>
      <c r="J6174"/>
      <c r="K6174" s="6"/>
      <c r="O6174" s="5"/>
      <c r="P6174" s="8"/>
      <c r="U6174"/>
      <c r="V6174"/>
    </row>
    <row r="6175" spans="1:22" x14ac:dyDescent="0.25">
      <c r="A6175">
        <v>2011</v>
      </c>
      <c r="B6175">
        <v>9</v>
      </c>
      <c r="C6175">
        <v>21</v>
      </c>
      <c r="D6175">
        <v>23</v>
      </c>
      <c r="E6175" s="13">
        <v>14.8</v>
      </c>
      <c r="F6175" s="7">
        <f>(((20-15)/(MIN($E$2:$E$8761)-15))*Data[[#This Row],[temperatuur]])+18.151</f>
        <v>15.041756302521009</v>
      </c>
      <c r="G6175" s="7">
        <f>Data[[#This Row],[Tintern ]]-Data[[#This Row],[temperatuur]]</f>
        <v>0.24175630252100788</v>
      </c>
      <c r="H6175" s="7">
        <f>ROUND(IF(Data[[#This Row],[deltaT]]&gt;0,(Data[[#This Row],[Tintern ]]-Data[[#This Row],[temperatuur]])*Uitgangspunten!$B$9,0),1)</f>
        <v>0.8</v>
      </c>
      <c r="I6175"/>
      <c r="J6175"/>
      <c r="K6175" s="6"/>
      <c r="O6175" s="5"/>
      <c r="P6175" s="8"/>
      <c r="U6175"/>
      <c r="V6175"/>
    </row>
    <row r="6176" spans="1:22" x14ac:dyDescent="0.25">
      <c r="A6176">
        <v>2011</v>
      </c>
      <c r="B6176">
        <v>9</v>
      </c>
      <c r="C6176">
        <v>27</v>
      </c>
      <c r="D6176">
        <v>2</v>
      </c>
      <c r="E6176" s="13">
        <v>14.8</v>
      </c>
      <c r="F6176" s="7">
        <f>(((20-15)/(MIN($E$2:$E$8761)-15))*Data[[#This Row],[temperatuur]])+18.151</f>
        <v>15.041756302521009</v>
      </c>
      <c r="G6176" s="7">
        <f>Data[[#This Row],[Tintern ]]-Data[[#This Row],[temperatuur]]</f>
        <v>0.24175630252100788</v>
      </c>
      <c r="H6176" s="7">
        <f>ROUND(IF(Data[[#This Row],[deltaT]]&gt;0,(Data[[#This Row],[Tintern ]]-Data[[#This Row],[temperatuur]])*Uitgangspunten!$B$9,0),1)</f>
        <v>0.8</v>
      </c>
      <c r="I6176"/>
      <c r="J6176"/>
      <c r="K6176" s="6"/>
      <c r="O6176" s="5"/>
      <c r="P6176" s="8"/>
      <c r="U6176"/>
      <c r="V6176"/>
    </row>
    <row r="6177" spans="1:22" x14ac:dyDescent="0.25">
      <c r="A6177">
        <v>2010</v>
      </c>
      <c r="B6177">
        <v>10</v>
      </c>
      <c r="C6177">
        <v>3</v>
      </c>
      <c r="D6177">
        <v>6</v>
      </c>
      <c r="E6177" s="13">
        <v>14.8</v>
      </c>
      <c r="F6177" s="7">
        <f>(((20-15)/(MIN($E$2:$E$8761)-15))*Data[[#This Row],[temperatuur]])+18.151</f>
        <v>15.041756302521009</v>
      </c>
      <c r="G6177" s="7">
        <f>Data[[#This Row],[Tintern ]]-Data[[#This Row],[temperatuur]]</f>
        <v>0.24175630252100788</v>
      </c>
      <c r="H6177" s="7">
        <f>ROUND(IF(Data[[#This Row],[deltaT]]&gt;0,(Data[[#This Row],[Tintern ]]-Data[[#This Row],[temperatuur]])*Uitgangspunten!$B$9,0),1)</f>
        <v>0.8</v>
      </c>
      <c r="I6177"/>
      <c r="J6177"/>
      <c r="K6177" s="6"/>
      <c r="O6177" s="5"/>
      <c r="P6177" s="8"/>
      <c r="U6177"/>
      <c r="V6177"/>
    </row>
    <row r="6178" spans="1:22" x14ac:dyDescent="0.25">
      <c r="A6178">
        <v>2010</v>
      </c>
      <c r="B6178">
        <v>10</v>
      </c>
      <c r="C6178">
        <v>4</v>
      </c>
      <c r="D6178">
        <v>24</v>
      </c>
      <c r="E6178" s="13">
        <v>14.8</v>
      </c>
      <c r="F6178" s="7">
        <f>(((20-15)/(MIN($E$2:$E$8761)-15))*Data[[#This Row],[temperatuur]])+18.151</f>
        <v>15.041756302521009</v>
      </c>
      <c r="G6178" s="7">
        <f>Data[[#This Row],[Tintern ]]-Data[[#This Row],[temperatuur]]</f>
        <v>0.24175630252100788</v>
      </c>
      <c r="H6178" s="7">
        <f>ROUND(IF(Data[[#This Row],[deltaT]]&gt;0,(Data[[#This Row],[Tintern ]]-Data[[#This Row],[temperatuur]])*Uitgangspunten!$B$9,0),1)</f>
        <v>0.8</v>
      </c>
      <c r="I6178"/>
      <c r="J6178"/>
      <c r="K6178" s="6"/>
      <c r="O6178" s="5"/>
      <c r="P6178" s="8"/>
      <c r="U6178"/>
      <c r="V6178"/>
    </row>
    <row r="6179" spans="1:22" x14ac:dyDescent="0.25">
      <c r="A6179">
        <v>2010</v>
      </c>
      <c r="B6179">
        <v>10</v>
      </c>
      <c r="C6179">
        <v>9</v>
      </c>
      <c r="D6179">
        <v>18</v>
      </c>
      <c r="E6179" s="13">
        <v>14.8</v>
      </c>
      <c r="F6179" s="7">
        <f>(((20-15)/(MIN($E$2:$E$8761)-15))*Data[[#This Row],[temperatuur]])+18.151</f>
        <v>15.041756302521009</v>
      </c>
      <c r="G6179" s="7">
        <f>Data[[#This Row],[Tintern ]]-Data[[#This Row],[temperatuur]]</f>
        <v>0.24175630252100788</v>
      </c>
      <c r="H6179" s="7">
        <f>ROUND(IF(Data[[#This Row],[deltaT]]&gt;0,(Data[[#This Row],[Tintern ]]-Data[[#This Row],[temperatuur]])*Uitgangspunten!$B$9,0),1)</f>
        <v>0.8</v>
      </c>
      <c r="I6179"/>
      <c r="J6179"/>
      <c r="K6179" s="6"/>
      <c r="O6179" s="5"/>
      <c r="P6179" s="8"/>
      <c r="U6179"/>
      <c r="V6179"/>
    </row>
    <row r="6180" spans="1:22" x14ac:dyDescent="0.25">
      <c r="A6180">
        <v>2010</v>
      </c>
      <c r="B6180">
        <v>10</v>
      </c>
      <c r="C6180">
        <v>11</v>
      </c>
      <c r="D6180">
        <v>12</v>
      </c>
      <c r="E6180" s="13">
        <v>14.8</v>
      </c>
      <c r="F6180" s="7">
        <f>(((20-15)/(MIN($E$2:$E$8761)-15))*Data[[#This Row],[temperatuur]])+18.151</f>
        <v>15.041756302521009</v>
      </c>
      <c r="G6180" s="7">
        <f>Data[[#This Row],[Tintern ]]-Data[[#This Row],[temperatuur]]</f>
        <v>0.24175630252100788</v>
      </c>
      <c r="H6180" s="7">
        <f>ROUND(IF(Data[[#This Row],[deltaT]]&gt;0,(Data[[#This Row],[Tintern ]]-Data[[#This Row],[temperatuur]])*Uitgangspunten!$B$9,0),1)</f>
        <v>0.8</v>
      </c>
      <c r="I6180"/>
      <c r="J6180"/>
      <c r="K6180" s="6"/>
      <c r="O6180" s="5"/>
      <c r="P6180" s="8"/>
      <c r="U6180"/>
      <c r="V6180"/>
    </row>
    <row r="6181" spans="1:22" x14ac:dyDescent="0.25">
      <c r="A6181">
        <v>2004</v>
      </c>
      <c r="B6181">
        <v>2</v>
      </c>
      <c r="C6181">
        <v>4</v>
      </c>
      <c r="D6181">
        <v>23</v>
      </c>
      <c r="E6181" s="13">
        <v>14.9</v>
      </c>
      <c r="F6181" s="7">
        <f>(((20-15)/(MIN($E$2:$E$8761)-15))*Data[[#This Row],[temperatuur]])+18.151</f>
        <v>15.020747899159664</v>
      </c>
      <c r="G6181" s="7">
        <f>Data[[#This Row],[Tintern ]]-Data[[#This Row],[temperatuur]]</f>
        <v>0.12074789915966377</v>
      </c>
      <c r="H6181" s="7">
        <f>ROUND(IF(Data[[#This Row],[deltaT]]&gt;0,(Data[[#This Row],[Tintern ]]-Data[[#This Row],[temperatuur]])*Uitgangspunten!$B$9,0),1)</f>
        <v>0.4</v>
      </c>
      <c r="I6181"/>
      <c r="J6181"/>
      <c r="K6181" s="6"/>
      <c r="O6181" s="5"/>
      <c r="P6181" s="8"/>
      <c r="U6181"/>
      <c r="V6181"/>
    </row>
    <row r="6182" spans="1:22" x14ac:dyDescent="0.25">
      <c r="A6182">
        <v>2004</v>
      </c>
      <c r="B6182">
        <v>3</v>
      </c>
      <c r="C6182">
        <v>17</v>
      </c>
      <c r="D6182">
        <v>17</v>
      </c>
      <c r="E6182" s="13">
        <v>14.9</v>
      </c>
      <c r="F6182" s="7">
        <f>(((20-15)/(MIN($E$2:$E$8761)-15))*Data[[#This Row],[temperatuur]])+18.151</f>
        <v>15.020747899159664</v>
      </c>
      <c r="G6182" s="7">
        <f>Data[[#This Row],[Tintern ]]-Data[[#This Row],[temperatuur]]</f>
        <v>0.12074789915966377</v>
      </c>
      <c r="H6182" s="7">
        <f>ROUND(IF(Data[[#This Row],[deltaT]]&gt;0,(Data[[#This Row],[Tintern ]]-Data[[#This Row],[temperatuur]])*Uitgangspunten!$B$9,0),1)</f>
        <v>0.4</v>
      </c>
      <c r="I6182"/>
      <c r="J6182"/>
      <c r="K6182" s="6"/>
      <c r="O6182" s="5"/>
      <c r="P6182" s="8"/>
      <c r="U6182"/>
      <c r="V6182"/>
    </row>
    <row r="6183" spans="1:22" x14ac:dyDescent="0.25">
      <c r="A6183">
        <v>2002</v>
      </c>
      <c r="B6183">
        <v>4</v>
      </c>
      <c r="C6183">
        <v>1</v>
      </c>
      <c r="D6183">
        <v>11</v>
      </c>
      <c r="E6183" s="13">
        <v>14.9</v>
      </c>
      <c r="F6183" s="7">
        <f>(((20-15)/(MIN($E$2:$E$8761)-15))*Data[[#This Row],[temperatuur]])+18.151</f>
        <v>15.020747899159664</v>
      </c>
      <c r="G6183" s="7">
        <f>Data[[#This Row],[Tintern ]]-Data[[#This Row],[temperatuur]]</f>
        <v>0.12074789915966377</v>
      </c>
      <c r="H6183" s="7">
        <f>ROUND(IF(Data[[#This Row],[deltaT]]&gt;0,(Data[[#This Row],[Tintern ]]-Data[[#This Row],[temperatuur]])*Uitgangspunten!$B$9,0),1)</f>
        <v>0.4</v>
      </c>
      <c r="I6183"/>
      <c r="J6183"/>
      <c r="K6183" s="6"/>
      <c r="O6183" s="5"/>
      <c r="P6183" s="8"/>
      <c r="U6183"/>
      <c r="V6183"/>
    </row>
    <row r="6184" spans="1:22" x14ac:dyDescent="0.25">
      <c r="A6184">
        <v>2002</v>
      </c>
      <c r="B6184">
        <v>4</v>
      </c>
      <c r="C6184">
        <v>21</v>
      </c>
      <c r="D6184">
        <v>12</v>
      </c>
      <c r="E6184" s="13">
        <v>14.9</v>
      </c>
      <c r="F6184" s="7">
        <f>(((20-15)/(MIN($E$2:$E$8761)-15))*Data[[#This Row],[temperatuur]])+18.151</f>
        <v>15.020747899159664</v>
      </c>
      <c r="G6184" s="7">
        <f>Data[[#This Row],[Tintern ]]-Data[[#This Row],[temperatuur]]</f>
        <v>0.12074789915966377</v>
      </c>
      <c r="H6184" s="7">
        <f>ROUND(IF(Data[[#This Row],[deltaT]]&gt;0,(Data[[#This Row],[Tintern ]]-Data[[#This Row],[temperatuur]])*Uitgangspunten!$B$9,0),1)</f>
        <v>0.4</v>
      </c>
      <c r="I6184"/>
      <c r="J6184"/>
      <c r="K6184" s="6"/>
      <c r="O6184" s="5"/>
      <c r="P6184" s="8"/>
      <c r="U6184"/>
      <c r="V6184"/>
    </row>
    <row r="6185" spans="1:22" x14ac:dyDescent="0.25">
      <c r="A6185">
        <v>2000</v>
      </c>
      <c r="B6185">
        <v>5</v>
      </c>
      <c r="C6185">
        <v>13</v>
      </c>
      <c r="D6185">
        <v>7</v>
      </c>
      <c r="E6185" s="13">
        <v>14.9</v>
      </c>
      <c r="F6185" s="7">
        <f>(((20-15)/(MIN($E$2:$E$8761)-15))*Data[[#This Row],[temperatuur]])+18.151</f>
        <v>15.020747899159664</v>
      </c>
      <c r="G6185" s="7">
        <f>Data[[#This Row],[Tintern ]]-Data[[#This Row],[temperatuur]]</f>
        <v>0.12074789915966377</v>
      </c>
      <c r="H6185" s="7">
        <f>ROUND(IF(Data[[#This Row],[deltaT]]&gt;0,(Data[[#This Row],[Tintern ]]-Data[[#This Row],[temperatuur]])*Uitgangspunten!$B$9,0),1)</f>
        <v>0.4</v>
      </c>
      <c r="I6185"/>
      <c r="J6185"/>
      <c r="K6185" s="6"/>
      <c r="O6185" s="5"/>
      <c r="P6185" s="8"/>
      <c r="U6185"/>
      <c r="V6185"/>
    </row>
    <row r="6186" spans="1:22" x14ac:dyDescent="0.25">
      <c r="A6186">
        <v>2000</v>
      </c>
      <c r="B6186">
        <v>5</v>
      </c>
      <c r="C6186">
        <v>27</v>
      </c>
      <c r="D6186">
        <v>16</v>
      </c>
      <c r="E6186" s="13">
        <v>14.9</v>
      </c>
      <c r="F6186" s="7">
        <f>(((20-15)/(MIN($E$2:$E$8761)-15))*Data[[#This Row],[temperatuur]])+18.151</f>
        <v>15.020747899159664</v>
      </c>
      <c r="G6186" s="7">
        <f>Data[[#This Row],[Tintern ]]-Data[[#This Row],[temperatuur]]</f>
        <v>0.12074789915966377</v>
      </c>
      <c r="H6186" s="7">
        <f>ROUND(IF(Data[[#This Row],[deltaT]]&gt;0,(Data[[#This Row],[Tintern ]]-Data[[#This Row],[temperatuur]])*Uitgangspunten!$B$9,0),1)</f>
        <v>0.4</v>
      </c>
      <c r="I6186"/>
      <c r="J6186"/>
      <c r="K6186" s="6"/>
      <c r="O6186" s="5"/>
      <c r="P6186" s="8"/>
      <c r="U6186"/>
      <c r="V6186"/>
    </row>
    <row r="6187" spans="1:22" x14ac:dyDescent="0.25">
      <c r="A6187">
        <v>2011</v>
      </c>
      <c r="B6187">
        <v>6</v>
      </c>
      <c r="C6187">
        <v>6</v>
      </c>
      <c r="D6187">
        <v>4</v>
      </c>
      <c r="E6187" s="13">
        <v>14.9</v>
      </c>
      <c r="F6187" s="7">
        <f>(((20-15)/(MIN($E$2:$E$8761)-15))*Data[[#This Row],[temperatuur]])+18.151</f>
        <v>15.020747899159664</v>
      </c>
      <c r="G6187" s="7">
        <f>Data[[#This Row],[Tintern ]]-Data[[#This Row],[temperatuur]]</f>
        <v>0.12074789915966377</v>
      </c>
      <c r="H6187" s="7">
        <f>ROUND(IF(Data[[#This Row],[deltaT]]&gt;0,(Data[[#This Row],[Tintern ]]-Data[[#This Row],[temperatuur]])*Uitgangspunten!$B$9,0),1)</f>
        <v>0.4</v>
      </c>
      <c r="I6187"/>
      <c r="J6187"/>
      <c r="K6187" s="6"/>
      <c r="O6187" s="5"/>
      <c r="P6187" s="8"/>
      <c r="U6187"/>
      <c r="V6187"/>
    </row>
    <row r="6188" spans="1:22" x14ac:dyDescent="0.25">
      <c r="A6188">
        <v>2011</v>
      </c>
      <c r="B6188">
        <v>6</v>
      </c>
      <c r="C6188">
        <v>11</v>
      </c>
      <c r="D6188">
        <v>18</v>
      </c>
      <c r="E6188" s="13">
        <v>14.9</v>
      </c>
      <c r="F6188" s="7">
        <f>(((20-15)/(MIN($E$2:$E$8761)-15))*Data[[#This Row],[temperatuur]])+18.151</f>
        <v>15.020747899159664</v>
      </c>
      <c r="G6188" s="7">
        <f>Data[[#This Row],[Tintern ]]-Data[[#This Row],[temperatuur]]</f>
        <v>0.12074789915966377</v>
      </c>
      <c r="H6188" s="7">
        <f>ROUND(IF(Data[[#This Row],[deltaT]]&gt;0,(Data[[#This Row],[Tintern ]]-Data[[#This Row],[temperatuur]])*Uitgangspunten!$B$9,0),1)</f>
        <v>0.4</v>
      </c>
      <c r="I6188"/>
      <c r="J6188"/>
      <c r="K6188" s="6"/>
      <c r="O6188" s="5"/>
      <c r="P6188" s="8"/>
      <c r="U6188"/>
      <c r="V6188"/>
    </row>
    <row r="6189" spans="1:22" x14ac:dyDescent="0.25">
      <c r="A6189">
        <v>2011</v>
      </c>
      <c r="B6189">
        <v>6</v>
      </c>
      <c r="C6189">
        <v>12</v>
      </c>
      <c r="D6189">
        <v>8</v>
      </c>
      <c r="E6189" s="13">
        <v>14.9</v>
      </c>
      <c r="F6189" s="7">
        <f>(((20-15)/(MIN($E$2:$E$8761)-15))*Data[[#This Row],[temperatuur]])+18.151</f>
        <v>15.020747899159664</v>
      </c>
      <c r="G6189" s="7">
        <f>Data[[#This Row],[Tintern ]]-Data[[#This Row],[temperatuur]]</f>
        <v>0.12074789915966377</v>
      </c>
      <c r="H6189" s="7">
        <f>ROUND(IF(Data[[#This Row],[deltaT]]&gt;0,(Data[[#This Row],[Tintern ]]-Data[[#This Row],[temperatuur]])*Uitgangspunten!$B$9,0),1)</f>
        <v>0.4</v>
      </c>
      <c r="I6189"/>
      <c r="J6189"/>
      <c r="K6189" s="6"/>
      <c r="O6189" s="5"/>
      <c r="P6189" s="8"/>
      <c r="U6189"/>
      <c r="V6189"/>
    </row>
    <row r="6190" spans="1:22" x14ac:dyDescent="0.25">
      <c r="A6190">
        <v>2011</v>
      </c>
      <c r="B6190">
        <v>6</v>
      </c>
      <c r="C6190">
        <v>12</v>
      </c>
      <c r="D6190">
        <v>22</v>
      </c>
      <c r="E6190" s="13">
        <v>14.9</v>
      </c>
      <c r="F6190" s="7">
        <f>(((20-15)/(MIN($E$2:$E$8761)-15))*Data[[#This Row],[temperatuur]])+18.151</f>
        <v>15.020747899159664</v>
      </c>
      <c r="G6190" s="7">
        <f>Data[[#This Row],[Tintern ]]-Data[[#This Row],[temperatuur]]</f>
        <v>0.12074789915966377</v>
      </c>
      <c r="H6190" s="7">
        <f>ROUND(IF(Data[[#This Row],[deltaT]]&gt;0,(Data[[#This Row],[Tintern ]]-Data[[#This Row],[temperatuur]])*Uitgangspunten!$B$9,0),1)</f>
        <v>0.4</v>
      </c>
      <c r="I6190"/>
      <c r="J6190"/>
      <c r="K6190" s="6"/>
      <c r="O6190" s="5"/>
      <c r="P6190" s="8"/>
      <c r="U6190"/>
      <c r="V6190"/>
    </row>
    <row r="6191" spans="1:22" x14ac:dyDescent="0.25">
      <c r="A6191">
        <v>2011</v>
      </c>
      <c r="B6191">
        <v>6</v>
      </c>
      <c r="C6191">
        <v>12</v>
      </c>
      <c r="D6191">
        <v>23</v>
      </c>
      <c r="E6191" s="13">
        <v>14.9</v>
      </c>
      <c r="F6191" s="7">
        <f>(((20-15)/(MIN($E$2:$E$8761)-15))*Data[[#This Row],[temperatuur]])+18.151</f>
        <v>15.020747899159664</v>
      </c>
      <c r="G6191" s="7">
        <f>Data[[#This Row],[Tintern ]]-Data[[#This Row],[temperatuur]]</f>
        <v>0.12074789915966377</v>
      </c>
      <c r="H6191" s="7">
        <f>ROUND(IF(Data[[#This Row],[deltaT]]&gt;0,(Data[[#This Row],[Tintern ]]-Data[[#This Row],[temperatuur]])*Uitgangspunten!$B$9,0),1)</f>
        <v>0.4</v>
      </c>
      <c r="I6191"/>
      <c r="J6191"/>
      <c r="K6191" s="6"/>
      <c r="O6191" s="5"/>
      <c r="P6191" s="8"/>
      <c r="U6191"/>
      <c r="V6191"/>
    </row>
    <row r="6192" spans="1:22" x14ac:dyDescent="0.25">
      <c r="A6192">
        <v>2011</v>
      </c>
      <c r="B6192">
        <v>6</v>
      </c>
      <c r="C6192">
        <v>14</v>
      </c>
      <c r="D6192">
        <v>1</v>
      </c>
      <c r="E6192" s="13">
        <v>14.9</v>
      </c>
      <c r="F6192" s="7">
        <f>(((20-15)/(MIN($E$2:$E$8761)-15))*Data[[#This Row],[temperatuur]])+18.151</f>
        <v>15.020747899159664</v>
      </c>
      <c r="G6192" s="7">
        <f>Data[[#This Row],[Tintern ]]-Data[[#This Row],[temperatuur]]</f>
        <v>0.12074789915966377</v>
      </c>
      <c r="H6192" s="7">
        <f>ROUND(IF(Data[[#This Row],[deltaT]]&gt;0,(Data[[#This Row],[Tintern ]]-Data[[#This Row],[temperatuur]])*Uitgangspunten!$B$9,0),1)</f>
        <v>0.4</v>
      </c>
      <c r="I6192"/>
      <c r="J6192"/>
      <c r="K6192" s="6"/>
      <c r="O6192" s="5"/>
      <c r="P6192" s="8"/>
      <c r="U6192"/>
      <c r="V6192"/>
    </row>
    <row r="6193" spans="1:22" x14ac:dyDescent="0.25">
      <c r="A6193">
        <v>2011</v>
      </c>
      <c r="B6193">
        <v>6</v>
      </c>
      <c r="C6193">
        <v>14</v>
      </c>
      <c r="D6193">
        <v>2</v>
      </c>
      <c r="E6193" s="13">
        <v>14.9</v>
      </c>
      <c r="F6193" s="7">
        <f>(((20-15)/(MIN($E$2:$E$8761)-15))*Data[[#This Row],[temperatuur]])+18.151</f>
        <v>15.020747899159664</v>
      </c>
      <c r="G6193" s="7">
        <f>Data[[#This Row],[Tintern ]]-Data[[#This Row],[temperatuur]]</f>
        <v>0.12074789915966377</v>
      </c>
      <c r="H6193" s="7">
        <f>ROUND(IF(Data[[#This Row],[deltaT]]&gt;0,(Data[[#This Row],[Tintern ]]-Data[[#This Row],[temperatuur]])*Uitgangspunten!$B$9,0),1)</f>
        <v>0.4</v>
      </c>
      <c r="I6193"/>
      <c r="J6193"/>
      <c r="K6193" s="6"/>
      <c r="O6193" s="5"/>
      <c r="P6193" s="8"/>
      <c r="U6193"/>
      <c r="V6193"/>
    </row>
    <row r="6194" spans="1:22" x14ac:dyDescent="0.25">
      <c r="A6194">
        <v>2011</v>
      </c>
      <c r="B6194">
        <v>6</v>
      </c>
      <c r="C6194">
        <v>14</v>
      </c>
      <c r="D6194">
        <v>20</v>
      </c>
      <c r="E6194" s="13">
        <v>14.9</v>
      </c>
      <c r="F6194" s="7">
        <f>(((20-15)/(MIN($E$2:$E$8761)-15))*Data[[#This Row],[temperatuur]])+18.151</f>
        <v>15.020747899159664</v>
      </c>
      <c r="G6194" s="7">
        <f>Data[[#This Row],[Tintern ]]-Data[[#This Row],[temperatuur]]</f>
        <v>0.12074789915966377</v>
      </c>
      <c r="H6194" s="7">
        <f>ROUND(IF(Data[[#This Row],[deltaT]]&gt;0,(Data[[#This Row],[Tintern ]]-Data[[#This Row],[temperatuur]])*Uitgangspunten!$B$9,0),1)</f>
        <v>0.4</v>
      </c>
      <c r="I6194">
        <f>(MAX(E6170:E6193)+MIN(E6170:E6193))/20</f>
        <v>1.4850000000000001</v>
      </c>
      <c r="J6194"/>
      <c r="K6194" s="6"/>
      <c r="O6194" s="5"/>
      <c r="P6194" s="8"/>
      <c r="U6194"/>
      <c r="V6194"/>
    </row>
    <row r="6195" spans="1:22" x14ac:dyDescent="0.25">
      <c r="A6195">
        <v>2011</v>
      </c>
      <c r="B6195">
        <v>6</v>
      </c>
      <c r="C6195">
        <v>20</v>
      </c>
      <c r="D6195">
        <v>8</v>
      </c>
      <c r="E6195" s="13">
        <v>14.9</v>
      </c>
      <c r="F6195" s="7">
        <f>(((20-15)/(MIN($E$2:$E$8761)-15))*Data[[#This Row],[temperatuur]])+18.151</f>
        <v>15.020747899159664</v>
      </c>
      <c r="G6195" s="7">
        <f>Data[[#This Row],[Tintern ]]-Data[[#This Row],[temperatuur]]</f>
        <v>0.12074789915966377</v>
      </c>
      <c r="H6195" s="7">
        <f>ROUND(IF(Data[[#This Row],[deltaT]]&gt;0,(Data[[#This Row],[Tintern ]]-Data[[#This Row],[temperatuur]])*Uitgangspunten!$B$9,0),1)</f>
        <v>0.4</v>
      </c>
      <c r="I6195"/>
      <c r="J6195"/>
      <c r="K6195" s="6"/>
      <c r="O6195" s="5"/>
      <c r="P6195" s="8"/>
      <c r="U6195"/>
      <c r="V6195"/>
    </row>
    <row r="6196" spans="1:22" x14ac:dyDescent="0.25">
      <c r="A6196">
        <v>2011</v>
      </c>
      <c r="B6196">
        <v>6</v>
      </c>
      <c r="C6196">
        <v>21</v>
      </c>
      <c r="D6196">
        <v>1</v>
      </c>
      <c r="E6196" s="13">
        <v>14.9</v>
      </c>
      <c r="F6196" s="7">
        <f>(((20-15)/(MIN($E$2:$E$8761)-15))*Data[[#This Row],[temperatuur]])+18.151</f>
        <v>15.020747899159664</v>
      </c>
      <c r="G6196" s="7">
        <f>Data[[#This Row],[Tintern ]]-Data[[#This Row],[temperatuur]]</f>
        <v>0.12074789915966377</v>
      </c>
      <c r="H6196" s="7">
        <f>ROUND(IF(Data[[#This Row],[deltaT]]&gt;0,(Data[[#This Row],[Tintern ]]-Data[[#This Row],[temperatuur]])*Uitgangspunten!$B$9,0),1)</f>
        <v>0.4</v>
      </c>
      <c r="I6196"/>
      <c r="J6196"/>
      <c r="K6196" s="6"/>
      <c r="O6196" s="5"/>
      <c r="P6196" s="8"/>
      <c r="U6196"/>
      <c r="V6196"/>
    </row>
    <row r="6197" spans="1:22" x14ac:dyDescent="0.25">
      <c r="A6197">
        <v>2011</v>
      </c>
      <c r="B6197">
        <v>6</v>
      </c>
      <c r="C6197">
        <v>21</v>
      </c>
      <c r="D6197">
        <v>4</v>
      </c>
      <c r="E6197" s="13">
        <v>14.9</v>
      </c>
      <c r="F6197" s="7">
        <f>(((20-15)/(MIN($E$2:$E$8761)-15))*Data[[#This Row],[temperatuur]])+18.151</f>
        <v>15.020747899159664</v>
      </c>
      <c r="G6197" s="7">
        <f>Data[[#This Row],[Tintern ]]-Data[[#This Row],[temperatuur]]</f>
        <v>0.12074789915966377</v>
      </c>
      <c r="H6197" s="7">
        <f>ROUND(IF(Data[[#This Row],[deltaT]]&gt;0,(Data[[#This Row],[Tintern ]]-Data[[#This Row],[temperatuur]])*Uitgangspunten!$B$9,0),1)</f>
        <v>0.4</v>
      </c>
      <c r="I6197"/>
      <c r="J6197"/>
      <c r="K6197" s="6"/>
      <c r="O6197" s="5"/>
      <c r="P6197" s="8"/>
      <c r="U6197"/>
      <c r="V6197"/>
    </row>
    <row r="6198" spans="1:22" x14ac:dyDescent="0.25">
      <c r="A6198">
        <v>2011</v>
      </c>
      <c r="B6198">
        <v>6</v>
      </c>
      <c r="C6198">
        <v>22</v>
      </c>
      <c r="D6198">
        <v>22</v>
      </c>
      <c r="E6198" s="13">
        <v>14.9</v>
      </c>
      <c r="F6198" s="7">
        <f>(((20-15)/(MIN($E$2:$E$8761)-15))*Data[[#This Row],[temperatuur]])+18.151</f>
        <v>15.020747899159664</v>
      </c>
      <c r="G6198" s="7">
        <f>Data[[#This Row],[Tintern ]]-Data[[#This Row],[temperatuur]]</f>
        <v>0.12074789915966377</v>
      </c>
      <c r="H6198" s="7">
        <f>ROUND(IF(Data[[#This Row],[deltaT]]&gt;0,(Data[[#This Row],[Tintern ]]-Data[[#This Row],[temperatuur]])*Uitgangspunten!$B$9,0),1)</f>
        <v>0.4</v>
      </c>
      <c r="I6198"/>
      <c r="J6198"/>
      <c r="K6198" s="6"/>
      <c r="O6198" s="5"/>
      <c r="P6198" s="8"/>
      <c r="U6198"/>
      <c r="V6198"/>
    </row>
    <row r="6199" spans="1:22" x14ac:dyDescent="0.25">
      <c r="A6199">
        <v>2011</v>
      </c>
      <c r="B6199">
        <v>6</v>
      </c>
      <c r="C6199">
        <v>23</v>
      </c>
      <c r="D6199">
        <v>7</v>
      </c>
      <c r="E6199" s="13">
        <v>14.9</v>
      </c>
      <c r="F6199" s="7">
        <f>(((20-15)/(MIN($E$2:$E$8761)-15))*Data[[#This Row],[temperatuur]])+18.151</f>
        <v>15.020747899159664</v>
      </c>
      <c r="G6199" s="7">
        <f>Data[[#This Row],[Tintern ]]-Data[[#This Row],[temperatuur]]</f>
        <v>0.12074789915966377</v>
      </c>
      <c r="H6199" s="7">
        <f>ROUND(IF(Data[[#This Row],[deltaT]]&gt;0,(Data[[#This Row],[Tintern ]]-Data[[#This Row],[temperatuur]])*Uitgangspunten!$B$9,0),1)</f>
        <v>0.4</v>
      </c>
      <c r="I6199"/>
      <c r="J6199"/>
      <c r="K6199" s="6"/>
      <c r="O6199" s="5"/>
      <c r="P6199" s="8"/>
      <c r="U6199"/>
      <c r="V6199"/>
    </row>
    <row r="6200" spans="1:22" x14ac:dyDescent="0.25">
      <c r="A6200">
        <v>2011</v>
      </c>
      <c r="B6200">
        <v>6</v>
      </c>
      <c r="C6200">
        <v>24</v>
      </c>
      <c r="D6200">
        <v>7</v>
      </c>
      <c r="E6200" s="13">
        <v>14.9</v>
      </c>
      <c r="F6200" s="7">
        <f>(((20-15)/(MIN($E$2:$E$8761)-15))*Data[[#This Row],[temperatuur]])+18.151</f>
        <v>15.020747899159664</v>
      </c>
      <c r="G6200" s="7">
        <f>Data[[#This Row],[Tintern ]]-Data[[#This Row],[temperatuur]]</f>
        <v>0.12074789915966377</v>
      </c>
      <c r="H6200" s="7">
        <f>ROUND(IF(Data[[#This Row],[deltaT]]&gt;0,(Data[[#This Row],[Tintern ]]-Data[[#This Row],[temperatuur]])*Uitgangspunten!$B$9,0),1)</f>
        <v>0.4</v>
      </c>
      <c r="I6200"/>
      <c r="J6200"/>
      <c r="K6200" s="6"/>
      <c r="O6200" s="5"/>
      <c r="P6200" s="8"/>
      <c r="U6200"/>
      <c r="V6200"/>
    </row>
    <row r="6201" spans="1:22" x14ac:dyDescent="0.25">
      <c r="A6201">
        <v>2011</v>
      </c>
      <c r="B6201">
        <v>6</v>
      </c>
      <c r="C6201">
        <v>30</v>
      </c>
      <c r="D6201">
        <v>19</v>
      </c>
      <c r="E6201" s="13">
        <v>14.9</v>
      </c>
      <c r="F6201" s="7">
        <f>(((20-15)/(MIN($E$2:$E$8761)-15))*Data[[#This Row],[temperatuur]])+18.151</f>
        <v>15.020747899159664</v>
      </c>
      <c r="G6201" s="7">
        <f>Data[[#This Row],[Tintern ]]-Data[[#This Row],[temperatuur]]</f>
        <v>0.12074789915966377</v>
      </c>
      <c r="H6201" s="7">
        <f>ROUND(IF(Data[[#This Row],[deltaT]]&gt;0,(Data[[#This Row],[Tintern ]]-Data[[#This Row],[temperatuur]])*Uitgangspunten!$B$9,0),1)</f>
        <v>0.4</v>
      </c>
      <c r="I6201"/>
      <c r="J6201"/>
      <c r="K6201" s="6"/>
      <c r="O6201" s="5"/>
      <c r="P6201" s="8"/>
      <c r="U6201"/>
      <c r="V6201"/>
    </row>
    <row r="6202" spans="1:22" x14ac:dyDescent="0.25">
      <c r="A6202">
        <v>2008</v>
      </c>
      <c r="B6202">
        <v>7</v>
      </c>
      <c r="C6202">
        <v>7</v>
      </c>
      <c r="D6202">
        <v>5</v>
      </c>
      <c r="E6202" s="13">
        <v>14.9</v>
      </c>
      <c r="F6202" s="7">
        <f>(((20-15)/(MIN($E$2:$E$8761)-15))*Data[[#This Row],[temperatuur]])+18.151</f>
        <v>15.020747899159664</v>
      </c>
      <c r="G6202" s="7">
        <f>Data[[#This Row],[Tintern ]]-Data[[#This Row],[temperatuur]]</f>
        <v>0.12074789915966377</v>
      </c>
      <c r="H6202" s="7">
        <f>ROUND(IF(Data[[#This Row],[deltaT]]&gt;0,(Data[[#This Row],[Tintern ]]-Data[[#This Row],[temperatuur]])*Uitgangspunten!$B$9,0),1)</f>
        <v>0.4</v>
      </c>
      <c r="I6202"/>
      <c r="J6202"/>
      <c r="K6202" s="6"/>
      <c r="O6202" s="5"/>
      <c r="P6202" s="8"/>
      <c r="U6202"/>
      <c r="V6202"/>
    </row>
    <row r="6203" spans="1:22" x14ac:dyDescent="0.25">
      <c r="A6203">
        <v>2008</v>
      </c>
      <c r="B6203">
        <v>7</v>
      </c>
      <c r="C6203">
        <v>16</v>
      </c>
      <c r="D6203">
        <v>24</v>
      </c>
      <c r="E6203" s="13">
        <v>14.9</v>
      </c>
      <c r="F6203" s="7">
        <f>(((20-15)/(MIN($E$2:$E$8761)-15))*Data[[#This Row],[temperatuur]])+18.151</f>
        <v>15.020747899159664</v>
      </c>
      <c r="G6203" s="7">
        <f>Data[[#This Row],[Tintern ]]-Data[[#This Row],[temperatuur]]</f>
        <v>0.12074789915966377</v>
      </c>
      <c r="H6203" s="7">
        <f>ROUND(IF(Data[[#This Row],[deltaT]]&gt;0,(Data[[#This Row],[Tintern ]]-Data[[#This Row],[temperatuur]])*Uitgangspunten!$B$9,0),1)</f>
        <v>0.4</v>
      </c>
      <c r="I6203"/>
      <c r="J6203"/>
      <c r="K6203" s="6"/>
      <c r="O6203" s="5"/>
      <c r="P6203" s="8"/>
      <c r="U6203"/>
      <c r="V6203"/>
    </row>
    <row r="6204" spans="1:22" x14ac:dyDescent="0.25">
      <c r="A6204">
        <v>2008</v>
      </c>
      <c r="B6204">
        <v>7</v>
      </c>
      <c r="C6204">
        <v>17</v>
      </c>
      <c r="D6204">
        <v>1</v>
      </c>
      <c r="E6204" s="13">
        <v>14.9</v>
      </c>
      <c r="F6204" s="7">
        <f>(((20-15)/(MIN($E$2:$E$8761)-15))*Data[[#This Row],[temperatuur]])+18.151</f>
        <v>15.020747899159664</v>
      </c>
      <c r="G6204" s="7">
        <f>Data[[#This Row],[Tintern ]]-Data[[#This Row],[temperatuur]]</f>
        <v>0.12074789915966377</v>
      </c>
      <c r="H6204" s="7">
        <f>ROUND(IF(Data[[#This Row],[deltaT]]&gt;0,(Data[[#This Row],[Tintern ]]-Data[[#This Row],[temperatuur]])*Uitgangspunten!$B$9,0),1)</f>
        <v>0.4</v>
      </c>
      <c r="I6204"/>
      <c r="J6204"/>
      <c r="K6204" s="6"/>
      <c r="O6204" s="5"/>
      <c r="P6204" s="8"/>
      <c r="U6204"/>
      <c r="V6204"/>
    </row>
    <row r="6205" spans="1:22" x14ac:dyDescent="0.25">
      <c r="A6205">
        <v>2008</v>
      </c>
      <c r="B6205">
        <v>7</v>
      </c>
      <c r="C6205">
        <v>20</v>
      </c>
      <c r="D6205">
        <v>10</v>
      </c>
      <c r="E6205" s="13">
        <v>14.9</v>
      </c>
      <c r="F6205" s="7">
        <f>(((20-15)/(MIN($E$2:$E$8761)-15))*Data[[#This Row],[temperatuur]])+18.151</f>
        <v>15.020747899159664</v>
      </c>
      <c r="G6205" s="7">
        <f>Data[[#This Row],[Tintern ]]-Data[[#This Row],[temperatuur]]</f>
        <v>0.12074789915966377</v>
      </c>
      <c r="H6205" s="7">
        <f>ROUND(IF(Data[[#This Row],[deltaT]]&gt;0,(Data[[#This Row],[Tintern ]]-Data[[#This Row],[temperatuur]])*Uitgangspunten!$B$9,0),1)</f>
        <v>0.4</v>
      </c>
      <c r="I6205"/>
      <c r="J6205"/>
      <c r="K6205" s="6"/>
      <c r="O6205" s="5"/>
      <c r="P6205" s="8"/>
      <c r="U6205"/>
      <c r="V6205"/>
    </row>
    <row r="6206" spans="1:22" x14ac:dyDescent="0.25">
      <c r="A6206">
        <v>2008</v>
      </c>
      <c r="B6206">
        <v>7</v>
      </c>
      <c r="C6206">
        <v>23</v>
      </c>
      <c r="D6206">
        <v>1</v>
      </c>
      <c r="E6206" s="13">
        <v>14.9</v>
      </c>
      <c r="F6206" s="7">
        <f>(((20-15)/(MIN($E$2:$E$8761)-15))*Data[[#This Row],[temperatuur]])+18.151</f>
        <v>15.020747899159664</v>
      </c>
      <c r="G6206" s="7">
        <f>Data[[#This Row],[Tintern ]]-Data[[#This Row],[temperatuur]]</f>
        <v>0.12074789915966377</v>
      </c>
      <c r="H6206" s="7">
        <f>ROUND(IF(Data[[#This Row],[deltaT]]&gt;0,(Data[[#This Row],[Tintern ]]-Data[[#This Row],[temperatuur]])*Uitgangspunten!$B$9,0),1)</f>
        <v>0.4</v>
      </c>
      <c r="I6206"/>
      <c r="J6206"/>
      <c r="K6206" s="6"/>
      <c r="O6206" s="5"/>
      <c r="P6206" s="8"/>
      <c r="U6206"/>
      <c r="V6206"/>
    </row>
    <row r="6207" spans="1:22" x14ac:dyDescent="0.25">
      <c r="A6207">
        <v>2001</v>
      </c>
      <c r="B6207">
        <v>8</v>
      </c>
      <c r="C6207">
        <v>8</v>
      </c>
      <c r="D6207">
        <v>13</v>
      </c>
      <c r="E6207" s="13">
        <v>14.9</v>
      </c>
      <c r="F6207" s="7">
        <f>(((20-15)/(MIN($E$2:$E$8761)-15))*Data[[#This Row],[temperatuur]])+18.151</f>
        <v>15.020747899159664</v>
      </c>
      <c r="G6207" s="7">
        <f>Data[[#This Row],[Tintern ]]-Data[[#This Row],[temperatuur]]</f>
        <v>0.12074789915966377</v>
      </c>
      <c r="H6207" s="7">
        <f>ROUND(IF(Data[[#This Row],[deltaT]]&gt;0,(Data[[#This Row],[Tintern ]]-Data[[#This Row],[temperatuur]])*Uitgangspunten!$B$9,0),1)</f>
        <v>0.4</v>
      </c>
      <c r="I6207"/>
      <c r="J6207"/>
      <c r="K6207" s="6"/>
      <c r="O6207" s="5"/>
      <c r="P6207" s="8"/>
      <c r="U6207"/>
      <c r="V6207"/>
    </row>
    <row r="6208" spans="1:22" x14ac:dyDescent="0.25">
      <c r="A6208">
        <v>2001</v>
      </c>
      <c r="B6208">
        <v>8</v>
      </c>
      <c r="C6208">
        <v>20</v>
      </c>
      <c r="D6208">
        <v>20</v>
      </c>
      <c r="E6208" s="13">
        <v>14.9</v>
      </c>
      <c r="F6208" s="7">
        <f>(((20-15)/(MIN($E$2:$E$8761)-15))*Data[[#This Row],[temperatuur]])+18.151</f>
        <v>15.020747899159664</v>
      </c>
      <c r="G6208" s="7">
        <f>Data[[#This Row],[Tintern ]]-Data[[#This Row],[temperatuur]]</f>
        <v>0.12074789915966377</v>
      </c>
      <c r="H6208" s="7">
        <f>ROUND(IF(Data[[#This Row],[deltaT]]&gt;0,(Data[[#This Row],[Tintern ]]-Data[[#This Row],[temperatuur]])*Uitgangspunten!$B$9,0),1)</f>
        <v>0.4</v>
      </c>
      <c r="I6208"/>
      <c r="J6208"/>
      <c r="K6208" s="6"/>
      <c r="O6208" s="5"/>
      <c r="P6208" s="8"/>
      <c r="U6208"/>
      <c r="V6208"/>
    </row>
    <row r="6209" spans="1:22" x14ac:dyDescent="0.25">
      <c r="A6209">
        <v>2001</v>
      </c>
      <c r="B6209">
        <v>8</v>
      </c>
      <c r="C6209">
        <v>28</v>
      </c>
      <c r="D6209">
        <v>19</v>
      </c>
      <c r="E6209" s="13">
        <v>14.9</v>
      </c>
      <c r="F6209" s="7">
        <f>(((20-15)/(MIN($E$2:$E$8761)-15))*Data[[#This Row],[temperatuur]])+18.151</f>
        <v>15.020747899159664</v>
      </c>
      <c r="G6209" s="7">
        <f>Data[[#This Row],[Tintern ]]-Data[[#This Row],[temperatuur]]</f>
        <v>0.12074789915966377</v>
      </c>
      <c r="H6209" s="7">
        <f>ROUND(IF(Data[[#This Row],[deltaT]]&gt;0,(Data[[#This Row],[Tintern ]]-Data[[#This Row],[temperatuur]])*Uitgangspunten!$B$9,0),1)</f>
        <v>0.4</v>
      </c>
      <c r="I6209"/>
      <c r="J6209"/>
      <c r="K6209" s="6"/>
      <c r="O6209" s="5"/>
      <c r="P6209" s="8"/>
      <c r="U6209"/>
      <c r="V6209"/>
    </row>
    <row r="6210" spans="1:22" x14ac:dyDescent="0.25">
      <c r="A6210">
        <v>2011</v>
      </c>
      <c r="B6210">
        <v>9</v>
      </c>
      <c r="C6210">
        <v>8</v>
      </c>
      <c r="D6210">
        <v>20</v>
      </c>
      <c r="E6210" s="13">
        <v>14.9</v>
      </c>
      <c r="F6210" s="7">
        <f>(((20-15)/(MIN($E$2:$E$8761)-15))*Data[[#This Row],[temperatuur]])+18.151</f>
        <v>15.020747899159664</v>
      </c>
      <c r="G6210" s="7">
        <f>Data[[#This Row],[Tintern ]]-Data[[#This Row],[temperatuur]]</f>
        <v>0.12074789915966377</v>
      </c>
      <c r="H6210" s="7">
        <f>ROUND(IF(Data[[#This Row],[deltaT]]&gt;0,(Data[[#This Row],[Tintern ]]-Data[[#This Row],[temperatuur]])*Uitgangspunten!$B$9,0),1)</f>
        <v>0.4</v>
      </c>
      <c r="I6210"/>
      <c r="J6210"/>
      <c r="K6210" s="6"/>
      <c r="O6210" s="5"/>
      <c r="P6210" s="8"/>
      <c r="U6210"/>
      <c r="V6210"/>
    </row>
    <row r="6211" spans="1:22" x14ac:dyDescent="0.25">
      <c r="A6211">
        <v>2011</v>
      </c>
      <c r="B6211">
        <v>9</v>
      </c>
      <c r="C6211">
        <v>11</v>
      </c>
      <c r="D6211">
        <v>23</v>
      </c>
      <c r="E6211" s="13">
        <v>14.9</v>
      </c>
      <c r="F6211" s="7">
        <f>(((20-15)/(MIN($E$2:$E$8761)-15))*Data[[#This Row],[temperatuur]])+18.151</f>
        <v>15.020747899159664</v>
      </c>
      <c r="G6211" s="7">
        <f>Data[[#This Row],[Tintern ]]-Data[[#This Row],[temperatuur]]</f>
        <v>0.12074789915966377</v>
      </c>
      <c r="H6211" s="7">
        <f>ROUND(IF(Data[[#This Row],[deltaT]]&gt;0,(Data[[#This Row],[Tintern ]]-Data[[#This Row],[temperatuur]])*Uitgangspunten!$B$9,0),1)</f>
        <v>0.4</v>
      </c>
      <c r="I6211"/>
      <c r="J6211"/>
      <c r="K6211" s="6"/>
      <c r="O6211" s="5"/>
      <c r="P6211" s="8"/>
      <c r="U6211"/>
      <c r="V6211"/>
    </row>
    <row r="6212" spans="1:22" x14ac:dyDescent="0.25">
      <c r="A6212">
        <v>2011</v>
      </c>
      <c r="B6212">
        <v>9</v>
      </c>
      <c r="C6212">
        <v>11</v>
      </c>
      <c r="D6212">
        <v>24</v>
      </c>
      <c r="E6212" s="13">
        <v>14.9</v>
      </c>
      <c r="F6212" s="7">
        <f>(((20-15)/(MIN($E$2:$E$8761)-15))*Data[[#This Row],[temperatuur]])+18.151</f>
        <v>15.020747899159664</v>
      </c>
      <c r="G6212" s="7">
        <f>Data[[#This Row],[Tintern ]]-Data[[#This Row],[temperatuur]]</f>
        <v>0.12074789915966377</v>
      </c>
      <c r="H6212" s="7">
        <f>ROUND(IF(Data[[#This Row],[deltaT]]&gt;0,(Data[[#This Row],[Tintern ]]-Data[[#This Row],[temperatuur]])*Uitgangspunten!$B$9,0),1)</f>
        <v>0.4</v>
      </c>
      <c r="I6212"/>
      <c r="J6212"/>
      <c r="K6212" s="6"/>
      <c r="O6212" s="5"/>
      <c r="P6212" s="8"/>
      <c r="U6212"/>
      <c r="V6212"/>
    </row>
    <row r="6213" spans="1:22" x14ac:dyDescent="0.25">
      <c r="A6213">
        <v>2011</v>
      </c>
      <c r="B6213">
        <v>9</v>
      </c>
      <c r="C6213">
        <v>17</v>
      </c>
      <c r="D6213">
        <v>19</v>
      </c>
      <c r="E6213" s="13">
        <v>14.9</v>
      </c>
      <c r="F6213" s="7">
        <f>(((20-15)/(MIN($E$2:$E$8761)-15))*Data[[#This Row],[temperatuur]])+18.151</f>
        <v>15.020747899159664</v>
      </c>
      <c r="G6213" s="7">
        <f>Data[[#This Row],[Tintern ]]-Data[[#This Row],[temperatuur]]</f>
        <v>0.12074789915966377</v>
      </c>
      <c r="H6213" s="7">
        <f>ROUND(IF(Data[[#This Row],[deltaT]]&gt;0,(Data[[#This Row],[Tintern ]]-Data[[#This Row],[temperatuur]])*Uitgangspunten!$B$9,0),1)</f>
        <v>0.4</v>
      </c>
      <c r="I6213"/>
      <c r="J6213"/>
      <c r="K6213" s="6"/>
      <c r="O6213" s="5"/>
      <c r="P6213" s="8"/>
      <c r="U6213"/>
      <c r="V6213"/>
    </row>
    <row r="6214" spans="1:22" x14ac:dyDescent="0.25">
      <c r="A6214">
        <v>2011</v>
      </c>
      <c r="B6214">
        <v>9</v>
      </c>
      <c r="C6214">
        <v>18</v>
      </c>
      <c r="D6214">
        <v>16</v>
      </c>
      <c r="E6214" s="13">
        <v>14.9</v>
      </c>
      <c r="F6214" s="7">
        <f>(((20-15)/(MIN($E$2:$E$8761)-15))*Data[[#This Row],[temperatuur]])+18.151</f>
        <v>15.020747899159664</v>
      </c>
      <c r="G6214" s="7">
        <f>Data[[#This Row],[Tintern ]]-Data[[#This Row],[temperatuur]]</f>
        <v>0.12074789915966377</v>
      </c>
      <c r="H6214" s="7">
        <f>ROUND(IF(Data[[#This Row],[deltaT]]&gt;0,(Data[[#This Row],[Tintern ]]-Data[[#This Row],[temperatuur]])*Uitgangspunten!$B$9,0),1)</f>
        <v>0.4</v>
      </c>
      <c r="I6214"/>
      <c r="J6214"/>
      <c r="K6214" s="6"/>
      <c r="O6214" s="5"/>
      <c r="P6214" s="8"/>
      <c r="U6214"/>
      <c r="V6214"/>
    </row>
    <row r="6215" spans="1:22" x14ac:dyDescent="0.25">
      <c r="A6215">
        <v>2011</v>
      </c>
      <c r="B6215">
        <v>9</v>
      </c>
      <c r="C6215">
        <v>21</v>
      </c>
      <c r="D6215">
        <v>2</v>
      </c>
      <c r="E6215" s="13">
        <v>14.9</v>
      </c>
      <c r="F6215" s="7">
        <f>(((20-15)/(MIN($E$2:$E$8761)-15))*Data[[#This Row],[temperatuur]])+18.151</f>
        <v>15.020747899159664</v>
      </c>
      <c r="G6215" s="7">
        <f>Data[[#This Row],[Tintern ]]-Data[[#This Row],[temperatuur]]</f>
        <v>0.12074789915966377</v>
      </c>
      <c r="H6215" s="7">
        <f>ROUND(IF(Data[[#This Row],[deltaT]]&gt;0,(Data[[#This Row],[Tintern ]]-Data[[#This Row],[temperatuur]])*Uitgangspunten!$B$9,0),1)</f>
        <v>0.4</v>
      </c>
      <c r="I6215"/>
      <c r="J6215"/>
      <c r="K6215" s="6"/>
      <c r="O6215" s="5"/>
      <c r="P6215" s="8"/>
      <c r="U6215"/>
      <c r="V6215"/>
    </row>
    <row r="6216" spans="1:22" x14ac:dyDescent="0.25">
      <c r="A6216">
        <v>2011</v>
      </c>
      <c r="B6216">
        <v>9</v>
      </c>
      <c r="C6216">
        <v>22</v>
      </c>
      <c r="D6216">
        <v>17</v>
      </c>
      <c r="E6216" s="13">
        <v>14.9</v>
      </c>
      <c r="F6216" s="7">
        <f>(((20-15)/(MIN($E$2:$E$8761)-15))*Data[[#This Row],[temperatuur]])+18.151</f>
        <v>15.020747899159664</v>
      </c>
      <c r="G6216" s="7">
        <f>Data[[#This Row],[Tintern ]]-Data[[#This Row],[temperatuur]]</f>
        <v>0.12074789915966377</v>
      </c>
      <c r="H6216" s="7">
        <f>ROUND(IF(Data[[#This Row],[deltaT]]&gt;0,(Data[[#This Row],[Tintern ]]-Data[[#This Row],[temperatuur]])*Uitgangspunten!$B$9,0),1)</f>
        <v>0.4</v>
      </c>
      <c r="I6216"/>
      <c r="J6216"/>
      <c r="K6216" s="6"/>
      <c r="O6216" s="5"/>
      <c r="P6216" s="8"/>
      <c r="U6216"/>
      <c r="V6216"/>
    </row>
    <row r="6217" spans="1:22" x14ac:dyDescent="0.25">
      <c r="A6217">
        <v>2011</v>
      </c>
      <c r="B6217">
        <v>9</v>
      </c>
      <c r="C6217">
        <v>27</v>
      </c>
      <c r="D6217">
        <v>4</v>
      </c>
      <c r="E6217" s="13">
        <v>14.9</v>
      </c>
      <c r="F6217" s="7">
        <f>(((20-15)/(MIN($E$2:$E$8761)-15))*Data[[#This Row],[temperatuur]])+18.151</f>
        <v>15.020747899159664</v>
      </c>
      <c r="G6217" s="7">
        <f>Data[[#This Row],[Tintern ]]-Data[[#This Row],[temperatuur]]</f>
        <v>0.12074789915966377</v>
      </c>
      <c r="H6217" s="7">
        <f>ROUND(IF(Data[[#This Row],[deltaT]]&gt;0,(Data[[#This Row],[Tintern ]]-Data[[#This Row],[temperatuur]])*Uitgangspunten!$B$9,0),1)</f>
        <v>0.4</v>
      </c>
      <c r="I6217"/>
      <c r="J6217"/>
      <c r="K6217" s="6"/>
      <c r="O6217" s="5"/>
      <c r="P6217" s="8"/>
      <c r="U6217"/>
      <c r="V6217"/>
    </row>
    <row r="6218" spans="1:22" x14ac:dyDescent="0.25">
      <c r="A6218">
        <v>2011</v>
      </c>
      <c r="B6218">
        <v>9</v>
      </c>
      <c r="C6218">
        <v>27</v>
      </c>
      <c r="D6218">
        <v>18</v>
      </c>
      <c r="E6218" s="13">
        <v>14.9</v>
      </c>
      <c r="F6218" s="7">
        <f>(((20-15)/(MIN($E$2:$E$8761)-15))*Data[[#This Row],[temperatuur]])+18.151</f>
        <v>15.020747899159664</v>
      </c>
      <c r="G6218" s="7">
        <f>Data[[#This Row],[Tintern ]]-Data[[#This Row],[temperatuur]]</f>
        <v>0.12074789915966377</v>
      </c>
      <c r="H6218" s="7">
        <f>ROUND(IF(Data[[#This Row],[deltaT]]&gt;0,(Data[[#This Row],[Tintern ]]-Data[[#This Row],[temperatuur]])*Uitgangspunten!$B$9,0),1)</f>
        <v>0.4</v>
      </c>
      <c r="I6218">
        <f>(MAX(E6194:E6217)+MIN(E6194:E6217))/20</f>
        <v>1.49</v>
      </c>
      <c r="J6218"/>
      <c r="K6218" s="6"/>
      <c r="O6218" s="5"/>
      <c r="P6218" s="8"/>
      <c r="U6218"/>
      <c r="V6218"/>
    </row>
    <row r="6219" spans="1:22" x14ac:dyDescent="0.25">
      <c r="A6219">
        <v>2010</v>
      </c>
      <c r="B6219">
        <v>10</v>
      </c>
      <c r="C6219">
        <v>4</v>
      </c>
      <c r="D6219">
        <v>6</v>
      </c>
      <c r="E6219" s="13">
        <v>14.9</v>
      </c>
      <c r="F6219" s="7">
        <f>(((20-15)/(MIN($E$2:$E$8761)-15))*Data[[#This Row],[temperatuur]])+18.151</f>
        <v>15.020747899159664</v>
      </c>
      <c r="G6219" s="7">
        <f>Data[[#This Row],[Tintern ]]-Data[[#This Row],[temperatuur]]</f>
        <v>0.12074789915966377</v>
      </c>
      <c r="H6219" s="7">
        <f>ROUND(IF(Data[[#This Row],[deltaT]]&gt;0,(Data[[#This Row],[Tintern ]]-Data[[#This Row],[temperatuur]])*Uitgangspunten!$B$9,0),1)</f>
        <v>0.4</v>
      </c>
      <c r="I6219"/>
      <c r="J6219"/>
      <c r="K6219" s="6"/>
      <c r="O6219" s="5"/>
      <c r="P6219" s="8"/>
      <c r="U6219"/>
      <c r="V6219"/>
    </row>
    <row r="6220" spans="1:22" x14ac:dyDescent="0.25">
      <c r="A6220">
        <v>2010</v>
      </c>
      <c r="B6220">
        <v>10</v>
      </c>
      <c r="C6220">
        <v>5</v>
      </c>
      <c r="D6220">
        <v>2</v>
      </c>
      <c r="E6220" s="13">
        <v>14.9</v>
      </c>
      <c r="F6220" s="7">
        <f>(((20-15)/(MIN($E$2:$E$8761)-15))*Data[[#This Row],[temperatuur]])+18.151</f>
        <v>15.020747899159664</v>
      </c>
      <c r="G6220" s="7">
        <f>Data[[#This Row],[Tintern ]]-Data[[#This Row],[temperatuur]]</f>
        <v>0.12074789915966377</v>
      </c>
      <c r="H6220" s="7">
        <f>ROUND(IF(Data[[#This Row],[deltaT]]&gt;0,(Data[[#This Row],[Tintern ]]-Data[[#This Row],[temperatuur]])*Uitgangspunten!$B$9,0),1)</f>
        <v>0.4</v>
      </c>
      <c r="I6220"/>
      <c r="J6220"/>
      <c r="K6220" s="6"/>
      <c r="O6220" s="5"/>
      <c r="P6220" s="8"/>
      <c r="U6220"/>
      <c r="V6220"/>
    </row>
    <row r="6221" spans="1:22" x14ac:dyDescent="0.25">
      <c r="A6221">
        <v>2010</v>
      </c>
      <c r="B6221">
        <v>10</v>
      </c>
      <c r="C6221">
        <v>6</v>
      </c>
      <c r="D6221">
        <v>19</v>
      </c>
      <c r="E6221" s="13">
        <v>14.9</v>
      </c>
      <c r="F6221" s="7">
        <f>(((20-15)/(MIN($E$2:$E$8761)-15))*Data[[#This Row],[temperatuur]])+18.151</f>
        <v>15.020747899159664</v>
      </c>
      <c r="G6221" s="7">
        <f>Data[[#This Row],[Tintern ]]-Data[[#This Row],[temperatuur]]</f>
        <v>0.12074789915966377</v>
      </c>
      <c r="H6221" s="7">
        <f>ROUND(IF(Data[[#This Row],[deltaT]]&gt;0,(Data[[#This Row],[Tintern ]]-Data[[#This Row],[temperatuur]])*Uitgangspunten!$B$9,0),1)</f>
        <v>0.4</v>
      </c>
      <c r="I6221"/>
      <c r="J6221"/>
      <c r="K6221" s="6"/>
      <c r="O6221" s="5"/>
      <c r="P6221" s="8"/>
      <c r="U6221"/>
      <c r="V6221"/>
    </row>
    <row r="6222" spans="1:22" x14ac:dyDescent="0.25">
      <c r="A6222">
        <v>2010</v>
      </c>
      <c r="B6222">
        <v>10</v>
      </c>
      <c r="C6222">
        <v>9</v>
      </c>
      <c r="D6222">
        <v>9</v>
      </c>
      <c r="E6222" s="13">
        <v>14.9</v>
      </c>
      <c r="F6222" s="7">
        <f>(((20-15)/(MIN($E$2:$E$8761)-15))*Data[[#This Row],[temperatuur]])+18.151</f>
        <v>15.020747899159664</v>
      </c>
      <c r="G6222" s="7">
        <f>Data[[#This Row],[Tintern ]]-Data[[#This Row],[temperatuur]]</f>
        <v>0.12074789915966377</v>
      </c>
      <c r="H6222" s="7">
        <f>ROUND(IF(Data[[#This Row],[deltaT]]&gt;0,(Data[[#This Row],[Tintern ]]-Data[[#This Row],[temperatuur]])*Uitgangspunten!$B$9,0),1)</f>
        <v>0.4</v>
      </c>
      <c r="I6222"/>
      <c r="J6222"/>
      <c r="K6222" s="6"/>
      <c r="O6222" s="5"/>
      <c r="P6222" s="8"/>
      <c r="U6222"/>
      <c r="V6222"/>
    </row>
    <row r="6223" spans="1:22" x14ac:dyDescent="0.25">
      <c r="A6223">
        <v>2004</v>
      </c>
      <c r="B6223">
        <v>2</v>
      </c>
      <c r="C6223">
        <v>3</v>
      </c>
      <c r="D6223">
        <v>12</v>
      </c>
      <c r="E6223" s="13">
        <v>15.4</v>
      </c>
      <c r="F6223" s="7">
        <f>(((20-15)/(MIN($E$2:$E$8761)-15))*Data[[#This Row],[temperatuur]])+18.151</f>
        <v>14.915705882352942</v>
      </c>
      <c r="G6223" s="7">
        <f>Data[[#This Row],[Tintern ]]-Data[[#This Row],[temperatuur]]</f>
        <v>-0.48429411764705854</v>
      </c>
      <c r="H6223" s="7">
        <f>ROUND(IF(Data[[#This Row],[deltaT]]&gt;0,(Data[[#This Row],[Tintern ]]-Data[[#This Row],[temperatuur]])*Uitgangspunten!$B$9,0),1)</f>
        <v>0</v>
      </c>
      <c r="I6223"/>
      <c r="J6223"/>
      <c r="K6223" s="6"/>
      <c r="O6223" s="5"/>
      <c r="P6223" s="8"/>
      <c r="U6223"/>
      <c r="V6223"/>
    </row>
    <row r="6224" spans="1:22" x14ac:dyDescent="0.25">
      <c r="A6224">
        <v>2004</v>
      </c>
      <c r="B6224">
        <v>2</v>
      </c>
      <c r="C6224">
        <v>3</v>
      </c>
      <c r="D6224">
        <v>13</v>
      </c>
      <c r="E6224" s="13">
        <v>15.5</v>
      </c>
      <c r="F6224" s="7">
        <f>(((20-15)/(MIN($E$2:$E$8761)-15))*Data[[#This Row],[temperatuur]])+18.151</f>
        <v>14.894697478991596</v>
      </c>
      <c r="G6224" s="7">
        <f>Data[[#This Row],[Tintern ]]-Data[[#This Row],[temperatuur]]</f>
        <v>-0.60530252100840443</v>
      </c>
      <c r="H6224" s="7">
        <f>ROUND(IF(Data[[#This Row],[deltaT]]&gt;0,(Data[[#This Row],[Tintern ]]-Data[[#This Row],[temperatuur]])*Uitgangspunten!$B$9,0),1)</f>
        <v>0</v>
      </c>
      <c r="I6224"/>
      <c r="J6224"/>
      <c r="K6224" s="6"/>
      <c r="O6224" s="5"/>
      <c r="P6224" s="8"/>
      <c r="U6224"/>
      <c r="V6224"/>
    </row>
    <row r="6225" spans="1:22" x14ac:dyDescent="0.25">
      <c r="A6225">
        <v>2004</v>
      </c>
      <c r="B6225">
        <v>2</v>
      </c>
      <c r="C6225">
        <v>3</v>
      </c>
      <c r="D6225">
        <v>14</v>
      </c>
      <c r="E6225" s="13">
        <v>15.700000000000001</v>
      </c>
      <c r="F6225" s="7">
        <f>(((20-15)/(MIN($E$2:$E$8761)-15))*Data[[#This Row],[temperatuur]])+18.151</f>
        <v>14.852680672268907</v>
      </c>
      <c r="G6225" s="7">
        <f>Data[[#This Row],[Tintern ]]-Data[[#This Row],[temperatuur]]</f>
        <v>-0.84731932773109442</v>
      </c>
      <c r="H6225" s="7">
        <f>ROUND(IF(Data[[#This Row],[deltaT]]&gt;0,(Data[[#This Row],[Tintern ]]-Data[[#This Row],[temperatuur]])*Uitgangspunten!$B$9,0),1)</f>
        <v>0</v>
      </c>
      <c r="I6225"/>
      <c r="J6225"/>
      <c r="K6225" s="6"/>
      <c r="O6225" s="5"/>
      <c r="P6225" s="8"/>
      <c r="U6225"/>
      <c r="V6225"/>
    </row>
    <row r="6226" spans="1:22" x14ac:dyDescent="0.25">
      <c r="A6226">
        <v>2004</v>
      </c>
      <c r="B6226">
        <v>2</v>
      </c>
      <c r="C6226">
        <v>3</v>
      </c>
      <c r="D6226">
        <v>15</v>
      </c>
      <c r="E6226" s="13">
        <v>15.5</v>
      </c>
      <c r="F6226" s="7">
        <f>(((20-15)/(MIN($E$2:$E$8761)-15))*Data[[#This Row],[temperatuur]])+18.151</f>
        <v>14.894697478991596</v>
      </c>
      <c r="G6226" s="7">
        <f>Data[[#This Row],[Tintern ]]-Data[[#This Row],[temperatuur]]</f>
        <v>-0.60530252100840443</v>
      </c>
      <c r="H6226" s="7">
        <f>ROUND(IF(Data[[#This Row],[deltaT]]&gt;0,(Data[[#This Row],[Tintern ]]-Data[[#This Row],[temperatuur]])*Uitgangspunten!$B$9,0),1)</f>
        <v>0</v>
      </c>
      <c r="I6226"/>
      <c r="J6226"/>
      <c r="K6226" s="6"/>
      <c r="O6226" s="5"/>
      <c r="P6226" s="8"/>
      <c r="U6226"/>
      <c r="V6226"/>
    </row>
    <row r="6227" spans="1:22" x14ac:dyDescent="0.25">
      <c r="A6227">
        <v>2004</v>
      </c>
      <c r="B6227">
        <v>2</v>
      </c>
      <c r="C6227">
        <v>3</v>
      </c>
      <c r="D6227">
        <v>16</v>
      </c>
      <c r="E6227" s="13">
        <v>15.200000000000001</v>
      </c>
      <c r="F6227" s="7">
        <f>(((20-15)/(MIN($E$2:$E$8761)-15))*Data[[#This Row],[temperatuur]])+18.151</f>
        <v>14.957722689075631</v>
      </c>
      <c r="G6227" s="7">
        <f>Data[[#This Row],[Tintern ]]-Data[[#This Row],[temperatuur]]</f>
        <v>-0.24227731092437033</v>
      </c>
      <c r="H6227" s="7">
        <f>ROUND(IF(Data[[#This Row],[deltaT]]&gt;0,(Data[[#This Row],[Tintern ]]-Data[[#This Row],[temperatuur]])*Uitgangspunten!$B$9,0),1)</f>
        <v>0</v>
      </c>
      <c r="I6227"/>
      <c r="J6227"/>
      <c r="K6227" s="6"/>
      <c r="O6227" s="5"/>
      <c r="P6227" s="8"/>
      <c r="U6227"/>
      <c r="V6227"/>
    </row>
    <row r="6228" spans="1:22" x14ac:dyDescent="0.25">
      <c r="A6228">
        <v>2004</v>
      </c>
      <c r="B6228">
        <v>2</v>
      </c>
      <c r="C6228">
        <v>4</v>
      </c>
      <c r="D6228">
        <v>11</v>
      </c>
      <c r="E6228" s="13">
        <v>15</v>
      </c>
      <c r="F6228" s="7">
        <f>(((20-15)/(MIN($E$2:$E$8761)-15))*Data[[#This Row],[temperatuur]])+18.151</f>
        <v>14.99973949579832</v>
      </c>
      <c r="G6228" s="7">
        <f>Data[[#This Row],[Tintern ]]-Data[[#This Row],[temperatuur]]</f>
        <v>-2.6050420168033384E-4</v>
      </c>
      <c r="H6228" s="7">
        <f>ROUND(IF(Data[[#This Row],[deltaT]]&gt;0,(Data[[#This Row],[Tintern ]]-Data[[#This Row],[temperatuur]])*Uitgangspunten!$B$9,0),1)</f>
        <v>0</v>
      </c>
      <c r="I6228"/>
      <c r="J6228"/>
      <c r="K6228" s="6"/>
      <c r="O6228" s="5"/>
      <c r="P6228" s="8"/>
      <c r="U6228"/>
      <c r="V6228"/>
    </row>
    <row r="6229" spans="1:22" x14ac:dyDescent="0.25">
      <c r="A6229">
        <v>2004</v>
      </c>
      <c r="B6229">
        <v>2</v>
      </c>
      <c r="C6229">
        <v>4</v>
      </c>
      <c r="D6229">
        <v>13</v>
      </c>
      <c r="E6229" s="13">
        <v>15.5</v>
      </c>
      <c r="F6229" s="7">
        <f>(((20-15)/(MIN($E$2:$E$8761)-15))*Data[[#This Row],[temperatuur]])+18.151</f>
        <v>14.894697478991596</v>
      </c>
      <c r="G6229" s="7">
        <f>Data[[#This Row],[Tintern ]]-Data[[#This Row],[temperatuur]]</f>
        <v>-0.60530252100840443</v>
      </c>
      <c r="H6229" s="7">
        <f>ROUND(IF(Data[[#This Row],[deltaT]]&gt;0,(Data[[#This Row],[Tintern ]]-Data[[#This Row],[temperatuur]])*Uitgangspunten!$B$9,0),1)</f>
        <v>0</v>
      </c>
      <c r="I6229"/>
      <c r="J6229"/>
      <c r="K6229" s="6"/>
      <c r="O6229" s="5"/>
      <c r="P6229" s="8"/>
      <c r="U6229"/>
      <c r="V6229"/>
    </row>
    <row r="6230" spans="1:22" x14ac:dyDescent="0.25">
      <c r="A6230">
        <v>2004</v>
      </c>
      <c r="B6230">
        <v>2</v>
      </c>
      <c r="C6230">
        <v>4</v>
      </c>
      <c r="D6230">
        <v>14</v>
      </c>
      <c r="E6230" s="13">
        <v>16</v>
      </c>
      <c r="F6230" s="7">
        <f>(((20-15)/(MIN($E$2:$E$8761)-15))*Data[[#This Row],[temperatuur]])+18.151</f>
        <v>14.789655462184873</v>
      </c>
      <c r="G6230" s="7">
        <f>Data[[#This Row],[Tintern ]]-Data[[#This Row],[temperatuur]]</f>
        <v>-1.2103445378151267</v>
      </c>
      <c r="H6230" s="7">
        <f>ROUND(IF(Data[[#This Row],[deltaT]]&gt;0,(Data[[#This Row],[Tintern ]]-Data[[#This Row],[temperatuur]])*Uitgangspunten!$B$9,0),1)</f>
        <v>0</v>
      </c>
      <c r="I6230"/>
      <c r="J6230"/>
      <c r="K6230" s="6"/>
      <c r="O6230" s="5"/>
      <c r="P6230" s="8"/>
      <c r="U6230"/>
      <c r="V6230"/>
    </row>
    <row r="6231" spans="1:22" x14ac:dyDescent="0.25">
      <c r="A6231">
        <v>2004</v>
      </c>
      <c r="B6231">
        <v>2</v>
      </c>
      <c r="C6231">
        <v>4</v>
      </c>
      <c r="D6231">
        <v>15</v>
      </c>
      <c r="E6231" s="13">
        <v>16.400000000000002</v>
      </c>
      <c r="F6231" s="7">
        <f>(((20-15)/(MIN($E$2:$E$8761)-15))*Data[[#This Row],[temperatuur]])+18.151</f>
        <v>14.705621848739495</v>
      </c>
      <c r="G6231" s="7">
        <f>Data[[#This Row],[Tintern ]]-Data[[#This Row],[temperatuur]]</f>
        <v>-1.6943781512605067</v>
      </c>
      <c r="H6231" s="7">
        <f>ROUND(IF(Data[[#This Row],[deltaT]]&gt;0,(Data[[#This Row],[Tintern ]]-Data[[#This Row],[temperatuur]])*Uitgangspunten!$B$9,0),1)</f>
        <v>0</v>
      </c>
      <c r="I6231"/>
      <c r="J6231"/>
      <c r="K6231" s="6"/>
      <c r="O6231" s="5"/>
      <c r="P6231" s="8"/>
      <c r="U6231"/>
      <c r="V6231"/>
    </row>
    <row r="6232" spans="1:22" x14ac:dyDescent="0.25">
      <c r="A6232">
        <v>2004</v>
      </c>
      <c r="B6232">
        <v>2</v>
      </c>
      <c r="C6232">
        <v>4</v>
      </c>
      <c r="D6232">
        <v>16</v>
      </c>
      <c r="E6232" s="13">
        <v>16.100000000000001</v>
      </c>
      <c r="F6232" s="7">
        <f>(((20-15)/(MIN($E$2:$E$8761)-15))*Data[[#This Row],[temperatuur]])+18.151</f>
        <v>14.768647058823529</v>
      </c>
      <c r="G6232" s="7">
        <f>Data[[#This Row],[Tintern ]]-Data[[#This Row],[temperatuur]]</f>
        <v>-1.3313529411764726</v>
      </c>
      <c r="H6232" s="7">
        <f>ROUND(IF(Data[[#This Row],[deltaT]]&gt;0,(Data[[#This Row],[Tintern ]]-Data[[#This Row],[temperatuur]])*Uitgangspunten!$B$9,0),1)</f>
        <v>0</v>
      </c>
      <c r="I6232"/>
      <c r="J6232"/>
      <c r="K6232" s="6"/>
      <c r="O6232" s="5"/>
      <c r="P6232" s="8"/>
      <c r="U6232"/>
      <c r="V6232"/>
    </row>
    <row r="6233" spans="1:22" x14ac:dyDescent="0.25">
      <c r="A6233">
        <v>2004</v>
      </c>
      <c r="B6233">
        <v>2</v>
      </c>
      <c r="C6233">
        <v>4</v>
      </c>
      <c r="D6233">
        <v>17</v>
      </c>
      <c r="E6233" s="13">
        <v>15.600000000000001</v>
      </c>
      <c r="F6233" s="7">
        <f>(((20-15)/(MIN($E$2:$E$8761)-15))*Data[[#This Row],[temperatuur]])+18.151</f>
        <v>14.873689075630251</v>
      </c>
      <c r="G6233" s="7">
        <f>Data[[#This Row],[Tintern ]]-Data[[#This Row],[temperatuur]]</f>
        <v>-0.72631092436975031</v>
      </c>
      <c r="H6233" s="7">
        <f>ROUND(IF(Data[[#This Row],[deltaT]]&gt;0,(Data[[#This Row],[Tintern ]]-Data[[#This Row],[temperatuur]])*Uitgangspunten!$B$9,0),1)</f>
        <v>0</v>
      </c>
      <c r="I6233"/>
      <c r="J6233"/>
      <c r="K6233" s="6"/>
      <c r="O6233" s="5"/>
      <c r="P6233" s="8"/>
      <c r="U6233"/>
      <c r="V6233"/>
    </row>
    <row r="6234" spans="1:22" x14ac:dyDescent="0.25">
      <c r="A6234">
        <v>2004</v>
      </c>
      <c r="B6234">
        <v>2</v>
      </c>
      <c r="C6234">
        <v>4</v>
      </c>
      <c r="D6234">
        <v>18</v>
      </c>
      <c r="E6234" s="13">
        <v>15.4</v>
      </c>
      <c r="F6234" s="7">
        <f>(((20-15)/(MIN($E$2:$E$8761)-15))*Data[[#This Row],[temperatuur]])+18.151</f>
        <v>14.915705882352942</v>
      </c>
      <c r="G6234" s="7">
        <f>Data[[#This Row],[Tintern ]]-Data[[#This Row],[temperatuur]]</f>
        <v>-0.48429411764705854</v>
      </c>
      <c r="H6234" s="7">
        <f>ROUND(IF(Data[[#This Row],[deltaT]]&gt;0,(Data[[#This Row],[Tintern ]]-Data[[#This Row],[temperatuur]])*Uitgangspunten!$B$9,0),1)</f>
        <v>0</v>
      </c>
      <c r="I6234"/>
      <c r="J6234"/>
      <c r="K6234" s="6"/>
      <c r="O6234" s="5"/>
      <c r="P6234" s="8"/>
      <c r="U6234"/>
      <c r="V6234"/>
    </row>
    <row r="6235" spans="1:22" x14ac:dyDescent="0.25">
      <c r="A6235">
        <v>2004</v>
      </c>
      <c r="B6235">
        <v>2</v>
      </c>
      <c r="C6235">
        <v>4</v>
      </c>
      <c r="D6235">
        <v>19</v>
      </c>
      <c r="E6235" s="13">
        <v>15.4</v>
      </c>
      <c r="F6235" s="7">
        <f>(((20-15)/(MIN($E$2:$E$8761)-15))*Data[[#This Row],[temperatuur]])+18.151</f>
        <v>14.915705882352942</v>
      </c>
      <c r="G6235" s="7">
        <f>Data[[#This Row],[Tintern ]]-Data[[#This Row],[temperatuur]]</f>
        <v>-0.48429411764705854</v>
      </c>
      <c r="H6235" s="7">
        <f>ROUND(IF(Data[[#This Row],[deltaT]]&gt;0,(Data[[#This Row],[Tintern ]]-Data[[#This Row],[temperatuur]])*Uitgangspunten!$B$9,0),1)</f>
        <v>0</v>
      </c>
      <c r="I6235"/>
      <c r="J6235"/>
      <c r="K6235" s="6"/>
      <c r="O6235" s="5"/>
      <c r="P6235" s="8"/>
      <c r="U6235"/>
      <c r="V6235"/>
    </row>
    <row r="6236" spans="1:22" x14ac:dyDescent="0.25">
      <c r="A6236">
        <v>2004</v>
      </c>
      <c r="B6236">
        <v>2</v>
      </c>
      <c r="C6236">
        <v>4</v>
      </c>
      <c r="D6236">
        <v>20</v>
      </c>
      <c r="E6236" s="13">
        <v>15.600000000000001</v>
      </c>
      <c r="F6236" s="7">
        <f>(((20-15)/(MIN($E$2:$E$8761)-15))*Data[[#This Row],[temperatuur]])+18.151</f>
        <v>14.873689075630251</v>
      </c>
      <c r="G6236" s="7">
        <f>Data[[#This Row],[Tintern ]]-Data[[#This Row],[temperatuur]]</f>
        <v>-0.72631092436975031</v>
      </c>
      <c r="H6236" s="7">
        <f>ROUND(IF(Data[[#This Row],[deltaT]]&gt;0,(Data[[#This Row],[Tintern ]]-Data[[#This Row],[temperatuur]])*Uitgangspunten!$B$9,0),1)</f>
        <v>0</v>
      </c>
      <c r="I6236"/>
      <c r="J6236"/>
      <c r="K6236" s="6"/>
      <c r="O6236" s="5"/>
      <c r="P6236" s="8"/>
      <c r="U6236"/>
      <c r="V6236"/>
    </row>
    <row r="6237" spans="1:22" x14ac:dyDescent="0.25">
      <c r="A6237">
        <v>2004</v>
      </c>
      <c r="B6237">
        <v>2</v>
      </c>
      <c r="C6237">
        <v>4</v>
      </c>
      <c r="D6237">
        <v>21</v>
      </c>
      <c r="E6237" s="13">
        <v>16</v>
      </c>
      <c r="F6237" s="7">
        <f>(((20-15)/(MIN($E$2:$E$8761)-15))*Data[[#This Row],[temperatuur]])+18.151</f>
        <v>14.789655462184873</v>
      </c>
      <c r="G6237" s="7">
        <f>Data[[#This Row],[Tintern ]]-Data[[#This Row],[temperatuur]]</f>
        <v>-1.2103445378151267</v>
      </c>
      <c r="H6237" s="7">
        <f>ROUND(IF(Data[[#This Row],[deltaT]]&gt;0,(Data[[#This Row],[Tintern ]]-Data[[#This Row],[temperatuur]])*Uitgangspunten!$B$9,0),1)</f>
        <v>0</v>
      </c>
      <c r="I6237"/>
      <c r="J6237"/>
      <c r="K6237" s="6"/>
      <c r="O6237" s="5"/>
      <c r="P6237" s="8"/>
      <c r="U6237"/>
      <c r="V6237"/>
    </row>
    <row r="6238" spans="1:22" x14ac:dyDescent="0.25">
      <c r="A6238">
        <v>2004</v>
      </c>
      <c r="B6238">
        <v>2</v>
      </c>
      <c r="C6238">
        <v>4</v>
      </c>
      <c r="D6238">
        <v>22</v>
      </c>
      <c r="E6238" s="13">
        <v>15.5</v>
      </c>
      <c r="F6238" s="7">
        <f>(((20-15)/(MIN($E$2:$E$8761)-15))*Data[[#This Row],[temperatuur]])+18.151</f>
        <v>14.894697478991596</v>
      </c>
      <c r="G6238" s="7">
        <f>Data[[#This Row],[Tintern ]]-Data[[#This Row],[temperatuur]]</f>
        <v>-0.60530252100840443</v>
      </c>
      <c r="H6238" s="7">
        <f>ROUND(IF(Data[[#This Row],[deltaT]]&gt;0,(Data[[#This Row],[Tintern ]]-Data[[#This Row],[temperatuur]])*Uitgangspunten!$B$9,0),1)</f>
        <v>0</v>
      </c>
      <c r="I6238"/>
      <c r="J6238"/>
      <c r="K6238" s="6"/>
      <c r="O6238" s="5"/>
      <c r="P6238" s="8"/>
      <c r="U6238"/>
      <c r="V6238"/>
    </row>
    <row r="6239" spans="1:22" x14ac:dyDescent="0.25">
      <c r="A6239">
        <v>2004</v>
      </c>
      <c r="B6239">
        <v>3</v>
      </c>
      <c r="C6239">
        <v>16</v>
      </c>
      <c r="D6239">
        <v>15</v>
      </c>
      <c r="E6239" s="13">
        <v>15.600000000000001</v>
      </c>
      <c r="F6239" s="7">
        <f>(((20-15)/(MIN($E$2:$E$8761)-15))*Data[[#This Row],[temperatuur]])+18.151</f>
        <v>14.873689075630251</v>
      </c>
      <c r="G6239" s="7">
        <f>Data[[#This Row],[Tintern ]]-Data[[#This Row],[temperatuur]]</f>
        <v>-0.72631092436975031</v>
      </c>
      <c r="H6239" s="7">
        <f>ROUND(IF(Data[[#This Row],[deltaT]]&gt;0,(Data[[#This Row],[Tintern ]]-Data[[#This Row],[temperatuur]])*Uitgangspunten!$B$9,0),1)</f>
        <v>0</v>
      </c>
      <c r="I6239"/>
      <c r="J6239"/>
      <c r="K6239" s="6"/>
      <c r="O6239" s="5"/>
      <c r="P6239" s="8"/>
      <c r="U6239"/>
      <c r="V6239"/>
    </row>
    <row r="6240" spans="1:22" x14ac:dyDescent="0.25">
      <c r="A6240">
        <v>2004</v>
      </c>
      <c r="B6240">
        <v>3</v>
      </c>
      <c r="C6240">
        <v>16</v>
      </c>
      <c r="D6240">
        <v>16</v>
      </c>
      <c r="E6240" s="13">
        <v>15.700000000000001</v>
      </c>
      <c r="F6240" s="7">
        <f>(((20-15)/(MIN($E$2:$E$8761)-15))*Data[[#This Row],[temperatuur]])+18.151</f>
        <v>14.852680672268907</v>
      </c>
      <c r="G6240" s="7">
        <f>Data[[#This Row],[Tintern ]]-Data[[#This Row],[temperatuur]]</f>
        <v>-0.84731932773109442</v>
      </c>
      <c r="H6240" s="7">
        <f>ROUND(IF(Data[[#This Row],[deltaT]]&gt;0,(Data[[#This Row],[Tintern ]]-Data[[#This Row],[temperatuur]])*Uitgangspunten!$B$9,0),1)</f>
        <v>0</v>
      </c>
      <c r="I6240"/>
      <c r="J6240"/>
      <c r="K6240" s="6"/>
      <c r="O6240" s="5"/>
      <c r="P6240" s="8"/>
      <c r="U6240"/>
      <c r="V6240"/>
    </row>
    <row r="6241" spans="1:22" x14ac:dyDescent="0.25">
      <c r="A6241">
        <v>2004</v>
      </c>
      <c r="B6241">
        <v>3</v>
      </c>
      <c r="C6241">
        <v>16</v>
      </c>
      <c r="D6241">
        <v>17</v>
      </c>
      <c r="E6241" s="13">
        <v>15</v>
      </c>
      <c r="F6241" s="7">
        <f>(((20-15)/(MIN($E$2:$E$8761)-15))*Data[[#This Row],[temperatuur]])+18.151</f>
        <v>14.99973949579832</v>
      </c>
      <c r="G6241" s="7">
        <f>Data[[#This Row],[Tintern ]]-Data[[#This Row],[temperatuur]]</f>
        <v>-2.6050420168033384E-4</v>
      </c>
      <c r="H6241" s="7">
        <f>ROUND(IF(Data[[#This Row],[deltaT]]&gt;0,(Data[[#This Row],[Tintern ]]-Data[[#This Row],[temperatuur]])*Uitgangspunten!$B$9,0),1)</f>
        <v>0</v>
      </c>
      <c r="I6241"/>
      <c r="J6241"/>
      <c r="K6241" s="6"/>
      <c r="O6241" s="5"/>
      <c r="P6241" s="8"/>
      <c r="U6241"/>
      <c r="V6241"/>
    </row>
    <row r="6242" spans="1:22" x14ac:dyDescent="0.25">
      <c r="A6242">
        <v>2004</v>
      </c>
      <c r="B6242">
        <v>3</v>
      </c>
      <c r="C6242">
        <v>17</v>
      </c>
      <c r="D6242">
        <v>10</v>
      </c>
      <c r="E6242" s="13">
        <v>16</v>
      </c>
      <c r="F6242" s="7">
        <f>(((20-15)/(MIN($E$2:$E$8761)-15))*Data[[#This Row],[temperatuur]])+18.151</f>
        <v>14.789655462184873</v>
      </c>
      <c r="G6242" s="7">
        <f>Data[[#This Row],[Tintern ]]-Data[[#This Row],[temperatuur]]</f>
        <v>-1.2103445378151267</v>
      </c>
      <c r="H6242" s="7">
        <f>ROUND(IF(Data[[#This Row],[deltaT]]&gt;0,(Data[[#This Row],[Tintern ]]-Data[[#This Row],[temperatuur]])*Uitgangspunten!$B$9,0),1)</f>
        <v>0</v>
      </c>
      <c r="I6242">
        <f>(MAX(E6218:E6241)+MIN(E6218:E6241))/20</f>
        <v>1.5650000000000002</v>
      </c>
      <c r="J6242"/>
      <c r="K6242" s="6"/>
      <c r="O6242" s="5"/>
      <c r="P6242" s="8"/>
      <c r="U6242"/>
      <c r="V6242"/>
    </row>
    <row r="6243" spans="1:22" x14ac:dyDescent="0.25">
      <c r="A6243">
        <v>2004</v>
      </c>
      <c r="B6243">
        <v>3</v>
      </c>
      <c r="C6243">
        <v>17</v>
      </c>
      <c r="D6243">
        <v>11</v>
      </c>
      <c r="E6243" s="13">
        <v>17.400000000000002</v>
      </c>
      <c r="F6243" s="7">
        <f>(((20-15)/(MIN($E$2:$E$8761)-15))*Data[[#This Row],[temperatuur]])+18.151</f>
        <v>14.495537815126049</v>
      </c>
      <c r="G6243" s="7">
        <f>Data[[#This Row],[Tintern ]]-Data[[#This Row],[temperatuur]]</f>
        <v>-2.9044621848739531</v>
      </c>
      <c r="H6243" s="7">
        <f>ROUND(IF(Data[[#This Row],[deltaT]]&gt;0,(Data[[#This Row],[Tintern ]]-Data[[#This Row],[temperatuur]])*Uitgangspunten!$B$9,0),1)</f>
        <v>0</v>
      </c>
      <c r="I6243"/>
      <c r="J6243"/>
      <c r="K6243" s="6"/>
      <c r="O6243" s="5"/>
      <c r="P6243" s="8"/>
      <c r="U6243"/>
      <c r="V6243"/>
    </row>
    <row r="6244" spans="1:22" x14ac:dyDescent="0.25">
      <c r="A6244">
        <v>2004</v>
      </c>
      <c r="B6244">
        <v>3</v>
      </c>
      <c r="C6244">
        <v>17</v>
      </c>
      <c r="D6244">
        <v>12</v>
      </c>
      <c r="E6244" s="13">
        <v>18.100000000000001</v>
      </c>
      <c r="F6244" s="7">
        <f>(((20-15)/(MIN($E$2:$E$8761)-15))*Data[[#This Row],[temperatuur]])+18.151</f>
        <v>14.348478991596638</v>
      </c>
      <c r="G6244" s="7">
        <f>Data[[#This Row],[Tintern ]]-Data[[#This Row],[temperatuur]]</f>
        <v>-3.7515210084033637</v>
      </c>
      <c r="H6244" s="7">
        <f>ROUND(IF(Data[[#This Row],[deltaT]]&gt;0,(Data[[#This Row],[Tintern ]]-Data[[#This Row],[temperatuur]])*Uitgangspunten!$B$9,0),1)</f>
        <v>0</v>
      </c>
      <c r="I6244"/>
      <c r="J6244"/>
      <c r="K6244" s="6"/>
      <c r="O6244" s="5"/>
      <c r="P6244" s="8"/>
      <c r="U6244"/>
      <c r="V6244"/>
    </row>
    <row r="6245" spans="1:22" x14ac:dyDescent="0.25">
      <c r="A6245">
        <v>2004</v>
      </c>
      <c r="B6245">
        <v>3</v>
      </c>
      <c r="C6245">
        <v>17</v>
      </c>
      <c r="D6245">
        <v>13</v>
      </c>
      <c r="E6245" s="13">
        <v>18.100000000000001</v>
      </c>
      <c r="F6245" s="7">
        <f>(((20-15)/(MIN($E$2:$E$8761)-15))*Data[[#This Row],[temperatuur]])+18.151</f>
        <v>14.348478991596638</v>
      </c>
      <c r="G6245" s="7">
        <f>Data[[#This Row],[Tintern ]]-Data[[#This Row],[temperatuur]]</f>
        <v>-3.7515210084033637</v>
      </c>
      <c r="H6245" s="7">
        <f>ROUND(IF(Data[[#This Row],[deltaT]]&gt;0,(Data[[#This Row],[Tintern ]]-Data[[#This Row],[temperatuur]])*Uitgangspunten!$B$9,0),1)</f>
        <v>0</v>
      </c>
      <c r="I6245"/>
      <c r="J6245"/>
      <c r="K6245" s="6"/>
      <c r="O6245" s="5"/>
      <c r="P6245" s="8"/>
      <c r="U6245"/>
      <c r="V6245"/>
    </row>
    <row r="6246" spans="1:22" x14ac:dyDescent="0.25">
      <c r="A6246">
        <v>2004</v>
      </c>
      <c r="B6246">
        <v>3</v>
      </c>
      <c r="C6246">
        <v>17</v>
      </c>
      <c r="D6246">
        <v>14</v>
      </c>
      <c r="E6246" s="13">
        <v>18.2</v>
      </c>
      <c r="F6246" s="7">
        <f>(((20-15)/(MIN($E$2:$E$8761)-15))*Data[[#This Row],[temperatuur]])+18.151</f>
        <v>14.327470588235293</v>
      </c>
      <c r="G6246" s="7">
        <f>Data[[#This Row],[Tintern ]]-Data[[#This Row],[temperatuur]]</f>
        <v>-3.872529411764706</v>
      </c>
      <c r="H6246" s="7">
        <f>ROUND(IF(Data[[#This Row],[deltaT]]&gt;0,(Data[[#This Row],[Tintern ]]-Data[[#This Row],[temperatuur]])*Uitgangspunten!$B$9,0),1)</f>
        <v>0</v>
      </c>
      <c r="I6246"/>
      <c r="J6246"/>
      <c r="K6246" s="6"/>
      <c r="O6246" s="5"/>
      <c r="P6246" s="8"/>
      <c r="U6246"/>
      <c r="V6246"/>
    </row>
    <row r="6247" spans="1:22" x14ac:dyDescent="0.25">
      <c r="A6247">
        <v>2004</v>
      </c>
      <c r="B6247">
        <v>3</v>
      </c>
      <c r="C6247">
        <v>17</v>
      </c>
      <c r="D6247">
        <v>15</v>
      </c>
      <c r="E6247" s="13">
        <v>17.600000000000001</v>
      </c>
      <c r="F6247" s="7">
        <f>(((20-15)/(MIN($E$2:$E$8761)-15))*Data[[#This Row],[temperatuur]])+18.151</f>
        <v>14.45352100840336</v>
      </c>
      <c r="G6247" s="7">
        <f>Data[[#This Row],[Tintern ]]-Data[[#This Row],[temperatuur]]</f>
        <v>-3.1464789915966414</v>
      </c>
      <c r="H6247" s="7">
        <f>ROUND(IF(Data[[#This Row],[deltaT]]&gt;0,(Data[[#This Row],[Tintern ]]-Data[[#This Row],[temperatuur]])*Uitgangspunten!$B$9,0),1)</f>
        <v>0</v>
      </c>
      <c r="I6247"/>
      <c r="J6247"/>
      <c r="K6247" s="6"/>
      <c r="O6247" s="5"/>
      <c r="P6247" s="8"/>
      <c r="U6247"/>
      <c r="V6247"/>
    </row>
    <row r="6248" spans="1:22" x14ac:dyDescent="0.25">
      <c r="A6248">
        <v>2004</v>
      </c>
      <c r="B6248">
        <v>3</v>
      </c>
      <c r="C6248">
        <v>17</v>
      </c>
      <c r="D6248">
        <v>16</v>
      </c>
      <c r="E6248" s="13">
        <v>16.600000000000001</v>
      </c>
      <c r="F6248" s="7">
        <f>(((20-15)/(MIN($E$2:$E$8761)-15))*Data[[#This Row],[temperatuur]])+18.151</f>
        <v>14.663605042016806</v>
      </c>
      <c r="G6248" s="7">
        <f>Data[[#This Row],[Tintern ]]-Data[[#This Row],[temperatuur]]</f>
        <v>-1.9363949579831949</v>
      </c>
      <c r="H6248" s="7">
        <f>ROUND(IF(Data[[#This Row],[deltaT]]&gt;0,(Data[[#This Row],[Tintern ]]-Data[[#This Row],[temperatuur]])*Uitgangspunten!$B$9,0),1)</f>
        <v>0</v>
      </c>
      <c r="I6248"/>
      <c r="J6248"/>
      <c r="K6248" s="6"/>
      <c r="O6248" s="5"/>
      <c r="P6248" s="8"/>
      <c r="U6248"/>
      <c r="V6248"/>
    </row>
    <row r="6249" spans="1:22" x14ac:dyDescent="0.25">
      <c r="A6249">
        <v>2004</v>
      </c>
      <c r="B6249">
        <v>3</v>
      </c>
      <c r="C6249">
        <v>30</v>
      </c>
      <c r="D6249">
        <v>12</v>
      </c>
      <c r="E6249" s="13">
        <v>15.200000000000001</v>
      </c>
      <c r="F6249" s="7">
        <f>(((20-15)/(MIN($E$2:$E$8761)-15))*Data[[#This Row],[temperatuur]])+18.151</f>
        <v>14.957722689075631</v>
      </c>
      <c r="G6249" s="7">
        <f>Data[[#This Row],[Tintern ]]-Data[[#This Row],[temperatuur]]</f>
        <v>-0.24227731092437033</v>
      </c>
      <c r="H6249" s="7">
        <f>ROUND(IF(Data[[#This Row],[deltaT]]&gt;0,(Data[[#This Row],[Tintern ]]-Data[[#This Row],[temperatuur]])*Uitgangspunten!$B$9,0),1)</f>
        <v>0</v>
      </c>
      <c r="I6249"/>
      <c r="J6249"/>
      <c r="K6249" s="6"/>
      <c r="O6249" s="5"/>
      <c r="P6249" s="8"/>
      <c r="U6249"/>
      <c r="V6249"/>
    </row>
    <row r="6250" spans="1:22" x14ac:dyDescent="0.25">
      <c r="A6250">
        <v>2004</v>
      </c>
      <c r="B6250">
        <v>3</v>
      </c>
      <c r="C6250">
        <v>30</v>
      </c>
      <c r="D6250">
        <v>13</v>
      </c>
      <c r="E6250" s="13">
        <v>15.5</v>
      </c>
      <c r="F6250" s="7">
        <f>(((20-15)/(MIN($E$2:$E$8761)-15))*Data[[#This Row],[temperatuur]])+18.151</f>
        <v>14.894697478991596</v>
      </c>
      <c r="G6250" s="7">
        <f>Data[[#This Row],[Tintern ]]-Data[[#This Row],[temperatuur]]</f>
        <v>-0.60530252100840443</v>
      </c>
      <c r="H6250" s="7">
        <f>ROUND(IF(Data[[#This Row],[deltaT]]&gt;0,(Data[[#This Row],[Tintern ]]-Data[[#This Row],[temperatuur]])*Uitgangspunten!$B$9,0),1)</f>
        <v>0</v>
      </c>
      <c r="I6250"/>
      <c r="J6250"/>
      <c r="K6250" s="6"/>
      <c r="O6250" s="5"/>
      <c r="P6250" s="8"/>
      <c r="U6250"/>
      <c r="V6250"/>
    </row>
    <row r="6251" spans="1:22" x14ac:dyDescent="0.25">
      <c r="A6251">
        <v>2004</v>
      </c>
      <c r="B6251">
        <v>3</v>
      </c>
      <c r="C6251">
        <v>30</v>
      </c>
      <c r="D6251">
        <v>14</v>
      </c>
      <c r="E6251" s="13">
        <v>16</v>
      </c>
      <c r="F6251" s="7">
        <f>(((20-15)/(MIN($E$2:$E$8761)-15))*Data[[#This Row],[temperatuur]])+18.151</f>
        <v>14.789655462184873</v>
      </c>
      <c r="G6251" s="7">
        <f>Data[[#This Row],[Tintern ]]-Data[[#This Row],[temperatuur]]</f>
        <v>-1.2103445378151267</v>
      </c>
      <c r="H6251" s="7">
        <f>ROUND(IF(Data[[#This Row],[deltaT]]&gt;0,(Data[[#This Row],[Tintern ]]-Data[[#This Row],[temperatuur]])*Uitgangspunten!$B$9,0),1)</f>
        <v>0</v>
      </c>
      <c r="I6251"/>
      <c r="J6251"/>
      <c r="K6251" s="6"/>
      <c r="O6251" s="5"/>
      <c r="P6251" s="8"/>
      <c r="U6251"/>
      <c r="V6251"/>
    </row>
    <row r="6252" spans="1:22" x14ac:dyDescent="0.25">
      <c r="A6252">
        <v>2004</v>
      </c>
      <c r="B6252">
        <v>3</v>
      </c>
      <c r="C6252">
        <v>30</v>
      </c>
      <c r="D6252">
        <v>15</v>
      </c>
      <c r="E6252" s="13">
        <v>16.2</v>
      </c>
      <c r="F6252" s="7">
        <f>(((20-15)/(MIN($E$2:$E$8761)-15))*Data[[#This Row],[temperatuur]])+18.151</f>
        <v>14.747638655462184</v>
      </c>
      <c r="G6252" s="7">
        <f>Data[[#This Row],[Tintern ]]-Data[[#This Row],[temperatuur]]</f>
        <v>-1.452361344537815</v>
      </c>
      <c r="H6252" s="7">
        <f>ROUND(IF(Data[[#This Row],[deltaT]]&gt;0,(Data[[#This Row],[Tintern ]]-Data[[#This Row],[temperatuur]])*Uitgangspunten!$B$9,0),1)</f>
        <v>0</v>
      </c>
      <c r="I6252"/>
      <c r="J6252"/>
      <c r="K6252" s="6"/>
      <c r="O6252" s="5"/>
      <c r="P6252" s="8"/>
      <c r="U6252"/>
      <c r="V6252"/>
    </row>
    <row r="6253" spans="1:22" x14ac:dyDescent="0.25">
      <c r="A6253">
        <v>2004</v>
      </c>
      <c r="B6253">
        <v>3</v>
      </c>
      <c r="C6253">
        <v>30</v>
      </c>
      <c r="D6253">
        <v>16</v>
      </c>
      <c r="E6253" s="13">
        <v>15.8</v>
      </c>
      <c r="F6253" s="7">
        <f>(((20-15)/(MIN($E$2:$E$8761)-15))*Data[[#This Row],[temperatuur]])+18.151</f>
        <v>14.831672268907562</v>
      </c>
      <c r="G6253" s="7">
        <f>Data[[#This Row],[Tintern ]]-Data[[#This Row],[temperatuur]]</f>
        <v>-0.96832773109243853</v>
      </c>
      <c r="H6253" s="7">
        <f>ROUND(IF(Data[[#This Row],[deltaT]]&gt;0,(Data[[#This Row],[Tintern ]]-Data[[#This Row],[temperatuur]])*Uitgangspunten!$B$9,0),1)</f>
        <v>0</v>
      </c>
      <c r="I6253"/>
      <c r="J6253"/>
      <c r="K6253" s="6"/>
      <c r="O6253" s="5"/>
      <c r="P6253" s="8"/>
      <c r="U6253"/>
      <c r="V6253"/>
    </row>
    <row r="6254" spans="1:22" x14ac:dyDescent="0.25">
      <c r="A6254">
        <v>2004</v>
      </c>
      <c r="B6254">
        <v>3</v>
      </c>
      <c r="C6254">
        <v>30</v>
      </c>
      <c r="D6254">
        <v>17</v>
      </c>
      <c r="E6254" s="13">
        <v>15.3</v>
      </c>
      <c r="F6254" s="7">
        <f>(((20-15)/(MIN($E$2:$E$8761)-15))*Data[[#This Row],[temperatuur]])+18.151</f>
        <v>14.936714285714285</v>
      </c>
      <c r="G6254" s="7">
        <f>Data[[#This Row],[Tintern ]]-Data[[#This Row],[temperatuur]]</f>
        <v>-0.36328571428571621</v>
      </c>
      <c r="H6254" s="7">
        <f>ROUND(IF(Data[[#This Row],[deltaT]]&gt;0,(Data[[#This Row],[Tintern ]]-Data[[#This Row],[temperatuur]])*Uitgangspunten!$B$9,0),1)</f>
        <v>0</v>
      </c>
      <c r="I6254"/>
      <c r="J6254"/>
      <c r="K6254" s="6"/>
      <c r="O6254" s="5"/>
      <c r="P6254" s="8"/>
      <c r="U6254"/>
      <c r="V6254"/>
    </row>
    <row r="6255" spans="1:22" x14ac:dyDescent="0.25">
      <c r="A6255">
        <v>2004</v>
      </c>
      <c r="B6255">
        <v>3</v>
      </c>
      <c r="C6255">
        <v>31</v>
      </c>
      <c r="D6255">
        <v>11</v>
      </c>
      <c r="E6255" s="13">
        <v>15.200000000000001</v>
      </c>
      <c r="F6255" s="7">
        <f>(((20-15)/(MIN($E$2:$E$8761)-15))*Data[[#This Row],[temperatuur]])+18.151</f>
        <v>14.957722689075631</v>
      </c>
      <c r="G6255" s="7">
        <f>Data[[#This Row],[Tintern ]]-Data[[#This Row],[temperatuur]]</f>
        <v>-0.24227731092437033</v>
      </c>
      <c r="H6255" s="7">
        <f>ROUND(IF(Data[[#This Row],[deltaT]]&gt;0,(Data[[#This Row],[Tintern ]]-Data[[#This Row],[temperatuur]])*Uitgangspunten!$B$9,0),1)</f>
        <v>0</v>
      </c>
      <c r="I6255"/>
      <c r="J6255"/>
      <c r="K6255" s="6"/>
      <c r="O6255" s="5"/>
      <c r="P6255" s="8"/>
      <c r="U6255"/>
      <c r="V6255"/>
    </row>
    <row r="6256" spans="1:22" x14ac:dyDescent="0.25">
      <c r="A6256">
        <v>2004</v>
      </c>
      <c r="B6256">
        <v>3</v>
      </c>
      <c r="C6256">
        <v>31</v>
      </c>
      <c r="D6256">
        <v>12</v>
      </c>
      <c r="E6256" s="13">
        <v>16.2</v>
      </c>
      <c r="F6256" s="7">
        <f>(((20-15)/(MIN($E$2:$E$8761)-15))*Data[[#This Row],[temperatuur]])+18.151</f>
        <v>14.747638655462184</v>
      </c>
      <c r="G6256" s="7">
        <f>Data[[#This Row],[Tintern ]]-Data[[#This Row],[temperatuur]]</f>
        <v>-1.452361344537815</v>
      </c>
      <c r="H6256" s="7">
        <f>ROUND(IF(Data[[#This Row],[deltaT]]&gt;0,(Data[[#This Row],[Tintern ]]-Data[[#This Row],[temperatuur]])*Uitgangspunten!$B$9,0),1)</f>
        <v>0</v>
      </c>
      <c r="I6256"/>
      <c r="J6256"/>
      <c r="K6256" s="6"/>
      <c r="O6256" s="5"/>
      <c r="P6256" s="8"/>
      <c r="U6256"/>
      <c r="V6256"/>
    </row>
    <row r="6257" spans="1:22" x14ac:dyDescent="0.25">
      <c r="A6257">
        <v>2004</v>
      </c>
      <c r="B6257">
        <v>3</v>
      </c>
      <c r="C6257">
        <v>31</v>
      </c>
      <c r="D6257">
        <v>13</v>
      </c>
      <c r="E6257" s="13">
        <v>16.8</v>
      </c>
      <c r="F6257" s="7">
        <f>(((20-15)/(MIN($E$2:$E$8761)-15))*Data[[#This Row],[temperatuur]])+18.151</f>
        <v>14.621588235294118</v>
      </c>
      <c r="G6257" s="7">
        <f>Data[[#This Row],[Tintern ]]-Data[[#This Row],[temperatuur]]</f>
        <v>-2.1784117647058832</v>
      </c>
      <c r="H6257" s="7">
        <f>ROUND(IF(Data[[#This Row],[deltaT]]&gt;0,(Data[[#This Row],[Tintern ]]-Data[[#This Row],[temperatuur]])*Uitgangspunten!$B$9,0),1)</f>
        <v>0</v>
      </c>
      <c r="I6257"/>
      <c r="J6257"/>
      <c r="K6257" s="6"/>
      <c r="O6257" s="5"/>
      <c r="P6257" s="8"/>
      <c r="U6257"/>
      <c r="V6257"/>
    </row>
    <row r="6258" spans="1:22" x14ac:dyDescent="0.25">
      <c r="A6258">
        <v>2004</v>
      </c>
      <c r="B6258">
        <v>3</v>
      </c>
      <c r="C6258">
        <v>31</v>
      </c>
      <c r="D6258">
        <v>14</v>
      </c>
      <c r="E6258" s="13">
        <v>17.400000000000002</v>
      </c>
      <c r="F6258" s="7">
        <f>(((20-15)/(MIN($E$2:$E$8761)-15))*Data[[#This Row],[temperatuur]])+18.151</f>
        <v>14.495537815126049</v>
      </c>
      <c r="G6258" s="7">
        <f>Data[[#This Row],[Tintern ]]-Data[[#This Row],[temperatuur]]</f>
        <v>-2.9044621848739531</v>
      </c>
      <c r="H6258" s="7">
        <f>ROUND(IF(Data[[#This Row],[deltaT]]&gt;0,(Data[[#This Row],[Tintern ]]-Data[[#This Row],[temperatuur]])*Uitgangspunten!$B$9,0),1)</f>
        <v>0</v>
      </c>
      <c r="I6258"/>
      <c r="J6258"/>
      <c r="K6258" s="6"/>
      <c r="O6258" s="5"/>
      <c r="P6258" s="8"/>
      <c r="U6258"/>
      <c r="V6258"/>
    </row>
    <row r="6259" spans="1:22" x14ac:dyDescent="0.25">
      <c r="A6259">
        <v>2004</v>
      </c>
      <c r="B6259" s="3">
        <v>3</v>
      </c>
      <c r="C6259" s="3">
        <v>31</v>
      </c>
      <c r="D6259" s="3">
        <v>15</v>
      </c>
      <c r="E6259" s="13">
        <v>17.3</v>
      </c>
      <c r="F6259" s="7">
        <f>(((20-15)/(MIN($E$2:$E$8761)-15))*Data[[#This Row],[temperatuur]])+18.151</f>
        <v>14.516546218487395</v>
      </c>
      <c r="G6259" s="7">
        <f>Data[[#This Row],[Tintern ]]-Data[[#This Row],[temperatuur]]</f>
        <v>-2.7834537815126055</v>
      </c>
      <c r="H6259" s="7">
        <f>ROUND(IF(Data[[#This Row],[deltaT]]&gt;0,(Data[[#This Row],[Tintern ]]-Data[[#This Row],[temperatuur]])*Uitgangspunten!$B$9,0),1)</f>
        <v>0</v>
      </c>
      <c r="I6259"/>
      <c r="J6259"/>
      <c r="K6259" s="6"/>
      <c r="O6259" s="5"/>
      <c r="P6259" s="8"/>
      <c r="U6259"/>
      <c r="V6259"/>
    </row>
    <row r="6260" spans="1:22" x14ac:dyDescent="0.25">
      <c r="A6260">
        <v>2004</v>
      </c>
      <c r="B6260" s="3">
        <v>3</v>
      </c>
      <c r="C6260" s="3">
        <v>31</v>
      </c>
      <c r="D6260" s="3">
        <v>16</v>
      </c>
      <c r="E6260" s="13">
        <v>17.400000000000002</v>
      </c>
      <c r="F6260" s="7">
        <f>(((20-15)/(MIN($E$2:$E$8761)-15))*Data[[#This Row],[temperatuur]])+18.151</f>
        <v>14.495537815126049</v>
      </c>
      <c r="G6260" s="7">
        <f>Data[[#This Row],[Tintern ]]-Data[[#This Row],[temperatuur]]</f>
        <v>-2.9044621848739531</v>
      </c>
      <c r="H6260" s="7">
        <f>ROUND(IF(Data[[#This Row],[deltaT]]&gt;0,(Data[[#This Row],[Tintern ]]-Data[[#This Row],[temperatuur]])*Uitgangspunten!$B$9,0),1)</f>
        <v>0</v>
      </c>
      <c r="I6260"/>
      <c r="J6260"/>
      <c r="K6260" s="6"/>
      <c r="O6260" s="5"/>
      <c r="P6260" s="8"/>
      <c r="U6260"/>
      <c r="V6260"/>
    </row>
    <row r="6261" spans="1:22" x14ac:dyDescent="0.25">
      <c r="A6261">
        <v>2004</v>
      </c>
      <c r="B6261" s="3">
        <v>3</v>
      </c>
      <c r="C6261" s="3">
        <v>31</v>
      </c>
      <c r="D6261" s="3">
        <v>17</v>
      </c>
      <c r="E6261" s="13">
        <v>16.5</v>
      </c>
      <c r="F6261" s="7">
        <f>(((20-15)/(MIN($E$2:$E$8761)-15))*Data[[#This Row],[temperatuur]])+18.151</f>
        <v>14.684613445378151</v>
      </c>
      <c r="G6261" s="7">
        <f>Data[[#This Row],[Tintern ]]-Data[[#This Row],[temperatuur]]</f>
        <v>-1.8153865546218491</v>
      </c>
      <c r="H6261" s="7">
        <f>ROUND(IF(Data[[#This Row],[deltaT]]&gt;0,(Data[[#This Row],[Tintern ]]-Data[[#This Row],[temperatuur]])*Uitgangspunten!$B$9,0),1)</f>
        <v>0</v>
      </c>
      <c r="I6261"/>
      <c r="J6261"/>
      <c r="K6261" s="6"/>
      <c r="O6261" s="5"/>
      <c r="P6261" s="8"/>
      <c r="U6261"/>
      <c r="V6261"/>
    </row>
    <row r="6262" spans="1:22" x14ac:dyDescent="0.25">
      <c r="A6262">
        <v>2002</v>
      </c>
      <c r="B6262">
        <v>4</v>
      </c>
      <c r="C6262">
        <v>1</v>
      </c>
      <c r="D6262">
        <v>12</v>
      </c>
      <c r="E6262" s="13">
        <v>15.9</v>
      </c>
      <c r="F6262" s="7">
        <f>(((20-15)/(MIN($E$2:$E$8761)-15))*Data[[#This Row],[temperatuur]])+18.151</f>
        <v>14.810663865546218</v>
      </c>
      <c r="G6262" s="7">
        <f>Data[[#This Row],[Tintern ]]-Data[[#This Row],[temperatuur]]</f>
        <v>-1.0893361344537826</v>
      </c>
      <c r="H6262" s="7">
        <f>ROUND(IF(Data[[#This Row],[deltaT]]&gt;0,(Data[[#This Row],[Tintern ]]-Data[[#This Row],[temperatuur]])*Uitgangspunten!$B$9,0),1)</f>
        <v>0</v>
      </c>
      <c r="I6262"/>
      <c r="J6262"/>
      <c r="K6262" s="6"/>
      <c r="O6262" s="5"/>
      <c r="P6262" s="8"/>
      <c r="U6262"/>
      <c r="V6262"/>
    </row>
    <row r="6263" spans="1:22" x14ac:dyDescent="0.25">
      <c r="A6263">
        <v>2002</v>
      </c>
      <c r="B6263">
        <v>4</v>
      </c>
      <c r="C6263">
        <v>1</v>
      </c>
      <c r="D6263">
        <v>13</v>
      </c>
      <c r="E6263" s="13">
        <v>17</v>
      </c>
      <c r="F6263" s="7">
        <f>(((20-15)/(MIN($E$2:$E$8761)-15))*Data[[#This Row],[temperatuur]])+18.151</f>
        <v>14.579571428571429</v>
      </c>
      <c r="G6263" s="7">
        <f>Data[[#This Row],[Tintern ]]-Data[[#This Row],[temperatuur]]</f>
        <v>-2.4204285714285714</v>
      </c>
      <c r="H6263" s="7">
        <f>ROUND(IF(Data[[#This Row],[deltaT]]&gt;0,(Data[[#This Row],[Tintern ]]-Data[[#This Row],[temperatuur]])*Uitgangspunten!$B$9,0),1)</f>
        <v>0</v>
      </c>
      <c r="I6263"/>
      <c r="J6263"/>
      <c r="K6263" s="6"/>
      <c r="O6263" s="5"/>
      <c r="P6263" s="8"/>
      <c r="U6263"/>
      <c r="V6263"/>
    </row>
    <row r="6264" spans="1:22" x14ac:dyDescent="0.25">
      <c r="A6264">
        <v>2002</v>
      </c>
      <c r="B6264">
        <v>4</v>
      </c>
      <c r="C6264">
        <v>1</v>
      </c>
      <c r="D6264">
        <v>14</v>
      </c>
      <c r="E6264" s="13">
        <v>17</v>
      </c>
      <c r="F6264" s="7">
        <f>(((20-15)/(MIN($E$2:$E$8761)-15))*Data[[#This Row],[temperatuur]])+18.151</f>
        <v>14.579571428571429</v>
      </c>
      <c r="G6264" s="7">
        <f>Data[[#This Row],[Tintern ]]-Data[[#This Row],[temperatuur]]</f>
        <v>-2.4204285714285714</v>
      </c>
      <c r="H6264" s="7">
        <f>ROUND(IF(Data[[#This Row],[deltaT]]&gt;0,(Data[[#This Row],[Tintern ]]-Data[[#This Row],[temperatuur]])*Uitgangspunten!$B$9,0),1)</f>
        <v>0</v>
      </c>
      <c r="I6264"/>
      <c r="J6264"/>
      <c r="K6264" s="6"/>
      <c r="O6264" s="5"/>
      <c r="P6264" s="8"/>
      <c r="U6264"/>
      <c r="V6264"/>
    </row>
    <row r="6265" spans="1:22" x14ac:dyDescent="0.25">
      <c r="A6265">
        <v>2002</v>
      </c>
      <c r="B6265">
        <v>4</v>
      </c>
      <c r="C6265">
        <v>1</v>
      </c>
      <c r="D6265">
        <v>15</v>
      </c>
      <c r="E6265" s="13">
        <v>16.8</v>
      </c>
      <c r="F6265" s="7">
        <f>(((20-15)/(MIN($E$2:$E$8761)-15))*Data[[#This Row],[temperatuur]])+18.151</f>
        <v>14.621588235294118</v>
      </c>
      <c r="G6265" s="7">
        <f>Data[[#This Row],[Tintern ]]-Data[[#This Row],[temperatuur]]</f>
        <v>-2.1784117647058832</v>
      </c>
      <c r="H6265" s="7">
        <f>ROUND(IF(Data[[#This Row],[deltaT]]&gt;0,(Data[[#This Row],[Tintern ]]-Data[[#This Row],[temperatuur]])*Uitgangspunten!$B$9,0),1)</f>
        <v>0</v>
      </c>
      <c r="I6265"/>
      <c r="J6265"/>
      <c r="K6265" s="6"/>
      <c r="O6265" s="5"/>
      <c r="P6265" s="8"/>
      <c r="U6265"/>
      <c r="V6265"/>
    </row>
    <row r="6266" spans="1:22" x14ac:dyDescent="0.25">
      <c r="A6266">
        <v>2002</v>
      </c>
      <c r="B6266">
        <v>4</v>
      </c>
      <c r="C6266">
        <v>1</v>
      </c>
      <c r="D6266">
        <v>16</v>
      </c>
      <c r="E6266" s="13">
        <v>16.900000000000002</v>
      </c>
      <c r="F6266" s="7">
        <f>(((20-15)/(MIN($E$2:$E$8761)-15))*Data[[#This Row],[temperatuur]])+18.151</f>
        <v>14.600579831932773</v>
      </c>
      <c r="G6266" s="7">
        <f>Data[[#This Row],[Tintern ]]-Data[[#This Row],[temperatuur]]</f>
        <v>-2.299420168067229</v>
      </c>
      <c r="H6266" s="7">
        <f>ROUND(IF(Data[[#This Row],[deltaT]]&gt;0,(Data[[#This Row],[Tintern ]]-Data[[#This Row],[temperatuur]])*Uitgangspunten!$B$9,0),1)</f>
        <v>0</v>
      </c>
      <c r="I6266">
        <f>(MAX(E6242:E6265)+MIN(E6242:E6265))/20</f>
        <v>1.67</v>
      </c>
      <c r="J6266"/>
      <c r="K6266" s="6"/>
      <c r="O6266" s="5"/>
      <c r="P6266" s="8"/>
      <c r="U6266"/>
      <c r="V6266"/>
    </row>
    <row r="6267" spans="1:22" x14ac:dyDescent="0.25">
      <c r="A6267">
        <v>2002</v>
      </c>
      <c r="B6267">
        <v>4</v>
      </c>
      <c r="C6267">
        <v>1</v>
      </c>
      <c r="D6267">
        <v>17</v>
      </c>
      <c r="E6267" s="13">
        <v>16.400000000000002</v>
      </c>
      <c r="F6267" s="7">
        <f>(((20-15)/(MIN($E$2:$E$8761)-15))*Data[[#This Row],[temperatuur]])+18.151</f>
        <v>14.705621848739495</v>
      </c>
      <c r="G6267" s="7">
        <f>Data[[#This Row],[Tintern ]]-Data[[#This Row],[temperatuur]]</f>
        <v>-1.6943781512605067</v>
      </c>
      <c r="H6267" s="7">
        <f>ROUND(IF(Data[[#This Row],[deltaT]]&gt;0,(Data[[#This Row],[Tintern ]]-Data[[#This Row],[temperatuur]])*Uitgangspunten!$B$9,0),1)</f>
        <v>0</v>
      </c>
      <c r="I6267"/>
      <c r="J6267"/>
      <c r="K6267" s="6"/>
      <c r="O6267" s="5"/>
      <c r="P6267" s="8"/>
      <c r="U6267"/>
      <c r="V6267"/>
    </row>
    <row r="6268" spans="1:22" x14ac:dyDescent="0.25">
      <c r="A6268">
        <v>2002</v>
      </c>
      <c r="B6268">
        <v>4</v>
      </c>
      <c r="C6268">
        <v>2</v>
      </c>
      <c r="D6268">
        <v>10</v>
      </c>
      <c r="E6268" s="13">
        <v>17.100000000000001</v>
      </c>
      <c r="F6268" s="7">
        <f>(((20-15)/(MIN($E$2:$E$8761)-15))*Data[[#This Row],[temperatuur]])+18.151</f>
        <v>14.558563025210084</v>
      </c>
      <c r="G6268" s="7">
        <f>Data[[#This Row],[Tintern ]]-Data[[#This Row],[temperatuur]]</f>
        <v>-2.5414369747899173</v>
      </c>
      <c r="H6268" s="7">
        <f>ROUND(IF(Data[[#This Row],[deltaT]]&gt;0,(Data[[#This Row],[Tintern ]]-Data[[#This Row],[temperatuur]])*Uitgangspunten!$B$9,0),1)</f>
        <v>0</v>
      </c>
      <c r="I6268"/>
      <c r="J6268"/>
      <c r="K6268" s="6"/>
      <c r="O6268" s="5"/>
      <c r="P6268" s="8"/>
      <c r="U6268"/>
      <c r="V6268"/>
    </row>
    <row r="6269" spans="1:22" x14ac:dyDescent="0.25">
      <c r="A6269">
        <v>2002</v>
      </c>
      <c r="B6269">
        <v>4</v>
      </c>
      <c r="C6269">
        <v>2</v>
      </c>
      <c r="D6269">
        <v>11</v>
      </c>
      <c r="E6269" s="13">
        <v>18.600000000000001</v>
      </c>
      <c r="F6269" s="7">
        <f>(((20-15)/(MIN($E$2:$E$8761)-15))*Data[[#This Row],[temperatuur]])+18.151</f>
        <v>14.243436974789915</v>
      </c>
      <c r="G6269" s="7">
        <f>Data[[#This Row],[Tintern ]]-Data[[#This Row],[temperatuur]]</f>
        <v>-4.356563025210086</v>
      </c>
      <c r="H6269" s="7">
        <f>ROUND(IF(Data[[#This Row],[deltaT]]&gt;0,(Data[[#This Row],[Tintern ]]-Data[[#This Row],[temperatuur]])*Uitgangspunten!$B$9,0),1)</f>
        <v>0</v>
      </c>
      <c r="I6269"/>
      <c r="J6269"/>
      <c r="K6269" s="6"/>
      <c r="O6269" s="5"/>
      <c r="P6269" s="8"/>
      <c r="U6269"/>
      <c r="V6269"/>
    </row>
    <row r="6270" spans="1:22" x14ac:dyDescent="0.25">
      <c r="A6270">
        <v>2002</v>
      </c>
      <c r="B6270">
        <v>4</v>
      </c>
      <c r="C6270">
        <v>2</v>
      </c>
      <c r="D6270">
        <v>12</v>
      </c>
      <c r="E6270" s="13">
        <v>19.3</v>
      </c>
      <c r="F6270" s="7">
        <f>(((20-15)/(MIN($E$2:$E$8761)-15))*Data[[#This Row],[temperatuur]])+18.151</f>
        <v>14.096378151260504</v>
      </c>
      <c r="G6270" s="7">
        <f>Data[[#This Row],[Tintern ]]-Data[[#This Row],[temperatuur]]</f>
        <v>-5.2036218487394965</v>
      </c>
      <c r="H6270" s="7">
        <f>ROUND(IF(Data[[#This Row],[deltaT]]&gt;0,(Data[[#This Row],[Tintern ]]-Data[[#This Row],[temperatuur]])*Uitgangspunten!$B$9,0),1)</f>
        <v>0</v>
      </c>
      <c r="I6270"/>
      <c r="J6270"/>
      <c r="K6270" s="6"/>
      <c r="O6270" s="5"/>
      <c r="P6270" s="8"/>
      <c r="U6270"/>
      <c r="V6270"/>
    </row>
    <row r="6271" spans="1:22" x14ac:dyDescent="0.25">
      <c r="A6271">
        <v>2002</v>
      </c>
      <c r="B6271">
        <v>4</v>
      </c>
      <c r="C6271">
        <v>2</v>
      </c>
      <c r="D6271">
        <v>13</v>
      </c>
      <c r="E6271" s="13">
        <v>20.200000000000003</v>
      </c>
      <c r="F6271" s="7">
        <f>(((20-15)/(MIN($E$2:$E$8761)-15))*Data[[#This Row],[temperatuur]])+18.151</f>
        <v>13.907302521008402</v>
      </c>
      <c r="G6271" s="7">
        <f>Data[[#This Row],[Tintern ]]-Data[[#This Row],[temperatuur]]</f>
        <v>-6.2926974789916006</v>
      </c>
      <c r="H6271" s="7">
        <f>ROUND(IF(Data[[#This Row],[deltaT]]&gt;0,(Data[[#This Row],[Tintern ]]-Data[[#This Row],[temperatuur]])*Uitgangspunten!$B$9,0),1)</f>
        <v>0</v>
      </c>
      <c r="I6271"/>
      <c r="J6271"/>
      <c r="K6271" s="6"/>
      <c r="O6271" s="5"/>
      <c r="P6271" s="8"/>
      <c r="U6271"/>
      <c r="V6271"/>
    </row>
    <row r="6272" spans="1:22" x14ac:dyDescent="0.25">
      <c r="A6272">
        <v>2002</v>
      </c>
      <c r="B6272">
        <v>4</v>
      </c>
      <c r="C6272">
        <v>2</v>
      </c>
      <c r="D6272">
        <v>14</v>
      </c>
      <c r="E6272" s="13">
        <v>20.3</v>
      </c>
      <c r="F6272" s="7">
        <f>(((20-15)/(MIN($E$2:$E$8761)-15))*Data[[#This Row],[temperatuur]])+18.151</f>
        <v>13.886294117647058</v>
      </c>
      <c r="G6272" s="7">
        <f>Data[[#This Row],[Tintern ]]-Data[[#This Row],[temperatuur]]</f>
        <v>-6.4137058823529429</v>
      </c>
      <c r="H6272" s="7">
        <f>ROUND(IF(Data[[#This Row],[deltaT]]&gt;0,(Data[[#This Row],[Tintern ]]-Data[[#This Row],[temperatuur]])*Uitgangspunten!$B$9,0),1)</f>
        <v>0</v>
      </c>
      <c r="I6272"/>
      <c r="J6272"/>
      <c r="K6272" s="6"/>
      <c r="O6272" s="5"/>
      <c r="P6272" s="8"/>
      <c r="U6272"/>
      <c r="V6272"/>
    </row>
    <row r="6273" spans="1:22" x14ac:dyDescent="0.25">
      <c r="A6273">
        <v>2002</v>
      </c>
      <c r="B6273">
        <v>4</v>
      </c>
      <c r="C6273">
        <v>2</v>
      </c>
      <c r="D6273">
        <v>15</v>
      </c>
      <c r="E6273" s="13">
        <v>20.400000000000002</v>
      </c>
      <c r="F6273" s="7">
        <f>(((20-15)/(MIN($E$2:$E$8761)-15))*Data[[#This Row],[temperatuur]])+18.151</f>
        <v>13.865285714285713</v>
      </c>
      <c r="G6273" s="7">
        <f>Data[[#This Row],[Tintern ]]-Data[[#This Row],[temperatuur]]</f>
        <v>-6.5347142857142888</v>
      </c>
      <c r="H6273" s="7">
        <f>ROUND(IF(Data[[#This Row],[deltaT]]&gt;0,(Data[[#This Row],[Tintern ]]-Data[[#This Row],[temperatuur]])*Uitgangspunten!$B$9,0),1)</f>
        <v>0</v>
      </c>
      <c r="I6273"/>
      <c r="J6273"/>
      <c r="K6273" s="6"/>
      <c r="O6273" s="5"/>
      <c r="P6273" s="8"/>
      <c r="U6273"/>
      <c r="V6273"/>
    </row>
    <row r="6274" spans="1:22" x14ac:dyDescent="0.25">
      <c r="A6274">
        <v>2002</v>
      </c>
      <c r="B6274">
        <v>4</v>
      </c>
      <c r="C6274">
        <v>2</v>
      </c>
      <c r="D6274">
        <v>16</v>
      </c>
      <c r="E6274" s="13">
        <v>20</v>
      </c>
      <c r="F6274" s="7">
        <f>(((20-15)/(MIN($E$2:$E$8761)-15))*Data[[#This Row],[temperatuur]])+18.151</f>
        <v>13.949319327731093</v>
      </c>
      <c r="G6274" s="7">
        <f>Data[[#This Row],[Tintern ]]-Data[[#This Row],[temperatuur]]</f>
        <v>-6.050680672268907</v>
      </c>
      <c r="H6274" s="7">
        <f>ROUND(IF(Data[[#This Row],[deltaT]]&gt;0,(Data[[#This Row],[Tintern ]]-Data[[#This Row],[temperatuur]])*Uitgangspunten!$B$9,0),1)</f>
        <v>0</v>
      </c>
      <c r="I6274"/>
      <c r="J6274"/>
      <c r="K6274" s="6"/>
      <c r="O6274" s="5"/>
      <c r="P6274" s="8"/>
      <c r="U6274"/>
      <c r="V6274"/>
    </row>
    <row r="6275" spans="1:22" x14ac:dyDescent="0.25">
      <c r="A6275">
        <v>2002</v>
      </c>
      <c r="B6275">
        <v>4</v>
      </c>
      <c r="C6275">
        <v>2</v>
      </c>
      <c r="D6275">
        <v>17</v>
      </c>
      <c r="E6275" s="13">
        <v>19</v>
      </c>
      <c r="F6275" s="7">
        <f>(((20-15)/(MIN($E$2:$E$8761)-15))*Data[[#This Row],[temperatuur]])+18.151</f>
        <v>14.159403361344538</v>
      </c>
      <c r="G6275" s="7">
        <f>Data[[#This Row],[Tintern ]]-Data[[#This Row],[temperatuur]]</f>
        <v>-4.8405966386554624</v>
      </c>
      <c r="H6275" s="7">
        <f>ROUND(IF(Data[[#This Row],[deltaT]]&gt;0,(Data[[#This Row],[Tintern ]]-Data[[#This Row],[temperatuur]])*Uitgangspunten!$B$9,0),1)</f>
        <v>0</v>
      </c>
      <c r="I6275"/>
      <c r="J6275"/>
      <c r="K6275" s="6"/>
      <c r="O6275" s="5"/>
      <c r="P6275" s="8"/>
      <c r="U6275"/>
      <c r="V6275"/>
    </row>
    <row r="6276" spans="1:22" x14ac:dyDescent="0.25">
      <c r="A6276">
        <v>2002</v>
      </c>
      <c r="B6276">
        <v>4</v>
      </c>
      <c r="C6276">
        <v>2</v>
      </c>
      <c r="D6276">
        <v>18</v>
      </c>
      <c r="E6276" s="13">
        <v>17.2</v>
      </c>
      <c r="F6276" s="7">
        <f>(((20-15)/(MIN($E$2:$E$8761)-15))*Data[[#This Row],[temperatuur]])+18.151</f>
        <v>14.53755462184874</v>
      </c>
      <c r="G6276" s="7">
        <f>Data[[#This Row],[Tintern ]]-Data[[#This Row],[temperatuur]]</f>
        <v>-2.6624453781512596</v>
      </c>
      <c r="H6276" s="7">
        <f>ROUND(IF(Data[[#This Row],[deltaT]]&gt;0,(Data[[#This Row],[Tintern ]]-Data[[#This Row],[temperatuur]])*Uitgangspunten!$B$9,0),1)</f>
        <v>0</v>
      </c>
      <c r="I6276"/>
      <c r="J6276"/>
      <c r="K6276" s="6"/>
      <c r="O6276" s="5"/>
      <c r="P6276" s="8"/>
      <c r="U6276"/>
      <c r="V6276"/>
    </row>
    <row r="6277" spans="1:22" x14ac:dyDescent="0.25">
      <c r="A6277">
        <v>2002</v>
      </c>
      <c r="B6277">
        <v>4</v>
      </c>
      <c r="C6277">
        <v>3</v>
      </c>
      <c r="D6277">
        <v>9</v>
      </c>
      <c r="E6277" s="13">
        <v>15.5</v>
      </c>
      <c r="F6277" s="7">
        <f>(((20-15)/(MIN($E$2:$E$8761)-15))*Data[[#This Row],[temperatuur]])+18.151</f>
        <v>14.894697478991596</v>
      </c>
      <c r="G6277" s="7">
        <f>Data[[#This Row],[Tintern ]]-Data[[#This Row],[temperatuur]]</f>
        <v>-0.60530252100840443</v>
      </c>
      <c r="H6277" s="7">
        <f>ROUND(IF(Data[[#This Row],[deltaT]]&gt;0,(Data[[#This Row],[Tintern ]]-Data[[#This Row],[temperatuur]])*Uitgangspunten!$B$9,0),1)</f>
        <v>0</v>
      </c>
      <c r="I6277"/>
      <c r="J6277"/>
      <c r="K6277" s="6"/>
      <c r="O6277" s="5"/>
      <c r="P6277" s="8"/>
      <c r="U6277"/>
      <c r="V6277"/>
    </row>
    <row r="6278" spans="1:22" x14ac:dyDescent="0.25">
      <c r="A6278">
        <v>2002</v>
      </c>
      <c r="B6278">
        <v>4</v>
      </c>
      <c r="C6278">
        <v>3</v>
      </c>
      <c r="D6278">
        <v>10</v>
      </c>
      <c r="E6278" s="13">
        <v>16.600000000000001</v>
      </c>
      <c r="F6278" s="7">
        <f>(((20-15)/(MIN($E$2:$E$8761)-15))*Data[[#This Row],[temperatuur]])+18.151</f>
        <v>14.663605042016806</v>
      </c>
      <c r="G6278" s="7">
        <f>Data[[#This Row],[Tintern ]]-Data[[#This Row],[temperatuur]]</f>
        <v>-1.9363949579831949</v>
      </c>
      <c r="H6278" s="7">
        <f>ROUND(IF(Data[[#This Row],[deltaT]]&gt;0,(Data[[#This Row],[Tintern ]]-Data[[#This Row],[temperatuur]])*Uitgangspunten!$B$9,0),1)</f>
        <v>0</v>
      </c>
      <c r="I6278"/>
      <c r="J6278"/>
      <c r="K6278" s="6"/>
      <c r="O6278" s="5"/>
      <c r="P6278" s="8"/>
      <c r="U6278"/>
      <c r="V6278"/>
    </row>
    <row r="6279" spans="1:22" x14ac:dyDescent="0.25">
      <c r="A6279">
        <v>2002</v>
      </c>
      <c r="B6279">
        <v>4</v>
      </c>
      <c r="C6279">
        <v>3</v>
      </c>
      <c r="D6279">
        <v>11</v>
      </c>
      <c r="E6279" s="13">
        <v>17.8</v>
      </c>
      <c r="F6279" s="7">
        <f>(((20-15)/(MIN($E$2:$E$8761)-15))*Data[[#This Row],[temperatuur]])+18.151</f>
        <v>14.411504201680671</v>
      </c>
      <c r="G6279" s="7">
        <f>Data[[#This Row],[Tintern ]]-Data[[#This Row],[temperatuur]]</f>
        <v>-3.3884957983193296</v>
      </c>
      <c r="H6279" s="7">
        <f>ROUND(IF(Data[[#This Row],[deltaT]]&gt;0,(Data[[#This Row],[Tintern ]]-Data[[#This Row],[temperatuur]])*Uitgangspunten!$B$9,0),1)</f>
        <v>0</v>
      </c>
      <c r="I6279"/>
      <c r="J6279"/>
      <c r="K6279" s="6"/>
      <c r="O6279" s="5"/>
      <c r="P6279" s="8"/>
      <c r="U6279"/>
      <c r="V6279"/>
    </row>
    <row r="6280" spans="1:22" x14ac:dyDescent="0.25">
      <c r="A6280">
        <v>2002</v>
      </c>
      <c r="B6280">
        <v>4</v>
      </c>
      <c r="C6280">
        <v>3</v>
      </c>
      <c r="D6280">
        <v>12</v>
      </c>
      <c r="E6280" s="13">
        <v>18.2</v>
      </c>
      <c r="F6280" s="7">
        <f>(((20-15)/(MIN($E$2:$E$8761)-15))*Data[[#This Row],[temperatuur]])+18.151</f>
        <v>14.327470588235293</v>
      </c>
      <c r="G6280" s="7">
        <f>Data[[#This Row],[Tintern ]]-Data[[#This Row],[temperatuur]]</f>
        <v>-3.872529411764706</v>
      </c>
      <c r="H6280" s="7">
        <f>ROUND(IF(Data[[#This Row],[deltaT]]&gt;0,(Data[[#This Row],[Tintern ]]-Data[[#This Row],[temperatuur]])*Uitgangspunten!$B$9,0),1)</f>
        <v>0</v>
      </c>
      <c r="I6280"/>
      <c r="J6280"/>
      <c r="K6280" s="6"/>
      <c r="O6280" s="5"/>
      <c r="P6280" s="8"/>
      <c r="U6280"/>
      <c r="V6280"/>
    </row>
    <row r="6281" spans="1:22" x14ac:dyDescent="0.25">
      <c r="A6281">
        <v>2002</v>
      </c>
      <c r="B6281">
        <v>4</v>
      </c>
      <c r="C6281">
        <v>3</v>
      </c>
      <c r="D6281">
        <v>13</v>
      </c>
      <c r="E6281" s="13">
        <v>18.7</v>
      </c>
      <c r="F6281" s="7">
        <f>(((20-15)/(MIN($E$2:$E$8761)-15))*Data[[#This Row],[temperatuur]])+18.151</f>
        <v>14.222428571428571</v>
      </c>
      <c r="G6281" s="7">
        <f>Data[[#This Row],[Tintern ]]-Data[[#This Row],[temperatuur]]</f>
        <v>-4.4775714285714283</v>
      </c>
      <c r="H6281" s="7">
        <f>ROUND(IF(Data[[#This Row],[deltaT]]&gt;0,(Data[[#This Row],[Tintern ]]-Data[[#This Row],[temperatuur]])*Uitgangspunten!$B$9,0),1)</f>
        <v>0</v>
      </c>
      <c r="I6281"/>
      <c r="J6281"/>
      <c r="K6281" s="6"/>
      <c r="O6281" s="5"/>
      <c r="P6281" s="8"/>
      <c r="U6281"/>
      <c r="V6281"/>
    </row>
    <row r="6282" spans="1:22" x14ac:dyDescent="0.25">
      <c r="A6282">
        <v>2002</v>
      </c>
      <c r="B6282">
        <v>4</v>
      </c>
      <c r="C6282">
        <v>3</v>
      </c>
      <c r="D6282">
        <v>14</v>
      </c>
      <c r="E6282" s="13">
        <v>19.200000000000003</v>
      </c>
      <c r="F6282" s="7">
        <f>(((20-15)/(MIN($E$2:$E$8761)-15))*Data[[#This Row],[temperatuur]])+18.151</f>
        <v>14.117386554621849</v>
      </c>
      <c r="G6282" s="7">
        <f>Data[[#This Row],[Tintern ]]-Data[[#This Row],[temperatuur]]</f>
        <v>-5.0826134453781542</v>
      </c>
      <c r="H6282" s="7">
        <f>ROUND(IF(Data[[#This Row],[deltaT]]&gt;0,(Data[[#This Row],[Tintern ]]-Data[[#This Row],[temperatuur]])*Uitgangspunten!$B$9,0),1)</f>
        <v>0</v>
      </c>
      <c r="I6282"/>
      <c r="J6282"/>
      <c r="K6282" s="6"/>
      <c r="O6282" s="5"/>
      <c r="P6282" s="8"/>
      <c r="U6282"/>
      <c r="V6282"/>
    </row>
    <row r="6283" spans="1:22" x14ac:dyDescent="0.25">
      <c r="A6283">
        <v>2002</v>
      </c>
      <c r="B6283">
        <v>4</v>
      </c>
      <c r="C6283">
        <v>3</v>
      </c>
      <c r="D6283">
        <v>15</v>
      </c>
      <c r="E6283" s="13">
        <v>19.3</v>
      </c>
      <c r="F6283" s="7">
        <f>(((20-15)/(MIN($E$2:$E$8761)-15))*Data[[#This Row],[temperatuur]])+18.151</f>
        <v>14.096378151260504</v>
      </c>
      <c r="G6283" s="7">
        <f>Data[[#This Row],[Tintern ]]-Data[[#This Row],[temperatuur]]</f>
        <v>-5.2036218487394965</v>
      </c>
      <c r="H6283" s="7">
        <f>ROUND(IF(Data[[#This Row],[deltaT]]&gt;0,(Data[[#This Row],[Tintern ]]-Data[[#This Row],[temperatuur]])*Uitgangspunten!$B$9,0),1)</f>
        <v>0</v>
      </c>
      <c r="I6283"/>
      <c r="J6283"/>
      <c r="K6283" s="6"/>
      <c r="O6283" s="5"/>
      <c r="P6283" s="8"/>
      <c r="U6283"/>
      <c r="V6283"/>
    </row>
    <row r="6284" spans="1:22" x14ac:dyDescent="0.25">
      <c r="A6284">
        <v>2002</v>
      </c>
      <c r="B6284">
        <v>4</v>
      </c>
      <c r="C6284">
        <v>3</v>
      </c>
      <c r="D6284">
        <v>16</v>
      </c>
      <c r="E6284" s="13">
        <v>19.200000000000003</v>
      </c>
      <c r="F6284" s="7">
        <f>(((20-15)/(MIN($E$2:$E$8761)-15))*Data[[#This Row],[temperatuur]])+18.151</f>
        <v>14.117386554621849</v>
      </c>
      <c r="G6284" s="7">
        <f>Data[[#This Row],[Tintern ]]-Data[[#This Row],[temperatuur]]</f>
        <v>-5.0826134453781542</v>
      </c>
      <c r="H6284" s="7">
        <f>ROUND(IF(Data[[#This Row],[deltaT]]&gt;0,(Data[[#This Row],[Tintern ]]-Data[[#This Row],[temperatuur]])*Uitgangspunten!$B$9,0),1)</f>
        <v>0</v>
      </c>
      <c r="I6284"/>
      <c r="J6284"/>
      <c r="K6284" s="6"/>
      <c r="O6284" s="5"/>
      <c r="P6284" s="8"/>
      <c r="U6284"/>
      <c r="V6284"/>
    </row>
    <row r="6285" spans="1:22" x14ac:dyDescent="0.25">
      <c r="A6285">
        <v>2002</v>
      </c>
      <c r="B6285">
        <v>4</v>
      </c>
      <c r="C6285">
        <v>3</v>
      </c>
      <c r="D6285">
        <v>17</v>
      </c>
      <c r="E6285" s="13">
        <v>18.8</v>
      </c>
      <c r="F6285" s="7">
        <f>(((20-15)/(MIN($E$2:$E$8761)-15))*Data[[#This Row],[temperatuur]])+18.151</f>
        <v>14.201420168067227</v>
      </c>
      <c r="G6285" s="7">
        <f>Data[[#This Row],[Tintern ]]-Data[[#This Row],[temperatuur]]</f>
        <v>-4.5985798319327742</v>
      </c>
      <c r="H6285" s="7">
        <f>ROUND(IF(Data[[#This Row],[deltaT]]&gt;0,(Data[[#This Row],[Tintern ]]-Data[[#This Row],[temperatuur]])*Uitgangspunten!$B$9,0),1)</f>
        <v>0</v>
      </c>
      <c r="I6285"/>
      <c r="J6285"/>
      <c r="K6285" s="6"/>
      <c r="O6285" s="5"/>
      <c r="P6285" s="8"/>
      <c r="U6285"/>
      <c r="V6285"/>
    </row>
    <row r="6286" spans="1:22" x14ac:dyDescent="0.25">
      <c r="A6286">
        <v>2002</v>
      </c>
      <c r="B6286">
        <v>4</v>
      </c>
      <c r="C6286">
        <v>3</v>
      </c>
      <c r="D6286">
        <v>18</v>
      </c>
      <c r="E6286" s="13">
        <v>17</v>
      </c>
      <c r="F6286" s="7">
        <f>(((20-15)/(MIN($E$2:$E$8761)-15))*Data[[#This Row],[temperatuur]])+18.151</f>
        <v>14.579571428571429</v>
      </c>
      <c r="G6286" s="7">
        <f>Data[[#This Row],[Tintern ]]-Data[[#This Row],[temperatuur]]</f>
        <v>-2.4204285714285714</v>
      </c>
      <c r="H6286" s="7">
        <f>ROUND(IF(Data[[#This Row],[deltaT]]&gt;0,(Data[[#This Row],[Tintern ]]-Data[[#This Row],[temperatuur]])*Uitgangspunten!$B$9,0),1)</f>
        <v>0</v>
      </c>
      <c r="I6286"/>
      <c r="J6286"/>
      <c r="K6286" s="6"/>
      <c r="O6286" s="5"/>
      <c r="P6286" s="8"/>
      <c r="U6286"/>
      <c r="V6286"/>
    </row>
    <row r="6287" spans="1:22" x14ac:dyDescent="0.25">
      <c r="A6287">
        <v>2002</v>
      </c>
      <c r="B6287">
        <v>4</v>
      </c>
      <c r="C6287">
        <v>3</v>
      </c>
      <c r="D6287">
        <v>19</v>
      </c>
      <c r="E6287" s="13">
        <v>15.4</v>
      </c>
      <c r="F6287" s="7">
        <f>(((20-15)/(MIN($E$2:$E$8761)-15))*Data[[#This Row],[temperatuur]])+18.151</f>
        <v>14.915705882352942</v>
      </c>
      <c r="G6287" s="7">
        <f>Data[[#This Row],[Tintern ]]-Data[[#This Row],[temperatuur]]</f>
        <v>-0.48429411764705854</v>
      </c>
      <c r="H6287" s="7">
        <f>ROUND(IF(Data[[#This Row],[deltaT]]&gt;0,(Data[[#This Row],[Tintern ]]-Data[[#This Row],[temperatuur]])*Uitgangspunten!$B$9,0),1)</f>
        <v>0</v>
      </c>
      <c r="I6287"/>
      <c r="J6287"/>
      <c r="K6287" s="6"/>
      <c r="O6287" s="5"/>
      <c r="P6287" s="8"/>
      <c r="U6287"/>
      <c r="V6287"/>
    </row>
    <row r="6288" spans="1:22" x14ac:dyDescent="0.25">
      <c r="A6288">
        <v>2002</v>
      </c>
      <c r="B6288">
        <v>4</v>
      </c>
      <c r="C6288">
        <v>4</v>
      </c>
      <c r="D6288">
        <v>11</v>
      </c>
      <c r="E6288" s="13">
        <v>15.100000000000001</v>
      </c>
      <c r="F6288" s="7">
        <f>(((20-15)/(MIN($E$2:$E$8761)-15))*Data[[#This Row],[temperatuur]])+18.151</f>
        <v>14.978731092436973</v>
      </c>
      <c r="G6288" s="7">
        <f>Data[[#This Row],[Tintern ]]-Data[[#This Row],[temperatuur]]</f>
        <v>-0.12126890756302799</v>
      </c>
      <c r="H6288" s="7">
        <f>ROUND(IF(Data[[#This Row],[deltaT]]&gt;0,(Data[[#This Row],[Tintern ]]-Data[[#This Row],[temperatuur]])*Uitgangspunten!$B$9,0),1)</f>
        <v>0</v>
      </c>
      <c r="I6288"/>
      <c r="J6288"/>
      <c r="K6288" s="6"/>
      <c r="O6288" s="5"/>
      <c r="P6288" s="8"/>
      <c r="U6288"/>
      <c r="V6288"/>
    </row>
    <row r="6289" spans="1:22" x14ac:dyDescent="0.25">
      <c r="A6289">
        <v>2002</v>
      </c>
      <c r="B6289">
        <v>4</v>
      </c>
      <c r="C6289">
        <v>4</v>
      </c>
      <c r="D6289">
        <v>12</v>
      </c>
      <c r="E6289" s="13">
        <v>16.2</v>
      </c>
      <c r="F6289" s="7">
        <f>(((20-15)/(MIN($E$2:$E$8761)-15))*Data[[#This Row],[temperatuur]])+18.151</f>
        <v>14.747638655462184</v>
      </c>
      <c r="G6289" s="7">
        <f>Data[[#This Row],[Tintern ]]-Data[[#This Row],[temperatuur]]</f>
        <v>-1.452361344537815</v>
      </c>
      <c r="H6289" s="7">
        <f>ROUND(IF(Data[[#This Row],[deltaT]]&gt;0,(Data[[#This Row],[Tintern ]]-Data[[#This Row],[temperatuur]])*Uitgangspunten!$B$9,0),1)</f>
        <v>0</v>
      </c>
      <c r="I6289"/>
      <c r="J6289"/>
      <c r="K6289" s="6"/>
      <c r="O6289" s="5"/>
      <c r="P6289" s="8"/>
      <c r="U6289"/>
      <c r="V6289"/>
    </row>
    <row r="6290" spans="1:22" x14ac:dyDescent="0.25">
      <c r="A6290">
        <v>2002</v>
      </c>
      <c r="B6290">
        <v>4</v>
      </c>
      <c r="C6290">
        <v>4</v>
      </c>
      <c r="D6290">
        <v>13</v>
      </c>
      <c r="E6290" s="13">
        <v>17.3</v>
      </c>
      <c r="F6290" s="7">
        <f>(((20-15)/(MIN($E$2:$E$8761)-15))*Data[[#This Row],[temperatuur]])+18.151</f>
        <v>14.516546218487395</v>
      </c>
      <c r="G6290" s="7">
        <f>Data[[#This Row],[Tintern ]]-Data[[#This Row],[temperatuur]]</f>
        <v>-2.7834537815126055</v>
      </c>
      <c r="H6290" s="7">
        <f>ROUND(IF(Data[[#This Row],[deltaT]]&gt;0,(Data[[#This Row],[Tintern ]]-Data[[#This Row],[temperatuur]])*Uitgangspunten!$B$9,0),1)</f>
        <v>0</v>
      </c>
      <c r="I6290">
        <f>(MAX(E6266:E6289)+MIN(E6266:E6289))/20</f>
        <v>1.7749999999999999</v>
      </c>
      <c r="J6290"/>
      <c r="K6290" s="6"/>
      <c r="O6290" s="5"/>
      <c r="P6290" s="8"/>
      <c r="U6290"/>
      <c r="V6290"/>
    </row>
    <row r="6291" spans="1:22" x14ac:dyDescent="0.25">
      <c r="A6291">
        <v>2002</v>
      </c>
      <c r="B6291">
        <v>4</v>
      </c>
      <c r="C6291">
        <v>4</v>
      </c>
      <c r="D6291">
        <v>14</v>
      </c>
      <c r="E6291" s="13">
        <v>18.3</v>
      </c>
      <c r="F6291" s="7">
        <f>(((20-15)/(MIN($E$2:$E$8761)-15))*Data[[#This Row],[temperatuur]])+18.151</f>
        <v>14.306462184873949</v>
      </c>
      <c r="G6291" s="7">
        <f>Data[[#This Row],[Tintern ]]-Data[[#This Row],[temperatuur]]</f>
        <v>-3.9935378151260519</v>
      </c>
      <c r="H6291" s="7">
        <f>ROUND(IF(Data[[#This Row],[deltaT]]&gt;0,(Data[[#This Row],[Tintern ]]-Data[[#This Row],[temperatuur]])*Uitgangspunten!$B$9,0),1)</f>
        <v>0</v>
      </c>
      <c r="I6291"/>
      <c r="J6291"/>
      <c r="K6291" s="6"/>
      <c r="O6291" s="5"/>
      <c r="P6291" s="8"/>
      <c r="U6291"/>
      <c r="V6291"/>
    </row>
    <row r="6292" spans="1:22" x14ac:dyDescent="0.25">
      <c r="A6292">
        <v>2002</v>
      </c>
      <c r="B6292">
        <v>4</v>
      </c>
      <c r="C6292">
        <v>4</v>
      </c>
      <c r="D6292">
        <v>15</v>
      </c>
      <c r="E6292" s="13">
        <v>18.100000000000001</v>
      </c>
      <c r="F6292" s="7">
        <f>(((20-15)/(MIN($E$2:$E$8761)-15))*Data[[#This Row],[temperatuur]])+18.151</f>
        <v>14.348478991596638</v>
      </c>
      <c r="G6292" s="7">
        <f>Data[[#This Row],[Tintern ]]-Data[[#This Row],[temperatuur]]</f>
        <v>-3.7515210084033637</v>
      </c>
      <c r="H6292" s="7">
        <f>ROUND(IF(Data[[#This Row],[deltaT]]&gt;0,(Data[[#This Row],[Tintern ]]-Data[[#This Row],[temperatuur]])*Uitgangspunten!$B$9,0),1)</f>
        <v>0</v>
      </c>
      <c r="I6292"/>
      <c r="J6292"/>
      <c r="K6292" s="6"/>
      <c r="O6292" s="5"/>
      <c r="P6292" s="8"/>
      <c r="U6292"/>
      <c r="V6292"/>
    </row>
    <row r="6293" spans="1:22" x14ac:dyDescent="0.25">
      <c r="A6293">
        <v>2002</v>
      </c>
      <c r="B6293">
        <v>4</v>
      </c>
      <c r="C6293">
        <v>4</v>
      </c>
      <c r="D6293">
        <v>16</v>
      </c>
      <c r="E6293" s="13">
        <v>17.2</v>
      </c>
      <c r="F6293" s="7">
        <f>(((20-15)/(MIN($E$2:$E$8761)-15))*Data[[#This Row],[temperatuur]])+18.151</f>
        <v>14.53755462184874</v>
      </c>
      <c r="G6293" s="7">
        <f>Data[[#This Row],[Tintern ]]-Data[[#This Row],[temperatuur]]</f>
        <v>-2.6624453781512596</v>
      </c>
      <c r="H6293" s="7">
        <f>ROUND(IF(Data[[#This Row],[deltaT]]&gt;0,(Data[[#This Row],[Tintern ]]-Data[[#This Row],[temperatuur]])*Uitgangspunten!$B$9,0),1)</f>
        <v>0</v>
      </c>
      <c r="I6293"/>
      <c r="J6293"/>
      <c r="K6293" s="6"/>
      <c r="O6293" s="5"/>
      <c r="P6293" s="8"/>
      <c r="U6293"/>
      <c r="V6293"/>
    </row>
    <row r="6294" spans="1:22" x14ac:dyDescent="0.25">
      <c r="A6294">
        <v>2002</v>
      </c>
      <c r="B6294">
        <v>4</v>
      </c>
      <c r="C6294">
        <v>4</v>
      </c>
      <c r="D6294">
        <v>17</v>
      </c>
      <c r="E6294" s="13">
        <v>15.3</v>
      </c>
      <c r="F6294" s="7">
        <f>(((20-15)/(MIN($E$2:$E$8761)-15))*Data[[#This Row],[temperatuur]])+18.151</f>
        <v>14.936714285714285</v>
      </c>
      <c r="G6294" s="7">
        <f>Data[[#This Row],[Tintern ]]-Data[[#This Row],[temperatuur]]</f>
        <v>-0.36328571428571621</v>
      </c>
      <c r="H6294" s="7">
        <f>ROUND(IF(Data[[#This Row],[deltaT]]&gt;0,(Data[[#This Row],[Tintern ]]-Data[[#This Row],[temperatuur]])*Uitgangspunten!$B$9,0),1)</f>
        <v>0</v>
      </c>
      <c r="I6294"/>
      <c r="J6294"/>
      <c r="K6294" s="6"/>
      <c r="O6294" s="5"/>
      <c r="P6294" s="8"/>
      <c r="U6294"/>
      <c r="V6294"/>
    </row>
    <row r="6295" spans="1:22" x14ac:dyDescent="0.25">
      <c r="A6295">
        <v>2002</v>
      </c>
      <c r="B6295">
        <v>4</v>
      </c>
      <c r="C6295">
        <v>21</v>
      </c>
      <c r="D6295">
        <v>13</v>
      </c>
      <c r="E6295" s="13">
        <v>16</v>
      </c>
      <c r="F6295" s="7">
        <f>(((20-15)/(MIN($E$2:$E$8761)-15))*Data[[#This Row],[temperatuur]])+18.151</f>
        <v>14.789655462184873</v>
      </c>
      <c r="G6295" s="7">
        <f>Data[[#This Row],[Tintern ]]-Data[[#This Row],[temperatuur]]</f>
        <v>-1.2103445378151267</v>
      </c>
      <c r="H6295" s="7">
        <f>ROUND(IF(Data[[#This Row],[deltaT]]&gt;0,(Data[[#This Row],[Tintern ]]-Data[[#This Row],[temperatuur]])*Uitgangspunten!$B$9,0),1)</f>
        <v>0</v>
      </c>
      <c r="I6295"/>
      <c r="J6295"/>
      <c r="K6295" s="6"/>
      <c r="O6295" s="5"/>
      <c r="P6295" s="8"/>
      <c r="U6295"/>
      <c r="V6295"/>
    </row>
    <row r="6296" spans="1:22" x14ac:dyDescent="0.25">
      <c r="A6296">
        <v>2002</v>
      </c>
      <c r="B6296">
        <v>4</v>
      </c>
      <c r="C6296">
        <v>21</v>
      </c>
      <c r="D6296">
        <v>14</v>
      </c>
      <c r="E6296" s="13">
        <v>16.5</v>
      </c>
      <c r="F6296" s="7">
        <f>(((20-15)/(MIN($E$2:$E$8761)-15))*Data[[#This Row],[temperatuur]])+18.151</f>
        <v>14.684613445378151</v>
      </c>
      <c r="G6296" s="7">
        <f>Data[[#This Row],[Tintern ]]-Data[[#This Row],[temperatuur]]</f>
        <v>-1.8153865546218491</v>
      </c>
      <c r="H6296" s="7">
        <f>ROUND(IF(Data[[#This Row],[deltaT]]&gt;0,(Data[[#This Row],[Tintern ]]-Data[[#This Row],[temperatuur]])*Uitgangspunten!$B$9,0),1)</f>
        <v>0</v>
      </c>
      <c r="I6296"/>
      <c r="J6296"/>
      <c r="K6296" s="6"/>
      <c r="O6296" s="5"/>
      <c r="P6296" s="8"/>
      <c r="U6296"/>
      <c r="V6296"/>
    </row>
    <row r="6297" spans="1:22" x14ac:dyDescent="0.25">
      <c r="A6297">
        <v>2002</v>
      </c>
      <c r="B6297">
        <v>4</v>
      </c>
      <c r="C6297">
        <v>21</v>
      </c>
      <c r="D6297">
        <v>15</v>
      </c>
      <c r="E6297" s="13">
        <v>16.7</v>
      </c>
      <c r="F6297" s="7">
        <f>(((20-15)/(MIN($E$2:$E$8761)-15))*Data[[#This Row],[temperatuur]])+18.151</f>
        <v>14.642596638655462</v>
      </c>
      <c r="G6297" s="7">
        <f>Data[[#This Row],[Tintern ]]-Data[[#This Row],[temperatuur]]</f>
        <v>-2.0574033613445373</v>
      </c>
      <c r="H6297" s="7">
        <f>ROUND(IF(Data[[#This Row],[deltaT]]&gt;0,(Data[[#This Row],[Tintern ]]-Data[[#This Row],[temperatuur]])*Uitgangspunten!$B$9,0),1)</f>
        <v>0</v>
      </c>
      <c r="I6297"/>
      <c r="J6297"/>
      <c r="K6297" s="6"/>
      <c r="O6297" s="5"/>
      <c r="P6297" s="8"/>
      <c r="U6297"/>
      <c r="V6297"/>
    </row>
    <row r="6298" spans="1:22" x14ac:dyDescent="0.25">
      <c r="A6298">
        <v>2002</v>
      </c>
      <c r="B6298">
        <v>4</v>
      </c>
      <c r="C6298">
        <v>21</v>
      </c>
      <c r="D6298">
        <v>16</v>
      </c>
      <c r="E6298" s="13">
        <v>16.5</v>
      </c>
      <c r="F6298" s="7">
        <f>(((20-15)/(MIN($E$2:$E$8761)-15))*Data[[#This Row],[temperatuur]])+18.151</f>
        <v>14.684613445378151</v>
      </c>
      <c r="G6298" s="7">
        <f>Data[[#This Row],[Tintern ]]-Data[[#This Row],[temperatuur]]</f>
        <v>-1.8153865546218491</v>
      </c>
      <c r="H6298" s="7">
        <f>ROUND(IF(Data[[#This Row],[deltaT]]&gt;0,(Data[[#This Row],[Tintern ]]-Data[[#This Row],[temperatuur]])*Uitgangspunten!$B$9,0),1)</f>
        <v>0</v>
      </c>
      <c r="I6298"/>
      <c r="J6298"/>
      <c r="K6298" s="6"/>
      <c r="O6298" s="5"/>
      <c r="P6298" s="8"/>
      <c r="U6298"/>
      <c r="V6298"/>
    </row>
    <row r="6299" spans="1:22" x14ac:dyDescent="0.25">
      <c r="A6299">
        <v>2002</v>
      </c>
      <c r="B6299">
        <v>4</v>
      </c>
      <c r="C6299">
        <v>21</v>
      </c>
      <c r="D6299">
        <v>17</v>
      </c>
      <c r="E6299" s="13">
        <v>16.400000000000002</v>
      </c>
      <c r="F6299" s="7">
        <f>(((20-15)/(MIN($E$2:$E$8761)-15))*Data[[#This Row],[temperatuur]])+18.151</f>
        <v>14.705621848739495</v>
      </c>
      <c r="G6299" s="7">
        <f>Data[[#This Row],[Tintern ]]-Data[[#This Row],[temperatuur]]</f>
        <v>-1.6943781512605067</v>
      </c>
      <c r="H6299" s="7">
        <f>ROUND(IF(Data[[#This Row],[deltaT]]&gt;0,(Data[[#This Row],[Tintern ]]-Data[[#This Row],[temperatuur]])*Uitgangspunten!$B$9,0),1)</f>
        <v>0</v>
      </c>
      <c r="I6299"/>
      <c r="J6299"/>
      <c r="K6299" s="6"/>
      <c r="O6299" s="5"/>
      <c r="P6299" s="8"/>
      <c r="U6299"/>
      <c r="V6299"/>
    </row>
    <row r="6300" spans="1:22" x14ac:dyDescent="0.25">
      <c r="A6300">
        <v>2002</v>
      </c>
      <c r="B6300">
        <v>4</v>
      </c>
      <c r="C6300">
        <v>21</v>
      </c>
      <c r="D6300">
        <v>18</v>
      </c>
      <c r="E6300" s="13">
        <v>15.200000000000001</v>
      </c>
      <c r="F6300" s="7">
        <f>(((20-15)/(MIN($E$2:$E$8761)-15))*Data[[#This Row],[temperatuur]])+18.151</f>
        <v>14.957722689075631</v>
      </c>
      <c r="G6300" s="7">
        <f>Data[[#This Row],[Tintern ]]-Data[[#This Row],[temperatuur]]</f>
        <v>-0.24227731092437033</v>
      </c>
      <c r="H6300" s="7">
        <f>ROUND(IF(Data[[#This Row],[deltaT]]&gt;0,(Data[[#This Row],[Tintern ]]-Data[[#This Row],[temperatuur]])*Uitgangspunten!$B$9,0),1)</f>
        <v>0</v>
      </c>
      <c r="I6300"/>
      <c r="J6300"/>
      <c r="K6300" s="6"/>
      <c r="O6300" s="5"/>
      <c r="P6300" s="8"/>
      <c r="U6300"/>
      <c r="V6300"/>
    </row>
    <row r="6301" spans="1:22" x14ac:dyDescent="0.25">
      <c r="A6301">
        <v>2002</v>
      </c>
      <c r="B6301">
        <v>4</v>
      </c>
      <c r="C6301">
        <v>22</v>
      </c>
      <c r="D6301">
        <v>9</v>
      </c>
      <c r="E6301" s="13">
        <v>15.4</v>
      </c>
      <c r="F6301" s="7">
        <f>(((20-15)/(MIN($E$2:$E$8761)-15))*Data[[#This Row],[temperatuur]])+18.151</f>
        <v>14.915705882352942</v>
      </c>
      <c r="G6301" s="7">
        <f>Data[[#This Row],[Tintern ]]-Data[[#This Row],[temperatuur]]</f>
        <v>-0.48429411764705854</v>
      </c>
      <c r="H6301" s="7">
        <f>ROUND(IF(Data[[#This Row],[deltaT]]&gt;0,(Data[[#This Row],[Tintern ]]-Data[[#This Row],[temperatuur]])*Uitgangspunten!$B$9,0),1)</f>
        <v>0</v>
      </c>
      <c r="I6301"/>
      <c r="J6301"/>
      <c r="K6301" s="6"/>
      <c r="O6301" s="5"/>
      <c r="P6301" s="8"/>
      <c r="U6301"/>
      <c r="V6301"/>
    </row>
    <row r="6302" spans="1:22" x14ac:dyDescent="0.25">
      <c r="A6302">
        <v>2002</v>
      </c>
      <c r="B6302">
        <v>4</v>
      </c>
      <c r="C6302">
        <v>22</v>
      </c>
      <c r="D6302">
        <v>10</v>
      </c>
      <c r="E6302" s="13">
        <v>16.8</v>
      </c>
      <c r="F6302" s="7">
        <f>(((20-15)/(MIN($E$2:$E$8761)-15))*Data[[#This Row],[temperatuur]])+18.151</f>
        <v>14.621588235294118</v>
      </c>
      <c r="G6302" s="7">
        <f>Data[[#This Row],[Tintern ]]-Data[[#This Row],[temperatuur]]</f>
        <v>-2.1784117647058832</v>
      </c>
      <c r="H6302" s="7">
        <f>ROUND(IF(Data[[#This Row],[deltaT]]&gt;0,(Data[[#This Row],[Tintern ]]-Data[[#This Row],[temperatuur]])*Uitgangspunten!$B$9,0),1)</f>
        <v>0</v>
      </c>
      <c r="I6302"/>
      <c r="J6302"/>
      <c r="K6302" s="6"/>
      <c r="O6302" s="5"/>
      <c r="P6302" s="8"/>
      <c r="U6302"/>
      <c r="V6302"/>
    </row>
    <row r="6303" spans="1:22" x14ac:dyDescent="0.25">
      <c r="A6303">
        <v>2002</v>
      </c>
      <c r="B6303">
        <v>4</v>
      </c>
      <c r="C6303">
        <v>22</v>
      </c>
      <c r="D6303">
        <v>11</v>
      </c>
      <c r="E6303" s="13">
        <v>18.100000000000001</v>
      </c>
      <c r="F6303" s="7">
        <f>(((20-15)/(MIN($E$2:$E$8761)-15))*Data[[#This Row],[temperatuur]])+18.151</f>
        <v>14.348478991596638</v>
      </c>
      <c r="G6303" s="7">
        <f>Data[[#This Row],[Tintern ]]-Data[[#This Row],[temperatuur]]</f>
        <v>-3.7515210084033637</v>
      </c>
      <c r="H6303" s="7">
        <f>ROUND(IF(Data[[#This Row],[deltaT]]&gt;0,(Data[[#This Row],[Tintern ]]-Data[[#This Row],[temperatuur]])*Uitgangspunten!$B$9,0),1)</f>
        <v>0</v>
      </c>
      <c r="I6303"/>
      <c r="J6303"/>
      <c r="K6303" s="6"/>
      <c r="O6303" s="5"/>
      <c r="P6303" s="8"/>
      <c r="U6303"/>
      <c r="V6303"/>
    </row>
    <row r="6304" spans="1:22" x14ac:dyDescent="0.25">
      <c r="A6304">
        <v>2002</v>
      </c>
      <c r="B6304">
        <v>4</v>
      </c>
      <c r="C6304">
        <v>22</v>
      </c>
      <c r="D6304">
        <v>12</v>
      </c>
      <c r="E6304" s="13">
        <v>18.600000000000001</v>
      </c>
      <c r="F6304" s="7">
        <f>(((20-15)/(MIN($E$2:$E$8761)-15))*Data[[#This Row],[temperatuur]])+18.151</f>
        <v>14.243436974789915</v>
      </c>
      <c r="G6304" s="7">
        <f>Data[[#This Row],[Tintern ]]-Data[[#This Row],[temperatuur]]</f>
        <v>-4.356563025210086</v>
      </c>
      <c r="H6304" s="7">
        <f>ROUND(IF(Data[[#This Row],[deltaT]]&gt;0,(Data[[#This Row],[Tintern ]]-Data[[#This Row],[temperatuur]])*Uitgangspunten!$B$9,0),1)</f>
        <v>0</v>
      </c>
      <c r="I6304"/>
      <c r="J6304"/>
      <c r="K6304" s="6"/>
      <c r="O6304" s="5"/>
      <c r="P6304" s="8"/>
      <c r="U6304"/>
      <c r="V6304"/>
    </row>
    <row r="6305" spans="1:22" x14ac:dyDescent="0.25">
      <c r="A6305">
        <v>2002</v>
      </c>
      <c r="B6305">
        <v>4</v>
      </c>
      <c r="C6305">
        <v>22</v>
      </c>
      <c r="D6305">
        <v>13</v>
      </c>
      <c r="E6305" s="13">
        <v>20.400000000000002</v>
      </c>
      <c r="F6305" s="7">
        <f>(((20-15)/(MIN($E$2:$E$8761)-15))*Data[[#This Row],[temperatuur]])+18.151</f>
        <v>13.865285714285713</v>
      </c>
      <c r="G6305" s="7">
        <f>Data[[#This Row],[Tintern ]]-Data[[#This Row],[temperatuur]]</f>
        <v>-6.5347142857142888</v>
      </c>
      <c r="H6305" s="7">
        <f>ROUND(IF(Data[[#This Row],[deltaT]]&gt;0,(Data[[#This Row],[Tintern ]]-Data[[#This Row],[temperatuur]])*Uitgangspunten!$B$9,0),1)</f>
        <v>0</v>
      </c>
      <c r="I6305"/>
      <c r="J6305"/>
      <c r="K6305" s="6"/>
      <c r="O6305" s="5"/>
      <c r="P6305" s="8"/>
      <c r="U6305"/>
      <c r="V6305"/>
    </row>
    <row r="6306" spans="1:22" x14ac:dyDescent="0.25">
      <c r="A6306">
        <v>2002</v>
      </c>
      <c r="B6306">
        <v>4</v>
      </c>
      <c r="C6306">
        <v>22</v>
      </c>
      <c r="D6306">
        <v>14</v>
      </c>
      <c r="E6306" s="13">
        <v>19.8</v>
      </c>
      <c r="F6306" s="7">
        <f>(((20-15)/(MIN($E$2:$E$8761)-15))*Data[[#This Row],[temperatuur]])+18.151</f>
        <v>13.991336134453782</v>
      </c>
      <c r="G6306" s="7">
        <f>Data[[#This Row],[Tintern ]]-Data[[#This Row],[temperatuur]]</f>
        <v>-5.8086638655462188</v>
      </c>
      <c r="H6306" s="7">
        <f>ROUND(IF(Data[[#This Row],[deltaT]]&gt;0,(Data[[#This Row],[Tintern ]]-Data[[#This Row],[temperatuur]])*Uitgangspunten!$B$9,0),1)</f>
        <v>0</v>
      </c>
      <c r="I6306"/>
      <c r="J6306"/>
      <c r="K6306" s="6"/>
      <c r="O6306" s="5"/>
      <c r="P6306" s="8"/>
      <c r="U6306"/>
      <c r="V6306"/>
    </row>
    <row r="6307" spans="1:22" x14ac:dyDescent="0.25">
      <c r="A6307">
        <v>2002</v>
      </c>
      <c r="B6307">
        <v>4</v>
      </c>
      <c r="C6307">
        <v>22</v>
      </c>
      <c r="D6307">
        <v>15</v>
      </c>
      <c r="E6307" s="13">
        <v>19.700000000000003</v>
      </c>
      <c r="F6307" s="7">
        <f>(((20-15)/(MIN($E$2:$E$8761)-15))*Data[[#This Row],[temperatuur]])+18.151</f>
        <v>14.012344537815125</v>
      </c>
      <c r="G6307" s="7">
        <f>Data[[#This Row],[Tintern ]]-Data[[#This Row],[temperatuur]]</f>
        <v>-5.6876554621848783</v>
      </c>
      <c r="H6307" s="7">
        <f>ROUND(IF(Data[[#This Row],[deltaT]]&gt;0,(Data[[#This Row],[Tintern ]]-Data[[#This Row],[temperatuur]])*Uitgangspunten!$B$9,0),1)</f>
        <v>0</v>
      </c>
      <c r="I6307"/>
      <c r="J6307"/>
      <c r="K6307" s="6"/>
      <c r="O6307" s="5"/>
      <c r="P6307" s="8"/>
      <c r="U6307"/>
      <c r="V6307"/>
    </row>
    <row r="6308" spans="1:22" x14ac:dyDescent="0.25">
      <c r="A6308">
        <v>2002</v>
      </c>
      <c r="B6308">
        <v>4</v>
      </c>
      <c r="C6308">
        <v>22</v>
      </c>
      <c r="D6308">
        <v>16</v>
      </c>
      <c r="E6308" s="13">
        <v>18.400000000000002</v>
      </c>
      <c r="F6308" s="7">
        <f>(((20-15)/(MIN($E$2:$E$8761)-15))*Data[[#This Row],[temperatuur]])+18.151</f>
        <v>14.285453781512604</v>
      </c>
      <c r="G6308" s="7">
        <f>Data[[#This Row],[Tintern ]]-Data[[#This Row],[temperatuur]]</f>
        <v>-4.1145462184873978</v>
      </c>
      <c r="H6308" s="7">
        <f>ROUND(IF(Data[[#This Row],[deltaT]]&gt;0,(Data[[#This Row],[Tintern ]]-Data[[#This Row],[temperatuur]])*Uitgangspunten!$B$9,0),1)</f>
        <v>0</v>
      </c>
      <c r="I6308"/>
      <c r="J6308"/>
      <c r="K6308" s="6"/>
      <c r="O6308" s="5"/>
      <c r="P6308" s="8"/>
      <c r="U6308"/>
      <c r="V6308"/>
    </row>
    <row r="6309" spans="1:22" x14ac:dyDescent="0.25">
      <c r="A6309">
        <v>2002</v>
      </c>
      <c r="B6309">
        <v>4</v>
      </c>
      <c r="C6309">
        <v>22</v>
      </c>
      <c r="D6309">
        <v>17</v>
      </c>
      <c r="E6309" s="13">
        <v>17.600000000000001</v>
      </c>
      <c r="F6309" s="7">
        <f>(((20-15)/(MIN($E$2:$E$8761)-15))*Data[[#This Row],[temperatuur]])+18.151</f>
        <v>14.45352100840336</v>
      </c>
      <c r="G6309" s="7">
        <f>Data[[#This Row],[Tintern ]]-Data[[#This Row],[temperatuur]]</f>
        <v>-3.1464789915966414</v>
      </c>
      <c r="H6309" s="7">
        <f>ROUND(IF(Data[[#This Row],[deltaT]]&gt;0,(Data[[#This Row],[Tintern ]]-Data[[#This Row],[temperatuur]])*Uitgangspunten!$B$9,0),1)</f>
        <v>0</v>
      </c>
      <c r="I6309"/>
      <c r="J6309"/>
      <c r="K6309" s="6"/>
      <c r="O6309" s="5"/>
      <c r="P6309" s="8"/>
      <c r="U6309"/>
      <c r="V6309"/>
    </row>
    <row r="6310" spans="1:22" x14ac:dyDescent="0.25">
      <c r="A6310">
        <v>2002</v>
      </c>
      <c r="B6310">
        <v>4</v>
      </c>
      <c r="C6310">
        <v>22</v>
      </c>
      <c r="D6310">
        <v>18</v>
      </c>
      <c r="E6310" s="13">
        <v>17</v>
      </c>
      <c r="F6310" s="7">
        <f>(((20-15)/(MIN($E$2:$E$8761)-15))*Data[[#This Row],[temperatuur]])+18.151</f>
        <v>14.579571428571429</v>
      </c>
      <c r="G6310" s="7">
        <f>Data[[#This Row],[Tintern ]]-Data[[#This Row],[temperatuur]]</f>
        <v>-2.4204285714285714</v>
      </c>
      <c r="H6310" s="7">
        <f>ROUND(IF(Data[[#This Row],[deltaT]]&gt;0,(Data[[#This Row],[Tintern ]]-Data[[#This Row],[temperatuur]])*Uitgangspunten!$B$9,0),1)</f>
        <v>0</v>
      </c>
      <c r="I6310"/>
      <c r="J6310"/>
      <c r="K6310" s="6"/>
      <c r="O6310" s="5"/>
      <c r="P6310" s="8"/>
      <c r="U6310"/>
      <c r="V6310"/>
    </row>
    <row r="6311" spans="1:22" x14ac:dyDescent="0.25">
      <c r="A6311">
        <v>2002</v>
      </c>
      <c r="B6311">
        <v>4</v>
      </c>
      <c r="C6311">
        <v>22</v>
      </c>
      <c r="D6311">
        <v>19</v>
      </c>
      <c r="E6311" s="13">
        <v>15.9</v>
      </c>
      <c r="F6311" s="7">
        <f>(((20-15)/(MIN($E$2:$E$8761)-15))*Data[[#This Row],[temperatuur]])+18.151</f>
        <v>14.810663865546218</v>
      </c>
      <c r="G6311" s="7">
        <f>Data[[#This Row],[Tintern ]]-Data[[#This Row],[temperatuur]]</f>
        <v>-1.0893361344537826</v>
      </c>
      <c r="H6311" s="7">
        <f>ROUND(IF(Data[[#This Row],[deltaT]]&gt;0,(Data[[#This Row],[Tintern ]]-Data[[#This Row],[temperatuur]])*Uitgangspunten!$B$9,0),1)</f>
        <v>0</v>
      </c>
      <c r="I6311"/>
      <c r="J6311"/>
      <c r="K6311" s="6"/>
      <c r="O6311" s="5"/>
      <c r="P6311" s="8"/>
      <c r="U6311"/>
      <c r="V6311"/>
    </row>
    <row r="6312" spans="1:22" x14ac:dyDescent="0.25">
      <c r="A6312">
        <v>2002</v>
      </c>
      <c r="B6312">
        <v>4</v>
      </c>
      <c r="C6312">
        <v>23</v>
      </c>
      <c r="D6312">
        <v>9</v>
      </c>
      <c r="E6312" s="13">
        <v>15.4</v>
      </c>
      <c r="F6312" s="7">
        <f>(((20-15)/(MIN($E$2:$E$8761)-15))*Data[[#This Row],[temperatuur]])+18.151</f>
        <v>14.915705882352942</v>
      </c>
      <c r="G6312" s="7">
        <f>Data[[#This Row],[Tintern ]]-Data[[#This Row],[temperatuur]]</f>
        <v>-0.48429411764705854</v>
      </c>
      <c r="H6312" s="7">
        <f>ROUND(IF(Data[[#This Row],[deltaT]]&gt;0,(Data[[#This Row],[Tintern ]]-Data[[#This Row],[temperatuur]])*Uitgangspunten!$B$9,0),1)</f>
        <v>0</v>
      </c>
      <c r="I6312"/>
      <c r="J6312"/>
      <c r="K6312" s="6"/>
      <c r="O6312" s="5"/>
      <c r="P6312" s="8"/>
      <c r="U6312"/>
      <c r="V6312"/>
    </row>
    <row r="6313" spans="1:22" x14ac:dyDescent="0.25">
      <c r="A6313">
        <v>2002</v>
      </c>
      <c r="B6313">
        <v>4</v>
      </c>
      <c r="C6313">
        <v>23</v>
      </c>
      <c r="D6313">
        <v>10</v>
      </c>
      <c r="E6313" s="13">
        <v>16.2</v>
      </c>
      <c r="F6313" s="7">
        <f>(((20-15)/(MIN($E$2:$E$8761)-15))*Data[[#This Row],[temperatuur]])+18.151</f>
        <v>14.747638655462184</v>
      </c>
      <c r="G6313" s="7">
        <f>Data[[#This Row],[Tintern ]]-Data[[#This Row],[temperatuur]]</f>
        <v>-1.452361344537815</v>
      </c>
      <c r="H6313" s="7">
        <f>ROUND(IF(Data[[#This Row],[deltaT]]&gt;0,(Data[[#This Row],[Tintern ]]-Data[[#This Row],[temperatuur]])*Uitgangspunten!$B$9,0),1)</f>
        <v>0</v>
      </c>
      <c r="I6313"/>
      <c r="J6313"/>
      <c r="K6313" s="6"/>
      <c r="O6313" s="5"/>
      <c r="P6313" s="8"/>
      <c r="U6313"/>
      <c r="V6313"/>
    </row>
    <row r="6314" spans="1:22" x14ac:dyDescent="0.25">
      <c r="A6314">
        <v>2002</v>
      </c>
      <c r="B6314">
        <v>4</v>
      </c>
      <c r="C6314">
        <v>23</v>
      </c>
      <c r="D6314">
        <v>11</v>
      </c>
      <c r="E6314" s="13">
        <v>16.5</v>
      </c>
      <c r="F6314" s="7">
        <f>(((20-15)/(MIN($E$2:$E$8761)-15))*Data[[#This Row],[temperatuur]])+18.151</f>
        <v>14.684613445378151</v>
      </c>
      <c r="G6314" s="7">
        <f>Data[[#This Row],[Tintern ]]-Data[[#This Row],[temperatuur]]</f>
        <v>-1.8153865546218491</v>
      </c>
      <c r="H6314" s="7">
        <f>ROUND(IF(Data[[#This Row],[deltaT]]&gt;0,(Data[[#This Row],[Tintern ]]-Data[[#This Row],[temperatuur]])*Uitgangspunten!$B$9,0),1)</f>
        <v>0</v>
      </c>
      <c r="I6314">
        <f>(MAX(E6290:E6313)+MIN(E6290:E6313))/20</f>
        <v>1.78</v>
      </c>
      <c r="J6314"/>
      <c r="K6314" s="6"/>
      <c r="O6314" s="5"/>
      <c r="P6314" s="8"/>
      <c r="U6314"/>
      <c r="V6314"/>
    </row>
    <row r="6315" spans="1:22" x14ac:dyDescent="0.25">
      <c r="A6315">
        <v>2002</v>
      </c>
      <c r="B6315">
        <v>4</v>
      </c>
      <c r="C6315">
        <v>23</v>
      </c>
      <c r="D6315">
        <v>12</v>
      </c>
      <c r="E6315" s="13">
        <v>17.400000000000002</v>
      </c>
      <c r="F6315" s="7">
        <f>(((20-15)/(MIN($E$2:$E$8761)-15))*Data[[#This Row],[temperatuur]])+18.151</f>
        <v>14.495537815126049</v>
      </c>
      <c r="G6315" s="7">
        <f>Data[[#This Row],[Tintern ]]-Data[[#This Row],[temperatuur]]</f>
        <v>-2.9044621848739531</v>
      </c>
      <c r="H6315" s="7">
        <f>ROUND(IF(Data[[#This Row],[deltaT]]&gt;0,(Data[[#This Row],[Tintern ]]-Data[[#This Row],[temperatuur]])*Uitgangspunten!$B$9,0),1)</f>
        <v>0</v>
      </c>
      <c r="I6315"/>
      <c r="J6315"/>
      <c r="K6315" s="6"/>
      <c r="O6315" s="5"/>
      <c r="P6315" s="8"/>
      <c r="U6315"/>
      <c r="V6315"/>
    </row>
    <row r="6316" spans="1:22" x14ac:dyDescent="0.25">
      <c r="A6316">
        <v>2002</v>
      </c>
      <c r="B6316">
        <v>4</v>
      </c>
      <c r="C6316">
        <v>23</v>
      </c>
      <c r="D6316">
        <v>13</v>
      </c>
      <c r="E6316" s="13">
        <v>17.5</v>
      </c>
      <c r="F6316" s="7">
        <f>(((20-15)/(MIN($E$2:$E$8761)-15))*Data[[#This Row],[temperatuur]])+18.151</f>
        <v>14.474529411764706</v>
      </c>
      <c r="G6316" s="7">
        <f>Data[[#This Row],[Tintern ]]-Data[[#This Row],[temperatuur]]</f>
        <v>-3.0254705882352937</v>
      </c>
      <c r="H6316" s="7">
        <f>ROUND(IF(Data[[#This Row],[deltaT]]&gt;0,(Data[[#This Row],[Tintern ]]-Data[[#This Row],[temperatuur]])*Uitgangspunten!$B$9,0),1)</f>
        <v>0</v>
      </c>
      <c r="I6316"/>
      <c r="J6316"/>
      <c r="K6316" s="6"/>
      <c r="O6316" s="5"/>
      <c r="P6316" s="8"/>
      <c r="U6316"/>
      <c r="V6316"/>
    </row>
    <row r="6317" spans="1:22" x14ac:dyDescent="0.25">
      <c r="A6317">
        <v>2002</v>
      </c>
      <c r="B6317">
        <v>4</v>
      </c>
      <c r="C6317">
        <v>23</v>
      </c>
      <c r="D6317">
        <v>14</v>
      </c>
      <c r="E6317" s="13">
        <v>17.5</v>
      </c>
      <c r="F6317" s="7">
        <f>(((20-15)/(MIN($E$2:$E$8761)-15))*Data[[#This Row],[temperatuur]])+18.151</f>
        <v>14.474529411764706</v>
      </c>
      <c r="G6317" s="7">
        <f>Data[[#This Row],[Tintern ]]-Data[[#This Row],[temperatuur]]</f>
        <v>-3.0254705882352937</v>
      </c>
      <c r="H6317" s="7">
        <f>ROUND(IF(Data[[#This Row],[deltaT]]&gt;0,(Data[[#This Row],[Tintern ]]-Data[[#This Row],[temperatuur]])*Uitgangspunten!$B$9,0),1)</f>
        <v>0</v>
      </c>
      <c r="I6317"/>
      <c r="J6317"/>
      <c r="K6317" s="6"/>
      <c r="O6317" s="5"/>
      <c r="P6317" s="8"/>
      <c r="U6317"/>
      <c r="V6317"/>
    </row>
    <row r="6318" spans="1:22" x14ac:dyDescent="0.25">
      <c r="A6318">
        <v>2002</v>
      </c>
      <c r="B6318">
        <v>4</v>
      </c>
      <c r="C6318">
        <v>23</v>
      </c>
      <c r="D6318">
        <v>15</v>
      </c>
      <c r="E6318" s="13">
        <v>17.2</v>
      </c>
      <c r="F6318" s="7">
        <f>(((20-15)/(MIN($E$2:$E$8761)-15))*Data[[#This Row],[temperatuur]])+18.151</f>
        <v>14.53755462184874</v>
      </c>
      <c r="G6318" s="7">
        <f>Data[[#This Row],[Tintern ]]-Data[[#This Row],[temperatuur]]</f>
        <v>-2.6624453781512596</v>
      </c>
      <c r="H6318" s="7">
        <f>ROUND(IF(Data[[#This Row],[deltaT]]&gt;0,(Data[[#This Row],[Tintern ]]-Data[[#This Row],[temperatuur]])*Uitgangspunten!$B$9,0),1)</f>
        <v>0</v>
      </c>
      <c r="I6318"/>
      <c r="J6318"/>
      <c r="K6318" s="6"/>
      <c r="O6318" s="5"/>
      <c r="P6318" s="8"/>
      <c r="U6318"/>
      <c r="V6318"/>
    </row>
    <row r="6319" spans="1:22" x14ac:dyDescent="0.25">
      <c r="A6319">
        <v>2002</v>
      </c>
      <c r="B6319">
        <v>4</v>
      </c>
      <c r="C6319">
        <v>23</v>
      </c>
      <c r="D6319">
        <v>16</v>
      </c>
      <c r="E6319" s="13">
        <v>16.100000000000001</v>
      </c>
      <c r="F6319" s="7">
        <f>(((20-15)/(MIN($E$2:$E$8761)-15))*Data[[#This Row],[temperatuur]])+18.151</f>
        <v>14.768647058823529</v>
      </c>
      <c r="G6319" s="7">
        <f>Data[[#This Row],[Tintern ]]-Data[[#This Row],[temperatuur]]</f>
        <v>-1.3313529411764726</v>
      </c>
      <c r="H6319" s="7">
        <f>ROUND(IF(Data[[#This Row],[deltaT]]&gt;0,(Data[[#This Row],[Tintern ]]-Data[[#This Row],[temperatuur]])*Uitgangspunten!$B$9,0),1)</f>
        <v>0</v>
      </c>
      <c r="I6319"/>
      <c r="J6319"/>
      <c r="K6319" s="6"/>
      <c r="O6319" s="5"/>
      <c r="P6319" s="8"/>
      <c r="U6319"/>
      <c r="V6319"/>
    </row>
    <row r="6320" spans="1:22" x14ac:dyDescent="0.25">
      <c r="A6320">
        <v>2002</v>
      </c>
      <c r="B6320">
        <v>4</v>
      </c>
      <c r="C6320">
        <v>23</v>
      </c>
      <c r="D6320">
        <v>17</v>
      </c>
      <c r="E6320" s="13">
        <v>15.9</v>
      </c>
      <c r="F6320" s="7">
        <f>(((20-15)/(MIN($E$2:$E$8761)-15))*Data[[#This Row],[temperatuur]])+18.151</f>
        <v>14.810663865546218</v>
      </c>
      <c r="G6320" s="7">
        <f>Data[[#This Row],[Tintern ]]-Data[[#This Row],[temperatuur]]</f>
        <v>-1.0893361344537826</v>
      </c>
      <c r="H6320" s="7">
        <f>ROUND(IF(Data[[#This Row],[deltaT]]&gt;0,(Data[[#This Row],[Tintern ]]-Data[[#This Row],[temperatuur]])*Uitgangspunten!$B$9,0),1)</f>
        <v>0</v>
      </c>
      <c r="I6320"/>
      <c r="J6320"/>
      <c r="K6320" s="6"/>
      <c r="O6320" s="5"/>
      <c r="P6320" s="8"/>
      <c r="U6320"/>
      <c r="V6320"/>
    </row>
    <row r="6321" spans="1:22" x14ac:dyDescent="0.25">
      <c r="A6321">
        <v>2002</v>
      </c>
      <c r="B6321">
        <v>4</v>
      </c>
      <c r="C6321">
        <v>24</v>
      </c>
      <c r="D6321">
        <v>9</v>
      </c>
      <c r="E6321" s="13">
        <v>16.600000000000001</v>
      </c>
      <c r="F6321" s="7">
        <f>(((20-15)/(MIN($E$2:$E$8761)-15))*Data[[#This Row],[temperatuur]])+18.151</f>
        <v>14.663605042016806</v>
      </c>
      <c r="G6321" s="7">
        <f>Data[[#This Row],[Tintern ]]-Data[[#This Row],[temperatuur]]</f>
        <v>-1.9363949579831949</v>
      </c>
      <c r="H6321" s="7">
        <f>ROUND(IF(Data[[#This Row],[deltaT]]&gt;0,(Data[[#This Row],[Tintern ]]-Data[[#This Row],[temperatuur]])*Uitgangspunten!$B$9,0),1)</f>
        <v>0</v>
      </c>
      <c r="I6321"/>
      <c r="J6321"/>
      <c r="K6321" s="6"/>
      <c r="O6321" s="5"/>
      <c r="P6321" s="8"/>
      <c r="U6321"/>
      <c r="V6321"/>
    </row>
    <row r="6322" spans="1:22" x14ac:dyDescent="0.25">
      <c r="A6322">
        <v>2002</v>
      </c>
      <c r="B6322">
        <v>4</v>
      </c>
      <c r="C6322">
        <v>24</v>
      </c>
      <c r="D6322">
        <v>10</v>
      </c>
      <c r="E6322" s="13">
        <v>18.400000000000002</v>
      </c>
      <c r="F6322" s="7">
        <f>(((20-15)/(MIN($E$2:$E$8761)-15))*Data[[#This Row],[temperatuur]])+18.151</f>
        <v>14.285453781512604</v>
      </c>
      <c r="G6322" s="7">
        <f>Data[[#This Row],[Tintern ]]-Data[[#This Row],[temperatuur]]</f>
        <v>-4.1145462184873978</v>
      </c>
      <c r="H6322" s="7">
        <f>ROUND(IF(Data[[#This Row],[deltaT]]&gt;0,(Data[[#This Row],[Tintern ]]-Data[[#This Row],[temperatuur]])*Uitgangspunten!$B$9,0),1)</f>
        <v>0</v>
      </c>
      <c r="I6322"/>
      <c r="J6322"/>
      <c r="K6322" s="6"/>
      <c r="O6322" s="5"/>
      <c r="P6322" s="8"/>
      <c r="U6322"/>
      <c r="V6322"/>
    </row>
    <row r="6323" spans="1:22" x14ac:dyDescent="0.25">
      <c r="A6323">
        <v>2002</v>
      </c>
      <c r="B6323">
        <v>4</v>
      </c>
      <c r="C6323">
        <v>24</v>
      </c>
      <c r="D6323">
        <v>11</v>
      </c>
      <c r="E6323" s="13">
        <v>19.3</v>
      </c>
      <c r="F6323" s="7">
        <f>(((20-15)/(MIN($E$2:$E$8761)-15))*Data[[#This Row],[temperatuur]])+18.151</f>
        <v>14.096378151260504</v>
      </c>
      <c r="G6323" s="7">
        <f>Data[[#This Row],[Tintern ]]-Data[[#This Row],[temperatuur]]</f>
        <v>-5.2036218487394965</v>
      </c>
      <c r="H6323" s="7">
        <f>ROUND(IF(Data[[#This Row],[deltaT]]&gt;0,(Data[[#This Row],[Tintern ]]-Data[[#This Row],[temperatuur]])*Uitgangspunten!$B$9,0),1)</f>
        <v>0</v>
      </c>
      <c r="I6323"/>
      <c r="J6323"/>
      <c r="K6323" s="6"/>
      <c r="O6323" s="5"/>
      <c r="P6323" s="8"/>
      <c r="U6323"/>
      <c r="V6323"/>
    </row>
    <row r="6324" spans="1:22" x14ac:dyDescent="0.25">
      <c r="A6324">
        <v>2002</v>
      </c>
      <c r="B6324">
        <v>4</v>
      </c>
      <c r="C6324">
        <v>24</v>
      </c>
      <c r="D6324">
        <v>12</v>
      </c>
      <c r="E6324" s="13">
        <v>19.600000000000001</v>
      </c>
      <c r="F6324" s="7">
        <f>(((20-15)/(MIN($E$2:$E$8761)-15))*Data[[#This Row],[temperatuur]])+18.151</f>
        <v>14.033352941176471</v>
      </c>
      <c r="G6324" s="7">
        <f>Data[[#This Row],[Tintern ]]-Data[[#This Row],[temperatuur]]</f>
        <v>-5.5666470588235306</v>
      </c>
      <c r="H6324" s="7">
        <f>ROUND(IF(Data[[#This Row],[deltaT]]&gt;0,(Data[[#This Row],[Tintern ]]-Data[[#This Row],[temperatuur]])*Uitgangspunten!$B$9,0),1)</f>
        <v>0</v>
      </c>
      <c r="I6324"/>
      <c r="J6324"/>
      <c r="K6324" s="6"/>
      <c r="O6324" s="5"/>
      <c r="P6324" s="8"/>
      <c r="U6324"/>
      <c r="V6324"/>
    </row>
    <row r="6325" spans="1:22" x14ac:dyDescent="0.25">
      <c r="A6325">
        <v>2002</v>
      </c>
      <c r="B6325">
        <v>4</v>
      </c>
      <c r="C6325">
        <v>24</v>
      </c>
      <c r="D6325">
        <v>13</v>
      </c>
      <c r="E6325" s="13">
        <v>19.700000000000003</v>
      </c>
      <c r="F6325" s="7">
        <f>(((20-15)/(MIN($E$2:$E$8761)-15))*Data[[#This Row],[temperatuur]])+18.151</f>
        <v>14.012344537815125</v>
      </c>
      <c r="G6325" s="7">
        <f>Data[[#This Row],[Tintern ]]-Data[[#This Row],[temperatuur]]</f>
        <v>-5.6876554621848783</v>
      </c>
      <c r="H6325" s="7">
        <f>ROUND(IF(Data[[#This Row],[deltaT]]&gt;0,(Data[[#This Row],[Tintern ]]-Data[[#This Row],[temperatuur]])*Uitgangspunten!$B$9,0),1)</f>
        <v>0</v>
      </c>
      <c r="I6325"/>
      <c r="J6325"/>
      <c r="K6325" s="6"/>
      <c r="O6325" s="5"/>
      <c r="P6325" s="8"/>
      <c r="U6325"/>
      <c r="V6325"/>
    </row>
    <row r="6326" spans="1:22" x14ac:dyDescent="0.25">
      <c r="A6326">
        <v>2002</v>
      </c>
      <c r="B6326">
        <v>4</v>
      </c>
      <c r="C6326">
        <v>24</v>
      </c>
      <c r="D6326">
        <v>14</v>
      </c>
      <c r="E6326" s="13">
        <v>20.100000000000001</v>
      </c>
      <c r="F6326" s="7">
        <f>(((20-15)/(MIN($E$2:$E$8761)-15))*Data[[#This Row],[temperatuur]])+18.151</f>
        <v>13.928310924369747</v>
      </c>
      <c r="G6326" s="7">
        <f>Data[[#This Row],[Tintern ]]-Data[[#This Row],[temperatuur]]</f>
        <v>-6.1716890756302547</v>
      </c>
      <c r="H6326" s="7">
        <f>ROUND(IF(Data[[#This Row],[deltaT]]&gt;0,(Data[[#This Row],[Tintern ]]-Data[[#This Row],[temperatuur]])*Uitgangspunten!$B$9,0),1)</f>
        <v>0</v>
      </c>
      <c r="I6326"/>
      <c r="J6326"/>
      <c r="K6326" s="6"/>
      <c r="O6326" s="5"/>
      <c r="P6326" s="8"/>
      <c r="U6326"/>
      <c r="V6326"/>
    </row>
    <row r="6327" spans="1:22" x14ac:dyDescent="0.25">
      <c r="A6327">
        <v>2002</v>
      </c>
      <c r="B6327">
        <v>4</v>
      </c>
      <c r="C6327">
        <v>24</v>
      </c>
      <c r="D6327">
        <v>15</v>
      </c>
      <c r="E6327" s="13">
        <v>19.900000000000002</v>
      </c>
      <c r="F6327" s="7">
        <f>(((20-15)/(MIN($E$2:$E$8761)-15))*Data[[#This Row],[temperatuur]])+18.151</f>
        <v>13.970327731092436</v>
      </c>
      <c r="G6327" s="7">
        <f>Data[[#This Row],[Tintern ]]-Data[[#This Row],[temperatuur]]</f>
        <v>-5.9296722689075665</v>
      </c>
      <c r="H6327" s="7">
        <f>ROUND(IF(Data[[#This Row],[deltaT]]&gt;0,(Data[[#This Row],[Tintern ]]-Data[[#This Row],[temperatuur]])*Uitgangspunten!$B$9,0),1)</f>
        <v>0</v>
      </c>
      <c r="I6327"/>
      <c r="J6327"/>
      <c r="K6327" s="6"/>
      <c r="O6327" s="5"/>
      <c r="P6327" s="8"/>
      <c r="U6327"/>
      <c r="V6327"/>
    </row>
    <row r="6328" spans="1:22" x14ac:dyDescent="0.25">
      <c r="A6328">
        <v>2002</v>
      </c>
      <c r="B6328">
        <v>4</v>
      </c>
      <c r="C6328">
        <v>24</v>
      </c>
      <c r="D6328">
        <v>16</v>
      </c>
      <c r="E6328" s="13">
        <v>19.5</v>
      </c>
      <c r="F6328" s="7">
        <f>(((20-15)/(MIN($E$2:$E$8761)-15))*Data[[#This Row],[temperatuur]])+18.151</f>
        <v>14.054361344537815</v>
      </c>
      <c r="G6328" s="7">
        <f>Data[[#This Row],[Tintern ]]-Data[[#This Row],[temperatuur]]</f>
        <v>-5.4456386554621847</v>
      </c>
      <c r="H6328" s="7">
        <f>ROUND(IF(Data[[#This Row],[deltaT]]&gt;0,(Data[[#This Row],[Tintern ]]-Data[[#This Row],[temperatuur]])*Uitgangspunten!$B$9,0),1)</f>
        <v>0</v>
      </c>
      <c r="I6328"/>
      <c r="J6328"/>
      <c r="K6328" s="6"/>
      <c r="O6328" s="5"/>
      <c r="P6328" s="8"/>
      <c r="U6328"/>
      <c r="V6328"/>
    </row>
    <row r="6329" spans="1:22" x14ac:dyDescent="0.25">
      <c r="A6329">
        <v>2002</v>
      </c>
      <c r="B6329">
        <v>4</v>
      </c>
      <c r="C6329">
        <v>24</v>
      </c>
      <c r="D6329">
        <v>17</v>
      </c>
      <c r="E6329" s="13">
        <v>18</v>
      </c>
      <c r="F6329" s="7">
        <f>(((20-15)/(MIN($E$2:$E$8761)-15))*Data[[#This Row],[temperatuur]])+18.151</f>
        <v>14.369487394957982</v>
      </c>
      <c r="G6329" s="7">
        <f>Data[[#This Row],[Tintern ]]-Data[[#This Row],[temperatuur]]</f>
        <v>-3.6305126050420178</v>
      </c>
      <c r="H6329" s="7">
        <f>ROUND(IF(Data[[#This Row],[deltaT]]&gt;0,(Data[[#This Row],[Tintern ]]-Data[[#This Row],[temperatuur]])*Uitgangspunten!$B$9,0),1)</f>
        <v>0</v>
      </c>
      <c r="I6329"/>
      <c r="J6329"/>
      <c r="K6329" s="6"/>
      <c r="O6329" s="5"/>
      <c r="P6329" s="8"/>
      <c r="U6329"/>
      <c r="V6329"/>
    </row>
    <row r="6330" spans="1:22" x14ac:dyDescent="0.25">
      <c r="A6330">
        <v>2002</v>
      </c>
      <c r="B6330">
        <v>4</v>
      </c>
      <c r="C6330">
        <v>24</v>
      </c>
      <c r="D6330">
        <v>18</v>
      </c>
      <c r="E6330" s="13">
        <v>16.7</v>
      </c>
      <c r="F6330" s="7">
        <f>(((20-15)/(MIN($E$2:$E$8761)-15))*Data[[#This Row],[temperatuur]])+18.151</f>
        <v>14.642596638655462</v>
      </c>
      <c r="G6330" s="7">
        <f>Data[[#This Row],[Tintern ]]-Data[[#This Row],[temperatuur]]</f>
        <v>-2.0574033613445373</v>
      </c>
      <c r="H6330" s="7">
        <f>ROUND(IF(Data[[#This Row],[deltaT]]&gt;0,(Data[[#This Row],[Tintern ]]-Data[[#This Row],[temperatuur]])*Uitgangspunten!$B$9,0),1)</f>
        <v>0</v>
      </c>
      <c r="I6330"/>
      <c r="J6330"/>
      <c r="K6330" s="6"/>
      <c r="O6330" s="5"/>
      <c r="P6330" s="8"/>
      <c r="U6330"/>
      <c r="V6330"/>
    </row>
    <row r="6331" spans="1:22" x14ac:dyDescent="0.25">
      <c r="A6331">
        <v>2002</v>
      </c>
      <c r="B6331">
        <v>4</v>
      </c>
      <c r="C6331">
        <v>25</v>
      </c>
      <c r="D6331">
        <v>12</v>
      </c>
      <c r="E6331" s="13">
        <v>15.5</v>
      </c>
      <c r="F6331" s="7">
        <f>(((20-15)/(MIN($E$2:$E$8761)-15))*Data[[#This Row],[temperatuur]])+18.151</f>
        <v>14.894697478991596</v>
      </c>
      <c r="G6331" s="7">
        <f>Data[[#This Row],[Tintern ]]-Data[[#This Row],[temperatuur]]</f>
        <v>-0.60530252100840443</v>
      </c>
      <c r="H6331" s="7">
        <f>ROUND(IF(Data[[#This Row],[deltaT]]&gt;0,(Data[[#This Row],[Tintern ]]-Data[[#This Row],[temperatuur]])*Uitgangspunten!$B$9,0),1)</f>
        <v>0</v>
      </c>
      <c r="I6331"/>
      <c r="J6331"/>
      <c r="K6331" s="6"/>
      <c r="O6331" s="5"/>
      <c r="P6331" s="8"/>
      <c r="U6331"/>
      <c r="V6331"/>
    </row>
    <row r="6332" spans="1:22" x14ac:dyDescent="0.25">
      <c r="A6332">
        <v>2002</v>
      </c>
      <c r="B6332">
        <v>4</v>
      </c>
      <c r="C6332">
        <v>25</v>
      </c>
      <c r="D6332">
        <v>13</v>
      </c>
      <c r="E6332" s="13">
        <v>16.900000000000002</v>
      </c>
      <c r="F6332" s="7">
        <f>(((20-15)/(MIN($E$2:$E$8761)-15))*Data[[#This Row],[temperatuur]])+18.151</f>
        <v>14.600579831932773</v>
      </c>
      <c r="G6332" s="7">
        <f>Data[[#This Row],[Tintern ]]-Data[[#This Row],[temperatuur]]</f>
        <v>-2.299420168067229</v>
      </c>
      <c r="H6332" s="7">
        <f>ROUND(IF(Data[[#This Row],[deltaT]]&gt;0,(Data[[#This Row],[Tintern ]]-Data[[#This Row],[temperatuur]])*Uitgangspunten!$B$9,0),1)</f>
        <v>0</v>
      </c>
      <c r="I6332"/>
      <c r="J6332"/>
      <c r="K6332" s="6"/>
      <c r="O6332" s="5"/>
      <c r="P6332" s="8"/>
      <c r="U6332"/>
      <c r="V6332"/>
    </row>
    <row r="6333" spans="1:22" x14ac:dyDescent="0.25">
      <c r="A6333">
        <v>2002</v>
      </c>
      <c r="B6333">
        <v>4</v>
      </c>
      <c r="C6333">
        <v>25</v>
      </c>
      <c r="D6333">
        <v>14</v>
      </c>
      <c r="E6333" s="13">
        <v>15.5</v>
      </c>
      <c r="F6333" s="7">
        <f>(((20-15)/(MIN($E$2:$E$8761)-15))*Data[[#This Row],[temperatuur]])+18.151</f>
        <v>14.894697478991596</v>
      </c>
      <c r="G6333" s="7">
        <f>Data[[#This Row],[Tintern ]]-Data[[#This Row],[temperatuur]]</f>
        <v>-0.60530252100840443</v>
      </c>
      <c r="H6333" s="7">
        <f>ROUND(IF(Data[[#This Row],[deltaT]]&gt;0,(Data[[#This Row],[Tintern ]]-Data[[#This Row],[temperatuur]])*Uitgangspunten!$B$9,0),1)</f>
        <v>0</v>
      </c>
      <c r="I6333"/>
      <c r="J6333"/>
      <c r="K6333" s="6"/>
      <c r="O6333" s="5"/>
      <c r="P6333" s="8"/>
      <c r="U6333"/>
      <c r="V6333"/>
    </row>
    <row r="6334" spans="1:22" x14ac:dyDescent="0.25">
      <c r="A6334">
        <v>2000</v>
      </c>
      <c r="B6334">
        <v>5</v>
      </c>
      <c r="C6334">
        <v>1</v>
      </c>
      <c r="D6334">
        <v>12</v>
      </c>
      <c r="E6334" s="13">
        <v>15.4</v>
      </c>
      <c r="F6334" s="7">
        <f>(((20-15)/(MIN($E$2:$E$8761)-15))*Data[[#This Row],[temperatuur]])+18.151</f>
        <v>14.915705882352942</v>
      </c>
      <c r="G6334" s="7">
        <f>Data[[#This Row],[Tintern ]]-Data[[#This Row],[temperatuur]]</f>
        <v>-0.48429411764705854</v>
      </c>
      <c r="H6334" s="7">
        <f>ROUND(IF(Data[[#This Row],[deltaT]]&gt;0,(Data[[#This Row],[Tintern ]]-Data[[#This Row],[temperatuur]])*Uitgangspunten!$B$9,0),1)</f>
        <v>0</v>
      </c>
      <c r="I6334"/>
      <c r="J6334"/>
      <c r="K6334" s="6"/>
      <c r="O6334" s="5"/>
      <c r="P6334" s="8"/>
      <c r="U6334"/>
      <c r="V6334"/>
    </row>
    <row r="6335" spans="1:22" x14ac:dyDescent="0.25">
      <c r="A6335">
        <v>2000</v>
      </c>
      <c r="B6335">
        <v>5</v>
      </c>
      <c r="C6335">
        <v>1</v>
      </c>
      <c r="D6335">
        <v>13</v>
      </c>
      <c r="E6335" s="13">
        <v>16.3</v>
      </c>
      <c r="F6335" s="7">
        <f>(((20-15)/(MIN($E$2:$E$8761)-15))*Data[[#This Row],[temperatuur]])+18.151</f>
        <v>14.72663025210084</v>
      </c>
      <c r="G6335" s="7">
        <f>Data[[#This Row],[Tintern ]]-Data[[#This Row],[temperatuur]]</f>
        <v>-1.5733697478991608</v>
      </c>
      <c r="H6335" s="7">
        <f>ROUND(IF(Data[[#This Row],[deltaT]]&gt;0,(Data[[#This Row],[Tintern ]]-Data[[#This Row],[temperatuur]])*Uitgangspunten!$B$9,0),1)</f>
        <v>0</v>
      </c>
      <c r="I6335"/>
      <c r="J6335"/>
      <c r="K6335" s="6"/>
      <c r="O6335" s="5"/>
      <c r="P6335" s="8"/>
      <c r="U6335"/>
      <c r="V6335"/>
    </row>
    <row r="6336" spans="1:22" x14ac:dyDescent="0.25">
      <c r="A6336">
        <v>2000</v>
      </c>
      <c r="B6336">
        <v>5</v>
      </c>
      <c r="C6336">
        <v>1</v>
      </c>
      <c r="D6336">
        <v>14</v>
      </c>
      <c r="E6336" s="13">
        <v>16.600000000000001</v>
      </c>
      <c r="F6336" s="7">
        <f>(((20-15)/(MIN($E$2:$E$8761)-15))*Data[[#This Row],[temperatuur]])+18.151</f>
        <v>14.663605042016806</v>
      </c>
      <c r="G6336" s="7">
        <f>Data[[#This Row],[Tintern ]]-Data[[#This Row],[temperatuur]]</f>
        <v>-1.9363949579831949</v>
      </c>
      <c r="H6336" s="7">
        <f>ROUND(IF(Data[[#This Row],[deltaT]]&gt;0,(Data[[#This Row],[Tintern ]]-Data[[#This Row],[temperatuur]])*Uitgangspunten!$B$9,0),1)</f>
        <v>0</v>
      </c>
      <c r="I6336"/>
      <c r="J6336"/>
      <c r="K6336" s="6"/>
      <c r="O6336" s="5"/>
      <c r="P6336" s="8"/>
      <c r="U6336"/>
      <c r="V6336"/>
    </row>
    <row r="6337" spans="1:22" x14ac:dyDescent="0.25">
      <c r="A6337">
        <v>2000</v>
      </c>
      <c r="B6337">
        <v>5</v>
      </c>
      <c r="C6337">
        <v>1</v>
      </c>
      <c r="D6337">
        <v>15</v>
      </c>
      <c r="E6337" s="13">
        <v>16.2</v>
      </c>
      <c r="F6337" s="7">
        <f>(((20-15)/(MIN($E$2:$E$8761)-15))*Data[[#This Row],[temperatuur]])+18.151</f>
        <v>14.747638655462184</v>
      </c>
      <c r="G6337" s="7">
        <f>Data[[#This Row],[Tintern ]]-Data[[#This Row],[temperatuur]]</f>
        <v>-1.452361344537815</v>
      </c>
      <c r="H6337" s="7">
        <f>ROUND(IF(Data[[#This Row],[deltaT]]&gt;0,(Data[[#This Row],[Tintern ]]-Data[[#This Row],[temperatuur]])*Uitgangspunten!$B$9,0),1)</f>
        <v>0</v>
      </c>
      <c r="I6337"/>
      <c r="J6337"/>
      <c r="K6337" s="6"/>
      <c r="O6337" s="5"/>
      <c r="P6337" s="8"/>
      <c r="U6337"/>
      <c r="V6337"/>
    </row>
    <row r="6338" spans="1:22" x14ac:dyDescent="0.25">
      <c r="A6338">
        <v>2000</v>
      </c>
      <c r="B6338">
        <v>5</v>
      </c>
      <c r="C6338">
        <v>4</v>
      </c>
      <c r="D6338">
        <v>11</v>
      </c>
      <c r="E6338" s="13">
        <v>15</v>
      </c>
      <c r="F6338" s="7">
        <f>(((20-15)/(MIN($E$2:$E$8761)-15))*Data[[#This Row],[temperatuur]])+18.151</f>
        <v>14.99973949579832</v>
      </c>
      <c r="G6338" s="7">
        <f>Data[[#This Row],[Tintern ]]-Data[[#This Row],[temperatuur]]</f>
        <v>-2.6050420168033384E-4</v>
      </c>
      <c r="H6338" s="7">
        <f>ROUND(IF(Data[[#This Row],[deltaT]]&gt;0,(Data[[#This Row],[Tintern ]]-Data[[#This Row],[temperatuur]])*Uitgangspunten!$B$9,0),1)</f>
        <v>0</v>
      </c>
      <c r="I6338">
        <f>(MAX(E6314:E6337)+MIN(E6314:E6337))/20</f>
        <v>1.7749999999999999</v>
      </c>
      <c r="J6338"/>
      <c r="K6338" s="6"/>
      <c r="O6338" s="5"/>
      <c r="P6338" s="8"/>
      <c r="U6338"/>
      <c r="V6338"/>
    </row>
    <row r="6339" spans="1:22" x14ac:dyDescent="0.25">
      <c r="A6339">
        <v>2000</v>
      </c>
      <c r="B6339">
        <v>5</v>
      </c>
      <c r="C6339">
        <v>4</v>
      </c>
      <c r="D6339">
        <v>12</v>
      </c>
      <c r="E6339" s="13">
        <v>17.400000000000002</v>
      </c>
      <c r="F6339" s="7">
        <f>(((20-15)/(MIN($E$2:$E$8761)-15))*Data[[#This Row],[temperatuur]])+18.151</f>
        <v>14.495537815126049</v>
      </c>
      <c r="G6339" s="7">
        <f>Data[[#This Row],[Tintern ]]-Data[[#This Row],[temperatuur]]</f>
        <v>-2.9044621848739531</v>
      </c>
      <c r="H6339" s="7">
        <f>ROUND(IF(Data[[#This Row],[deltaT]]&gt;0,(Data[[#This Row],[Tintern ]]-Data[[#This Row],[temperatuur]])*Uitgangspunten!$B$9,0),1)</f>
        <v>0</v>
      </c>
      <c r="I6339"/>
      <c r="J6339"/>
      <c r="K6339" s="6"/>
      <c r="O6339" s="5"/>
      <c r="P6339" s="8"/>
      <c r="U6339"/>
      <c r="V6339"/>
    </row>
    <row r="6340" spans="1:22" x14ac:dyDescent="0.25">
      <c r="A6340">
        <v>2000</v>
      </c>
      <c r="B6340">
        <v>5</v>
      </c>
      <c r="C6340">
        <v>4</v>
      </c>
      <c r="D6340">
        <v>13</v>
      </c>
      <c r="E6340" s="13">
        <v>18.2</v>
      </c>
      <c r="F6340" s="7">
        <f>(((20-15)/(MIN($E$2:$E$8761)-15))*Data[[#This Row],[temperatuur]])+18.151</f>
        <v>14.327470588235293</v>
      </c>
      <c r="G6340" s="7">
        <f>Data[[#This Row],[Tintern ]]-Data[[#This Row],[temperatuur]]</f>
        <v>-3.872529411764706</v>
      </c>
      <c r="H6340" s="7">
        <f>ROUND(IF(Data[[#This Row],[deltaT]]&gt;0,(Data[[#This Row],[Tintern ]]-Data[[#This Row],[temperatuur]])*Uitgangspunten!$B$9,0),1)</f>
        <v>0</v>
      </c>
      <c r="I6340"/>
      <c r="J6340"/>
      <c r="K6340" s="6"/>
      <c r="O6340" s="5"/>
      <c r="P6340" s="8"/>
      <c r="U6340"/>
      <c r="V6340"/>
    </row>
    <row r="6341" spans="1:22" x14ac:dyDescent="0.25">
      <c r="A6341">
        <v>2000</v>
      </c>
      <c r="B6341">
        <v>5</v>
      </c>
      <c r="C6341">
        <v>4</v>
      </c>
      <c r="D6341">
        <v>14</v>
      </c>
      <c r="E6341" s="13">
        <v>18.8</v>
      </c>
      <c r="F6341" s="7">
        <f>(((20-15)/(MIN($E$2:$E$8761)-15))*Data[[#This Row],[temperatuur]])+18.151</f>
        <v>14.201420168067227</v>
      </c>
      <c r="G6341" s="7">
        <f>Data[[#This Row],[Tintern ]]-Data[[#This Row],[temperatuur]]</f>
        <v>-4.5985798319327742</v>
      </c>
      <c r="H6341" s="7">
        <f>ROUND(IF(Data[[#This Row],[deltaT]]&gt;0,(Data[[#This Row],[Tintern ]]-Data[[#This Row],[temperatuur]])*Uitgangspunten!$B$9,0),1)</f>
        <v>0</v>
      </c>
      <c r="I6341"/>
      <c r="J6341"/>
      <c r="K6341" s="6"/>
      <c r="O6341" s="5"/>
      <c r="P6341" s="8"/>
      <c r="U6341"/>
      <c r="V6341"/>
    </row>
    <row r="6342" spans="1:22" x14ac:dyDescent="0.25">
      <c r="A6342">
        <v>2000</v>
      </c>
      <c r="B6342">
        <v>5</v>
      </c>
      <c r="C6342">
        <v>4</v>
      </c>
      <c r="D6342">
        <v>15</v>
      </c>
      <c r="E6342" s="13">
        <v>18.100000000000001</v>
      </c>
      <c r="F6342" s="7">
        <f>(((20-15)/(MIN($E$2:$E$8761)-15))*Data[[#This Row],[temperatuur]])+18.151</f>
        <v>14.348478991596638</v>
      </c>
      <c r="G6342" s="7">
        <f>Data[[#This Row],[Tintern ]]-Data[[#This Row],[temperatuur]]</f>
        <v>-3.7515210084033637</v>
      </c>
      <c r="H6342" s="7">
        <f>ROUND(IF(Data[[#This Row],[deltaT]]&gt;0,(Data[[#This Row],[Tintern ]]-Data[[#This Row],[temperatuur]])*Uitgangspunten!$B$9,0),1)</f>
        <v>0</v>
      </c>
      <c r="I6342"/>
      <c r="J6342"/>
      <c r="K6342" s="6"/>
      <c r="O6342" s="5"/>
      <c r="P6342" s="8"/>
      <c r="U6342"/>
      <c r="V6342"/>
    </row>
    <row r="6343" spans="1:22" x14ac:dyDescent="0.25">
      <c r="A6343">
        <v>2000</v>
      </c>
      <c r="B6343">
        <v>5</v>
      </c>
      <c r="C6343">
        <v>4</v>
      </c>
      <c r="D6343">
        <v>16</v>
      </c>
      <c r="E6343" s="13">
        <v>18.3</v>
      </c>
      <c r="F6343" s="7">
        <f>(((20-15)/(MIN($E$2:$E$8761)-15))*Data[[#This Row],[temperatuur]])+18.151</f>
        <v>14.306462184873949</v>
      </c>
      <c r="G6343" s="7">
        <f>Data[[#This Row],[Tintern ]]-Data[[#This Row],[temperatuur]]</f>
        <v>-3.9935378151260519</v>
      </c>
      <c r="H6343" s="7">
        <f>ROUND(IF(Data[[#This Row],[deltaT]]&gt;0,(Data[[#This Row],[Tintern ]]-Data[[#This Row],[temperatuur]])*Uitgangspunten!$B$9,0),1)</f>
        <v>0</v>
      </c>
      <c r="I6343"/>
      <c r="J6343"/>
      <c r="K6343" s="6"/>
      <c r="O6343" s="5"/>
      <c r="P6343" s="8"/>
      <c r="U6343"/>
      <c r="V6343"/>
    </row>
    <row r="6344" spans="1:22" x14ac:dyDescent="0.25">
      <c r="A6344">
        <v>2000</v>
      </c>
      <c r="B6344">
        <v>5</v>
      </c>
      <c r="C6344">
        <v>4</v>
      </c>
      <c r="D6344">
        <v>17</v>
      </c>
      <c r="E6344" s="13">
        <v>17.7</v>
      </c>
      <c r="F6344" s="7">
        <f>(((20-15)/(MIN($E$2:$E$8761)-15))*Data[[#This Row],[temperatuur]])+18.151</f>
        <v>14.432512605042017</v>
      </c>
      <c r="G6344" s="7">
        <f>Data[[#This Row],[Tintern ]]-Data[[#This Row],[temperatuur]]</f>
        <v>-3.2674873949579819</v>
      </c>
      <c r="H6344" s="7">
        <f>ROUND(IF(Data[[#This Row],[deltaT]]&gt;0,(Data[[#This Row],[Tintern ]]-Data[[#This Row],[temperatuur]])*Uitgangspunten!$B$9,0),1)</f>
        <v>0</v>
      </c>
      <c r="I6344"/>
      <c r="J6344"/>
      <c r="K6344" s="6"/>
      <c r="O6344" s="5"/>
      <c r="P6344" s="8"/>
      <c r="U6344"/>
      <c r="V6344"/>
    </row>
    <row r="6345" spans="1:22" x14ac:dyDescent="0.25">
      <c r="A6345">
        <v>2000</v>
      </c>
      <c r="B6345">
        <v>5</v>
      </c>
      <c r="C6345">
        <v>4</v>
      </c>
      <c r="D6345">
        <v>18</v>
      </c>
      <c r="E6345" s="13">
        <v>15.600000000000001</v>
      </c>
      <c r="F6345" s="7">
        <f>(((20-15)/(MIN($E$2:$E$8761)-15))*Data[[#This Row],[temperatuur]])+18.151</f>
        <v>14.873689075630251</v>
      </c>
      <c r="G6345" s="7">
        <f>Data[[#This Row],[Tintern ]]-Data[[#This Row],[temperatuur]]</f>
        <v>-0.72631092436975031</v>
      </c>
      <c r="H6345" s="7">
        <f>ROUND(IF(Data[[#This Row],[deltaT]]&gt;0,(Data[[#This Row],[Tintern ]]-Data[[#This Row],[temperatuur]])*Uitgangspunten!$B$9,0),1)</f>
        <v>0</v>
      </c>
      <c r="I6345"/>
      <c r="J6345"/>
      <c r="K6345" s="6"/>
      <c r="O6345" s="5"/>
      <c r="P6345" s="8"/>
      <c r="U6345"/>
      <c r="V6345"/>
    </row>
    <row r="6346" spans="1:22" x14ac:dyDescent="0.25">
      <c r="A6346">
        <v>2000</v>
      </c>
      <c r="B6346">
        <v>5</v>
      </c>
      <c r="C6346">
        <v>5</v>
      </c>
      <c r="D6346">
        <v>8</v>
      </c>
      <c r="E6346" s="13">
        <v>17.5</v>
      </c>
      <c r="F6346" s="7">
        <f>(((20-15)/(MIN($E$2:$E$8761)-15))*Data[[#This Row],[temperatuur]])+18.151</f>
        <v>14.474529411764706</v>
      </c>
      <c r="G6346" s="7">
        <f>Data[[#This Row],[Tintern ]]-Data[[#This Row],[temperatuur]]</f>
        <v>-3.0254705882352937</v>
      </c>
      <c r="H6346" s="7">
        <f>ROUND(IF(Data[[#This Row],[deltaT]]&gt;0,(Data[[#This Row],[Tintern ]]-Data[[#This Row],[temperatuur]])*Uitgangspunten!$B$9,0),1)</f>
        <v>0</v>
      </c>
      <c r="I6346"/>
      <c r="J6346"/>
      <c r="K6346" s="6"/>
      <c r="O6346" s="5"/>
      <c r="P6346" s="8"/>
      <c r="U6346"/>
      <c r="V6346"/>
    </row>
    <row r="6347" spans="1:22" x14ac:dyDescent="0.25">
      <c r="A6347">
        <v>2000</v>
      </c>
      <c r="B6347">
        <v>5</v>
      </c>
      <c r="C6347">
        <v>5</v>
      </c>
      <c r="D6347">
        <v>9</v>
      </c>
      <c r="E6347" s="13">
        <v>20</v>
      </c>
      <c r="F6347" s="7">
        <f>(((20-15)/(MIN($E$2:$E$8761)-15))*Data[[#This Row],[temperatuur]])+18.151</f>
        <v>13.949319327731093</v>
      </c>
      <c r="G6347" s="7">
        <f>Data[[#This Row],[Tintern ]]-Data[[#This Row],[temperatuur]]</f>
        <v>-6.050680672268907</v>
      </c>
      <c r="H6347" s="7">
        <f>ROUND(IF(Data[[#This Row],[deltaT]]&gt;0,(Data[[#This Row],[Tintern ]]-Data[[#This Row],[temperatuur]])*Uitgangspunten!$B$9,0),1)</f>
        <v>0</v>
      </c>
      <c r="I6347"/>
      <c r="J6347"/>
      <c r="K6347" s="6"/>
      <c r="O6347" s="5"/>
      <c r="P6347" s="8"/>
      <c r="U6347"/>
      <c r="V6347"/>
    </row>
    <row r="6348" spans="1:22" x14ac:dyDescent="0.25">
      <c r="A6348">
        <v>2000</v>
      </c>
      <c r="B6348">
        <v>5</v>
      </c>
      <c r="C6348">
        <v>5</v>
      </c>
      <c r="D6348">
        <v>10</v>
      </c>
      <c r="E6348" s="13">
        <v>22.3</v>
      </c>
      <c r="F6348" s="7">
        <f>(((20-15)/(MIN($E$2:$E$8761)-15))*Data[[#This Row],[temperatuur]])+18.151</f>
        <v>13.466126050420169</v>
      </c>
      <c r="G6348" s="7">
        <f>Data[[#This Row],[Tintern ]]-Data[[#This Row],[temperatuur]]</f>
        <v>-8.8338739495798322</v>
      </c>
      <c r="H6348" s="7">
        <f>ROUND(IF(Data[[#This Row],[deltaT]]&gt;0,(Data[[#This Row],[Tintern ]]-Data[[#This Row],[temperatuur]])*Uitgangspunten!$B$9,0),1)</f>
        <v>0</v>
      </c>
      <c r="I6348"/>
      <c r="J6348"/>
      <c r="K6348" s="6"/>
      <c r="O6348" s="5"/>
      <c r="P6348" s="8"/>
      <c r="U6348"/>
      <c r="V6348"/>
    </row>
    <row r="6349" spans="1:22" x14ac:dyDescent="0.25">
      <c r="A6349">
        <v>2000</v>
      </c>
      <c r="B6349">
        <v>5</v>
      </c>
      <c r="C6349">
        <v>5</v>
      </c>
      <c r="D6349">
        <v>11</v>
      </c>
      <c r="E6349" s="13">
        <v>23.400000000000002</v>
      </c>
      <c r="F6349" s="7">
        <f>(((20-15)/(MIN($E$2:$E$8761)-15))*Data[[#This Row],[temperatuur]])+18.151</f>
        <v>13.235033613445378</v>
      </c>
      <c r="G6349" s="7">
        <f>Data[[#This Row],[Tintern ]]-Data[[#This Row],[temperatuur]]</f>
        <v>-10.164966386554624</v>
      </c>
      <c r="H6349" s="7">
        <f>ROUND(IF(Data[[#This Row],[deltaT]]&gt;0,(Data[[#This Row],[Tintern ]]-Data[[#This Row],[temperatuur]])*Uitgangspunten!$B$9,0),1)</f>
        <v>0</v>
      </c>
      <c r="I6349"/>
      <c r="J6349"/>
      <c r="K6349" s="6"/>
      <c r="O6349" s="5"/>
      <c r="P6349" s="8"/>
      <c r="U6349"/>
      <c r="V6349"/>
    </row>
    <row r="6350" spans="1:22" x14ac:dyDescent="0.25">
      <c r="A6350">
        <v>2000</v>
      </c>
      <c r="B6350">
        <v>5</v>
      </c>
      <c r="C6350">
        <v>5</v>
      </c>
      <c r="D6350">
        <v>12</v>
      </c>
      <c r="E6350" s="13">
        <v>24</v>
      </c>
      <c r="F6350" s="7">
        <f>(((20-15)/(MIN($E$2:$E$8761)-15))*Data[[#This Row],[temperatuur]])+18.151</f>
        <v>13.108983193277311</v>
      </c>
      <c r="G6350" s="7">
        <f>Data[[#This Row],[Tintern ]]-Data[[#This Row],[temperatuur]]</f>
        <v>-10.891016806722689</v>
      </c>
      <c r="H6350" s="7">
        <f>ROUND(IF(Data[[#This Row],[deltaT]]&gt;0,(Data[[#This Row],[Tintern ]]-Data[[#This Row],[temperatuur]])*Uitgangspunten!$B$9,0),1)</f>
        <v>0</v>
      </c>
      <c r="I6350"/>
      <c r="J6350"/>
      <c r="K6350" s="6"/>
      <c r="O6350" s="5"/>
      <c r="P6350" s="8"/>
      <c r="U6350"/>
      <c r="V6350"/>
    </row>
    <row r="6351" spans="1:22" x14ac:dyDescent="0.25">
      <c r="A6351">
        <v>2000</v>
      </c>
      <c r="B6351">
        <v>5</v>
      </c>
      <c r="C6351">
        <v>5</v>
      </c>
      <c r="D6351">
        <v>13</v>
      </c>
      <c r="E6351" s="13">
        <v>24.6</v>
      </c>
      <c r="F6351" s="7">
        <f>(((20-15)/(MIN($E$2:$E$8761)-15))*Data[[#This Row],[temperatuur]])+18.151</f>
        <v>12.982932773109244</v>
      </c>
      <c r="G6351" s="7">
        <f>Data[[#This Row],[Tintern ]]-Data[[#This Row],[temperatuur]]</f>
        <v>-11.617067226890757</v>
      </c>
      <c r="H6351" s="7">
        <f>ROUND(IF(Data[[#This Row],[deltaT]]&gt;0,(Data[[#This Row],[Tintern ]]-Data[[#This Row],[temperatuur]])*Uitgangspunten!$B$9,0),1)</f>
        <v>0</v>
      </c>
      <c r="I6351"/>
      <c r="J6351"/>
      <c r="K6351" s="6"/>
      <c r="O6351" s="5"/>
      <c r="P6351" s="8"/>
      <c r="U6351"/>
      <c r="V6351"/>
    </row>
    <row r="6352" spans="1:22" x14ac:dyDescent="0.25">
      <c r="A6352">
        <v>2000</v>
      </c>
      <c r="B6352">
        <v>5</v>
      </c>
      <c r="C6352">
        <v>5</v>
      </c>
      <c r="D6352">
        <v>14</v>
      </c>
      <c r="E6352" s="13">
        <v>25.1</v>
      </c>
      <c r="F6352" s="7">
        <f>(((20-15)/(MIN($E$2:$E$8761)-15))*Data[[#This Row],[temperatuur]])+18.151</f>
        <v>12.87789075630252</v>
      </c>
      <c r="G6352" s="7">
        <f>Data[[#This Row],[Tintern ]]-Data[[#This Row],[temperatuur]]</f>
        <v>-12.222109243697481</v>
      </c>
      <c r="H6352" s="7">
        <f>ROUND(IF(Data[[#This Row],[deltaT]]&gt;0,(Data[[#This Row],[Tintern ]]-Data[[#This Row],[temperatuur]])*Uitgangspunten!$B$9,0),1)</f>
        <v>0</v>
      </c>
      <c r="I6352"/>
      <c r="J6352"/>
      <c r="K6352" s="6"/>
      <c r="O6352" s="5"/>
      <c r="P6352" s="8"/>
      <c r="U6352"/>
      <c r="V6352"/>
    </row>
    <row r="6353" spans="1:22" x14ac:dyDescent="0.25">
      <c r="A6353">
        <v>2000</v>
      </c>
      <c r="B6353">
        <v>5</v>
      </c>
      <c r="C6353">
        <v>5</v>
      </c>
      <c r="D6353">
        <v>15</v>
      </c>
      <c r="E6353" s="13">
        <v>24.8</v>
      </c>
      <c r="F6353" s="7">
        <f>(((20-15)/(MIN($E$2:$E$8761)-15))*Data[[#This Row],[temperatuur]])+18.151</f>
        <v>12.940915966386555</v>
      </c>
      <c r="G6353" s="7">
        <f>Data[[#This Row],[Tintern ]]-Data[[#This Row],[temperatuur]]</f>
        <v>-11.859084033613446</v>
      </c>
      <c r="H6353" s="7">
        <f>ROUND(IF(Data[[#This Row],[deltaT]]&gt;0,(Data[[#This Row],[Tintern ]]-Data[[#This Row],[temperatuur]])*Uitgangspunten!$B$9,0),1)</f>
        <v>0</v>
      </c>
      <c r="I6353"/>
      <c r="J6353"/>
      <c r="K6353" s="6"/>
      <c r="O6353" s="5"/>
      <c r="P6353" s="8"/>
      <c r="U6353"/>
      <c r="V6353"/>
    </row>
    <row r="6354" spans="1:22" x14ac:dyDescent="0.25">
      <c r="A6354">
        <v>2000</v>
      </c>
      <c r="B6354">
        <v>5</v>
      </c>
      <c r="C6354">
        <v>5</v>
      </c>
      <c r="D6354">
        <v>16</v>
      </c>
      <c r="E6354" s="13">
        <v>24.700000000000003</v>
      </c>
      <c r="F6354" s="7">
        <f>(((20-15)/(MIN($E$2:$E$8761)-15))*Data[[#This Row],[temperatuur]])+18.151</f>
        <v>12.961924369747898</v>
      </c>
      <c r="G6354" s="7">
        <f>Data[[#This Row],[Tintern ]]-Data[[#This Row],[temperatuur]]</f>
        <v>-11.738075630252105</v>
      </c>
      <c r="H6354" s="7">
        <f>ROUND(IF(Data[[#This Row],[deltaT]]&gt;0,(Data[[#This Row],[Tintern ]]-Data[[#This Row],[temperatuur]])*Uitgangspunten!$B$9,0),1)</f>
        <v>0</v>
      </c>
      <c r="I6354"/>
      <c r="J6354"/>
      <c r="K6354" s="6"/>
      <c r="O6354" s="5"/>
      <c r="P6354" s="8"/>
      <c r="U6354"/>
      <c r="V6354"/>
    </row>
    <row r="6355" spans="1:22" x14ac:dyDescent="0.25">
      <c r="A6355">
        <v>2000</v>
      </c>
      <c r="B6355">
        <v>5</v>
      </c>
      <c r="C6355">
        <v>5</v>
      </c>
      <c r="D6355">
        <v>17</v>
      </c>
      <c r="E6355" s="13">
        <v>24.1</v>
      </c>
      <c r="F6355" s="7">
        <f>(((20-15)/(MIN($E$2:$E$8761)-15))*Data[[#This Row],[temperatuur]])+18.151</f>
        <v>13.087974789915965</v>
      </c>
      <c r="G6355" s="7">
        <f>Data[[#This Row],[Tintern ]]-Data[[#This Row],[temperatuur]]</f>
        <v>-11.012025210084037</v>
      </c>
      <c r="H6355" s="7">
        <f>ROUND(IF(Data[[#This Row],[deltaT]]&gt;0,(Data[[#This Row],[Tintern ]]-Data[[#This Row],[temperatuur]])*Uitgangspunten!$B$9,0),1)</f>
        <v>0</v>
      </c>
      <c r="I6355"/>
      <c r="J6355"/>
      <c r="K6355" s="6"/>
      <c r="O6355" s="5"/>
      <c r="P6355" s="8"/>
      <c r="U6355"/>
      <c r="V6355"/>
    </row>
    <row r="6356" spans="1:22" x14ac:dyDescent="0.25">
      <c r="A6356">
        <v>2000</v>
      </c>
      <c r="B6356">
        <v>5</v>
      </c>
      <c r="C6356">
        <v>5</v>
      </c>
      <c r="D6356">
        <v>18</v>
      </c>
      <c r="E6356" s="13">
        <v>23.1</v>
      </c>
      <c r="F6356" s="7">
        <f>(((20-15)/(MIN($E$2:$E$8761)-15))*Data[[#This Row],[temperatuur]])+18.151</f>
        <v>13.298058823529411</v>
      </c>
      <c r="G6356" s="7">
        <f>Data[[#This Row],[Tintern ]]-Data[[#This Row],[temperatuur]]</f>
        <v>-9.8019411764705904</v>
      </c>
      <c r="H6356" s="7">
        <f>ROUND(IF(Data[[#This Row],[deltaT]]&gt;0,(Data[[#This Row],[Tintern ]]-Data[[#This Row],[temperatuur]])*Uitgangspunten!$B$9,0),1)</f>
        <v>0</v>
      </c>
      <c r="I6356"/>
      <c r="J6356"/>
      <c r="K6356" s="6"/>
      <c r="O6356" s="5"/>
      <c r="P6356" s="8"/>
      <c r="U6356"/>
      <c r="V6356"/>
    </row>
    <row r="6357" spans="1:22" x14ac:dyDescent="0.25">
      <c r="A6357">
        <v>2000</v>
      </c>
      <c r="B6357">
        <v>5</v>
      </c>
      <c r="C6357">
        <v>5</v>
      </c>
      <c r="D6357">
        <v>19</v>
      </c>
      <c r="E6357" s="13">
        <v>21.3</v>
      </c>
      <c r="F6357" s="7">
        <f>(((20-15)/(MIN($E$2:$E$8761)-15))*Data[[#This Row],[temperatuur]])+18.151</f>
        <v>13.676210084033613</v>
      </c>
      <c r="G6357" s="7">
        <f>Data[[#This Row],[Tintern ]]-Data[[#This Row],[temperatuur]]</f>
        <v>-7.6237899159663876</v>
      </c>
      <c r="H6357" s="7">
        <f>ROUND(IF(Data[[#This Row],[deltaT]]&gt;0,(Data[[#This Row],[Tintern ]]-Data[[#This Row],[temperatuur]])*Uitgangspunten!$B$9,0),1)</f>
        <v>0</v>
      </c>
      <c r="I6357"/>
      <c r="J6357"/>
      <c r="K6357" s="6"/>
      <c r="O6357" s="5"/>
      <c r="P6357" s="8"/>
      <c r="U6357"/>
      <c r="V6357"/>
    </row>
    <row r="6358" spans="1:22" x14ac:dyDescent="0.25">
      <c r="A6358">
        <v>2000</v>
      </c>
      <c r="B6358">
        <v>5</v>
      </c>
      <c r="C6358">
        <v>5</v>
      </c>
      <c r="D6358">
        <v>20</v>
      </c>
      <c r="E6358" s="13">
        <v>19.400000000000002</v>
      </c>
      <c r="F6358" s="7">
        <f>(((20-15)/(MIN($E$2:$E$8761)-15))*Data[[#This Row],[temperatuur]])+18.151</f>
        <v>14.07536974789916</v>
      </c>
      <c r="G6358" s="7">
        <f>Data[[#This Row],[Tintern ]]-Data[[#This Row],[temperatuur]]</f>
        <v>-5.3246302521008424</v>
      </c>
      <c r="H6358" s="7">
        <f>ROUND(IF(Data[[#This Row],[deltaT]]&gt;0,(Data[[#This Row],[Tintern ]]-Data[[#This Row],[temperatuur]])*Uitgangspunten!$B$9,0),1)</f>
        <v>0</v>
      </c>
      <c r="I6358"/>
      <c r="J6358"/>
      <c r="K6358" s="6"/>
      <c r="O6358" s="5"/>
      <c r="P6358" s="8"/>
      <c r="U6358"/>
      <c r="V6358"/>
    </row>
    <row r="6359" spans="1:22" x14ac:dyDescent="0.25">
      <c r="A6359">
        <v>2000</v>
      </c>
      <c r="B6359">
        <v>5</v>
      </c>
      <c r="C6359">
        <v>5</v>
      </c>
      <c r="D6359">
        <v>21</v>
      </c>
      <c r="E6359" s="13">
        <v>18.5</v>
      </c>
      <c r="F6359" s="7">
        <f>(((20-15)/(MIN($E$2:$E$8761)-15))*Data[[#This Row],[temperatuur]])+18.151</f>
        <v>14.26444537815126</v>
      </c>
      <c r="G6359" s="7">
        <f>Data[[#This Row],[Tintern ]]-Data[[#This Row],[temperatuur]]</f>
        <v>-4.2355546218487401</v>
      </c>
      <c r="H6359" s="7">
        <f>ROUND(IF(Data[[#This Row],[deltaT]]&gt;0,(Data[[#This Row],[Tintern ]]-Data[[#This Row],[temperatuur]])*Uitgangspunten!$B$9,0),1)</f>
        <v>0</v>
      </c>
      <c r="I6359"/>
      <c r="J6359"/>
      <c r="K6359" s="6"/>
      <c r="O6359" s="5"/>
      <c r="P6359" s="8"/>
      <c r="U6359"/>
      <c r="V6359"/>
    </row>
    <row r="6360" spans="1:22" x14ac:dyDescent="0.25">
      <c r="A6360">
        <v>2000</v>
      </c>
      <c r="B6360">
        <v>5</v>
      </c>
      <c r="C6360">
        <v>5</v>
      </c>
      <c r="D6360">
        <v>22</v>
      </c>
      <c r="E6360" s="13">
        <v>17.2</v>
      </c>
      <c r="F6360" s="7">
        <f>(((20-15)/(MIN($E$2:$E$8761)-15))*Data[[#This Row],[temperatuur]])+18.151</f>
        <v>14.53755462184874</v>
      </c>
      <c r="G6360" s="7">
        <f>Data[[#This Row],[Tintern ]]-Data[[#This Row],[temperatuur]]</f>
        <v>-2.6624453781512596</v>
      </c>
      <c r="H6360" s="7">
        <f>ROUND(IF(Data[[#This Row],[deltaT]]&gt;0,(Data[[#This Row],[Tintern ]]-Data[[#This Row],[temperatuur]])*Uitgangspunten!$B$9,0),1)</f>
        <v>0</v>
      </c>
      <c r="I6360"/>
      <c r="J6360"/>
      <c r="K6360" s="6"/>
      <c r="O6360" s="5"/>
      <c r="P6360" s="8"/>
      <c r="U6360"/>
      <c r="V6360"/>
    </row>
    <row r="6361" spans="1:22" x14ac:dyDescent="0.25">
      <c r="A6361">
        <v>2000</v>
      </c>
      <c r="B6361">
        <v>5</v>
      </c>
      <c r="C6361">
        <v>5</v>
      </c>
      <c r="D6361">
        <v>23</v>
      </c>
      <c r="E6361" s="13">
        <v>15.700000000000001</v>
      </c>
      <c r="F6361" s="7">
        <f>(((20-15)/(MIN($E$2:$E$8761)-15))*Data[[#This Row],[temperatuur]])+18.151</f>
        <v>14.852680672268907</v>
      </c>
      <c r="G6361" s="7">
        <f>Data[[#This Row],[Tintern ]]-Data[[#This Row],[temperatuur]]</f>
        <v>-0.84731932773109442</v>
      </c>
      <c r="H6361" s="7">
        <f>ROUND(IF(Data[[#This Row],[deltaT]]&gt;0,(Data[[#This Row],[Tintern ]]-Data[[#This Row],[temperatuur]])*Uitgangspunten!$B$9,0),1)</f>
        <v>0</v>
      </c>
      <c r="I6361"/>
      <c r="J6361"/>
      <c r="K6361" s="6"/>
      <c r="O6361" s="5"/>
      <c r="P6361" s="8"/>
      <c r="U6361"/>
      <c r="V6361"/>
    </row>
    <row r="6362" spans="1:22" x14ac:dyDescent="0.25">
      <c r="A6362">
        <v>2000</v>
      </c>
      <c r="B6362">
        <v>5</v>
      </c>
      <c r="C6362">
        <v>6</v>
      </c>
      <c r="D6362">
        <v>6</v>
      </c>
      <c r="E6362" s="13">
        <v>15.3</v>
      </c>
      <c r="F6362" s="7">
        <f>(((20-15)/(MIN($E$2:$E$8761)-15))*Data[[#This Row],[temperatuur]])+18.151</f>
        <v>14.936714285714285</v>
      </c>
      <c r="G6362" s="7">
        <f>Data[[#This Row],[Tintern ]]-Data[[#This Row],[temperatuur]]</f>
        <v>-0.36328571428571621</v>
      </c>
      <c r="H6362" s="7">
        <f>ROUND(IF(Data[[#This Row],[deltaT]]&gt;0,(Data[[#This Row],[Tintern ]]-Data[[#This Row],[temperatuur]])*Uitgangspunten!$B$9,0),1)</f>
        <v>0</v>
      </c>
      <c r="I6362">
        <f>(MAX(E6338:E6361)+MIN(E6338:E6361))/20</f>
        <v>2.0049999999999999</v>
      </c>
      <c r="J6362"/>
      <c r="K6362" s="6"/>
      <c r="O6362" s="5"/>
      <c r="P6362" s="8"/>
      <c r="U6362"/>
      <c r="V6362"/>
    </row>
    <row r="6363" spans="1:22" x14ac:dyDescent="0.25">
      <c r="A6363">
        <v>2000</v>
      </c>
      <c r="B6363">
        <v>5</v>
      </c>
      <c r="C6363">
        <v>6</v>
      </c>
      <c r="D6363">
        <v>7</v>
      </c>
      <c r="E6363" s="13">
        <v>17.7</v>
      </c>
      <c r="F6363" s="7">
        <f>(((20-15)/(MIN($E$2:$E$8761)-15))*Data[[#This Row],[temperatuur]])+18.151</f>
        <v>14.432512605042017</v>
      </c>
      <c r="G6363" s="7">
        <f>Data[[#This Row],[Tintern ]]-Data[[#This Row],[temperatuur]]</f>
        <v>-3.2674873949579819</v>
      </c>
      <c r="H6363" s="7">
        <f>ROUND(IF(Data[[#This Row],[deltaT]]&gt;0,(Data[[#This Row],[Tintern ]]-Data[[#This Row],[temperatuur]])*Uitgangspunten!$B$9,0),1)</f>
        <v>0</v>
      </c>
      <c r="I6363"/>
      <c r="J6363"/>
      <c r="K6363" s="6"/>
      <c r="O6363" s="5"/>
      <c r="P6363" s="8"/>
      <c r="U6363"/>
      <c r="V6363"/>
    </row>
    <row r="6364" spans="1:22" x14ac:dyDescent="0.25">
      <c r="A6364">
        <v>2000</v>
      </c>
      <c r="B6364">
        <v>5</v>
      </c>
      <c r="C6364">
        <v>6</v>
      </c>
      <c r="D6364">
        <v>8</v>
      </c>
      <c r="E6364" s="13">
        <v>20.8</v>
      </c>
      <c r="F6364" s="7">
        <f>(((20-15)/(MIN($E$2:$E$8761)-15))*Data[[#This Row],[temperatuur]])+18.151</f>
        <v>13.781252100840335</v>
      </c>
      <c r="G6364" s="7">
        <f>Data[[#This Row],[Tintern ]]-Data[[#This Row],[temperatuur]]</f>
        <v>-7.0187478991596652</v>
      </c>
      <c r="H6364" s="7">
        <f>ROUND(IF(Data[[#This Row],[deltaT]]&gt;0,(Data[[#This Row],[Tintern ]]-Data[[#This Row],[temperatuur]])*Uitgangspunten!$B$9,0),1)</f>
        <v>0</v>
      </c>
      <c r="I6364"/>
      <c r="J6364"/>
      <c r="K6364" s="6"/>
      <c r="O6364" s="5"/>
      <c r="P6364" s="8"/>
      <c r="U6364"/>
      <c r="V6364"/>
    </row>
    <row r="6365" spans="1:22" x14ac:dyDescent="0.25">
      <c r="A6365">
        <v>2000</v>
      </c>
      <c r="B6365">
        <v>5</v>
      </c>
      <c r="C6365">
        <v>6</v>
      </c>
      <c r="D6365">
        <v>9</v>
      </c>
      <c r="E6365" s="13">
        <v>22</v>
      </c>
      <c r="F6365" s="7">
        <f>(((20-15)/(MIN($E$2:$E$8761)-15))*Data[[#This Row],[temperatuur]])+18.151</f>
        <v>13.5291512605042</v>
      </c>
      <c r="G6365" s="7">
        <f>Data[[#This Row],[Tintern ]]-Data[[#This Row],[temperatuur]]</f>
        <v>-8.4708487394957999</v>
      </c>
      <c r="H6365" s="7">
        <f>ROUND(IF(Data[[#This Row],[deltaT]]&gt;0,(Data[[#This Row],[Tintern ]]-Data[[#This Row],[temperatuur]])*Uitgangspunten!$B$9,0),1)</f>
        <v>0</v>
      </c>
      <c r="I6365"/>
      <c r="J6365"/>
      <c r="K6365" s="6"/>
      <c r="O6365" s="5"/>
      <c r="P6365" s="8"/>
      <c r="U6365"/>
      <c r="V6365"/>
    </row>
    <row r="6366" spans="1:22" x14ac:dyDescent="0.25">
      <c r="A6366">
        <v>2000</v>
      </c>
      <c r="B6366">
        <v>5</v>
      </c>
      <c r="C6366">
        <v>6</v>
      </c>
      <c r="D6366">
        <v>10</v>
      </c>
      <c r="E6366" s="13">
        <v>24</v>
      </c>
      <c r="F6366" s="7">
        <f>(((20-15)/(MIN($E$2:$E$8761)-15))*Data[[#This Row],[temperatuur]])+18.151</f>
        <v>13.108983193277311</v>
      </c>
      <c r="G6366" s="7">
        <f>Data[[#This Row],[Tintern ]]-Data[[#This Row],[temperatuur]]</f>
        <v>-10.891016806722689</v>
      </c>
      <c r="H6366" s="7">
        <f>ROUND(IF(Data[[#This Row],[deltaT]]&gt;0,(Data[[#This Row],[Tintern ]]-Data[[#This Row],[temperatuur]])*Uitgangspunten!$B$9,0),1)</f>
        <v>0</v>
      </c>
      <c r="I6366"/>
      <c r="J6366"/>
      <c r="K6366" s="6"/>
      <c r="O6366" s="5"/>
      <c r="P6366" s="8"/>
      <c r="U6366"/>
      <c r="V6366"/>
    </row>
    <row r="6367" spans="1:22" x14ac:dyDescent="0.25">
      <c r="A6367">
        <v>2000</v>
      </c>
      <c r="B6367">
        <v>5</v>
      </c>
      <c r="C6367">
        <v>6</v>
      </c>
      <c r="D6367">
        <v>11</v>
      </c>
      <c r="E6367" s="13">
        <v>24.8</v>
      </c>
      <c r="F6367" s="7">
        <f>(((20-15)/(MIN($E$2:$E$8761)-15))*Data[[#This Row],[temperatuur]])+18.151</f>
        <v>12.940915966386555</v>
      </c>
      <c r="G6367" s="7">
        <f>Data[[#This Row],[Tintern ]]-Data[[#This Row],[temperatuur]]</f>
        <v>-11.859084033613446</v>
      </c>
      <c r="H6367" s="7">
        <f>ROUND(IF(Data[[#This Row],[deltaT]]&gt;0,(Data[[#This Row],[Tintern ]]-Data[[#This Row],[temperatuur]])*Uitgangspunten!$B$9,0),1)</f>
        <v>0</v>
      </c>
      <c r="I6367"/>
      <c r="J6367"/>
      <c r="K6367" s="6"/>
      <c r="O6367" s="5"/>
      <c r="P6367" s="8"/>
      <c r="U6367"/>
      <c r="V6367"/>
    </row>
    <row r="6368" spans="1:22" x14ac:dyDescent="0.25">
      <c r="A6368">
        <v>2000</v>
      </c>
      <c r="B6368">
        <v>5</v>
      </c>
      <c r="C6368">
        <v>6</v>
      </c>
      <c r="D6368">
        <v>12</v>
      </c>
      <c r="E6368" s="13">
        <v>25.900000000000002</v>
      </c>
      <c r="F6368" s="7">
        <f>(((20-15)/(MIN($E$2:$E$8761)-15))*Data[[#This Row],[temperatuur]])+18.151</f>
        <v>12.709823529411764</v>
      </c>
      <c r="G6368" s="7">
        <f>Data[[#This Row],[Tintern ]]-Data[[#This Row],[temperatuur]]</f>
        <v>-13.190176470588238</v>
      </c>
      <c r="H6368" s="7">
        <f>ROUND(IF(Data[[#This Row],[deltaT]]&gt;0,(Data[[#This Row],[Tintern ]]-Data[[#This Row],[temperatuur]])*Uitgangspunten!$B$9,0),1)</f>
        <v>0</v>
      </c>
      <c r="I6368"/>
      <c r="J6368"/>
      <c r="K6368" s="6"/>
      <c r="O6368" s="5"/>
      <c r="P6368" s="8"/>
      <c r="U6368"/>
      <c r="V6368"/>
    </row>
    <row r="6369" spans="1:22" x14ac:dyDescent="0.25">
      <c r="A6369">
        <v>2000</v>
      </c>
      <c r="B6369">
        <v>5</v>
      </c>
      <c r="C6369">
        <v>6</v>
      </c>
      <c r="D6369">
        <v>13</v>
      </c>
      <c r="E6369" s="13">
        <v>26.3</v>
      </c>
      <c r="F6369" s="7">
        <f>(((20-15)/(MIN($E$2:$E$8761)-15))*Data[[#This Row],[temperatuur]])+18.151</f>
        <v>12.625789915966386</v>
      </c>
      <c r="G6369" s="7">
        <f>Data[[#This Row],[Tintern ]]-Data[[#This Row],[temperatuur]]</f>
        <v>-13.674210084033614</v>
      </c>
      <c r="H6369" s="7">
        <f>ROUND(IF(Data[[#This Row],[deltaT]]&gt;0,(Data[[#This Row],[Tintern ]]-Data[[#This Row],[temperatuur]])*Uitgangspunten!$B$9,0),1)</f>
        <v>0</v>
      </c>
      <c r="I6369"/>
      <c r="J6369"/>
      <c r="K6369" s="6"/>
      <c r="O6369" s="5"/>
      <c r="P6369" s="8"/>
      <c r="U6369"/>
      <c r="V6369"/>
    </row>
    <row r="6370" spans="1:22" x14ac:dyDescent="0.25">
      <c r="A6370">
        <v>2000</v>
      </c>
      <c r="B6370">
        <v>5</v>
      </c>
      <c r="C6370">
        <v>6</v>
      </c>
      <c r="D6370">
        <v>14</v>
      </c>
      <c r="E6370" s="13">
        <v>26.3</v>
      </c>
      <c r="F6370" s="7">
        <f>(((20-15)/(MIN($E$2:$E$8761)-15))*Data[[#This Row],[temperatuur]])+18.151</f>
        <v>12.625789915966386</v>
      </c>
      <c r="G6370" s="7">
        <f>Data[[#This Row],[Tintern ]]-Data[[#This Row],[temperatuur]]</f>
        <v>-13.674210084033614</v>
      </c>
      <c r="H6370" s="7">
        <f>ROUND(IF(Data[[#This Row],[deltaT]]&gt;0,(Data[[#This Row],[Tintern ]]-Data[[#This Row],[temperatuur]])*Uitgangspunten!$B$9,0),1)</f>
        <v>0</v>
      </c>
      <c r="I6370"/>
      <c r="J6370"/>
      <c r="K6370" s="6"/>
      <c r="O6370" s="5"/>
      <c r="P6370" s="8"/>
      <c r="U6370"/>
      <c r="V6370"/>
    </row>
    <row r="6371" spans="1:22" x14ac:dyDescent="0.25">
      <c r="A6371">
        <v>2000</v>
      </c>
      <c r="B6371">
        <v>5</v>
      </c>
      <c r="C6371">
        <v>6</v>
      </c>
      <c r="D6371">
        <v>15</v>
      </c>
      <c r="E6371" s="13">
        <v>25.700000000000003</v>
      </c>
      <c r="F6371" s="7">
        <f>(((20-15)/(MIN($E$2:$E$8761)-15))*Data[[#This Row],[temperatuur]])+18.151</f>
        <v>12.751840336134453</v>
      </c>
      <c r="G6371" s="7">
        <f>Data[[#This Row],[Tintern ]]-Data[[#This Row],[temperatuur]]</f>
        <v>-12.94815966386555</v>
      </c>
      <c r="H6371" s="7">
        <f>ROUND(IF(Data[[#This Row],[deltaT]]&gt;0,(Data[[#This Row],[Tintern ]]-Data[[#This Row],[temperatuur]])*Uitgangspunten!$B$9,0),1)</f>
        <v>0</v>
      </c>
      <c r="I6371"/>
      <c r="J6371"/>
      <c r="K6371" s="6"/>
      <c r="O6371" s="5"/>
      <c r="P6371" s="8"/>
      <c r="U6371"/>
      <c r="V6371"/>
    </row>
    <row r="6372" spans="1:22" x14ac:dyDescent="0.25">
      <c r="A6372">
        <v>2000</v>
      </c>
      <c r="B6372">
        <v>5</v>
      </c>
      <c r="C6372">
        <v>6</v>
      </c>
      <c r="D6372">
        <v>16</v>
      </c>
      <c r="E6372" s="13">
        <v>25.5</v>
      </c>
      <c r="F6372" s="7">
        <f>(((20-15)/(MIN($E$2:$E$8761)-15))*Data[[#This Row],[temperatuur]])+18.151</f>
        <v>12.793857142857142</v>
      </c>
      <c r="G6372" s="7">
        <f>Data[[#This Row],[Tintern ]]-Data[[#This Row],[temperatuur]]</f>
        <v>-12.706142857142858</v>
      </c>
      <c r="H6372" s="7">
        <f>ROUND(IF(Data[[#This Row],[deltaT]]&gt;0,(Data[[#This Row],[Tintern ]]-Data[[#This Row],[temperatuur]])*Uitgangspunten!$B$9,0),1)</f>
        <v>0</v>
      </c>
      <c r="I6372"/>
      <c r="J6372"/>
      <c r="K6372" s="6"/>
      <c r="O6372" s="5"/>
      <c r="P6372" s="8"/>
      <c r="U6372"/>
      <c r="V6372"/>
    </row>
    <row r="6373" spans="1:22" x14ac:dyDescent="0.25">
      <c r="A6373">
        <v>2000</v>
      </c>
      <c r="B6373">
        <v>5</v>
      </c>
      <c r="C6373">
        <v>6</v>
      </c>
      <c r="D6373">
        <v>17</v>
      </c>
      <c r="E6373" s="13">
        <v>24.3</v>
      </c>
      <c r="F6373" s="7">
        <f>(((20-15)/(MIN($E$2:$E$8761)-15))*Data[[#This Row],[temperatuur]])+18.151</f>
        <v>13.045957983193276</v>
      </c>
      <c r="G6373" s="7">
        <f>Data[[#This Row],[Tintern ]]-Data[[#This Row],[temperatuur]]</f>
        <v>-11.254042016806725</v>
      </c>
      <c r="H6373" s="7">
        <f>ROUND(IF(Data[[#This Row],[deltaT]]&gt;0,(Data[[#This Row],[Tintern ]]-Data[[#This Row],[temperatuur]])*Uitgangspunten!$B$9,0),1)</f>
        <v>0</v>
      </c>
      <c r="I6373"/>
      <c r="J6373"/>
      <c r="K6373" s="6"/>
      <c r="O6373" s="5"/>
      <c r="P6373" s="8"/>
      <c r="U6373"/>
      <c r="V6373"/>
    </row>
    <row r="6374" spans="1:22" x14ac:dyDescent="0.25">
      <c r="A6374">
        <v>2000</v>
      </c>
      <c r="B6374">
        <v>5</v>
      </c>
      <c r="C6374">
        <v>6</v>
      </c>
      <c r="D6374">
        <v>18</v>
      </c>
      <c r="E6374" s="13">
        <v>24.200000000000003</v>
      </c>
      <c r="F6374" s="7">
        <f>(((20-15)/(MIN($E$2:$E$8761)-15))*Data[[#This Row],[temperatuur]])+18.151</f>
        <v>13.066966386554622</v>
      </c>
      <c r="G6374" s="7">
        <f>Data[[#This Row],[Tintern ]]-Data[[#This Row],[temperatuur]]</f>
        <v>-11.133033613445381</v>
      </c>
      <c r="H6374" s="7">
        <f>ROUND(IF(Data[[#This Row],[deltaT]]&gt;0,(Data[[#This Row],[Tintern ]]-Data[[#This Row],[temperatuur]])*Uitgangspunten!$B$9,0),1)</f>
        <v>0</v>
      </c>
      <c r="I6374"/>
      <c r="J6374"/>
      <c r="K6374" s="6"/>
      <c r="O6374" s="5"/>
      <c r="P6374" s="8"/>
      <c r="U6374"/>
      <c r="V6374"/>
    </row>
    <row r="6375" spans="1:22" x14ac:dyDescent="0.25">
      <c r="A6375">
        <v>2000</v>
      </c>
      <c r="B6375">
        <v>5</v>
      </c>
      <c r="C6375">
        <v>6</v>
      </c>
      <c r="D6375">
        <v>19</v>
      </c>
      <c r="E6375" s="13">
        <v>22.200000000000003</v>
      </c>
      <c r="F6375" s="7">
        <f>(((20-15)/(MIN($E$2:$E$8761)-15))*Data[[#This Row],[temperatuur]])+18.151</f>
        <v>13.487134453781511</v>
      </c>
      <c r="G6375" s="7">
        <f>Data[[#This Row],[Tintern ]]-Data[[#This Row],[temperatuur]]</f>
        <v>-8.7128655462184916</v>
      </c>
      <c r="H6375" s="7">
        <f>ROUND(IF(Data[[#This Row],[deltaT]]&gt;0,(Data[[#This Row],[Tintern ]]-Data[[#This Row],[temperatuur]])*Uitgangspunten!$B$9,0),1)</f>
        <v>0</v>
      </c>
      <c r="I6375"/>
      <c r="J6375"/>
      <c r="K6375" s="6"/>
      <c r="O6375" s="5"/>
      <c r="P6375" s="8"/>
      <c r="U6375"/>
      <c r="V6375"/>
    </row>
    <row r="6376" spans="1:22" x14ac:dyDescent="0.25">
      <c r="A6376">
        <v>2000</v>
      </c>
      <c r="B6376">
        <v>5</v>
      </c>
      <c r="C6376">
        <v>6</v>
      </c>
      <c r="D6376">
        <v>20</v>
      </c>
      <c r="E6376" s="13">
        <v>20.400000000000002</v>
      </c>
      <c r="F6376" s="7">
        <f>(((20-15)/(MIN($E$2:$E$8761)-15))*Data[[#This Row],[temperatuur]])+18.151</f>
        <v>13.865285714285713</v>
      </c>
      <c r="G6376" s="7">
        <f>Data[[#This Row],[Tintern ]]-Data[[#This Row],[temperatuur]]</f>
        <v>-6.5347142857142888</v>
      </c>
      <c r="H6376" s="7">
        <f>ROUND(IF(Data[[#This Row],[deltaT]]&gt;0,(Data[[#This Row],[Tintern ]]-Data[[#This Row],[temperatuur]])*Uitgangspunten!$B$9,0),1)</f>
        <v>0</v>
      </c>
      <c r="I6376"/>
      <c r="J6376"/>
      <c r="K6376" s="6"/>
      <c r="O6376" s="5"/>
      <c r="P6376" s="8"/>
      <c r="U6376"/>
      <c r="V6376"/>
    </row>
    <row r="6377" spans="1:22" x14ac:dyDescent="0.25">
      <c r="A6377">
        <v>2000</v>
      </c>
      <c r="B6377">
        <v>5</v>
      </c>
      <c r="C6377">
        <v>6</v>
      </c>
      <c r="D6377">
        <v>21</v>
      </c>
      <c r="E6377" s="13">
        <v>19.700000000000003</v>
      </c>
      <c r="F6377" s="7">
        <f>(((20-15)/(MIN($E$2:$E$8761)-15))*Data[[#This Row],[temperatuur]])+18.151</f>
        <v>14.012344537815125</v>
      </c>
      <c r="G6377" s="7">
        <f>Data[[#This Row],[Tintern ]]-Data[[#This Row],[temperatuur]]</f>
        <v>-5.6876554621848783</v>
      </c>
      <c r="H6377" s="7">
        <f>ROUND(IF(Data[[#This Row],[deltaT]]&gt;0,(Data[[#This Row],[Tintern ]]-Data[[#This Row],[temperatuur]])*Uitgangspunten!$B$9,0),1)</f>
        <v>0</v>
      </c>
      <c r="I6377"/>
      <c r="J6377"/>
      <c r="K6377" s="6"/>
      <c r="O6377" s="5"/>
      <c r="P6377" s="8"/>
      <c r="U6377"/>
      <c r="V6377"/>
    </row>
    <row r="6378" spans="1:22" x14ac:dyDescent="0.25">
      <c r="A6378">
        <v>2000</v>
      </c>
      <c r="B6378">
        <v>5</v>
      </c>
      <c r="C6378">
        <v>6</v>
      </c>
      <c r="D6378">
        <v>22</v>
      </c>
      <c r="E6378" s="13">
        <v>18.7</v>
      </c>
      <c r="F6378" s="7">
        <f>(((20-15)/(MIN($E$2:$E$8761)-15))*Data[[#This Row],[temperatuur]])+18.151</f>
        <v>14.222428571428571</v>
      </c>
      <c r="G6378" s="7">
        <f>Data[[#This Row],[Tintern ]]-Data[[#This Row],[temperatuur]]</f>
        <v>-4.4775714285714283</v>
      </c>
      <c r="H6378" s="7">
        <f>ROUND(IF(Data[[#This Row],[deltaT]]&gt;0,(Data[[#This Row],[Tintern ]]-Data[[#This Row],[temperatuur]])*Uitgangspunten!$B$9,0),1)</f>
        <v>0</v>
      </c>
      <c r="I6378"/>
      <c r="J6378"/>
      <c r="K6378" s="6"/>
      <c r="O6378" s="5"/>
      <c r="P6378" s="8"/>
      <c r="U6378"/>
      <c r="V6378"/>
    </row>
    <row r="6379" spans="1:22" x14ac:dyDescent="0.25">
      <c r="A6379">
        <v>2000</v>
      </c>
      <c r="B6379">
        <v>5</v>
      </c>
      <c r="C6379">
        <v>6</v>
      </c>
      <c r="D6379">
        <v>23</v>
      </c>
      <c r="E6379" s="13">
        <v>17.400000000000002</v>
      </c>
      <c r="F6379" s="7">
        <f>(((20-15)/(MIN($E$2:$E$8761)-15))*Data[[#This Row],[temperatuur]])+18.151</f>
        <v>14.495537815126049</v>
      </c>
      <c r="G6379" s="7">
        <f>Data[[#This Row],[Tintern ]]-Data[[#This Row],[temperatuur]]</f>
        <v>-2.9044621848739531</v>
      </c>
      <c r="H6379" s="7">
        <f>ROUND(IF(Data[[#This Row],[deltaT]]&gt;0,(Data[[#This Row],[Tintern ]]-Data[[#This Row],[temperatuur]])*Uitgangspunten!$B$9,0),1)</f>
        <v>0</v>
      </c>
      <c r="I6379"/>
      <c r="J6379"/>
      <c r="K6379" s="6"/>
      <c r="O6379" s="5"/>
      <c r="P6379" s="8"/>
      <c r="U6379"/>
      <c r="V6379"/>
    </row>
    <row r="6380" spans="1:22" x14ac:dyDescent="0.25">
      <c r="A6380">
        <v>2000</v>
      </c>
      <c r="B6380">
        <v>5</v>
      </c>
      <c r="C6380">
        <v>6</v>
      </c>
      <c r="D6380">
        <v>24</v>
      </c>
      <c r="E6380" s="13">
        <v>16.5</v>
      </c>
      <c r="F6380" s="7">
        <f>(((20-15)/(MIN($E$2:$E$8761)-15))*Data[[#This Row],[temperatuur]])+18.151</f>
        <v>14.684613445378151</v>
      </c>
      <c r="G6380" s="7">
        <f>Data[[#This Row],[Tintern ]]-Data[[#This Row],[temperatuur]]</f>
        <v>-1.8153865546218491</v>
      </c>
      <c r="H6380" s="7">
        <f>ROUND(IF(Data[[#This Row],[deltaT]]&gt;0,(Data[[#This Row],[Tintern ]]-Data[[#This Row],[temperatuur]])*Uitgangspunten!$B$9,0),1)</f>
        <v>0</v>
      </c>
      <c r="I6380"/>
      <c r="J6380"/>
      <c r="K6380" s="6"/>
      <c r="O6380" s="5"/>
      <c r="P6380" s="8"/>
      <c r="U6380"/>
      <c r="V6380"/>
    </row>
    <row r="6381" spans="1:22" x14ac:dyDescent="0.25">
      <c r="A6381">
        <v>2000</v>
      </c>
      <c r="B6381">
        <v>5</v>
      </c>
      <c r="C6381">
        <v>7</v>
      </c>
      <c r="D6381">
        <v>1</v>
      </c>
      <c r="E6381" s="13">
        <v>16.900000000000002</v>
      </c>
      <c r="F6381" s="7">
        <f>(((20-15)/(MIN($E$2:$E$8761)-15))*Data[[#This Row],[temperatuur]])+18.151</f>
        <v>14.600579831932773</v>
      </c>
      <c r="G6381" s="7">
        <f>Data[[#This Row],[Tintern ]]-Data[[#This Row],[temperatuur]]</f>
        <v>-2.299420168067229</v>
      </c>
      <c r="H6381" s="7">
        <f>ROUND(IF(Data[[#This Row],[deltaT]]&gt;0,(Data[[#This Row],[Tintern ]]-Data[[#This Row],[temperatuur]])*Uitgangspunten!$B$9,0),1)</f>
        <v>0</v>
      </c>
      <c r="I6381"/>
      <c r="J6381"/>
      <c r="K6381" s="6"/>
      <c r="O6381" s="5"/>
      <c r="P6381" s="8"/>
      <c r="U6381"/>
      <c r="V6381"/>
    </row>
    <row r="6382" spans="1:22" x14ac:dyDescent="0.25">
      <c r="A6382">
        <v>2000</v>
      </c>
      <c r="B6382">
        <v>5</v>
      </c>
      <c r="C6382">
        <v>7</v>
      </c>
      <c r="D6382">
        <v>2</v>
      </c>
      <c r="E6382" s="13">
        <v>16.400000000000002</v>
      </c>
      <c r="F6382" s="7">
        <f>(((20-15)/(MIN($E$2:$E$8761)-15))*Data[[#This Row],[temperatuur]])+18.151</f>
        <v>14.705621848739495</v>
      </c>
      <c r="G6382" s="7">
        <f>Data[[#This Row],[Tintern ]]-Data[[#This Row],[temperatuur]]</f>
        <v>-1.6943781512605067</v>
      </c>
      <c r="H6382" s="7">
        <f>ROUND(IF(Data[[#This Row],[deltaT]]&gt;0,(Data[[#This Row],[Tintern ]]-Data[[#This Row],[temperatuur]])*Uitgangspunten!$B$9,0),1)</f>
        <v>0</v>
      </c>
      <c r="I6382"/>
      <c r="J6382"/>
      <c r="K6382" s="6"/>
      <c r="O6382" s="5"/>
      <c r="P6382" s="8"/>
      <c r="U6382"/>
      <c r="V6382"/>
    </row>
    <row r="6383" spans="1:22" x14ac:dyDescent="0.25">
      <c r="A6383">
        <v>2000</v>
      </c>
      <c r="B6383">
        <v>5</v>
      </c>
      <c r="C6383">
        <v>7</v>
      </c>
      <c r="D6383">
        <v>3</v>
      </c>
      <c r="E6383" s="13">
        <v>15.100000000000001</v>
      </c>
      <c r="F6383" s="7">
        <f>(((20-15)/(MIN($E$2:$E$8761)-15))*Data[[#This Row],[temperatuur]])+18.151</f>
        <v>14.978731092436973</v>
      </c>
      <c r="G6383" s="7">
        <f>Data[[#This Row],[Tintern ]]-Data[[#This Row],[temperatuur]]</f>
        <v>-0.12126890756302799</v>
      </c>
      <c r="H6383" s="7">
        <f>ROUND(IF(Data[[#This Row],[deltaT]]&gt;0,(Data[[#This Row],[Tintern ]]-Data[[#This Row],[temperatuur]])*Uitgangspunten!$B$9,0),1)</f>
        <v>0</v>
      </c>
      <c r="I6383"/>
      <c r="J6383"/>
      <c r="K6383" s="6"/>
      <c r="O6383" s="5"/>
      <c r="P6383" s="8"/>
      <c r="U6383"/>
      <c r="V6383"/>
    </row>
    <row r="6384" spans="1:22" x14ac:dyDescent="0.25">
      <c r="A6384">
        <v>2000</v>
      </c>
      <c r="B6384">
        <v>5</v>
      </c>
      <c r="C6384">
        <v>7</v>
      </c>
      <c r="D6384">
        <v>6</v>
      </c>
      <c r="E6384" s="13">
        <v>15.4</v>
      </c>
      <c r="F6384" s="7">
        <f>(((20-15)/(MIN($E$2:$E$8761)-15))*Data[[#This Row],[temperatuur]])+18.151</f>
        <v>14.915705882352942</v>
      </c>
      <c r="G6384" s="7">
        <f>Data[[#This Row],[Tintern ]]-Data[[#This Row],[temperatuur]]</f>
        <v>-0.48429411764705854</v>
      </c>
      <c r="H6384" s="7">
        <f>ROUND(IF(Data[[#This Row],[deltaT]]&gt;0,(Data[[#This Row],[Tintern ]]-Data[[#This Row],[temperatuur]])*Uitgangspunten!$B$9,0),1)</f>
        <v>0</v>
      </c>
      <c r="I6384"/>
      <c r="J6384"/>
      <c r="K6384" s="6"/>
      <c r="O6384" s="5"/>
      <c r="P6384" s="8"/>
      <c r="U6384"/>
      <c r="V6384"/>
    </row>
    <row r="6385" spans="1:22" x14ac:dyDescent="0.25">
      <c r="A6385">
        <v>2000</v>
      </c>
      <c r="B6385">
        <v>5</v>
      </c>
      <c r="C6385">
        <v>7</v>
      </c>
      <c r="D6385">
        <v>7</v>
      </c>
      <c r="E6385" s="13">
        <v>17.600000000000001</v>
      </c>
      <c r="F6385" s="7">
        <f>(((20-15)/(MIN($E$2:$E$8761)-15))*Data[[#This Row],[temperatuur]])+18.151</f>
        <v>14.45352100840336</v>
      </c>
      <c r="G6385" s="7">
        <f>Data[[#This Row],[Tintern ]]-Data[[#This Row],[temperatuur]]</f>
        <v>-3.1464789915966414</v>
      </c>
      <c r="H6385" s="7">
        <f>ROUND(IF(Data[[#This Row],[deltaT]]&gt;0,(Data[[#This Row],[Tintern ]]-Data[[#This Row],[temperatuur]])*Uitgangspunten!$B$9,0),1)</f>
        <v>0</v>
      </c>
      <c r="I6385"/>
      <c r="J6385"/>
      <c r="K6385" s="6"/>
      <c r="O6385" s="5"/>
      <c r="P6385" s="8"/>
      <c r="U6385"/>
      <c r="V6385"/>
    </row>
    <row r="6386" spans="1:22" x14ac:dyDescent="0.25">
      <c r="A6386">
        <v>2000</v>
      </c>
      <c r="B6386">
        <v>5</v>
      </c>
      <c r="C6386">
        <v>7</v>
      </c>
      <c r="D6386">
        <v>8</v>
      </c>
      <c r="E6386" s="13">
        <v>19.400000000000002</v>
      </c>
      <c r="F6386" s="7">
        <f>(((20-15)/(MIN($E$2:$E$8761)-15))*Data[[#This Row],[temperatuur]])+18.151</f>
        <v>14.07536974789916</v>
      </c>
      <c r="G6386" s="7">
        <f>Data[[#This Row],[Tintern ]]-Data[[#This Row],[temperatuur]]</f>
        <v>-5.3246302521008424</v>
      </c>
      <c r="H6386" s="7">
        <f>ROUND(IF(Data[[#This Row],[deltaT]]&gt;0,(Data[[#This Row],[Tintern ]]-Data[[#This Row],[temperatuur]])*Uitgangspunten!$B$9,0),1)</f>
        <v>0</v>
      </c>
      <c r="I6386">
        <f>(MAX(E6362:E6385)+MIN(E6362:E6385))/20</f>
        <v>2.0700000000000003</v>
      </c>
      <c r="J6386"/>
      <c r="K6386" s="6"/>
      <c r="O6386" s="5"/>
      <c r="P6386" s="8"/>
      <c r="U6386"/>
      <c r="V6386"/>
    </row>
    <row r="6387" spans="1:22" x14ac:dyDescent="0.25">
      <c r="A6387">
        <v>2000</v>
      </c>
      <c r="B6387">
        <v>5</v>
      </c>
      <c r="C6387">
        <v>7</v>
      </c>
      <c r="D6387">
        <v>9</v>
      </c>
      <c r="E6387" s="13">
        <v>20.8</v>
      </c>
      <c r="F6387" s="7">
        <f>(((20-15)/(MIN($E$2:$E$8761)-15))*Data[[#This Row],[temperatuur]])+18.151</f>
        <v>13.781252100840335</v>
      </c>
      <c r="G6387" s="7">
        <f>Data[[#This Row],[Tintern ]]-Data[[#This Row],[temperatuur]]</f>
        <v>-7.0187478991596652</v>
      </c>
      <c r="H6387" s="7">
        <f>ROUND(IF(Data[[#This Row],[deltaT]]&gt;0,(Data[[#This Row],[Tintern ]]-Data[[#This Row],[temperatuur]])*Uitgangspunten!$B$9,0),1)</f>
        <v>0</v>
      </c>
      <c r="I6387"/>
      <c r="J6387"/>
      <c r="K6387" s="6"/>
      <c r="O6387" s="5"/>
      <c r="P6387" s="8"/>
      <c r="U6387"/>
      <c r="V6387"/>
    </row>
    <row r="6388" spans="1:22" x14ac:dyDescent="0.25">
      <c r="A6388">
        <v>2000</v>
      </c>
      <c r="B6388">
        <v>5</v>
      </c>
      <c r="C6388">
        <v>7</v>
      </c>
      <c r="D6388">
        <v>10</v>
      </c>
      <c r="E6388" s="13">
        <v>22.6</v>
      </c>
      <c r="F6388" s="7">
        <f>(((20-15)/(MIN($E$2:$E$8761)-15))*Data[[#This Row],[temperatuur]])+18.151</f>
        <v>13.403100840336133</v>
      </c>
      <c r="G6388" s="7">
        <f>Data[[#This Row],[Tintern ]]-Data[[#This Row],[temperatuur]]</f>
        <v>-9.1968991596638681</v>
      </c>
      <c r="H6388" s="7">
        <f>ROUND(IF(Data[[#This Row],[deltaT]]&gt;0,(Data[[#This Row],[Tintern ]]-Data[[#This Row],[temperatuur]])*Uitgangspunten!$B$9,0),1)</f>
        <v>0</v>
      </c>
      <c r="I6388"/>
      <c r="J6388"/>
      <c r="K6388" s="6"/>
      <c r="O6388" s="5"/>
      <c r="P6388" s="8"/>
      <c r="U6388"/>
      <c r="V6388"/>
    </row>
    <row r="6389" spans="1:22" x14ac:dyDescent="0.25">
      <c r="A6389">
        <v>2000</v>
      </c>
      <c r="B6389">
        <v>5</v>
      </c>
      <c r="C6389">
        <v>7</v>
      </c>
      <c r="D6389">
        <v>11</v>
      </c>
      <c r="E6389" s="13">
        <v>24.3</v>
      </c>
      <c r="F6389" s="7">
        <f>(((20-15)/(MIN($E$2:$E$8761)-15))*Data[[#This Row],[temperatuur]])+18.151</f>
        <v>13.045957983193276</v>
      </c>
      <c r="G6389" s="7">
        <f>Data[[#This Row],[Tintern ]]-Data[[#This Row],[temperatuur]]</f>
        <v>-11.254042016806725</v>
      </c>
      <c r="H6389" s="7">
        <f>ROUND(IF(Data[[#This Row],[deltaT]]&gt;0,(Data[[#This Row],[Tintern ]]-Data[[#This Row],[temperatuur]])*Uitgangspunten!$B$9,0),1)</f>
        <v>0</v>
      </c>
      <c r="I6389"/>
      <c r="J6389"/>
      <c r="K6389" s="6"/>
      <c r="O6389" s="5"/>
      <c r="P6389" s="8"/>
      <c r="U6389"/>
      <c r="V6389"/>
    </row>
    <row r="6390" spans="1:22" x14ac:dyDescent="0.25">
      <c r="A6390">
        <v>2000</v>
      </c>
      <c r="B6390">
        <v>5</v>
      </c>
      <c r="C6390">
        <v>7</v>
      </c>
      <c r="D6390">
        <v>12</v>
      </c>
      <c r="E6390" s="13">
        <v>25.700000000000003</v>
      </c>
      <c r="F6390" s="7">
        <f>(((20-15)/(MIN($E$2:$E$8761)-15))*Data[[#This Row],[temperatuur]])+18.151</f>
        <v>12.751840336134453</v>
      </c>
      <c r="G6390" s="7">
        <f>Data[[#This Row],[Tintern ]]-Data[[#This Row],[temperatuur]]</f>
        <v>-12.94815966386555</v>
      </c>
      <c r="H6390" s="7">
        <f>ROUND(IF(Data[[#This Row],[deltaT]]&gt;0,(Data[[#This Row],[Tintern ]]-Data[[#This Row],[temperatuur]])*Uitgangspunten!$B$9,0),1)</f>
        <v>0</v>
      </c>
      <c r="I6390"/>
      <c r="J6390"/>
      <c r="K6390" s="6"/>
      <c r="O6390" s="5"/>
      <c r="P6390" s="8"/>
      <c r="U6390"/>
      <c r="V6390"/>
    </row>
    <row r="6391" spans="1:22" x14ac:dyDescent="0.25">
      <c r="A6391">
        <v>2000</v>
      </c>
      <c r="B6391">
        <v>5</v>
      </c>
      <c r="C6391">
        <v>7</v>
      </c>
      <c r="D6391">
        <v>13</v>
      </c>
      <c r="E6391" s="13">
        <v>25.8</v>
      </c>
      <c r="F6391" s="7">
        <f>(((20-15)/(MIN($E$2:$E$8761)-15))*Data[[#This Row],[temperatuur]])+18.151</f>
        <v>12.730831932773109</v>
      </c>
      <c r="G6391" s="7">
        <f>Data[[#This Row],[Tintern ]]-Data[[#This Row],[temperatuur]]</f>
        <v>-13.069168067226892</v>
      </c>
      <c r="H6391" s="7">
        <f>ROUND(IF(Data[[#This Row],[deltaT]]&gt;0,(Data[[#This Row],[Tintern ]]-Data[[#This Row],[temperatuur]])*Uitgangspunten!$B$9,0),1)</f>
        <v>0</v>
      </c>
      <c r="I6391"/>
      <c r="J6391"/>
      <c r="K6391" s="6"/>
      <c r="O6391" s="5"/>
      <c r="P6391" s="8"/>
      <c r="U6391"/>
      <c r="V6391"/>
    </row>
    <row r="6392" spans="1:22" x14ac:dyDescent="0.25">
      <c r="A6392">
        <v>2000</v>
      </c>
      <c r="B6392">
        <v>5</v>
      </c>
      <c r="C6392">
        <v>7</v>
      </c>
      <c r="D6392">
        <v>14</v>
      </c>
      <c r="E6392" s="13">
        <v>26</v>
      </c>
      <c r="F6392" s="7">
        <f>(((20-15)/(MIN($E$2:$E$8761)-15))*Data[[#This Row],[temperatuur]])+18.151</f>
        <v>12.68881512605042</v>
      </c>
      <c r="G6392" s="7">
        <f>Data[[#This Row],[Tintern ]]-Data[[#This Row],[temperatuur]]</f>
        <v>-13.31118487394958</v>
      </c>
      <c r="H6392" s="7">
        <f>ROUND(IF(Data[[#This Row],[deltaT]]&gt;0,(Data[[#This Row],[Tintern ]]-Data[[#This Row],[temperatuur]])*Uitgangspunten!$B$9,0),1)</f>
        <v>0</v>
      </c>
      <c r="I6392"/>
      <c r="J6392"/>
      <c r="K6392" s="6"/>
      <c r="O6392" s="5"/>
      <c r="P6392" s="8"/>
      <c r="U6392"/>
      <c r="V6392"/>
    </row>
    <row r="6393" spans="1:22" x14ac:dyDescent="0.25">
      <c r="A6393">
        <v>2000</v>
      </c>
      <c r="B6393">
        <v>5</v>
      </c>
      <c r="C6393">
        <v>7</v>
      </c>
      <c r="D6393">
        <v>15</v>
      </c>
      <c r="E6393" s="13">
        <v>26.900000000000002</v>
      </c>
      <c r="F6393" s="7">
        <f>(((20-15)/(MIN($E$2:$E$8761)-15))*Data[[#This Row],[temperatuur]])+18.151</f>
        <v>12.49973949579832</v>
      </c>
      <c r="G6393" s="7">
        <f>Data[[#This Row],[Tintern ]]-Data[[#This Row],[temperatuur]]</f>
        <v>-14.400260504201682</v>
      </c>
      <c r="H6393" s="7">
        <f>ROUND(IF(Data[[#This Row],[deltaT]]&gt;0,(Data[[#This Row],[Tintern ]]-Data[[#This Row],[temperatuur]])*Uitgangspunten!$B$9,0),1)</f>
        <v>0</v>
      </c>
      <c r="I6393"/>
      <c r="J6393"/>
      <c r="K6393" s="6"/>
      <c r="O6393" s="5"/>
      <c r="P6393" s="8"/>
      <c r="U6393"/>
      <c r="V6393"/>
    </row>
    <row r="6394" spans="1:22" x14ac:dyDescent="0.25">
      <c r="A6394">
        <v>2000</v>
      </c>
      <c r="B6394">
        <v>5</v>
      </c>
      <c r="C6394">
        <v>7</v>
      </c>
      <c r="D6394">
        <v>16</v>
      </c>
      <c r="E6394" s="13">
        <v>21.5</v>
      </c>
      <c r="F6394" s="7">
        <f>(((20-15)/(MIN($E$2:$E$8761)-15))*Data[[#This Row],[temperatuur]])+18.151</f>
        <v>13.634193277310924</v>
      </c>
      <c r="G6394" s="7">
        <f>Data[[#This Row],[Tintern ]]-Data[[#This Row],[temperatuur]]</f>
        <v>-7.8658067226890758</v>
      </c>
      <c r="H6394" s="7">
        <f>ROUND(IF(Data[[#This Row],[deltaT]]&gt;0,(Data[[#This Row],[Tintern ]]-Data[[#This Row],[temperatuur]])*Uitgangspunten!$B$9,0),1)</f>
        <v>0</v>
      </c>
      <c r="I6394"/>
      <c r="J6394"/>
      <c r="K6394" s="6"/>
      <c r="O6394" s="5"/>
      <c r="P6394" s="8"/>
      <c r="U6394"/>
      <c r="V6394"/>
    </row>
    <row r="6395" spans="1:22" x14ac:dyDescent="0.25">
      <c r="A6395">
        <v>2000</v>
      </c>
      <c r="B6395">
        <v>5</v>
      </c>
      <c r="C6395">
        <v>7</v>
      </c>
      <c r="D6395">
        <v>17</v>
      </c>
      <c r="E6395" s="13">
        <v>24</v>
      </c>
      <c r="F6395" s="7">
        <f>(((20-15)/(MIN($E$2:$E$8761)-15))*Data[[#This Row],[temperatuur]])+18.151</f>
        <v>13.108983193277311</v>
      </c>
      <c r="G6395" s="7">
        <f>Data[[#This Row],[Tintern ]]-Data[[#This Row],[temperatuur]]</f>
        <v>-10.891016806722689</v>
      </c>
      <c r="H6395" s="7">
        <f>ROUND(IF(Data[[#This Row],[deltaT]]&gt;0,(Data[[#This Row],[Tintern ]]-Data[[#This Row],[temperatuur]])*Uitgangspunten!$B$9,0),1)</f>
        <v>0</v>
      </c>
      <c r="I6395"/>
      <c r="J6395"/>
      <c r="K6395" s="6"/>
      <c r="O6395" s="5"/>
      <c r="P6395" s="8"/>
      <c r="U6395"/>
      <c r="V6395"/>
    </row>
    <row r="6396" spans="1:22" x14ac:dyDescent="0.25">
      <c r="A6396">
        <v>2000</v>
      </c>
      <c r="B6396">
        <v>5</v>
      </c>
      <c r="C6396">
        <v>7</v>
      </c>
      <c r="D6396">
        <v>18</v>
      </c>
      <c r="E6396" s="13">
        <v>21</v>
      </c>
      <c r="F6396" s="7">
        <f>(((20-15)/(MIN($E$2:$E$8761)-15))*Data[[#This Row],[temperatuur]])+18.151</f>
        <v>13.739235294117647</v>
      </c>
      <c r="G6396" s="7">
        <f>Data[[#This Row],[Tintern ]]-Data[[#This Row],[temperatuur]]</f>
        <v>-7.2607647058823535</v>
      </c>
      <c r="H6396" s="7">
        <f>ROUND(IF(Data[[#This Row],[deltaT]]&gt;0,(Data[[#This Row],[Tintern ]]-Data[[#This Row],[temperatuur]])*Uitgangspunten!$B$9,0),1)</f>
        <v>0</v>
      </c>
      <c r="I6396"/>
      <c r="J6396"/>
      <c r="K6396" s="6"/>
      <c r="O6396" s="5"/>
      <c r="P6396" s="8"/>
      <c r="U6396"/>
      <c r="V6396"/>
    </row>
    <row r="6397" spans="1:22" x14ac:dyDescent="0.25">
      <c r="A6397">
        <v>2000</v>
      </c>
      <c r="B6397">
        <v>5</v>
      </c>
      <c r="C6397">
        <v>7</v>
      </c>
      <c r="D6397">
        <v>19</v>
      </c>
      <c r="E6397" s="13">
        <v>18.900000000000002</v>
      </c>
      <c r="F6397" s="7">
        <f>(((20-15)/(MIN($E$2:$E$8761)-15))*Data[[#This Row],[temperatuur]])+18.151</f>
        <v>14.180411764705882</v>
      </c>
      <c r="G6397" s="7">
        <f>Data[[#This Row],[Tintern ]]-Data[[#This Row],[temperatuur]]</f>
        <v>-4.7195882352941201</v>
      </c>
      <c r="H6397" s="7">
        <f>ROUND(IF(Data[[#This Row],[deltaT]]&gt;0,(Data[[#This Row],[Tintern ]]-Data[[#This Row],[temperatuur]])*Uitgangspunten!$B$9,0),1)</f>
        <v>0</v>
      </c>
      <c r="I6397"/>
      <c r="J6397"/>
      <c r="K6397" s="6"/>
      <c r="O6397" s="5"/>
      <c r="P6397" s="8"/>
      <c r="U6397"/>
      <c r="V6397"/>
    </row>
    <row r="6398" spans="1:22" x14ac:dyDescent="0.25">
      <c r="A6398">
        <v>2000</v>
      </c>
      <c r="B6398">
        <v>5</v>
      </c>
      <c r="C6398">
        <v>7</v>
      </c>
      <c r="D6398">
        <v>20</v>
      </c>
      <c r="E6398" s="13">
        <v>17</v>
      </c>
      <c r="F6398" s="7">
        <f>(((20-15)/(MIN($E$2:$E$8761)-15))*Data[[#This Row],[temperatuur]])+18.151</f>
        <v>14.579571428571429</v>
      </c>
      <c r="G6398" s="7">
        <f>Data[[#This Row],[Tintern ]]-Data[[#This Row],[temperatuur]]</f>
        <v>-2.4204285714285714</v>
      </c>
      <c r="H6398" s="7">
        <f>ROUND(IF(Data[[#This Row],[deltaT]]&gt;0,(Data[[#This Row],[Tintern ]]-Data[[#This Row],[temperatuur]])*Uitgangspunten!$B$9,0),1)</f>
        <v>0</v>
      </c>
      <c r="I6398"/>
      <c r="J6398"/>
      <c r="K6398" s="6"/>
      <c r="O6398" s="5"/>
      <c r="P6398" s="8"/>
      <c r="U6398"/>
      <c r="V6398"/>
    </row>
    <row r="6399" spans="1:22" x14ac:dyDescent="0.25">
      <c r="A6399">
        <v>2000</v>
      </c>
      <c r="B6399">
        <v>5</v>
      </c>
      <c r="C6399">
        <v>7</v>
      </c>
      <c r="D6399">
        <v>21</v>
      </c>
      <c r="E6399" s="13">
        <v>15.700000000000001</v>
      </c>
      <c r="F6399" s="7">
        <f>(((20-15)/(MIN($E$2:$E$8761)-15))*Data[[#This Row],[temperatuur]])+18.151</f>
        <v>14.852680672268907</v>
      </c>
      <c r="G6399" s="7">
        <f>Data[[#This Row],[Tintern ]]-Data[[#This Row],[temperatuur]]</f>
        <v>-0.84731932773109442</v>
      </c>
      <c r="H6399" s="7">
        <f>ROUND(IF(Data[[#This Row],[deltaT]]&gt;0,(Data[[#This Row],[Tintern ]]-Data[[#This Row],[temperatuur]])*Uitgangspunten!$B$9,0),1)</f>
        <v>0</v>
      </c>
      <c r="I6399"/>
      <c r="J6399"/>
      <c r="K6399" s="6"/>
      <c r="O6399" s="5"/>
      <c r="P6399" s="8"/>
      <c r="U6399"/>
      <c r="V6399"/>
    </row>
    <row r="6400" spans="1:22" x14ac:dyDescent="0.25">
      <c r="A6400">
        <v>2000</v>
      </c>
      <c r="B6400">
        <v>5</v>
      </c>
      <c r="C6400">
        <v>8</v>
      </c>
      <c r="D6400">
        <v>6</v>
      </c>
      <c r="E6400" s="13">
        <v>15.700000000000001</v>
      </c>
      <c r="F6400" s="7">
        <f>(((20-15)/(MIN($E$2:$E$8761)-15))*Data[[#This Row],[temperatuur]])+18.151</f>
        <v>14.852680672268907</v>
      </c>
      <c r="G6400" s="7">
        <f>Data[[#This Row],[Tintern ]]-Data[[#This Row],[temperatuur]]</f>
        <v>-0.84731932773109442</v>
      </c>
      <c r="H6400" s="7">
        <f>ROUND(IF(Data[[#This Row],[deltaT]]&gt;0,(Data[[#This Row],[Tintern ]]-Data[[#This Row],[temperatuur]])*Uitgangspunten!$B$9,0),1)</f>
        <v>0</v>
      </c>
      <c r="I6400"/>
      <c r="J6400"/>
      <c r="K6400" s="6"/>
      <c r="O6400" s="5"/>
      <c r="P6400" s="8"/>
      <c r="U6400"/>
      <c r="V6400"/>
    </row>
    <row r="6401" spans="1:22" x14ac:dyDescent="0.25">
      <c r="A6401">
        <v>2000</v>
      </c>
      <c r="B6401">
        <v>5</v>
      </c>
      <c r="C6401">
        <v>8</v>
      </c>
      <c r="D6401">
        <v>7</v>
      </c>
      <c r="E6401" s="13">
        <v>18.900000000000002</v>
      </c>
      <c r="F6401" s="7">
        <f>(((20-15)/(MIN($E$2:$E$8761)-15))*Data[[#This Row],[temperatuur]])+18.151</f>
        <v>14.180411764705882</v>
      </c>
      <c r="G6401" s="7">
        <f>Data[[#This Row],[Tintern ]]-Data[[#This Row],[temperatuur]]</f>
        <v>-4.7195882352941201</v>
      </c>
      <c r="H6401" s="7">
        <f>ROUND(IF(Data[[#This Row],[deltaT]]&gt;0,(Data[[#This Row],[Tintern ]]-Data[[#This Row],[temperatuur]])*Uitgangspunten!$B$9,0),1)</f>
        <v>0</v>
      </c>
      <c r="I6401"/>
      <c r="J6401"/>
      <c r="K6401" s="6"/>
      <c r="O6401" s="5"/>
      <c r="P6401" s="8"/>
      <c r="U6401"/>
      <c r="V6401"/>
    </row>
    <row r="6402" spans="1:22" x14ac:dyDescent="0.25">
      <c r="A6402">
        <v>2000</v>
      </c>
      <c r="B6402">
        <v>5</v>
      </c>
      <c r="C6402">
        <v>8</v>
      </c>
      <c r="D6402">
        <v>8</v>
      </c>
      <c r="E6402" s="13">
        <v>21.6</v>
      </c>
      <c r="F6402" s="7">
        <f>(((20-15)/(MIN($E$2:$E$8761)-15))*Data[[#This Row],[temperatuur]])+18.151</f>
        <v>13.613184873949578</v>
      </c>
      <c r="G6402" s="7">
        <f>Data[[#This Row],[Tintern ]]-Data[[#This Row],[temperatuur]]</f>
        <v>-7.9868151260504234</v>
      </c>
      <c r="H6402" s="7">
        <f>ROUND(IF(Data[[#This Row],[deltaT]]&gt;0,(Data[[#This Row],[Tintern ]]-Data[[#This Row],[temperatuur]])*Uitgangspunten!$B$9,0),1)</f>
        <v>0</v>
      </c>
      <c r="I6402"/>
      <c r="J6402"/>
      <c r="K6402" s="6"/>
      <c r="O6402" s="5"/>
      <c r="P6402" s="8"/>
      <c r="U6402"/>
      <c r="V6402"/>
    </row>
    <row r="6403" spans="1:22" x14ac:dyDescent="0.25">
      <c r="A6403">
        <v>2000</v>
      </c>
      <c r="B6403">
        <v>5</v>
      </c>
      <c r="C6403">
        <v>8</v>
      </c>
      <c r="D6403">
        <v>9</v>
      </c>
      <c r="E6403" s="13">
        <v>22.6</v>
      </c>
      <c r="F6403" s="7">
        <f>(((20-15)/(MIN($E$2:$E$8761)-15))*Data[[#This Row],[temperatuur]])+18.151</f>
        <v>13.403100840336133</v>
      </c>
      <c r="G6403" s="7">
        <f>Data[[#This Row],[Tintern ]]-Data[[#This Row],[temperatuur]]</f>
        <v>-9.1968991596638681</v>
      </c>
      <c r="H6403" s="7">
        <f>ROUND(IF(Data[[#This Row],[deltaT]]&gt;0,(Data[[#This Row],[Tintern ]]-Data[[#This Row],[temperatuur]])*Uitgangspunten!$B$9,0),1)</f>
        <v>0</v>
      </c>
      <c r="I6403"/>
      <c r="J6403"/>
      <c r="K6403" s="6"/>
      <c r="O6403" s="5"/>
      <c r="P6403" s="8"/>
      <c r="U6403"/>
      <c r="V6403"/>
    </row>
    <row r="6404" spans="1:22" x14ac:dyDescent="0.25">
      <c r="A6404">
        <v>2000</v>
      </c>
      <c r="B6404">
        <v>5</v>
      </c>
      <c r="C6404">
        <v>8</v>
      </c>
      <c r="D6404">
        <v>10</v>
      </c>
      <c r="E6404" s="13">
        <v>24.400000000000002</v>
      </c>
      <c r="F6404" s="7">
        <f>(((20-15)/(MIN($E$2:$E$8761)-15))*Data[[#This Row],[temperatuur]])+18.151</f>
        <v>13.024949579831933</v>
      </c>
      <c r="G6404" s="7">
        <f>Data[[#This Row],[Tintern ]]-Data[[#This Row],[temperatuur]]</f>
        <v>-11.375050420168069</v>
      </c>
      <c r="H6404" s="7">
        <f>ROUND(IF(Data[[#This Row],[deltaT]]&gt;0,(Data[[#This Row],[Tintern ]]-Data[[#This Row],[temperatuur]])*Uitgangspunten!$B$9,0),1)</f>
        <v>0</v>
      </c>
      <c r="I6404"/>
      <c r="J6404"/>
      <c r="K6404" s="6"/>
      <c r="O6404" s="5"/>
      <c r="P6404" s="8"/>
      <c r="U6404"/>
      <c r="V6404"/>
    </row>
    <row r="6405" spans="1:22" x14ac:dyDescent="0.25">
      <c r="A6405">
        <v>2000</v>
      </c>
      <c r="B6405">
        <v>5</v>
      </c>
      <c r="C6405">
        <v>8</v>
      </c>
      <c r="D6405">
        <v>11</v>
      </c>
      <c r="E6405" s="13">
        <v>25</v>
      </c>
      <c r="F6405" s="7">
        <f>(((20-15)/(MIN($E$2:$E$8761)-15))*Data[[#This Row],[temperatuur]])+18.151</f>
        <v>12.898899159663866</v>
      </c>
      <c r="G6405" s="7">
        <f>Data[[#This Row],[Tintern ]]-Data[[#This Row],[temperatuur]]</f>
        <v>-12.101100840336134</v>
      </c>
      <c r="H6405" s="7">
        <f>ROUND(IF(Data[[#This Row],[deltaT]]&gt;0,(Data[[#This Row],[Tintern ]]-Data[[#This Row],[temperatuur]])*Uitgangspunten!$B$9,0),1)</f>
        <v>0</v>
      </c>
      <c r="I6405"/>
      <c r="J6405"/>
      <c r="K6405" s="6"/>
      <c r="O6405" s="5"/>
      <c r="P6405" s="8"/>
      <c r="U6405"/>
      <c r="V6405"/>
    </row>
    <row r="6406" spans="1:22" x14ac:dyDescent="0.25">
      <c r="A6406">
        <v>2000</v>
      </c>
      <c r="B6406">
        <v>5</v>
      </c>
      <c r="C6406">
        <v>8</v>
      </c>
      <c r="D6406">
        <v>12</v>
      </c>
      <c r="E6406" s="13">
        <v>23.700000000000003</v>
      </c>
      <c r="F6406" s="7">
        <f>(((20-15)/(MIN($E$2:$E$8761)-15))*Data[[#This Row],[temperatuur]])+18.151</f>
        <v>13.172008403361342</v>
      </c>
      <c r="G6406" s="7">
        <f>Data[[#This Row],[Tintern ]]-Data[[#This Row],[temperatuur]]</f>
        <v>-10.52799159663866</v>
      </c>
      <c r="H6406" s="7">
        <f>ROUND(IF(Data[[#This Row],[deltaT]]&gt;0,(Data[[#This Row],[Tintern ]]-Data[[#This Row],[temperatuur]])*Uitgangspunten!$B$9,0),1)</f>
        <v>0</v>
      </c>
      <c r="I6406"/>
      <c r="J6406"/>
      <c r="K6406" s="6"/>
      <c r="O6406" s="5"/>
      <c r="P6406" s="8"/>
      <c r="U6406"/>
      <c r="V6406"/>
    </row>
    <row r="6407" spans="1:22" x14ac:dyDescent="0.25">
      <c r="A6407">
        <v>2000</v>
      </c>
      <c r="B6407">
        <v>5</v>
      </c>
      <c r="C6407">
        <v>8</v>
      </c>
      <c r="D6407">
        <v>13</v>
      </c>
      <c r="E6407" s="13">
        <v>24</v>
      </c>
      <c r="F6407" s="7">
        <f>(((20-15)/(MIN($E$2:$E$8761)-15))*Data[[#This Row],[temperatuur]])+18.151</f>
        <v>13.108983193277311</v>
      </c>
      <c r="G6407" s="7">
        <f>Data[[#This Row],[Tintern ]]-Data[[#This Row],[temperatuur]]</f>
        <v>-10.891016806722689</v>
      </c>
      <c r="H6407" s="7">
        <f>ROUND(IF(Data[[#This Row],[deltaT]]&gt;0,(Data[[#This Row],[Tintern ]]-Data[[#This Row],[temperatuur]])*Uitgangspunten!$B$9,0),1)</f>
        <v>0</v>
      </c>
      <c r="I6407"/>
      <c r="J6407"/>
      <c r="K6407" s="6"/>
      <c r="O6407" s="5"/>
      <c r="P6407" s="8"/>
      <c r="U6407"/>
      <c r="V6407"/>
    </row>
    <row r="6408" spans="1:22" x14ac:dyDescent="0.25">
      <c r="A6408">
        <v>2000</v>
      </c>
      <c r="B6408">
        <v>5</v>
      </c>
      <c r="C6408">
        <v>8</v>
      </c>
      <c r="D6408">
        <v>14</v>
      </c>
      <c r="E6408" s="13">
        <v>25.5</v>
      </c>
      <c r="F6408" s="7">
        <f>(((20-15)/(MIN($E$2:$E$8761)-15))*Data[[#This Row],[temperatuur]])+18.151</f>
        <v>12.793857142857142</v>
      </c>
      <c r="G6408" s="7">
        <f>Data[[#This Row],[Tintern ]]-Data[[#This Row],[temperatuur]]</f>
        <v>-12.706142857142858</v>
      </c>
      <c r="H6408" s="7">
        <f>ROUND(IF(Data[[#This Row],[deltaT]]&gt;0,(Data[[#This Row],[Tintern ]]-Data[[#This Row],[temperatuur]])*Uitgangspunten!$B$9,0),1)</f>
        <v>0</v>
      </c>
      <c r="I6408"/>
      <c r="J6408"/>
      <c r="K6408" s="6"/>
      <c r="O6408" s="5"/>
      <c r="P6408" s="8"/>
      <c r="U6408"/>
      <c r="V6408"/>
    </row>
    <row r="6409" spans="1:22" x14ac:dyDescent="0.25">
      <c r="A6409">
        <v>2000</v>
      </c>
      <c r="B6409">
        <v>5</v>
      </c>
      <c r="C6409">
        <v>8</v>
      </c>
      <c r="D6409">
        <v>15</v>
      </c>
      <c r="E6409" s="13">
        <v>24.400000000000002</v>
      </c>
      <c r="F6409" s="7">
        <f>(((20-15)/(MIN($E$2:$E$8761)-15))*Data[[#This Row],[temperatuur]])+18.151</f>
        <v>13.024949579831933</v>
      </c>
      <c r="G6409" s="7">
        <f>Data[[#This Row],[Tintern ]]-Data[[#This Row],[temperatuur]]</f>
        <v>-11.375050420168069</v>
      </c>
      <c r="H6409" s="7">
        <f>ROUND(IF(Data[[#This Row],[deltaT]]&gt;0,(Data[[#This Row],[Tintern ]]-Data[[#This Row],[temperatuur]])*Uitgangspunten!$B$9,0),1)</f>
        <v>0</v>
      </c>
      <c r="I6409"/>
      <c r="J6409"/>
      <c r="K6409" s="6"/>
      <c r="O6409" s="5"/>
      <c r="P6409" s="8"/>
      <c r="U6409"/>
      <c r="V6409"/>
    </row>
    <row r="6410" spans="1:22" x14ac:dyDescent="0.25">
      <c r="A6410">
        <v>2000</v>
      </c>
      <c r="B6410">
        <v>5</v>
      </c>
      <c r="C6410">
        <v>8</v>
      </c>
      <c r="D6410">
        <v>16</v>
      </c>
      <c r="E6410" s="13">
        <v>24.700000000000003</v>
      </c>
      <c r="F6410" s="7">
        <f>(((20-15)/(MIN($E$2:$E$8761)-15))*Data[[#This Row],[temperatuur]])+18.151</f>
        <v>12.961924369747898</v>
      </c>
      <c r="G6410" s="7">
        <f>Data[[#This Row],[Tintern ]]-Data[[#This Row],[temperatuur]]</f>
        <v>-11.738075630252105</v>
      </c>
      <c r="H6410" s="7">
        <f>ROUND(IF(Data[[#This Row],[deltaT]]&gt;0,(Data[[#This Row],[Tintern ]]-Data[[#This Row],[temperatuur]])*Uitgangspunten!$B$9,0),1)</f>
        <v>0</v>
      </c>
      <c r="I6410">
        <f>(MAX(E6386:E6409)+MIN(E6386:E6409))/20</f>
        <v>2.13</v>
      </c>
      <c r="J6410"/>
      <c r="K6410" s="6"/>
      <c r="O6410" s="5"/>
      <c r="P6410" s="8"/>
      <c r="U6410"/>
      <c r="V6410"/>
    </row>
    <row r="6411" spans="1:22" x14ac:dyDescent="0.25">
      <c r="A6411">
        <v>2000</v>
      </c>
      <c r="B6411">
        <v>5</v>
      </c>
      <c r="C6411">
        <v>8</v>
      </c>
      <c r="D6411">
        <v>17</v>
      </c>
      <c r="E6411" s="13">
        <v>23.400000000000002</v>
      </c>
      <c r="F6411" s="7">
        <f>(((20-15)/(MIN($E$2:$E$8761)-15))*Data[[#This Row],[temperatuur]])+18.151</f>
        <v>13.235033613445378</v>
      </c>
      <c r="G6411" s="7">
        <f>Data[[#This Row],[Tintern ]]-Data[[#This Row],[temperatuur]]</f>
        <v>-10.164966386554624</v>
      </c>
      <c r="H6411" s="7">
        <f>ROUND(IF(Data[[#This Row],[deltaT]]&gt;0,(Data[[#This Row],[Tintern ]]-Data[[#This Row],[temperatuur]])*Uitgangspunten!$B$9,0),1)</f>
        <v>0</v>
      </c>
      <c r="I6411"/>
      <c r="J6411"/>
      <c r="K6411" s="6"/>
      <c r="O6411" s="5"/>
      <c r="P6411" s="8"/>
      <c r="U6411"/>
      <c r="V6411"/>
    </row>
    <row r="6412" spans="1:22" x14ac:dyDescent="0.25">
      <c r="A6412">
        <v>2000</v>
      </c>
      <c r="B6412">
        <v>5</v>
      </c>
      <c r="C6412">
        <v>8</v>
      </c>
      <c r="D6412">
        <v>18</v>
      </c>
      <c r="E6412" s="13">
        <v>22.900000000000002</v>
      </c>
      <c r="F6412" s="7">
        <f>(((20-15)/(MIN($E$2:$E$8761)-15))*Data[[#This Row],[temperatuur]])+18.151</f>
        <v>13.3400756302521</v>
      </c>
      <c r="G6412" s="7">
        <f>Data[[#This Row],[Tintern ]]-Data[[#This Row],[temperatuur]]</f>
        <v>-9.5599243697479022</v>
      </c>
      <c r="H6412" s="7">
        <f>ROUND(IF(Data[[#This Row],[deltaT]]&gt;0,(Data[[#This Row],[Tintern ]]-Data[[#This Row],[temperatuur]])*Uitgangspunten!$B$9,0),1)</f>
        <v>0</v>
      </c>
      <c r="I6412"/>
      <c r="J6412"/>
      <c r="K6412" s="6"/>
      <c r="O6412" s="5"/>
      <c r="P6412" s="8"/>
      <c r="U6412"/>
      <c r="V6412"/>
    </row>
    <row r="6413" spans="1:22" x14ac:dyDescent="0.25">
      <c r="A6413">
        <v>2000</v>
      </c>
      <c r="B6413">
        <v>5</v>
      </c>
      <c r="C6413">
        <v>8</v>
      </c>
      <c r="D6413">
        <v>19</v>
      </c>
      <c r="E6413" s="13">
        <v>20.6</v>
      </c>
      <c r="F6413" s="7">
        <f>(((20-15)/(MIN($E$2:$E$8761)-15))*Data[[#This Row],[temperatuur]])+18.151</f>
        <v>13.823268907563024</v>
      </c>
      <c r="G6413" s="7">
        <f>Data[[#This Row],[Tintern ]]-Data[[#This Row],[temperatuur]]</f>
        <v>-6.776731092436977</v>
      </c>
      <c r="H6413" s="7">
        <f>ROUND(IF(Data[[#This Row],[deltaT]]&gt;0,(Data[[#This Row],[Tintern ]]-Data[[#This Row],[temperatuur]])*Uitgangspunten!$B$9,0),1)</f>
        <v>0</v>
      </c>
      <c r="I6413"/>
      <c r="J6413"/>
      <c r="K6413" s="6"/>
      <c r="O6413" s="5"/>
      <c r="P6413" s="8"/>
      <c r="U6413"/>
      <c r="V6413"/>
    </row>
    <row r="6414" spans="1:22" x14ac:dyDescent="0.25">
      <c r="A6414">
        <v>2000</v>
      </c>
      <c r="B6414">
        <v>5</v>
      </c>
      <c r="C6414">
        <v>8</v>
      </c>
      <c r="D6414">
        <v>20</v>
      </c>
      <c r="E6414" s="13">
        <v>18.600000000000001</v>
      </c>
      <c r="F6414" s="7">
        <f>(((20-15)/(MIN($E$2:$E$8761)-15))*Data[[#This Row],[temperatuur]])+18.151</f>
        <v>14.243436974789915</v>
      </c>
      <c r="G6414" s="7">
        <f>Data[[#This Row],[Tintern ]]-Data[[#This Row],[temperatuur]]</f>
        <v>-4.356563025210086</v>
      </c>
      <c r="H6414" s="7">
        <f>ROUND(IF(Data[[#This Row],[deltaT]]&gt;0,(Data[[#This Row],[Tintern ]]-Data[[#This Row],[temperatuur]])*Uitgangspunten!$B$9,0),1)</f>
        <v>0</v>
      </c>
      <c r="I6414"/>
      <c r="J6414"/>
      <c r="K6414" s="6"/>
      <c r="O6414" s="5"/>
      <c r="P6414" s="8"/>
      <c r="U6414"/>
      <c r="V6414"/>
    </row>
    <row r="6415" spans="1:22" x14ac:dyDescent="0.25">
      <c r="A6415">
        <v>2000</v>
      </c>
      <c r="B6415">
        <v>5</v>
      </c>
      <c r="C6415">
        <v>8</v>
      </c>
      <c r="D6415">
        <v>21</v>
      </c>
      <c r="E6415" s="13">
        <v>17.600000000000001</v>
      </c>
      <c r="F6415" s="7">
        <f>(((20-15)/(MIN($E$2:$E$8761)-15))*Data[[#This Row],[temperatuur]])+18.151</f>
        <v>14.45352100840336</v>
      </c>
      <c r="G6415" s="7">
        <f>Data[[#This Row],[Tintern ]]-Data[[#This Row],[temperatuur]]</f>
        <v>-3.1464789915966414</v>
      </c>
      <c r="H6415" s="7">
        <f>ROUND(IF(Data[[#This Row],[deltaT]]&gt;0,(Data[[#This Row],[Tintern ]]-Data[[#This Row],[temperatuur]])*Uitgangspunten!$B$9,0),1)</f>
        <v>0</v>
      </c>
      <c r="I6415"/>
      <c r="J6415"/>
      <c r="K6415" s="6"/>
      <c r="O6415" s="5"/>
      <c r="P6415" s="8"/>
      <c r="U6415"/>
      <c r="V6415"/>
    </row>
    <row r="6416" spans="1:22" x14ac:dyDescent="0.25">
      <c r="A6416">
        <v>2000</v>
      </c>
      <c r="B6416">
        <v>5</v>
      </c>
      <c r="C6416">
        <v>8</v>
      </c>
      <c r="D6416">
        <v>22</v>
      </c>
      <c r="E6416" s="13">
        <v>17.5</v>
      </c>
      <c r="F6416" s="7">
        <f>(((20-15)/(MIN($E$2:$E$8761)-15))*Data[[#This Row],[temperatuur]])+18.151</f>
        <v>14.474529411764706</v>
      </c>
      <c r="G6416" s="7">
        <f>Data[[#This Row],[Tintern ]]-Data[[#This Row],[temperatuur]]</f>
        <v>-3.0254705882352937</v>
      </c>
      <c r="H6416" s="7">
        <f>ROUND(IF(Data[[#This Row],[deltaT]]&gt;0,(Data[[#This Row],[Tintern ]]-Data[[#This Row],[temperatuur]])*Uitgangspunten!$B$9,0),1)</f>
        <v>0</v>
      </c>
      <c r="I6416"/>
      <c r="J6416"/>
      <c r="K6416" s="6"/>
      <c r="O6416" s="5"/>
      <c r="P6416" s="8"/>
      <c r="U6416"/>
      <c r="V6416"/>
    </row>
    <row r="6417" spans="1:22" x14ac:dyDescent="0.25">
      <c r="A6417">
        <v>2000</v>
      </c>
      <c r="B6417">
        <v>5</v>
      </c>
      <c r="C6417">
        <v>8</v>
      </c>
      <c r="D6417">
        <v>23</v>
      </c>
      <c r="E6417" s="13">
        <v>16.3</v>
      </c>
      <c r="F6417" s="7">
        <f>(((20-15)/(MIN($E$2:$E$8761)-15))*Data[[#This Row],[temperatuur]])+18.151</f>
        <v>14.72663025210084</v>
      </c>
      <c r="G6417" s="7">
        <f>Data[[#This Row],[Tintern ]]-Data[[#This Row],[temperatuur]]</f>
        <v>-1.5733697478991608</v>
      </c>
      <c r="H6417" s="7">
        <f>ROUND(IF(Data[[#This Row],[deltaT]]&gt;0,(Data[[#This Row],[Tintern ]]-Data[[#This Row],[temperatuur]])*Uitgangspunten!$B$9,0),1)</f>
        <v>0</v>
      </c>
      <c r="I6417"/>
      <c r="J6417"/>
      <c r="K6417" s="6"/>
      <c r="O6417" s="5"/>
      <c r="P6417" s="8"/>
      <c r="U6417"/>
      <c r="V6417"/>
    </row>
    <row r="6418" spans="1:22" x14ac:dyDescent="0.25">
      <c r="A6418">
        <v>2000</v>
      </c>
      <c r="B6418">
        <v>5</v>
      </c>
      <c r="C6418">
        <v>8</v>
      </c>
      <c r="D6418">
        <v>24</v>
      </c>
      <c r="E6418" s="13">
        <v>15.700000000000001</v>
      </c>
      <c r="F6418" s="7">
        <f>(((20-15)/(MIN($E$2:$E$8761)-15))*Data[[#This Row],[temperatuur]])+18.151</f>
        <v>14.852680672268907</v>
      </c>
      <c r="G6418" s="7">
        <f>Data[[#This Row],[Tintern ]]-Data[[#This Row],[temperatuur]]</f>
        <v>-0.84731932773109442</v>
      </c>
      <c r="H6418" s="7">
        <f>ROUND(IF(Data[[#This Row],[deltaT]]&gt;0,(Data[[#This Row],[Tintern ]]-Data[[#This Row],[temperatuur]])*Uitgangspunten!$B$9,0),1)</f>
        <v>0</v>
      </c>
      <c r="I6418"/>
      <c r="J6418"/>
      <c r="K6418" s="6"/>
      <c r="O6418" s="5"/>
      <c r="P6418" s="8"/>
      <c r="U6418"/>
      <c r="V6418"/>
    </row>
    <row r="6419" spans="1:22" x14ac:dyDescent="0.25">
      <c r="A6419">
        <v>2000</v>
      </c>
      <c r="B6419">
        <v>5</v>
      </c>
      <c r="C6419">
        <v>9</v>
      </c>
      <c r="D6419">
        <v>1</v>
      </c>
      <c r="E6419" s="13">
        <v>16.3</v>
      </c>
      <c r="F6419" s="7">
        <f>(((20-15)/(MIN($E$2:$E$8761)-15))*Data[[#This Row],[temperatuur]])+18.151</f>
        <v>14.72663025210084</v>
      </c>
      <c r="G6419" s="7">
        <f>Data[[#This Row],[Tintern ]]-Data[[#This Row],[temperatuur]]</f>
        <v>-1.5733697478991608</v>
      </c>
      <c r="H6419" s="7">
        <f>ROUND(IF(Data[[#This Row],[deltaT]]&gt;0,(Data[[#This Row],[Tintern ]]-Data[[#This Row],[temperatuur]])*Uitgangspunten!$B$9,0),1)</f>
        <v>0</v>
      </c>
      <c r="I6419"/>
      <c r="J6419"/>
      <c r="K6419" s="6"/>
      <c r="O6419" s="5"/>
      <c r="P6419" s="8"/>
      <c r="U6419"/>
      <c r="V6419"/>
    </row>
    <row r="6420" spans="1:22" x14ac:dyDescent="0.25">
      <c r="A6420">
        <v>2000</v>
      </c>
      <c r="B6420">
        <v>5</v>
      </c>
      <c r="C6420">
        <v>9</v>
      </c>
      <c r="D6420">
        <v>2</v>
      </c>
      <c r="E6420" s="13">
        <v>15.9</v>
      </c>
      <c r="F6420" s="7">
        <f>(((20-15)/(MIN($E$2:$E$8761)-15))*Data[[#This Row],[temperatuur]])+18.151</f>
        <v>14.810663865546218</v>
      </c>
      <c r="G6420" s="7">
        <f>Data[[#This Row],[Tintern ]]-Data[[#This Row],[temperatuur]]</f>
        <v>-1.0893361344537826</v>
      </c>
      <c r="H6420" s="7">
        <f>ROUND(IF(Data[[#This Row],[deltaT]]&gt;0,(Data[[#This Row],[Tintern ]]-Data[[#This Row],[temperatuur]])*Uitgangspunten!$B$9,0),1)</f>
        <v>0</v>
      </c>
      <c r="I6420"/>
      <c r="J6420"/>
      <c r="K6420" s="6"/>
      <c r="O6420" s="5"/>
      <c r="P6420" s="8"/>
      <c r="U6420"/>
      <c r="V6420"/>
    </row>
    <row r="6421" spans="1:22" x14ac:dyDescent="0.25">
      <c r="A6421">
        <v>2000</v>
      </c>
      <c r="B6421">
        <v>5</v>
      </c>
      <c r="C6421">
        <v>9</v>
      </c>
      <c r="D6421">
        <v>3</v>
      </c>
      <c r="E6421" s="13">
        <v>15.3</v>
      </c>
      <c r="F6421" s="7">
        <f>(((20-15)/(MIN($E$2:$E$8761)-15))*Data[[#This Row],[temperatuur]])+18.151</f>
        <v>14.936714285714285</v>
      </c>
      <c r="G6421" s="7">
        <f>Data[[#This Row],[Tintern ]]-Data[[#This Row],[temperatuur]]</f>
        <v>-0.36328571428571621</v>
      </c>
      <c r="H6421" s="7">
        <f>ROUND(IF(Data[[#This Row],[deltaT]]&gt;0,(Data[[#This Row],[Tintern ]]-Data[[#This Row],[temperatuur]])*Uitgangspunten!$B$9,0),1)</f>
        <v>0</v>
      </c>
      <c r="I6421"/>
      <c r="J6421"/>
      <c r="K6421" s="6"/>
      <c r="O6421" s="5"/>
      <c r="P6421" s="8"/>
      <c r="U6421"/>
      <c r="V6421"/>
    </row>
    <row r="6422" spans="1:22" x14ac:dyDescent="0.25">
      <c r="A6422">
        <v>2000</v>
      </c>
      <c r="B6422">
        <v>5</v>
      </c>
      <c r="C6422">
        <v>9</v>
      </c>
      <c r="D6422">
        <v>5</v>
      </c>
      <c r="E6422" s="13">
        <v>15.100000000000001</v>
      </c>
      <c r="F6422" s="7">
        <f>(((20-15)/(MIN($E$2:$E$8761)-15))*Data[[#This Row],[temperatuur]])+18.151</f>
        <v>14.978731092436973</v>
      </c>
      <c r="G6422" s="7">
        <f>Data[[#This Row],[Tintern ]]-Data[[#This Row],[temperatuur]]</f>
        <v>-0.12126890756302799</v>
      </c>
      <c r="H6422" s="7">
        <f>ROUND(IF(Data[[#This Row],[deltaT]]&gt;0,(Data[[#This Row],[Tintern ]]-Data[[#This Row],[temperatuur]])*Uitgangspunten!$B$9,0),1)</f>
        <v>0</v>
      </c>
      <c r="I6422"/>
      <c r="J6422"/>
      <c r="K6422" s="6"/>
      <c r="O6422" s="5"/>
      <c r="P6422" s="8"/>
      <c r="U6422"/>
      <c r="V6422"/>
    </row>
    <row r="6423" spans="1:22" x14ac:dyDescent="0.25">
      <c r="A6423">
        <v>2000</v>
      </c>
      <c r="B6423">
        <v>5</v>
      </c>
      <c r="C6423">
        <v>9</v>
      </c>
      <c r="D6423">
        <v>6</v>
      </c>
      <c r="E6423" s="13">
        <v>16.7</v>
      </c>
      <c r="F6423" s="7">
        <f>(((20-15)/(MIN($E$2:$E$8761)-15))*Data[[#This Row],[temperatuur]])+18.151</f>
        <v>14.642596638655462</v>
      </c>
      <c r="G6423" s="7">
        <f>Data[[#This Row],[Tintern ]]-Data[[#This Row],[temperatuur]]</f>
        <v>-2.0574033613445373</v>
      </c>
      <c r="H6423" s="7">
        <f>ROUND(IF(Data[[#This Row],[deltaT]]&gt;0,(Data[[#This Row],[Tintern ]]-Data[[#This Row],[temperatuur]])*Uitgangspunten!$B$9,0),1)</f>
        <v>0</v>
      </c>
      <c r="I6423"/>
      <c r="J6423"/>
      <c r="K6423" s="6"/>
      <c r="O6423" s="5"/>
      <c r="P6423" s="8"/>
      <c r="U6423"/>
      <c r="V6423"/>
    </row>
    <row r="6424" spans="1:22" x14ac:dyDescent="0.25">
      <c r="A6424">
        <v>2000</v>
      </c>
      <c r="B6424">
        <v>5</v>
      </c>
      <c r="C6424">
        <v>9</v>
      </c>
      <c r="D6424">
        <v>7</v>
      </c>
      <c r="E6424" s="13">
        <v>18.8</v>
      </c>
      <c r="F6424" s="7">
        <f>(((20-15)/(MIN($E$2:$E$8761)-15))*Data[[#This Row],[temperatuur]])+18.151</f>
        <v>14.201420168067227</v>
      </c>
      <c r="G6424" s="7">
        <f>Data[[#This Row],[Tintern ]]-Data[[#This Row],[temperatuur]]</f>
        <v>-4.5985798319327742</v>
      </c>
      <c r="H6424" s="7">
        <f>ROUND(IF(Data[[#This Row],[deltaT]]&gt;0,(Data[[#This Row],[Tintern ]]-Data[[#This Row],[temperatuur]])*Uitgangspunten!$B$9,0),1)</f>
        <v>0</v>
      </c>
      <c r="I6424"/>
      <c r="J6424"/>
      <c r="K6424" s="6"/>
      <c r="O6424" s="5"/>
      <c r="P6424" s="8"/>
      <c r="U6424"/>
      <c r="V6424"/>
    </row>
    <row r="6425" spans="1:22" x14ac:dyDescent="0.25">
      <c r="A6425">
        <v>2000</v>
      </c>
      <c r="B6425">
        <v>5</v>
      </c>
      <c r="C6425">
        <v>9</v>
      </c>
      <c r="D6425">
        <v>8</v>
      </c>
      <c r="E6425" s="13">
        <v>18.8</v>
      </c>
      <c r="F6425" s="7">
        <f>(((20-15)/(MIN($E$2:$E$8761)-15))*Data[[#This Row],[temperatuur]])+18.151</f>
        <v>14.201420168067227</v>
      </c>
      <c r="G6425" s="7">
        <f>Data[[#This Row],[Tintern ]]-Data[[#This Row],[temperatuur]]</f>
        <v>-4.5985798319327742</v>
      </c>
      <c r="H6425" s="7">
        <f>ROUND(IF(Data[[#This Row],[deltaT]]&gt;0,(Data[[#This Row],[Tintern ]]-Data[[#This Row],[temperatuur]])*Uitgangspunten!$B$9,0),1)</f>
        <v>0</v>
      </c>
      <c r="I6425"/>
      <c r="J6425"/>
      <c r="K6425" s="6"/>
      <c r="O6425" s="5"/>
      <c r="P6425" s="8"/>
      <c r="U6425"/>
      <c r="V6425"/>
    </row>
    <row r="6426" spans="1:22" x14ac:dyDescent="0.25">
      <c r="A6426">
        <v>2000</v>
      </c>
      <c r="B6426">
        <v>5</v>
      </c>
      <c r="C6426">
        <v>9</v>
      </c>
      <c r="D6426">
        <v>9</v>
      </c>
      <c r="E6426" s="13">
        <v>20.700000000000003</v>
      </c>
      <c r="F6426" s="7">
        <f>(((20-15)/(MIN($E$2:$E$8761)-15))*Data[[#This Row],[temperatuur]])+18.151</f>
        <v>13.80226050420168</v>
      </c>
      <c r="G6426" s="7">
        <f>Data[[#This Row],[Tintern ]]-Data[[#This Row],[temperatuur]]</f>
        <v>-6.8977394957983229</v>
      </c>
      <c r="H6426" s="7">
        <f>ROUND(IF(Data[[#This Row],[deltaT]]&gt;0,(Data[[#This Row],[Tintern ]]-Data[[#This Row],[temperatuur]])*Uitgangspunten!$B$9,0),1)</f>
        <v>0</v>
      </c>
      <c r="I6426"/>
      <c r="J6426"/>
      <c r="K6426" s="6"/>
      <c r="O6426" s="5"/>
      <c r="P6426" s="8"/>
      <c r="U6426"/>
      <c r="V6426"/>
    </row>
    <row r="6427" spans="1:22" x14ac:dyDescent="0.25">
      <c r="A6427">
        <v>2000</v>
      </c>
      <c r="B6427">
        <v>5</v>
      </c>
      <c r="C6427">
        <v>9</v>
      </c>
      <c r="D6427">
        <v>10</v>
      </c>
      <c r="E6427" s="13">
        <v>22.6</v>
      </c>
      <c r="F6427" s="7">
        <f>(((20-15)/(MIN($E$2:$E$8761)-15))*Data[[#This Row],[temperatuur]])+18.151</f>
        <v>13.403100840336133</v>
      </c>
      <c r="G6427" s="7">
        <f>Data[[#This Row],[Tintern ]]-Data[[#This Row],[temperatuur]]</f>
        <v>-9.1968991596638681</v>
      </c>
      <c r="H6427" s="7">
        <f>ROUND(IF(Data[[#This Row],[deltaT]]&gt;0,(Data[[#This Row],[Tintern ]]-Data[[#This Row],[temperatuur]])*Uitgangspunten!$B$9,0),1)</f>
        <v>0</v>
      </c>
      <c r="I6427"/>
      <c r="J6427"/>
      <c r="K6427" s="6"/>
      <c r="O6427" s="5"/>
      <c r="P6427" s="8"/>
      <c r="U6427"/>
      <c r="V6427"/>
    </row>
    <row r="6428" spans="1:22" x14ac:dyDescent="0.25">
      <c r="A6428">
        <v>2000</v>
      </c>
      <c r="B6428">
        <v>5</v>
      </c>
      <c r="C6428">
        <v>9</v>
      </c>
      <c r="D6428">
        <v>11</v>
      </c>
      <c r="E6428" s="13">
        <v>23.700000000000003</v>
      </c>
      <c r="F6428" s="7">
        <f>(((20-15)/(MIN($E$2:$E$8761)-15))*Data[[#This Row],[temperatuur]])+18.151</f>
        <v>13.172008403361342</v>
      </c>
      <c r="G6428" s="7">
        <f>Data[[#This Row],[Tintern ]]-Data[[#This Row],[temperatuur]]</f>
        <v>-10.52799159663866</v>
      </c>
      <c r="H6428" s="7">
        <f>ROUND(IF(Data[[#This Row],[deltaT]]&gt;0,(Data[[#This Row],[Tintern ]]-Data[[#This Row],[temperatuur]])*Uitgangspunten!$B$9,0),1)</f>
        <v>0</v>
      </c>
      <c r="I6428"/>
      <c r="J6428"/>
      <c r="K6428" s="6"/>
      <c r="O6428" s="5"/>
      <c r="P6428" s="8"/>
      <c r="U6428"/>
      <c r="V6428"/>
    </row>
    <row r="6429" spans="1:22" x14ac:dyDescent="0.25">
      <c r="A6429">
        <v>2000</v>
      </c>
      <c r="B6429">
        <v>5</v>
      </c>
      <c r="C6429">
        <v>9</v>
      </c>
      <c r="D6429">
        <v>12</v>
      </c>
      <c r="E6429" s="13">
        <v>24.5</v>
      </c>
      <c r="F6429" s="7">
        <f>(((20-15)/(MIN($E$2:$E$8761)-15))*Data[[#This Row],[temperatuur]])+18.151</f>
        <v>13.003941176470587</v>
      </c>
      <c r="G6429" s="7">
        <f>Data[[#This Row],[Tintern ]]-Data[[#This Row],[temperatuur]]</f>
        <v>-11.496058823529413</v>
      </c>
      <c r="H6429" s="7">
        <f>ROUND(IF(Data[[#This Row],[deltaT]]&gt;0,(Data[[#This Row],[Tintern ]]-Data[[#This Row],[temperatuur]])*Uitgangspunten!$B$9,0),1)</f>
        <v>0</v>
      </c>
      <c r="I6429"/>
      <c r="J6429"/>
      <c r="K6429" s="6"/>
      <c r="O6429" s="5"/>
      <c r="P6429" s="8"/>
      <c r="U6429"/>
      <c r="V6429"/>
    </row>
    <row r="6430" spans="1:22" x14ac:dyDescent="0.25">
      <c r="A6430">
        <v>2000</v>
      </c>
      <c r="B6430">
        <v>5</v>
      </c>
      <c r="C6430">
        <v>9</v>
      </c>
      <c r="D6430">
        <v>13</v>
      </c>
      <c r="E6430" s="13">
        <v>25.3</v>
      </c>
      <c r="F6430" s="7">
        <f>(((20-15)/(MIN($E$2:$E$8761)-15))*Data[[#This Row],[temperatuur]])+18.151</f>
        <v>12.835873949579831</v>
      </c>
      <c r="G6430" s="7">
        <f>Data[[#This Row],[Tintern ]]-Data[[#This Row],[temperatuur]]</f>
        <v>-12.46412605042017</v>
      </c>
      <c r="H6430" s="7">
        <f>ROUND(IF(Data[[#This Row],[deltaT]]&gt;0,(Data[[#This Row],[Tintern ]]-Data[[#This Row],[temperatuur]])*Uitgangspunten!$B$9,0),1)</f>
        <v>0</v>
      </c>
      <c r="I6430"/>
      <c r="J6430"/>
      <c r="K6430" s="6"/>
      <c r="O6430" s="5"/>
      <c r="P6430" s="8"/>
      <c r="U6430"/>
      <c r="V6430"/>
    </row>
    <row r="6431" spans="1:22" x14ac:dyDescent="0.25">
      <c r="A6431">
        <v>2000</v>
      </c>
      <c r="B6431">
        <v>5</v>
      </c>
      <c r="C6431">
        <v>9</v>
      </c>
      <c r="D6431">
        <v>14</v>
      </c>
      <c r="E6431" s="13">
        <v>23.8</v>
      </c>
      <c r="F6431" s="7">
        <f>(((20-15)/(MIN($E$2:$E$8761)-15))*Data[[#This Row],[temperatuur]])+18.151</f>
        <v>13.151</v>
      </c>
      <c r="G6431" s="7">
        <f>Data[[#This Row],[Tintern ]]-Data[[#This Row],[temperatuur]]</f>
        <v>-10.649000000000001</v>
      </c>
      <c r="H6431" s="7">
        <f>ROUND(IF(Data[[#This Row],[deltaT]]&gt;0,(Data[[#This Row],[Tintern ]]-Data[[#This Row],[temperatuur]])*Uitgangspunten!$B$9,0),1)</f>
        <v>0</v>
      </c>
      <c r="I6431"/>
      <c r="J6431"/>
      <c r="K6431" s="6"/>
      <c r="O6431" s="5"/>
      <c r="P6431" s="8"/>
      <c r="U6431"/>
      <c r="V6431"/>
    </row>
    <row r="6432" spans="1:22" x14ac:dyDescent="0.25">
      <c r="A6432">
        <v>2000</v>
      </c>
      <c r="B6432">
        <v>5</v>
      </c>
      <c r="C6432">
        <v>9</v>
      </c>
      <c r="D6432">
        <v>15</v>
      </c>
      <c r="E6432" s="13">
        <v>24.1</v>
      </c>
      <c r="F6432" s="7">
        <f>(((20-15)/(MIN($E$2:$E$8761)-15))*Data[[#This Row],[temperatuur]])+18.151</f>
        <v>13.087974789915965</v>
      </c>
      <c r="G6432" s="7">
        <f>Data[[#This Row],[Tintern ]]-Data[[#This Row],[temperatuur]]</f>
        <v>-11.012025210084037</v>
      </c>
      <c r="H6432" s="7">
        <f>ROUND(IF(Data[[#This Row],[deltaT]]&gt;0,(Data[[#This Row],[Tintern ]]-Data[[#This Row],[temperatuur]])*Uitgangspunten!$B$9,0),1)</f>
        <v>0</v>
      </c>
      <c r="I6432"/>
      <c r="J6432"/>
      <c r="K6432" s="6"/>
      <c r="O6432" s="5"/>
      <c r="P6432" s="8"/>
      <c r="U6432"/>
      <c r="V6432"/>
    </row>
    <row r="6433" spans="1:22" x14ac:dyDescent="0.25">
      <c r="A6433">
        <v>2000</v>
      </c>
      <c r="B6433">
        <v>5</v>
      </c>
      <c r="C6433">
        <v>9</v>
      </c>
      <c r="D6433">
        <v>16</v>
      </c>
      <c r="E6433" s="13">
        <v>24.200000000000003</v>
      </c>
      <c r="F6433" s="7">
        <f>(((20-15)/(MIN($E$2:$E$8761)-15))*Data[[#This Row],[temperatuur]])+18.151</f>
        <v>13.066966386554622</v>
      </c>
      <c r="G6433" s="7">
        <f>Data[[#This Row],[Tintern ]]-Data[[#This Row],[temperatuur]]</f>
        <v>-11.133033613445381</v>
      </c>
      <c r="H6433" s="7">
        <f>ROUND(IF(Data[[#This Row],[deltaT]]&gt;0,(Data[[#This Row],[Tintern ]]-Data[[#This Row],[temperatuur]])*Uitgangspunten!$B$9,0),1)</f>
        <v>0</v>
      </c>
      <c r="I6433"/>
      <c r="J6433"/>
      <c r="K6433" s="6"/>
      <c r="O6433" s="5"/>
      <c r="P6433" s="8"/>
      <c r="U6433"/>
      <c r="V6433"/>
    </row>
    <row r="6434" spans="1:22" x14ac:dyDescent="0.25">
      <c r="A6434">
        <v>2000</v>
      </c>
      <c r="B6434">
        <v>5</v>
      </c>
      <c r="C6434">
        <v>9</v>
      </c>
      <c r="D6434">
        <v>17</v>
      </c>
      <c r="E6434" s="13">
        <v>24.200000000000003</v>
      </c>
      <c r="F6434" s="7">
        <f>(((20-15)/(MIN($E$2:$E$8761)-15))*Data[[#This Row],[temperatuur]])+18.151</f>
        <v>13.066966386554622</v>
      </c>
      <c r="G6434" s="7">
        <f>Data[[#This Row],[Tintern ]]-Data[[#This Row],[temperatuur]]</f>
        <v>-11.133033613445381</v>
      </c>
      <c r="H6434" s="7">
        <f>ROUND(IF(Data[[#This Row],[deltaT]]&gt;0,(Data[[#This Row],[Tintern ]]-Data[[#This Row],[temperatuur]])*Uitgangspunten!$B$9,0),1)</f>
        <v>0</v>
      </c>
      <c r="I6434">
        <f>(MAX(E6410:E6433)+MIN(E6410:E6433))/20</f>
        <v>2.0200000000000005</v>
      </c>
      <c r="J6434"/>
      <c r="K6434" s="6"/>
      <c r="O6434" s="5"/>
      <c r="P6434" s="8"/>
      <c r="U6434"/>
      <c r="V6434"/>
    </row>
    <row r="6435" spans="1:22" x14ac:dyDescent="0.25">
      <c r="A6435">
        <v>2000</v>
      </c>
      <c r="B6435">
        <v>5</v>
      </c>
      <c r="C6435">
        <v>9</v>
      </c>
      <c r="D6435">
        <v>18</v>
      </c>
      <c r="E6435" s="13">
        <v>23.5</v>
      </c>
      <c r="F6435" s="7">
        <f>(((20-15)/(MIN($E$2:$E$8761)-15))*Data[[#This Row],[temperatuur]])+18.151</f>
        <v>13.214025210084033</v>
      </c>
      <c r="G6435" s="7">
        <f>Data[[#This Row],[Tintern ]]-Data[[#This Row],[temperatuur]]</f>
        <v>-10.285974789915967</v>
      </c>
      <c r="H6435" s="7">
        <f>ROUND(IF(Data[[#This Row],[deltaT]]&gt;0,(Data[[#This Row],[Tintern ]]-Data[[#This Row],[temperatuur]])*Uitgangspunten!$B$9,0),1)</f>
        <v>0</v>
      </c>
      <c r="I6435"/>
      <c r="J6435"/>
      <c r="K6435" s="6"/>
      <c r="O6435" s="5"/>
      <c r="P6435" s="8"/>
      <c r="U6435"/>
      <c r="V6435"/>
    </row>
    <row r="6436" spans="1:22" x14ac:dyDescent="0.25">
      <c r="A6436">
        <v>2000</v>
      </c>
      <c r="B6436">
        <v>5</v>
      </c>
      <c r="C6436">
        <v>9</v>
      </c>
      <c r="D6436">
        <v>19</v>
      </c>
      <c r="E6436" s="13">
        <v>21.8</v>
      </c>
      <c r="F6436" s="7">
        <f>(((20-15)/(MIN($E$2:$E$8761)-15))*Data[[#This Row],[temperatuur]])+18.151</f>
        <v>13.571168067226889</v>
      </c>
      <c r="G6436" s="7">
        <f>Data[[#This Row],[Tintern ]]-Data[[#This Row],[temperatuur]]</f>
        <v>-8.2288319327731116</v>
      </c>
      <c r="H6436" s="7">
        <f>ROUND(IF(Data[[#This Row],[deltaT]]&gt;0,(Data[[#This Row],[Tintern ]]-Data[[#This Row],[temperatuur]])*Uitgangspunten!$B$9,0),1)</f>
        <v>0</v>
      </c>
      <c r="I6436"/>
      <c r="J6436"/>
      <c r="K6436" s="6"/>
      <c r="O6436" s="5"/>
      <c r="P6436" s="8"/>
      <c r="U6436"/>
      <c r="V6436"/>
    </row>
    <row r="6437" spans="1:22" x14ac:dyDescent="0.25">
      <c r="A6437">
        <v>2000</v>
      </c>
      <c r="B6437">
        <v>5</v>
      </c>
      <c r="C6437">
        <v>9</v>
      </c>
      <c r="D6437">
        <v>20</v>
      </c>
      <c r="E6437" s="13">
        <v>19.700000000000003</v>
      </c>
      <c r="F6437" s="7">
        <f>(((20-15)/(MIN($E$2:$E$8761)-15))*Data[[#This Row],[temperatuur]])+18.151</f>
        <v>14.012344537815125</v>
      </c>
      <c r="G6437" s="7">
        <f>Data[[#This Row],[Tintern ]]-Data[[#This Row],[temperatuur]]</f>
        <v>-5.6876554621848783</v>
      </c>
      <c r="H6437" s="7">
        <f>ROUND(IF(Data[[#This Row],[deltaT]]&gt;0,(Data[[#This Row],[Tintern ]]-Data[[#This Row],[temperatuur]])*Uitgangspunten!$B$9,0),1)</f>
        <v>0</v>
      </c>
      <c r="I6437"/>
      <c r="J6437"/>
      <c r="K6437" s="6"/>
      <c r="O6437" s="5"/>
      <c r="P6437" s="8"/>
      <c r="U6437"/>
      <c r="V6437"/>
    </row>
    <row r="6438" spans="1:22" x14ac:dyDescent="0.25">
      <c r="A6438">
        <v>2000</v>
      </c>
      <c r="B6438">
        <v>5</v>
      </c>
      <c r="C6438">
        <v>9</v>
      </c>
      <c r="D6438">
        <v>21</v>
      </c>
      <c r="E6438" s="13">
        <v>16.600000000000001</v>
      </c>
      <c r="F6438" s="7">
        <f>(((20-15)/(MIN($E$2:$E$8761)-15))*Data[[#This Row],[temperatuur]])+18.151</f>
        <v>14.663605042016806</v>
      </c>
      <c r="G6438" s="7">
        <f>Data[[#This Row],[Tintern ]]-Data[[#This Row],[temperatuur]]</f>
        <v>-1.9363949579831949</v>
      </c>
      <c r="H6438" s="7">
        <f>ROUND(IF(Data[[#This Row],[deltaT]]&gt;0,(Data[[#This Row],[Tintern ]]-Data[[#This Row],[temperatuur]])*Uitgangspunten!$B$9,0),1)</f>
        <v>0</v>
      </c>
      <c r="I6438"/>
      <c r="J6438"/>
      <c r="K6438" s="6"/>
      <c r="O6438" s="5"/>
      <c r="P6438" s="8"/>
      <c r="U6438"/>
      <c r="V6438"/>
    </row>
    <row r="6439" spans="1:22" x14ac:dyDescent="0.25">
      <c r="A6439">
        <v>2000</v>
      </c>
      <c r="B6439">
        <v>5</v>
      </c>
      <c r="C6439">
        <v>9</v>
      </c>
      <c r="D6439">
        <v>22</v>
      </c>
      <c r="E6439" s="13">
        <v>15.700000000000001</v>
      </c>
      <c r="F6439" s="7">
        <f>(((20-15)/(MIN($E$2:$E$8761)-15))*Data[[#This Row],[temperatuur]])+18.151</f>
        <v>14.852680672268907</v>
      </c>
      <c r="G6439" s="7">
        <f>Data[[#This Row],[Tintern ]]-Data[[#This Row],[temperatuur]]</f>
        <v>-0.84731932773109442</v>
      </c>
      <c r="H6439" s="7">
        <f>ROUND(IF(Data[[#This Row],[deltaT]]&gt;0,(Data[[#This Row],[Tintern ]]-Data[[#This Row],[temperatuur]])*Uitgangspunten!$B$9,0),1)</f>
        <v>0</v>
      </c>
      <c r="I6439"/>
      <c r="J6439"/>
      <c r="K6439" s="6"/>
      <c r="O6439" s="5"/>
      <c r="P6439" s="8"/>
      <c r="U6439"/>
      <c r="V6439"/>
    </row>
    <row r="6440" spans="1:22" x14ac:dyDescent="0.25">
      <c r="A6440">
        <v>2000</v>
      </c>
      <c r="B6440">
        <v>5</v>
      </c>
      <c r="C6440">
        <v>10</v>
      </c>
      <c r="D6440">
        <v>6</v>
      </c>
      <c r="E6440" s="13">
        <v>15.9</v>
      </c>
      <c r="F6440" s="7">
        <f>(((20-15)/(MIN($E$2:$E$8761)-15))*Data[[#This Row],[temperatuur]])+18.151</f>
        <v>14.810663865546218</v>
      </c>
      <c r="G6440" s="7">
        <f>Data[[#This Row],[Tintern ]]-Data[[#This Row],[temperatuur]]</f>
        <v>-1.0893361344537826</v>
      </c>
      <c r="H6440" s="7">
        <f>ROUND(IF(Data[[#This Row],[deltaT]]&gt;0,(Data[[#This Row],[Tintern ]]-Data[[#This Row],[temperatuur]])*Uitgangspunten!$B$9,0),1)</f>
        <v>0</v>
      </c>
      <c r="I6440"/>
      <c r="J6440"/>
      <c r="K6440" s="6"/>
      <c r="O6440" s="5"/>
      <c r="P6440" s="8"/>
      <c r="U6440"/>
      <c r="V6440"/>
    </row>
    <row r="6441" spans="1:22" x14ac:dyDescent="0.25">
      <c r="A6441">
        <v>2000</v>
      </c>
      <c r="B6441">
        <v>5</v>
      </c>
      <c r="C6441">
        <v>10</v>
      </c>
      <c r="D6441">
        <v>7</v>
      </c>
      <c r="E6441" s="13">
        <v>18.3</v>
      </c>
      <c r="F6441" s="7">
        <f>(((20-15)/(MIN($E$2:$E$8761)-15))*Data[[#This Row],[temperatuur]])+18.151</f>
        <v>14.306462184873949</v>
      </c>
      <c r="G6441" s="7">
        <f>Data[[#This Row],[Tintern ]]-Data[[#This Row],[temperatuur]]</f>
        <v>-3.9935378151260519</v>
      </c>
      <c r="H6441" s="7">
        <f>ROUND(IF(Data[[#This Row],[deltaT]]&gt;0,(Data[[#This Row],[Tintern ]]-Data[[#This Row],[temperatuur]])*Uitgangspunten!$B$9,0),1)</f>
        <v>0</v>
      </c>
      <c r="I6441"/>
      <c r="J6441"/>
      <c r="K6441" s="6"/>
      <c r="O6441" s="5"/>
      <c r="P6441" s="8"/>
      <c r="U6441"/>
      <c r="V6441"/>
    </row>
    <row r="6442" spans="1:22" x14ac:dyDescent="0.25">
      <c r="A6442">
        <v>2000</v>
      </c>
      <c r="B6442">
        <v>5</v>
      </c>
      <c r="C6442">
        <v>10</v>
      </c>
      <c r="D6442">
        <v>8</v>
      </c>
      <c r="E6442" s="13">
        <v>21.3</v>
      </c>
      <c r="F6442" s="7">
        <f>(((20-15)/(MIN($E$2:$E$8761)-15))*Data[[#This Row],[temperatuur]])+18.151</f>
        <v>13.676210084033613</v>
      </c>
      <c r="G6442" s="7">
        <f>Data[[#This Row],[Tintern ]]-Data[[#This Row],[temperatuur]]</f>
        <v>-7.6237899159663876</v>
      </c>
      <c r="H6442" s="7">
        <f>ROUND(IF(Data[[#This Row],[deltaT]]&gt;0,(Data[[#This Row],[Tintern ]]-Data[[#This Row],[temperatuur]])*Uitgangspunten!$B$9,0),1)</f>
        <v>0</v>
      </c>
      <c r="I6442"/>
      <c r="J6442"/>
      <c r="K6442" s="6"/>
      <c r="O6442" s="5"/>
      <c r="P6442" s="8"/>
      <c r="U6442"/>
      <c r="V6442"/>
    </row>
    <row r="6443" spans="1:22" x14ac:dyDescent="0.25">
      <c r="A6443">
        <v>2000</v>
      </c>
      <c r="B6443">
        <v>5</v>
      </c>
      <c r="C6443">
        <v>10</v>
      </c>
      <c r="D6443">
        <v>9</v>
      </c>
      <c r="E6443" s="13">
        <v>23.3</v>
      </c>
      <c r="F6443" s="7">
        <f>(((20-15)/(MIN($E$2:$E$8761)-15))*Data[[#This Row],[temperatuur]])+18.151</f>
        <v>13.256042016806722</v>
      </c>
      <c r="G6443" s="7">
        <f>Data[[#This Row],[Tintern ]]-Data[[#This Row],[temperatuur]]</f>
        <v>-10.043957983193279</v>
      </c>
      <c r="H6443" s="7">
        <f>ROUND(IF(Data[[#This Row],[deltaT]]&gt;0,(Data[[#This Row],[Tintern ]]-Data[[#This Row],[temperatuur]])*Uitgangspunten!$B$9,0),1)</f>
        <v>0</v>
      </c>
      <c r="I6443"/>
      <c r="J6443"/>
      <c r="K6443" s="6"/>
      <c r="O6443" s="5"/>
      <c r="P6443" s="8"/>
      <c r="U6443"/>
      <c r="V6443"/>
    </row>
    <row r="6444" spans="1:22" x14ac:dyDescent="0.25">
      <c r="A6444">
        <v>2000</v>
      </c>
      <c r="B6444">
        <v>5</v>
      </c>
      <c r="C6444">
        <v>10</v>
      </c>
      <c r="D6444">
        <v>10</v>
      </c>
      <c r="E6444" s="13">
        <v>24.6</v>
      </c>
      <c r="F6444" s="7">
        <f>(((20-15)/(MIN($E$2:$E$8761)-15))*Data[[#This Row],[temperatuur]])+18.151</f>
        <v>12.982932773109244</v>
      </c>
      <c r="G6444" s="7">
        <f>Data[[#This Row],[Tintern ]]-Data[[#This Row],[temperatuur]]</f>
        <v>-11.617067226890757</v>
      </c>
      <c r="H6444" s="7">
        <f>ROUND(IF(Data[[#This Row],[deltaT]]&gt;0,(Data[[#This Row],[Tintern ]]-Data[[#This Row],[temperatuur]])*Uitgangspunten!$B$9,0),1)</f>
        <v>0</v>
      </c>
      <c r="I6444"/>
      <c r="J6444"/>
      <c r="K6444" s="6"/>
      <c r="O6444" s="5"/>
      <c r="P6444" s="8"/>
      <c r="U6444"/>
      <c r="V6444"/>
    </row>
    <row r="6445" spans="1:22" x14ac:dyDescent="0.25">
      <c r="A6445">
        <v>2000</v>
      </c>
      <c r="B6445">
        <v>5</v>
      </c>
      <c r="C6445">
        <v>10</v>
      </c>
      <c r="D6445">
        <v>11</v>
      </c>
      <c r="E6445" s="13">
        <v>25.8</v>
      </c>
      <c r="F6445" s="7">
        <f>(((20-15)/(MIN($E$2:$E$8761)-15))*Data[[#This Row],[temperatuur]])+18.151</f>
        <v>12.730831932773109</v>
      </c>
      <c r="G6445" s="7">
        <f>Data[[#This Row],[Tintern ]]-Data[[#This Row],[temperatuur]]</f>
        <v>-13.069168067226892</v>
      </c>
      <c r="H6445" s="7">
        <f>ROUND(IF(Data[[#This Row],[deltaT]]&gt;0,(Data[[#This Row],[Tintern ]]-Data[[#This Row],[temperatuur]])*Uitgangspunten!$B$9,0),1)</f>
        <v>0</v>
      </c>
      <c r="I6445"/>
      <c r="J6445"/>
      <c r="K6445" s="6"/>
      <c r="O6445" s="5"/>
      <c r="P6445" s="8"/>
      <c r="U6445"/>
      <c r="V6445"/>
    </row>
    <row r="6446" spans="1:22" x14ac:dyDescent="0.25">
      <c r="A6446">
        <v>2000</v>
      </c>
      <c r="B6446">
        <v>5</v>
      </c>
      <c r="C6446">
        <v>10</v>
      </c>
      <c r="D6446">
        <v>12</v>
      </c>
      <c r="E6446" s="13">
        <v>25.400000000000002</v>
      </c>
      <c r="F6446" s="7">
        <f>(((20-15)/(MIN($E$2:$E$8761)-15))*Data[[#This Row],[temperatuur]])+18.151</f>
        <v>12.814865546218487</v>
      </c>
      <c r="G6446" s="7">
        <f>Data[[#This Row],[Tintern ]]-Data[[#This Row],[temperatuur]]</f>
        <v>-12.585134453781516</v>
      </c>
      <c r="H6446" s="7">
        <f>ROUND(IF(Data[[#This Row],[deltaT]]&gt;0,(Data[[#This Row],[Tintern ]]-Data[[#This Row],[temperatuur]])*Uitgangspunten!$B$9,0),1)</f>
        <v>0</v>
      </c>
      <c r="I6446"/>
      <c r="J6446"/>
      <c r="K6446" s="6"/>
      <c r="O6446" s="5"/>
      <c r="P6446" s="8"/>
      <c r="U6446"/>
      <c r="V6446"/>
    </row>
    <row r="6447" spans="1:22" x14ac:dyDescent="0.25">
      <c r="A6447">
        <v>2000</v>
      </c>
      <c r="B6447">
        <v>5</v>
      </c>
      <c r="C6447">
        <v>10</v>
      </c>
      <c r="D6447">
        <v>13</v>
      </c>
      <c r="E6447" s="13">
        <v>26.8</v>
      </c>
      <c r="F6447" s="7">
        <f>(((20-15)/(MIN($E$2:$E$8761)-15))*Data[[#This Row],[temperatuur]])+18.151</f>
        <v>12.520747899159662</v>
      </c>
      <c r="G6447" s="7">
        <f>Data[[#This Row],[Tintern ]]-Data[[#This Row],[temperatuur]]</f>
        <v>-14.279252100840338</v>
      </c>
      <c r="H6447" s="7">
        <f>ROUND(IF(Data[[#This Row],[deltaT]]&gt;0,(Data[[#This Row],[Tintern ]]-Data[[#This Row],[temperatuur]])*Uitgangspunten!$B$9,0),1)</f>
        <v>0</v>
      </c>
      <c r="I6447"/>
      <c r="J6447"/>
      <c r="K6447" s="6"/>
      <c r="O6447" s="5"/>
      <c r="P6447" s="8"/>
      <c r="U6447"/>
      <c r="V6447"/>
    </row>
    <row r="6448" spans="1:22" x14ac:dyDescent="0.25">
      <c r="A6448">
        <v>2000</v>
      </c>
      <c r="B6448">
        <v>5</v>
      </c>
      <c r="C6448">
        <v>10</v>
      </c>
      <c r="D6448">
        <v>14</v>
      </c>
      <c r="E6448" s="13">
        <v>26.5</v>
      </c>
      <c r="F6448" s="7">
        <f>(((20-15)/(MIN($E$2:$E$8761)-15))*Data[[#This Row],[temperatuur]])+18.151</f>
        <v>12.583773109243698</v>
      </c>
      <c r="G6448" s="7">
        <f>Data[[#This Row],[Tintern ]]-Data[[#This Row],[temperatuur]]</f>
        <v>-13.916226890756302</v>
      </c>
      <c r="H6448" s="7">
        <f>ROUND(IF(Data[[#This Row],[deltaT]]&gt;0,(Data[[#This Row],[Tintern ]]-Data[[#This Row],[temperatuur]])*Uitgangspunten!$B$9,0),1)</f>
        <v>0</v>
      </c>
      <c r="I6448"/>
      <c r="J6448"/>
      <c r="K6448" s="6"/>
      <c r="O6448" s="5"/>
      <c r="P6448" s="8"/>
      <c r="U6448"/>
      <c r="V6448"/>
    </row>
    <row r="6449" spans="1:22" x14ac:dyDescent="0.25">
      <c r="A6449">
        <v>2000</v>
      </c>
      <c r="B6449">
        <v>5</v>
      </c>
      <c r="C6449">
        <v>10</v>
      </c>
      <c r="D6449">
        <v>15</v>
      </c>
      <c r="E6449" s="13">
        <v>25.900000000000002</v>
      </c>
      <c r="F6449" s="7">
        <f>(((20-15)/(MIN($E$2:$E$8761)-15))*Data[[#This Row],[temperatuur]])+18.151</f>
        <v>12.709823529411764</v>
      </c>
      <c r="G6449" s="7">
        <f>Data[[#This Row],[Tintern ]]-Data[[#This Row],[temperatuur]]</f>
        <v>-13.190176470588238</v>
      </c>
      <c r="H6449" s="7">
        <f>ROUND(IF(Data[[#This Row],[deltaT]]&gt;0,(Data[[#This Row],[Tintern ]]-Data[[#This Row],[temperatuur]])*Uitgangspunten!$B$9,0),1)</f>
        <v>0</v>
      </c>
      <c r="I6449"/>
      <c r="J6449"/>
      <c r="K6449" s="6"/>
      <c r="O6449" s="5"/>
      <c r="P6449" s="8"/>
      <c r="U6449"/>
      <c r="V6449"/>
    </row>
    <row r="6450" spans="1:22" x14ac:dyDescent="0.25">
      <c r="A6450">
        <v>2000</v>
      </c>
      <c r="B6450">
        <v>5</v>
      </c>
      <c r="C6450">
        <v>10</v>
      </c>
      <c r="D6450">
        <v>16</v>
      </c>
      <c r="E6450" s="13">
        <v>23.5</v>
      </c>
      <c r="F6450" s="7">
        <f>(((20-15)/(MIN($E$2:$E$8761)-15))*Data[[#This Row],[temperatuur]])+18.151</f>
        <v>13.214025210084033</v>
      </c>
      <c r="G6450" s="7">
        <f>Data[[#This Row],[Tintern ]]-Data[[#This Row],[temperatuur]]</f>
        <v>-10.285974789915967</v>
      </c>
      <c r="H6450" s="7">
        <f>ROUND(IF(Data[[#This Row],[deltaT]]&gt;0,(Data[[#This Row],[Tintern ]]-Data[[#This Row],[temperatuur]])*Uitgangspunten!$B$9,0),1)</f>
        <v>0</v>
      </c>
      <c r="I6450"/>
      <c r="J6450"/>
      <c r="K6450" s="6"/>
      <c r="O6450" s="5"/>
      <c r="P6450" s="8"/>
      <c r="U6450"/>
      <c r="V6450"/>
    </row>
    <row r="6451" spans="1:22" x14ac:dyDescent="0.25">
      <c r="A6451">
        <v>2000</v>
      </c>
      <c r="B6451">
        <v>5</v>
      </c>
      <c r="C6451">
        <v>10</v>
      </c>
      <c r="D6451">
        <v>17</v>
      </c>
      <c r="E6451" s="13">
        <v>21.200000000000003</v>
      </c>
      <c r="F6451" s="7">
        <f>(((20-15)/(MIN($E$2:$E$8761)-15))*Data[[#This Row],[temperatuur]])+18.151</f>
        <v>13.697218487394956</v>
      </c>
      <c r="G6451" s="7">
        <f>Data[[#This Row],[Tintern ]]-Data[[#This Row],[temperatuur]]</f>
        <v>-7.502781512605047</v>
      </c>
      <c r="H6451" s="7">
        <f>ROUND(IF(Data[[#This Row],[deltaT]]&gt;0,(Data[[#This Row],[Tintern ]]-Data[[#This Row],[temperatuur]])*Uitgangspunten!$B$9,0),1)</f>
        <v>0</v>
      </c>
      <c r="I6451"/>
      <c r="J6451"/>
      <c r="K6451" s="6"/>
      <c r="O6451" s="5"/>
      <c r="P6451" s="8"/>
      <c r="U6451"/>
      <c r="V6451"/>
    </row>
    <row r="6452" spans="1:22" x14ac:dyDescent="0.25">
      <c r="A6452">
        <v>2000</v>
      </c>
      <c r="B6452">
        <v>5</v>
      </c>
      <c r="C6452">
        <v>10</v>
      </c>
      <c r="D6452">
        <v>18</v>
      </c>
      <c r="E6452" s="13">
        <v>20</v>
      </c>
      <c r="F6452" s="7">
        <f>(((20-15)/(MIN($E$2:$E$8761)-15))*Data[[#This Row],[temperatuur]])+18.151</f>
        <v>13.949319327731093</v>
      </c>
      <c r="G6452" s="7">
        <f>Data[[#This Row],[Tintern ]]-Data[[#This Row],[temperatuur]]</f>
        <v>-6.050680672268907</v>
      </c>
      <c r="H6452" s="7">
        <f>ROUND(IF(Data[[#This Row],[deltaT]]&gt;0,(Data[[#This Row],[Tintern ]]-Data[[#This Row],[temperatuur]])*Uitgangspunten!$B$9,0),1)</f>
        <v>0</v>
      </c>
      <c r="I6452"/>
      <c r="J6452"/>
      <c r="K6452" s="6"/>
      <c r="O6452" s="5"/>
      <c r="P6452" s="8"/>
      <c r="U6452"/>
      <c r="V6452"/>
    </row>
    <row r="6453" spans="1:22" x14ac:dyDescent="0.25">
      <c r="A6453">
        <v>2000</v>
      </c>
      <c r="B6453">
        <v>5</v>
      </c>
      <c r="C6453">
        <v>10</v>
      </c>
      <c r="D6453">
        <v>19</v>
      </c>
      <c r="E6453" s="13">
        <v>19.5</v>
      </c>
      <c r="F6453" s="7">
        <f>(((20-15)/(MIN($E$2:$E$8761)-15))*Data[[#This Row],[temperatuur]])+18.151</f>
        <v>14.054361344537815</v>
      </c>
      <c r="G6453" s="7">
        <f>Data[[#This Row],[Tintern ]]-Data[[#This Row],[temperatuur]]</f>
        <v>-5.4456386554621847</v>
      </c>
      <c r="H6453" s="7">
        <f>ROUND(IF(Data[[#This Row],[deltaT]]&gt;0,(Data[[#This Row],[Tintern ]]-Data[[#This Row],[temperatuur]])*Uitgangspunten!$B$9,0),1)</f>
        <v>0</v>
      </c>
      <c r="I6453"/>
      <c r="J6453"/>
      <c r="K6453" s="6"/>
      <c r="O6453" s="5"/>
      <c r="P6453" s="8"/>
      <c r="U6453"/>
      <c r="V6453"/>
    </row>
    <row r="6454" spans="1:22" x14ac:dyDescent="0.25">
      <c r="A6454">
        <v>2000</v>
      </c>
      <c r="B6454">
        <v>5</v>
      </c>
      <c r="C6454">
        <v>10</v>
      </c>
      <c r="D6454">
        <v>20</v>
      </c>
      <c r="E6454" s="13">
        <v>18.7</v>
      </c>
      <c r="F6454" s="7">
        <f>(((20-15)/(MIN($E$2:$E$8761)-15))*Data[[#This Row],[temperatuur]])+18.151</f>
        <v>14.222428571428571</v>
      </c>
      <c r="G6454" s="7">
        <f>Data[[#This Row],[Tintern ]]-Data[[#This Row],[temperatuur]]</f>
        <v>-4.4775714285714283</v>
      </c>
      <c r="H6454" s="7">
        <f>ROUND(IF(Data[[#This Row],[deltaT]]&gt;0,(Data[[#This Row],[Tintern ]]-Data[[#This Row],[temperatuur]])*Uitgangspunten!$B$9,0),1)</f>
        <v>0</v>
      </c>
      <c r="I6454"/>
      <c r="J6454"/>
      <c r="K6454" s="6"/>
      <c r="O6454" s="5"/>
      <c r="P6454" s="8"/>
      <c r="U6454"/>
      <c r="V6454"/>
    </row>
    <row r="6455" spans="1:22" x14ac:dyDescent="0.25">
      <c r="A6455">
        <v>2000</v>
      </c>
      <c r="B6455">
        <v>5</v>
      </c>
      <c r="C6455">
        <v>10</v>
      </c>
      <c r="D6455">
        <v>21</v>
      </c>
      <c r="E6455" s="13">
        <v>18.3</v>
      </c>
      <c r="F6455" s="7">
        <f>(((20-15)/(MIN($E$2:$E$8761)-15))*Data[[#This Row],[temperatuur]])+18.151</f>
        <v>14.306462184873949</v>
      </c>
      <c r="G6455" s="7">
        <f>Data[[#This Row],[Tintern ]]-Data[[#This Row],[temperatuur]]</f>
        <v>-3.9935378151260519</v>
      </c>
      <c r="H6455" s="7">
        <f>ROUND(IF(Data[[#This Row],[deltaT]]&gt;0,(Data[[#This Row],[Tintern ]]-Data[[#This Row],[temperatuur]])*Uitgangspunten!$B$9,0),1)</f>
        <v>0</v>
      </c>
      <c r="I6455"/>
      <c r="J6455"/>
      <c r="K6455" s="6"/>
      <c r="O6455" s="5"/>
      <c r="P6455" s="8"/>
      <c r="U6455"/>
      <c r="V6455"/>
    </row>
    <row r="6456" spans="1:22" x14ac:dyDescent="0.25">
      <c r="A6456">
        <v>2000</v>
      </c>
      <c r="B6456">
        <v>5</v>
      </c>
      <c r="C6456">
        <v>10</v>
      </c>
      <c r="D6456">
        <v>22</v>
      </c>
      <c r="E6456" s="13">
        <v>17.2</v>
      </c>
      <c r="F6456" s="7">
        <f>(((20-15)/(MIN($E$2:$E$8761)-15))*Data[[#This Row],[temperatuur]])+18.151</f>
        <v>14.53755462184874</v>
      </c>
      <c r="G6456" s="7">
        <f>Data[[#This Row],[Tintern ]]-Data[[#This Row],[temperatuur]]</f>
        <v>-2.6624453781512596</v>
      </c>
      <c r="H6456" s="7">
        <f>ROUND(IF(Data[[#This Row],[deltaT]]&gt;0,(Data[[#This Row],[Tintern ]]-Data[[#This Row],[temperatuur]])*Uitgangspunten!$B$9,0),1)</f>
        <v>0</v>
      </c>
      <c r="I6456"/>
      <c r="J6456"/>
      <c r="K6456" s="6"/>
      <c r="O6456" s="5"/>
      <c r="P6456" s="8"/>
      <c r="U6456"/>
      <c r="V6456"/>
    </row>
    <row r="6457" spans="1:22" x14ac:dyDescent="0.25">
      <c r="A6457">
        <v>2000</v>
      </c>
      <c r="B6457">
        <v>5</v>
      </c>
      <c r="C6457">
        <v>10</v>
      </c>
      <c r="D6457">
        <v>23</v>
      </c>
      <c r="E6457" s="13">
        <v>17.5</v>
      </c>
      <c r="F6457" s="7">
        <f>(((20-15)/(MIN($E$2:$E$8761)-15))*Data[[#This Row],[temperatuur]])+18.151</f>
        <v>14.474529411764706</v>
      </c>
      <c r="G6457" s="7">
        <f>Data[[#This Row],[Tintern ]]-Data[[#This Row],[temperatuur]]</f>
        <v>-3.0254705882352937</v>
      </c>
      <c r="H6457" s="7">
        <f>ROUND(IF(Data[[#This Row],[deltaT]]&gt;0,(Data[[#This Row],[Tintern ]]-Data[[#This Row],[temperatuur]])*Uitgangspunten!$B$9,0),1)</f>
        <v>0</v>
      </c>
      <c r="I6457"/>
      <c r="J6457"/>
      <c r="K6457" s="6"/>
      <c r="O6457" s="5"/>
      <c r="P6457" s="8"/>
      <c r="U6457"/>
      <c r="V6457"/>
    </row>
    <row r="6458" spans="1:22" x14ac:dyDescent="0.25">
      <c r="A6458">
        <v>2000</v>
      </c>
      <c r="B6458">
        <v>5</v>
      </c>
      <c r="C6458">
        <v>10</v>
      </c>
      <c r="D6458">
        <v>24</v>
      </c>
      <c r="E6458" s="13">
        <v>16.400000000000002</v>
      </c>
      <c r="F6458" s="7">
        <f>(((20-15)/(MIN($E$2:$E$8761)-15))*Data[[#This Row],[temperatuur]])+18.151</f>
        <v>14.705621848739495</v>
      </c>
      <c r="G6458" s="7">
        <f>Data[[#This Row],[Tintern ]]-Data[[#This Row],[temperatuur]]</f>
        <v>-1.6943781512605067</v>
      </c>
      <c r="H6458" s="7">
        <f>ROUND(IF(Data[[#This Row],[deltaT]]&gt;0,(Data[[#This Row],[Tintern ]]-Data[[#This Row],[temperatuur]])*Uitgangspunten!$B$9,0),1)</f>
        <v>0</v>
      </c>
      <c r="I6458">
        <f>(MAX(E6434:E6457)+MIN(E6434:E6457))/20</f>
        <v>2.125</v>
      </c>
      <c r="J6458"/>
      <c r="K6458" s="6"/>
      <c r="O6458" s="5"/>
      <c r="P6458" s="8"/>
      <c r="U6458"/>
      <c r="V6458"/>
    </row>
    <row r="6459" spans="1:22" x14ac:dyDescent="0.25">
      <c r="A6459">
        <v>2000</v>
      </c>
      <c r="B6459">
        <v>5</v>
      </c>
      <c r="C6459">
        <v>11</v>
      </c>
      <c r="D6459">
        <v>1</v>
      </c>
      <c r="E6459" s="13">
        <v>15.600000000000001</v>
      </c>
      <c r="F6459" s="7">
        <f>(((20-15)/(MIN($E$2:$E$8761)-15))*Data[[#This Row],[temperatuur]])+18.151</f>
        <v>14.873689075630251</v>
      </c>
      <c r="G6459" s="7">
        <f>Data[[#This Row],[Tintern ]]-Data[[#This Row],[temperatuur]]</f>
        <v>-0.72631092436975031</v>
      </c>
      <c r="H6459" s="7">
        <f>ROUND(IF(Data[[#This Row],[deltaT]]&gt;0,(Data[[#This Row],[Tintern ]]-Data[[#This Row],[temperatuur]])*Uitgangspunten!$B$9,0),1)</f>
        <v>0</v>
      </c>
      <c r="I6459"/>
      <c r="J6459"/>
      <c r="K6459" s="6"/>
      <c r="O6459" s="5"/>
      <c r="P6459" s="8"/>
      <c r="U6459"/>
      <c r="V6459"/>
    </row>
    <row r="6460" spans="1:22" x14ac:dyDescent="0.25">
      <c r="A6460">
        <v>2000</v>
      </c>
      <c r="B6460">
        <v>5</v>
      </c>
      <c r="C6460">
        <v>11</v>
      </c>
      <c r="D6460">
        <v>2</v>
      </c>
      <c r="E6460" s="13">
        <v>15</v>
      </c>
      <c r="F6460" s="7">
        <f>(((20-15)/(MIN($E$2:$E$8761)-15))*Data[[#This Row],[temperatuur]])+18.151</f>
        <v>14.99973949579832</v>
      </c>
      <c r="G6460" s="7">
        <f>Data[[#This Row],[Tintern ]]-Data[[#This Row],[temperatuur]]</f>
        <v>-2.6050420168033384E-4</v>
      </c>
      <c r="H6460" s="7">
        <f>ROUND(IF(Data[[#This Row],[deltaT]]&gt;0,(Data[[#This Row],[Tintern ]]-Data[[#This Row],[temperatuur]])*Uitgangspunten!$B$9,0),1)</f>
        <v>0</v>
      </c>
      <c r="I6460"/>
      <c r="J6460"/>
      <c r="K6460" s="6"/>
      <c r="O6460" s="5"/>
      <c r="P6460" s="8"/>
      <c r="U6460"/>
      <c r="V6460"/>
    </row>
    <row r="6461" spans="1:22" x14ac:dyDescent="0.25">
      <c r="A6461">
        <v>2000</v>
      </c>
      <c r="B6461">
        <v>5</v>
      </c>
      <c r="C6461">
        <v>11</v>
      </c>
      <c r="D6461">
        <v>7</v>
      </c>
      <c r="E6461" s="13">
        <v>16.100000000000001</v>
      </c>
      <c r="F6461" s="7">
        <f>(((20-15)/(MIN($E$2:$E$8761)-15))*Data[[#This Row],[temperatuur]])+18.151</f>
        <v>14.768647058823529</v>
      </c>
      <c r="G6461" s="7">
        <f>Data[[#This Row],[Tintern ]]-Data[[#This Row],[temperatuur]]</f>
        <v>-1.3313529411764726</v>
      </c>
      <c r="H6461" s="7">
        <f>ROUND(IF(Data[[#This Row],[deltaT]]&gt;0,(Data[[#This Row],[Tintern ]]-Data[[#This Row],[temperatuur]])*Uitgangspunten!$B$9,0),1)</f>
        <v>0</v>
      </c>
      <c r="I6461"/>
      <c r="J6461"/>
      <c r="K6461" s="6"/>
      <c r="O6461" s="5"/>
      <c r="P6461" s="8"/>
      <c r="U6461"/>
      <c r="V6461"/>
    </row>
    <row r="6462" spans="1:22" x14ac:dyDescent="0.25">
      <c r="A6462">
        <v>2000</v>
      </c>
      <c r="B6462">
        <v>5</v>
      </c>
      <c r="C6462">
        <v>11</v>
      </c>
      <c r="D6462">
        <v>8</v>
      </c>
      <c r="E6462" s="13">
        <v>17.8</v>
      </c>
      <c r="F6462" s="7">
        <f>(((20-15)/(MIN($E$2:$E$8761)-15))*Data[[#This Row],[temperatuur]])+18.151</f>
        <v>14.411504201680671</v>
      </c>
      <c r="G6462" s="7">
        <f>Data[[#This Row],[Tintern ]]-Data[[#This Row],[temperatuur]]</f>
        <v>-3.3884957983193296</v>
      </c>
      <c r="H6462" s="7">
        <f>ROUND(IF(Data[[#This Row],[deltaT]]&gt;0,(Data[[#This Row],[Tintern ]]-Data[[#This Row],[temperatuur]])*Uitgangspunten!$B$9,0),1)</f>
        <v>0</v>
      </c>
      <c r="I6462"/>
      <c r="J6462"/>
      <c r="K6462" s="6"/>
      <c r="O6462" s="5"/>
      <c r="P6462" s="8"/>
      <c r="U6462"/>
      <c r="V6462"/>
    </row>
    <row r="6463" spans="1:22" x14ac:dyDescent="0.25">
      <c r="A6463">
        <v>2000</v>
      </c>
      <c r="B6463">
        <v>5</v>
      </c>
      <c r="C6463">
        <v>11</v>
      </c>
      <c r="D6463">
        <v>9</v>
      </c>
      <c r="E6463" s="13">
        <v>19.8</v>
      </c>
      <c r="F6463" s="7">
        <f>(((20-15)/(MIN($E$2:$E$8761)-15))*Data[[#This Row],[temperatuur]])+18.151</f>
        <v>13.991336134453782</v>
      </c>
      <c r="G6463" s="7">
        <f>Data[[#This Row],[Tintern ]]-Data[[#This Row],[temperatuur]]</f>
        <v>-5.8086638655462188</v>
      </c>
      <c r="H6463" s="7">
        <f>ROUND(IF(Data[[#This Row],[deltaT]]&gt;0,(Data[[#This Row],[Tintern ]]-Data[[#This Row],[temperatuur]])*Uitgangspunten!$B$9,0),1)</f>
        <v>0</v>
      </c>
      <c r="I6463"/>
      <c r="J6463"/>
      <c r="K6463" s="6"/>
      <c r="O6463" s="5"/>
      <c r="P6463" s="8"/>
      <c r="U6463"/>
      <c r="V6463"/>
    </row>
    <row r="6464" spans="1:22" x14ac:dyDescent="0.25">
      <c r="A6464">
        <v>2000</v>
      </c>
      <c r="B6464">
        <v>5</v>
      </c>
      <c r="C6464">
        <v>11</v>
      </c>
      <c r="D6464">
        <v>10</v>
      </c>
      <c r="E6464" s="13">
        <v>21.8</v>
      </c>
      <c r="F6464" s="7">
        <f>(((20-15)/(MIN($E$2:$E$8761)-15))*Data[[#This Row],[temperatuur]])+18.151</f>
        <v>13.571168067226889</v>
      </c>
      <c r="G6464" s="7">
        <f>Data[[#This Row],[Tintern ]]-Data[[#This Row],[temperatuur]]</f>
        <v>-8.2288319327731116</v>
      </c>
      <c r="H6464" s="7">
        <f>ROUND(IF(Data[[#This Row],[deltaT]]&gt;0,(Data[[#This Row],[Tintern ]]-Data[[#This Row],[temperatuur]])*Uitgangspunten!$B$9,0),1)</f>
        <v>0</v>
      </c>
      <c r="I6464"/>
      <c r="J6464"/>
      <c r="K6464" s="6"/>
      <c r="O6464" s="5"/>
      <c r="P6464" s="8"/>
      <c r="U6464"/>
      <c r="V6464"/>
    </row>
    <row r="6465" spans="1:22" x14ac:dyDescent="0.25">
      <c r="A6465">
        <v>2000</v>
      </c>
      <c r="B6465">
        <v>5</v>
      </c>
      <c r="C6465">
        <v>11</v>
      </c>
      <c r="D6465">
        <v>11</v>
      </c>
      <c r="E6465" s="13">
        <v>23</v>
      </c>
      <c r="F6465" s="7">
        <f>(((20-15)/(MIN($E$2:$E$8761)-15))*Data[[#This Row],[temperatuur]])+18.151</f>
        <v>13.319067226890756</v>
      </c>
      <c r="G6465" s="7">
        <f>Data[[#This Row],[Tintern ]]-Data[[#This Row],[temperatuur]]</f>
        <v>-9.6809327731092445</v>
      </c>
      <c r="H6465" s="7">
        <f>ROUND(IF(Data[[#This Row],[deltaT]]&gt;0,(Data[[#This Row],[Tintern ]]-Data[[#This Row],[temperatuur]])*Uitgangspunten!$B$9,0),1)</f>
        <v>0</v>
      </c>
      <c r="I6465"/>
      <c r="J6465"/>
      <c r="K6465" s="6"/>
      <c r="O6465" s="5"/>
      <c r="P6465" s="8"/>
      <c r="U6465"/>
      <c r="V6465"/>
    </row>
    <row r="6466" spans="1:22" x14ac:dyDescent="0.25">
      <c r="A6466">
        <v>2000</v>
      </c>
      <c r="B6466">
        <v>5</v>
      </c>
      <c r="C6466">
        <v>11</v>
      </c>
      <c r="D6466">
        <v>12</v>
      </c>
      <c r="E6466" s="13">
        <v>23.900000000000002</v>
      </c>
      <c r="F6466" s="7">
        <f>(((20-15)/(MIN($E$2:$E$8761)-15))*Data[[#This Row],[temperatuur]])+18.151</f>
        <v>13.129991596638654</v>
      </c>
      <c r="G6466" s="7">
        <f>Data[[#This Row],[Tintern ]]-Data[[#This Row],[temperatuur]]</f>
        <v>-10.770008403361349</v>
      </c>
      <c r="H6466" s="7">
        <f>ROUND(IF(Data[[#This Row],[deltaT]]&gt;0,(Data[[#This Row],[Tintern ]]-Data[[#This Row],[temperatuur]])*Uitgangspunten!$B$9,0),1)</f>
        <v>0</v>
      </c>
      <c r="I6466"/>
      <c r="J6466"/>
      <c r="K6466" s="6"/>
      <c r="O6466" s="5"/>
      <c r="P6466" s="8"/>
      <c r="U6466"/>
      <c r="V6466"/>
    </row>
    <row r="6467" spans="1:22" x14ac:dyDescent="0.25">
      <c r="A6467">
        <v>2000</v>
      </c>
      <c r="B6467">
        <v>5</v>
      </c>
      <c r="C6467">
        <v>11</v>
      </c>
      <c r="D6467">
        <v>13</v>
      </c>
      <c r="E6467" s="13">
        <v>24.6</v>
      </c>
      <c r="F6467" s="7">
        <f>(((20-15)/(MIN($E$2:$E$8761)-15))*Data[[#This Row],[temperatuur]])+18.151</f>
        <v>12.982932773109244</v>
      </c>
      <c r="G6467" s="7">
        <f>Data[[#This Row],[Tintern ]]-Data[[#This Row],[temperatuur]]</f>
        <v>-11.617067226890757</v>
      </c>
      <c r="H6467" s="7">
        <f>ROUND(IF(Data[[#This Row],[deltaT]]&gt;0,(Data[[#This Row],[Tintern ]]-Data[[#This Row],[temperatuur]])*Uitgangspunten!$B$9,0),1)</f>
        <v>0</v>
      </c>
      <c r="I6467"/>
      <c r="J6467"/>
      <c r="K6467" s="6"/>
      <c r="O6467" s="5"/>
      <c r="P6467" s="8"/>
      <c r="U6467"/>
      <c r="V6467"/>
    </row>
    <row r="6468" spans="1:22" x14ac:dyDescent="0.25">
      <c r="A6468">
        <v>2000</v>
      </c>
      <c r="B6468">
        <v>5</v>
      </c>
      <c r="C6468">
        <v>11</v>
      </c>
      <c r="D6468">
        <v>14</v>
      </c>
      <c r="E6468" s="13">
        <v>24.8</v>
      </c>
      <c r="F6468" s="7">
        <f>(((20-15)/(MIN($E$2:$E$8761)-15))*Data[[#This Row],[temperatuur]])+18.151</f>
        <v>12.940915966386555</v>
      </c>
      <c r="G6468" s="7">
        <f>Data[[#This Row],[Tintern ]]-Data[[#This Row],[temperatuur]]</f>
        <v>-11.859084033613446</v>
      </c>
      <c r="H6468" s="7">
        <f>ROUND(IF(Data[[#This Row],[deltaT]]&gt;0,(Data[[#This Row],[Tintern ]]-Data[[#This Row],[temperatuur]])*Uitgangspunten!$B$9,0),1)</f>
        <v>0</v>
      </c>
      <c r="I6468"/>
      <c r="J6468"/>
      <c r="K6468" s="6"/>
      <c r="O6468" s="5"/>
      <c r="P6468" s="8"/>
      <c r="U6468"/>
      <c r="V6468"/>
    </row>
    <row r="6469" spans="1:22" x14ac:dyDescent="0.25">
      <c r="A6469">
        <v>2000</v>
      </c>
      <c r="B6469">
        <v>5</v>
      </c>
      <c r="C6469">
        <v>11</v>
      </c>
      <c r="D6469">
        <v>15</v>
      </c>
      <c r="E6469" s="13">
        <v>23.1</v>
      </c>
      <c r="F6469" s="7">
        <f>(((20-15)/(MIN($E$2:$E$8761)-15))*Data[[#This Row],[temperatuur]])+18.151</f>
        <v>13.298058823529411</v>
      </c>
      <c r="G6469" s="7">
        <f>Data[[#This Row],[Tintern ]]-Data[[#This Row],[temperatuur]]</f>
        <v>-9.8019411764705904</v>
      </c>
      <c r="H6469" s="7">
        <f>ROUND(IF(Data[[#This Row],[deltaT]]&gt;0,(Data[[#This Row],[Tintern ]]-Data[[#This Row],[temperatuur]])*Uitgangspunten!$B$9,0),1)</f>
        <v>0</v>
      </c>
      <c r="I6469"/>
      <c r="J6469"/>
      <c r="K6469" s="6"/>
      <c r="O6469" s="5"/>
      <c r="P6469" s="8"/>
      <c r="U6469"/>
      <c r="V6469"/>
    </row>
    <row r="6470" spans="1:22" x14ac:dyDescent="0.25">
      <c r="A6470">
        <v>2000</v>
      </c>
      <c r="B6470">
        <v>5</v>
      </c>
      <c r="C6470">
        <v>11</v>
      </c>
      <c r="D6470">
        <v>16</v>
      </c>
      <c r="E6470" s="13">
        <v>23</v>
      </c>
      <c r="F6470" s="7">
        <f>(((20-15)/(MIN($E$2:$E$8761)-15))*Data[[#This Row],[temperatuur]])+18.151</f>
        <v>13.319067226890756</v>
      </c>
      <c r="G6470" s="7">
        <f>Data[[#This Row],[Tintern ]]-Data[[#This Row],[temperatuur]]</f>
        <v>-9.6809327731092445</v>
      </c>
      <c r="H6470" s="7">
        <f>ROUND(IF(Data[[#This Row],[deltaT]]&gt;0,(Data[[#This Row],[Tintern ]]-Data[[#This Row],[temperatuur]])*Uitgangspunten!$B$9,0),1)</f>
        <v>0</v>
      </c>
      <c r="I6470"/>
      <c r="J6470"/>
      <c r="K6470" s="6"/>
      <c r="O6470" s="5"/>
      <c r="P6470" s="8"/>
      <c r="U6470"/>
      <c r="V6470"/>
    </row>
    <row r="6471" spans="1:22" x14ac:dyDescent="0.25">
      <c r="A6471">
        <v>2000</v>
      </c>
      <c r="B6471">
        <v>5</v>
      </c>
      <c r="C6471">
        <v>11</v>
      </c>
      <c r="D6471">
        <v>17</v>
      </c>
      <c r="E6471" s="13">
        <v>22</v>
      </c>
      <c r="F6471" s="7">
        <f>(((20-15)/(MIN($E$2:$E$8761)-15))*Data[[#This Row],[temperatuur]])+18.151</f>
        <v>13.5291512605042</v>
      </c>
      <c r="G6471" s="7">
        <f>Data[[#This Row],[Tintern ]]-Data[[#This Row],[temperatuur]]</f>
        <v>-8.4708487394957999</v>
      </c>
      <c r="H6471" s="7">
        <f>ROUND(IF(Data[[#This Row],[deltaT]]&gt;0,(Data[[#This Row],[Tintern ]]-Data[[#This Row],[temperatuur]])*Uitgangspunten!$B$9,0),1)</f>
        <v>0</v>
      </c>
      <c r="I6471"/>
      <c r="J6471"/>
      <c r="K6471" s="6"/>
      <c r="O6471" s="5"/>
      <c r="P6471" s="8"/>
      <c r="U6471"/>
      <c r="V6471"/>
    </row>
    <row r="6472" spans="1:22" x14ac:dyDescent="0.25">
      <c r="A6472">
        <v>2000</v>
      </c>
      <c r="B6472">
        <v>5</v>
      </c>
      <c r="C6472">
        <v>11</v>
      </c>
      <c r="D6472">
        <v>18</v>
      </c>
      <c r="E6472" s="13">
        <v>20.100000000000001</v>
      </c>
      <c r="F6472" s="7">
        <f>(((20-15)/(MIN($E$2:$E$8761)-15))*Data[[#This Row],[temperatuur]])+18.151</f>
        <v>13.928310924369747</v>
      </c>
      <c r="G6472" s="7">
        <f>Data[[#This Row],[Tintern ]]-Data[[#This Row],[temperatuur]]</f>
        <v>-6.1716890756302547</v>
      </c>
      <c r="H6472" s="7">
        <f>ROUND(IF(Data[[#This Row],[deltaT]]&gt;0,(Data[[#This Row],[Tintern ]]-Data[[#This Row],[temperatuur]])*Uitgangspunten!$B$9,0),1)</f>
        <v>0</v>
      </c>
      <c r="I6472"/>
      <c r="J6472"/>
      <c r="K6472" s="6"/>
      <c r="O6472" s="5"/>
      <c r="P6472" s="8"/>
      <c r="U6472"/>
      <c r="V6472"/>
    </row>
    <row r="6473" spans="1:22" x14ac:dyDescent="0.25">
      <c r="A6473">
        <v>2000</v>
      </c>
      <c r="B6473">
        <v>5</v>
      </c>
      <c r="C6473">
        <v>11</v>
      </c>
      <c r="D6473">
        <v>19</v>
      </c>
      <c r="E6473" s="13">
        <v>19.3</v>
      </c>
      <c r="F6473" s="7">
        <f>(((20-15)/(MIN($E$2:$E$8761)-15))*Data[[#This Row],[temperatuur]])+18.151</f>
        <v>14.096378151260504</v>
      </c>
      <c r="G6473" s="7">
        <f>Data[[#This Row],[Tintern ]]-Data[[#This Row],[temperatuur]]</f>
        <v>-5.2036218487394965</v>
      </c>
      <c r="H6473" s="7">
        <f>ROUND(IF(Data[[#This Row],[deltaT]]&gt;0,(Data[[#This Row],[Tintern ]]-Data[[#This Row],[temperatuur]])*Uitgangspunten!$B$9,0),1)</f>
        <v>0</v>
      </c>
      <c r="I6473"/>
      <c r="J6473"/>
      <c r="K6473" s="6"/>
      <c r="O6473" s="5"/>
      <c r="P6473" s="8"/>
      <c r="U6473"/>
      <c r="V6473"/>
    </row>
    <row r="6474" spans="1:22" x14ac:dyDescent="0.25">
      <c r="A6474">
        <v>2000</v>
      </c>
      <c r="B6474">
        <v>5</v>
      </c>
      <c r="C6474">
        <v>11</v>
      </c>
      <c r="D6474">
        <v>20</v>
      </c>
      <c r="E6474" s="13">
        <v>17.8</v>
      </c>
      <c r="F6474" s="7">
        <f>(((20-15)/(MIN($E$2:$E$8761)-15))*Data[[#This Row],[temperatuur]])+18.151</f>
        <v>14.411504201680671</v>
      </c>
      <c r="G6474" s="7">
        <f>Data[[#This Row],[Tintern ]]-Data[[#This Row],[temperatuur]]</f>
        <v>-3.3884957983193296</v>
      </c>
      <c r="H6474" s="7">
        <f>ROUND(IF(Data[[#This Row],[deltaT]]&gt;0,(Data[[#This Row],[Tintern ]]-Data[[#This Row],[temperatuur]])*Uitgangspunten!$B$9,0),1)</f>
        <v>0</v>
      </c>
      <c r="I6474"/>
      <c r="J6474"/>
      <c r="K6474" s="6"/>
      <c r="O6474" s="5"/>
      <c r="P6474" s="8"/>
      <c r="U6474"/>
      <c r="V6474"/>
    </row>
    <row r="6475" spans="1:22" x14ac:dyDescent="0.25">
      <c r="A6475">
        <v>2000</v>
      </c>
      <c r="B6475">
        <v>5</v>
      </c>
      <c r="C6475">
        <v>11</v>
      </c>
      <c r="D6475">
        <v>21</v>
      </c>
      <c r="E6475" s="13">
        <v>16.400000000000002</v>
      </c>
      <c r="F6475" s="7">
        <f>(((20-15)/(MIN($E$2:$E$8761)-15))*Data[[#This Row],[temperatuur]])+18.151</f>
        <v>14.705621848739495</v>
      </c>
      <c r="G6475" s="7">
        <f>Data[[#This Row],[Tintern ]]-Data[[#This Row],[temperatuur]]</f>
        <v>-1.6943781512605067</v>
      </c>
      <c r="H6475" s="7">
        <f>ROUND(IF(Data[[#This Row],[deltaT]]&gt;0,(Data[[#This Row],[Tintern ]]-Data[[#This Row],[temperatuur]])*Uitgangspunten!$B$9,0),1)</f>
        <v>0</v>
      </c>
      <c r="I6475"/>
      <c r="J6475"/>
      <c r="K6475" s="6"/>
      <c r="O6475" s="5"/>
      <c r="P6475" s="8"/>
      <c r="U6475"/>
      <c r="V6475"/>
    </row>
    <row r="6476" spans="1:22" x14ac:dyDescent="0.25">
      <c r="A6476">
        <v>2000</v>
      </c>
      <c r="B6476">
        <v>5</v>
      </c>
      <c r="C6476">
        <v>11</v>
      </c>
      <c r="D6476">
        <v>22</v>
      </c>
      <c r="E6476" s="13">
        <v>15.200000000000001</v>
      </c>
      <c r="F6476" s="7">
        <f>(((20-15)/(MIN($E$2:$E$8761)-15))*Data[[#This Row],[temperatuur]])+18.151</f>
        <v>14.957722689075631</v>
      </c>
      <c r="G6476" s="7">
        <f>Data[[#This Row],[Tintern ]]-Data[[#This Row],[temperatuur]]</f>
        <v>-0.24227731092437033</v>
      </c>
      <c r="H6476" s="7">
        <f>ROUND(IF(Data[[#This Row],[deltaT]]&gt;0,(Data[[#This Row],[Tintern ]]-Data[[#This Row],[temperatuur]])*Uitgangspunten!$B$9,0),1)</f>
        <v>0</v>
      </c>
      <c r="I6476"/>
      <c r="J6476"/>
      <c r="K6476" s="6"/>
      <c r="O6476" s="5"/>
      <c r="P6476" s="8"/>
      <c r="U6476"/>
      <c r="V6476"/>
    </row>
    <row r="6477" spans="1:22" x14ac:dyDescent="0.25">
      <c r="A6477">
        <v>2000</v>
      </c>
      <c r="B6477">
        <v>5</v>
      </c>
      <c r="C6477">
        <v>12</v>
      </c>
      <c r="D6477">
        <v>7</v>
      </c>
      <c r="E6477" s="13">
        <v>15.200000000000001</v>
      </c>
      <c r="F6477" s="7">
        <f>(((20-15)/(MIN($E$2:$E$8761)-15))*Data[[#This Row],[temperatuur]])+18.151</f>
        <v>14.957722689075631</v>
      </c>
      <c r="G6477" s="7">
        <f>Data[[#This Row],[Tintern ]]-Data[[#This Row],[temperatuur]]</f>
        <v>-0.24227731092437033</v>
      </c>
      <c r="H6477" s="7">
        <f>ROUND(IF(Data[[#This Row],[deltaT]]&gt;0,(Data[[#This Row],[Tintern ]]-Data[[#This Row],[temperatuur]])*Uitgangspunten!$B$9,0),1)</f>
        <v>0</v>
      </c>
      <c r="I6477"/>
      <c r="J6477"/>
      <c r="K6477" s="6"/>
      <c r="O6477" s="5"/>
      <c r="P6477" s="8"/>
      <c r="U6477"/>
      <c r="V6477"/>
    </row>
    <row r="6478" spans="1:22" x14ac:dyDescent="0.25">
      <c r="A6478">
        <v>2000</v>
      </c>
      <c r="B6478">
        <v>5</v>
      </c>
      <c r="C6478">
        <v>12</v>
      </c>
      <c r="D6478">
        <v>8</v>
      </c>
      <c r="E6478" s="13">
        <v>18</v>
      </c>
      <c r="F6478" s="7">
        <f>(((20-15)/(MIN($E$2:$E$8761)-15))*Data[[#This Row],[temperatuur]])+18.151</f>
        <v>14.369487394957982</v>
      </c>
      <c r="G6478" s="7">
        <f>Data[[#This Row],[Tintern ]]-Data[[#This Row],[temperatuur]]</f>
        <v>-3.6305126050420178</v>
      </c>
      <c r="H6478" s="7">
        <f>ROUND(IF(Data[[#This Row],[deltaT]]&gt;0,(Data[[#This Row],[Tintern ]]-Data[[#This Row],[temperatuur]])*Uitgangspunten!$B$9,0),1)</f>
        <v>0</v>
      </c>
      <c r="I6478"/>
      <c r="J6478"/>
      <c r="K6478" s="6"/>
      <c r="O6478" s="5"/>
      <c r="P6478" s="8"/>
      <c r="U6478"/>
      <c r="V6478"/>
    </row>
    <row r="6479" spans="1:22" x14ac:dyDescent="0.25">
      <c r="A6479">
        <v>2000</v>
      </c>
      <c r="B6479">
        <v>5</v>
      </c>
      <c r="C6479">
        <v>12</v>
      </c>
      <c r="D6479">
        <v>9</v>
      </c>
      <c r="E6479" s="13">
        <v>19.700000000000003</v>
      </c>
      <c r="F6479" s="7">
        <f>(((20-15)/(MIN($E$2:$E$8761)-15))*Data[[#This Row],[temperatuur]])+18.151</f>
        <v>14.012344537815125</v>
      </c>
      <c r="G6479" s="7">
        <f>Data[[#This Row],[Tintern ]]-Data[[#This Row],[temperatuur]]</f>
        <v>-5.6876554621848783</v>
      </c>
      <c r="H6479" s="7">
        <f>ROUND(IF(Data[[#This Row],[deltaT]]&gt;0,(Data[[#This Row],[Tintern ]]-Data[[#This Row],[temperatuur]])*Uitgangspunten!$B$9,0),1)</f>
        <v>0</v>
      </c>
      <c r="I6479"/>
      <c r="J6479"/>
      <c r="K6479" s="6"/>
      <c r="O6479" s="5"/>
      <c r="P6479" s="8"/>
      <c r="U6479"/>
      <c r="V6479"/>
    </row>
    <row r="6480" spans="1:22" x14ac:dyDescent="0.25">
      <c r="A6480">
        <v>2000</v>
      </c>
      <c r="B6480">
        <v>5</v>
      </c>
      <c r="C6480">
        <v>12</v>
      </c>
      <c r="D6480">
        <v>10</v>
      </c>
      <c r="E6480" s="13">
        <v>22.200000000000003</v>
      </c>
      <c r="F6480" s="7">
        <f>(((20-15)/(MIN($E$2:$E$8761)-15))*Data[[#This Row],[temperatuur]])+18.151</f>
        <v>13.487134453781511</v>
      </c>
      <c r="G6480" s="7">
        <f>Data[[#This Row],[Tintern ]]-Data[[#This Row],[temperatuur]]</f>
        <v>-8.7128655462184916</v>
      </c>
      <c r="H6480" s="7">
        <f>ROUND(IF(Data[[#This Row],[deltaT]]&gt;0,(Data[[#This Row],[Tintern ]]-Data[[#This Row],[temperatuur]])*Uitgangspunten!$B$9,0),1)</f>
        <v>0</v>
      </c>
      <c r="I6480"/>
      <c r="J6480"/>
      <c r="K6480" s="6"/>
      <c r="O6480" s="5"/>
      <c r="P6480" s="8"/>
      <c r="U6480"/>
      <c r="V6480"/>
    </row>
    <row r="6481" spans="1:22" x14ac:dyDescent="0.25">
      <c r="A6481">
        <v>2000</v>
      </c>
      <c r="B6481">
        <v>5</v>
      </c>
      <c r="C6481">
        <v>12</v>
      </c>
      <c r="D6481">
        <v>11</v>
      </c>
      <c r="E6481" s="13">
        <v>23.8</v>
      </c>
      <c r="F6481" s="7">
        <f>(((20-15)/(MIN($E$2:$E$8761)-15))*Data[[#This Row],[temperatuur]])+18.151</f>
        <v>13.151</v>
      </c>
      <c r="G6481" s="7">
        <f>Data[[#This Row],[Tintern ]]-Data[[#This Row],[temperatuur]]</f>
        <v>-10.649000000000001</v>
      </c>
      <c r="H6481" s="7">
        <f>ROUND(IF(Data[[#This Row],[deltaT]]&gt;0,(Data[[#This Row],[Tintern ]]-Data[[#This Row],[temperatuur]])*Uitgangspunten!$B$9,0),1)</f>
        <v>0</v>
      </c>
      <c r="I6481"/>
      <c r="J6481"/>
      <c r="K6481" s="6"/>
      <c r="O6481" s="5"/>
      <c r="P6481" s="8"/>
      <c r="U6481"/>
      <c r="V6481"/>
    </row>
    <row r="6482" spans="1:22" x14ac:dyDescent="0.25">
      <c r="A6482">
        <v>2000</v>
      </c>
      <c r="B6482">
        <v>5</v>
      </c>
      <c r="C6482">
        <v>12</v>
      </c>
      <c r="D6482">
        <v>12</v>
      </c>
      <c r="E6482" s="13">
        <v>24.5</v>
      </c>
      <c r="F6482" s="7">
        <f>(((20-15)/(MIN($E$2:$E$8761)-15))*Data[[#This Row],[temperatuur]])+18.151</f>
        <v>13.003941176470587</v>
      </c>
      <c r="G6482" s="7">
        <f>Data[[#This Row],[Tintern ]]-Data[[#This Row],[temperatuur]]</f>
        <v>-11.496058823529413</v>
      </c>
      <c r="H6482" s="7">
        <f>ROUND(IF(Data[[#This Row],[deltaT]]&gt;0,(Data[[#This Row],[Tintern ]]-Data[[#This Row],[temperatuur]])*Uitgangspunten!$B$9,0),1)</f>
        <v>0</v>
      </c>
      <c r="I6482">
        <f>(MAX(E6458:E6481)+MIN(E6458:E6481))/20</f>
        <v>1.9899999999999998</v>
      </c>
      <c r="J6482"/>
      <c r="K6482" s="6"/>
      <c r="O6482" s="5"/>
      <c r="P6482" s="8"/>
      <c r="U6482"/>
      <c r="V6482"/>
    </row>
    <row r="6483" spans="1:22" x14ac:dyDescent="0.25">
      <c r="A6483">
        <v>2000</v>
      </c>
      <c r="B6483">
        <v>5</v>
      </c>
      <c r="C6483">
        <v>12</v>
      </c>
      <c r="D6483">
        <v>13</v>
      </c>
      <c r="E6483" s="13">
        <v>25.1</v>
      </c>
      <c r="F6483" s="7">
        <f>(((20-15)/(MIN($E$2:$E$8761)-15))*Data[[#This Row],[temperatuur]])+18.151</f>
        <v>12.87789075630252</v>
      </c>
      <c r="G6483" s="7">
        <f>Data[[#This Row],[Tintern ]]-Data[[#This Row],[temperatuur]]</f>
        <v>-12.222109243697481</v>
      </c>
      <c r="H6483" s="7">
        <f>ROUND(IF(Data[[#This Row],[deltaT]]&gt;0,(Data[[#This Row],[Tintern ]]-Data[[#This Row],[temperatuur]])*Uitgangspunten!$B$9,0),1)</f>
        <v>0</v>
      </c>
      <c r="I6483"/>
      <c r="J6483"/>
      <c r="K6483" s="6"/>
      <c r="O6483" s="5"/>
      <c r="P6483" s="8"/>
      <c r="U6483"/>
      <c r="V6483"/>
    </row>
    <row r="6484" spans="1:22" x14ac:dyDescent="0.25">
      <c r="A6484">
        <v>2000</v>
      </c>
      <c r="B6484">
        <v>5</v>
      </c>
      <c r="C6484">
        <v>12</v>
      </c>
      <c r="D6484">
        <v>14</v>
      </c>
      <c r="E6484" s="13">
        <v>25.200000000000003</v>
      </c>
      <c r="F6484" s="7">
        <f>(((20-15)/(MIN($E$2:$E$8761)-15))*Data[[#This Row],[temperatuur]])+18.151</f>
        <v>12.856882352941176</v>
      </c>
      <c r="G6484" s="7">
        <f>Data[[#This Row],[Tintern ]]-Data[[#This Row],[temperatuur]]</f>
        <v>-12.343117647058827</v>
      </c>
      <c r="H6484" s="7">
        <f>ROUND(IF(Data[[#This Row],[deltaT]]&gt;0,(Data[[#This Row],[Tintern ]]-Data[[#This Row],[temperatuur]])*Uitgangspunten!$B$9,0),1)</f>
        <v>0</v>
      </c>
      <c r="I6484"/>
      <c r="J6484"/>
      <c r="K6484" s="6"/>
      <c r="O6484" s="5"/>
      <c r="P6484" s="8"/>
      <c r="U6484"/>
      <c r="V6484"/>
    </row>
    <row r="6485" spans="1:22" x14ac:dyDescent="0.25">
      <c r="A6485">
        <v>2000</v>
      </c>
      <c r="B6485">
        <v>5</v>
      </c>
      <c r="C6485">
        <v>12</v>
      </c>
      <c r="D6485">
        <v>15</v>
      </c>
      <c r="E6485" s="13">
        <v>25.400000000000002</v>
      </c>
      <c r="F6485" s="7">
        <f>(((20-15)/(MIN($E$2:$E$8761)-15))*Data[[#This Row],[temperatuur]])+18.151</f>
        <v>12.814865546218487</v>
      </c>
      <c r="G6485" s="7">
        <f>Data[[#This Row],[Tintern ]]-Data[[#This Row],[temperatuur]]</f>
        <v>-12.585134453781516</v>
      </c>
      <c r="H6485" s="7">
        <f>ROUND(IF(Data[[#This Row],[deltaT]]&gt;0,(Data[[#This Row],[Tintern ]]-Data[[#This Row],[temperatuur]])*Uitgangspunten!$B$9,0),1)</f>
        <v>0</v>
      </c>
      <c r="I6485"/>
      <c r="J6485"/>
      <c r="K6485" s="6"/>
      <c r="O6485" s="5"/>
      <c r="P6485" s="8"/>
      <c r="U6485"/>
      <c r="V6485"/>
    </row>
    <row r="6486" spans="1:22" x14ac:dyDescent="0.25">
      <c r="A6486">
        <v>2000</v>
      </c>
      <c r="B6486">
        <v>5</v>
      </c>
      <c r="C6486">
        <v>12</v>
      </c>
      <c r="D6486">
        <v>16</v>
      </c>
      <c r="E6486" s="13">
        <v>25.200000000000003</v>
      </c>
      <c r="F6486" s="7">
        <f>(((20-15)/(MIN($E$2:$E$8761)-15))*Data[[#This Row],[temperatuur]])+18.151</f>
        <v>12.856882352941176</v>
      </c>
      <c r="G6486" s="7">
        <f>Data[[#This Row],[Tintern ]]-Data[[#This Row],[temperatuur]]</f>
        <v>-12.343117647058827</v>
      </c>
      <c r="H6486" s="7">
        <f>ROUND(IF(Data[[#This Row],[deltaT]]&gt;0,(Data[[#This Row],[Tintern ]]-Data[[#This Row],[temperatuur]])*Uitgangspunten!$B$9,0),1)</f>
        <v>0</v>
      </c>
      <c r="I6486"/>
      <c r="J6486"/>
      <c r="K6486" s="6"/>
      <c r="O6486" s="5"/>
      <c r="P6486" s="8"/>
      <c r="U6486"/>
      <c r="V6486"/>
    </row>
    <row r="6487" spans="1:22" x14ac:dyDescent="0.25">
      <c r="A6487">
        <v>2000</v>
      </c>
      <c r="B6487">
        <v>5</v>
      </c>
      <c r="C6487">
        <v>12</v>
      </c>
      <c r="D6487">
        <v>17</v>
      </c>
      <c r="E6487" s="13">
        <v>24.700000000000003</v>
      </c>
      <c r="F6487" s="7">
        <f>(((20-15)/(MIN($E$2:$E$8761)-15))*Data[[#This Row],[temperatuur]])+18.151</f>
        <v>12.961924369747898</v>
      </c>
      <c r="G6487" s="7">
        <f>Data[[#This Row],[Tintern ]]-Data[[#This Row],[temperatuur]]</f>
        <v>-11.738075630252105</v>
      </c>
      <c r="H6487" s="7">
        <f>ROUND(IF(Data[[#This Row],[deltaT]]&gt;0,(Data[[#This Row],[Tintern ]]-Data[[#This Row],[temperatuur]])*Uitgangspunten!$B$9,0),1)</f>
        <v>0</v>
      </c>
      <c r="I6487"/>
      <c r="J6487"/>
      <c r="K6487" s="6"/>
      <c r="O6487" s="5"/>
      <c r="P6487" s="8"/>
      <c r="U6487"/>
      <c r="V6487"/>
    </row>
    <row r="6488" spans="1:22" x14ac:dyDescent="0.25">
      <c r="A6488">
        <v>2000</v>
      </c>
      <c r="B6488">
        <v>5</v>
      </c>
      <c r="C6488">
        <v>12</v>
      </c>
      <c r="D6488">
        <v>18</v>
      </c>
      <c r="E6488" s="13">
        <v>23.5</v>
      </c>
      <c r="F6488" s="7">
        <f>(((20-15)/(MIN($E$2:$E$8761)-15))*Data[[#This Row],[temperatuur]])+18.151</f>
        <v>13.214025210084033</v>
      </c>
      <c r="G6488" s="7">
        <f>Data[[#This Row],[Tintern ]]-Data[[#This Row],[temperatuur]]</f>
        <v>-10.285974789915967</v>
      </c>
      <c r="H6488" s="7">
        <f>ROUND(IF(Data[[#This Row],[deltaT]]&gt;0,(Data[[#This Row],[Tintern ]]-Data[[#This Row],[temperatuur]])*Uitgangspunten!$B$9,0),1)</f>
        <v>0</v>
      </c>
      <c r="I6488"/>
      <c r="J6488"/>
      <c r="K6488" s="6"/>
      <c r="O6488" s="5"/>
      <c r="P6488" s="8"/>
      <c r="U6488"/>
      <c r="V6488"/>
    </row>
    <row r="6489" spans="1:22" x14ac:dyDescent="0.25">
      <c r="A6489">
        <v>2000</v>
      </c>
      <c r="B6489">
        <v>5</v>
      </c>
      <c r="C6489">
        <v>12</v>
      </c>
      <c r="D6489">
        <v>19</v>
      </c>
      <c r="E6489" s="13">
        <v>21.700000000000003</v>
      </c>
      <c r="F6489" s="7">
        <f>(((20-15)/(MIN($E$2:$E$8761)-15))*Data[[#This Row],[temperatuur]])+18.151</f>
        <v>13.592176470588235</v>
      </c>
      <c r="G6489" s="7">
        <f>Data[[#This Row],[Tintern ]]-Data[[#This Row],[temperatuur]]</f>
        <v>-8.1078235294117675</v>
      </c>
      <c r="H6489" s="7">
        <f>ROUND(IF(Data[[#This Row],[deltaT]]&gt;0,(Data[[#This Row],[Tintern ]]-Data[[#This Row],[temperatuur]])*Uitgangspunten!$B$9,0),1)</f>
        <v>0</v>
      </c>
      <c r="I6489"/>
      <c r="J6489"/>
      <c r="K6489" s="6"/>
      <c r="O6489" s="5"/>
      <c r="P6489" s="8"/>
      <c r="U6489"/>
      <c r="V6489"/>
    </row>
    <row r="6490" spans="1:22" x14ac:dyDescent="0.25">
      <c r="A6490">
        <v>2000</v>
      </c>
      <c r="B6490">
        <v>5</v>
      </c>
      <c r="C6490">
        <v>12</v>
      </c>
      <c r="D6490">
        <v>20</v>
      </c>
      <c r="E6490" s="13">
        <v>19.8</v>
      </c>
      <c r="F6490" s="7">
        <f>(((20-15)/(MIN($E$2:$E$8761)-15))*Data[[#This Row],[temperatuur]])+18.151</f>
        <v>13.991336134453782</v>
      </c>
      <c r="G6490" s="7">
        <f>Data[[#This Row],[Tintern ]]-Data[[#This Row],[temperatuur]]</f>
        <v>-5.8086638655462188</v>
      </c>
      <c r="H6490" s="7">
        <f>ROUND(IF(Data[[#This Row],[deltaT]]&gt;0,(Data[[#This Row],[Tintern ]]-Data[[#This Row],[temperatuur]])*Uitgangspunten!$B$9,0),1)</f>
        <v>0</v>
      </c>
      <c r="I6490"/>
      <c r="J6490"/>
      <c r="K6490" s="6"/>
      <c r="O6490" s="5"/>
      <c r="P6490" s="8"/>
      <c r="U6490"/>
      <c r="V6490"/>
    </row>
    <row r="6491" spans="1:22" x14ac:dyDescent="0.25">
      <c r="A6491">
        <v>2000</v>
      </c>
      <c r="B6491">
        <v>5</v>
      </c>
      <c r="C6491">
        <v>12</v>
      </c>
      <c r="D6491">
        <v>21</v>
      </c>
      <c r="E6491" s="13">
        <v>18.7</v>
      </c>
      <c r="F6491" s="7">
        <f>(((20-15)/(MIN($E$2:$E$8761)-15))*Data[[#This Row],[temperatuur]])+18.151</f>
        <v>14.222428571428571</v>
      </c>
      <c r="G6491" s="7">
        <f>Data[[#This Row],[Tintern ]]-Data[[#This Row],[temperatuur]]</f>
        <v>-4.4775714285714283</v>
      </c>
      <c r="H6491" s="7">
        <f>ROUND(IF(Data[[#This Row],[deltaT]]&gt;0,(Data[[#This Row],[Tintern ]]-Data[[#This Row],[temperatuur]])*Uitgangspunten!$B$9,0),1)</f>
        <v>0</v>
      </c>
      <c r="I6491"/>
      <c r="J6491"/>
      <c r="K6491" s="6"/>
      <c r="O6491" s="5"/>
      <c r="P6491" s="8"/>
      <c r="U6491"/>
      <c r="V6491"/>
    </row>
    <row r="6492" spans="1:22" x14ac:dyDescent="0.25">
      <c r="A6492">
        <v>2000</v>
      </c>
      <c r="B6492">
        <v>5</v>
      </c>
      <c r="C6492">
        <v>12</v>
      </c>
      <c r="D6492">
        <v>22</v>
      </c>
      <c r="E6492" s="13">
        <v>17.2</v>
      </c>
      <c r="F6492" s="7">
        <f>(((20-15)/(MIN($E$2:$E$8761)-15))*Data[[#This Row],[temperatuur]])+18.151</f>
        <v>14.53755462184874</v>
      </c>
      <c r="G6492" s="7">
        <f>Data[[#This Row],[Tintern ]]-Data[[#This Row],[temperatuur]]</f>
        <v>-2.6624453781512596</v>
      </c>
      <c r="H6492" s="7">
        <f>ROUND(IF(Data[[#This Row],[deltaT]]&gt;0,(Data[[#This Row],[Tintern ]]-Data[[#This Row],[temperatuur]])*Uitgangspunten!$B$9,0),1)</f>
        <v>0</v>
      </c>
      <c r="I6492"/>
      <c r="J6492"/>
      <c r="K6492" s="6"/>
      <c r="O6492" s="5"/>
      <c r="P6492" s="8"/>
      <c r="U6492"/>
      <c r="V6492"/>
    </row>
    <row r="6493" spans="1:22" x14ac:dyDescent="0.25">
      <c r="A6493">
        <v>2000</v>
      </c>
      <c r="B6493">
        <v>5</v>
      </c>
      <c r="C6493">
        <v>12</v>
      </c>
      <c r="D6493">
        <v>23</v>
      </c>
      <c r="E6493" s="13">
        <v>15.8</v>
      </c>
      <c r="F6493" s="7">
        <f>(((20-15)/(MIN($E$2:$E$8761)-15))*Data[[#This Row],[temperatuur]])+18.151</f>
        <v>14.831672268907562</v>
      </c>
      <c r="G6493" s="7">
        <f>Data[[#This Row],[Tintern ]]-Data[[#This Row],[temperatuur]]</f>
        <v>-0.96832773109243853</v>
      </c>
      <c r="H6493" s="7">
        <f>ROUND(IF(Data[[#This Row],[deltaT]]&gt;0,(Data[[#This Row],[Tintern ]]-Data[[#This Row],[temperatuur]])*Uitgangspunten!$B$9,0),1)</f>
        <v>0</v>
      </c>
      <c r="I6493"/>
      <c r="J6493"/>
      <c r="K6493" s="6"/>
      <c r="O6493" s="5"/>
      <c r="P6493" s="8"/>
      <c r="U6493"/>
      <c r="V6493"/>
    </row>
    <row r="6494" spans="1:22" x14ac:dyDescent="0.25">
      <c r="A6494">
        <v>2000</v>
      </c>
      <c r="B6494">
        <v>5</v>
      </c>
      <c r="C6494">
        <v>12</v>
      </c>
      <c r="D6494">
        <v>24</v>
      </c>
      <c r="E6494" s="13">
        <v>15.5</v>
      </c>
      <c r="F6494" s="7">
        <f>(((20-15)/(MIN($E$2:$E$8761)-15))*Data[[#This Row],[temperatuur]])+18.151</f>
        <v>14.894697478991596</v>
      </c>
      <c r="G6494" s="7">
        <f>Data[[#This Row],[Tintern ]]-Data[[#This Row],[temperatuur]]</f>
        <v>-0.60530252100840443</v>
      </c>
      <c r="H6494" s="7">
        <f>ROUND(IF(Data[[#This Row],[deltaT]]&gt;0,(Data[[#This Row],[Tintern ]]-Data[[#This Row],[temperatuur]])*Uitgangspunten!$B$9,0),1)</f>
        <v>0</v>
      </c>
      <c r="I6494"/>
      <c r="J6494"/>
      <c r="K6494" s="6"/>
      <c r="O6494" s="5"/>
      <c r="P6494" s="8"/>
      <c r="U6494"/>
      <c r="V6494"/>
    </row>
    <row r="6495" spans="1:22" x14ac:dyDescent="0.25">
      <c r="A6495">
        <v>2000</v>
      </c>
      <c r="B6495">
        <v>5</v>
      </c>
      <c r="C6495">
        <v>13</v>
      </c>
      <c r="D6495">
        <v>8</v>
      </c>
      <c r="E6495" s="13">
        <v>18.600000000000001</v>
      </c>
      <c r="F6495" s="7">
        <f>(((20-15)/(MIN($E$2:$E$8761)-15))*Data[[#This Row],[temperatuur]])+18.151</f>
        <v>14.243436974789915</v>
      </c>
      <c r="G6495" s="7">
        <f>Data[[#This Row],[Tintern ]]-Data[[#This Row],[temperatuur]]</f>
        <v>-4.356563025210086</v>
      </c>
      <c r="H6495" s="7">
        <f>ROUND(IF(Data[[#This Row],[deltaT]]&gt;0,(Data[[#This Row],[Tintern ]]-Data[[#This Row],[temperatuur]])*Uitgangspunten!$B$9,0),1)</f>
        <v>0</v>
      </c>
      <c r="I6495"/>
      <c r="J6495"/>
      <c r="K6495" s="6"/>
      <c r="O6495" s="5"/>
      <c r="P6495" s="8"/>
      <c r="U6495"/>
      <c r="V6495"/>
    </row>
    <row r="6496" spans="1:22" x14ac:dyDescent="0.25">
      <c r="A6496">
        <v>2000</v>
      </c>
      <c r="B6496">
        <v>5</v>
      </c>
      <c r="C6496">
        <v>13</v>
      </c>
      <c r="D6496">
        <v>9</v>
      </c>
      <c r="E6496" s="13">
        <v>19.8</v>
      </c>
      <c r="F6496" s="7">
        <f>(((20-15)/(MIN($E$2:$E$8761)-15))*Data[[#This Row],[temperatuur]])+18.151</f>
        <v>13.991336134453782</v>
      </c>
      <c r="G6496" s="7">
        <f>Data[[#This Row],[Tintern ]]-Data[[#This Row],[temperatuur]]</f>
        <v>-5.8086638655462188</v>
      </c>
      <c r="H6496" s="7">
        <f>ROUND(IF(Data[[#This Row],[deltaT]]&gt;0,(Data[[#This Row],[Tintern ]]-Data[[#This Row],[temperatuur]])*Uitgangspunten!$B$9,0),1)</f>
        <v>0</v>
      </c>
      <c r="I6496"/>
      <c r="J6496"/>
      <c r="K6496" s="6"/>
      <c r="O6496" s="5"/>
      <c r="P6496" s="8"/>
      <c r="U6496"/>
      <c r="V6496"/>
    </row>
    <row r="6497" spans="1:22" x14ac:dyDescent="0.25">
      <c r="A6497">
        <v>2000</v>
      </c>
      <c r="B6497">
        <v>5</v>
      </c>
      <c r="C6497">
        <v>13</v>
      </c>
      <c r="D6497">
        <v>10</v>
      </c>
      <c r="E6497" s="13">
        <v>21.900000000000002</v>
      </c>
      <c r="F6497" s="7">
        <f>(((20-15)/(MIN($E$2:$E$8761)-15))*Data[[#This Row],[temperatuur]])+18.151</f>
        <v>13.550159663865546</v>
      </c>
      <c r="G6497" s="7">
        <f>Data[[#This Row],[Tintern ]]-Data[[#This Row],[temperatuur]]</f>
        <v>-8.3498403361344558</v>
      </c>
      <c r="H6497" s="7">
        <f>ROUND(IF(Data[[#This Row],[deltaT]]&gt;0,(Data[[#This Row],[Tintern ]]-Data[[#This Row],[temperatuur]])*Uitgangspunten!$B$9,0),1)</f>
        <v>0</v>
      </c>
      <c r="I6497"/>
      <c r="J6497"/>
      <c r="K6497" s="6"/>
      <c r="O6497" s="5"/>
      <c r="P6497" s="8"/>
      <c r="U6497"/>
      <c r="V6497"/>
    </row>
    <row r="6498" spans="1:22" x14ac:dyDescent="0.25">
      <c r="A6498">
        <v>2000</v>
      </c>
      <c r="B6498">
        <v>5</v>
      </c>
      <c r="C6498">
        <v>13</v>
      </c>
      <c r="D6498">
        <v>11</v>
      </c>
      <c r="E6498" s="13">
        <v>23.3</v>
      </c>
      <c r="F6498" s="7">
        <f>(((20-15)/(MIN($E$2:$E$8761)-15))*Data[[#This Row],[temperatuur]])+18.151</f>
        <v>13.256042016806722</v>
      </c>
      <c r="G6498" s="7">
        <f>Data[[#This Row],[Tintern ]]-Data[[#This Row],[temperatuur]]</f>
        <v>-10.043957983193279</v>
      </c>
      <c r="H6498" s="7">
        <f>ROUND(IF(Data[[#This Row],[deltaT]]&gt;0,(Data[[#This Row],[Tintern ]]-Data[[#This Row],[temperatuur]])*Uitgangspunten!$B$9,0),1)</f>
        <v>0</v>
      </c>
      <c r="I6498"/>
      <c r="J6498"/>
      <c r="K6498" s="6"/>
      <c r="O6498" s="5"/>
      <c r="P6498" s="8"/>
      <c r="U6498"/>
      <c r="V6498"/>
    </row>
    <row r="6499" spans="1:22" x14ac:dyDescent="0.25">
      <c r="A6499">
        <v>2000</v>
      </c>
      <c r="B6499">
        <v>5</v>
      </c>
      <c r="C6499">
        <v>13</v>
      </c>
      <c r="D6499">
        <v>12</v>
      </c>
      <c r="E6499" s="13">
        <v>23.8</v>
      </c>
      <c r="F6499" s="7">
        <f>(((20-15)/(MIN($E$2:$E$8761)-15))*Data[[#This Row],[temperatuur]])+18.151</f>
        <v>13.151</v>
      </c>
      <c r="G6499" s="7">
        <f>Data[[#This Row],[Tintern ]]-Data[[#This Row],[temperatuur]]</f>
        <v>-10.649000000000001</v>
      </c>
      <c r="H6499" s="7">
        <f>ROUND(IF(Data[[#This Row],[deltaT]]&gt;0,(Data[[#This Row],[Tintern ]]-Data[[#This Row],[temperatuur]])*Uitgangspunten!$B$9,0),1)</f>
        <v>0</v>
      </c>
      <c r="I6499"/>
      <c r="J6499"/>
      <c r="K6499" s="6"/>
      <c r="O6499" s="5"/>
      <c r="P6499" s="8"/>
      <c r="U6499"/>
      <c r="V6499"/>
    </row>
    <row r="6500" spans="1:22" x14ac:dyDescent="0.25">
      <c r="A6500">
        <v>2000</v>
      </c>
      <c r="B6500">
        <v>5</v>
      </c>
      <c r="C6500">
        <v>13</v>
      </c>
      <c r="D6500">
        <v>13</v>
      </c>
      <c r="E6500" s="13">
        <v>24.1</v>
      </c>
      <c r="F6500" s="7">
        <f>(((20-15)/(MIN($E$2:$E$8761)-15))*Data[[#This Row],[temperatuur]])+18.151</f>
        <v>13.087974789915965</v>
      </c>
      <c r="G6500" s="7">
        <f>Data[[#This Row],[Tintern ]]-Data[[#This Row],[temperatuur]]</f>
        <v>-11.012025210084037</v>
      </c>
      <c r="H6500" s="7">
        <f>ROUND(IF(Data[[#This Row],[deltaT]]&gt;0,(Data[[#This Row],[Tintern ]]-Data[[#This Row],[temperatuur]])*Uitgangspunten!$B$9,0),1)</f>
        <v>0</v>
      </c>
      <c r="I6500"/>
      <c r="J6500"/>
      <c r="K6500" s="6"/>
      <c r="O6500" s="5"/>
      <c r="P6500" s="8"/>
      <c r="U6500"/>
      <c r="V6500"/>
    </row>
    <row r="6501" spans="1:22" x14ac:dyDescent="0.25">
      <c r="A6501">
        <v>2000</v>
      </c>
      <c r="B6501">
        <v>5</v>
      </c>
      <c r="C6501">
        <v>13</v>
      </c>
      <c r="D6501">
        <v>14</v>
      </c>
      <c r="E6501" s="13">
        <v>24.3</v>
      </c>
      <c r="F6501" s="7">
        <f>(((20-15)/(MIN($E$2:$E$8761)-15))*Data[[#This Row],[temperatuur]])+18.151</f>
        <v>13.045957983193276</v>
      </c>
      <c r="G6501" s="7">
        <f>Data[[#This Row],[Tintern ]]-Data[[#This Row],[temperatuur]]</f>
        <v>-11.254042016806725</v>
      </c>
      <c r="H6501" s="7">
        <f>ROUND(IF(Data[[#This Row],[deltaT]]&gt;0,(Data[[#This Row],[Tintern ]]-Data[[#This Row],[temperatuur]])*Uitgangspunten!$B$9,0),1)</f>
        <v>0</v>
      </c>
      <c r="I6501"/>
      <c r="J6501"/>
      <c r="K6501" s="6"/>
      <c r="O6501" s="5"/>
      <c r="P6501" s="8"/>
      <c r="U6501"/>
      <c r="V6501"/>
    </row>
    <row r="6502" spans="1:22" x14ac:dyDescent="0.25">
      <c r="A6502">
        <v>2000</v>
      </c>
      <c r="B6502">
        <v>5</v>
      </c>
      <c r="C6502">
        <v>13</v>
      </c>
      <c r="D6502">
        <v>15</v>
      </c>
      <c r="E6502" s="13">
        <v>25</v>
      </c>
      <c r="F6502" s="7">
        <f>(((20-15)/(MIN($E$2:$E$8761)-15))*Data[[#This Row],[temperatuur]])+18.151</f>
        <v>12.898899159663866</v>
      </c>
      <c r="G6502" s="7">
        <f>Data[[#This Row],[Tintern ]]-Data[[#This Row],[temperatuur]]</f>
        <v>-12.101100840336134</v>
      </c>
      <c r="H6502" s="7">
        <f>ROUND(IF(Data[[#This Row],[deltaT]]&gt;0,(Data[[#This Row],[Tintern ]]-Data[[#This Row],[temperatuur]])*Uitgangspunten!$B$9,0),1)</f>
        <v>0</v>
      </c>
      <c r="I6502"/>
      <c r="J6502"/>
      <c r="K6502" s="6"/>
      <c r="O6502" s="5"/>
      <c r="P6502" s="8"/>
      <c r="U6502"/>
      <c r="V6502"/>
    </row>
    <row r="6503" spans="1:22" x14ac:dyDescent="0.25">
      <c r="A6503">
        <v>2000</v>
      </c>
      <c r="B6503">
        <v>5</v>
      </c>
      <c r="C6503">
        <v>13</v>
      </c>
      <c r="D6503">
        <v>16</v>
      </c>
      <c r="E6503" s="13">
        <v>24.700000000000003</v>
      </c>
      <c r="F6503" s="7">
        <f>(((20-15)/(MIN($E$2:$E$8761)-15))*Data[[#This Row],[temperatuur]])+18.151</f>
        <v>12.961924369747898</v>
      </c>
      <c r="G6503" s="7">
        <f>Data[[#This Row],[Tintern ]]-Data[[#This Row],[temperatuur]]</f>
        <v>-11.738075630252105</v>
      </c>
      <c r="H6503" s="7">
        <f>ROUND(IF(Data[[#This Row],[deltaT]]&gt;0,(Data[[#This Row],[Tintern ]]-Data[[#This Row],[temperatuur]])*Uitgangspunten!$B$9,0),1)</f>
        <v>0</v>
      </c>
      <c r="I6503"/>
      <c r="J6503"/>
      <c r="K6503" s="6"/>
      <c r="O6503" s="5"/>
      <c r="P6503" s="8"/>
      <c r="U6503"/>
      <c r="V6503"/>
    </row>
    <row r="6504" spans="1:22" x14ac:dyDescent="0.25">
      <c r="A6504">
        <v>2000</v>
      </c>
      <c r="B6504">
        <v>5</v>
      </c>
      <c r="C6504">
        <v>13</v>
      </c>
      <c r="D6504">
        <v>17</v>
      </c>
      <c r="E6504" s="13">
        <v>24.200000000000003</v>
      </c>
      <c r="F6504" s="7">
        <f>(((20-15)/(MIN($E$2:$E$8761)-15))*Data[[#This Row],[temperatuur]])+18.151</f>
        <v>13.066966386554622</v>
      </c>
      <c r="G6504" s="7">
        <f>Data[[#This Row],[Tintern ]]-Data[[#This Row],[temperatuur]]</f>
        <v>-11.133033613445381</v>
      </c>
      <c r="H6504" s="7">
        <f>ROUND(IF(Data[[#This Row],[deltaT]]&gt;0,(Data[[#This Row],[Tintern ]]-Data[[#This Row],[temperatuur]])*Uitgangspunten!$B$9,0),1)</f>
        <v>0</v>
      </c>
      <c r="I6504"/>
      <c r="J6504"/>
      <c r="K6504" s="6"/>
      <c r="O6504" s="5"/>
      <c r="P6504" s="8"/>
      <c r="U6504"/>
      <c r="V6504"/>
    </row>
    <row r="6505" spans="1:22" x14ac:dyDescent="0.25">
      <c r="A6505">
        <v>2000</v>
      </c>
      <c r="B6505">
        <v>5</v>
      </c>
      <c r="C6505">
        <v>13</v>
      </c>
      <c r="D6505">
        <v>18</v>
      </c>
      <c r="E6505" s="13">
        <v>23.1</v>
      </c>
      <c r="F6505" s="7">
        <f>(((20-15)/(MIN($E$2:$E$8761)-15))*Data[[#This Row],[temperatuur]])+18.151</f>
        <v>13.298058823529411</v>
      </c>
      <c r="G6505" s="7">
        <f>Data[[#This Row],[Tintern ]]-Data[[#This Row],[temperatuur]]</f>
        <v>-9.8019411764705904</v>
      </c>
      <c r="H6505" s="7">
        <f>ROUND(IF(Data[[#This Row],[deltaT]]&gt;0,(Data[[#This Row],[Tintern ]]-Data[[#This Row],[temperatuur]])*Uitgangspunten!$B$9,0),1)</f>
        <v>0</v>
      </c>
      <c r="I6505"/>
      <c r="J6505"/>
      <c r="K6505" s="6"/>
      <c r="O6505" s="5"/>
      <c r="P6505" s="8"/>
      <c r="U6505"/>
      <c r="V6505"/>
    </row>
    <row r="6506" spans="1:22" x14ac:dyDescent="0.25">
      <c r="A6506">
        <v>2000</v>
      </c>
      <c r="B6506">
        <v>5</v>
      </c>
      <c r="C6506">
        <v>13</v>
      </c>
      <c r="D6506">
        <v>19</v>
      </c>
      <c r="E6506" s="13">
        <v>19.5</v>
      </c>
      <c r="F6506" s="7">
        <f>(((20-15)/(MIN($E$2:$E$8761)-15))*Data[[#This Row],[temperatuur]])+18.151</f>
        <v>14.054361344537815</v>
      </c>
      <c r="G6506" s="7">
        <f>Data[[#This Row],[Tintern ]]-Data[[#This Row],[temperatuur]]</f>
        <v>-5.4456386554621847</v>
      </c>
      <c r="H6506" s="7">
        <f>ROUND(IF(Data[[#This Row],[deltaT]]&gt;0,(Data[[#This Row],[Tintern ]]-Data[[#This Row],[temperatuur]])*Uitgangspunten!$B$9,0),1)</f>
        <v>0</v>
      </c>
      <c r="I6506">
        <f>(MAX(E6482:E6505)+MIN(E6482:E6505))/20</f>
        <v>2.0450000000000004</v>
      </c>
      <c r="J6506"/>
      <c r="K6506" s="6"/>
      <c r="O6506" s="5"/>
      <c r="P6506" s="8"/>
      <c r="U6506"/>
      <c r="V6506"/>
    </row>
    <row r="6507" spans="1:22" x14ac:dyDescent="0.25">
      <c r="A6507">
        <v>2000</v>
      </c>
      <c r="B6507">
        <v>5</v>
      </c>
      <c r="C6507">
        <v>13</v>
      </c>
      <c r="D6507">
        <v>20</v>
      </c>
      <c r="E6507" s="13">
        <v>16.100000000000001</v>
      </c>
      <c r="F6507" s="7">
        <f>(((20-15)/(MIN($E$2:$E$8761)-15))*Data[[#This Row],[temperatuur]])+18.151</f>
        <v>14.768647058823529</v>
      </c>
      <c r="G6507" s="7">
        <f>Data[[#This Row],[Tintern ]]-Data[[#This Row],[temperatuur]]</f>
        <v>-1.3313529411764726</v>
      </c>
      <c r="H6507" s="7">
        <f>ROUND(IF(Data[[#This Row],[deltaT]]&gt;0,(Data[[#This Row],[Tintern ]]-Data[[#This Row],[temperatuur]])*Uitgangspunten!$B$9,0),1)</f>
        <v>0</v>
      </c>
      <c r="I6507"/>
      <c r="J6507"/>
      <c r="K6507" s="6"/>
      <c r="O6507" s="5"/>
      <c r="P6507" s="8"/>
      <c r="U6507"/>
      <c r="V6507"/>
    </row>
    <row r="6508" spans="1:22" x14ac:dyDescent="0.25">
      <c r="A6508">
        <v>2000</v>
      </c>
      <c r="B6508">
        <v>5</v>
      </c>
      <c r="C6508">
        <v>14</v>
      </c>
      <c r="D6508">
        <v>6</v>
      </c>
      <c r="E6508" s="13">
        <v>15.4</v>
      </c>
      <c r="F6508" s="7">
        <f>(((20-15)/(MIN($E$2:$E$8761)-15))*Data[[#This Row],[temperatuur]])+18.151</f>
        <v>14.915705882352942</v>
      </c>
      <c r="G6508" s="7">
        <f>Data[[#This Row],[Tintern ]]-Data[[#This Row],[temperatuur]]</f>
        <v>-0.48429411764705854</v>
      </c>
      <c r="H6508" s="7">
        <f>ROUND(IF(Data[[#This Row],[deltaT]]&gt;0,(Data[[#This Row],[Tintern ]]-Data[[#This Row],[temperatuur]])*Uitgangspunten!$B$9,0),1)</f>
        <v>0</v>
      </c>
      <c r="I6508"/>
      <c r="J6508"/>
      <c r="K6508" s="6"/>
      <c r="O6508" s="5"/>
      <c r="P6508" s="8"/>
      <c r="U6508"/>
      <c r="V6508"/>
    </row>
    <row r="6509" spans="1:22" x14ac:dyDescent="0.25">
      <c r="A6509">
        <v>2000</v>
      </c>
      <c r="B6509">
        <v>5</v>
      </c>
      <c r="C6509">
        <v>14</v>
      </c>
      <c r="D6509">
        <v>7</v>
      </c>
      <c r="E6509" s="13">
        <v>18.2</v>
      </c>
      <c r="F6509" s="7">
        <f>(((20-15)/(MIN($E$2:$E$8761)-15))*Data[[#This Row],[temperatuur]])+18.151</f>
        <v>14.327470588235293</v>
      </c>
      <c r="G6509" s="7">
        <f>Data[[#This Row],[Tintern ]]-Data[[#This Row],[temperatuur]]</f>
        <v>-3.872529411764706</v>
      </c>
      <c r="H6509" s="7">
        <f>ROUND(IF(Data[[#This Row],[deltaT]]&gt;0,(Data[[#This Row],[Tintern ]]-Data[[#This Row],[temperatuur]])*Uitgangspunten!$B$9,0),1)</f>
        <v>0</v>
      </c>
      <c r="I6509"/>
      <c r="J6509"/>
      <c r="K6509" s="6"/>
      <c r="O6509" s="5"/>
      <c r="P6509" s="8"/>
      <c r="U6509"/>
      <c r="V6509"/>
    </row>
    <row r="6510" spans="1:22" x14ac:dyDescent="0.25">
      <c r="A6510">
        <v>2000</v>
      </c>
      <c r="B6510">
        <v>5</v>
      </c>
      <c r="C6510">
        <v>14</v>
      </c>
      <c r="D6510">
        <v>8</v>
      </c>
      <c r="E6510" s="13">
        <v>20.700000000000003</v>
      </c>
      <c r="F6510" s="7">
        <f>(((20-15)/(MIN($E$2:$E$8761)-15))*Data[[#This Row],[temperatuur]])+18.151</f>
        <v>13.80226050420168</v>
      </c>
      <c r="G6510" s="7">
        <f>Data[[#This Row],[Tintern ]]-Data[[#This Row],[temperatuur]]</f>
        <v>-6.8977394957983229</v>
      </c>
      <c r="H6510" s="7">
        <f>ROUND(IF(Data[[#This Row],[deltaT]]&gt;0,(Data[[#This Row],[Tintern ]]-Data[[#This Row],[temperatuur]])*Uitgangspunten!$B$9,0),1)</f>
        <v>0</v>
      </c>
      <c r="I6510"/>
      <c r="J6510"/>
      <c r="K6510" s="6"/>
      <c r="O6510" s="5"/>
      <c r="P6510" s="8"/>
      <c r="U6510"/>
      <c r="V6510"/>
    </row>
    <row r="6511" spans="1:22" x14ac:dyDescent="0.25">
      <c r="A6511">
        <v>2000</v>
      </c>
      <c r="B6511">
        <v>5</v>
      </c>
      <c r="C6511">
        <v>14</v>
      </c>
      <c r="D6511">
        <v>9</v>
      </c>
      <c r="E6511" s="13">
        <v>22.3</v>
      </c>
      <c r="F6511" s="7">
        <f>(((20-15)/(MIN($E$2:$E$8761)-15))*Data[[#This Row],[temperatuur]])+18.151</f>
        <v>13.466126050420169</v>
      </c>
      <c r="G6511" s="7">
        <f>Data[[#This Row],[Tintern ]]-Data[[#This Row],[temperatuur]]</f>
        <v>-8.8338739495798322</v>
      </c>
      <c r="H6511" s="7">
        <f>ROUND(IF(Data[[#This Row],[deltaT]]&gt;0,(Data[[#This Row],[Tintern ]]-Data[[#This Row],[temperatuur]])*Uitgangspunten!$B$9,0),1)</f>
        <v>0</v>
      </c>
      <c r="I6511"/>
      <c r="J6511"/>
      <c r="K6511" s="6"/>
      <c r="O6511" s="5"/>
      <c r="P6511" s="8"/>
      <c r="U6511"/>
      <c r="V6511"/>
    </row>
    <row r="6512" spans="1:22" x14ac:dyDescent="0.25">
      <c r="A6512">
        <v>2000</v>
      </c>
      <c r="B6512">
        <v>5</v>
      </c>
      <c r="C6512">
        <v>14</v>
      </c>
      <c r="D6512">
        <v>10</v>
      </c>
      <c r="E6512" s="13">
        <v>24</v>
      </c>
      <c r="F6512" s="7">
        <f>(((20-15)/(MIN($E$2:$E$8761)-15))*Data[[#This Row],[temperatuur]])+18.151</f>
        <v>13.108983193277311</v>
      </c>
      <c r="G6512" s="7">
        <f>Data[[#This Row],[Tintern ]]-Data[[#This Row],[temperatuur]]</f>
        <v>-10.891016806722689</v>
      </c>
      <c r="H6512" s="7">
        <f>ROUND(IF(Data[[#This Row],[deltaT]]&gt;0,(Data[[#This Row],[Tintern ]]-Data[[#This Row],[temperatuur]])*Uitgangspunten!$B$9,0),1)</f>
        <v>0</v>
      </c>
      <c r="I6512"/>
      <c r="J6512"/>
      <c r="K6512" s="6"/>
      <c r="O6512" s="5"/>
      <c r="P6512" s="8"/>
      <c r="U6512"/>
      <c r="V6512"/>
    </row>
    <row r="6513" spans="1:22" x14ac:dyDescent="0.25">
      <c r="A6513">
        <v>2000</v>
      </c>
      <c r="B6513">
        <v>5</v>
      </c>
      <c r="C6513">
        <v>14</v>
      </c>
      <c r="D6513">
        <v>11</v>
      </c>
      <c r="E6513" s="13">
        <v>25.3</v>
      </c>
      <c r="F6513" s="7">
        <f>(((20-15)/(MIN($E$2:$E$8761)-15))*Data[[#This Row],[temperatuur]])+18.151</f>
        <v>12.835873949579831</v>
      </c>
      <c r="G6513" s="7">
        <f>Data[[#This Row],[Tintern ]]-Data[[#This Row],[temperatuur]]</f>
        <v>-12.46412605042017</v>
      </c>
      <c r="H6513" s="7">
        <f>ROUND(IF(Data[[#This Row],[deltaT]]&gt;0,(Data[[#This Row],[Tintern ]]-Data[[#This Row],[temperatuur]])*Uitgangspunten!$B$9,0),1)</f>
        <v>0</v>
      </c>
      <c r="I6513"/>
      <c r="J6513"/>
      <c r="K6513" s="6"/>
      <c r="O6513" s="5"/>
      <c r="P6513" s="8"/>
      <c r="U6513"/>
      <c r="V6513"/>
    </row>
    <row r="6514" spans="1:22" x14ac:dyDescent="0.25">
      <c r="A6514">
        <v>2000</v>
      </c>
      <c r="B6514">
        <v>5</v>
      </c>
      <c r="C6514">
        <v>14</v>
      </c>
      <c r="D6514">
        <v>12</v>
      </c>
      <c r="E6514" s="13">
        <v>24.900000000000002</v>
      </c>
      <c r="F6514" s="7">
        <f>(((20-15)/(MIN($E$2:$E$8761)-15))*Data[[#This Row],[temperatuur]])+18.151</f>
        <v>12.919907563025209</v>
      </c>
      <c r="G6514" s="7">
        <f>Data[[#This Row],[Tintern ]]-Data[[#This Row],[temperatuur]]</f>
        <v>-11.980092436974793</v>
      </c>
      <c r="H6514" s="7">
        <f>ROUND(IF(Data[[#This Row],[deltaT]]&gt;0,(Data[[#This Row],[Tintern ]]-Data[[#This Row],[temperatuur]])*Uitgangspunten!$B$9,0),1)</f>
        <v>0</v>
      </c>
      <c r="I6514"/>
      <c r="J6514"/>
      <c r="K6514" s="6"/>
      <c r="O6514" s="5"/>
      <c r="P6514" s="8"/>
      <c r="U6514"/>
      <c r="V6514"/>
    </row>
    <row r="6515" spans="1:22" x14ac:dyDescent="0.25">
      <c r="A6515">
        <v>2000</v>
      </c>
      <c r="B6515">
        <v>5</v>
      </c>
      <c r="C6515">
        <v>14</v>
      </c>
      <c r="D6515">
        <v>13</v>
      </c>
      <c r="E6515" s="13">
        <v>26.400000000000002</v>
      </c>
      <c r="F6515" s="7">
        <f>(((20-15)/(MIN($E$2:$E$8761)-15))*Data[[#This Row],[temperatuur]])+18.151</f>
        <v>12.60478151260504</v>
      </c>
      <c r="G6515" s="7">
        <f>Data[[#This Row],[Tintern ]]-Data[[#This Row],[temperatuur]]</f>
        <v>-13.795218487394962</v>
      </c>
      <c r="H6515" s="7">
        <f>ROUND(IF(Data[[#This Row],[deltaT]]&gt;0,(Data[[#This Row],[Tintern ]]-Data[[#This Row],[temperatuur]])*Uitgangspunten!$B$9,0),1)</f>
        <v>0</v>
      </c>
      <c r="I6515"/>
      <c r="J6515"/>
      <c r="K6515" s="6"/>
      <c r="O6515" s="5"/>
      <c r="P6515" s="8"/>
      <c r="U6515"/>
      <c r="V6515"/>
    </row>
    <row r="6516" spans="1:22" x14ac:dyDescent="0.25">
      <c r="A6516">
        <v>2000</v>
      </c>
      <c r="B6516">
        <v>5</v>
      </c>
      <c r="C6516">
        <v>14</v>
      </c>
      <c r="D6516">
        <v>14</v>
      </c>
      <c r="E6516" s="13">
        <v>26.700000000000003</v>
      </c>
      <c r="F6516" s="7">
        <f>(((20-15)/(MIN($E$2:$E$8761)-15))*Data[[#This Row],[temperatuur]])+18.151</f>
        <v>12.541756302521009</v>
      </c>
      <c r="G6516" s="7">
        <f>Data[[#This Row],[Tintern ]]-Data[[#This Row],[temperatuur]]</f>
        <v>-14.158243697478994</v>
      </c>
      <c r="H6516" s="7">
        <f>ROUND(IF(Data[[#This Row],[deltaT]]&gt;0,(Data[[#This Row],[Tintern ]]-Data[[#This Row],[temperatuur]])*Uitgangspunten!$B$9,0),1)</f>
        <v>0</v>
      </c>
      <c r="I6516"/>
      <c r="J6516"/>
      <c r="K6516" s="6"/>
      <c r="O6516" s="5"/>
      <c r="P6516" s="8"/>
      <c r="U6516"/>
      <c r="V6516"/>
    </row>
    <row r="6517" spans="1:22" x14ac:dyDescent="0.25">
      <c r="A6517">
        <v>2000</v>
      </c>
      <c r="B6517">
        <v>5</v>
      </c>
      <c r="C6517">
        <v>14</v>
      </c>
      <c r="D6517">
        <v>15</v>
      </c>
      <c r="E6517" s="13">
        <v>26.6</v>
      </c>
      <c r="F6517" s="7">
        <f>(((20-15)/(MIN($E$2:$E$8761)-15))*Data[[#This Row],[temperatuur]])+18.151</f>
        <v>12.562764705882351</v>
      </c>
      <c r="G6517" s="7">
        <f>Data[[#This Row],[Tintern ]]-Data[[#This Row],[temperatuur]]</f>
        <v>-14.03723529411765</v>
      </c>
      <c r="H6517" s="7">
        <f>ROUND(IF(Data[[#This Row],[deltaT]]&gt;0,(Data[[#This Row],[Tintern ]]-Data[[#This Row],[temperatuur]])*Uitgangspunten!$B$9,0),1)</f>
        <v>0</v>
      </c>
      <c r="I6517"/>
      <c r="J6517"/>
      <c r="K6517" s="6"/>
      <c r="O6517" s="5"/>
      <c r="P6517" s="8"/>
      <c r="U6517"/>
      <c r="V6517"/>
    </row>
    <row r="6518" spans="1:22" x14ac:dyDescent="0.25">
      <c r="A6518">
        <v>2000</v>
      </c>
      <c r="B6518">
        <v>5</v>
      </c>
      <c r="C6518">
        <v>14</v>
      </c>
      <c r="D6518">
        <v>16</v>
      </c>
      <c r="E6518" s="13">
        <v>26.3</v>
      </c>
      <c r="F6518" s="7">
        <f>(((20-15)/(MIN($E$2:$E$8761)-15))*Data[[#This Row],[temperatuur]])+18.151</f>
        <v>12.625789915966386</v>
      </c>
      <c r="G6518" s="7">
        <f>Data[[#This Row],[Tintern ]]-Data[[#This Row],[temperatuur]]</f>
        <v>-13.674210084033614</v>
      </c>
      <c r="H6518" s="7">
        <f>ROUND(IF(Data[[#This Row],[deltaT]]&gt;0,(Data[[#This Row],[Tintern ]]-Data[[#This Row],[temperatuur]])*Uitgangspunten!$B$9,0),1)</f>
        <v>0</v>
      </c>
      <c r="I6518"/>
      <c r="J6518"/>
      <c r="K6518" s="6"/>
      <c r="O6518" s="5"/>
      <c r="P6518" s="8"/>
      <c r="U6518"/>
      <c r="V6518"/>
    </row>
    <row r="6519" spans="1:22" x14ac:dyDescent="0.25">
      <c r="A6519">
        <v>2000</v>
      </c>
      <c r="B6519">
        <v>5</v>
      </c>
      <c r="C6519">
        <v>14</v>
      </c>
      <c r="D6519">
        <v>17</v>
      </c>
      <c r="E6519" s="13">
        <v>25.5</v>
      </c>
      <c r="F6519" s="7">
        <f>(((20-15)/(MIN($E$2:$E$8761)-15))*Data[[#This Row],[temperatuur]])+18.151</f>
        <v>12.793857142857142</v>
      </c>
      <c r="G6519" s="7">
        <f>Data[[#This Row],[Tintern ]]-Data[[#This Row],[temperatuur]]</f>
        <v>-12.706142857142858</v>
      </c>
      <c r="H6519" s="7">
        <f>ROUND(IF(Data[[#This Row],[deltaT]]&gt;0,(Data[[#This Row],[Tintern ]]-Data[[#This Row],[temperatuur]])*Uitgangspunten!$B$9,0),1)</f>
        <v>0</v>
      </c>
      <c r="I6519"/>
      <c r="J6519"/>
      <c r="K6519" s="6"/>
      <c r="O6519" s="5"/>
      <c r="P6519" s="8"/>
      <c r="U6519"/>
      <c r="V6519"/>
    </row>
    <row r="6520" spans="1:22" x14ac:dyDescent="0.25">
      <c r="A6520">
        <v>2000</v>
      </c>
      <c r="B6520">
        <v>5</v>
      </c>
      <c r="C6520">
        <v>14</v>
      </c>
      <c r="D6520">
        <v>18</v>
      </c>
      <c r="E6520" s="13">
        <v>24.6</v>
      </c>
      <c r="F6520" s="7">
        <f>(((20-15)/(MIN($E$2:$E$8761)-15))*Data[[#This Row],[temperatuur]])+18.151</f>
        <v>12.982932773109244</v>
      </c>
      <c r="G6520" s="7">
        <f>Data[[#This Row],[Tintern ]]-Data[[#This Row],[temperatuur]]</f>
        <v>-11.617067226890757</v>
      </c>
      <c r="H6520" s="7">
        <f>ROUND(IF(Data[[#This Row],[deltaT]]&gt;0,(Data[[#This Row],[Tintern ]]-Data[[#This Row],[temperatuur]])*Uitgangspunten!$B$9,0),1)</f>
        <v>0</v>
      </c>
      <c r="I6520"/>
      <c r="J6520"/>
      <c r="K6520" s="6"/>
      <c r="O6520" s="5"/>
      <c r="P6520" s="8"/>
      <c r="U6520"/>
      <c r="V6520"/>
    </row>
    <row r="6521" spans="1:22" x14ac:dyDescent="0.25">
      <c r="A6521">
        <v>2000</v>
      </c>
      <c r="B6521">
        <v>5</v>
      </c>
      <c r="C6521">
        <v>14</v>
      </c>
      <c r="D6521">
        <v>19</v>
      </c>
      <c r="E6521" s="13">
        <v>22.5</v>
      </c>
      <c r="F6521" s="7">
        <f>(((20-15)/(MIN($E$2:$E$8761)-15))*Data[[#This Row],[temperatuur]])+18.151</f>
        <v>13.42410924369748</v>
      </c>
      <c r="G6521" s="7">
        <f>Data[[#This Row],[Tintern ]]-Data[[#This Row],[temperatuur]]</f>
        <v>-9.0758907563025204</v>
      </c>
      <c r="H6521" s="7">
        <f>ROUND(IF(Data[[#This Row],[deltaT]]&gt;0,(Data[[#This Row],[Tintern ]]-Data[[#This Row],[temperatuur]])*Uitgangspunten!$B$9,0),1)</f>
        <v>0</v>
      </c>
      <c r="I6521"/>
      <c r="J6521"/>
      <c r="K6521" s="6"/>
      <c r="O6521" s="5"/>
      <c r="P6521" s="8"/>
      <c r="U6521"/>
      <c r="V6521"/>
    </row>
    <row r="6522" spans="1:22" x14ac:dyDescent="0.25">
      <c r="A6522">
        <v>2000</v>
      </c>
      <c r="B6522">
        <v>5</v>
      </c>
      <c r="C6522">
        <v>14</v>
      </c>
      <c r="D6522">
        <v>20</v>
      </c>
      <c r="E6522" s="13">
        <v>18.3</v>
      </c>
      <c r="F6522" s="7">
        <f>(((20-15)/(MIN($E$2:$E$8761)-15))*Data[[#This Row],[temperatuur]])+18.151</f>
        <v>14.306462184873949</v>
      </c>
      <c r="G6522" s="7">
        <f>Data[[#This Row],[Tintern ]]-Data[[#This Row],[temperatuur]]</f>
        <v>-3.9935378151260519</v>
      </c>
      <c r="H6522" s="7">
        <f>ROUND(IF(Data[[#This Row],[deltaT]]&gt;0,(Data[[#This Row],[Tintern ]]-Data[[#This Row],[temperatuur]])*Uitgangspunten!$B$9,0),1)</f>
        <v>0</v>
      </c>
      <c r="I6522"/>
      <c r="J6522"/>
      <c r="K6522" s="6"/>
      <c r="O6522" s="5"/>
      <c r="P6522" s="8"/>
      <c r="U6522"/>
      <c r="V6522"/>
    </row>
    <row r="6523" spans="1:22" x14ac:dyDescent="0.25">
      <c r="A6523">
        <v>2000</v>
      </c>
      <c r="B6523">
        <v>5</v>
      </c>
      <c r="C6523">
        <v>14</v>
      </c>
      <c r="D6523">
        <v>21</v>
      </c>
      <c r="E6523" s="13">
        <v>17.900000000000002</v>
      </c>
      <c r="F6523" s="7">
        <f>(((20-15)/(MIN($E$2:$E$8761)-15))*Data[[#This Row],[temperatuur]])+18.151</f>
        <v>14.390495798319327</v>
      </c>
      <c r="G6523" s="7">
        <f>Data[[#This Row],[Tintern ]]-Data[[#This Row],[temperatuur]]</f>
        <v>-3.5095042016806755</v>
      </c>
      <c r="H6523" s="7">
        <f>ROUND(IF(Data[[#This Row],[deltaT]]&gt;0,(Data[[#This Row],[Tintern ]]-Data[[#This Row],[temperatuur]])*Uitgangspunten!$B$9,0),1)</f>
        <v>0</v>
      </c>
      <c r="I6523"/>
      <c r="J6523"/>
      <c r="K6523" s="6"/>
      <c r="O6523" s="5"/>
      <c r="P6523" s="8"/>
      <c r="U6523"/>
      <c r="V6523"/>
    </row>
    <row r="6524" spans="1:22" x14ac:dyDescent="0.25">
      <c r="A6524">
        <v>2000</v>
      </c>
      <c r="B6524">
        <v>5</v>
      </c>
      <c r="C6524">
        <v>14</v>
      </c>
      <c r="D6524">
        <v>22</v>
      </c>
      <c r="E6524" s="13">
        <v>15.3</v>
      </c>
      <c r="F6524" s="7">
        <f>(((20-15)/(MIN($E$2:$E$8761)-15))*Data[[#This Row],[temperatuur]])+18.151</f>
        <v>14.936714285714285</v>
      </c>
      <c r="G6524" s="7">
        <f>Data[[#This Row],[Tintern ]]-Data[[#This Row],[temperatuur]]</f>
        <v>-0.36328571428571621</v>
      </c>
      <c r="H6524" s="7">
        <f>ROUND(IF(Data[[#This Row],[deltaT]]&gt;0,(Data[[#This Row],[Tintern ]]-Data[[#This Row],[temperatuur]])*Uitgangspunten!$B$9,0),1)</f>
        <v>0</v>
      </c>
      <c r="I6524"/>
      <c r="J6524"/>
      <c r="K6524" s="6"/>
      <c r="O6524" s="5"/>
      <c r="P6524" s="8"/>
      <c r="U6524"/>
      <c r="V6524"/>
    </row>
    <row r="6525" spans="1:22" x14ac:dyDescent="0.25">
      <c r="A6525">
        <v>2000</v>
      </c>
      <c r="B6525">
        <v>5</v>
      </c>
      <c r="C6525">
        <v>15</v>
      </c>
      <c r="D6525">
        <v>6</v>
      </c>
      <c r="E6525" s="13">
        <v>17.5</v>
      </c>
      <c r="F6525" s="7">
        <f>(((20-15)/(MIN($E$2:$E$8761)-15))*Data[[#This Row],[temperatuur]])+18.151</f>
        <v>14.474529411764706</v>
      </c>
      <c r="G6525" s="7">
        <f>Data[[#This Row],[Tintern ]]-Data[[#This Row],[temperatuur]]</f>
        <v>-3.0254705882352937</v>
      </c>
      <c r="H6525" s="7">
        <f>ROUND(IF(Data[[#This Row],[deltaT]]&gt;0,(Data[[#This Row],[Tintern ]]-Data[[#This Row],[temperatuur]])*Uitgangspunten!$B$9,0),1)</f>
        <v>0</v>
      </c>
      <c r="I6525"/>
      <c r="J6525"/>
      <c r="K6525" s="6"/>
      <c r="O6525" s="5"/>
      <c r="P6525" s="8"/>
      <c r="U6525"/>
      <c r="V6525"/>
    </row>
    <row r="6526" spans="1:22" x14ac:dyDescent="0.25">
      <c r="A6526">
        <v>2000</v>
      </c>
      <c r="B6526">
        <v>5</v>
      </c>
      <c r="C6526">
        <v>15</v>
      </c>
      <c r="D6526">
        <v>7</v>
      </c>
      <c r="E6526" s="13">
        <v>20.200000000000003</v>
      </c>
      <c r="F6526" s="7">
        <f>(((20-15)/(MIN($E$2:$E$8761)-15))*Data[[#This Row],[temperatuur]])+18.151</f>
        <v>13.907302521008402</v>
      </c>
      <c r="G6526" s="7">
        <f>Data[[#This Row],[Tintern ]]-Data[[#This Row],[temperatuur]]</f>
        <v>-6.2926974789916006</v>
      </c>
      <c r="H6526" s="7">
        <f>ROUND(IF(Data[[#This Row],[deltaT]]&gt;0,(Data[[#This Row],[Tintern ]]-Data[[#This Row],[temperatuur]])*Uitgangspunten!$B$9,0),1)</f>
        <v>0</v>
      </c>
      <c r="I6526"/>
      <c r="J6526"/>
      <c r="K6526" s="6"/>
      <c r="O6526" s="5"/>
      <c r="P6526" s="8"/>
      <c r="U6526"/>
      <c r="V6526"/>
    </row>
    <row r="6527" spans="1:22" x14ac:dyDescent="0.25">
      <c r="A6527">
        <v>2000</v>
      </c>
      <c r="B6527">
        <v>5</v>
      </c>
      <c r="C6527">
        <v>15</v>
      </c>
      <c r="D6527">
        <v>8</v>
      </c>
      <c r="E6527" s="13">
        <v>22.8</v>
      </c>
      <c r="F6527" s="7">
        <f>(((20-15)/(MIN($E$2:$E$8761)-15))*Data[[#This Row],[temperatuur]])+18.151</f>
        <v>13.361084033613444</v>
      </c>
      <c r="G6527" s="7">
        <f>Data[[#This Row],[Tintern ]]-Data[[#This Row],[temperatuur]]</f>
        <v>-9.4389159663865563</v>
      </c>
      <c r="H6527" s="7">
        <f>ROUND(IF(Data[[#This Row],[deltaT]]&gt;0,(Data[[#This Row],[Tintern ]]-Data[[#This Row],[temperatuur]])*Uitgangspunten!$B$9,0),1)</f>
        <v>0</v>
      </c>
      <c r="I6527"/>
      <c r="J6527"/>
      <c r="K6527" s="6"/>
      <c r="O6527" s="5"/>
      <c r="P6527" s="8"/>
      <c r="U6527"/>
      <c r="V6527"/>
    </row>
    <row r="6528" spans="1:22" x14ac:dyDescent="0.25">
      <c r="A6528">
        <v>2000</v>
      </c>
      <c r="B6528">
        <v>5</v>
      </c>
      <c r="C6528">
        <v>15</v>
      </c>
      <c r="D6528">
        <v>9</v>
      </c>
      <c r="E6528" s="13">
        <v>24.900000000000002</v>
      </c>
      <c r="F6528" s="7">
        <f>(((20-15)/(MIN($E$2:$E$8761)-15))*Data[[#This Row],[temperatuur]])+18.151</f>
        <v>12.919907563025209</v>
      </c>
      <c r="G6528" s="7">
        <f>Data[[#This Row],[Tintern ]]-Data[[#This Row],[temperatuur]]</f>
        <v>-11.980092436974793</v>
      </c>
      <c r="H6528" s="7">
        <f>ROUND(IF(Data[[#This Row],[deltaT]]&gt;0,(Data[[#This Row],[Tintern ]]-Data[[#This Row],[temperatuur]])*Uitgangspunten!$B$9,0),1)</f>
        <v>0</v>
      </c>
      <c r="I6528"/>
      <c r="J6528"/>
      <c r="K6528" s="6"/>
      <c r="O6528" s="5"/>
      <c r="P6528" s="8"/>
      <c r="U6528"/>
      <c r="V6528"/>
    </row>
    <row r="6529" spans="1:22" x14ac:dyDescent="0.25">
      <c r="A6529">
        <v>2000</v>
      </c>
      <c r="B6529">
        <v>5</v>
      </c>
      <c r="C6529">
        <v>15</v>
      </c>
      <c r="D6529">
        <v>10</v>
      </c>
      <c r="E6529" s="13">
        <v>26.6</v>
      </c>
      <c r="F6529" s="7">
        <f>(((20-15)/(MIN($E$2:$E$8761)-15))*Data[[#This Row],[temperatuur]])+18.151</f>
        <v>12.562764705882351</v>
      </c>
      <c r="G6529" s="7">
        <f>Data[[#This Row],[Tintern ]]-Data[[#This Row],[temperatuur]]</f>
        <v>-14.03723529411765</v>
      </c>
      <c r="H6529" s="7">
        <f>ROUND(IF(Data[[#This Row],[deltaT]]&gt;0,(Data[[#This Row],[Tintern ]]-Data[[#This Row],[temperatuur]])*Uitgangspunten!$B$9,0),1)</f>
        <v>0</v>
      </c>
      <c r="I6529"/>
      <c r="J6529"/>
      <c r="K6529" s="6"/>
      <c r="O6529" s="5"/>
      <c r="P6529" s="8"/>
      <c r="U6529"/>
      <c r="V6529"/>
    </row>
    <row r="6530" spans="1:22" x14ac:dyDescent="0.25">
      <c r="A6530">
        <v>2000</v>
      </c>
      <c r="B6530">
        <v>5</v>
      </c>
      <c r="C6530">
        <v>15</v>
      </c>
      <c r="D6530">
        <v>11</v>
      </c>
      <c r="E6530" s="13">
        <v>27.3</v>
      </c>
      <c r="F6530" s="7">
        <f>(((20-15)/(MIN($E$2:$E$8761)-15))*Data[[#This Row],[temperatuur]])+18.151</f>
        <v>12.415705882352942</v>
      </c>
      <c r="G6530" s="7">
        <f>Data[[#This Row],[Tintern ]]-Data[[#This Row],[temperatuur]]</f>
        <v>-14.884294117647059</v>
      </c>
      <c r="H6530" s="7">
        <f>ROUND(IF(Data[[#This Row],[deltaT]]&gt;0,(Data[[#This Row],[Tintern ]]-Data[[#This Row],[temperatuur]])*Uitgangspunten!$B$9,0),1)</f>
        <v>0</v>
      </c>
      <c r="I6530">
        <f>(MAX(E6506:E6529)+MIN(E6506:E6529))/20</f>
        <v>2.1</v>
      </c>
      <c r="J6530"/>
      <c r="K6530" s="6"/>
      <c r="O6530" s="5"/>
      <c r="P6530" s="8"/>
      <c r="U6530"/>
      <c r="V6530"/>
    </row>
    <row r="6531" spans="1:22" x14ac:dyDescent="0.25">
      <c r="A6531">
        <v>2000</v>
      </c>
      <c r="B6531">
        <v>5</v>
      </c>
      <c r="C6531">
        <v>15</v>
      </c>
      <c r="D6531">
        <v>12</v>
      </c>
      <c r="E6531" s="13">
        <v>27.3</v>
      </c>
      <c r="F6531" s="7">
        <f>(((20-15)/(MIN($E$2:$E$8761)-15))*Data[[#This Row],[temperatuur]])+18.151</f>
        <v>12.415705882352942</v>
      </c>
      <c r="G6531" s="7">
        <f>Data[[#This Row],[Tintern ]]-Data[[#This Row],[temperatuur]]</f>
        <v>-14.884294117647059</v>
      </c>
      <c r="H6531" s="7">
        <f>ROUND(IF(Data[[#This Row],[deltaT]]&gt;0,(Data[[#This Row],[Tintern ]]-Data[[#This Row],[temperatuur]])*Uitgangspunten!$B$9,0),1)</f>
        <v>0</v>
      </c>
      <c r="I6531"/>
      <c r="J6531"/>
      <c r="K6531" s="6"/>
      <c r="O6531" s="5"/>
      <c r="P6531" s="8"/>
      <c r="U6531"/>
      <c r="V6531"/>
    </row>
    <row r="6532" spans="1:22" x14ac:dyDescent="0.25">
      <c r="A6532">
        <v>2000</v>
      </c>
      <c r="B6532">
        <v>5</v>
      </c>
      <c r="C6532">
        <v>15</v>
      </c>
      <c r="D6532">
        <v>13</v>
      </c>
      <c r="E6532" s="13">
        <v>27.900000000000002</v>
      </c>
      <c r="F6532" s="7">
        <f>(((20-15)/(MIN($E$2:$E$8761)-15))*Data[[#This Row],[temperatuur]])+18.151</f>
        <v>12.289655462184873</v>
      </c>
      <c r="G6532" s="7">
        <f>Data[[#This Row],[Tintern ]]-Data[[#This Row],[temperatuur]]</f>
        <v>-15.610344537815129</v>
      </c>
      <c r="H6532" s="7">
        <f>ROUND(IF(Data[[#This Row],[deltaT]]&gt;0,(Data[[#This Row],[Tintern ]]-Data[[#This Row],[temperatuur]])*Uitgangspunten!$B$9,0),1)</f>
        <v>0</v>
      </c>
      <c r="I6532"/>
      <c r="J6532"/>
      <c r="K6532" s="6"/>
      <c r="O6532" s="5"/>
      <c r="P6532" s="8"/>
      <c r="U6532"/>
      <c r="V6532"/>
    </row>
    <row r="6533" spans="1:22" x14ac:dyDescent="0.25">
      <c r="A6533">
        <v>2000</v>
      </c>
      <c r="B6533">
        <v>5</v>
      </c>
      <c r="C6533">
        <v>15</v>
      </c>
      <c r="D6533">
        <v>14</v>
      </c>
      <c r="E6533" s="13">
        <v>28.5</v>
      </c>
      <c r="F6533" s="7">
        <f>(((20-15)/(MIN($E$2:$E$8761)-15))*Data[[#This Row],[temperatuur]])+18.151</f>
        <v>12.163605042016806</v>
      </c>
      <c r="G6533" s="7">
        <f>Data[[#This Row],[Tintern ]]-Data[[#This Row],[temperatuur]]</f>
        <v>-16.336394957983195</v>
      </c>
      <c r="H6533" s="7">
        <f>ROUND(IF(Data[[#This Row],[deltaT]]&gt;0,(Data[[#This Row],[Tintern ]]-Data[[#This Row],[temperatuur]])*Uitgangspunten!$B$9,0),1)</f>
        <v>0</v>
      </c>
      <c r="I6533"/>
      <c r="J6533"/>
      <c r="K6533" s="6"/>
      <c r="O6533" s="5"/>
      <c r="P6533" s="8"/>
      <c r="U6533"/>
      <c r="V6533"/>
    </row>
    <row r="6534" spans="1:22" x14ac:dyDescent="0.25">
      <c r="A6534">
        <v>2000</v>
      </c>
      <c r="B6534">
        <v>5</v>
      </c>
      <c r="C6534">
        <v>15</v>
      </c>
      <c r="D6534">
        <v>15</v>
      </c>
      <c r="E6534" s="13">
        <v>28.3</v>
      </c>
      <c r="F6534" s="7">
        <f>(((20-15)/(MIN($E$2:$E$8761)-15))*Data[[#This Row],[temperatuur]])+18.151</f>
        <v>12.205621848739495</v>
      </c>
      <c r="G6534" s="7">
        <f>Data[[#This Row],[Tintern ]]-Data[[#This Row],[temperatuur]]</f>
        <v>-16.094378151260507</v>
      </c>
      <c r="H6534" s="7">
        <f>ROUND(IF(Data[[#This Row],[deltaT]]&gt;0,(Data[[#This Row],[Tintern ]]-Data[[#This Row],[temperatuur]])*Uitgangspunten!$B$9,0),1)</f>
        <v>0</v>
      </c>
      <c r="I6534"/>
      <c r="J6534"/>
      <c r="K6534" s="6"/>
      <c r="O6534" s="5"/>
      <c r="P6534" s="8"/>
      <c r="U6534"/>
      <c r="V6534"/>
    </row>
    <row r="6535" spans="1:22" x14ac:dyDescent="0.25">
      <c r="A6535">
        <v>2000</v>
      </c>
      <c r="B6535">
        <v>5</v>
      </c>
      <c r="C6535">
        <v>15</v>
      </c>
      <c r="D6535">
        <v>16</v>
      </c>
      <c r="E6535" s="13">
        <v>28.3</v>
      </c>
      <c r="F6535" s="7">
        <f>(((20-15)/(MIN($E$2:$E$8761)-15))*Data[[#This Row],[temperatuur]])+18.151</f>
        <v>12.205621848739495</v>
      </c>
      <c r="G6535" s="7">
        <f>Data[[#This Row],[Tintern ]]-Data[[#This Row],[temperatuur]]</f>
        <v>-16.094378151260507</v>
      </c>
      <c r="H6535" s="7">
        <f>ROUND(IF(Data[[#This Row],[deltaT]]&gt;0,(Data[[#This Row],[Tintern ]]-Data[[#This Row],[temperatuur]])*Uitgangspunten!$B$9,0),1)</f>
        <v>0</v>
      </c>
      <c r="I6535"/>
      <c r="J6535"/>
      <c r="K6535" s="6"/>
      <c r="O6535" s="5"/>
      <c r="P6535" s="8"/>
      <c r="U6535"/>
      <c r="V6535"/>
    </row>
    <row r="6536" spans="1:22" x14ac:dyDescent="0.25">
      <c r="A6536">
        <v>2000</v>
      </c>
      <c r="B6536">
        <v>5</v>
      </c>
      <c r="C6536">
        <v>15</v>
      </c>
      <c r="D6536">
        <v>17</v>
      </c>
      <c r="E6536" s="13">
        <v>27.5</v>
      </c>
      <c r="F6536" s="7">
        <f>(((20-15)/(MIN($E$2:$E$8761)-15))*Data[[#This Row],[temperatuur]])+18.151</f>
        <v>12.373689075630253</v>
      </c>
      <c r="G6536" s="7">
        <f>Data[[#This Row],[Tintern ]]-Data[[#This Row],[temperatuur]]</f>
        <v>-15.126310924369747</v>
      </c>
      <c r="H6536" s="7">
        <f>ROUND(IF(Data[[#This Row],[deltaT]]&gt;0,(Data[[#This Row],[Tintern ]]-Data[[#This Row],[temperatuur]])*Uitgangspunten!$B$9,0),1)</f>
        <v>0</v>
      </c>
      <c r="I6536"/>
      <c r="J6536"/>
      <c r="K6536" s="6"/>
      <c r="O6536" s="5"/>
      <c r="P6536" s="8"/>
      <c r="U6536"/>
      <c r="V6536"/>
    </row>
    <row r="6537" spans="1:22" x14ac:dyDescent="0.25">
      <c r="A6537">
        <v>2000</v>
      </c>
      <c r="B6537">
        <v>5</v>
      </c>
      <c r="C6537">
        <v>15</v>
      </c>
      <c r="D6537">
        <v>18</v>
      </c>
      <c r="E6537" s="13">
        <v>26.200000000000003</v>
      </c>
      <c r="F6537" s="7">
        <f>(((20-15)/(MIN($E$2:$E$8761)-15))*Data[[#This Row],[temperatuur]])+18.151</f>
        <v>12.646798319327729</v>
      </c>
      <c r="G6537" s="7">
        <f>Data[[#This Row],[Tintern ]]-Data[[#This Row],[temperatuur]]</f>
        <v>-13.553201680672274</v>
      </c>
      <c r="H6537" s="7">
        <f>ROUND(IF(Data[[#This Row],[deltaT]]&gt;0,(Data[[#This Row],[Tintern ]]-Data[[#This Row],[temperatuur]])*Uitgangspunten!$B$9,0),1)</f>
        <v>0</v>
      </c>
      <c r="I6537"/>
      <c r="J6537"/>
      <c r="K6537" s="6"/>
      <c r="O6537" s="5"/>
      <c r="P6537" s="8"/>
      <c r="U6537"/>
      <c r="V6537"/>
    </row>
    <row r="6538" spans="1:22" x14ac:dyDescent="0.25">
      <c r="A6538">
        <v>2000</v>
      </c>
      <c r="B6538">
        <v>5</v>
      </c>
      <c r="C6538">
        <v>15</v>
      </c>
      <c r="D6538">
        <v>19</v>
      </c>
      <c r="E6538" s="13">
        <v>23.200000000000003</v>
      </c>
      <c r="F6538" s="7">
        <f>(((20-15)/(MIN($E$2:$E$8761)-15))*Data[[#This Row],[temperatuur]])+18.151</f>
        <v>13.277050420168067</v>
      </c>
      <c r="G6538" s="7">
        <f>Data[[#This Row],[Tintern ]]-Data[[#This Row],[temperatuur]]</f>
        <v>-9.9229495798319363</v>
      </c>
      <c r="H6538" s="7">
        <f>ROUND(IF(Data[[#This Row],[deltaT]]&gt;0,(Data[[#This Row],[Tintern ]]-Data[[#This Row],[temperatuur]])*Uitgangspunten!$B$9,0),1)</f>
        <v>0</v>
      </c>
      <c r="I6538"/>
      <c r="J6538"/>
      <c r="K6538" s="6"/>
      <c r="O6538" s="5"/>
      <c r="P6538" s="8"/>
      <c r="U6538"/>
      <c r="V6538"/>
    </row>
    <row r="6539" spans="1:22" x14ac:dyDescent="0.25">
      <c r="A6539">
        <v>2000</v>
      </c>
      <c r="B6539">
        <v>5</v>
      </c>
      <c r="C6539">
        <v>15</v>
      </c>
      <c r="D6539">
        <v>20</v>
      </c>
      <c r="E6539" s="13">
        <v>20</v>
      </c>
      <c r="F6539" s="7">
        <f>(((20-15)/(MIN($E$2:$E$8761)-15))*Data[[#This Row],[temperatuur]])+18.151</f>
        <v>13.949319327731093</v>
      </c>
      <c r="G6539" s="7">
        <f>Data[[#This Row],[Tintern ]]-Data[[#This Row],[temperatuur]]</f>
        <v>-6.050680672268907</v>
      </c>
      <c r="H6539" s="7">
        <f>ROUND(IF(Data[[#This Row],[deltaT]]&gt;0,(Data[[#This Row],[Tintern ]]-Data[[#This Row],[temperatuur]])*Uitgangspunten!$B$9,0),1)</f>
        <v>0</v>
      </c>
      <c r="I6539"/>
      <c r="J6539"/>
      <c r="K6539" s="6"/>
      <c r="O6539" s="5"/>
      <c r="P6539" s="8"/>
      <c r="U6539"/>
      <c r="V6539"/>
    </row>
    <row r="6540" spans="1:22" x14ac:dyDescent="0.25">
      <c r="A6540">
        <v>2000</v>
      </c>
      <c r="B6540">
        <v>5</v>
      </c>
      <c r="C6540">
        <v>15</v>
      </c>
      <c r="D6540">
        <v>21</v>
      </c>
      <c r="E6540" s="13">
        <v>17.400000000000002</v>
      </c>
      <c r="F6540" s="7">
        <f>(((20-15)/(MIN($E$2:$E$8761)-15))*Data[[#This Row],[temperatuur]])+18.151</f>
        <v>14.495537815126049</v>
      </c>
      <c r="G6540" s="7">
        <f>Data[[#This Row],[Tintern ]]-Data[[#This Row],[temperatuur]]</f>
        <v>-2.9044621848739531</v>
      </c>
      <c r="H6540" s="7">
        <f>ROUND(IF(Data[[#This Row],[deltaT]]&gt;0,(Data[[#This Row],[Tintern ]]-Data[[#This Row],[temperatuur]])*Uitgangspunten!$B$9,0),1)</f>
        <v>0</v>
      </c>
      <c r="I6540"/>
      <c r="J6540"/>
      <c r="K6540" s="6"/>
      <c r="O6540" s="5"/>
      <c r="P6540" s="8"/>
      <c r="U6540"/>
      <c r="V6540"/>
    </row>
    <row r="6541" spans="1:22" x14ac:dyDescent="0.25">
      <c r="A6541">
        <v>2000</v>
      </c>
      <c r="B6541">
        <v>5</v>
      </c>
      <c r="C6541">
        <v>15</v>
      </c>
      <c r="D6541">
        <v>22</v>
      </c>
      <c r="E6541" s="13">
        <v>16</v>
      </c>
      <c r="F6541" s="7">
        <f>(((20-15)/(MIN($E$2:$E$8761)-15))*Data[[#This Row],[temperatuur]])+18.151</f>
        <v>14.789655462184873</v>
      </c>
      <c r="G6541" s="7">
        <f>Data[[#This Row],[Tintern ]]-Data[[#This Row],[temperatuur]]</f>
        <v>-1.2103445378151267</v>
      </c>
      <c r="H6541" s="7">
        <f>ROUND(IF(Data[[#This Row],[deltaT]]&gt;0,(Data[[#This Row],[Tintern ]]-Data[[#This Row],[temperatuur]])*Uitgangspunten!$B$9,0),1)</f>
        <v>0</v>
      </c>
      <c r="I6541"/>
      <c r="J6541"/>
      <c r="K6541" s="6"/>
      <c r="O6541" s="5"/>
      <c r="P6541" s="8"/>
      <c r="U6541"/>
      <c r="V6541"/>
    </row>
    <row r="6542" spans="1:22" x14ac:dyDescent="0.25">
      <c r="A6542">
        <v>2000</v>
      </c>
      <c r="B6542">
        <v>5</v>
      </c>
      <c r="C6542">
        <v>16</v>
      </c>
      <c r="D6542">
        <v>6</v>
      </c>
      <c r="E6542" s="13">
        <v>18.3</v>
      </c>
      <c r="F6542" s="7">
        <f>(((20-15)/(MIN($E$2:$E$8761)-15))*Data[[#This Row],[temperatuur]])+18.151</f>
        <v>14.306462184873949</v>
      </c>
      <c r="G6542" s="7">
        <f>Data[[#This Row],[Tintern ]]-Data[[#This Row],[temperatuur]]</f>
        <v>-3.9935378151260519</v>
      </c>
      <c r="H6542" s="7">
        <f>ROUND(IF(Data[[#This Row],[deltaT]]&gt;0,(Data[[#This Row],[Tintern ]]-Data[[#This Row],[temperatuur]])*Uitgangspunten!$B$9,0),1)</f>
        <v>0</v>
      </c>
      <c r="I6542"/>
      <c r="J6542"/>
      <c r="K6542" s="6"/>
      <c r="O6542" s="5"/>
      <c r="P6542" s="8"/>
      <c r="U6542"/>
      <c r="V6542"/>
    </row>
    <row r="6543" spans="1:22" x14ac:dyDescent="0.25">
      <c r="A6543">
        <v>2000</v>
      </c>
      <c r="B6543">
        <v>5</v>
      </c>
      <c r="C6543">
        <v>16</v>
      </c>
      <c r="D6543">
        <v>7</v>
      </c>
      <c r="E6543" s="13">
        <v>21.1</v>
      </c>
      <c r="F6543" s="7">
        <f>(((20-15)/(MIN($E$2:$E$8761)-15))*Data[[#This Row],[temperatuur]])+18.151</f>
        <v>13.718226890756302</v>
      </c>
      <c r="G6543" s="7">
        <f>Data[[#This Row],[Tintern ]]-Data[[#This Row],[temperatuur]]</f>
        <v>-7.3817731092436993</v>
      </c>
      <c r="H6543" s="7">
        <f>ROUND(IF(Data[[#This Row],[deltaT]]&gt;0,(Data[[#This Row],[Tintern ]]-Data[[#This Row],[temperatuur]])*Uitgangspunten!$B$9,0),1)</f>
        <v>0</v>
      </c>
      <c r="I6543"/>
      <c r="J6543"/>
      <c r="K6543" s="6"/>
      <c r="O6543" s="5"/>
      <c r="P6543" s="8"/>
      <c r="U6543"/>
      <c r="V6543"/>
    </row>
    <row r="6544" spans="1:22" x14ac:dyDescent="0.25">
      <c r="A6544">
        <v>2000</v>
      </c>
      <c r="B6544">
        <v>5</v>
      </c>
      <c r="C6544">
        <v>16</v>
      </c>
      <c r="D6544">
        <v>8</v>
      </c>
      <c r="E6544" s="13">
        <v>23.5</v>
      </c>
      <c r="F6544" s="7">
        <f>(((20-15)/(MIN($E$2:$E$8761)-15))*Data[[#This Row],[temperatuur]])+18.151</f>
        <v>13.214025210084033</v>
      </c>
      <c r="G6544" s="7">
        <f>Data[[#This Row],[Tintern ]]-Data[[#This Row],[temperatuur]]</f>
        <v>-10.285974789915967</v>
      </c>
      <c r="H6544" s="7">
        <f>ROUND(IF(Data[[#This Row],[deltaT]]&gt;0,(Data[[#This Row],[Tintern ]]-Data[[#This Row],[temperatuur]])*Uitgangspunten!$B$9,0),1)</f>
        <v>0</v>
      </c>
      <c r="I6544"/>
      <c r="J6544"/>
      <c r="K6544" s="6"/>
      <c r="O6544" s="5"/>
      <c r="P6544" s="8"/>
      <c r="U6544"/>
      <c r="V6544"/>
    </row>
    <row r="6545" spans="1:22" x14ac:dyDescent="0.25">
      <c r="A6545">
        <v>2000</v>
      </c>
      <c r="B6545">
        <v>5</v>
      </c>
      <c r="C6545">
        <v>16</v>
      </c>
      <c r="D6545">
        <v>9</v>
      </c>
      <c r="E6545" s="13">
        <v>25.3</v>
      </c>
      <c r="F6545" s="7">
        <f>(((20-15)/(MIN($E$2:$E$8761)-15))*Data[[#This Row],[temperatuur]])+18.151</f>
        <v>12.835873949579831</v>
      </c>
      <c r="G6545" s="7">
        <f>Data[[#This Row],[Tintern ]]-Data[[#This Row],[temperatuur]]</f>
        <v>-12.46412605042017</v>
      </c>
      <c r="H6545" s="7">
        <f>ROUND(IF(Data[[#This Row],[deltaT]]&gt;0,(Data[[#This Row],[Tintern ]]-Data[[#This Row],[temperatuur]])*Uitgangspunten!$B$9,0),1)</f>
        <v>0</v>
      </c>
      <c r="I6545"/>
      <c r="J6545"/>
      <c r="K6545" s="6"/>
      <c r="O6545" s="5"/>
      <c r="P6545" s="8"/>
      <c r="U6545"/>
      <c r="V6545"/>
    </row>
    <row r="6546" spans="1:22" x14ac:dyDescent="0.25">
      <c r="A6546">
        <v>2000</v>
      </c>
      <c r="B6546">
        <v>5</v>
      </c>
      <c r="C6546">
        <v>16</v>
      </c>
      <c r="D6546">
        <v>10</v>
      </c>
      <c r="E6546" s="13">
        <v>26.400000000000002</v>
      </c>
      <c r="F6546" s="7">
        <f>(((20-15)/(MIN($E$2:$E$8761)-15))*Data[[#This Row],[temperatuur]])+18.151</f>
        <v>12.60478151260504</v>
      </c>
      <c r="G6546" s="7">
        <f>Data[[#This Row],[Tintern ]]-Data[[#This Row],[temperatuur]]</f>
        <v>-13.795218487394962</v>
      </c>
      <c r="H6546" s="7">
        <f>ROUND(IF(Data[[#This Row],[deltaT]]&gt;0,(Data[[#This Row],[Tintern ]]-Data[[#This Row],[temperatuur]])*Uitgangspunten!$B$9,0),1)</f>
        <v>0</v>
      </c>
      <c r="I6546"/>
      <c r="J6546"/>
      <c r="K6546" s="6"/>
      <c r="O6546" s="5"/>
      <c r="P6546" s="8"/>
      <c r="U6546"/>
      <c r="V6546"/>
    </row>
    <row r="6547" spans="1:22" x14ac:dyDescent="0.25">
      <c r="A6547">
        <v>2000</v>
      </c>
      <c r="B6547">
        <v>5</v>
      </c>
      <c r="C6547">
        <v>16</v>
      </c>
      <c r="D6547">
        <v>11</v>
      </c>
      <c r="E6547" s="13">
        <v>27.400000000000002</v>
      </c>
      <c r="F6547" s="7">
        <f>(((20-15)/(MIN($E$2:$E$8761)-15))*Data[[#This Row],[temperatuur]])+18.151</f>
        <v>12.394697478991596</v>
      </c>
      <c r="G6547" s="7">
        <f>Data[[#This Row],[Tintern ]]-Data[[#This Row],[temperatuur]]</f>
        <v>-15.005302521008407</v>
      </c>
      <c r="H6547" s="7">
        <f>ROUND(IF(Data[[#This Row],[deltaT]]&gt;0,(Data[[#This Row],[Tintern ]]-Data[[#This Row],[temperatuur]])*Uitgangspunten!$B$9,0),1)</f>
        <v>0</v>
      </c>
      <c r="I6547"/>
      <c r="J6547"/>
      <c r="K6547" s="6"/>
      <c r="O6547" s="5"/>
      <c r="P6547" s="8"/>
      <c r="U6547"/>
      <c r="V6547"/>
    </row>
    <row r="6548" spans="1:22" x14ac:dyDescent="0.25">
      <c r="A6548">
        <v>2000</v>
      </c>
      <c r="B6548">
        <v>5</v>
      </c>
      <c r="C6548">
        <v>16</v>
      </c>
      <c r="D6548">
        <v>12</v>
      </c>
      <c r="E6548" s="13">
        <v>28.400000000000002</v>
      </c>
      <c r="F6548" s="7">
        <f>(((20-15)/(MIN($E$2:$E$8761)-15))*Data[[#This Row],[temperatuur]])+18.151</f>
        <v>12.184613445378151</v>
      </c>
      <c r="G6548" s="7">
        <f>Data[[#This Row],[Tintern ]]-Data[[#This Row],[temperatuur]]</f>
        <v>-16.215386554621851</v>
      </c>
      <c r="H6548" s="7">
        <f>ROUND(IF(Data[[#This Row],[deltaT]]&gt;0,(Data[[#This Row],[Tintern ]]-Data[[#This Row],[temperatuur]])*Uitgangspunten!$B$9,0),1)</f>
        <v>0</v>
      </c>
      <c r="I6548"/>
      <c r="J6548"/>
      <c r="K6548" s="6"/>
      <c r="O6548" s="5"/>
      <c r="P6548" s="8"/>
      <c r="U6548"/>
      <c r="V6548"/>
    </row>
    <row r="6549" spans="1:22" x14ac:dyDescent="0.25">
      <c r="A6549">
        <v>2000</v>
      </c>
      <c r="B6549">
        <v>5</v>
      </c>
      <c r="C6549">
        <v>16</v>
      </c>
      <c r="D6549">
        <v>13</v>
      </c>
      <c r="E6549" s="13">
        <v>28.8</v>
      </c>
      <c r="F6549" s="7">
        <f>(((20-15)/(MIN($E$2:$E$8761)-15))*Data[[#This Row],[temperatuur]])+18.151</f>
        <v>12.100579831932773</v>
      </c>
      <c r="G6549" s="7">
        <f>Data[[#This Row],[Tintern ]]-Data[[#This Row],[temperatuur]]</f>
        <v>-16.699420168067228</v>
      </c>
      <c r="H6549" s="7">
        <f>ROUND(IF(Data[[#This Row],[deltaT]]&gt;0,(Data[[#This Row],[Tintern ]]-Data[[#This Row],[temperatuur]])*Uitgangspunten!$B$9,0),1)</f>
        <v>0</v>
      </c>
      <c r="I6549"/>
      <c r="J6549"/>
      <c r="K6549" s="6"/>
      <c r="O6549" s="5"/>
      <c r="P6549" s="8"/>
      <c r="U6549"/>
      <c r="V6549"/>
    </row>
    <row r="6550" spans="1:22" x14ac:dyDescent="0.25">
      <c r="A6550">
        <v>2000</v>
      </c>
      <c r="B6550">
        <v>5</v>
      </c>
      <c r="C6550">
        <v>16</v>
      </c>
      <c r="D6550">
        <v>14</v>
      </c>
      <c r="E6550" s="13">
        <v>29.400000000000002</v>
      </c>
      <c r="F6550" s="7">
        <f>(((20-15)/(MIN($E$2:$E$8761)-15))*Data[[#This Row],[temperatuur]])+18.151</f>
        <v>11.974529411764706</v>
      </c>
      <c r="G6550" s="7">
        <f>Data[[#This Row],[Tintern ]]-Data[[#This Row],[temperatuur]]</f>
        <v>-17.425470588235296</v>
      </c>
      <c r="H6550" s="7">
        <f>ROUND(IF(Data[[#This Row],[deltaT]]&gt;0,(Data[[#This Row],[Tintern ]]-Data[[#This Row],[temperatuur]])*Uitgangspunten!$B$9,0),1)</f>
        <v>0</v>
      </c>
      <c r="I6550"/>
      <c r="J6550"/>
      <c r="K6550" s="6"/>
      <c r="O6550" s="5"/>
      <c r="P6550" s="8"/>
      <c r="U6550"/>
      <c r="V6550"/>
    </row>
    <row r="6551" spans="1:22" x14ac:dyDescent="0.25">
      <c r="A6551">
        <v>2000</v>
      </c>
      <c r="B6551">
        <v>5</v>
      </c>
      <c r="C6551">
        <v>16</v>
      </c>
      <c r="D6551">
        <v>15</v>
      </c>
      <c r="E6551" s="13">
        <v>27.8</v>
      </c>
      <c r="F6551" s="7">
        <f>(((20-15)/(MIN($E$2:$E$8761)-15))*Data[[#This Row],[temperatuur]])+18.151</f>
        <v>12.310663865546218</v>
      </c>
      <c r="G6551" s="7">
        <f>Data[[#This Row],[Tintern ]]-Data[[#This Row],[temperatuur]]</f>
        <v>-15.489336134453783</v>
      </c>
      <c r="H6551" s="7">
        <f>ROUND(IF(Data[[#This Row],[deltaT]]&gt;0,(Data[[#This Row],[Tintern ]]-Data[[#This Row],[temperatuur]])*Uitgangspunten!$B$9,0),1)</f>
        <v>0</v>
      </c>
      <c r="I6551"/>
      <c r="J6551"/>
      <c r="K6551" s="6"/>
      <c r="O6551" s="5"/>
      <c r="P6551" s="8"/>
      <c r="U6551"/>
      <c r="V6551"/>
    </row>
    <row r="6552" spans="1:22" x14ac:dyDescent="0.25">
      <c r="A6552">
        <v>2000</v>
      </c>
      <c r="B6552">
        <v>5</v>
      </c>
      <c r="C6552">
        <v>16</v>
      </c>
      <c r="D6552">
        <v>16</v>
      </c>
      <c r="E6552" s="13">
        <v>28.400000000000002</v>
      </c>
      <c r="F6552" s="7">
        <f>(((20-15)/(MIN($E$2:$E$8761)-15))*Data[[#This Row],[temperatuur]])+18.151</f>
        <v>12.184613445378151</v>
      </c>
      <c r="G6552" s="7">
        <f>Data[[#This Row],[Tintern ]]-Data[[#This Row],[temperatuur]]</f>
        <v>-16.215386554621851</v>
      </c>
      <c r="H6552" s="7">
        <f>ROUND(IF(Data[[#This Row],[deltaT]]&gt;0,(Data[[#This Row],[Tintern ]]-Data[[#This Row],[temperatuur]])*Uitgangspunten!$B$9,0),1)</f>
        <v>0</v>
      </c>
      <c r="I6552"/>
      <c r="J6552"/>
      <c r="K6552" s="6"/>
      <c r="O6552" s="5"/>
      <c r="P6552" s="8"/>
      <c r="U6552"/>
      <c r="V6552"/>
    </row>
    <row r="6553" spans="1:22" x14ac:dyDescent="0.25">
      <c r="A6553">
        <v>2000</v>
      </c>
      <c r="B6553">
        <v>5</v>
      </c>
      <c r="C6553">
        <v>16</v>
      </c>
      <c r="D6553">
        <v>17</v>
      </c>
      <c r="E6553" s="13">
        <v>18.900000000000002</v>
      </c>
      <c r="F6553" s="7">
        <f>(((20-15)/(MIN($E$2:$E$8761)-15))*Data[[#This Row],[temperatuur]])+18.151</f>
        <v>14.180411764705882</v>
      </c>
      <c r="G6553" s="7">
        <f>Data[[#This Row],[Tintern ]]-Data[[#This Row],[temperatuur]]</f>
        <v>-4.7195882352941201</v>
      </c>
      <c r="H6553" s="7">
        <f>ROUND(IF(Data[[#This Row],[deltaT]]&gt;0,(Data[[#This Row],[Tintern ]]-Data[[#This Row],[temperatuur]])*Uitgangspunten!$B$9,0),1)</f>
        <v>0</v>
      </c>
      <c r="I6553"/>
      <c r="J6553"/>
      <c r="K6553" s="6"/>
      <c r="O6553" s="5"/>
      <c r="P6553" s="8"/>
      <c r="U6553"/>
      <c r="V6553"/>
    </row>
    <row r="6554" spans="1:22" x14ac:dyDescent="0.25">
      <c r="A6554">
        <v>2000</v>
      </c>
      <c r="B6554">
        <v>5</v>
      </c>
      <c r="C6554">
        <v>16</v>
      </c>
      <c r="D6554">
        <v>18</v>
      </c>
      <c r="E6554" s="13">
        <v>17.5</v>
      </c>
      <c r="F6554" s="7">
        <f>(((20-15)/(MIN($E$2:$E$8761)-15))*Data[[#This Row],[temperatuur]])+18.151</f>
        <v>14.474529411764706</v>
      </c>
      <c r="G6554" s="7">
        <f>Data[[#This Row],[Tintern ]]-Data[[#This Row],[temperatuur]]</f>
        <v>-3.0254705882352937</v>
      </c>
      <c r="H6554" s="7">
        <f>ROUND(IF(Data[[#This Row],[deltaT]]&gt;0,(Data[[#This Row],[Tintern ]]-Data[[#This Row],[temperatuur]])*Uitgangspunten!$B$9,0),1)</f>
        <v>0</v>
      </c>
      <c r="I6554">
        <f>(MAX(E6530:E6553)+MIN(E6530:E6553))/20</f>
        <v>2.2700000000000005</v>
      </c>
      <c r="J6554"/>
      <c r="K6554" s="6">
        <f>MIN(I5835:I6554)</f>
        <v>1.4</v>
      </c>
      <c r="L6554" s="6">
        <f>MAX(I5835:I6554)</f>
        <v>2.2700000000000005</v>
      </c>
      <c r="O6554" s="5"/>
      <c r="P6554" s="8"/>
      <c r="U6554"/>
      <c r="V6554"/>
    </row>
    <row r="6555" spans="1:22" x14ac:dyDescent="0.25">
      <c r="A6555">
        <v>2000</v>
      </c>
      <c r="B6555">
        <v>5</v>
      </c>
      <c r="C6555">
        <v>16</v>
      </c>
      <c r="D6555">
        <v>19</v>
      </c>
      <c r="E6555" s="13">
        <v>16.8</v>
      </c>
      <c r="F6555" s="7">
        <f>(((20-15)/(MIN($E$2:$E$8761)-15))*Data[[#This Row],[temperatuur]])+18.151</f>
        <v>14.621588235294118</v>
      </c>
      <c r="G6555" s="7">
        <f>Data[[#This Row],[Tintern ]]-Data[[#This Row],[temperatuur]]</f>
        <v>-2.1784117647058832</v>
      </c>
      <c r="H6555" s="7">
        <f>ROUND(IF(Data[[#This Row],[deltaT]]&gt;0,(Data[[#This Row],[Tintern ]]-Data[[#This Row],[temperatuur]])*Uitgangspunten!$B$9,0),1)</f>
        <v>0</v>
      </c>
      <c r="I6555"/>
      <c r="J6555"/>
      <c r="K6555" s="6"/>
      <c r="O6555" s="5"/>
      <c r="P6555" s="8"/>
      <c r="U6555"/>
      <c r="V6555"/>
    </row>
    <row r="6556" spans="1:22" x14ac:dyDescent="0.25">
      <c r="A6556">
        <v>2000</v>
      </c>
      <c r="B6556">
        <v>5</v>
      </c>
      <c r="C6556">
        <v>16</v>
      </c>
      <c r="D6556">
        <v>20</v>
      </c>
      <c r="E6556" s="13">
        <v>16.600000000000001</v>
      </c>
      <c r="F6556" s="7">
        <f>(((20-15)/(MIN($E$2:$E$8761)-15))*Data[[#This Row],[temperatuur]])+18.151</f>
        <v>14.663605042016806</v>
      </c>
      <c r="G6556" s="7">
        <f>Data[[#This Row],[Tintern ]]-Data[[#This Row],[temperatuur]]</f>
        <v>-1.9363949579831949</v>
      </c>
      <c r="H6556" s="7">
        <f>ROUND(IF(Data[[#This Row],[deltaT]]&gt;0,(Data[[#This Row],[Tintern ]]-Data[[#This Row],[temperatuur]])*Uitgangspunten!$B$9,0),1)</f>
        <v>0</v>
      </c>
      <c r="I6556"/>
      <c r="J6556"/>
      <c r="K6556" s="6"/>
      <c r="O6556" s="5"/>
      <c r="P6556" s="8"/>
      <c r="U6556"/>
      <c r="V6556"/>
    </row>
    <row r="6557" spans="1:22" x14ac:dyDescent="0.25">
      <c r="A6557">
        <v>2000</v>
      </c>
      <c r="B6557">
        <v>5</v>
      </c>
      <c r="C6557">
        <v>16</v>
      </c>
      <c r="D6557">
        <v>21</v>
      </c>
      <c r="E6557" s="13">
        <v>16</v>
      </c>
      <c r="F6557" s="7">
        <f>(((20-15)/(MIN($E$2:$E$8761)-15))*Data[[#This Row],[temperatuur]])+18.151</f>
        <v>14.789655462184873</v>
      </c>
      <c r="G6557" s="7">
        <f>Data[[#This Row],[Tintern ]]-Data[[#This Row],[temperatuur]]</f>
        <v>-1.2103445378151267</v>
      </c>
      <c r="H6557" s="7">
        <f>ROUND(IF(Data[[#This Row],[deltaT]]&gt;0,(Data[[#This Row],[Tintern ]]-Data[[#This Row],[temperatuur]])*Uitgangspunten!$B$9,0),1)</f>
        <v>0</v>
      </c>
      <c r="I6557"/>
      <c r="J6557"/>
      <c r="K6557" s="6"/>
      <c r="O6557" s="5"/>
      <c r="P6557" s="8"/>
      <c r="U6557"/>
      <c r="V6557"/>
    </row>
    <row r="6558" spans="1:22" x14ac:dyDescent="0.25">
      <c r="A6558">
        <v>2000</v>
      </c>
      <c r="B6558">
        <v>5</v>
      </c>
      <c r="C6558">
        <v>16</v>
      </c>
      <c r="D6558">
        <v>22</v>
      </c>
      <c r="E6558" s="13">
        <v>16.400000000000002</v>
      </c>
      <c r="F6558" s="7">
        <f>(((20-15)/(MIN($E$2:$E$8761)-15))*Data[[#This Row],[temperatuur]])+18.151</f>
        <v>14.705621848739495</v>
      </c>
      <c r="G6558" s="7">
        <f>Data[[#This Row],[Tintern ]]-Data[[#This Row],[temperatuur]]</f>
        <v>-1.6943781512605067</v>
      </c>
      <c r="H6558" s="7">
        <f>ROUND(IF(Data[[#This Row],[deltaT]]&gt;0,(Data[[#This Row],[Tintern ]]-Data[[#This Row],[temperatuur]])*Uitgangspunten!$B$9,0),1)</f>
        <v>0</v>
      </c>
      <c r="I6558"/>
      <c r="J6558"/>
      <c r="K6558" s="6"/>
      <c r="O6558" s="5"/>
      <c r="P6558" s="8"/>
      <c r="U6558"/>
      <c r="V6558"/>
    </row>
    <row r="6559" spans="1:22" x14ac:dyDescent="0.25">
      <c r="A6559">
        <v>2000</v>
      </c>
      <c r="B6559">
        <v>5</v>
      </c>
      <c r="C6559">
        <v>16</v>
      </c>
      <c r="D6559">
        <v>23</v>
      </c>
      <c r="E6559" s="13">
        <v>15.700000000000001</v>
      </c>
      <c r="F6559" s="7">
        <f>(((20-15)/(MIN($E$2:$E$8761)-15))*Data[[#This Row],[temperatuur]])+18.151</f>
        <v>14.852680672268907</v>
      </c>
      <c r="G6559" s="7">
        <f>Data[[#This Row],[Tintern ]]-Data[[#This Row],[temperatuur]]</f>
        <v>-0.84731932773109442</v>
      </c>
      <c r="H6559" s="7">
        <f>ROUND(IF(Data[[#This Row],[deltaT]]&gt;0,(Data[[#This Row],[Tintern ]]-Data[[#This Row],[temperatuur]])*Uitgangspunten!$B$9,0),1)</f>
        <v>0</v>
      </c>
      <c r="I6559"/>
      <c r="J6559"/>
      <c r="K6559" s="6"/>
      <c r="O6559" s="5"/>
      <c r="P6559" s="8"/>
      <c r="U6559"/>
      <c r="V6559"/>
    </row>
    <row r="6560" spans="1:22" x14ac:dyDescent="0.25">
      <c r="A6560">
        <v>2000</v>
      </c>
      <c r="B6560">
        <v>5</v>
      </c>
      <c r="C6560">
        <v>16</v>
      </c>
      <c r="D6560">
        <v>24</v>
      </c>
      <c r="E6560" s="13">
        <v>15.5</v>
      </c>
      <c r="F6560" s="7">
        <f>(((20-15)/(MIN($E$2:$E$8761)-15))*Data[[#This Row],[temperatuur]])+18.151</f>
        <v>14.894697478991596</v>
      </c>
      <c r="G6560" s="7">
        <f>Data[[#This Row],[Tintern ]]-Data[[#This Row],[temperatuur]]</f>
        <v>-0.60530252100840443</v>
      </c>
      <c r="H6560" s="7">
        <f>ROUND(IF(Data[[#This Row],[deltaT]]&gt;0,(Data[[#This Row],[Tintern ]]-Data[[#This Row],[temperatuur]])*Uitgangspunten!$B$9,0),1)</f>
        <v>0</v>
      </c>
      <c r="I6560"/>
      <c r="J6560"/>
      <c r="K6560" s="6"/>
      <c r="O6560" s="5"/>
      <c r="P6560" s="8"/>
      <c r="U6560"/>
      <c r="V6560"/>
    </row>
    <row r="6561" spans="1:22" x14ac:dyDescent="0.25">
      <c r="A6561">
        <v>2000</v>
      </c>
      <c r="B6561">
        <v>5</v>
      </c>
      <c r="C6561">
        <v>17</v>
      </c>
      <c r="D6561">
        <v>1</v>
      </c>
      <c r="E6561" s="13">
        <v>15</v>
      </c>
      <c r="F6561" s="7">
        <f>(((20-15)/(MIN($E$2:$E$8761)-15))*Data[[#This Row],[temperatuur]])+18.151</f>
        <v>14.99973949579832</v>
      </c>
      <c r="G6561" s="7">
        <f>Data[[#This Row],[Tintern ]]-Data[[#This Row],[temperatuur]]</f>
        <v>-2.6050420168033384E-4</v>
      </c>
      <c r="H6561" s="7">
        <f>ROUND(IF(Data[[#This Row],[deltaT]]&gt;0,(Data[[#This Row],[Tintern ]]-Data[[#This Row],[temperatuur]])*Uitgangspunten!$B$9,0),1)</f>
        <v>0</v>
      </c>
      <c r="I6561"/>
      <c r="J6561"/>
      <c r="K6561" s="6"/>
      <c r="O6561" s="5"/>
      <c r="P6561" s="8"/>
      <c r="U6561"/>
      <c r="V6561"/>
    </row>
    <row r="6562" spans="1:22" x14ac:dyDescent="0.25">
      <c r="A6562">
        <v>2000</v>
      </c>
      <c r="B6562">
        <v>5</v>
      </c>
      <c r="C6562">
        <v>17</v>
      </c>
      <c r="D6562">
        <v>13</v>
      </c>
      <c r="E6562" s="13">
        <v>16.100000000000001</v>
      </c>
      <c r="F6562" s="7">
        <f>(((20-15)/(MIN($E$2:$E$8761)-15))*Data[[#This Row],[temperatuur]])+18.151</f>
        <v>14.768647058823529</v>
      </c>
      <c r="G6562" s="7">
        <f>Data[[#This Row],[Tintern ]]-Data[[#This Row],[temperatuur]]</f>
        <v>-1.3313529411764726</v>
      </c>
      <c r="H6562" s="7">
        <f>ROUND(IF(Data[[#This Row],[deltaT]]&gt;0,(Data[[#This Row],[Tintern ]]-Data[[#This Row],[temperatuur]])*Uitgangspunten!$B$9,0),1)</f>
        <v>0</v>
      </c>
      <c r="I6562"/>
      <c r="J6562"/>
      <c r="K6562" s="6"/>
      <c r="O6562" s="5"/>
      <c r="P6562" s="8"/>
      <c r="U6562"/>
      <c r="V6562"/>
    </row>
    <row r="6563" spans="1:22" x14ac:dyDescent="0.25">
      <c r="A6563">
        <v>2000</v>
      </c>
      <c r="B6563">
        <v>5</v>
      </c>
      <c r="C6563">
        <v>17</v>
      </c>
      <c r="D6563">
        <v>14</v>
      </c>
      <c r="E6563" s="13">
        <v>16.2</v>
      </c>
      <c r="F6563" s="7">
        <f>(((20-15)/(MIN($E$2:$E$8761)-15))*Data[[#This Row],[temperatuur]])+18.151</f>
        <v>14.747638655462184</v>
      </c>
      <c r="G6563" s="7">
        <f>Data[[#This Row],[Tintern ]]-Data[[#This Row],[temperatuur]]</f>
        <v>-1.452361344537815</v>
      </c>
      <c r="H6563" s="7">
        <f>ROUND(IF(Data[[#This Row],[deltaT]]&gt;0,(Data[[#This Row],[Tintern ]]-Data[[#This Row],[temperatuur]])*Uitgangspunten!$B$9,0),1)</f>
        <v>0</v>
      </c>
      <c r="I6563"/>
      <c r="J6563"/>
      <c r="K6563" s="6"/>
      <c r="O6563" s="5"/>
      <c r="P6563" s="8"/>
      <c r="U6563"/>
      <c r="V6563"/>
    </row>
    <row r="6564" spans="1:22" x14ac:dyDescent="0.25">
      <c r="A6564">
        <v>2000</v>
      </c>
      <c r="B6564">
        <v>5</v>
      </c>
      <c r="C6564">
        <v>17</v>
      </c>
      <c r="D6564">
        <v>15</v>
      </c>
      <c r="E6564" s="13">
        <v>16</v>
      </c>
      <c r="F6564" s="7">
        <f>(((20-15)/(MIN($E$2:$E$8761)-15))*Data[[#This Row],[temperatuur]])+18.151</f>
        <v>14.789655462184873</v>
      </c>
      <c r="G6564" s="7">
        <f>Data[[#This Row],[Tintern ]]-Data[[#This Row],[temperatuur]]</f>
        <v>-1.2103445378151267</v>
      </c>
      <c r="H6564" s="7">
        <f>ROUND(IF(Data[[#This Row],[deltaT]]&gt;0,(Data[[#This Row],[Tintern ]]-Data[[#This Row],[temperatuur]])*Uitgangspunten!$B$9,0),1)</f>
        <v>0</v>
      </c>
      <c r="I6564"/>
      <c r="J6564"/>
      <c r="K6564" s="6"/>
      <c r="O6564" s="5"/>
      <c r="P6564" s="8"/>
      <c r="U6564"/>
      <c r="V6564"/>
    </row>
    <row r="6565" spans="1:22" x14ac:dyDescent="0.25">
      <c r="A6565">
        <v>2000</v>
      </c>
      <c r="B6565">
        <v>5</v>
      </c>
      <c r="C6565">
        <v>17</v>
      </c>
      <c r="D6565">
        <v>16</v>
      </c>
      <c r="E6565" s="13">
        <v>15</v>
      </c>
      <c r="F6565" s="7">
        <f>(((20-15)/(MIN($E$2:$E$8761)-15))*Data[[#This Row],[temperatuur]])+18.151</f>
        <v>14.99973949579832</v>
      </c>
      <c r="G6565" s="7">
        <f>Data[[#This Row],[Tintern ]]-Data[[#This Row],[temperatuur]]</f>
        <v>-2.6050420168033384E-4</v>
      </c>
      <c r="H6565" s="7">
        <f>ROUND(IF(Data[[#This Row],[deltaT]]&gt;0,(Data[[#This Row],[Tintern ]]-Data[[#This Row],[temperatuur]])*Uitgangspunten!$B$9,0),1)</f>
        <v>0</v>
      </c>
      <c r="I6565"/>
      <c r="J6565"/>
      <c r="K6565" s="6"/>
      <c r="O6565" s="5"/>
      <c r="P6565" s="8"/>
      <c r="U6565"/>
      <c r="V6565"/>
    </row>
    <row r="6566" spans="1:22" x14ac:dyDescent="0.25">
      <c r="A6566">
        <v>2000</v>
      </c>
      <c r="B6566">
        <v>5</v>
      </c>
      <c r="C6566">
        <v>18</v>
      </c>
      <c r="D6566">
        <v>15</v>
      </c>
      <c r="E6566" s="13">
        <v>15</v>
      </c>
      <c r="F6566" s="7">
        <f>(((20-15)/(MIN($E$2:$E$8761)-15))*Data[[#This Row],[temperatuur]])+18.151</f>
        <v>14.99973949579832</v>
      </c>
      <c r="G6566" s="7">
        <f>Data[[#This Row],[Tintern ]]-Data[[#This Row],[temperatuur]]</f>
        <v>-2.6050420168033384E-4</v>
      </c>
      <c r="H6566" s="7">
        <f>ROUND(IF(Data[[#This Row],[deltaT]]&gt;0,(Data[[#This Row],[Tintern ]]-Data[[#This Row],[temperatuur]])*Uitgangspunten!$B$9,0),1)</f>
        <v>0</v>
      </c>
      <c r="I6566"/>
      <c r="J6566"/>
      <c r="K6566" s="6"/>
      <c r="O6566" s="5"/>
      <c r="P6566" s="8"/>
      <c r="U6566"/>
      <c r="V6566"/>
    </row>
    <row r="6567" spans="1:22" x14ac:dyDescent="0.25">
      <c r="A6567">
        <v>2000</v>
      </c>
      <c r="B6567">
        <v>5</v>
      </c>
      <c r="C6567">
        <v>18</v>
      </c>
      <c r="D6567">
        <v>16</v>
      </c>
      <c r="E6567" s="13">
        <v>15</v>
      </c>
      <c r="F6567" s="7">
        <f>(((20-15)/(MIN($E$2:$E$8761)-15))*Data[[#This Row],[temperatuur]])+18.151</f>
        <v>14.99973949579832</v>
      </c>
      <c r="G6567" s="7">
        <f>Data[[#This Row],[Tintern ]]-Data[[#This Row],[temperatuur]]</f>
        <v>-2.6050420168033384E-4</v>
      </c>
      <c r="H6567" s="7">
        <f>ROUND(IF(Data[[#This Row],[deltaT]]&gt;0,(Data[[#This Row],[Tintern ]]-Data[[#This Row],[temperatuur]])*Uitgangspunten!$B$9,0),1)</f>
        <v>0</v>
      </c>
      <c r="I6567"/>
      <c r="J6567"/>
      <c r="K6567" s="6"/>
      <c r="O6567" s="5"/>
      <c r="P6567" s="8"/>
      <c r="U6567"/>
      <c r="V6567"/>
    </row>
    <row r="6568" spans="1:22" x14ac:dyDescent="0.25">
      <c r="A6568">
        <v>2000</v>
      </c>
      <c r="B6568">
        <v>5</v>
      </c>
      <c r="C6568">
        <v>22</v>
      </c>
      <c r="D6568">
        <v>17</v>
      </c>
      <c r="E6568" s="13">
        <v>15.200000000000001</v>
      </c>
      <c r="F6568" s="7">
        <f>(((20-15)/(MIN($E$2:$E$8761)-15))*Data[[#This Row],[temperatuur]])+18.151</f>
        <v>14.957722689075631</v>
      </c>
      <c r="G6568" s="7">
        <f>Data[[#This Row],[Tintern ]]-Data[[#This Row],[temperatuur]]</f>
        <v>-0.24227731092437033</v>
      </c>
      <c r="H6568" s="7">
        <f>ROUND(IF(Data[[#This Row],[deltaT]]&gt;0,(Data[[#This Row],[Tintern ]]-Data[[#This Row],[temperatuur]])*Uitgangspunten!$B$9,0),1)</f>
        <v>0</v>
      </c>
      <c r="I6568"/>
      <c r="J6568"/>
      <c r="K6568" s="6"/>
      <c r="O6568" s="5"/>
      <c r="P6568" s="8"/>
      <c r="U6568"/>
      <c r="V6568"/>
    </row>
    <row r="6569" spans="1:22" x14ac:dyDescent="0.25">
      <c r="A6569">
        <v>2000</v>
      </c>
      <c r="B6569">
        <v>5</v>
      </c>
      <c r="C6569">
        <v>23</v>
      </c>
      <c r="D6569">
        <v>9</v>
      </c>
      <c r="E6569" s="13">
        <v>15.700000000000001</v>
      </c>
      <c r="F6569" s="7">
        <f>(((20-15)/(MIN($E$2:$E$8761)-15))*Data[[#This Row],[temperatuur]])+18.151</f>
        <v>14.852680672268907</v>
      </c>
      <c r="G6569" s="7">
        <f>Data[[#This Row],[Tintern ]]-Data[[#This Row],[temperatuur]]</f>
        <v>-0.84731932773109442</v>
      </c>
      <c r="H6569" s="7">
        <f>ROUND(IF(Data[[#This Row],[deltaT]]&gt;0,(Data[[#This Row],[Tintern ]]-Data[[#This Row],[temperatuur]])*Uitgangspunten!$B$9,0),1)</f>
        <v>0</v>
      </c>
      <c r="I6569"/>
      <c r="J6569"/>
      <c r="K6569" s="6"/>
      <c r="O6569" s="5"/>
      <c r="P6569" s="8"/>
      <c r="U6569"/>
      <c r="V6569"/>
    </row>
    <row r="6570" spans="1:22" x14ac:dyDescent="0.25">
      <c r="A6570">
        <v>2000</v>
      </c>
      <c r="B6570">
        <v>5</v>
      </c>
      <c r="C6570">
        <v>23</v>
      </c>
      <c r="D6570">
        <v>10</v>
      </c>
      <c r="E6570" s="13">
        <v>17.400000000000002</v>
      </c>
      <c r="F6570" s="7">
        <f>(((20-15)/(MIN($E$2:$E$8761)-15))*Data[[#This Row],[temperatuur]])+18.151</f>
        <v>14.495537815126049</v>
      </c>
      <c r="G6570" s="7">
        <f>Data[[#This Row],[Tintern ]]-Data[[#This Row],[temperatuur]]</f>
        <v>-2.9044621848739531</v>
      </c>
      <c r="H6570" s="7">
        <f>ROUND(IF(Data[[#This Row],[deltaT]]&gt;0,(Data[[#This Row],[Tintern ]]-Data[[#This Row],[temperatuur]])*Uitgangspunten!$B$9,0),1)</f>
        <v>0</v>
      </c>
      <c r="I6570"/>
      <c r="J6570"/>
      <c r="K6570" s="6"/>
      <c r="O6570" s="5"/>
      <c r="P6570" s="8"/>
      <c r="U6570"/>
      <c r="V6570"/>
    </row>
    <row r="6571" spans="1:22" x14ac:dyDescent="0.25">
      <c r="A6571">
        <v>2000</v>
      </c>
      <c r="B6571">
        <v>5</v>
      </c>
      <c r="C6571">
        <v>23</v>
      </c>
      <c r="D6571">
        <v>11</v>
      </c>
      <c r="E6571" s="13">
        <v>16.5</v>
      </c>
      <c r="F6571" s="7">
        <f>(((20-15)/(MIN($E$2:$E$8761)-15))*Data[[#This Row],[temperatuur]])+18.151</f>
        <v>14.684613445378151</v>
      </c>
      <c r="G6571" s="7">
        <f>Data[[#This Row],[Tintern ]]-Data[[#This Row],[temperatuur]]</f>
        <v>-1.8153865546218491</v>
      </c>
      <c r="H6571" s="7">
        <f>ROUND(IF(Data[[#This Row],[deltaT]]&gt;0,(Data[[#This Row],[Tintern ]]-Data[[#This Row],[temperatuur]])*Uitgangspunten!$B$9,0),1)</f>
        <v>0</v>
      </c>
      <c r="I6571"/>
      <c r="J6571"/>
      <c r="K6571" s="6"/>
      <c r="O6571" s="5"/>
      <c r="P6571" s="8"/>
      <c r="U6571"/>
      <c r="V6571"/>
    </row>
    <row r="6572" spans="1:22" x14ac:dyDescent="0.25">
      <c r="A6572">
        <v>2000</v>
      </c>
      <c r="B6572">
        <v>5</v>
      </c>
      <c r="C6572">
        <v>23</v>
      </c>
      <c r="D6572">
        <v>12</v>
      </c>
      <c r="E6572" s="13">
        <v>17.3</v>
      </c>
      <c r="F6572" s="7">
        <f>(((20-15)/(MIN($E$2:$E$8761)-15))*Data[[#This Row],[temperatuur]])+18.151</f>
        <v>14.516546218487395</v>
      </c>
      <c r="G6572" s="7">
        <f>Data[[#This Row],[Tintern ]]-Data[[#This Row],[temperatuur]]</f>
        <v>-2.7834537815126055</v>
      </c>
      <c r="H6572" s="7">
        <f>ROUND(IF(Data[[#This Row],[deltaT]]&gt;0,(Data[[#This Row],[Tintern ]]-Data[[#This Row],[temperatuur]])*Uitgangspunten!$B$9,0),1)</f>
        <v>0</v>
      </c>
      <c r="I6572"/>
      <c r="J6572"/>
      <c r="K6572" s="6"/>
      <c r="O6572" s="5"/>
      <c r="P6572" s="8"/>
      <c r="U6572"/>
      <c r="V6572"/>
    </row>
    <row r="6573" spans="1:22" x14ac:dyDescent="0.25">
      <c r="A6573">
        <v>2000</v>
      </c>
      <c r="B6573">
        <v>5</v>
      </c>
      <c r="C6573">
        <v>23</v>
      </c>
      <c r="D6573">
        <v>13</v>
      </c>
      <c r="E6573" s="13">
        <v>16.600000000000001</v>
      </c>
      <c r="F6573" s="7">
        <f>(((20-15)/(MIN($E$2:$E$8761)-15))*Data[[#This Row],[temperatuur]])+18.151</f>
        <v>14.663605042016806</v>
      </c>
      <c r="G6573" s="7">
        <f>Data[[#This Row],[Tintern ]]-Data[[#This Row],[temperatuur]]</f>
        <v>-1.9363949579831949</v>
      </c>
      <c r="H6573" s="7">
        <f>ROUND(IF(Data[[#This Row],[deltaT]]&gt;0,(Data[[#This Row],[Tintern ]]-Data[[#This Row],[temperatuur]])*Uitgangspunten!$B$9,0),1)</f>
        <v>0</v>
      </c>
      <c r="I6573"/>
      <c r="J6573"/>
      <c r="K6573" s="6"/>
      <c r="O6573" s="5"/>
      <c r="P6573" s="8"/>
      <c r="U6573"/>
      <c r="V6573"/>
    </row>
    <row r="6574" spans="1:22" x14ac:dyDescent="0.25">
      <c r="A6574">
        <v>2000</v>
      </c>
      <c r="B6574">
        <v>5</v>
      </c>
      <c r="C6574">
        <v>23</v>
      </c>
      <c r="D6574">
        <v>14</v>
      </c>
      <c r="E6574" s="13">
        <v>18.3</v>
      </c>
      <c r="F6574" s="7">
        <f>(((20-15)/(MIN($E$2:$E$8761)-15))*Data[[#This Row],[temperatuur]])+18.151</f>
        <v>14.306462184873949</v>
      </c>
      <c r="G6574" s="7">
        <f>Data[[#This Row],[Tintern ]]-Data[[#This Row],[temperatuur]]</f>
        <v>-3.9935378151260519</v>
      </c>
      <c r="H6574" s="7">
        <f>ROUND(IF(Data[[#This Row],[deltaT]]&gt;0,(Data[[#This Row],[Tintern ]]-Data[[#This Row],[temperatuur]])*Uitgangspunten!$B$9,0),1)</f>
        <v>0</v>
      </c>
      <c r="I6574"/>
      <c r="J6574"/>
      <c r="K6574" s="6"/>
      <c r="O6574" s="5"/>
      <c r="P6574" s="8"/>
      <c r="U6574"/>
      <c r="V6574"/>
    </row>
    <row r="6575" spans="1:22" x14ac:dyDescent="0.25">
      <c r="A6575">
        <v>2000</v>
      </c>
      <c r="B6575">
        <v>5</v>
      </c>
      <c r="C6575">
        <v>23</v>
      </c>
      <c r="D6575">
        <v>15</v>
      </c>
      <c r="E6575" s="13">
        <v>16.8</v>
      </c>
      <c r="F6575" s="7">
        <f>(((20-15)/(MIN($E$2:$E$8761)-15))*Data[[#This Row],[temperatuur]])+18.151</f>
        <v>14.621588235294118</v>
      </c>
      <c r="G6575" s="7">
        <f>Data[[#This Row],[Tintern ]]-Data[[#This Row],[temperatuur]]</f>
        <v>-2.1784117647058832</v>
      </c>
      <c r="H6575" s="7">
        <f>ROUND(IF(Data[[#This Row],[deltaT]]&gt;0,(Data[[#This Row],[Tintern ]]-Data[[#This Row],[temperatuur]])*Uitgangspunten!$B$9,0),1)</f>
        <v>0</v>
      </c>
      <c r="I6575"/>
      <c r="J6575"/>
      <c r="K6575" s="6"/>
      <c r="O6575" s="5"/>
      <c r="P6575" s="8"/>
      <c r="U6575"/>
      <c r="V6575"/>
    </row>
    <row r="6576" spans="1:22" x14ac:dyDescent="0.25">
      <c r="A6576">
        <v>2000</v>
      </c>
      <c r="B6576">
        <v>5</v>
      </c>
      <c r="C6576">
        <v>23</v>
      </c>
      <c r="D6576">
        <v>16</v>
      </c>
      <c r="E6576" s="13">
        <v>17.900000000000002</v>
      </c>
      <c r="F6576" s="7">
        <f>(((20-15)/(MIN($E$2:$E$8761)-15))*Data[[#This Row],[temperatuur]])+18.151</f>
        <v>14.390495798319327</v>
      </c>
      <c r="G6576" s="7">
        <f>Data[[#This Row],[Tintern ]]-Data[[#This Row],[temperatuur]]</f>
        <v>-3.5095042016806755</v>
      </c>
      <c r="H6576" s="7">
        <f>ROUND(IF(Data[[#This Row],[deltaT]]&gt;0,(Data[[#This Row],[Tintern ]]-Data[[#This Row],[temperatuur]])*Uitgangspunten!$B$9,0),1)</f>
        <v>0</v>
      </c>
      <c r="I6576"/>
      <c r="J6576"/>
      <c r="K6576" s="6"/>
      <c r="O6576" s="5"/>
      <c r="P6576" s="8"/>
      <c r="U6576"/>
      <c r="V6576"/>
    </row>
    <row r="6577" spans="1:22" x14ac:dyDescent="0.25">
      <c r="A6577">
        <v>2000</v>
      </c>
      <c r="B6577">
        <v>5</v>
      </c>
      <c r="C6577">
        <v>23</v>
      </c>
      <c r="D6577">
        <v>17</v>
      </c>
      <c r="E6577" s="13">
        <v>18.2</v>
      </c>
      <c r="F6577" s="7">
        <f>(((20-15)/(MIN($E$2:$E$8761)-15))*Data[[#This Row],[temperatuur]])+18.151</f>
        <v>14.327470588235293</v>
      </c>
      <c r="G6577" s="7">
        <f>Data[[#This Row],[Tintern ]]-Data[[#This Row],[temperatuur]]</f>
        <v>-3.872529411764706</v>
      </c>
      <c r="H6577" s="7">
        <f>ROUND(IF(Data[[#This Row],[deltaT]]&gt;0,(Data[[#This Row],[Tintern ]]-Data[[#This Row],[temperatuur]])*Uitgangspunten!$B$9,0),1)</f>
        <v>0</v>
      </c>
      <c r="I6577"/>
      <c r="J6577"/>
      <c r="K6577" s="6"/>
      <c r="O6577" s="5"/>
      <c r="P6577" s="8"/>
      <c r="U6577"/>
      <c r="V6577"/>
    </row>
    <row r="6578" spans="1:22" x14ac:dyDescent="0.25">
      <c r="A6578">
        <v>2000</v>
      </c>
      <c r="B6578">
        <v>5</v>
      </c>
      <c r="C6578">
        <v>23</v>
      </c>
      <c r="D6578">
        <v>18</v>
      </c>
      <c r="E6578" s="13">
        <v>15.8</v>
      </c>
      <c r="F6578" s="7">
        <f>(((20-15)/(MIN($E$2:$E$8761)-15))*Data[[#This Row],[temperatuur]])+18.151</f>
        <v>14.831672268907562</v>
      </c>
      <c r="G6578" s="7">
        <f>Data[[#This Row],[Tintern ]]-Data[[#This Row],[temperatuur]]</f>
        <v>-0.96832773109243853</v>
      </c>
      <c r="H6578" s="7">
        <f>ROUND(IF(Data[[#This Row],[deltaT]]&gt;0,(Data[[#This Row],[Tintern ]]-Data[[#This Row],[temperatuur]])*Uitgangspunten!$B$9,0),1)</f>
        <v>0</v>
      </c>
      <c r="I6578">
        <f>(MAX(E6554:E6577)+MIN(E6554:E6577))/20</f>
        <v>1.6649999999999998</v>
      </c>
      <c r="J6578"/>
      <c r="K6578" s="6"/>
      <c r="O6578" s="5"/>
      <c r="P6578" s="8"/>
      <c r="U6578"/>
      <c r="V6578"/>
    </row>
    <row r="6579" spans="1:22" x14ac:dyDescent="0.25">
      <c r="A6579">
        <v>2000</v>
      </c>
      <c r="B6579">
        <v>5</v>
      </c>
      <c r="C6579">
        <v>24</v>
      </c>
      <c r="D6579">
        <v>10</v>
      </c>
      <c r="E6579" s="13">
        <v>16</v>
      </c>
      <c r="F6579" s="7">
        <f>(((20-15)/(MIN($E$2:$E$8761)-15))*Data[[#This Row],[temperatuur]])+18.151</f>
        <v>14.789655462184873</v>
      </c>
      <c r="G6579" s="7">
        <f>Data[[#This Row],[Tintern ]]-Data[[#This Row],[temperatuur]]</f>
        <v>-1.2103445378151267</v>
      </c>
      <c r="H6579" s="7">
        <f>ROUND(IF(Data[[#This Row],[deltaT]]&gt;0,(Data[[#This Row],[Tintern ]]-Data[[#This Row],[temperatuur]])*Uitgangspunten!$B$9,0),1)</f>
        <v>0</v>
      </c>
      <c r="I6579"/>
      <c r="J6579"/>
      <c r="K6579" s="6"/>
      <c r="O6579" s="5"/>
      <c r="P6579" s="8"/>
      <c r="U6579"/>
      <c r="V6579"/>
    </row>
    <row r="6580" spans="1:22" x14ac:dyDescent="0.25">
      <c r="A6580">
        <v>2000</v>
      </c>
      <c r="B6580">
        <v>5</v>
      </c>
      <c r="C6580">
        <v>24</v>
      </c>
      <c r="D6580">
        <v>11</v>
      </c>
      <c r="E6580" s="13">
        <v>16</v>
      </c>
      <c r="F6580" s="7">
        <f>(((20-15)/(MIN($E$2:$E$8761)-15))*Data[[#This Row],[temperatuur]])+18.151</f>
        <v>14.789655462184873</v>
      </c>
      <c r="G6580" s="7">
        <f>Data[[#This Row],[Tintern ]]-Data[[#This Row],[temperatuur]]</f>
        <v>-1.2103445378151267</v>
      </c>
      <c r="H6580" s="7">
        <f>ROUND(IF(Data[[#This Row],[deltaT]]&gt;0,(Data[[#This Row],[Tintern ]]-Data[[#This Row],[temperatuur]])*Uitgangspunten!$B$9,0),1)</f>
        <v>0</v>
      </c>
      <c r="I6580"/>
      <c r="J6580"/>
      <c r="K6580" s="6"/>
      <c r="O6580" s="5"/>
      <c r="P6580" s="8"/>
      <c r="U6580"/>
      <c r="V6580"/>
    </row>
    <row r="6581" spans="1:22" x14ac:dyDescent="0.25">
      <c r="A6581">
        <v>2000</v>
      </c>
      <c r="B6581">
        <v>5</v>
      </c>
      <c r="C6581">
        <v>24</v>
      </c>
      <c r="D6581">
        <v>12</v>
      </c>
      <c r="E6581" s="13">
        <v>16.5</v>
      </c>
      <c r="F6581" s="7">
        <f>(((20-15)/(MIN($E$2:$E$8761)-15))*Data[[#This Row],[temperatuur]])+18.151</f>
        <v>14.684613445378151</v>
      </c>
      <c r="G6581" s="7">
        <f>Data[[#This Row],[Tintern ]]-Data[[#This Row],[temperatuur]]</f>
        <v>-1.8153865546218491</v>
      </c>
      <c r="H6581" s="7">
        <f>ROUND(IF(Data[[#This Row],[deltaT]]&gt;0,(Data[[#This Row],[Tintern ]]-Data[[#This Row],[temperatuur]])*Uitgangspunten!$B$9,0),1)</f>
        <v>0</v>
      </c>
      <c r="I6581"/>
      <c r="J6581"/>
      <c r="K6581" s="6"/>
      <c r="O6581" s="5"/>
      <c r="P6581" s="8"/>
      <c r="U6581"/>
      <c r="V6581"/>
    </row>
    <row r="6582" spans="1:22" x14ac:dyDescent="0.25">
      <c r="A6582">
        <v>2000</v>
      </c>
      <c r="B6582">
        <v>5</v>
      </c>
      <c r="C6582">
        <v>24</v>
      </c>
      <c r="D6582">
        <v>13</v>
      </c>
      <c r="E6582" s="13">
        <v>16.400000000000002</v>
      </c>
      <c r="F6582" s="7">
        <f>(((20-15)/(MIN($E$2:$E$8761)-15))*Data[[#This Row],[temperatuur]])+18.151</f>
        <v>14.705621848739495</v>
      </c>
      <c r="G6582" s="7">
        <f>Data[[#This Row],[Tintern ]]-Data[[#This Row],[temperatuur]]</f>
        <v>-1.6943781512605067</v>
      </c>
      <c r="H6582" s="7">
        <f>ROUND(IF(Data[[#This Row],[deltaT]]&gt;0,(Data[[#This Row],[Tintern ]]-Data[[#This Row],[temperatuur]])*Uitgangspunten!$B$9,0),1)</f>
        <v>0</v>
      </c>
      <c r="I6582"/>
      <c r="J6582"/>
      <c r="K6582" s="6"/>
      <c r="O6582" s="5"/>
      <c r="P6582" s="8"/>
      <c r="U6582"/>
      <c r="V6582"/>
    </row>
    <row r="6583" spans="1:22" x14ac:dyDescent="0.25">
      <c r="A6583">
        <v>2000</v>
      </c>
      <c r="B6583">
        <v>5</v>
      </c>
      <c r="C6583">
        <v>24</v>
      </c>
      <c r="D6583">
        <v>14</v>
      </c>
      <c r="E6583" s="13">
        <v>17.5</v>
      </c>
      <c r="F6583" s="7">
        <f>(((20-15)/(MIN($E$2:$E$8761)-15))*Data[[#This Row],[temperatuur]])+18.151</f>
        <v>14.474529411764706</v>
      </c>
      <c r="G6583" s="7">
        <f>Data[[#This Row],[Tintern ]]-Data[[#This Row],[temperatuur]]</f>
        <v>-3.0254705882352937</v>
      </c>
      <c r="H6583" s="7">
        <f>ROUND(IF(Data[[#This Row],[deltaT]]&gt;0,(Data[[#This Row],[Tintern ]]-Data[[#This Row],[temperatuur]])*Uitgangspunten!$B$9,0),1)</f>
        <v>0</v>
      </c>
      <c r="I6583"/>
      <c r="J6583"/>
      <c r="K6583" s="6"/>
      <c r="O6583" s="5"/>
      <c r="P6583" s="8"/>
      <c r="U6583"/>
      <c r="V6583"/>
    </row>
    <row r="6584" spans="1:22" x14ac:dyDescent="0.25">
      <c r="A6584">
        <v>2000</v>
      </c>
      <c r="B6584">
        <v>5</v>
      </c>
      <c r="C6584">
        <v>24</v>
      </c>
      <c r="D6584">
        <v>15</v>
      </c>
      <c r="E6584" s="13">
        <v>17.100000000000001</v>
      </c>
      <c r="F6584" s="7">
        <f>(((20-15)/(MIN($E$2:$E$8761)-15))*Data[[#This Row],[temperatuur]])+18.151</f>
        <v>14.558563025210084</v>
      </c>
      <c r="G6584" s="7">
        <f>Data[[#This Row],[Tintern ]]-Data[[#This Row],[temperatuur]]</f>
        <v>-2.5414369747899173</v>
      </c>
      <c r="H6584" s="7">
        <f>ROUND(IF(Data[[#This Row],[deltaT]]&gt;0,(Data[[#This Row],[Tintern ]]-Data[[#This Row],[temperatuur]])*Uitgangspunten!$B$9,0),1)</f>
        <v>0</v>
      </c>
      <c r="I6584"/>
      <c r="J6584"/>
      <c r="K6584" s="6"/>
      <c r="O6584" s="5"/>
      <c r="P6584" s="8"/>
      <c r="U6584"/>
      <c r="V6584"/>
    </row>
    <row r="6585" spans="1:22" x14ac:dyDescent="0.25">
      <c r="A6585">
        <v>2000</v>
      </c>
      <c r="B6585">
        <v>5</v>
      </c>
      <c r="C6585">
        <v>24</v>
      </c>
      <c r="D6585">
        <v>16</v>
      </c>
      <c r="E6585" s="13">
        <v>16.100000000000001</v>
      </c>
      <c r="F6585" s="7">
        <f>(((20-15)/(MIN($E$2:$E$8761)-15))*Data[[#This Row],[temperatuur]])+18.151</f>
        <v>14.768647058823529</v>
      </c>
      <c r="G6585" s="7">
        <f>Data[[#This Row],[Tintern ]]-Data[[#This Row],[temperatuur]]</f>
        <v>-1.3313529411764726</v>
      </c>
      <c r="H6585" s="7">
        <f>ROUND(IF(Data[[#This Row],[deltaT]]&gt;0,(Data[[#This Row],[Tintern ]]-Data[[#This Row],[temperatuur]])*Uitgangspunten!$B$9,0),1)</f>
        <v>0</v>
      </c>
      <c r="I6585"/>
      <c r="J6585"/>
      <c r="K6585" s="6"/>
      <c r="O6585" s="5"/>
      <c r="P6585" s="8"/>
      <c r="U6585"/>
      <c r="V6585"/>
    </row>
    <row r="6586" spans="1:22" x14ac:dyDescent="0.25">
      <c r="A6586">
        <v>2000</v>
      </c>
      <c r="B6586">
        <v>5</v>
      </c>
      <c r="C6586">
        <v>24</v>
      </c>
      <c r="D6586">
        <v>17</v>
      </c>
      <c r="E6586" s="13">
        <v>15.100000000000001</v>
      </c>
      <c r="F6586" s="7">
        <f>(((20-15)/(MIN($E$2:$E$8761)-15))*Data[[#This Row],[temperatuur]])+18.151</f>
        <v>14.978731092436973</v>
      </c>
      <c r="G6586" s="7">
        <f>Data[[#This Row],[Tintern ]]-Data[[#This Row],[temperatuur]]</f>
        <v>-0.12126890756302799</v>
      </c>
      <c r="H6586" s="7">
        <f>ROUND(IF(Data[[#This Row],[deltaT]]&gt;0,(Data[[#This Row],[Tintern ]]-Data[[#This Row],[temperatuur]])*Uitgangspunten!$B$9,0),1)</f>
        <v>0</v>
      </c>
      <c r="I6586"/>
      <c r="J6586"/>
      <c r="K6586" s="6"/>
      <c r="O6586" s="5"/>
      <c r="P6586" s="8"/>
      <c r="U6586"/>
      <c r="V6586"/>
    </row>
    <row r="6587" spans="1:22" x14ac:dyDescent="0.25">
      <c r="A6587">
        <v>2000</v>
      </c>
      <c r="B6587">
        <v>5</v>
      </c>
      <c r="C6587">
        <v>26</v>
      </c>
      <c r="D6587">
        <v>10</v>
      </c>
      <c r="E6587" s="13">
        <v>15.200000000000001</v>
      </c>
      <c r="F6587" s="7">
        <f>(((20-15)/(MIN($E$2:$E$8761)-15))*Data[[#This Row],[temperatuur]])+18.151</f>
        <v>14.957722689075631</v>
      </c>
      <c r="G6587" s="7">
        <f>Data[[#This Row],[Tintern ]]-Data[[#This Row],[temperatuur]]</f>
        <v>-0.24227731092437033</v>
      </c>
      <c r="H6587" s="7">
        <f>ROUND(IF(Data[[#This Row],[deltaT]]&gt;0,(Data[[#This Row],[Tintern ]]-Data[[#This Row],[temperatuur]])*Uitgangspunten!$B$9,0),1)</f>
        <v>0</v>
      </c>
      <c r="I6587"/>
      <c r="J6587"/>
      <c r="K6587" s="6"/>
      <c r="O6587" s="5"/>
      <c r="P6587" s="8"/>
      <c r="U6587"/>
      <c r="V6587"/>
    </row>
    <row r="6588" spans="1:22" x14ac:dyDescent="0.25">
      <c r="A6588">
        <v>2000</v>
      </c>
      <c r="B6588">
        <v>5</v>
      </c>
      <c r="C6588">
        <v>26</v>
      </c>
      <c r="D6588">
        <v>11</v>
      </c>
      <c r="E6588" s="13">
        <v>15.600000000000001</v>
      </c>
      <c r="F6588" s="7">
        <f>(((20-15)/(MIN($E$2:$E$8761)-15))*Data[[#This Row],[temperatuur]])+18.151</f>
        <v>14.873689075630251</v>
      </c>
      <c r="G6588" s="7">
        <f>Data[[#This Row],[Tintern ]]-Data[[#This Row],[temperatuur]]</f>
        <v>-0.72631092436975031</v>
      </c>
      <c r="H6588" s="7">
        <f>ROUND(IF(Data[[#This Row],[deltaT]]&gt;0,(Data[[#This Row],[Tintern ]]-Data[[#This Row],[temperatuur]])*Uitgangspunten!$B$9,0),1)</f>
        <v>0</v>
      </c>
      <c r="I6588"/>
      <c r="J6588"/>
      <c r="K6588" s="6"/>
      <c r="O6588" s="5"/>
      <c r="P6588" s="8"/>
      <c r="U6588"/>
      <c r="V6588"/>
    </row>
    <row r="6589" spans="1:22" x14ac:dyDescent="0.25">
      <c r="A6589">
        <v>2000</v>
      </c>
      <c r="B6589">
        <v>5</v>
      </c>
      <c r="C6589">
        <v>26</v>
      </c>
      <c r="D6589">
        <v>12</v>
      </c>
      <c r="E6589" s="13">
        <v>15.5</v>
      </c>
      <c r="F6589" s="7">
        <f>(((20-15)/(MIN($E$2:$E$8761)-15))*Data[[#This Row],[temperatuur]])+18.151</f>
        <v>14.894697478991596</v>
      </c>
      <c r="G6589" s="7">
        <f>Data[[#This Row],[Tintern ]]-Data[[#This Row],[temperatuur]]</f>
        <v>-0.60530252100840443</v>
      </c>
      <c r="H6589" s="7">
        <f>ROUND(IF(Data[[#This Row],[deltaT]]&gt;0,(Data[[#This Row],[Tintern ]]-Data[[#This Row],[temperatuur]])*Uitgangspunten!$B$9,0),1)</f>
        <v>0</v>
      </c>
      <c r="I6589"/>
      <c r="J6589"/>
      <c r="K6589" s="6"/>
      <c r="O6589" s="5"/>
      <c r="P6589" s="8"/>
      <c r="U6589"/>
      <c r="V6589"/>
    </row>
    <row r="6590" spans="1:22" x14ac:dyDescent="0.25">
      <c r="A6590">
        <v>2000</v>
      </c>
      <c r="B6590">
        <v>5</v>
      </c>
      <c r="C6590">
        <v>26</v>
      </c>
      <c r="D6590">
        <v>13</v>
      </c>
      <c r="E6590" s="13">
        <v>16.600000000000001</v>
      </c>
      <c r="F6590" s="7">
        <f>(((20-15)/(MIN($E$2:$E$8761)-15))*Data[[#This Row],[temperatuur]])+18.151</f>
        <v>14.663605042016806</v>
      </c>
      <c r="G6590" s="7">
        <f>Data[[#This Row],[Tintern ]]-Data[[#This Row],[temperatuur]]</f>
        <v>-1.9363949579831949</v>
      </c>
      <c r="H6590" s="7">
        <f>ROUND(IF(Data[[#This Row],[deltaT]]&gt;0,(Data[[#This Row],[Tintern ]]-Data[[#This Row],[temperatuur]])*Uitgangspunten!$B$9,0),1)</f>
        <v>0</v>
      </c>
      <c r="I6590"/>
      <c r="J6590"/>
      <c r="K6590" s="6"/>
      <c r="O6590" s="5"/>
      <c r="P6590" s="8"/>
      <c r="U6590"/>
      <c r="V6590"/>
    </row>
    <row r="6591" spans="1:22" x14ac:dyDescent="0.25">
      <c r="A6591">
        <v>2000</v>
      </c>
      <c r="B6591">
        <v>5</v>
      </c>
      <c r="C6591">
        <v>26</v>
      </c>
      <c r="D6591">
        <v>14</v>
      </c>
      <c r="E6591" s="13">
        <v>16.7</v>
      </c>
      <c r="F6591" s="7">
        <f>(((20-15)/(MIN($E$2:$E$8761)-15))*Data[[#This Row],[temperatuur]])+18.151</f>
        <v>14.642596638655462</v>
      </c>
      <c r="G6591" s="7">
        <f>Data[[#This Row],[Tintern ]]-Data[[#This Row],[temperatuur]]</f>
        <v>-2.0574033613445373</v>
      </c>
      <c r="H6591" s="7">
        <f>ROUND(IF(Data[[#This Row],[deltaT]]&gt;0,(Data[[#This Row],[Tintern ]]-Data[[#This Row],[temperatuur]])*Uitgangspunten!$B$9,0),1)</f>
        <v>0</v>
      </c>
      <c r="I6591"/>
      <c r="J6591"/>
      <c r="K6591" s="6"/>
      <c r="O6591" s="5"/>
      <c r="P6591" s="8"/>
      <c r="U6591"/>
      <c r="V6591"/>
    </row>
    <row r="6592" spans="1:22" x14ac:dyDescent="0.25">
      <c r="A6592">
        <v>2000</v>
      </c>
      <c r="B6592">
        <v>5</v>
      </c>
      <c r="C6592">
        <v>26</v>
      </c>
      <c r="D6592">
        <v>15</v>
      </c>
      <c r="E6592" s="13">
        <v>17</v>
      </c>
      <c r="F6592" s="7">
        <f>(((20-15)/(MIN($E$2:$E$8761)-15))*Data[[#This Row],[temperatuur]])+18.151</f>
        <v>14.579571428571429</v>
      </c>
      <c r="G6592" s="7">
        <f>Data[[#This Row],[Tintern ]]-Data[[#This Row],[temperatuur]]</f>
        <v>-2.4204285714285714</v>
      </c>
      <c r="H6592" s="7">
        <f>ROUND(IF(Data[[#This Row],[deltaT]]&gt;0,(Data[[#This Row],[Tintern ]]-Data[[#This Row],[temperatuur]])*Uitgangspunten!$B$9,0),1)</f>
        <v>0</v>
      </c>
      <c r="I6592"/>
      <c r="J6592"/>
      <c r="K6592" s="6"/>
      <c r="O6592" s="5"/>
      <c r="P6592" s="8"/>
      <c r="U6592"/>
      <c r="V6592"/>
    </row>
    <row r="6593" spans="1:22" x14ac:dyDescent="0.25">
      <c r="A6593">
        <v>2000</v>
      </c>
      <c r="B6593">
        <v>5</v>
      </c>
      <c r="C6593">
        <v>26</v>
      </c>
      <c r="D6593">
        <v>16</v>
      </c>
      <c r="E6593" s="13">
        <v>17.100000000000001</v>
      </c>
      <c r="F6593" s="7">
        <f>(((20-15)/(MIN($E$2:$E$8761)-15))*Data[[#This Row],[temperatuur]])+18.151</f>
        <v>14.558563025210084</v>
      </c>
      <c r="G6593" s="7">
        <f>Data[[#This Row],[Tintern ]]-Data[[#This Row],[temperatuur]]</f>
        <v>-2.5414369747899173</v>
      </c>
      <c r="H6593" s="7">
        <f>ROUND(IF(Data[[#This Row],[deltaT]]&gt;0,(Data[[#This Row],[Tintern ]]-Data[[#This Row],[temperatuur]])*Uitgangspunten!$B$9,0),1)</f>
        <v>0</v>
      </c>
      <c r="I6593"/>
      <c r="J6593"/>
      <c r="K6593" s="6"/>
      <c r="O6593" s="5"/>
      <c r="P6593" s="8"/>
      <c r="U6593"/>
      <c r="V6593"/>
    </row>
    <row r="6594" spans="1:22" x14ac:dyDescent="0.25">
      <c r="A6594">
        <v>2000</v>
      </c>
      <c r="B6594">
        <v>5</v>
      </c>
      <c r="C6594">
        <v>26</v>
      </c>
      <c r="D6594">
        <v>17</v>
      </c>
      <c r="E6594" s="13">
        <v>16.600000000000001</v>
      </c>
      <c r="F6594" s="7">
        <f>(((20-15)/(MIN($E$2:$E$8761)-15))*Data[[#This Row],[temperatuur]])+18.151</f>
        <v>14.663605042016806</v>
      </c>
      <c r="G6594" s="7">
        <f>Data[[#This Row],[Tintern ]]-Data[[#This Row],[temperatuur]]</f>
        <v>-1.9363949579831949</v>
      </c>
      <c r="H6594" s="7">
        <f>ROUND(IF(Data[[#This Row],[deltaT]]&gt;0,(Data[[#This Row],[Tintern ]]-Data[[#This Row],[temperatuur]])*Uitgangspunten!$B$9,0),1)</f>
        <v>0</v>
      </c>
      <c r="I6594"/>
      <c r="J6594"/>
      <c r="K6594" s="6"/>
      <c r="O6594" s="5"/>
      <c r="P6594" s="8"/>
      <c r="U6594"/>
      <c r="V6594"/>
    </row>
    <row r="6595" spans="1:22" x14ac:dyDescent="0.25">
      <c r="A6595">
        <v>2000</v>
      </c>
      <c r="B6595">
        <v>5</v>
      </c>
      <c r="C6595">
        <v>26</v>
      </c>
      <c r="D6595">
        <v>18</v>
      </c>
      <c r="E6595" s="13">
        <v>16.400000000000002</v>
      </c>
      <c r="F6595" s="7">
        <f>(((20-15)/(MIN($E$2:$E$8761)-15))*Data[[#This Row],[temperatuur]])+18.151</f>
        <v>14.705621848739495</v>
      </c>
      <c r="G6595" s="7">
        <f>Data[[#This Row],[Tintern ]]-Data[[#This Row],[temperatuur]]</f>
        <v>-1.6943781512605067</v>
      </c>
      <c r="H6595" s="7">
        <f>ROUND(IF(Data[[#This Row],[deltaT]]&gt;0,(Data[[#This Row],[Tintern ]]-Data[[#This Row],[temperatuur]])*Uitgangspunten!$B$9,0),1)</f>
        <v>0</v>
      </c>
      <c r="I6595"/>
      <c r="J6595"/>
      <c r="K6595" s="6"/>
      <c r="O6595" s="5"/>
      <c r="P6595" s="8"/>
      <c r="U6595"/>
      <c r="V6595"/>
    </row>
    <row r="6596" spans="1:22" x14ac:dyDescent="0.25">
      <c r="A6596">
        <v>2000</v>
      </c>
      <c r="B6596">
        <v>5</v>
      </c>
      <c r="C6596">
        <v>26</v>
      </c>
      <c r="D6596">
        <v>19</v>
      </c>
      <c r="E6596" s="13">
        <v>15.4</v>
      </c>
      <c r="F6596" s="7">
        <f>(((20-15)/(MIN($E$2:$E$8761)-15))*Data[[#This Row],[temperatuur]])+18.151</f>
        <v>14.915705882352942</v>
      </c>
      <c r="G6596" s="7">
        <f>Data[[#This Row],[Tintern ]]-Data[[#This Row],[temperatuur]]</f>
        <v>-0.48429411764705854</v>
      </c>
      <c r="H6596" s="7">
        <f>ROUND(IF(Data[[#This Row],[deltaT]]&gt;0,(Data[[#This Row],[Tintern ]]-Data[[#This Row],[temperatuur]])*Uitgangspunten!$B$9,0),1)</f>
        <v>0</v>
      </c>
      <c r="I6596"/>
      <c r="J6596"/>
      <c r="K6596" s="6"/>
      <c r="O6596" s="5"/>
      <c r="P6596" s="8"/>
      <c r="U6596"/>
      <c r="V6596"/>
    </row>
    <row r="6597" spans="1:22" x14ac:dyDescent="0.25">
      <c r="A6597">
        <v>2000</v>
      </c>
      <c r="B6597">
        <v>5</v>
      </c>
      <c r="C6597">
        <v>26</v>
      </c>
      <c r="D6597">
        <v>23</v>
      </c>
      <c r="E6597" s="13">
        <v>15</v>
      </c>
      <c r="F6597" s="7">
        <f>(((20-15)/(MIN($E$2:$E$8761)-15))*Data[[#This Row],[temperatuur]])+18.151</f>
        <v>14.99973949579832</v>
      </c>
      <c r="G6597" s="7">
        <f>Data[[#This Row],[Tintern ]]-Data[[#This Row],[temperatuur]]</f>
        <v>-2.6050420168033384E-4</v>
      </c>
      <c r="H6597" s="7">
        <f>ROUND(IF(Data[[#This Row],[deltaT]]&gt;0,(Data[[#This Row],[Tintern ]]-Data[[#This Row],[temperatuur]])*Uitgangspunten!$B$9,0),1)</f>
        <v>0</v>
      </c>
      <c r="I6597"/>
      <c r="J6597"/>
      <c r="K6597" s="6"/>
      <c r="O6597" s="5"/>
      <c r="P6597" s="8"/>
      <c r="U6597"/>
      <c r="V6597"/>
    </row>
    <row r="6598" spans="1:22" x14ac:dyDescent="0.25">
      <c r="A6598">
        <v>2000</v>
      </c>
      <c r="B6598">
        <v>5</v>
      </c>
      <c r="C6598">
        <v>26</v>
      </c>
      <c r="D6598">
        <v>24</v>
      </c>
      <c r="E6598" s="13">
        <v>16</v>
      </c>
      <c r="F6598" s="7">
        <f>(((20-15)/(MIN($E$2:$E$8761)-15))*Data[[#This Row],[temperatuur]])+18.151</f>
        <v>14.789655462184873</v>
      </c>
      <c r="G6598" s="7">
        <f>Data[[#This Row],[Tintern ]]-Data[[#This Row],[temperatuur]]</f>
        <v>-1.2103445378151267</v>
      </c>
      <c r="H6598" s="7">
        <f>ROUND(IF(Data[[#This Row],[deltaT]]&gt;0,(Data[[#This Row],[Tintern ]]-Data[[#This Row],[temperatuur]])*Uitgangspunten!$B$9,0),1)</f>
        <v>0</v>
      </c>
      <c r="I6598"/>
      <c r="J6598"/>
      <c r="K6598" s="6"/>
      <c r="O6598" s="5"/>
      <c r="P6598" s="8"/>
      <c r="U6598"/>
      <c r="V6598"/>
    </row>
    <row r="6599" spans="1:22" x14ac:dyDescent="0.25">
      <c r="A6599">
        <v>2000</v>
      </c>
      <c r="B6599">
        <v>5</v>
      </c>
      <c r="C6599">
        <v>27</v>
      </c>
      <c r="D6599">
        <v>1</v>
      </c>
      <c r="E6599" s="13">
        <v>16.7</v>
      </c>
      <c r="F6599" s="7">
        <f>(((20-15)/(MIN($E$2:$E$8761)-15))*Data[[#This Row],[temperatuur]])+18.151</f>
        <v>14.642596638655462</v>
      </c>
      <c r="G6599" s="7">
        <f>Data[[#This Row],[Tintern ]]-Data[[#This Row],[temperatuur]]</f>
        <v>-2.0574033613445373</v>
      </c>
      <c r="H6599" s="7">
        <f>ROUND(IF(Data[[#This Row],[deltaT]]&gt;0,(Data[[#This Row],[Tintern ]]-Data[[#This Row],[temperatuur]])*Uitgangspunten!$B$9,0),1)</f>
        <v>0</v>
      </c>
      <c r="I6599"/>
      <c r="J6599"/>
      <c r="K6599" s="6"/>
      <c r="O6599" s="5"/>
      <c r="P6599" s="8"/>
      <c r="U6599"/>
      <c r="V6599"/>
    </row>
    <row r="6600" spans="1:22" x14ac:dyDescent="0.25">
      <c r="A6600">
        <v>2000</v>
      </c>
      <c r="B6600">
        <v>5</v>
      </c>
      <c r="C6600">
        <v>27</v>
      </c>
      <c r="D6600">
        <v>15</v>
      </c>
      <c r="E6600" s="13">
        <v>15.4</v>
      </c>
      <c r="F6600" s="7">
        <f>(((20-15)/(MIN($E$2:$E$8761)-15))*Data[[#This Row],[temperatuur]])+18.151</f>
        <v>14.915705882352942</v>
      </c>
      <c r="G6600" s="7">
        <f>Data[[#This Row],[Tintern ]]-Data[[#This Row],[temperatuur]]</f>
        <v>-0.48429411764705854</v>
      </c>
      <c r="H6600" s="7">
        <f>ROUND(IF(Data[[#This Row],[deltaT]]&gt;0,(Data[[#This Row],[Tintern ]]-Data[[#This Row],[temperatuur]])*Uitgangspunten!$B$9,0),1)</f>
        <v>0</v>
      </c>
      <c r="I6600"/>
      <c r="J6600"/>
      <c r="K6600" s="6"/>
      <c r="O6600" s="5"/>
      <c r="P6600" s="8"/>
      <c r="U6600"/>
      <c r="V6600"/>
    </row>
    <row r="6601" spans="1:22" x14ac:dyDescent="0.25">
      <c r="A6601">
        <v>2000</v>
      </c>
      <c r="B6601">
        <v>5</v>
      </c>
      <c r="C6601">
        <v>31</v>
      </c>
      <c r="D6601">
        <v>10</v>
      </c>
      <c r="E6601" s="13">
        <v>15.9</v>
      </c>
      <c r="F6601" s="7">
        <f>(((20-15)/(MIN($E$2:$E$8761)-15))*Data[[#This Row],[temperatuur]])+18.151</f>
        <v>14.810663865546218</v>
      </c>
      <c r="G6601" s="7">
        <f>Data[[#This Row],[Tintern ]]-Data[[#This Row],[temperatuur]]</f>
        <v>-1.0893361344537826</v>
      </c>
      <c r="H6601" s="7">
        <f>ROUND(IF(Data[[#This Row],[deltaT]]&gt;0,(Data[[#This Row],[Tintern ]]-Data[[#This Row],[temperatuur]])*Uitgangspunten!$B$9,0),1)</f>
        <v>0</v>
      </c>
      <c r="I6601"/>
      <c r="J6601"/>
      <c r="K6601" s="6"/>
      <c r="O6601" s="5"/>
      <c r="P6601" s="8"/>
      <c r="U6601"/>
      <c r="V6601"/>
    </row>
    <row r="6602" spans="1:22" x14ac:dyDescent="0.25">
      <c r="A6602">
        <v>2000</v>
      </c>
      <c r="B6602">
        <v>5</v>
      </c>
      <c r="C6602">
        <v>31</v>
      </c>
      <c r="D6602">
        <v>11</v>
      </c>
      <c r="E6602" s="13">
        <v>16.5</v>
      </c>
      <c r="F6602" s="7">
        <f>(((20-15)/(MIN($E$2:$E$8761)-15))*Data[[#This Row],[temperatuur]])+18.151</f>
        <v>14.684613445378151</v>
      </c>
      <c r="G6602" s="7">
        <f>Data[[#This Row],[Tintern ]]-Data[[#This Row],[temperatuur]]</f>
        <v>-1.8153865546218491</v>
      </c>
      <c r="H6602" s="7">
        <f>ROUND(IF(Data[[#This Row],[deltaT]]&gt;0,(Data[[#This Row],[Tintern ]]-Data[[#This Row],[temperatuur]])*Uitgangspunten!$B$9,0),1)</f>
        <v>0</v>
      </c>
      <c r="I6602">
        <f>(MAX(E6578:E6601)+MIN(E6578:E6601))/20</f>
        <v>1.625</v>
      </c>
      <c r="J6602"/>
      <c r="K6602" s="6"/>
      <c r="O6602" s="5"/>
      <c r="P6602" s="8"/>
      <c r="U6602"/>
      <c r="V6602"/>
    </row>
    <row r="6603" spans="1:22" x14ac:dyDescent="0.25">
      <c r="A6603">
        <v>2000</v>
      </c>
      <c r="B6603">
        <v>5</v>
      </c>
      <c r="C6603">
        <v>31</v>
      </c>
      <c r="D6603">
        <v>12</v>
      </c>
      <c r="E6603" s="13">
        <v>16.5</v>
      </c>
      <c r="F6603" s="7">
        <f>(((20-15)/(MIN($E$2:$E$8761)-15))*Data[[#This Row],[temperatuur]])+18.151</f>
        <v>14.684613445378151</v>
      </c>
      <c r="G6603" s="7">
        <f>Data[[#This Row],[Tintern ]]-Data[[#This Row],[temperatuur]]</f>
        <v>-1.8153865546218491</v>
      </c>
      <c r="H6603" s="7">
        <f>ROUND(IF(Data[[#This Row],[deltaT]]&gt;0,(Data[[#This Row],[Tintern ]]-Data[[#This Row],[temperatuur]])*Uitgangspunten!$B$9,0),1)</f>
        <v>0</v>
      </c>
      <c r="I6603"/>
      <c r="J6603"/>
      <c r="K6603" s="6"/>
      <c r="O6603" s="5"/>
      <c r="P6603" s="8"/>
      <c r="U6603"/>
      <c r="V6603"/>
    </row>
    <row r="6604" spans="1:22" x14ac:dyDescent="0.25">
      <c r="A6604">
        <v>2000</v>
      </c>
      <c r="B6604">
        <v>5</v>
      </c>
      <c r="C6604">
        <v>31</v>
      </c>
      <c r="D6604">
        <v>13</v>
      </c>
      <c r="E6604" s="13">
        <v>17.8</v>
      </c>
      <c r="F6604" s="7">
        <f>(((20-15)/(MIN($E$2:$E$8761)-15))*Data[[#This Row],[temperatuur]])+18.151</f>
        <v>14.411504201680671</v>
      </c>
      <c r="G6604" s="7">
        <f>Data[[#This Row],[Tintern ]]-Data[[#This Row],[temperatuur]]</f>
        <v>-3.3884957983193296</v>
      </c>
      <c r="H6604" s="7">
        <f>ROUND(IF(Data[[#This Row],[deltaT]]&gt;0,(Data[[#This Row],[Tintern ]]-Data[[#This Row],[temperatuur]])*Uitgangspunten!$B$9,0),1)</f>
        <v>0</v>
      </c>
      <c r="I6604"/>
      <c r="J6604"/>
      <c r="K6604" s="6"/>
      <c r="O6604" s="5"/>
      <c r="P6604" s="8"/>
      <c r="U6604"/>
      <c r="V6604"/>
    </row>
    <row r="6605" spans="1:22" x14ac:dyDescent="0.25">
      <c r="A6605">
        <v>2000</v>
      </c>
      <c r="B6605">
        <v>5</v>
      </c>
      <c r="C6605">
        <v>31</v>
      </c>
      <c r="D6605">
        <v>14</v>
      </c>
      <c r="E6605" s="13">
        <v>17.8</v>
      </c>
      <c r="F6605" s="7">
        <f>(((20-15)/(MIN($E$2:$E$8761)-15))*Data[[#This Row],[temperatuur]])+18.151</f>
        <v>14.411504201680671</v>
      </c>
      <c r="G6605" s="7">
        <f>Data[[#This Row],[Tintern ]]-Data[[#This Row],[temperatuur]]</f>
        <v>-3.3884957983193296</v>
      </c>
      <c r="H6605" s="7">
        <f>ROUND(IF(Data[[#This Row],[deltaT]]&gt;0,(Data[[#This Row],[Tintern ]]-Data[[#This Row],[temperatuur]])*Uitgangspunten!$B$9,0),1)</f>
        <v>0</v>
      </c>
      <c r="I6605"/>
      <c r="J6605"/>
      <c r="K6605" s="6"/>
      <c r="O6605" s="5"/>
      <c r="P6605" s="8"/>
      <c r="U6605"/>
      <c r="V6605"/>
    </row>
    <row r="6606" spans="1:22" x14ac:dyDescent="0.25">
      <c r="A6606">
        <v>2000</v>
      </c>
      <c r="B6606">
        <v>5</v>
      </c>
      <c r="C6606">
        <v>31</v>
      </c>
      <c r="D6606">
        <v>15</v>
      </c>
      <c r="E6606" s="13">
        <v>17.8</v>
      </c>
      <c r="F6606" s="7">
        <f>(((20-15)/(MIN($E$2:$E$8761)-15))*Data[[#This Row],[temperatuur]])+18.151</f>
        <v>14.411504201680671</v>
      </c>
      <c r="G6606" s="7">
        <f>Data[[#This Row],[Tintern ]]-Data[[#This Row],[temperatuur]]</f>
        <v>-3.3884957983193296</v>
      </c>
      <c r="H6606" s="7">
        <f>ROUND(IF(Data[[#This Row],[deltaT]]&gt;0,(Data[[#This Row],[Tintern ]]-Data[[#This Row],[temperatuur]])*Uitgangspunten!$B$9,0),1)</f>
        <v>0</v>
      </c>
      <c r="I6606"/>
      <c r="J6606"/>
      <c r="K6606" s="6"/>
      <c r="O6606" s="5"/>
      <c r="P6606" s="8"/>
      <c r="U6606"/>
      <c r="V6606"/>
    </row>
    <row r="6607" spans="1:22" x14ac:dyDescent="0.25">
      <c r="A6607">
        <v>2000</v>
      </c>
      <c r="B6607" s="3">
        <v>5</v>
      </c>
      <c r="C6607" s="3">
        <v>31</v>
      </c>
      <c r="D6607" s="3">
        <v>16</v>
      </c>
      <c r="E6607" s="13">
        <v>17.2</v>
      </c>
      <c r="F6607" s="7">
        <f>(((20-15)/(MIN($E$2:$E$8761)-15))*Data[[#This Row],[temperatuur]])+18.151</f>
        <v>14.53755462184874</v>
      </c>
      <c r="G6607" s="7">
        <f>Data[[#This Row],[Tintern ]]-Data[[#This Row],[temperatuur]]</f>
        <v>-2.6624453781512596</v>
      </c>
      <c r="H6607" s="7">
        <f>ROUND(IF(Data[[#This Row],[deltaT]]&gt;0,(Data[[#This Row],[Tintern ]]-Data[[#This Row],[temperatuur]])*Uitgangspunten!$B$9,0),1)</f>
        <v>0</v>
      </c>
      <c r="I6607"/>
      <c r="J6607"/>
      <c r="K6607" s="6"/>
      <c r="O6607" s="5"/>
      <c r="P6607" s="8"/>
      <c r="U6607"/>
      <c r="V6607"/>
    </row>
    <row r="6608" spans="1:22" x14ac:dyDescent="0.25">
      <c r="A6608">
        <v>2000</v>
      </c>
      <c r="B6608" s="3">
        <v>5</v>
      </c>
      <c r="C6608" s="3">
        <v>31</v>
      </c>
      <c r="D6608" s="3">
        <v>17</v>
      </c>
      <c r="E6608" s="13">
        <v>16.600000000000001</v>
      </c>
      <c r="F6608" s="7">
        <f>(((20-15)/(MIN($E$2:$E$8761)-15))*Data[[#This Row],[temperatuur]])+18.151</f>
        <v>14.663605042016806</v>
      </c>
      <c r="G6608" s="7">
        <f>Data[[#This Row],[Tintern ]]-Data[[#This Row],[temperatuur]]</f>
        <v>-1.9363949579831949</v>
      </c>
      <c r="H6608" s="7">
        <f>ROUND(IF(Data[[#This Row],[deltaT]]&gt;0,(Data[[#This Row],[Tintern ]]-Data[[#This Row],[temperatuur]])*Uitgangspunten!$B$9,0),1)</f>
        <v>0</v>
      </c>
      <c r="I6608"/>
      <c r="J6608"/>
      <c r="K6608" s="6"/>
      <c r="O6608" s="5"/>
      <c r="P6608" s="8"/>
      <c r="U6608"/>
      <c r="V6608"/>
    </row>
    <row r="6609" spans="1:22" x14ac:dyDescent="0.25">
      <c r="A6609">
        <v>2000</v>
      </c>
      <c r="B6609" s="3">
        <v>5</v>
      </c>
      <c r="C6609" s="3">
        <v>31</v>
      </c>
      <c r="D6609" s="3">
        <v>18</v>
      </c>
      <c r="E6609" s="13">
        <v>15.4</v>
      </c>
      <c r="F6609" s="7">
        <f>(((20-15)/(MIN($E$2:$E$8761)-15))*Data[[#This Row],[temperatuur]])+18.151</f>
        <v>14.915705882352942</v>
      </c>
      <c r="G6609" s="7">
        <f>Data[[#This Row],[Tintern ]]-Data[[#This Row],[temperatuur]]</f>
        <v>-0.48429411764705854</v>
      </c>
      <c r="H6609" s="7">
        <f>ROUND(IF(Data[[#This Row],[deltaT]]&gt;0,(Data[[#This Row],[Tintern ]]-Data[[#This Row],[temperatuur]])*Uitgangspunten!$B$9,0),1)</f>
        <v>0</v>
      </c>
      <c r="I6609"/>
      <c r="J6609"/>
      <c r="K6609" s="6"/>
      <c r="O6609" s="5"/>
      <c r="P6609" s="8"/>
      <c r="U6609"/>
      <c r="V6609"/>
    </row>
    <row r="6610" spans="1:22" x14ac:dyDescent="0.25">
      <c r="A6610">
        <v>2011</v>
      </c>
      <c r="B6610" s="3">
        <v>6</v>
      </c>
      <c r="C6610" s="3">
        <v>1</v>
      </c>
      <c r="D6610" s="3">
        <v>9</v>
      </c>
      <c r="E6610" s="13">
        <v>16.3</v>
      </c>
      <c r="F6610" s="7">
        <f>(((20-15)/(MIN($E$2:$E$8761)-15))*Data[[#This Row],[temperatuur]])+18.151</f>
        <v>14.72663025210084</v>
      </c>
      <c r="G6610" s="7">
        <f>Data[[#This Row],[Tintern ]]-Data[[#This Row],[temperatuur]]</f>
        <v>-1.5733697478991608</v>
      </c>
      <c r="H6610" s="7">
        <f>ROUND(IF(Data[[#This Row],[deltaT]]&gt;0,(Data[[#This Row],[Tintern ]]-Data[[#This Row],[temperatuur]])*Uitgangspunten!$B$9,0),1)</f>
        <v>0</v>
      </c>
      <c r="I6610"/>
      <c r="J6610"/>
      <c r="K6610" s="6"/>
      <c r="O6610" s="5"/>
      <c r="P6610" s="8"/>
      <c r="U6610"/>
      <c r="V6610"/>
    </row>
    <row r="6611" spans="1:22" x14ac:dyDescent="0.25">
      <c r="A6611">
        <v>2011</v>
      </c>
      <c r="B6611">
        <v>6</v>
      </c>
      <c r="C6611">
        <v>1</v>
      </c>
      <c r="D6611">
        <v>10</v>
      </c>
      <c r="E6611" s="13">
        <v>17</v>
      </c>
      <c r="F6611" s="7">
        <f>(((20-15)/(MIN($E$2:$E$8761)-15))*Data[[#This Row],[temperatuur]])+18.151</f>
        <v>14.579571428571429</v>
      </c>
      <c r="G6611" s="7">
        <f>Data[[#This Row],[Tintern ]]-Data[[#This Row],[temperatuur]]</f>
        <v>-2.4204285714285714</v>
      </c>
      <c r="H6611" s="7">
        <f>ROUND(IF(Data[[#This Row],[deltaT]]&gt;0,(Data[[#This Row],[Tintern ]]-Data[[#This Row],[temperatuur]])*Uitgangspunten!$B$9,0),1)</f>
        <v>0</v>
      </c>
      <c r="I6611"/>
      <c r="J6611"/>
      <c r="K6611" s="6"/>
      <c r="O6611" s="5"/>
      <c r="P6611" s="8"/>
      <c r="U6611"/>
      <c r="V6611"/>
    </row>
    <row r="6612" spans="1:22" x14ac:dyDescent="0.25">
      <c r="A6612">
        <v>2011</v>
      </c>
      <c r="B6612">
        <v>6</v>
      </c>
      <c r="C6612">
        <v>1</v>
      </c>
      <c r="D6612">
        <v>11</v>
      </c>
      <c r="E6612" s="13">
        <v>17.5</v>
      </c>
      <c r="F6612" s="7">
        <f>(((20-15)/(MIN($E$2:$E$8761)-15))*Data[[#This Row],[temperatuur]])+18.151</f>
        <v>14.474529411764706</v>
      </c>
      <c r="G6612" s="7">
        <f>Data[[#This Row],[Tintern ]]-Data[[#This Row],[temperatuur]]</f>
        <v>-3.0254705882352937</v>
      </c>
      <c r="H6612" s="7">
        <f>ROUND(IF(Data[[#This Row],[deltaT]]&gt;0,(Data[[#This Row],[Tintern ]]-Data[[#This Row],[temperatuur]])*Uitgangspunten!$B$9,0),1)</f>
        <v>0</v>
      </c>
      <c r="I6612"/>
      <c r="J6612"/>
      <c r="K6612" s="6"/>
      <c r="O6612" s="5"/>
      <c r="P6612" s="8"/>
      <c r="U6612"/>
      <c r="V6612"/>
    </row>
    <row r="6613" spans="1:22" x14ac:dyDescent="0.25">
      <c r="A6613">
        <v>2011</v>
      </c>
      <c r="B6613">
        <v>6</v>
      </c>
      <c r="C6613">
        <v>1</v>
      </c>
      <c r="D6613">
        <v>12</v>
      </c>
      <c r="E6613" s="13">
        <v>18.3</v>
      </c>
      <c r="F6613" s="7">
        <f>(((20-15)/(MIN($E$2:$E$8761)-15))*Data[[#This Row],[temperatuur]])+18.151</f>
        <v>14.306462184873949</v>
      </c>
      <c r="G6613" s="7">
        <f>Data[[#This Row],[Tintern ]]-Data[[#This Row],[temperatuur]]</f>
        <v>-3.9935378151260519</v>
      </c>
      <c r="H6613" s="7">
        <f>ROUND(IF(Data[[#This Row],[deltaT]]&gt;0,(Data[[#This Row],[Tintern ]]-Data[[#This Row],[temperatuur]])*Uitgangspunten!$B$9,0),1)</f>
        <v>0</v>
      </c>
      <c r="I6613"/>
      <c r="J6613"/>
      <c r="K6613" s="6"/>
      <c r="O6613" s="5"/>
      <c r="P6613" s="8"/>
      <c r="U6613"/>
      <c r="V6613"/>
    </row>
    <row r="6614" spans="1:22" x14ac:dyDescent="0.25">
      <c r="A6614">
        <v>2011</v>
      </c>
      <c r="B6614">
        <v>6</v>
      </c>
      <c r="C6614">
        <v>1</v>
      </c>
      <c r="D6614">
        <v>13</v>
      </c>
      <c r="E6614" s="13">
        <v>18.7</v>
      </c>
      <c r="F6614" s="7">
        <f>(((20-15)/(MIN($E$2:$E$8761)-15))*Data[[#This Row],[temperatuur]])+18.151</f>
        <v>14.222428571428571</v>
      </c>
      <c r="G6614" s="7">
        <f>Data[[#This Row],[Tintern ]]-Data[[#This Row],[temperatuur]]</f>
        <v>-4.4775714285714283</v>
      </c>
      <c r="H6614" s="7">
        <f>ROUND(IF(Data[[#This Row],[deltaT]]&gt;0,(Data[[#This Row],[Tintern ]]-Data[[#This Row],[temperatuur]])*Uitgangspunten!$B$9,0),1)</f>
        <v>0</v>
      </c>
      <c r="I6614"/>
      <c r="J6614"/>
      <c r="K6614" s="6"/>
      <c r="O6614" s="5"/>
      <c r="P6614" s="8"/>
      <c r="U6614"/>
      <c r="V6614"/>
    </row>
    <row r="6615" spans="1:22" x14ac:dyDescent="0.25">
      <c r="A6615">
        <v>2011</v>
      </c>
      <c r="B6615">
        <v>6</v>
      </c>
      <c r="C6615">
        <v>1</v>
      </c>
      <c r="D6615">
        <v>14</v>
      </c>
      <c r="E6615" s="13">
        <v>19.400000000000002</v>
      </c>
      <c r="F6615" s="7">
        <f>(((20-15)/(MIN($E$2:$E$8761)-15))*Data[[#This Row],[temperatuur]])+18.151</f>
        <v>14.07536974789916</v>
      </c>
      <c r="G6615" s="7">
        <f>Data[[#This Row],[Tintern ]]-Data[[#This Row],[temperatuur]]</f>
        <v>-5.3246302521008424</v>
      </c>
      <c r="H6615" s="7">
        <f>ROUND(IF(Data[[#This Row],[deltaT]]&gt;0,(Data[[#This Row],[Tintern ]]-Data[[#This Row],[temperatuur]])*Uitgangspunten!$B$9,0),1)</f>
        <v>0</v>
      </c>
      <c r="I6615"/>
      <c r="J6615"/>
      <c r="K6615" s="6"/>
      <c r="O6615" s="5"/>
      <c r="P6615" s="8"/>
      <c r="U6615"/>
      <c r="V6615"/>
    </row>
    <row r="6616" spans="1:22" x14ac:dyDescent="0.25">
      <c r="A6616">
        <v>2011</v>
      </c>
      <c r="B6616">
        <v>6</v>
      </c>
      <c r="C6616">
        <v>1</v>
      </c>
      <c r="D6616">
        <v>15</v>
      </c>
      <c r="E6616" s="13">
        <v>19.400000000000002</v>
      </c>
      <c r="F6616" s="7">
        <f>(((20-15)/(MIN($E$2:$E$8761)-15))*Data[[#This Row],[temperatuur]])+18.151</f>
        <v>14.07536974789916</v>
      </c>
      <c r="G6616" s="7">
        <f>Data[[#This Row],[Tintern ]]-Data[[#This Row],[temperatuur]]</f>
        <v>-5.3246302521008424</v>
      </c>
      <c r="H6616" s="7">
        <f>ROUND(IF(Data[[#This Row],[deltaT]]&gt;0,(Data[[#This Row],[Tintern ]]-Data[[#This Row],[temperatuur]])*Uitgangspunten!$B$9,0),1)</f>
        <v>0</v>
      </c>
      <c r="I6616"/>
      <c r="J6616"/>
      <c r="K6616" s="6"/>
      <c r="O6616" s="5"/>
      <c r="P6616" s="8"/>
      <c r="U6616"/>
      <c r="V6616"/>
    </row>
    <row r="6617" spans="1:22" x14ac:dyDescent="0.25">
      <c r="A6617">
        <v>2011</v>
      </c>
      <c r="B6617">
        <v>6</v>
      </c>
      <c r="C6617">
        <v>1</v>
      </c>
      <c r="D6617">
        <v>16</v>
      </c>
      <c r="E6617" s="13">
        <v>19.3</v>
      </c>
      <c r="F6617" s="7">
        <f>(((20-15)/(MIN($E$2:$E$8761)-15))*Data[[#This Row],[temperatuur]])+18.151</f>
        <v>14.096378151260504</v>
      </c>
      <c r="G6617" s="7">
        <f>Data[[#This Row],[Tintern ]]-Data[[#This Row],[temperatuur]]</f>
        <v>-5.2036218487394965</v>
      </c>
      <c r="H6617" s="7">
        <f>ROUND(IF(Data[[#This Row],[deltaT]]&gt;0,(Data[[#This Row],[Tintern ]]-Data[[#This Row],[temperatuur]])*Uitgangspunten!$B$9,0),1)</f>
        <v>0</v>
      </c>
      <c r="I6617"/>
      <c r="J6617"/>
      <c r="K6617" s="6"/>
      <c r="O6617" s="5"/>
      <c r="P6617" s="8"/>
      <c r="U6617"/>
      <c r="V6617"/>
    </row>
    <row r="6618" spans="1:22" x14ac:dyDescent="0.25">
      <c r="A6618">
        <v>2011</v>
      </c>
      <c r="B6618">
        <v>6</v>
      </c>
      <c r="C6618">
        <v>1</v>
      </c>
      <c r="D6618">
        <v>17</v>
      </c>
      <c r="E6618" s="13">
        <v>18.8</v>
      </c>
      <c r="F6618" s="7">
        <f>(((20-15)/(MIN($E$2:$E$8761)-15))*Data[[#This Row],[temperatuur]])+18.151</f>
        <v>14.201420168067227</v>
      </c>
      <c r="G6618" s="7">
        <f>Data[[#This Row],[Tintern ]]-Data[[#This Row],[temperatuur]]</f>
        <v>-4.5985798319327742</v>
      </c>
      <c r="H6618" s="7">
        <f>ROUND(IF(Data[[#This Row],[deltaT]]&gt;0,(Data[[#This Row],[Tintern ]]-Data[[#This Row],[temperatuur]])*Uitgangspunten!$B$9,0),1)</f>
        <v>0</v>
      </c>
      <c r="I6618"/>
      <c r="J6618"/>
      <c r="K6618" s="6"/>
      <c r="O6618" s="5"/>
      <c r="P6618" s="8"/>
      <c r="U6618"/>
      <c r="V6618"/>
    </row>
    <row r="6619" spans="1:22" x14ac:dyDescent="0.25">
      <c r="A6619">
        <v>2011</v>
      </c>
      <c r="B6619">
        <v>6</v>
      </c>
      <c r="C6619">
        <v>1</v>
      </c>
      <c r="D6619">
        <v>18</v>
      </c>
      <c r="E6619" s="13">
        <v>17.900000000000002</v>
      </c>
      <c r="F6619" s="7">
        <f>(((20-15)/(MIN($E$2:$E$8761)-15))*Data[[#This Row],[temperatuur]])+18.151</f>
        <v>14.390495798319327</v>
      </c>
      <c r="G6619" s="7">
        <f>Data[[#This Row],[Tintern ]]-Data[[#This Row],[temperatuur]]</f>
        <v>-3.5095042016806755</v>
      </c>
      <c r="H6619" s="7">
        <f>ROUND(IF(Data[[#This Row],[deltaT]]&gt;0,(Data[[#This Row],[Tintern ]]-Data[[#This Row],[temperatuur]])*Uitgangspunten!$B$9,0),1)</f>
        <v>0</v>
      </c>
      <c r="I6619"/>
      <c r="J6619"/>
      <c r="K6619" s="6"/>
      <c r="O6619" s="5"/>
      <c r="P6619" s="8"/>
      <c r="U6619"/>
      <c r="V6619"/>
    </row>
    <row r="6620" spans="1:22" x14ac:dyDescent="0.25">
      <c r="A6620">
        <v>2011</v>
      </c>
      <c r="B6620">
        <v>6</v>
      </c>
      <c r="C6620">
        <v>1</v>
      </c>
      <c r="D6620">
        <v>19</v>
      </c>
      <c r="E6620" s="13">
        <v>16.3</v>
      </c>
      <c r="F6620" s="7">
        <f>(((20-15)/(MIN($E$2:$E$8761)-15))*Data[[#This Row],[temperatuur]])+18.151</f>
        <v>14.72663025210084</v>
      </c>
      <c r="G6620" s="7">
        <f>Data[[#This Row],[Tintern ]]-Data[[#This Row],[temperatuur]]</f>
        <v>-1.5733697478991608</v>
      </c>
      <c r="H6620" s="7">
        <f>ROUND(IF(Data[[#This Row],[deltaT]]&gt;0,(Data[[#This Row],[Tintern ]]-Data[[#This Row],[temperatuur]])*Uitgangspunten!$B$9,0),1)</f>
        <v>0</v>
      </c>
      <c r="I6620"/>
      <c r="J6620"/>
      <c r="K6620" s="6"/>
      <c r="O6620" s="5"/>
      <c r="P6620" s="8"/>
      <c r="U6620"/>
      <c r="V6620"/>
    </row>
    <row r="6621" spans="1:22" x14ac:dyDescent="0.25">
      <c r="A6621">
        <v>2011</v>
      </c>
      <c r="B6621">
        <v>6</v>
      </c>
      <c r="C6621">
        <v>2</v>
      </c>
      <c r="D6621">
        <v>7</v>
      </c>
      <c r="E6621" s="13">
        <v>16.2</v>
      </c>
      <c r="F6621" s="7">
        <f>(((20-15)/(MIN($E$2:$E$8761)-15))*Data[[#This Row],[temperatuur]])+18.151</f>
        <v>14.747638655462184</v>
      </c>
      <c r="G6621" s="7">
        <f>Data[[#This Row],[Tintern ]]-Data[[#This Row],[temperatuur]]</f>
        <v>-1.452361344537815</v>
      </c>
      <c r="H6621" s="7">
        <f>ROUND(IF(Data[[#This Row],[deltaT]]&gt;0,(Data[[#This Row],[Tintern ]]-Data[[#This Row],[temperatuur]])*Uitgangspunten!$B$9,0),1)</f>
        <v>0</v>
      </c>
      <c r="I6621"/>
      <c r="J6621"/>
      <c r="K6621" s="6"/>
      <c r="O6621" s="5"/>
      <c r="P6621" s="8"/>
      <c r="U6621"/>
      <c r="V6621"/>
    </row>
    <row r="6622" spans="1:22" x14ac:dyDescent="0.25">
      <c r="A6622">
        <v>2011</v>
      </c>
      <c r="B6622">
        <v>6</v>
      </c>
      <c r="C6622">
        <v>2</v>
      </c>
      <c r="D6622">
        <v>8</v>
      </c>
      <c r="E6622" s="13">
        <v>17</v>
      </c>
      <c r="F6622" s="7">
        <f>(((20-15)/(MIN($E$2:$E$8761)-15))*Data[[#This Row],[temperatuur]])+18.151</f>
        <v>14.579571428571429</v>
      </c>
      <c r="G6622" s="7">
        <f>Data[[#This Row],[Tintern ]]-Data[[#This Row],[temperatuur]]</f>
        <v>-2.4204285714285714</v>
      </c>
      <c r="H6622" s="7">
        <f>ROUND(IF(Data[[#This Row],[deltaT]]&gt;0,(Data[[#This Row],[Tintern ]]-Data[[#This Row],[temperatuur]])*Uitgangspunten!$B$9,0),1)</f>
        <v>0</v>
      </c>
      <c r="I6622"/>
      <c r="J6622"/>
      <c r="K6622" s="6"/>
      <c r="O6622" s="5"/>
      <c r="P6622" s="8"/>
      <c r="U6622"/>
      <c r="V6622"/>
    </row>
    <row r="6623" spans="1:22" x14ac:dyDescent="0.25">
      <c r="A6623">
        <v>2011</v>
      </c>
      <c r="B6623">
        <v>6</v>
      </c>
      <c r="C6623">
        <v>2</v>
      </c>
      <c r="D6623">
        <v>9</v>
      </c>
      <c r="E6623" s="13">
        <v>18.100000000000001</v>
      </c>
      <c r="F6623" s="7">
        <f>(((20-15)/(MIN($E$2:$E$8761)-15))*Data[[#This Row],[temperatuur]])+18.151</f>
        <v>14.348478991596638</v>
      </c>
      <c r="G6623" s="7">
        <f>Data[[#This Row],[Tintern ]]-Data[[#This Row],[temperatuur]]</f>
        <v>-3.7515210084033637</v>
      </c>
      <c r="H6623" s="7">
        <f>ROUND(IF(Data[[#This Row],[deltaT]]&gt;0,(Data[[#This Row],[Tintern ]]-Data[[#This Row],[temperatuur]])*Uitgangspunten!$B$9,0),1)</f>
        <v>0</v>
      </c>
      <c r="I6623"/>
      <c r="J6623"/>
      <c r="K6623" s="6"/>
      <c r="O6623" s="5"/>
      <c r="P6623" s="8"/>
      <c r="U6623"/>
      <c r="V6623"/>
    </row>
    <row r="6624" spans="1:22" x14ac:dyDescent="0.25">
      <c r="A6624">
        <v>2011</v>
      </c>
      <c r="B6624">
        <v>6</v>
      </c>
      <c r="C6624">
        <v>2</v>
      </c>
      <c r="D6624">
        <v>10</v>
      </c>
      <c r="E6624" s="13">
        <v>18.900000000000002</v>
      </c>
      <c r="F6624" s="7">
        <f>(((20-15)/(MIN($E$2:$E$8761)-15))*Data[[#This Row],[temperatuur]])+18.151</f>
        <v>14.180411764705882</v>
      </c>
      <c r="G6624" s="7">
        <f>Data[[#This Row],[Tintern ]]-Data[[#This Row],[temperatuur]]</f>
        <v>-4.7195882352941201</v>
      </c>
      <c r="H6624" s="7">
        <f>ROUND(IF(Data[[#This Row],[deltaT]]&gt;0,(Data[[#This Row],[Tintern ]]-Data[[#This Row],[temperatuur]])*Uitgangspunten!$B$9,0),1)</f>
        <v>0</v>
      </c>
      <c r="I6624"/>
      <c r="J6624"/>
      <c r="K6624" s="6"/>
      <c r="O6624" s="5"/>
      <c r="P6624" s="8"/>
      <c r="U6624"/>
      <c r="V6624"/>
    </row>
    <row r="6625" spans="1:22" x14ac:dyDescent="0.25">
      <c r="A6625">
        <v>2011</v>
      </c>
      <c r="B6625">
        <v>6</v>
      </c>
      <c r="C6625">
        <v>2</v>
      </c>
      <c r="D6625">
        <v>11</v>
      </c>
      <c r="E6625" s="13">
        <v>20</v>
      </c>
      <c r="F6625" s="7">
        <f>(((20-15)/(MIN($E$2:$E$8761)-15))*Data[[#This Row],[temperatuur]])+18.151</f>
        <v>13.949319327731093</v>
      </c>
      <c r="G6625" s="7">
        <f>Data[[#This Row],[Tintern ]]-Data[[#This Row],[temperatuur]]</f>
        <v>-6.050680672268907</v>
      </c>
      <c r="H6625" s="7">
        <f>ROUND(IF(Data[[#This Row],[deltaT]]&gt;0,(Data[[#This Row],[Tintern ]]-Data[[#This Row],[temperatuur]])*Uitgangspunten!$B$9,0),1)</f>
        <v>0</v>
      </c>
      <c r="I6625"/>
      <c r="J6625"/>
      <c r="K6625" s="6"/>
      <c r="O6625" s="5"/>
      <c r="P6625" s="8"/>
      <c r="U6625"/>
      <c r="V6625"/>
    </row>
    <row r="6626" spans="1:22" x14ac:dyDescent="0.25">
      <c r="A6626">
        <v>2011</v>
      </c>
      <c r="B6626">
        <v>6</v>
      </c>
      <c r="C6626">
        <v>2</v>
      </c>
      <c r="D6626">
        <v>12</v>
      </c>
      <c r="E6626" s="13">
        <v>21.1</v>
      </c>
      <c r="F6626" s="7">
        <f>(((20-15)/(MIN($E$2:$E$8761)-15))*Data[[#This Row],[temperatuur]])+18.151</f>
        <v>13.718226890756302</v>
      </c>
      <c r="G6626" s="7">
        <f>Data[[#This Row],[Tintern ]]-Data[[#This Row],[temperatuur]]</f>
        <v>-7.3817731092436993</v>
      </c>
      <c r="H6626" s="7">
        <f>ROUND(IF(Data[[#This Row],[deltaT]]&gt;0,(Data[[#This Row],[Tintern ]]-Data[[#This Row],[temperatuur]])*Uitgangspunten!$B$9,0),1)</f>
        <v>0</v>
      </c>
      <c r="I6626">
        <f>(MAX(E6602:E6625)+MIN(E6602:E6625))/20</f>
        <v>1.77</v>
      </c>
      <c r="J6626"/>
      <c r="K6626" s="6"/>
      <c r="O6626" s="5"/>
      <c r="P6626" s="8"/>
      <c r="U6626"/>
      <c r="V6626"/>
    </row>
    <row r="6627" spans="1:22" x14ac:dyDescent="0.25">
      <c r="A6627">
        <v>2011</v>
      </c>
      <c r="B6627">
        <v>6</v>
      </c>
      <c r="C6627">
        <v>2</v>
      </c>
      <c r="D6627">
        <v>13</v>
      </c>
      <c r="E6627" s="13">
        <v>21.3</v>
      </c>
      <c r="F6627" s="7">
        <f>(((20-15)/(MIN($E$2:$E$8761)-15))*Data[[#This Row],[temperatuur]])+18.151</f>
        <v>13.676210084033613</v>
      </c>
      <c r="G6627" s="7">
        <f>Data[[#This Row],[Tintern ]]-Data[[#This Row],[temperatuur]]</f>
        <v>-7.6237899159663876</v>
      </c>
      <c r="H6627" s="7">
        <f>ROUND(IF(Data[[#This Row],[deltaT]]&gt;0,(Data[[#This Row],[Tintern ]]-Data[[#This Row],[temperatuur]])*Uitgangspunten!$B$9,0),1)</f>
        <v>0</v>
      </c>
      <c r="I6627"/>
      <c r="J6627"/>
      <c r="K6627" s="6"/>
      <c r="O6627" s="5"/>
      <c r="P6627" s="8"/>
      <c r="U6627"/>
      <c r="V6627"/>
    </row>
    <row r="6628" spans="1:22" x14ac:dyDescent="0.25">
      <c r="A6628">
        <v>2011</v>
      </c>
      <c r="B6628">
        <v>6</v>
      </c>
      <c r="C6628">
        <v>2</v>
      </c>
      <c r="D6628">
        <v>14</v>
      </c>
      <c r="E6628" s="13">
        <v>21.5</v>
      </c>
      <c r="F6628" s="7">
        <f>(((20-15)/(MIN($E$2:$E$8761)-15))*Data[[#This Row],[temperatuur]])+18.151</f>
        <v>13.634193277310924</v>
      </c>
      <c r="G6628" s="7">
        <f>Data[[#This Row],[Tintern ]]-Data[[#This Row],[temperatuur]]</f>
        <v>-7.8658067226890758</v>
      </c>
      <c r="H6628" s="7">
        <f>ROUND(IF(Data[[#This Row],[deltaT]]&gt;0,(Data[[#This Row],[Tintern ]]-Data[[#This Row],[temperatuur]])*Uitgangspunten!$B$9,0),1)</f>
        <v>0</v>
      </c>
      <c r="I6628"/>
      <c r="J6628"/>
      <c r="K6628" s="6"/>
      <c r="O6628" s="5"/>
      <c r="P6628" s="8"/>
      <c r="U6628"/>
      <c r="V6628"/>
    </row>
    <row r="6629" spans="1:22" x14ac:dyDescent="0.25">
      <c r="A6629">
        <v>2011</v>
      </c>
      <c r="B6629">
        <v>6</v>
      </c>
      <c r="C6629">
        <v>2</v>
      </c>
      <c r="D6629">
        <v>15</v>
      </c>
      <c r="E6629" s="13">
        <v>22.1</v>
      </c>
      <c r="F6629" s="7">
        <f>(((20-15)/(MIN($E$2:$E$8761)-15))*Data[[#This Row],[temperatuur]])+18.151</f>
        <v>13.508142857142857</v>
      </c>
      <c r="G6629" s="7">
        <f>Data[[#This Row],[Tintern ]]-Data[[#This Row],[temperatuur]]</f>
        <v>-8.591857142857144</v>
      </c>
      <c r="H6629" s="7">
        <f>ROUND(IF(Data[[#This Row],[deltaT]]&gt;0,(Data[[#This Row],[Tintern ]]-Data[[#This Row],[temperatuur]])*Uitgangspunten!$B$9,0),1)</f>
        <v>0</v>
      </c>
      <c r="I6629"/>
      <c r="J6629"/>
      <c r="K6629" s="6"/>
      <c r="O6629" s="5"/>
      <c r="P6629" s="8"/>
      <c r="U6629"/>
      <c r="V6629"/>
    </row>
    <row r="6630" spans="1:22" x14ac:dyDescent="0.25">
      <c r="A6630">
        <v>2011</v>
      </c>
      <c r="B6630">
        <v>6</v>
      </c>
      <c r="C6630">
        <v>2</v>
      </c>
      <c r="D6630">
        <v>16</v>
      </c>
      <c r="E6630" s="13">
        <v>21</v>
      </c>
      <c r="F6630" s="7">
        <f>(((20-15)/(MIN($E$2:$E$8761)-15))*Data[[#This Row],[temperatuur]])+18.151</f>
        <v>13.739235294117647</v>
      </c>
      <c r="G6630" s="7">
        <f>Data[[#This Row],[Tintern ]]-Data[[#This Row],[temperatuur]]</f>
        <v>-7.2607647058823535</v>
      </c>
      <c r="H6630" s="7">
        <f>ROUND(IF(Data[[#This Row],[deltaT]]&gt;0,(Data[[#This Row],[Tintern ]]-Data[[#This Row],[temperatuur]])*Uitgangspunten!$B$9,0),1)</f>
        <v>0</v>
      </c>
      <c r="I6630"/>
      <c r="J6630"/>
      <c r="K6630" s="6"/>
      <c r="O6630" s="5"/>
      <c r="P6630" s="8"/>
      <c r="U6630"/>
      <c r="V6630"/>
    </row>
    <row r="6631" spans="1:22" x14ac:dyDescent="0.25">
      <c r="A6631">
        <v>2011</v>
      </c>
      <c r="B6631">
        <v>6</v>
      </c>
      <c r="C6631">
        <v>2</v>
      </c>
      <c r="D6631">
        <v>17</v>
      </c>
      <c r="E6631" s="13">
        <v>21.1</v>
      </c>
      <c r="F6631" s="7">
        <f>(((20-15)/(MIN($E$2:$E$8761)-15))*Data[[#This Row],[temperatuur]])+18.151</f>
        <v>13.718226890756302</v>
      </c>
      <c r="G6631" s="7">
        <f>Data[[#This Row],[Tintern ]]-Data[[#This Row],[temperatuur]]</f>
        <v>-7.3817731092436993</v>
      </c>
      <c r="H6631" s="7">
        <f>ROUND(IF(Data[[#This Row],[deltaT]]&gt;0,(Data[[#This Row],[Tintern ]]-Data[[#This Row],[temperatuur]])*Uitgangspunten!$B$9,0),1)</f>
        <v>0</v>
      </c>
      <c r="I6631"/>
      <c r="J6631"/>
      <c r="K6631" s="6"/>
      <c r="O6631" s="5"/>
      <c r="P6631" s="8"/>
      <c r="U6631"/>
      <c r="V6631"/>
    </row>
    <row r="6632" spans="1:22" x14ac:dyDescent="0.25">
      <c r="A6632">
        <v>2011</v>
      </c>
      <c r="B6632">
        <v>6</v>
      </c>
      <c r="C6632">
        <v>2</v>
      </c>
      <c r="D6632">
        <v>18</v>
      </c>
      <c r="E6632" s="13">
        <v>20</v>
      </c>
      <c r="F6632" s="7">
        <f>(((20-15)/(MIN($E$2:$E$8761)-15))*Data[[#This Row],[temperatuur]])+18.151</f>
        <v>13.949319327731093</v>
      </c>
      <c r="G6632" s="7">
        <f>Data[[#This Row],[Tintern ]]-Data[[#This Row],[temperatuur]]</f>
        <v>-6.050680672268907</v>
      </c>
      <c r="H6632" s="7">
        <f>ROUND(IF(Data[[#This Row],[deltaT]]&gt;0,(Data[[#This Row],[Tintern ]]-Data[[#This Row],[temperatuur]])*Uitgangspunten!$B$9,0),1)</f>
        <v>0</v>
      </c>
      <c r="I6632"/>
      <c r="J6632"/>
      <c r="K6632" s="6"/>
      <c r="O6632" s="5"/>
      <c r="P6632" s="8"/>
      <c r="U6632"/>
      <c r="V6632"/>
    </row>
    <row r="6633" spans="1:22" x14ac:dyDescent="0.25">
      <c r="A6633">
        <v>2011</v>
      </c>
      <c r="B6633">
        <v>6</v>
      </c>
      <c r="C6633">
        <v>2</v>
      </c>
      <c r="D6633">
        <v>19</v>
      </c>
      <c r="E6633" s="13">
        <v>19</v>
      </c>
      <c r="F6633" s="7">
        <f>(((20-15)/(MIN($E$2:$E$8761)-15))*Data[[#This Row],[temperatuur]])+18.151</f>
        <v>14.159403361344538</v>
      </c>
      <c r="G6633" s="7">
        <f>Data[[#This Row],[Tintern ]]-Data[[#This Row],[temperatuur]]</f>
        <v>-4.8405966386554624</v>
      </c>
      <c r="H6633" s="7">
        <f>ROUND(IF(Data[[#This Row],[deltaT]]&gt;0,(Data[[#This Row],[Tintern ]]-Data[[#This Row],[temperatuur]])*Uitgangspunten!$B$9,0),1)</f>
        <v>0</v>
      </c>
      <c r="I6633"/>
      <c r="J6633"/>
      <c r="K6633" s="6"/>
      <c r="O6633" s="5"/>
      <c r="P6633" s="8"/>
      <c r="U6633"/>
      <c r="V6633"/>
    </row>
    <row r="6634" spans="1:22" x14ac:dyDescent="0.25">
      <c r="A6634">
        <v>2011</v>
      </c>
      <c r="B6634">
        <v>6</v>
      </c>
      <c r="C6634">
        <v>2</v>
      </c>
      <c r="D6634">
        <v>20</v>
      </c>
      <c r="E6634" s="13">
        <v>18</v>
      </c>
      <c r="F6634" s="7">
        <f>(((20-15)/(MIN($E$2:$E$8761)-15))*Data[[#This Row],[temperatuur]])+18.151</f>
        <v>14.369487394957982</v>
      </c>
      <c r="G6634" s="7">
        <f>Data[[#This Row],[Tintern ]]-Data[[#This Row],[temperatuur]]</f>
        <v>-3.6305126050420178</v>
      </c>
      <c r="H6634" s="7">
        <f>ROUND(IF(Data[[#This Row],[deltaT]]&gt;0,(Data[[#This Row],[Tintern ]]-Data[[#This Row],[temperatuur]])*Uitgangspunten!$B$9,0),1)</f>
        <v>0</v>
      </c>
      <c r="I6634"/>
      <c r="J6634"/>
      <c r="K6634" s="6"/>
      <c r="O6634" s="5"/>
      <c r="P6634" s="8"/>
      <c r="U6634"/>
      <c r="V6634"/>
    </row>
    <row r="6635" spans="1:22" x14ac:dyDescent="0.25">
      <c r="A6635">
        <v>2011</v>
      </c>
      <c r="B6635">
        <v>6</v>
      </c>
      <c r="C6635">
        <v>2</v>
      </c>
      <c r="D6635">
        <v>21</v>
      </c>
      <c r="E6635" s="13">
        <v>17</v>
      </c>
      <c r="F6635" s="7">
        <f>(((20-15)/(MIN($E$2:$E$8761)-15))*Data[[#This Row],[temperatuur]])+18.151</f>
        <v>14.579571428571429</v>
      </c>
      <c r="G6635" s="7">
        <f>Data[[#This Row],[Tintern ]]-Data[[#This Row],[temperatuur]]</f>
        <v>-2.4204285714285714</v>
      </c>
      <c r="H6635" s="7">
        <f>ROUND(IF(Data[[#This Row],[deltaT]]&gt;0,(Data[[#This Row],[Tintern ]]-Data[[#This Row],[temperatuur]])*Uitgangspunten!$B$9,0),1)</f>
        <v>0</v>
      </c>
      <c r="I6635"/>
      <c r="J6635"/>
      <c r="K6635" s="6"/>
      <c r="O6635" s="5"/>
      <c r="P6635" s="8"/>
      <c r="U6635"/>
      <c r="V6635"/>
    </row>
    <row r="6636" spans="1:22" x14ac:dyDescent="0.25">
      <c r="A6636">
        <v>2011</v>
      </c>
      <c r="B6636">
        <v>6</v>
      </c>
      <c r="C6636">
        <v>2</v>
      </c>
      <c r="D6636">
        <v>22</v>
      </c>
      <c r="E6636" s="13">
        <v>16.2</v>
      </c>
      <c r="F6636" s="7">
        <f>(((20-15)/(MIN($E$2:$E$8761)-15))*Data[[#This Row],[temperatuur]])+18.151</f>
        <v>14.747638655462184</v>
      </c>
      <c r="G6636" s="7">
        <f>Data[[#This Row],[Tintern ]]-Data[[#This Row],[temperatuur]]</f>
        <v>-1.452361344537815</v>
      </c>
      <c r="H6636" s="7">
        <f>ROUND(IF(Data[[#This Row],[deltaT]]&gt;0,(Data[[#This Row],[Tintern ]]-Data[[#This Row],[temperatuur]])*Uitgangspunten!$B$9,0),1)</f>
        <v>0</v>
      </c>
      <c r="I6636"/>
      <c r="J6636"/>
      <c r="K6636" s="6"/>
      <c r="O6636" s="5"/>
      <c r="P6636" s="8"/>
      <c r="U6636"/>
      <c r="V6636"/>
    </row>
    <row r="6637" spans="1:22" x14ac:dyDescent="0.25">
      <c r="A6637">
        <v>2011</v>
      </c>
      <c r="B6637">
        <v>6</v>
      </c>
      <c r="C6637">
        <v>3</v>
      </c>
      <c r="D6637">
        <v>7</v>
      </c>
      <c r="E6637" s="13">
        <v>16.600000000000001</v>
      </c>
      <c r="F6637" s="7">
        <f>(((20-15)/(MIN($E$2:$E$8761)-15))*Data[[#This Row],[temperatuur]])+18.151</f>
        <v>14.663605042016806</v>
      </c>
      <c r="G6637" s="7">
        <f>Data[[#This Row],[Tintern ]]-Data[[#This Row],[temperatuur]]</f>
        <v>-1.9363949579831949</v>
      </c>
      <c r="H6637" s="7">
        <f>ROUND(IF(Data[[#This Row],[deltaT]]&gt;0,(Data[[#This Row],[Tintern ]]-Data[[#This Row],[temperatuur]])*Uitgangspunten!$B$9,0),1)</f>
        <v>0</v>
      </c>
      <c r="I6637"/>
      <c r="J6637"/>
      <c r="K6637" s="6"/>
      <c r="O6637" s="5"/>
      <c r="P6637" s="8"/>
      <c r="U6637"/>
      <c r="V6637"/>
    </row>
    <row r="6638" spans="1:22" x14ac:dyDescent="0.25">
      <c r="A6638">
        <v>2011</v>
      </c>
      <c r="B6638">
        <v>6</v>
      </c>
      <c r="C6638">
        <v>3</v>
      </c>
      <c r="D6638">
        <v>8</v>
      </c>
      <c r="E6638" s="13">
        <v>17.900000000000002</v>
      </c>
      <c r="F6638" s="7">
        <f>(((20-15)/(MIN($E$2:$E$8761)-15))*Data[[#This Row],[temperatuur]])+18.151</f>
        <v>14.390495798319327</v>
      </c>
      <c r="G6638" s="7">
        <f>Data[[#This Row],[Tintern ]]-Data[[#This Row],[temperatuur]]</f>
        <v>-3.5095042016806755</v>
      </c>
      <c r="H6638" s="7">
        <f>ROUND(IF(Data[[#This Row],[deltaT]]&gt;0,(Data[[#This Row],[Tintern ]]-Data[[#This Row],[temperatuur]])*Uitgangspunten!$B$9,0),1)</f>
        <v>0</v>
      </c>
      <c r="I6638"/>
      <c r="J6638"/>
      <c r="K6638" s="6"/>
      <c r="O6638" s="5"/>
      <c r="P6638" s="8"/>
      <c r="U6638"/>
      <c r="V6638"/>
    </row>
    <row r="6639" spans="1:22" x14ac:dyDescent="0.25">
      <c r="A6639">
        <v>2011</v>
      </c>
      <c r="B6639">
        <v>6</v>
      </c>
      <c r="C6639">
        <v>3</v>
      </c>
      <c r="D6639">
        <v>9</v>
      </c>
      <c r="E6639" s="13">
        <v>19.5</v>
      </c>
      <c r="F6639" s="7">
        <f>(((20-15)/(MIN($E$2:$E$8761)-15))*Data[[#This Row],[temperatuur]])+18.151</f>
        <v>14.054361344537815</v>
      </c>
      <c r="G6639" s="7">
        <f>Data[[#This Row],[Tintern ]]-Data[[#This Row],[temperatuur]]</f>
        <v>-5.4456386554621847</v>
      </c>
      <c r="H6639" s="7">
        <f>ROUND(IF(Data[[#This Row],[deltaT]]&gt;0,(Data[[#This Row],[Tintern ]]-Data[[#This Row],[temperatuur]])*Uitgangspunten!$B$9,0),1)</f>
        <v>0</v>
      </c>
      <c r="I6639"/>
      <c r="J6639"/>
      <c r="K6639" s="6"/>
      <c r="O6639" s="5"/>
      <c r="P6639" s="8"/>
      <c r="U6639"/>
      <c r="V6639"/>
    </row>
    <row r="6640" spans="1:22" x14ac:dyDescent="0.25">
      <c r="A6640">
        <v>2011</v>
      </c>
      <c r="B6640">
        <v>6</v>
      </c>
      <c r="C6640">
        <v>3</v>
      </c>
      <c r="D6640">
        <v>10</v>
      </c>
      <c r="E6640" s="13">
        <v>21.5</v>
      </c>
      <c r="F6640" s="7">
        <f>(((20-15)/(MIN($E$2:$E$8761)-15))*Data[[#This Row],[temperatuur]])+18.151</f>
        <v>13.634193277310924</v>
      </c>
      <c r="G6640" s="7">
        <f>Data[[#This Row],[Tintern ]]-Data[[#This Row],[temperatuur]]</f>
        <v>-7.8658067226890758</v>
      </c>
      <c r="H6640" s="7">
        <f>ROUND(IF(Data[[#This Row],[deltaT]]&gt;0,(Data[[#This Row],[Tintern ]]-Data[[#This Row],[temperatuur]])*Uitgangspunten!$B$9,0),1)</f>
        <v>0</v>
      </c>
      <c r="I6640"/>
      <c r="J6640"/>
      <c r="K6640" s="6"/>
      <c r="O6640" s="5"/>
      <c r="P6640" s="8"/>
      <c r="U6640"/>
      <c r="V6640"/>
    </row>
    <row r="6641" spans="1:22" x14ac:dyDescent="0.25">
      <c r="A6641">
        <v>2011</v>
      </c>
      <c r="B6641">
        <v>6</v>
      </c>
      <c r="C6641">
        <v>3</v>
      </c>
      <c r="D6641">
        <v>11</v>
      </c>
      <c r="E6641" s="13">
        <v>22.200000000000003</v>
      </c>
      <c r="F6641" s="7">
        <f>(((20-15)/(MIN($E$2:$E$8761)-15))*Data[[#This Row],[temperatuur]])+18.151</f>
        <v>13.487134453781511</v>
      </c>
      <c r="G6641" s="7">
        <f>Data[[#This Row],[Tintern ]]-Data[[#This Row],[temperatuur]]</f>
        <v>-8.7128655462184916</v>
      </c>
      <c r="H6641" s="7">
        <f>ROUND(IF(Data[[#This Row],[deltaT]]&gt;0,(Data[[#This Row],[Tintern ]]-Data[[#This Row],[temperatuur]])*Uitgangspunten!$B$9,0),1)</f>
        <v>0</v>
      </c>
      <c r="I6641"/>
      <c r="J6641"/>
      <c r="K6641" s="6"/>
      <c r="O6641" s="5"/>
      <c r="P6641" s="8"/>
      <c r="U6641"/>
      <c r="V6641"/>
    </row>
    <row r="6642" spans="1:22" x14ac:dyDescent="0.25">
      <c r="A6642">
        <v>2011</v>
      </c>
      <c r="B6642">
        <v>6</v>
      </c>
      <c r="C6642">
        <v>3</v>
      </c>
      <c r="D6642">
        <v>12</v>
      </c>
      <c r="E6642" s="13">
        <v>22</v>
      </c>
      <c r="F6642" s="7">
        <f>(((20-15)/(MIN($E$2:$E$8761)-15))*Data[[#This Row],[temperatuur]])+18.151</f>
        <v>13.5291512605042</v>
      </c>
      <c r="G6642" s="7">
        <f>Data[[#This Row],[Tintern ]]-Data[[#This Row],[temperatuur]]</f>
        <v>-8.4708487394957999</v>
      </c>
      <c r="H6642" s="7">
        <f>ROUND(IF(Data[[#This Row],[deltaT]]&gt;0,(Data[[#This Row],[Tintern ]]-Data[[#This Row],[temperatuur]])*Uitgangspunten!$B$9,0),1)</f>
        <v>0</v>
      </c>
      <c r="I6642"/>
      <c r="J6642"/>
      <c r="K6642" s="6"/>
      <c r="O6642" s="5"/>
      <c r="P6642" s="8"/>
      <c r="U6642"/>
      <c r="V6642"/>
    </row>
    <row r="6643" spans="1:22" x14ac:dyDescent="0.25">
      <c r="A6643">
        <v>2011</v>
      </c>
      <c r="B6643">
        <v>6</v>
      </c>
      <c r="C6643">
        <v>3</v>
      </c>
      <c r="D6643">
        <v>13</v>
      </c>
      <c r="E6643" s="13">
        <v>22.8</v>
      </c>
      <c r="F6643" s="7">
        <f>(((20-15)/(MIN($E$2:$E$8761)-15))*Data[[#This Row],[temperatuur]])+18.151</f>
        <v>13.361084033613444</v>
      </c>
      <c r="G6643" s="7">
        <f>Data[[#This Row],[Tintern ]]-Data[[#This Row],[temperatuur]]</f>
        <v>-9.4389159663865563</v>
      </c>
      <c r="H6643" s="7">
        <f>ROUND(IF(Data[[#This Row],[deltaT]]&gt;0,(Data[[#This Row],[Tintern ]]-Data[[#This Row],[temperatuur]])*Uitgangspunten!$B$9,0),1)</f>
        <v>0</v>
      </c>
      <c r="I6643"/>
      <c r="J6643"/>
      <c r="K6643" s="6"/>
      <c r="O6643" s="5"/>
      <c r="P6643" s="8"/>
      <c r="U6643"/>
      <c r="V6643"/>
    </row>
    <row r="6644" spans="1:22" x14ac:dyDescent="0.25">
      <c r="A6644">
        <v>2011</v>
      </c>
      <c r="B6644">
        <v>6</v>
      </c>
      <c r="C6644">
        <v>3</v>
      </c>
      <c r="D6644">
        <v>14</v>
      </c>
      <c r="E6644" s="13">
        <v>24.1</v>
      </c>
      <c r="F6644" s="7">
        <f>(((20-15)/(MIN($E$2:$E$8761)-15))*Data[[#This Row],[temperatuur]])+18.151</f>
        <v>13.087974789915965</v>
      </c>
      <c r="G6644" s="7">
        <f>Data[[#This Row],[Tintern ]]-Data[[#This Row],[temperatuur]]</f>
        <v>-11.012025210084037</v>
      </c>
      <c r="H6644" s="7">
        <f>ROUND(IF(Data[[#This Row],[deltaT]]&gt;0,(Data[[#This Row],[Tintern ]]-Data[[#This Row],[temperatuur]])*Uitgangspunten!$B$9,0),1)</f>
        <v>0</v>
      </c>
      <c r="I6644"/>
      <c r="J6644"/>
      <c r="K6644" s="6"/>
      <c r="O6644" s="5"/>
      <c r="P6644" s="8"/>
      <c r="U6644"/>
      <c r="V6644"/>
    </row>
    <row r="6645" spans="1:22" x14ac:dyDescent="0.25">
      <c r="A6645">
        <v>2011</v>
      </c>
      <c r="B6645">
        <v>6</v>
      </c>
      <c r="C6645">
        <v>3</v>
      </c>
      <c r="D6645">
        <v>15</v>
      </c>
      <c r="E6645" s="13">
        <v>24.6</v>
      </c>
      <c r="F6645" s="7">
        <f>(((20-15)/(MIN($E$2:$E$8761)-15))*Data[[#This Row],[temperatuur]])+18.151</f>
        <v>12.982932773109244</v>
      </c>
      <c r="G6645" s="7">
        <f>Data[[#This Row],[Tintern ]]-Data[[#This Row],[temperatuur]]</f>
        <v>-11.617067226890757</v>
      </c>
      <c r="H6645" s="7">
        <f>ROUND(IF(Data[[#This Row],[deltaT]]&gt;0,(Data[[#This Row],[Tintern ]]-Data[[#This Row],[temperatuur]])*Uitgangspunten!$B$9,0),1)</f>
        <v>0</v>
      </c>
      <c r="I6645"/>
      <c r="J6645"/>
      <c r="K6645" s="6"/>
      <c r="O6645" s="5"/>
      <c r="P6645" s="8"/>
      <c r="U6645"/>
      <c r="V6645"/>
    </row>
    <row r="6646" spans="1:22" x14ac:dyDescent="0.25">
      <c r="A6646">
        <v>2011</v>
      </c>
      <c r="B6646">
        <v>6</v>
      </c>
      <c r="C6646">
        <v>3</v>
      </c>
      <c r="D6646">
        <v>16</v>
      </c>
      <c r="E6646" s="13">
        <v>24.6</v>
      </c>
      <c r="F6646" s="7">
        <f>(((20-15)/(MIN($E$2:$E$8761)-15))*Data[[#This Row],[temperatuur]])+18.151</f>
        <v>12.982932773109244</v>
      </c>
      <c r="G6646" s="7">
        <f>Data[[#This Row],[Tintern ]]-Data[[#This Row],[temperatuur]]</f>
        <v>-11.617067226890757</v>
      </c>
      <c r="H6646" s="7">
        <f>ROUND(IF(Data[[#This Row],[deltaT]]&gt;0,(Data[[#This Row],[Tintern ]]-Data[[#This Row],[temperatuur]])*Uitgangspunten!$B$9,0),1)</f>
        <v>0</v>
      </c>
      <c r="I6646"/>
      <c r="J6646"/>
      <c r="K6646" s="6"/>
      <c r="O6646" s="5"/>
      <c r="P6646" s="8"/>
      <c r="U6646"/>
      <c r="V6646"/>
    </row>
    <row r="6647" spans="1:22" x14ac:dyDescent="0.25">
      <c r="A6647">
        <v>2011</v>
      </c>
      <c r="B6647">
        <v>6</v>
      </c>
      <c r="C6647">
        <v>3</v>
      </c>
      <c r="D6647">
        <v>17</v>
      </c>
      <c r="E6647" s="13">
        <v>23.900000000000002</v>
      </c>
      <c r="F6647" s="7">
        <f>(((20-15)/(MIN($E$2:$E$8761)-15))*Data[[#This Row],[temperatuur]])+18.151</f>
        <v>13.129991596638654</v>
      </c>
      <c r="G6647" s="7">
        <f>Data[[#This Row],[Tintern ]]-Data[[#This Row],[temperatuur]]</f>
        <v>-10.770008403361349</v>
      </c>
      <c r="H6647" s="7">
        <f>ROUND(IF(Data[[#This Row],[deltaT]]&gt;0,(Data[[#This Row],[Tintern ]]-Data[[#This Row],[temperatuur]])*Uitgangspunten!$B$9,0),1)</f>
        <v>0</v>
      </c>
      <c r="I6647"/>
      <c r="J6647"/>
      <c r="K6647" s="6"/>
      <c r="O6647" s="5"/>
      <c r="P6647" s="8"/>
      <c r="U6647"/>
      <c r="V6647"/>
    </row>
    <row r="6648" spans="1:22" x14ac:dyDescent="0.25">
      <c r="A6648">
        <v>2011</v>
      </c>
      <c r="B6648">
        <v>6</v>
      </c>
      <c r="C6648">
        <v>3</v>
      </c>
      <c r="D6648">
        <v>18</v>
      </c>
      <c r="E6648" s="13">
        <v>22.6</v>
      </c>
      <c r="F6648" s="7">
        <f>(((20-15)/(MIN($E$2:$E$8761)-15))*Data[[#This Row],[temperatuur]])+18.151</f>
        <v>13.403100840336133</v>
      </c>
      <c r="G6648" s="7">
        <f>Data[[#This Row],[Tintern ]]-Data[[#This Row],[temperatuur]]</f>
        <v>-9.1968991596638681</v>
      </c>
      <c r="H6648" s="7">
        <f>ROUND(IF(Data[[#This Row],[deltaT]]&gt;0,(Data[[#This Row],[Tintern ]]-Data[[#This Row],[temperatuur]])*Uitgangspunten!$B$9,0),1)</f>
        <v>0</v>
      </c>
      <c r="I6648"/>
      <c r="J6648"/>
      <c r="K6648" s="6"/>
      <c r="O6648" s="5"/>
      <c r="P6648" s="8"/>
      <c r="U6648"/>
      <c r="V6648"/>
    </row>
    <row r="6649" spans="1:22" x14ac:dyDescent="0.25">
      <c r="A6649">
        <v>2011</v>
      </c>
      <c r="B6649">
        <v>6</v>
      </c>
      <c r="C6649">
        <v>3</v>
      </c>
      <c r="D6649">
        <v>19</v>
      </c>
      <c r="E6649" s="13">
        <v>21.3</v>
      </c>
      <c r="F6649" s="7">
        <f>(((20-15)/(MIN($E$2:$E$8761)-15))*Data[[#This Row],[temperatuur]])+18.151</f>
        <v>13.676210084033613</v>
      </c>
      <c r="G6649" s="7">
        <f>Data[[#This Row],[Tintern ]]-Data[[#This Row],[temperatuur]]</f>
        <v>-7.6237899159663876</v>
      </c>
      <c r="H6649" s="7">
        <f>ROUND(IF(Data[[#This Row],[deltaT]]&gt;0,(Data[[#This Row],[Tintern ]]-Data[[#This Row],[temperatuur]])*Uitgangspunten!$B$9,0),1)</f>
        <v>0</v>
      </c>
      <c r="I6649"/>
      <c r="J6649"/>
      <c r="K6649" s="6"/>
      <c r="O6649" s="5"/>
      <c r="P6649" s="8"/>
      <c r="U6649"/>
      <c r="V6649"/>
    </row>
    <row r="6650" spans="1:22" x14ac:dyDescent="0.25">
      <c r="A6650">
        <v>2011</v>
      </c>
      <c r="B6650">
        <v>6</v>
      </c>
      <c r="C6650">
        <v>3</v>
      </c>
      <c r="D6650">
        <v>20</v>
      </c>
      <c r="E6650" s="13">
        <v>19.900000000000002</v>
      </c>
      <c r="F6650" s="7">
        <f>(((20-15)/(MIN($E$2:$E$8761)-15))*Data[[#This Row],[temperatuur]])+18.151</f>
        <v>13.970327731092436</v>
      </c>
      <c r="G6650" s="7">
        <f>Data[[#This Row],[Tintern ]]-Data[[#This Row],[temperatuur]]</f>
        <v>-5.9296722689075665</v>
      </c>
      <c r="H6650" s="7">
        <f>ROUND(IF(Data[[#This Row],[deltaT]]&gt;0,(Data[[#This Row],[Tintern ]]-Data[[#This Row],[temperatuur]])*Uitgangspunten!$B$9,0),1)</f>
        <v>0</v>
      </c>
      <c r="I6650">
        <f>(MAX(E6626:E6649)+MIN(E6626:E6649))/20</f>
        <v>2.04</v>
      </c>
      <c r="J6650"/>
      <c r="K6650" s="6"/>
      <c r="O6650" s="5"/>
      <c r="P6650" s="8"/>
      <c r="U6650"/>
      <c r="V6650"/>
    </row>
    <row r="6651" spans="1:22" x14ac:dyDescent="0.25">
      <c r="A6651">
        <v>2011</v>
      </c>
      <c r="B6651">
        <v>6</v>
      </c>
      <c r="C6651">
        <v>3</v>
      </c>
      <c r="D6651">
        <v>21</v>
      </c>
      <c r="E6651" s="13">
        <v>18.7</v>
      </c>
      <c r="F6651" s="7">
        <f>(((20-15)/(MIN($E$2:$E$8761)-15))*Data[[#This Row],[temperatuur]])+18.151</f>
        <v>14.222428571428571</v>
      </c>
      <c r="G6651" s="7">
        <f>Data[[#This Row],[Tintern ]]-Data[[#This Row],[temperatuur]]</f>
        <v>-4.4775714285714283</v>
      </c>
      <c r="H6651" s="7">
        <f>ROUND(IF(Data[[#This Row],[deltaT]]&gt;0,(Data[[#This Row],[Tintern ]]-Data[[#This Row],[temperatuur]])*Uitgangspunten!$B$9,0),1)</f>
        <v>0</v>
      </c>
      <c r="I6651"/>
      <c r="J6651"/>
      <c r="K6651" s="6"/>
      <c r="O6651" s="5"/>
      <c r="P6651" s="8"/>
      <c r="U6651"/>
      <c r="V6651"/>
    </row>
    <row r="6652" spans="1:22" x14ac:dyDescent="0.25">
      <c r="A6652">
        <v>2011</v>
      </c>
      <c r="B6652">
        <v>6</v>
      </c>
      <c r="C6652">
        <v>3</v>
      </c>
      <c r="D6652">
        <v>22</v>
      </c>
      <c r="E6652" s="13">
        <v>17.600000000000001</v>
      </c>
      <c r="F6652" s="7">
        <f>(((20-15)/(MIN($E$2:$E$8761)-15))*Data[[#This Row],[temperatuur]])+18.151</f>
        <v>14.45352100840336</v>
      </c>
      <c r="G6652" s="7">
        <f>Data[[#This Row],[Tintern ]]-Data[[#This Row],[temperatuur]]</f>
        <v>-3.1464789915966414</v>
      </c>
      <c r="H6652" s="7">
        <f>ROUND(IF(Data[[#This Row],[deltaT]]&gt;0,(Data[[#This Row],[Tintern ]]-Data[[#This Row],[temperatuur]])*Uitgangspunten!$B$9,0),1)</f>
        <v>0</v>
      </c>
      <c r="I6652"/>
      <c r="J6652"/>
      <c r="K6652" s="6"/>
      <c r="O6652" s="5"/>
      <c r="P6652" s="8"/>
      <c r="U6652"/>
      <c r="V6652"/>
    </row>
    <row r="6653" spans="1:22" x14ac:dyDescent="0.25">
      <c r="A6653">
        <v>2011</v>
      </c>
      <c r="B6653">
        <v>6</v>
      </c>
      <c r="C6653">
        <v>3</v>
      </c>
      <c r="D6653">
        <v>23</v>
      </c>
      <c r="E6653" s="13">
        <v>16.900000000000002</v>
      </c>
      <c r="F6653" s="7">
        <f>(((20-15)/(MIN($E$2:$E$8761)-15))*Data[[#This Row],[temperatuur]])+18.151</f>
        <v>14.600579831932773</v>
      </c>
      <c r="G6653" s="7">
        <f>Data[[#This Row],[Tintern ]]-Data[[#This Row],[temperatuur]]</f>
        <v>-2.299420168067229</v>
      </c>
      <c r="H6653" s="7">
        <f>ROUND(IF(Data[[#This Row],[deltaT]]&gt;0,(Data[[#This Row],[Tintern ]]-Data[[#This Row],[temperatuur]])*Uitgangspunten!$B$9,0),1)</f>
        <v>0</v>
      </c>
      <c r="I6653"/>
      <c r="J6653"/>
      <c r="K6653" s="6"/>
      <c r="O6653" s="5"/>
      <c r="P6653" s="8"/>
      <c r="U6653"/>
      <c r="V6653"/>
    </row>
    <row r="6654" spans="1:22" x14ac:dyDescent="0.25">
      <c r="A6654">
        <v>2011</v>
      </c>
      <c r="B6654">
        <v>6</v>
      </c>
      <c r="C6654">
        <v>3</v>
      </c>
      <c r="D6654">
        <v>24</v>
      </c>
      <c r="E6654" s="13">
        <v>16.400000000000002</v>
      </c>
      <c r="F6654" s="7">
        <f>(((20-15)/(MIN($E$2:$E$8761)-15))*Data[[#This Row],[temperatuur]])+18.151</f>
        <v>14.705621848739495</v>
      </c>
      <c r="G6654" s="7">
        <f>Data[[#This Row],[Tintern ]]-Data[[#This Row],[temperatuur]]</f>
        <v>-1.6943781512605067</v>
      </c>
      <c r="H6654" s="7">
        <f>ROUND(IF(Data[[#This Row],[deltaT]]&gt;0,(Data[[#This Row],[Tintern ]]-Data[[#This Row],[temperatuur]])*Uitgangspunten!$B$9,0),1)</f>
        <v>0</v>
      </c>
      <c r="I6654"/>
      <c r="J6654"/>
      <c r="K6654" s="6"/>
      <c r="O6654" s="5"/>
      <c r="P6654" s="8"/>
      <c r="U6654"/>
      <c r="V6654"/>
    </row>
    <row r="6655" spans="1:22" x14ac:dyDescent="0.25">
      <c r="A6655">
        <v>2011</v>
      </c>
      <c r="B6655">
        <v>6</v>
      </c>
      <c r="C6655">
        <v>4</v>
      </c>
      <c r="D6655">
        <v>1</v>
      </c>
      <c r="E6655" s="13">
        <v>15.9</v>
      </c>
      <c r="F6655" s="7">
        <f>(((20-15)/(MIN($E$2:$E$8761)-15))*Data[[#This Row],[temperatuur]])+18.151</f>
        <v>14.810663865546218</v>
      </c>
      <c r="G6655" s="7">
        <f>Data[[#This Row],[Tintern ]]-Data[[#This Row],[temperatuur]]</f>
        <v>-1.0893361344537826</v>
      </c>
      <c r="H6655" s="7">
        <f>ROUND(IF(Data[[#This Row],[deltaT]]&gt;0,(Data[[#This Row],[Tintern ]]-Data[[#This Row],[temperatuur]])*Uitgangspunten!$B$9,0),1)</f>
        <v>0</v>
      </c>
      <c r="I6655"/>
      <c r="J6655"/>
      <c r="K6655" s="6"/>
      <c r="O6655" s="5"/>
      <c r="P6655" s="8"/>
      <c r="U6655"/>
      <c r="V6655"/>
    </row>
    <row r="6656" spans="1:22" x14ac:dyDescent="0.25">
      <c r="A6656">
        <v>2011</v>
      </c>
      <c r="B6656">
        <v>6</v>
      </c>
      <c r="C6656">
        <v>4</v>
      </c>
      <c r="D6656">
        <v>2</v>
      </c>
      <c r="E6656" s="13">
        <v>15.8</v>
      </c>
      <c r="F6656" s="7">
        <f>(((20-15)/(MIN($E$2:$E$8761)-15))*Data[[#This Row],[temperatuur]])+18.151</f>
        <v>14.831672268907562</v>
      </c>
      <c r="G6656" s="7">
        <f>Data[[#This Row],[Tintern ]]-Data[[#This Row],[temperatuur]]</f>
        <v>-0.96832773109243853</v>
      </c>
      <c r="H6656" s="7">
        <f>ROUND(IF(Data[[#This Row],[deltaT]]&gt;0,(Data[[#This Row],[Tintern ]]-Data[[#This Row],[temperatuur]])*Uitgangspunten!$B$9,0),1)</f>
        <v>0</v>
      </c>
      <c r="I6656"/>
      <c r="J6656"/>
      <c r="K6656" s="6"/>
      <c r="O6656" s="5"/>
      <c r="P6656" s="8"/>
      <c r="U6656"/>
      <c r="V6656"/>
    </row>
    <row r="6657" spans="1:22" x14ac:dyDescent="0.25">
      <c r="A6657">
        <v>2011</v>
      </c>
      <c r="B6657">
        <v>6</v>
      </c>
      <c r="C6657">
        <v>4</v>
      </c>
      <c r="D6657">
        <v>3</v>
      </c>
      <c r="E6657" s="13">
        <v>15.4</v>
      </c>
      <c r="F6657" s="7">
        <f>(((20-15)/(MIN($E$2:$E$8761)-15))*Data[[#This Row],[temperatuur]])+18.151</f>
        <v>14.915705882352942</v>
      </c>
      <c r="G6657" s="7">
        <f>Data[[#This Row],[Tintern ]]-Data[[#This Row],[temperatuur]]</f>
        <v>-0.48429411764705854</v>
      </c>
      <c r="H6657" s="7">
        <f>ROUND(IF(Data[[#This Row],[deltaT]]&gt;0,(Data[[#This Row],[Tintern ]]-Data[[#This Row],[temperatuur]])*Uitgangspunten!$B$9,0),1)</f>
        <v>0</v>
      </c>
      <c r="I6657"/>
      <c r="J6657"/>
      <c r="K6657" s="6"/>
      <c r="O6657" s="5"/>
      <c r="P6657" s="8"/>
      <c r="U6657"/>
      <c r="V6657"/>
    </row>
    <row r="6658" spans="1:22" x14ac:dyDescent="0.25">
      <c r="A6658">
        <v>2011</v>
      </c>
      <c r="B6658">
        <v>6</v>
      </c>
      <c r="C6658">
        <v>4</v>
      </c>
      <c r="D6658">
        <v>4</v>
      </c>
      <c r="E6658" s="13">
        <v>15.100000000000001</v>
      </c>
      <c r="F6658" s="7">
        <f>(((20-15)/(MIN($E$2:$E$8761)-15))*Data[[#This Row],[temperatuur]])+18.151</f>
        <v>14.978731092436973</v>
      </c>
      <c r="G6658" s="7">
        <f>Data[[#This Row],[Tintern ]]-Data[[#This Row],[temperatuur]]</f>
        <v>-0.12126890756302799</v>
      </c>
      <c r="H6658" s="7">
        <f>ROUND(IF(Data[[#This Row],[deltaT]]&gt;0,(Data[[#This Row],[Tintern ]]-Data[[#This Row],[temperatuur]])*Uitgangspunten!$B$9,0),1)</f>
        <v>0</v>
      </c>
      <c r="I6658"/>
      <c r="J6658"/>
      <c r="K6658" s="6"/>
      <c r="O6658" s="5"/>
      <c r="P6658" s="8"/>
      <c r="U6658"/>
      <c r="V6658"/>
    </row>
    <row r="6659" spans="1:22" x14ac:dyDescent="0.25">
      <c r="A6659">
        <v>2011</v>
      </c>
      <c r="B6659">
        <v>6</v>
      </c>
      <c r="C6659">
        <v>4</v>
      </c>
      <c r="D6659">
        <v>5</v>
      </c>
      <c r="E6659" s="13">
        <v>16.400000000000002</v>
      </c>
      <c r="F6659" s="7">
        <f>(((20-15)/(MIN($E$2:$E$8761)-15))*Data[[#This Row],[temperatuur]])+18.151</f>
        <v>14.705621848739495</v>
      </c>
      <c r="G6659" s="7">
        <f>Data[[#This Row],[Tintern ]]-Data[[#This Row],[temperatuur]]</f>
        <v>-1.6943781512605067</v>
      </c>
      <c r="H6659" s="7">
        <f>ROUND(IF(Data[[#This Row],[deltaT]]&gt;0,(Data[[#This Row],[Tintern ]]-Data[[#This Row],[temperatuur]])*Uitgangspunten!$B$9,0),1)</f>
        <v>0</v>
      </c>
      <c r="I6659"/>
      <c r="J6659"/>
      <c r="K6659" s="6"/>
      <c r="O6659" s="5"/>
      <c r="P6659" s="8"/>
      <c r="U6659"/>
      <c r="V6659"/>
    </row>
    <row r="6660" spans="1:22" x14ac:dyDescent="0.25">
      <c r="A6660">
        <v>2011</v>
      </c>
      <c r="B6660">
        <v>6</v>
      </c>
      <c r="C6660">
        <v>4</v>
      </c>
      <c r="D6660">
        <v>6</v>
      </c>
      <c r="E6660" s="13">
        <v>18.3</v>
      </c>
      <c r="F6660" s="7">
        <f>(((20-15)/(MIN($E$2:$E$8761)-15))*Data[[#This Row],[temperatuur]])+18.151</f>
        <v>14.306462184873949</v>
      </c>
      <c r="G6660" s="7">
        <f>Data[[#This Row],[Tintern ]]-Data[[#This Row],[temperatuur]]</f>
        <v>-3.9935378151260519</v>
      </c>
      <c r="H6660" s="7">
        <f>ROUND(IF(Data[[#This Row],[deltaT]]&gt;0,(Data[[#This Row],[Tintern ]]-Data[[#This Row],[temperatuur]])*Uitgangspunten!$B$9,0),1)</f>
        <v>0</v>
      </c>
      <c r="I6660"/>
      <c r="J6660"/>
      <c r="K6660" s="6"/>
      <c r="O6660" s="5"/>
      <c r="P6660" s="8"/>
      <c r="U6660"/>
      <c r="V6660"/>
    </row>
    <row r="6661" spans="1:22" x14ac:dyDescent="0.25">
      <c r="A6661">
        <v>2011</v>
      </c>
      <c r="B6661">
        <v>6</v>
      </c>
      <c r="C6661">
        <v>4</v>
      </c>
      <c r="D6661">
        <v>7</v>
      </c>
      <c r="E6661" s="13">
        <v>20.6</v>
      </c>
      <c r="F6661" s="7">
        <f>(((20-15)/(MIN($E$2:$E$8761)-15))*Data[[#This Row],[temperatuur]])+18.151</f>
        <v>13.823268907563024</v>
      </c>
      <c r="G6661" s="7">
        <f>Data[[#This Row],[Tintern ]]-Data[[#This Row],[temperatuur]]</f>
        <v>-6.776731092436977</v>
      </c>
      <c r="H6661" s="7">
        <f>ROUND(IF(Data[[#This Row],[deltaT]]&gt;0,(Data[[#This Row],[Tintern ]]-Data[[#This Row],[temperatuur]])*Uitgangspunten!$B$9,0),1)</f>
        <v>0</v>
      </c>
      <c r="I6661"/>
      <c r="J6661"/>
      <c r="K6661" s="6"/>
      <c r="O6661" s="5"/>
      <c r="P6661" s="8"/>
      <c r="U6661"/>
      <c r="V6661"/>
    </row>
    <row r="6662" spans="1:22" x14ac:dyDescent="0.25">
      <c r="A6662">
        <v>2011</v>
      </c>
      <c r="B6662">
        <v>6</v>
      </c>
      <c r="C6662">
        <v>4</v>
      </c>
      <c r="D6662">
        <v>8</v>
      </c>
      <c r="E6662" s="13">
        <v>22.1</v>
      </c>
      <c r="F6662" s="7">
        <f>(((20-15)/(MIN($E$2:$E$8761)-15))*Data[[#This Row],[temperatuur]])+18.151</f>
        <v>13.508142857142857</v>
      </c>
      <c r="G6662" s="7">
        <f>Data[[#This Row],[Tintern ]]-Data[[#This Row],[temperatuur]]</f>
        <v>-8.591857142857144</v>
      </c>
      <c r="H6662" s="7">
        <f>ROUND(IF(Data[[#This Row],[deltaT]]&gt;0,(Data[[#This Row],[Tintern ]]-Data[[#This Row],[temperatuur]])*Uitgangspunten!$B$9,0),1)</f>
        <v>0</v>
      </c>
      <c r="I6662"/>
      <c r="J6662"/>
      <c r="K6662" s="6"/>
      <c r="O6662" s="5"/>
      <c r="P6662" s="8"/>
      <c r="U6662"/>
      <c r="V6662"/>
    </row>
    <row r="6663" spans="1:22" x14ac:dyDescent="0.25">
      <c r="A6663">
        <v>2011</v>
      </c>
      <c r="B6663">
        <v>6</v>
      </c>
      <c r="C6663">
        <v>4</v>
      </c>
      <c r="D6663">
        <v>9</v>
      </c>
      <c r="E6663" s="13">
        <v>24.3</v>
      </c>
      <c r="F6663" s="7">
        <f>(((20-15)/(MIN($E$2:$E$8761)-15))*Data[[#This Row],[temperatuur]])+18.151</f>
        <v>13.045957983193276</v>
      </c>
      <c r="G6663" s="7">
        <f>Data[[#This Row],[Tintern ]]-Data[[#This Row],[temperatuur]]</f>
        <v>-11.254042016806725</v>
      </c>
      <c r="H6663" s="7">
        <f>ROUND(IF(Data[[#This Row],[deltaT]]&gt;0,(Data[[#This Row],[Tintern ]]-Data[[#This Row],[temperatuur]])*Uitgangspunten!$B$9,0),1)</f>
        <v>0</v>
      </c>
      <c r="I6663"/>
      <c r="J6663"/>
      <c r="K6663" s="6"/>
      <c r="O6663" s="5"/>
      <c r="P6663" s="8"/>
      <c r="U6663"/>
      <c r="V6663"/>
    </row>
    <row r="6664" spans="1:22" x14ac:dyDescent="0.25">
      <c r="A6664">
        <v>2011</v>
      </c>
      <c r="B6664">
        <v>6</v>
      </c>
      <c r="C6664">
        <v>4</v>
      </c>
      <c r="D6664">
        <v>10</v>
      </c>
      <c r="E6664" s="13">
        <v>25.3</v>
      </c>
      <c r="F6664" s="7">
        <f>(((20-15)/(MIN($E$2:$E$8761)-15))*Data[[#This Row],[temperatuur]])+18.151</f>
        <v>12.835873949579831</v>
      </c>
      <c r="G6664" s="7">
        <f>Data[[#This Row],[Tintern ]]-Data[[#This Row],[temperatuur]]</f>
        <v>-12.46412605042017</v>
      </c>
      <c r="H6664" s="7">
        <f>ROUND(IF(Data[[#This Row],[deltaT]]&gt;0,(Data[[#This Row],[Tintern ]]-Data[[#This Row],[temperatuur]])*Uitgangspunten!$B$9,0),1)</f>
        <v>0</v>
      </c>
      <c r="I6664"/>
      <c r="J6664"/>
      <c r="K6664" s="6"/>
      <c r="O6664" s="5"/>
      <c r="P6664" s="8"/>
      <c r="U6664"/>
      <c r="V6664"/>
    </row>
    <row r="6665" spans="1:22" x14ac:dyDescent="0.25">
      <c r="A6665">
        <v>2011</v>
      </c>
      <c r="B6665">
        <v>6</v>
      </c>
      <c r="C6665">
        <v>4</v>
      </c>
      <c r="D6665">
        <v>11</v>
      </c>
      <c r="E6665" s="13">
        <v>26.3</v>
      </c>
      <c r="F6665" s="7">
        <f>(((20-15)/(MIN($E$2:$E$8761)-15))*Data[[#This Row],[temperatuur]])+18.151</f>
        <v>12.625789915966386</v>
      </c>
      <c r="G6665" s="7">
        <f>Data[[#This Row],[Tintern ]]-Data[[#This Row],[temperatuur]]</f>
        <v>-13.674210084033614</v>
      </c>
      <c r="H6665" s="7">
        <f>ROUND(IF(Data[[#This Row],[deltaT]]&gt;0,(Data[[#This Row],[Tintern ]]-Data[[#This Row],[temperatuur]])*Uitgangspunten!$B$9,0),1)</f>
        <v>0</v>
      </c>
      <c r="I6665"/>
      <c r="J6665"/>
      <c r="K6665" s="6"/>
      <c r="O6665" s="5"/>
      <c r="P6665" s="8"/>
      <c r="U6665"/>
      <c r="V6665"/>
    </row>
    <row r="6666" spans="1:22" x14ac:dyDescent="0.25">
      <c r="A6666">
        <v>2011</v>
      </c>
      <c r="B6666">
        <v>6</v>
      </c>
      <c r="C6666">
        <v>4</v>
      </c>
      <c r="D6666">
        <v>12</v>
      </c>
      <c r="E6666" s="13">
        <v>27.200000000000003</v>
      </c>
      <c r="F6666" s="7">
        <f>(((20-15)/(MIN($E$2:$E$8761)-15))*Data[[#This Row],[temperatuur]])+18.151</f>
        <v>12.436714285714285</v>
      </c>
      <c r="G6666" s="7">
        <f>Data[[#This Row],[Tintern ]]-Data[[#This Row],[temperatuur]]</f>
        <v>-14.763285714285718</v>
      </c>
      <c r="H6666" s="7">
        <f>ROUND(IF(Data[[#This Row],[deltaT]]&gt;0,(Data[[#This Row],[Tintern ]]-Data[[#This Row],[temperatuur]])*Uitgangspunten!$B$9,0),1)</f>
        <v>0</v>
      </c>
      <c r="I6666"/>
      <c r="J6666"/>
      <c r="K6666" s="6"/>
      <c r="O6666" s="5"/>
      <c r="P6666" s="8"/>
      <c r="U6666"/>
      <c r="V6666"/>
    </row>
    <row r="6667" spans="1:22" x14ac:dyDescent="0.25">
      <c r="A6667">
        <v>2011</v>
      </c>
      <c r="B6667">
        <v>6</v>
      </c>
      <c r="C6667">
        <v>4</v>
      </c>
      <c r="D6667">
        <v>13</v>
      </c>
      <c r="E6667" s="13">
        <v>27.200000000000003</v>
      </c>
      <c r="F6667" s="7">
        <f>(((20-15)/(MIN($E$2:$E$8761)-15))*Data[[#This Row],[temperatuur]])+18.151</f>
        <v>12.436714285714285</v>
      </c>
      <c r="G6667" s="7">
        <f>Data[[#This Row],[Tintern ]]-Data[[#This Row],[temperatuur]]</f>
        <v>-14.763285714285718</v>
      </c>
      <c r="H6667" s="7">
        <f>ROUND(IF(Data[[#This Row],[deltaT]]&gt;0,(Data[[#This Row],[Tintern ]]-Data[[#This Row],[temperatuur]])*Uitgangspunten!$B$9,0),1)</f>
        <v>0</v>
      </c>
      <c r="I6667"/>
      <c r="J6667"/>
      <c r="K6667" s="6"/>
      <c r="O6667" s="5"/>
      <c r="P6667" s="8"/>
      <c r="U6667"/>
      <c r="V6667"/>
    </row>
    <row r="6668" spans="1:22" x14ac:dyDescent="0.25">
      <c r="A6668">
        <v>2011</v>
      </c>
      <c r="B6668">
        <v>6</v>
      </c>
      <c r="C6668">
        <v>4</v>
      </c>
      <c r="D6668">
        <v>14</v>
      </c>
      <c r="E6668" s="13">
        <v>26.6</v>
      </c>
      <c r="F6668" s="7">
        <f>(((20-15)/(MIN($E$2:$E$8761)-15))*Data[[#This Row],[temperatuur]])+18.151</f>
        <v>12.562764705882351</v>
      </c>
      <c r="G6668" s="7">
        <f>Data[[#This Row],[Tintern ]]-Data[[#This Row],[temperatuur]]</f>
        <v>-14.03723529411765</v>
      </c>
      <c r="H6668" s="7">
        <f>ROUND(IF(Data[[#This Row],[deltaT]]&gt;0,(Data[[#This Row],[Tintern ]]-Data[[#This Row],[temperatuur]])*Uitgangspunten!$B$9,0),1)</f>
        <v>0</v>
      </c>
      <c r="I6668"/>
      <c r="J6668"/>
      <c r="K6668" s="6"/>
      <c r="O6668" s="5"/>
      <c r="P6668" s="8"/>
      <c r="U6668"/>
      <c r="V6668"/>
    </row>
    <row r="6669" spans="1:22" x14ac:dyDescent="0.25">
      <c r="A6669">
        <v>2011</v>
      </c>
      <c r="B6669">
        <v>6</v>
      </c>
      <c r="C6669">
        <v>4</v>
      </c>
      <c r="D6669">
        <v>15</v>
      </c>
      <c r="E6669" s="13">
        <v>27</v>
      </c>
      <c r="F6669" s="7">
        <f>(((20-15)/(MIN($E$2:$E$8761)-15))*Data[[#This Row],[temperatuur]])+18.151</f>
        <v>12.478731092436973</v>
      </c>
      <c r="G6669" s="7">
        <f>Data[[#This Row],[Tintern ]]-Data[[#This Row],[temperatuur]]</f>
        <v>-14.521268907563027</v>
      </c>
      <c r="H6669" s="7">
        <f>ROUND(IF(Data[[#This Row],[deltaT]]&gt;0,(Data[[#This Row],[Tintern ]]-Data[[#This Row],[temperatuur]])*Uitgangspunten!$B$9,0),1)</f>
        <v>0</v>
      </c>
      <c r="I6669"/>
      <c r="J6669"/>
      <c r="K6669" s="6"/>
      <c r="O6669" s="5"/>
      <c r="P6669" s="8"/>
      <c r="U6669"/>
      <c r="V6669"/>
    </row>
    <row r="6670" spans="1:22" x14ac:dyDescent="0.25">
      <c r="A6670">
        <v>2011</v>
      </c>
      <c r="B6670">
        <v>6</v>
      </c>
      <c r="C6670">
        <v>4</v>
      </c>
      <c r="D6670">
        <v>16</v>
      </c>
      <c r="E6670" s="13">
        <v>26.400000000000002</v>
      </c>
      <c r="F6670" s="7">
        <f>(((20-15)/(MIN($E$2:$E$8761)-15))*Data[[#This Row],[temperatuur]])+18.151</f>
        <v>12.60478151260504</v>
      </c>
      <c r="G6670" s="7">
        <f>Data[[#This Row],[Tintern ]]-Data[[#This Row],[temperatuur]]</f>
        <v>-13.795218487394962</v>
      </c>
      <c r="H6670" s="7">
        <f>ROUND(IF(Data[[#This Row],[deltaT]]&gt;0,(Data[[#This Row],[Tintern ]]-Data[[#This Row],[temperatuur]])*Uitgangspunten!$B$9,0),1)</f>
        <v>0</v>
      </c>
      <c r="I6670"/>
      <c r="J6670"/>
      <c r="K6670" s="6"/>
      <c r="O6670" s="5"/>
      <c r="P6670" s="8"/>
      <c r="U6670"/>
      <c r="V6670"/>
    </row>
    <row r="6671" spans="1:22" x14ac:dyDescent="0.25">
      <c r="A6671">
        <v>2011</v>
      </c>
      <c r="B6671">
        <v>6</v>
      </c>
      <c r="C6671">
        <v>4</v>
      </c>
      <c r="D6671">
        <v>17</v>
      </c>
      <c r="E6671" s="13">
        <v>24.8</v>
      </c>
      <c r="F6671" s="7">
        <f>(((20-15)/(MIN($E$2:$E$8761)-15))*Data[[#This Row],[temperatuur]])+18.151</f>
        <v>12.940915966386555</v>
      </c>
      <c r="G6671" s="7">
        <f>Data[[#This Row],[Tintern ]]-Data[[#This Row],[temperatuur]]</f>
        <v>-11.859084033613446</v>
      </c>
      <c r="H6671" s="7">
        <f>ROUND(IF(Data[[#This Row],[deltaT]]&gt;0,(Data[[#This Row],[Tintern ]]-Data[[#This Row],[temperatuur]])*Uitgangspunten!$B$9,0),1)</f>
        <v>0</v>
      </c>
      <c r="I6671"/>
      <c r="J6671"/>
      <c r="K6671" s="6"/>
      <c r="O6671" s="5"/>
      <c r="P6671" s="8"/>
      <c r="U6671"/>
      <c r="V6671"/>
    </row>
    <row r="6672" spans="1:22" x14ac:dyDescent="0.25">
      <c r="A6672">
        <v>2011</v>
      </c>
      <c r="B6672">
        <v>6</v>
      </c>
      <c r="C6672">
        <v>4</v>
      </c>
      <c r="D6672">
        <v>18</v>
      </c>
      <c r="E6672" s="13">
        <v>23.5</v>
      </c>
      <c r="F6672" s="7">
        <f>(((20-15)/(MIN($E$2:$E$8761)-15))*Data[[#This Row],[temperatuur]])+18.151</f>
        <v>13.214025210084033</v>
      </c>
      <c r="G6672" s="7">
        <f>Data[[#This Row],[Tintern ]]-Data[[#This Row],[temperatuur]]</f>
        <v>-10.285974789915967</v>
      </c>
      <c r="H6672" s="7">
        <f>ROUND(IF(Data[[#This Row],[deltaT]]&gt;0,(Data[[#This Row],[Tintern ]]-Data[[#This Row],[temperatuur]])*Uitgangspunten!$B$9,0),1)</f>
        <v>0</v>
      </c>
      <c r="I6672"/>
      <c r="J6672"/>
      <c r="K6672" s="6"/>
      <c r="O6672" s="5"/>
      <c r="P6672" s="8"/>
      <c r="U6672"/>
      <c r="V6672"/>
    </row>
    <row r="6673" spans="1:22" x14ac:dyDescent="0.25">
      <c r="A6673">
        <v>2011</v>
      </c>
      <c r="B6673">
        <v>6</v>
      </c>
      <c r="C6673">
        <v>4</v>
      </c>
      <c r="D6673">
        <v>19</v>
      </c>
      <c r="E6673" s="13">
        <v>21.700000000000003</v>
      </c>
      <c r="F6673" s="7">
        <f>(((20-15)/(MIN($E$2:$E$8761)-15))*Data[[#This Row],[temperatuur]])+18.151</f>
        <v>13.592176470588235</v>
      </c>
      <c r="G6673" s="7">
        <f>Data[[#This Row],[Tintern ]]-Data[[#This Row],[temperatuur]]</f>
        <v>-8.1078235294117675</v>
      </c>
      <c r="H6673" s="7">
        <f>ROUND(IF(Data[[#This Row],[deltaT]]&gt;0,(Data[[#This Row],[Tintern ]]-Data[[#This Row],[temperatuur]])*Uitgangspunten!$B$9,0),1)</f>
        <v>0</v>
      </c>
      <c r="I6673"/>
      <c r="J6673"/>
      <c r="K6673" s="6"/>
      <c r="O6673" s="5"/>
      <c r="P6673" s="8"/>
      <c r="U6673"/>
      <c r="V6673"/>
    </row>
    <row r="6674" spans="1:22" x14ac:dyDescent="0.25">
      <c r="A6674">
        <v>2011</v>
      </c>
      <c r="B6674">
        <v>6</v>
      </c>
      <c r="C6674">
        <v>4</v>
      </c>
      <c r="D6674">
        <v>20</v>
      </c>
      <c r="E6674" s="13">
        <v>20</v>
      </c>
      <c r="F6674" s="7">
        <f>(((20-15)/(MIN($E$2:$E$8761)-15))*Data[[#This Row],[temperatuur]])+18.151</f>
        <v>13.949319327731093</v>
      </c>
      <c r="G6674" s="7">
        <f>Data[[#This Row],[Tintern ]]-Data[[#This Row],[temperatuur]]</f>
        <v>-6.050680672268907</v>
      </c>
      <c r="H6674" s="7">
        <f>ROUND(IF(Data[[#This Row],[deltaT]]&gt;0,(Data[[#This Row],[Tintern ]]-Data[[#This Row],[temperatuur]])*Uitgangspunten!$B$9,0),1)</f>
        <v>0</v>
      </c>
      <c r="I6674">
        <f>(MAX(E6650:E6673)+MIN(E6650:E6673))/20</f>
        <v>2.1150000000000002</v>
      </c>
      <c r="J6674"/>
      <c r="K6674" s="6"/>
      <c r="O6674" s="5"/>
      <c r="P6674" s="8"/>
      <c r="U6674"/>
      <c r="V6674"/>
    </row>
    <row r="6675" spans="1:22" x14ac:dyDescent="0.25">
      <c r="A6675">
        <v>2011</v>
      </c>
      <c r="B6675">
        <v>6</v>
      </c>
      <c r="C6675">
        <v>4</v>
      </c>
      <c r="D6675">
        <v>21</v>
      </c>
      <c r="E6675" s="13">
        <v>18.2</v>
      </c>
      <c r="F6675" s="7">
        <f>(((20-15)/(MIN($E$2:$E$8761)-15))*Data[[#This Row],[temperatuur]])+18.151</f>
        <v>14.327470588235293</v>
      </c>
      <c r="G6675" s="7">
        <f>Data[[#This Row],[Tintern ]]-Data[[#This Row],[temperatuur]]</f>
        <v>-3.872529411764706</v>
      </c>
      <c r="H6675" s="7">
        <f>ROUND(IF(Data[[#This Row],[deltaT]]&gt;0,(Data[[#This Row],[Tintern ]]-Data[[#This Row],[temperatuur]])*Uitgangspunten!$B$9,0),1)</f>
        <v>0</v>
      </c>
      <c r="I6675"/>
      <c r="J6675"/>
      <c r="K6675" s="6"/>
      <c r="O6675" s="5"/>
      <c r="P6675" s="8"/>
      <c r="U6675"/>
      <c r="V6675"/>
    </row>
    <row r="6676" spans="1:22" x14ac:dyDescent="0.25">
      <c r="A6676">
        <v>2011</v>
      </c>
      <c r="B6676">
        <v>6</v>
      </c>
      <c r="C6676">
        <v>4</v>
      </c>
      <c r="D6676">
        <v>22</v>
      </c>
      <c r="E6676" s="13">
        <v>16.7</v>
      </c>
      <c r="F6676" s="7">
        <f>(((20-15)/(MIN($E$2:$E$8761)-15))*Data[[#This Row],[temperatuur]])+18.151</f>
        <v>14.642596638655462</v>
      </c>
      <c r="G6676" s="7">
        <f>Data[[#This Row],[Tintern ]]-Data[[#This Row],[temperatuur]]</f>
        <v>-2.0574033613445373</v>
      </c>
      <c r="H6676" s="7">
        <f>ROUND(IF(Data[[#This Row],[deltaT]]&gt;0,(Data[[#This Row],[Tintern ]]-Data[[#This Row],[temperatuur]])*Uitgangspunten!$B$9,0),1)</f>
        <v>0</v>
      </c>
      <c r="I6676"/>
      <c r="J6676"/>
      <c r="K6676" s="6"/>
      <c r="O6676" s="5"/>
      <c r="P6676" s="8"/>
      <c r="U6676"/>
      <c r="V6676"/>
    </row>
    <row r="6677" spans="1:22" x14ac:dyDescent="0.25">
      <c r="A6677">
        <v>2011</v>
      </c>
      <c r="B6677">
        <v>6</v>
      </c>
      <c r="C6677">
        <v>4</v>
      </c>
      <c r="D6677">
        <v>23</v>
      </c>
      <c r="E6677" s="13">
        <v>15.200000000000001</v>
      </c>
      <c r="F6677" s="7">
        <f>(((20-15)/(MIN($E$2:$E$8761)-15))*Data[[#This Row],[temperatuur]])+18.151</f>
        <v>14.957722689075631</v>
      </c>
      <c r="G6677" s="7">
        <f>Data[[#This Row],[Tintern ]]-Data[[#This Row],[temperatuur]]</f>
        <v>-0.24227731092437033</v>
      </c>
      <c r="H6677" s="7">
        <f>ROUND(IF(Data[[#This Row],[deltaT]]&gt;0,(Data[[#This Row],[Tintern ]]-Data[[#This Row],[temperatuur]])*Uitgangspunten!$B$9,0),1)</f>
        <v>0</v>
      </c>
      <c r="I6677"/>
      <c r="J6677"/>
      <c r="K6677" s="6"/>
      <c r="O6677" s="5"/>
      <c r="P6677" s="8"/>
      <c r="U6677"/>
      <c r="V6677"/>
    </row>
    <row r="6678" spans="1:22" x14ac:dyDescent="0.25">
      <c r="A6678">
        <v>2011</v>
      </c>
      <c r="B6678">
        <v>6</v>
      </c>
      <c r="C6678">
        <v>5</v>
      </c>
      <c r="D6678">
        <v>9</v>
      </c>
      <c r="E6678" s="13">
        <v>15.100000000000001</v>
      </c>
      <c r="F6678" s="7">
        <f>(((20-15)/(MIN($E$2:$E$8761)-15))*Data[[#This Row],[temperatuur]])+18.151</f>
        <v>14.978731092436973</v>
      </c>
      <c r="G6678" s="7">
        <f>Data[[#This Row],[Tintern ]]-Data[[#This Row],[temperatuur]]</f>
        <v>-0.12126890756302799</v>
      </c>
      <c r="H6678" s="7">
        <f>ROUND(IF(Data[[#This Row],[deltaT]]&gt;0,(Data[[#This Row],[Tintern ]]-Data[[#This Row],[temperatuur]])*Uitgangspunten!$B$9,0),1)</f>
        <v>0</v>
      </c>
      <c r="I6678"/>
      <c r="J6678"/>
      <c r="K6678" s="6"/>
      <c r="O6678" s="5"/>
      <c r="P6678" s="8"/>
      <c r="U6678"/>
      <c r="V6678"/>
    </row>
    <row r="6679" spans="1:22" x14ac:dyDescent="0.25">
      <c r="A6679">
        <v>2011</v>
      </c>
      <c r="B6679">
        <v>6</v>
      </c>
      <c r="C6679">
        <v>5</v>
      </c>
      <c r="D6679">
        <v>10</v>
      </c>
      <c r="E6679" s="13">
        <v>16.8</v>
      </c>
      <c r="F6679" s="7">
        <f>(((20-15)/(MIN($E$2:$E$8761)-15))*Data[[#This Row],[temperatuur]])+18.151</f>
        <v>14.621588235294118</v>
      </c>
      <c r="G6679" s="7">
        <f>Data[[#This Row],[Tintern ]]-Data[[#This Row],[temperatuur]]</f>
        <v>-2.1784117647058832</v>
      </c>
      <c r="H6679" s="7">
        <f>ROUND(IF(Data[[#This Row],[deltaT]]&gt;0,(Data[[#This Row],[Tintern ]]-Data[[#This Row],[temperatuur]])*Uitgangspunten!$B$9,0),1)</f>
        <v>0</v>
      </c>
      <c r="I6679"/>
      <c r="J6679"/>
      <c r="K6679" s="6"/>
      <c r="O6679" s="5"/>
      <c r="P6679" s="8"/>
      <c r="U6679"/>
      <c r="V6679"/>
    </row>
    <row r="6680" spans="1:22" x14ac:dyDescent="0.25">
      <c r="A6680">
        <v>2011</v>
      </c>
      <c r="B6680">
        <v>6</v>
      </c>
      <c r="C6680">
        <v>5</v>
      </c>
      <c r="D6680">
        <v>11</v>
      </c>
      <c r="E6680" s="13">
        <v>18.100000000000001</v>
      </c>
      <c r="F6680" s="7">
        <f>(((20-15)/(MIN($E$2:$E$8761)-15))*Data[[#This Row],[temperatuur]])+18.151</f>
        <v>14.348478991596638</v>
      </c>
      <c r="G6680" s="7">
        <f>Data[[#This Row],[Tintern ]]-Data[[#This Row],[temperatuur]]</f>
        <v>-3.7515210084033637</v>
      </c>
      <c r="H6680" s="7">
        <f>ROUND(IF(Data[[#This Row],[deltaT]]&gt;0,(Data[[#This Row],[Tintern ]]-Data[[#This Row],[temperatuur]])*Uitgangspunten!$B$9,0),1)</f>
        <v>0</v>
      </c>
      <c r="I6680"/>
      <c r="J6680"/>
      <c r="K6680" s="6"/>
      <c r="O6680" s="5"/>
      <c r="P6680" s="8"/>
      <c r="U6680"/>
      <c r="V6680"/>
    </row>
    <row r="6681" spans="1:22" x14ac:dyDescent="0.25">
      <c r="A6681">
        <v>2011</v>
      </c>
      <c r="B6681">
        <v>6</v>
      </c>
      <c r="C6681">
        <v>5</v>
      </c>
      <c r="D6681">
        <v>12</v>
      </c>
      <c r="E6681" s="13">
        <v>19.400000000000002</v>
      </c>
      <c r="F6681" s="7">
        <f>(((20-15)/(MIN($E$2:$E$8761)-15))*Data[[#This Row],[temperatuur]])+18.151</f>
        <v>14.07536974789916</v>
      </c>
      <c r="G6681" s="7">
        <f>Data[[#This Row],[Tintern ]]-Data[[#This Row],[temperatuur]]</f>
        <v>-5.3246302521008424</v>
      </c>
      <c r="H6681" s="7">
        <f>ROUND(IF(Data[[#This Row],[deltaT]]&gt;0,(Data[[#This Row],[Tintern ]]-Data[[#This Row],[temperatuur]])*Uitgangspunten!$B$9,0),1)</f>
        <v>0</v>
      </c>
      <c r="I6681"/>
      <c r="J6681"/>
      <c r="K6681" s="6"/>
      <c r="O6681" s="5"/>
      <c r="P6681" s="8"/>
      <c r="U6681"/>
      <c r="V6681"/>
    </row>
    <row r="6682" spans="1:22" x14ac:dyDescent="0.25">
      <c r="A6682">
        <v>2011</v>
      </c>
      <c r="B6682">
        <v>6</v>
      </c>
      <c r="C6682">
        <v>5</v>
      </c>
      <c r="D6682">
        <v>13</v>
      </c>
      <c r="E6682" s="13">
        <v>20.6</v>
      </c>
      <c r="F6682" s="7">
        <f>(((20-15)/(MIN($E$2:$E$8761)-15))*Data[[#This Row],[temperatuur]])+18.151</f>
        <v>13.823268907563024</v>
      </c>
      <c r="G6682" s="7">
        <f>Data[[#This Row],[Tintern ]]-Data[[#This Row],[temperatuur]]</f>
        <v>-6.776731092436977</v>
      </c>
      <c r="H6682" s="7">
        <f>ROUND(IF(Data[[#This Row],[deltaT]]&gt;0,(Data[[#This Row],[Tintern ]]-Data[[#This Row],[temperatuur]])*Uitgangspunten!$B$9,0),1)</f>
        <v>0</v>
      </c>
      <c r="I6682"/>
      <c r="J6682"/>
      <c r="K6682" s="6"/>
      <c r="O6682" s="5"/>
      <c r="P6682" s="8"/>
      <c r="U6682"/>
      <c r="V6682"/>
    </row>
    <row r="6683" spans="1:22" x14ac:dyDescent="0.25">
      <c r="A6683">
        <v>2011</v>
      </c>
      <c r="B6683">
        <v>6</v>
      </c>
      <c r="C6683">
        <v>5</v>
      </c>
      <c r="D6683">
        <v>14</v>
      </c>
      <c r="E6683" s="13">
        <v>20.200000000000003</v>
      </c>
      <c r="F6683" s="7">
        <f>(((20-15)/(MIN($E$2:$E$8761)-15))*Data[[#This Row],[temperatuur]])+18.151</f>
        <v>13.907302521008402</v>
      </c>
      <c r="G6683" s="7">
        <f>Data[[#This Row],[Tintern ]]-Data[[#This Row],[temperatuur]]</f>
        <v>-6.2926974789916006</v>
      </c>
      <c r="H6683" s="7">
        <f>ROUND(IF(Data[[#This Row],[deltaT]]&gt;0,(Data[[#This Row],[Tintern ]]-Data[[#This Row],[temperatuur]])*Uitgangspunten!$B$9,0),1)</f>
        <v>0</v>
      </c>
      <c r="I6683"/>
      <c r="J6683"/>
      <c r="K6683" s="6"/>
      <c r="O6683" s="5"/>
      <c r="P6683" s="8"/>
      <c r="U6683"/>
      <c r="V6683"/>
    </row>
    <row r="6684" spans="1:22" x14ac:dyDescent="0.25">
      <c r="A6684">
        <v>2011</v>
      </c>
      <c r="B6684">
        <v>6</v>
      </c>
      <c r="C6684">
        <v>5</v>
      </c>
      <c r="D6684">
        <v>15</v>
      </c>
      <c r="E6684" s="13">
        <v>20.900000000000002</v>
      </c>
      <c r="F6684" s="7">
        <f>(((20-15)/(MIN($E$2:$E$8761)-15))*Data[[#This Row],[temperatuur]])+18.151</f>
        <v>13.760243697478991</v>
      </c>
      <c r="G6684" s="7">
        <f>Data[[#This Row],[Tintern ]]-Data[[#This Row],[temperatuur]]</f>
        <v>-7.1397563025210111</v>
      </c>
      <c r="H6684" s="7">
        <f>ROUND(IF(Data[[#This Row],[deltaT]]&gt;0,(Data[[#This Row],[Tintern ]]-Data[[#This Row],[temperatuur]])*Uitgangspunten!$B$9,0),1)</f>
        <v>0</v>
      </c>
      <c r="I6684"/>
      <c r="J6684"/>
      <c r="K6684" s="6"/>
      <c r="O6684" s="5"/>
      <c r="P6684" s="8"/>
      <c r="U6684"/>
      <c r="V6684"/>
    </row>
    <row r="6685" spans="1:22" x14ac:dyDescent="0.25">
      <c r="A6685">
        <v>2011</v>
      </c>
      <c r="B6685">
        <v>6</v>
      </c>
      <c r="C6685">
        <v>5</v>
      </c>
      <c r="D6685">
        <v>16</v>
      </c>
      <c r="E6685" s="13">
        <v>20.6</v>
      </c>
      <c r="F6685" s="7">
        <f>(((20-15)/(MIN($E$2:$E$8761)-15))*Data[[#This Row],[temperatuur]])+18.151</f>
        <v>13.823268907563024</v>
      </c>
      <c r="G6685" s="7">
        <f>Data[[#This Row],[Tintern ]]-Data[[#This Row],[temperatuur]]</f>
        <v>-6.776731092436977</v>
      </c>
      <c r="H6685" s="7">
        <f>ROUND(IF(Data[[#This Row],[deltaT]]&gt;0,(Data[[#This Row],[Tintern ]]-Data[[#This Row],[temperatuur]])*Uitgangspunten!$B$9,0),1)</f>
        <v>0</v>
      </c>
      <c r="I6685"/>
      <c r="J6685"/>
      <c r="K6685" s="6"/>
      <c r="O6685" s="5"/>
      <c r="P6685" s="8"/>
      <c r="U6685"/>
      <c r="V6685"/>
    </row>
    <row r="6686" spans="1:22" x14ac:dyDescent="0.25">
      <c r="A6686">
        <v>2011</v>
      </c>
      <c r="B6686">
        <v>6</v>
      </c>
      <c r="C6686">
        <v>5</v>
      </c>
      <c r="D6686">
        <v>17</v>
      </c>
      <c r="E6686" s="13">
        <v>20.100000000000001</v>
      </c>
      <c r="F6686" s="7">
        <f>(((20-15)/(MIN($E$2:$E$8761)-15))*Data[[#This Row],[temperatuur]])+18.151</f>
        <v>13.928310924369747</v>
      </c>
      <c r="G6686" s="7">
        <f>Data[[#This Row],[Tintern ]]-Data[[#This Row],[temperatuur]]</f>
        <v>-6.1716890756302547</v>
      </c>
      <c r="H6686" s="7">
        <f>ROUND(IF(Data[[#This Row],[deltaT]]&gt;0,(Data[[#This Row],[Tintern ]]-Data[[#This Row],[temperatuur]])*Uitgangspunten!$B$9,0),1)</f>
        <v>0</v>
      </c>
      <c r="I6686"/>
      <c r="J6686"/>
      <c r="K6686" s="6"/>
      <c r="O6686" s="5"/>
      <c r="P6686" s="8"/>
      <c r="U6686"/>
      <c r="V6686"/>
    </row>
    <row r="6687" spans="1:22" x14ac:dyDescent="0.25">
      <c r="A6687">
        <v>2011</v>
      </c>
      <c r="B6687">
        <v>6</v>
      </c>
      <c r="C6687">
        <v>5</v>
      </c>
      <c r="D6687">
        <v>18</v>
      </c>
      <c r="E6687" s="13">
        <v>19.100000000000001</v>
      </c>
      <c r="F6687" s="7">
        <f>(((20-15)/(MIN($E$2:$E$8761)-15))*Data[[#This Row],[temperatuur]])+18.151</f>
        <v>14.138394957983193</v>
      </c>
      <c r="G6687" s="7">
        <f>Data[[#This Row],[Tintern ]]-Data[[#This Row],[temperatuur]]</f>
        <v>-4.9616050420168083</v>
      </c>
      <c r="H6687" s="7">
        <f>ROUND(IF(Data[[#This Row],[deltaT]]&gt;0,(Data[[#This Row],[Tintern ]]-Data[[#This Row],[temperatuur]])*Uitgangspunten!$B$9,0),1)</f>
        <v>0</v>
      </c>
      <c r="I6687"/>
      <c r="J6687"/>
      <c r="K6687" s="6"/>
      <c r="O6687" s="5"/>
      <c r="P6687" s="8"/>
      <c r="U6687"/>
      <c r="V6687"/>
    </row>
    <row r="6688" spans="1:22" x14ac:dyDescent="0.25">
      <c r="A6688">
        <v>2011</v>
      </c>
      <c r="B6688">
        <v>6</v>
      </c>
      <c r="C6688">
        <v>5</v>
      </c>
      <c r="D6688">
        <v>19</v>
      </c>
      <c r="E6688" s="13">
        <v>18.2</v>
      </c>
      <c r="F6688" s="7">
        <f>(((20-15)/(MIN($E$2:$E$8761)-15))*Data[[#This Row],[temperatuur]])+18.151</f>
        <v>14.327470588235293</v>
      </c>
      <c r="G6688" s="7">
        <f>Data[[#This Row],[Tintern ]]-Data[[#This Row],[temperatuur]]</f>
        <v>-3.872529411764706</v>
      </c>
      <c r="H6688" s="7">
        <f>ROUND(IF(Data[[#This Row],[deltaT]]&gt;0,(Data[[#This Row],[Tintern ]]-Data[[#This Row],[temperatuur]])*Uitgangspunten!$B$9,0),1)</f>
        <v>0</v>
      </c>
      <c r="I6688"/>
      <c r="J6688"/>
      <c r="K6688" s="6"/>
      <c r="O6688" s="5"/>
      <c r="P6688" s="8"/>
      <c r="U6688"/>
      <c r="V6688"/>
    </row>
    <row r="6689" spans="1:22" x14ac:dyDescent="0.25">
      <c r="A6689">
        <v>2011</v>
      </c>
      <c r="B6689">
        <v>6</v>
      </c>
      <c r="C6689">
        <v>5</v>
      </c>
      <c r="D6689">
        <v>20</v>
      </c>
      <c r="E6689" s="13">
        <v>16.900000000000002</v>
      </c>
      <c r="F6689" s="7">
        <f>(((20-15)/(MIN($E$2:$E$8761)-15))*Data[[#This Row],[temperatuur]])+18.151</f>
        <v>14.600579831932773</v>
      </c>
      <c r="G6689" s="7">
        <f>Data[[#This Row],[Tintern ]]-Data[[#This Row],[temperatuur]]</f>
        <v>-2.299420168067229</v>
      </c>
      <c r="H6689" s="7">
        <f>ROUND(IF(Data[[#This Row],[deltaT]]&gt;0,(Data[[#This Row],[Tintern ]]-Data[[#This Row],[temperatuur]])*Uitgangspunten!$B$9,0),1)</f>
        <v>0</v>
      </c>
      <c r="I6689"/>
      <c r="J6689"/>
      <c r="K6689" s="6"/>
      <c r="O6689" s="5"/>
      <c r="P6689" s="8"/>
      <c r="U6689"/>
      <c r="V6689"/>
    </row>
    <row r="6690" spans="1:22" x14ac:dyDescent="0.25">
      <c r="A6690">
        <v>2011</v>
      </c>
      <c r="B6690">
        <v>6</v>
      </c>
      <c r="C6690">
        <v>5</v>
      </c>
      <c r="D6690">
        <v>21</v>
      </c>
      <c r="E6690" s="13">
        <v>16</v>
      </c>
      <c r="F6690" s="7">
        <f>(((20-15)/(MIN($E$2:$E$8761)-15))*Data[[#This Row],[temperatuur]])+18.151</f>
        <v>14.789655462184873</v>
      </c>
      <c r="G6690" s="7">
        <f>Data[[#This Row],[Tintern ]]-Data[[#This Row],[temperatuur]]</f>
        <v>-1.2103445378151267</v>
      </c>
      <c r="H6690" s="7">
        <f>ROUND(IF(Data[[#This Row],[deltaT]]&gt;0,(Data[[#This Row],[Tintern ]]-Data[[#This Row],[temperatuur]])*Uitgangspunten!$B$9,0),1)</f>
        <v>0</v>
      </c>
      <c r="I6690"/>
      <c r="J6690"/>
      <c r="K6690" s="6"/>
      <c r="O6690" s="5"/>
      <c r="P6690" s="8"/>
      <c r="U6690"/>
      <c r="V6690"/>
    </row>
    <row r="6691" spans="1:22" x14ac:dyDescent="0.25">
      <c r="A6691">
        <v>2011</v>
      </c>
      <c r="B6691">
        <v>6</v>
      </c>
      <c r="C6691">
        <v>5</v>
      </c>
      <c r="D6691">
        <v>22</v>
      </c>
      <c r="E6691" s="13">
        <v>15.5</v>
      </c>
      <c r="F6691" s="7">
        <f>(((20-15)/(MIN($E$2:$E$8761)-15))*Data[[#This Row],[temperatuur]])+18.151</f>
        <v>14.894697478991596</v>
      </c>
      <c r="G6691" s="7">
        <f>Data[[#This Row],[Tintern ]]-Data[[#This Row],[temperatuur]]</f>
        <v>-0.60530252100840443</v>
      </c>
      <c r="H6691" s="7">
        <f>ROUND(IF(Data[[#This Row],[deltaT]]&gt;0,(Data[[#This Row],[Tintern ]]-Data[[#This Row],[temperatuur]])*Uitgangspunten!$B$9,0),1)</f>
        <v>0</v>
      </c>
      <c r="I6691"/>
      <c r="J6691"/>
      <c r="K6691" s="6"/>
      <c r="O6691" s="5"/>
      <c r="P6691" s="8"/>
      <c r="U6691"/>
      <c r="V6691"/>
    </row>
    <row r="6692" spans="1:22" x14ac:dyDescent="0.25">
      <c r="A6692">
        <v>2011</v>
      </c>
      <c r="B6692">
        <v>6</v>
      </c>
      <c r="C6692">
        <v>5</v>
      </c>
      <c r="D6692">
        <v>23</v>
      </c>
      <c r="E6692" s="13">
        <v>15.4</v>
      </c>
      <c r="F6692" s="7">
        <f>(((20-15)/(MIN($E$2:$E$8761)-15))*Data[[#This Row],[temperatuur]])+18.151</f>
        <v>14.915705882352942</v>
      </c>
      <c r="G6692" s="7">
        <f>Data[[#This Row],[Tintern ]]-Data[[#This Row],[temperatuur]]</f>
        <v>-0.48429411764705854</v>
      </c>
      <c r="H6692" s="7">
        <f>ROUND(IF(Data[[#This Row],[deltaT]]&gt;0,(Data[[#This Row],[Tintern ]]-Data[[#This Row],[temperatuur]])*Uitgangspunten!$B$9,0),1)</f>
        <v>0</v>
      </c>
      <c r="I6692"/>
      <c r="J6692"/>
      <c r="K6692" s="6"/>
      <c r="O6692" s="5"/>
      <c r="P6692" s="8"/>
      <c r="U6692"/>
      <c r="V6692"/>
    </row>
    <row r="6693" spans="1:22" x14ac:dyDescent="0.25">
      <c r="A6693">
        <v>2011</v>
      </c>
      <c r="B6693">
        <v>6</v>
      </c>
      <c r="C6693">
        <v>5</v>
      </c>
      <c r="D6693">
        <v>24</v>
      </c>
      <c r="E6693" s="13">
        <v>15</v>
      </c>
      <c r="F6693" s="7">
        <f>(((20-15)/(MIN($E$2:$E$8761)-15))*Data[[#This Row],[temperatuur]])+18.151</f>
        <v>14.99973949579832</v>
      </c>
      <c r="G6693" s="7">
        <f>Data[[#This Row],[Tintern ]]-Data[[#This Row],[temperatuur]]</f>
        <v>-2.6050420168033384E-4</v>
      </c>
      <c r="H6693" s="7">
        <f>ROUND(IF(Data[[#This Row],[deltaT]]&gt;0,(Data[[#This Row],[Tintern ]]-Data[[#This Row],[temperatuur]])*Uitgangspunten!$B$9,0),1)</f>
        <v>0</v>
      </c>
      <c r="I6693"/>
      <c r="J6693"/>
      <c r="K6693" s="6"/>
      <c r="O6693" s="5"/>
      <c r="P6693" s="8"/>
      <c r="U6693"/>
      <c r="V6693"/>
    </row>
    <row r="6694" spans="1:22" x14ac:dyDescent="0.25">
      <c r="A6694">
        <v>2011</v>
      </c>
      <c r="B6694">
        <v>6</v>
      </c>
      <c r="C6694">
        <v>6</v>
      </c>
      <c r="D6694">
        <v>6</v>
      </c>
      <c r="E6694" s="13">
        <v>15.100000000000001</v>
      </c>
      <c r="F6694" s="7">
        <f>(((20-15)/(MIN($E$2:$E$8761)-15))*Data[[#This Row],[temperatuur]])+18.151</f>
        <v>14.978731092436973</v>
      </c>
      <c r="G6694" s="7">
        <f>Data[[#This Row],[Tintern ]]-Data[[#This Row],[temperatuur]]</f>
        <v>-0.12126890756302799</v>
      </c>
      <c r="H6694" s="7">
        <f>ROUND(IF(Data[[#This Row],[deltaT]]&gt;0,(Data[[#This Row],[Tintern ]]-Data[[#This Row],[temperatuur]])*Uitgangspunten!$B$9,0),1)</f>
        <v>0</v>
      </c>
      <c r="I6694"/>
      <c r="J6694"/>
      <c r="K6694" s="6"/>
      <c r="O6694" s="5"/>
      <c r="P6694" s="8"/>
      <c r="U6694"/>
      <c r="V6694"/>
    </row>
    <row r="6695" spans="1:22" x14ac:dyDescent="0.25">
      <c r="A6695">
        <v>2011</v>
      </c>
      <c r="B6695">
        <v>6</v>
      </c>
      <c r="C6695">
        <v>6</v>
      </c>
      <c r="D6695">
        <v>7</v>
      </c>
      <c r="E6695" s="13">
        <v>15.600000000000001</v>
      </c>
      <c r="F6695" s="7">
        <f>(((20-15)/(MIN($E$2:$E$8761)-15))*Data[[#This Row],[temperatuur]])+18.151</f>
        <v>14.873689075630251</v>
      </c>
      <c r="G6695" s="7">
        <f>Data[[#This Row],[Tintern ]]-Data[[#This Row],[temperatuur]]</f>
        <v>-0.72631092436975031</v>
      </c>
      <c r="H6695" s="7">
        <f>ROUND(IF(Data[[#This Row],[deltaT]]&gt;0,(Data[[#This Row],[Tintern ]]-Data[[#This Row],[temperatuur]])*Uitgangspunten!$B$9,0),1)</f>
        <v>0</v>
      </c>
      <c r="I6695"/>
      <c r="J6695"/>
      <c r="K6695" s="6"/>
      <c r="O6695" s="5"/>
      <c r="P6695" s="8"/>
      <c r="U6695"/>
      <c r="V6695"/>
    </row>
    <row r="6696" spans="1:22" x14ac:dyDescent="0.25">
      <c r="A6696">
        <v>2011</v>
      </c>
      <c r="B6696">
        <v>6</v>
      </c>
      <c r="C6696">
        <v>6</v>
      </c>
      <c r="D6696">
        <v>8</v>
      </c>
      <c r="E6696" s="13">
        <v>16</v>
      </c>
      <c r="F6696" s="7">
        <f>(((20-15)/(MIN($E$2:$E$8761)-15))*Data[[#This Row],[temperatuur]])+18.151</f>
        <v>14.789655462184873</v>
      </c>
      <c r="G6696" s="7">
        <f>Data[[#This Row],[Tintern ]]-Data[[#This Row],[temperatuur]]</f>
        <v>-1.2103445378151267</v>
      </c>
      <c r="H6696" s="7">
        <f>ROUND(IF(Data[[#This Row],[deltaT]]&gt;0,(Data[[#This Row],[Tintern ]]-Data[[#This Row],[temperatuur]])*Uitgangspunten!$B$9,0),1)</f>
        <v>0</v>
      </c>
      <c r="I6696"/>
      <c r="J6696"/>
      <c r="K6696" s="6"/>
      <c r="O6696" s="5"/>
      <c r="P6696" s="8"/>
      <c r="U6696"/>
      <c r="V6696"/>
    </row>
    <row r="6697" spans="1:22" x14ac:dyDescent="0.25">
      <c r="A6697">
        <v>2011</v>
      </c>
      <c r="B6697">
        <v>6</v>
      </c>
      <c r="C6697">
        <v>6</v>
      </c>
      <c r="D6697">
        <v>9</v>
      </c>
      <c r="E6697" s="13">
        <v>15.600000000000001</v>
      </c>
      <c r="F6697" s="7">
        <f>(((20-15)/(MIN($E$2:$E$8761)-15))*Data[[#This Row],[temperatuur]])+18.151</f>
        <v>14.873689075630251</v>
      </c>
      <c r="G6697" s="7">
        <f>Data[[#This Row],[Tintern ]]-Data[[#This Row],[temperatuur]]</f>
        <v>-0.72631092436975031</v>
      </c>
      <c r="H6697" s="7">
        <f>ROUND(IF(Data[[#This Row],[deltaT]]&gt;0,(Data[[#This Row],[Tintern ]]-Data[[#This Row],[temperatuur]])*Uitgangspunten!$B$9,0),1)</f>
        <v>0</v>
      </c>
      <c r="I6697"/>
      <c r="J6697"/>
      <c r="K6697" s="6"/>
      <c r="O6697" s="5"/>
      <c r="P6697" s="8"/>
      <c r="U6697"/>
      <c r="V6697"/>
    </row>
    <row r="6698" spans="1:22" x14ac:dyDescent="0.25">
      <c r="A6698">
        <v>2011</v>
      </c>
      <c r="B6698">
        <v>6</v>
      </c>
      <c r="C6698">
        <v>6</v>
      </c>
      <c r="D6698">
        <v>10</v>
      </c>
      <c r="E6698" s="13">
        <v>16.400000000000002</v>
      </c>
      <c r="F6698" s="7">
        <f>(((20-15)/(MIN($E$2:$E$8761)-15))*Data[[#This Row],[temperatuur]])+18.151</f>
        <v>14.705621848739495</v>
      </c>
      <c r="G6698" s="7">
        <f>Data[[#This Row],[Tintern ]]-Data[[#This Row],[temperatuur]]</f>
        <v>-1.6943781512605067</v>
      </c>
      <c r="H6698" s="7">
        <f>ROUND(IF(Data[[#This Row],[deltaT]]&gt;0,(Data[[#This Row],[Tintern ]]-Data[[#This Row],[temperatuur]])*Uitgangspunten!$B$9,0),1)</f>
        <v>0</v>
      </c>
      <c r="I6698">
        <f>(MAX(E6674:E6697)+MIN(E6674:E6697))/20</f>
        <v>1.7950000000000004</v>
      </c>
      <c r="J6698"/>
      <c r="K6698" s="6"/>
      <c r="O6698" s="5"/>
      <c r="P6698" s="8"/>
      <c r="U6698"/>
      <c r="V6698"/>
    </row>
    <row r="6699" spans="1:22" x14ac:dyDescent="0.25">
      <c r="A6699">
        <v>2011</v>
      </c>
      <c r="B6699">
        <v>6</v>
      </c>
      <c r="C6699">
        <v>6</v>
      </c>
      <c r="D6699">
        <v>11</v>
      </c>
      <c r="E6699" s="13">
        <v>17.8</v>
      </c>
      <c r="F6699" s="7">
        <f>(((20-15)/(MIN($E$2:$E$8761)-15))*Data[[#This Row],[temperatuur]])+18.151</f>
        <v>14.411504201680671</v>
      </c>
      <c r="G6699" s="7">
        <f>Data[[#This Row],[Tintern ]]-Data[[#This Row],[temperatuur]]</f>
        <v>-3.3884957983193296</v>
      </c>
      <c r="H6699" s="7">
        <f>ROUND(IF(Data[[#This Row],[deltaT]]&gt;0,(Data[[#This Row],[Tintern ]]-Data[[#This Row],[temperatuur]])*Uitgangspunten!$B$9,0),1)</f>
        <v>0</v>
      </c>
      <c r="I6699"/>
      <c r="J6699"/>
      <c r="K6699" s="6"/>
      <c r="O6699" s="5"/>
      <c r="P6699" s="8"/>
      <c r="U6699"/>
      <c r="V6699"/>
    </row>
    <row r="6700" spans="1:22" x14ac:dyDescent="0.25">
      <c r="A6700">
        <v>2011</v>
      </c>
      <c r="B6700">
        <v>6</v>
      </c>
      <c r="C6700">
        <v>6</v>
      </c>
      <c r="D6700">
        <v>12</v>
      </c>
      <c r="E6700" s="13">
        <v>19.100000000000001</v>
      </c>
      <c r="F6700" s="7">
        <f>(((20-15)/(MIN($E$2:$E$8761)-15))*Data[[#This Row],[temperatuur]])+18.151</f>
        <v>14.138394957983193</v>
      </c>
      <c r="G6700" s="7">
        <f>Data[[#This Row],[Tintern ]]-Data[[#This Row],[temperatuur]]</f>
        <v>-4.9616050420168083</v>
      </c>
      <c r="H6700" s="7">
        <f>ROUND(IF(Data[[#This Row],[deltaT]]&gt;0,(Data[[#This Row],[Tintern ]]-Data[[#This Row],[temperatuur]])*Uitgangspunten!$B$9,0),1)</f>
        <v>0</v>
      </c>
      <c r="I6700"/>
      <c r="J6700"/>
      <c r="K6700" s="6"/>
      <c r="O6700" s="5"/>
      <c r="P6700" s="8"/>
      <c r="U6700"/>
      <c r="V6700"/>
    </row>
    <row r="6701" spans="1:22" x14ac:dyDescent="0.25">
      <c r="A6701">
        <v>2011</v>
      </c>
      <c r="B6701">
        <v>6</v>
      </c>
      <c r="C6701">
        <v>6</v>
      </c>
      <c r="D6701">
        <v>13</v>
      </c>
      <c r="E6701" s="13">
        <v>20.6</v>
      </c>
      <c r="F6701" s="7">
        <f>(((20-15)/(MIN($E$2:$E$8761)-15))*Data[[#This Row],[temperatuur]])+18.151</f>
        <v>13.823268907563024</v>
      </c>
      <c r="G6701" s="7">
        <f>Data[[#This Row],[Tintern ]]-Data[[#This Row],[temperatuur]]</f>
        <v>-6.776731092436977</v>
      </c>
      <c r="H6701" s="7">
        <f>ROUND(IF(Data[[#This Row],[deltaT]]&gt;0,(Data[[#This Row],[Tintern ]]-Data[[#This Row],[temperatuur]])*Uitgangspunten!$B$9,0),1)</f>
        <v>0</v>
      </c>
      <c r="I6701"/>
      <c r="J6701"/>
      <c r="K6701" s="6"/>
      <c r="O6701" s="5"/>
      <c r="P6701" s="8"/>
      <c r="U6701"/>
      <c r="V6701"/>
    </row>
    <row r="6702" spans="1:22" x14ac:dyDescent="0.25">
      <c r="A6702">
        <v>2011</v>
      </c>
      <c r="B6702">
        <v>6</v>
      </c>
      <c r="C6702">
        <v>6</v>
      </c>
      <c r="D6702">
        <v>14</v>
      </c>
      <c r="E6702" s="13">
        <v>21</v>
      </c>
      <c r="F6702" s="7">
        <f>(((20-15)/(MIN($E$2:$E$8761)-15))*Data[[#This Row],[temperatuur]])+18.151</f>
        <v>13.739235294117647</v>
      </c>
      <c r="G6702" s="7">
        <f>Data[[#This Row],[Tintern ]]-Data[[#This Row],[temperatuur]]</f>
        <v>-7.2607647058823535</v>
      </c>
      <c r="H6702" s="7">
        <f>ROUND(IF(Data[[#This Row],[deltaT]]&gt;0,(Data[[#This Row],[Tintern ]]-Data[[#This Row],[temperatuur]])*Uitgangspunten!$B$9,0),1)</f>
        <v>0</v>
      </c>
      <c r="I6702"/>
      <c r="J6702"/>
      <c r="K6702" s="6"/>
      <c r="O6702" s="5"/>
      <c r="P6702" s="8"/>
      <c r="U6702"/>
      <c r="V6702"/>
    </row>
    <row r="6703" spans="1:22" x14ac:dyDescent="0.25">
      <c r="A6703">
        <v>2011</v>
      </c>
      <c r="B6703">
        <v>6</v>
      </c>
      <c r="C6703">
        <v>6</v>
      </c>
      <c r="D6703">
        <v>15</v>
      </c>
      <c r="E6703" s="13">
        <v>19.8</v>
      </c>
      <c r="F6703" s="7">
        <f>(((20-15)/(MIN($E$2:$E$8761)-15))*Data[[#This Row],[temperatuur]])+18.151</f>
        <v>13.991336134453782</v>
      </c>
      <c r="G6703" s="7">
        <f>Data[[#This Row],[Tintern ]]-Data[[#This Row],[temperatuur]]</f>
        <v>-5.8086638655462188</v>
      </c>
      <c r="H6703" s="7">
        <f>ROUND(IF(Data[[#This Row],[deltaT]]&gt;0,(Data[[#This Row],[Tintern ]]-Data[[#This Row],[temperatuur]])*Uitgangspunten!$B$9,0),1)</f>
        <v>0</v>
      </c>
      <c r="I6703"/>
      <c r="J6703"/>
      <c r="K6703" s="6"/>
      <c r="O6703" s="5"/>
      <c r="P6703" s="8"/>
      <c r="U6703"/>
      <c r="V6703"/>
    </row>
    <row r="6704" spans="1:22" x14ac:dyDescent="0.25">
      <c r="A6704">
        <v>2011</v>
      </c>
      <c r="B6704">
        <v>6</v>
      </c>
      <c r="C6704">
        <v>6</v>
      </c>
      <c r="D6704">
        <v>16</v>
      </c>
      <c r="E6704" s="13">
        <v>18.3</v>
      </c>
      <c r="F6704" s="7">
        <f>(((20-15)/(MIN($E$2:$E$8761)-15))*Data[[#This Row],[temperatuur]])+18.151</f>
        <v>14.306462184873949</v>
      </c>
      <c r="G6704" s="7">
        <f>Data[[#This Row],[Tintern ]]-Data[[#This Row],[temperatuur]]</f>
        <v>-3.9935378151260519</v>
      </c>
      <c r="H6704" s="7">
        <f>ROUND(IF(Data[[#This Row],[deltaT]]&gt;0,(Data[[#This Row],[Tintern ]]-Data[[#This Row],[temperatuur]])*Uitgangspunten!$B$9,0),1)</f>
        <v>0</v>
      </c>
      <c r="I6704"/>
      <c r="J6704"/>
      <c r="K6704" s="6"/>
      <c r="O6704" s="5"/>
      <c r="P6704" s="8"/>
      <c r="U6704"/>
      <c r="V6704"/>
    </row>
    <row r="6705" spans="1:22" x14ac:dyDescent="0.25">
      <c r="A6705">
        <v>2011</v>
      </c>
      <c r="B6705">
        <v>6</v>
      </c>
      <c r="C6705">
        <v>6</v>
      </c>
      <c r="D6705">
        <v>17</v>
      </c>
      <c r="E6705" s="13">
        <v>17.2</v>
      </c>
      <c r="F6705" s="7">
        <f>(((20-15)/(MIN($E$2:$E$8761)-15))*Data[[#This Row],[temperatuur]])+18.151</f>
        <v>14.53755462184874</v>
      </c>
      <c r="G6705" s="7">
        <f>Data[[#This Row],[Tintern ]]-Data[[#This Row],[temperatuur]]</f>
        <v>-2.6624453781512596</v>
      </c>
      <c r="H6705" s="7">
        <f>ROUND(IF(Data[[#This Row],[deltaT]]&gt;0,(Data[[#This Row],[Tintern ]]-Data[[#This Row],[temperatuur]])*Uitgangspunten!$B$9,0),1)</f>
        <v>0</v>
      </c>
      <c r="I6705"/>
      <c r="J6705"/>
      <c r="K6705" s="6"/>
      <c r="O6705" s="5"/>
      <c r="P6705" s="8"/>
      <c r="U6705"/>
      <c r="V6705"/>
    </row>
    <row r="6706" spans="1:22" x14ac:dyDescent="0.25">
      <c r="A6706">
        <v>2011</v>
      </c>
      <c r="B6706">
        <v>6</v>
      </c>
      <c r="C6706">
        <v>6</v>
      </c>
      <c r="D6706">
        <v>18</v>
      </c>
      <c r="E6706" s="13">
        <v>16</v>
      </c>
      <c r="F6706" s="7">
        <f>(((20-15)/(MIN($E$2:$E$8761)-15))*Data[[#This Row],[temperatuur]])+18.151</f>
        <v>14.789655462184873</v>
      </c>
      <c r="G6706" s="7">
        <f>Data[[#This Row],[Tintern ]]-Data[[#This Row],[temperatuur]]</f>
        <v>-1.2103445378151267</v>
      </c>
      <c r="H6706" s="7">
        <f>ROUND(IF(Data[[#This Row],[deltaT]]&gt;0,(Data[[#This Row],[Tintern ]]-Data[[#This Row],[temperatuur]])*Uitgangspunten!$B$9,0),1)</f>
        <v>0</v>
      </c>
      <c r="I6706"/>
      <c r="J6706"/>
      <c r="K6706" s="6"/>
      <c r="O6706" s="5"/>
      <c r="P6706" s="8"/>
      <c r="U6706"/>
      <c r="V6706"/>
    </row>
    <row r="6707" spans="1:22" x14ac:dyDescent="0.25">
      <c r="A6707">
        <v>2011</v>
      </c>
      <c r="B6707">
        <v>6</v>
      </c>
      <c r="C6707">
        <v>6</v>
      </c>
      <c r="D6707">
        <v>19</v>
      </c>
      <c r="E6707" s="13">
        <v>15.8</v>
      </c>
      <c r="F6707" s="7">
        <f>(((20-15)/(MIN($E$2:$E$8761)-15))*Data[[#This Row],[temperatuur]])+18.151</f>
        <v>14.831672268907562</v>
      </c>
      <c r="G6707" s="7">
        <f>Data[[#This Row],[Tintern ]]-Data[[#This Row],[temperatuur]]</f>
        <v>-0.96832773109243853</v>
      </c>
      <c r="H6707" s="7">
        <f>ROUND(IF(Data[[#This Row],[deltaT]]&gt;0,(Data[[#This Row],[Tintern ]]-Data[[#This Row],[temperatuur]])*Uitgangspunten!$B$9,0),1)</f>
        <v>0</v>
      </c>
      <c r="I6707"/>
      <c r="J6707"/>
      <c r="K6707" s="6"/>
      <c r="O6707" s="5"/>
      <c r="P6707" s="8"/>
      <c r="U6707"/>
      <c r="V6707"/>
    </row>
    <row r="6708" spans="1:22" x14ac:dyDescent="0.25">
      <c r="A6708">
        <v>2011</v>
      </c>
      <c r="B6708">
        <v>6</v>
      </c>
      <c r="C6708">
        <v>6</v>
      </c>
      <c r="D6708">
        <v>20</v>
      </c>
      <c r="E6708" s="13">
        <v>15.5</v>
      </c>
      <c r="F6708" s="7">
        <f>(((20-15)/(MIN($E$2:$E$8761)-15))*Data[[#This Row],[temperatuur]])+18.151</f>
        <v>14.894697478991596</v>
      </c>
      <c r="G6708" s="7">
        <f>Data[[#This Row],[Tintern ]]-Data[[#This Row],[temperatuur]]</f>
        <v>-0.60530252100840443</v>
      </c>
      <c r="H6708" s="7">
        <f>ROUND(IF(Data[[#This Row],[deltaT]]&gt;0,(Data[[#This Row],[Tintern ]]-Data[[#This Row],[temperatuur]])*Uitgangspunten!$B$9,0),1)</f>
        <v>0</v>
      </c>
      <c r="I6708"/>
      <c r="J6708"/>
      <c r="K6708" s="6"/>
      <c r="O6708" s="5"/>
      <c r="P6708" s="8"/>
      <c r="U6708"/>
      <c r="V6708"/>
    </row>
    <row r="6709" spans="1:22" x14ac:dyDescent="0.25">
      <c r="A6709">
        <v>2011</v>
      </c>
      <c r="B6709">
        <v>6</v>
      </c>
      <c r="C6709">
        <v>7</v>
      </c>
      <c r="D6709">
        <v>10</v>
      </c>
      <c r="E6709" s="13">
        <v>15.3</v>
      </c>
      <c r="F6709" s="7">
        <f>(((20-15)/(MIN($E$2:$E$8761)-15))*Data[[#This Row],[temperatuur]])+18.151</f>
        <v>14.936714285714285</v>
      </c>
      <c r="G6709" s="7">
        <f>Data[[#This Row],[Tintern ]]-Data[[#This Row],[temperatuur]]</f>
        <v>-0.36328571428571621</v>
      </c>
      <c r="H6709" s="7">
        <f>ROUND(IF(Data[[#This Row],[deltaT]]&gt;0,(Data[[#This Row],[Tintern ]]-Data[[#This Row],[temperatuur]])*Uitgangspunten!$B$9,0),1)</f>
        <v>0</v>
      </c>
      <c r="I6709"/>
      <c r="J6709"/>
      <c r="K6709" s="6"/>
      <c r="O6709" s="5"/>
      <c r="P6709" s="8"/>
      <c r="U6709"/>
      <c r="V6709"/>
    </row>
    <row r="6710" spans="1:22" x14ac:dyDescent="0.25">
      <c r="A6710">
        <v>2011</v>
      </c>
      <c r="B6710">
        <v>6</v>
      </c>
      <c r="C6710">
        <v>7</v>
      </c>
      <c r="D6710">
        <v>11</v>
      </c>
      <c r="E6710" s="13">
        <v>15.8</v>
      </c>
      <c r="F6710" s="7">
        <f>(((20-15)/(MIN($E$2:$E$8761)-15))*Data[[#This Row],[temperatuur]])+18.151</f>
        <v>14.831672268907562</v>
      </c>
      <c r="G6710" s="7">
        <f>Data[[#This Row],[Tintern ]]-Data[[#This Row],[temperatuur]]</f>
        <v>-0.96832773109243853</v>
      </c>
      <c r="H6710" s="7">
        <f>ROUND(IF(Data[[#This Row],[deltaT]]&gt;0,(Data[[#This Row],[Tintern ]]-Data[[#This Row],[temperatuur]])*Uitgangspunten!$B$9,0),1)</f>
        <v>0</v>
      </c>
      <c r="I6710"/>
      <c r="J6710"/>
      <c r="K6710" s="6"/>
      <c r="O6710" s="5"/>
      <c r="P6710" s="8"/>
      <c r="U6710"/>
      <c r="V6710"/>
    </row>
    <row r="6711" spans="1:22" x14ac:dyDescent="0.25">
      <c r="A6711">
        <v>2011</v>
      </c>
      <c r="B6711">
        <v>6</v>
      </c>
      <c r="C6711">
        <v>7</v>
      </c>
      <c r="D6711">
        <v>12</v>
      </c>
      <c r="E6711" s="13">
        <v>16.8</v>
      </c>
      <c r="F6711" s="7">
        <f>(((20-15)/(MIN($E$2:$E$8761)-15))*Data[[#This Row],[temperatuur]])+18.151</f>
        <v>14.621588235294118</v>
      </c>
      <c r="G6711" s="7">
        <f>Data[[#This Row],[Tintern ]]-Data[[#This Row],[temperatuur]]</f>
        <v>-2.1784117647058832</v>
      </c>
      <c r="H6711" s="7">
        <f>ROUND(IF(Data[[#This Row],[deltaT]]&gt;0,(Data[[#This Row],[Tintern ]]-Data[[#This Row],[temperatuur]])*Uitgangspunten!$B$9,0),1)</f>
        <v>0</v>
      </c>
      <c r="I6711"/>
      <c r="J6711"/>
      <c r="K6711" s="6"/>
      <c r="O6711" s="5"/>
      <c r="P6711" s="8"/>
      <c r="U6711"/>
      <c r="V6711"/>
    </row>
    <row r="6712" spans="1:22" x14ac:dyDescent="0.25">
      <c r="A6712">
        <v>2011</v>
      </c>
      <c r="B6712">
        <v>6</v>
      </c>
      <c r="C6712">
        <v>7</v>
      </c>
      <c r="D6712">
        <v>13</v>
      </c>
      <c r="E6712" s="13">
        <v>17.5</v>
      </c>
      <c r="F6712" s="7">
        <f>(((20-15)/(MIN($E$2:$E$8761)-15))*Data[[#This Row],[temperatuur]])+18.151</f>
        <v>14.474529411764706</v>
      </c>
      <c r="G6712" s="7">
        <f>Data[[#This Row],[Tintern ]]-Data[[#This Row],[temperatuur]]</f>
        <v>-3.0254705882352937</v>
      </c>
      <c r="H6712" s="7">
        <f>ROUND(IF(Data[[#This Row],[deltaT]]&gt;0,(Data[[#This Row],[Tintern ]]-Data[[#This Row],[temperatuur]])*Uitgangspunten!$B$9,0),1)</f>
        <v>0</v>
      </c>
      <c r="I6712"/>
      <c r="J6712"/>
      <c r="K6712" s="6"/>
      <c r="O6712" s="5"/>
      <c r="P6712" s="8"/>
      <c r="U6712"/>
      <c r="V6712"/>
    </row>
    <row r="6713" spans="1:22" x14ac:dyDescent="0.25">
      <c r="A6713">
        <v>2011</v>
      </c>
      <c r="B6713">
        <v>6</v>
      </c>
      <c r="C6713">
        <v>7</v>
      </c>
      <c r="D6713">
        <v>14</v>
      </c>
      <c r="E6713" s="13">
        <v>18.600000000000001</v>
      </c>
      <c r="F6713" s="7">
        <f>(((20-15)/(MIN($E$2:$E$8761)-15))*Data[[#This Row],[temperatuur]])+18.151</f>
        <v>14.243436974789915</v>
      </c>
      <c r="G6713" s="7">
        <f>Data[[#This Row],[Tintern ]]-Data[[#This Row],[temperatuur]]</f>
        <v>-4.356563025210086</v>
      </c>
      <c r="H6713" s="7">
        <f>ROUND(IF(Data[[#This Row],[deltaT]]&gt;0,(Data[[#This Row],[Tintern ]]-Data[[#This Row],[temperatuur]])*Uitgangspunten!$B$9,0),1)</f>
        <v>0</v>
      </c>
      <c r="I6713"/>
      <c r="J6713"/>
      <c r="K6713" s="6"/>
      <c r="O6713" s="5"/>
      <c r="P6713" s="8"/>
      <c r="U6713"/>
      <c r="V6713"/>
    </row>
    <row r="6714" spans="1:22" x14ac:dyDescent="0.25">
      <c r="A6714">
        <v>2011</v>
      </c>
      <c r="B6714">
        <v>6</v>
      </c>
      <c r="C6714">
        <v>7</v>
      </c>
      <c r="D6714">
        <v>15</v>
      </c>
      <c r="E6714" s="13">
        <v>19.100000000000001</v>
      </c>
      <c r="F6714" s="7">
        <f>(((20-15)/(MIN($E$2:$E$8761)-15))*Data[[#This Row],[temperatuur]])+18.151</f>
        <v>14.138394957983193</v>
      </c>
      <c r="G6714" s="7">
        <f>Data[[#This Row],[Tintern ]]-Data[[#This Row],[temperatuur]]</f>
        <v>-4.9616050420168083</v>
      </c>
      <c r="H6714" s="7">
        <f>ROUND(IF(Data[[#This Row],[deltaT]]&gt;0,(Data[[#This Row],[Tintern ]]-Data[[#This Row],[temperatuur]])*Uitgangspunten!$B$9,0),1)</f>
        <v>0</v>
      </c>
      <c r="I6714"/>
      <c r="J6714"/>
      <c r="K6714" s="6"/>
      <c r="O6714" s="5"/>
      <c r="P6714" s="8"/>
      <c r="U6714"/>
      <c r="V6714"/>
    </row>
    <row r="6715" spans="1:22" x14ac:dyDescent="0.25">
      <c r="A6715">
        <v>2011</v>
      </c>
      <c r="B6715">
        <v>6</v>
      </c>
      <c r="C6715">
        <v>7</v>
      </c>
      <c r="D6715">
        <v>16</v>
      </c>
      <c r="E6715" s="13">
        <v>19.200000000000003</v>
      </c>
      <c r="F6715" s="7">
        <f>(((20-15)/(MIN($E$2:$E$8761)-15))*Data[[#This Row],[temperatuur]])+18.151</f>
        <v>14.117386554621849</v>
      </c>
      <c r="G6715" s="7">
        <f>Data[[#This Row],[Tintern ]]-Data[[#This Row],[temperatuur]]</f>
        <v>-5.0826134453781542</v>
      </c>
      <c r="H6715" s="7">
        <f>ROUND(IF(Data[[#This Row],[deltaT]]&gt;0,(Data[[#This Row],[Tintern ]]-Data[[#This Row],[temperatuur]])*Uitgangspunten!$B$9,0),1)</f>
        <v>0</v>
      </c>
      <c r="I6715"/>
      <c r="J6715"/>
      <c r="K6715" s="6"/>
      <c r="O6715" s="5"/>
      <c r="P6715" s="8"/>
      <c r="U6715"/>
      <c r="V6715"/>
    </row>
    <row r="6716" spans="1:22" x14ac:dyDescent="0.25">
      <c r="A6716">
        <v>2011</v>
      </c>
      <c r="B6716">
        <v>6</v>
      </c>
      <c r="C6716">
        <v>7</v>
      </c>
      <c r="D6716">
        <v>17</v>
      </c>
      <c r="E6716" s="13">
        <v>18.8</v>
      </c>
      <c r="F6716" s="7">
        <f>(((20-15)/(MIN($E$2:$E$8761)-15))*Data[[#This Row],[temperatuur]])+18.151</f>
        <v>14.201420168067227</v>
      </c>
      <c r="G6716" s="7">
        <f>Data[[#This Row],[Tintern ]]-Data[[#This Row],[temperatuur]]</f>
        <v>-4.5985798319327742</v>
      </c>
      <c r="H6716" s="7">
        <f>ROUND(IF(Data[[#This Row],[deltaT]]&gt;0,(Data[[#This Row],[Tintern ]]-Data[[#This Row],[temperatuur]])*Uitgangspunten!$B$9,0),1)</f>
        <v>0</v>
      </c>
      <c r="I6716"/>
      <c r="J6716"/>
      <c r="K6716" s="6"/>
      <c r="O6716" s="5"/>
      <c r="P6716" s="8"/>
      <c r="U6716"/>
      <c r="V6716"/>
    </row>
    <row r="6717" spans="1:22" x14ac:dyDescent="0.25">
      <c r="A6717">
        <v>2011</v>
      </c>
      <c r="B6717">
        <v>6</v>
      </c>
      <c r="C6717">
        <v>7</v>
      </c>
      <c r="D6717">
        <v>18</v>
      </c>
      <c r="E6717" s="13">
        <v>19</v>
      </c>
      <c r="F6717" s="7">
        <f>(((20-15)/(MIN($E$2:$E$8761)-15))*Data[[#This Row],[temperatuur]])+18.151</f>
        <v>14.159403361344538</v>
      </c>
      <c r="G6717" s="7">
        <f>Data[[#This Row],[Tintern ]]-Data[[#This Row],[temperatuur]]</f>
        <v>-4.8405966386554624</v>
      </c>
      <c r="H6717" s="7">
        <f>ROUND(IF(Data[[#This Row],[deltaT]]&gt;0,(Data[[#This Row],[Tintern ]]-Data[[#This Row],[temperatuur]])*Uitgangspunten!$B$9,0),1)</f>
        <v>0</v>
      </c>
      <c r="I6717"/>
      <c r="J6717"/>
      <c r="K6717" s="6"/>
      <c r="O6717" s="5"/>
      <c r="P6717" s="8"/>
      <c r="U6717"/>
      <c r="V6717"/>
    </row>
    <row r="6718" spans="1:22" x14ac:dyDescent="0.25">
      <c r="A6718">
        <v>2011</v>
      </c>
      <c r="B6718">
        <v>6</v>
      </c>
      <c r="C6718">
        <v>7</v>
      </c>
      <c r="D6718">
        <v>19</v>
      </c>
      <c r="E6718" s="13">
        <v>17.7</v>
      </c>
      <c r="F6718" s="7">
        <f>(((20-15)/(MIN($E$2:$E$8761)-15))*Data[[#This Row],[temperatuur]])+18.151</f>
        <v>14.432512605042017</v>
      </c>
      <c r="G6718" s="7">
        <f>Data[[#This Row],[Tintern ]]-Data[[#This Row],[temperatuur]]</f>
        <v>-3.2674873949579819</v>
      </c>
      <c r="H6718" s="7">
        <f>ROUND(IF(Data[[#This Row],[deltaT]]&gt;0,(Data[[#This Row],[Tintern ]]-Data[[#This Row],[temperatuur]])*Uitgangspunten!$B$9,0),1)</f>
        <v>0</v>
      </c>
      <c r="I6718"/>
      <c r="J6718"/>
      <c r="K6718" s="6"/>
      <c r="O6718" s="5"/>
      <c r="P6718" s="8"/>
      <c r="U6718"/>
      <c r="V6718"/>
    </row>
    <row r="6719" spans="1:22" x14ac:dyDescent="0.25">
      <c r="A6719">
        <v>2011</v>
      </c>
      <c r="B6719">
        <v>6</v>
      </c>
      <c r="C6719">
        <v>7</v>
      </c>
      <c r="D6719">
        <v>20</v>
      </c>
      <c r="E6719" s="13">
        <v>16.3</v>
      </c>
      <c r="F6719" s="7">
        <f>(((20-15)/(MIN($E$2:$E$8761)-15))*Data[[#This Row],[temperatuur]])+18.151</f>
        <v>14.72663025210084</v>
      </c>
      <c r="G6719" s="7">
        <f>Data[[#This Row],[Tintern ]]-Data[[#This Row],[temperatuur]]</f>
        <v>-1.5733697478991608</v>
      </c>
      <c r="H6719" s="7">
        <f>ROUND(IF(Data[[#This Row],[deltaT]]&gt;0,(Data[[#This Row],[Tintern ]]-Data[[#This Row],[temperatuur]])*Uitgangspunten!$B$9,0),1)</f>
        <v>0</v>
      </c>
      <c r="I6719"/>
      <c r="J6719"/>
      <c r="K6719" s="6"/>
      <c r="O6719" s="5"/>
      <c r="P6719" s="8"/>
      <c r="U6719"/>
      <c r="V6719"/>
    </row>
    <row r="6720" spans="1:22" x14ac:dyDescent="0.25">
      <c r="A6720">
        <v>2011</v>
      </c>
      <c r="B6720">
        <v>6</v>
      </c>
      <c r="C6720">
        <v>7</v>
      </c>
      <c r="D6720">
        <v>21</v>
      </c>
      <c r="E6720" s="13">
        <v>16.8</v>
      </c>
      <c r="F6720" s="7">
        <f>(((20-15)/(MIN($E$2:$E$8761)-15))*Data[[#This Row],[temperatuur]])+18.151</f>
        <v>14.621588235294118</v>
      </c>
      <c r="G6720" s="7">
        <f>Data[[#This Row],[Tintern ]]-Data[[#This Row],[temperatuur]]</f>
        <v>-2.1784117647058832</v>
      </c>
      <c r="H6720" s="7">
        <f>ROUND(IF(Data[[#This Row],[deltaT]]&gt;0,(Data[[#This Row],[Tintern ]]-Data[[#This Row],[temperatuur]])*Uitgangspunten!$B$9,0),1)</f>
        <v>0</v>
      </c>
      <c r="I6720"/>
      <c r="J6720"/>
      <c r="K6720" s="6"/>
      <c r="O6720" s="5"/>
      <c r="P6720" s="8"/>
      <c r="U6720"/>
      <c r="V6720"/>
    </row>
    <row r="6721" spans="1:22" x14ac:dyDescent="0.25">
      <c r="A6721">
        <v>2011</v>
      </c>
      <c r="B6721">
        <v>6</v>
      </c>
      <c r="C6721">
        <v>7</v>
      </c>
      <c r="D6721">
        <v>22</v>
      </c>
      <c r="E6721" s="13">
        <v>16.3</v>
      </c>
      <c r="F6721" s="7">
        <f>(((20-15)/(MIN($E$2:$E$8761)-15))*Data[[#This Row],[temperatuur]])+18.151</f>
        <v>14.72663025210084</v>
      </c>
      <c r="G6721" s="7">
        <f>Data[[#This Row],[Tintern ]]-Data[[#This Row],[temperatuur]]</f>
        <v>-1.5733697478991608</v>
      </c>
      <c r="H6721" s="7">
        <f>ROUND(IF(Data[[#This Row],[deltaT]]&gt;0,(Data[[#This Row],[Tintern ]]-Data[[#This Row],[temperatuur]])*Uitgangspunten!$B$9,0),1)</f>
        <v>0</v>
      </c>
      <c r="I6721"/>
      <c r="J6721"/>
      <c r="K6721" s="6"/>
      <c r="O6721" s="5"/>
      <c r="P6721" s="8"/>
      <c r="U6721"/>
      <c r="V6721"/>
    </row>
    <row r="6722" spans="1:22" x14ac:dyDescent="0.25">
      <c r="A6722">
        <v>2011</v>
      </c>
      <c r="B6722">
        <v>6</v>
      </c>
      <c r="C6722">
        <v>8</v>
      </c>
      <c r="D6722">
        <v>10</v>
      </c>
      <c r="E6722" s="13">
        <v>15.5</v>
      </c>
      <c r="F6722" s="7">
        <f>(((20-15)/(MIN($E$2:$E$8761)-15))*Data[[#This Row],[temperatuur]])+18.151</f>
        <v>14.894697478991596</v>
      </c>
      <c r="G6722" s="7">
        <f>Data[[#This Row],[Tintern ]]-Data[[#This Row],[temperatuur]]</f>
        <v>-0.60530252100840443</v>
      </c>
      <c r="H6722" s="7">
        <f>ROUND(IF(Data[[#This Row],[deltaT]]&gt;0,(Data[[#This Row],[Tintern ]]-Data[[#This Row],[temperatuur]])*Uitgangspunten!$B$9,0),1)</f>
        <v>0</v>
      </c>
      <c r="I6722">
        <f>(MAX(E6698:E6721)+MIN(E6698:E6721))/20</f>
        <v>1.8149999999999999</v>
      </c>
      <c r="J6722"/>
      <c r="K6722" s="6"/>
      <c r="O6722" s="5"/>
      <c r="P6722" s="8"/>
      <c r="U6722"/>
      <c r="V6722"/>
    </row>
    <row r="6723" spans="1:22" x14ac:dyDescent="0.25">
      <c r="A6723">
        <v>2011</v>
      </c>
      <c r="B6723">
        <v>6</v>
      </c>
      <c r="C6723">
        <v>8</v>
      </c>
      <c r="D6723">
        <v>11</v>
      </c>
      <c r="E6723" s="13">
        <v>15.4</v>
      </c>
      <c r="F6723" s="7">
        <f>(((20-15)/(MIN($E$2:$E$8761)-15))*Data[[#This Row],[temperatuur]])+18.151</f>
        <v>14.915705882352942</v>
      </c>
      <c r="G6723" s="7">
        <f>Data[[#This Row],[Tintern ]]-Data[[#This Row],[temperatuur]]</f>
        <v>-0.48429411764705854</v>
      </c>
      <c r="H6723" s="7">
        <f>ROUND(IF(Data[[#This Row],[deltaT]]&gt;0,(Data[[#This Row],[Tintern ]]-Data[[#This Row],[temperatuur]])*Uitgangspunten!$B$9,0),1)</f>
        <v>0</v>
      </c>
      <c r="I6723"/>
      <c r="J6723"/>
      <c r="K6723" s="6"/>
      <c r="O6723" s="5"/>
      <c r="P6723" s="8"/>
      <c r="U6723"/>
      <c r="V6723"/>
    </row>
    <row r="6724" spans="1:22" x14ac:dyDescent="0.25">
      <c r="A6724">
        <v>2011</v>
      </c>
      <c r="B6724">
        <v>6</v>
      </c>
      <c r="C6724">
        <v>8</v>
      </c>
      <c r="D6724">
        <v>12</v>
      </c>
      <c r="E6724" s="13">
        <v>16.900000000000002</v>
      </c>
      <c r="F6724" s="7">
        <f>(((20-15)/(MIN($E$2:$E$8761)-15))*Data[[#This Row],[temperatuur]])+18.151</f>
        <v>14.600579831932773</v>
      </c>
      <c r="G6724" s="7">
        <f>Data[[#This Row],[Tintern ]]-Data[[#This Row],[temperatuur]]</f>
        <v>-2.299420168067229</v>
      </c>
      <c r="H6724" s="7">
        <f>ROUND(IF(Data[[#This Row],[deltaT]]&gt;0,(Data[[#This Row],[Tintern ]]-Data[[#This Row],[temperatuur]])*Uitgangspunten!$B$9,0),1)</f>
        <v>0</v>
      </c>
      <c r="I6724"/>
      <c r="J6724"/>
      <c r="K6724" s="6"/>
      <c r="O6724" s="5"/>
      <c r="P6724" s="8"/>
      <c r="U6724"/>
      <c r="V6724"/>
    </row>
    <row r="6725" spans="1:22" x14ac:dyDescent="0.25">
      <c r="A6725">
        <v>2011</v>
      </c>
      <c r="B6725">
        <v>6</v>
      </c>
      <c r="C6725">
        <v>8</v>
      </c>
      <c r="D6725">
        <v>13</v>
      </c>
      <c r="E6725" s="13">
        <v>17</v>
      </c>
      <c r="F6725" s="7">
        <f>(((20-15)/(MIN($E$2:$E$8761)-15))*Data[[#This Row],[temperatuur]])+18.151</f>
        <v>14.579571428571429</v>
      </c>
      <c r="G6725" s="7">
        <f>Data[[#This Row],[Tintern ]]-Data[[#This Row],[temperatuur]]</f>
        <v>-2.4204285714285714</v>
      </c>
      <c r="H6725" s="7">
        <f>ROUND(IF(Data[[#This Row],[deltaT]]&gt;0,(Data[[#This Row],[Tintern ]]-Data[[#This Row],[temperatuur]])*Uitgangspunten!$B$9,0),1)</f>
        <v>0</v>
      </c>
      <c r="I6725"/>
      <c r="J6725"/>
      <c r="K6725" s="6"/>
      <c r="O6725" s="5"/>
      <c r="P6725" s="8"/>
      <c r="U6725"/>
      <c r="V6725"/>
    </row>
    <row r="6726" spans="1:22" x14ac:dyDescent="0.25">
      <c r="A6726">
        <v>2011</v>
      </c>
      <c r="B6726">
        <v>6</v>
      </c>
      <c r="C6726">
        <v>8</v>
      </c>
      <c r="D6726">
        <v>14</v>
      </c>
      <c r="E6726" s="13">
        <v>17.2</v>
      </c>
      <c r="F6726" s="7">
        <f>(((20-15)/(MIN($E$2:$E$8761)-15))*Data[[#This Row],[temperatuur]])+18.151</f>
        <v>14.53755462184874</v>
      </c>
      <c r="G6726" s="7">
        <f>Data[[#This Row],[Tintern ]]-Data[[#This Row],[temperatuur]]</f>
        <v>-2.6624453781512596</v>
      </c>
      <c r="H6726" s="7">
        <f>ROUND(IF(Data[[#This Row],[deltaT]]&gt;0,(Data[[#This Row],[Tintern ]]-Data[[#This Row],[temperatuur]])*Uitgangspunten!$B$9,0),1)</f>
        <v>0</v>
      </c>
      <c r="I6726"/>
      <c r="J6726"/>
      <c r="K6726" s="6"/>
      <c r="O6726" s="5"/>
      <c r="P6726" s="8"/>
      <c r="U6726"/>
      <c r="V6726"/>
    </row>
    <row r="6727" spans="1:22" x14ac:dyDescent="0.25">
      <c r="A6727">
        <v>2011</v>
      </c>
      <c r="B6727">
        <v>6</v>
      </c>
      <c r="C6727">
        <v>8</v>
      </c>
      <c r="D6727">
        <v>15</v>
      </c>
      <c r="E6727" s="13">
        <v>17.3</v>
      </c>
      <c r="F6727" s="7">
        <f>(((20-15)/(MIN($E$2:$E$8761)-15))*Data[[#This Row],[temperatuur]])+18.151</f>
        <v>14.516546218487395</v>
      </c>
      <c r="G6727" s="7">
        <f>Data[[#This Row],[Tintern ]]-Data[[#This Row],[temperatuur]]</f>
        <v>-2.7834537815126055</v>
      </c>
      <c r="H6727" s="7">
        <f>ROUND(IF(Data[[#This Row],[deltaT]]&gt;0,(Data[[#This Row],[Tintern ]]-Data[[#This Row],[temperatuur]])*Uitgangspunten!$B$9,0),1)</f>
        <v>0</v>
      </c>
      <c r="I6727"/>
      <c r="J6727"/>
      <c r="K6727" s="6"/>
      <c r="O6727" s="5"/>
      <c r="P6727" s="8"/>
      <c r="U6727"/>
      <c r="V6727"/>
    </row>
    <row r="6728" spans="1:22" x14ac:dyDescent="0.25">
      <c r="A6728">
        <v>2011</v>
      </c>
      <c r="B6728">
        <v>6</v>
      </c>
      <c r="C6728">
        <v>8</v>
      </c>
      <c r="D6728">
        <v>16</v>
      </c>
      <c r="E6728" s="13">
        <v>17.900000000000002</v>
      </c>
      <c r="F6728" s="7">
        <f>(((20-15)/(MIN($E$2:$E$8761)-15))*Data[[#This Row],[temperatuur]])+18.151</f>
        <v>14.390495798319327</v>
      </c>
      <c r="G6728" s="7">
        <f>Data[[#This Row],[Tintern ]]-Data[[#This Row],[temperatuur]]</f>
        <v>-3.5095042016806755</v>
      </c>
      <c r="H6728" s="7">
        <f>ROUND(IF(Data[[#This Row],[deltaT]]&gt;0,(Data[[#This Row],[Tintern ]]-Data[[#This Row],[temperatuur]])*Uitgangspunten!$B$9,0),1)</f>
        <v>0</v>
      </c>
      <c r="I6728"/>
      <c r="J6728"/>
      <c r="K6728" s="6"/>
      <c r="O6728" s="5"/>
      <c r="P6728" s="8"/>
      <c r="U6728"/>
      <c r="V6728"/>
    </row>
    <row r="6729" spans="1:22" x14ac:dyDescent="0.25">
      <c r="A6729">
        <v>2011</v>
      </c>
      <c r="B6729">
        <v>6</v>
      </c>
      <c r="C6729">
        <v>8</v>
      </c>
      <c r="D6729">
        <v>17</v>
      </c>
      <c r="E6729" s="13">
        <v>17.8</v>
      </c>
      <c r="F6729" s="7">
        <f>(((20-15)/(MIN($E$2:$E$8761)-15))*Data[[#This Row],[temperatuur]])+18.151</f>
        <v>14.411504201680671</v>
      </c>
      <c r="G6729" s="7">
        <f>Data[[#This Row],[Tintern ]]-Data[[#This Row],[temperatuur]]</f>
        <v>-3.3884957983193296</v>
      </c>
      <c r="H6729" s="7">
        <f>ROUND(IF(Data[[#This Row],[deltaT]]&gt;0,(Data[[#This Row],[Tintern ]]-Data[[#This Row],[temperatuur]])*Uitgangspunten!$B$9,0),1)</f>
        <v>0</v>
      </c>
      <c r="I6729"/>
      <c r="J6729"/>
      <c r="K6729" s="6"/>
      <c r="O6729" s="5"/>
      <c r="P6729" s="8"/>
      <c r="U6729"/>
      <c r="V6729"/>
    </row>
    <row r="6730" spans="1:22" x14ac:dyDescent="0.25">
      <c r="A6730">
        <v>2011</v>
      </c>
      <c r="B6730">
        <v>6</v>
      </c>
      <c r="C6730">
        <v>8</v>
      </c>
      <c r="D6730">
        <v>18</v>
      </c>
      <c r="E6730" s="13">
        <v>17.2</v>
      </c>
      <c r="F6730" s="7">
        <f>(((20-15)/(MIN($E$2:$E$8761)-15))*Data[[#This Row],[temperatuur]])+18.151</f>
        <v>14.53755462184874</v>
      </c>
      <c r="G6730" s="7">
        <f>Data[[#This Row],[Tintern ]]-Data[[#This Row],[temperatuur]]</f>
        <v>-2.6624453781512596</v>
      </c>
      <c r="H6730" s="7">
        <f>ROUND(IF(Data[[#This Row],[deltaT]]&gt;0,(Data[[#This Row],[Tintern ]]-Data[[#This Row],[temperatuur]])*Uitgangspunten!$B$9,0),1)</f>
        <v>0</v>
      </c>
      <c r="I6730"/>
      <c r="J6730"/>
      <c r="K6730" s="6"/>
      <c r="O6730" s="5"/>
      <c r="P6730" s="8"/>
      <c r="U6730"/>
      <c r="V6730"/>
    </row>
    <row r="6731" spans="1:22" x14ac:dyDescent="0.25">
      <c r="A6731">
        <v>2011</v>
      </c>
      <c r="B6731">
        <v>6</v>
      </c>
      <c r="C6731">
        <v>8</v>
      </c>
      <c r="D6731">
        <v>19</v>
      </c>
      <c r="E6731" s="13">
        <v>16.2</v>
      </c>
      <c r="F6731" s="7">
        <f>(((20-15)/(MIN($E$2:$E$8761)-15))*Data[[#This Row],[temperatuur]])+18.151</f>
        <v>14.747638655462184</v>
      </c>
      <c r="G6731" s="7">
        <f>Data[[#This Row],[Tintern ]]-Data[[#This Row],[temperatuur]]</f>
        <v>-1.452361344537815</v>
      </c>
      <c r="H6731" s="7">
        <f>ROUND(IF(Data[[#This Row],[deltaT]]&gt;0,(Data[[#This Row],[Tintern ]]-Data[[#This Row],[temperatuur]])*Uitgangspunten!$B$9,0),1)</f>
        <v>0</v>
      </c>
      <c r="I6731"/>
      <c r="J6731"/>
      <c r="K6731" s="6"/>
      <c r="O6731" s="5"/>
      <c r="P6731" s="8"/>
      <c r="U6731"/>
      <c r="V6731"/>
    </row>
    <row r="6732" spans="1:22" x14ac:dyDescent="0.25">
      <c r="A6732">
        <v>2011</v>
      </c>
      <c r="B6732">
        <v>6</v>
      </c>
      <c r="C6732">
        <v>9</v>
      </c>
      <c r="D6732">
        <v>8</v>
      </c>
      <c r="E6732" s="13">
        <v>15.100000000000001</v>
      </c>
      <c r="F6732" s="7">
        <f>(((20-15)/(MIN($E$2:$E$8761)-15))*Data[[#This Row],[temperatuur]])+18.151</f>
        <v>14.978731092436973</v>
      </c>
      <c r="G6732" s="7">
        <f>Data[[#This Row],[Tintern ]]-Data[[#This Row],[temperatuur]]</f>
        <v>-0.12126890756302799</v>
      </c>
      <c r="H6732" s="7">
        <f>ROUND(IF(Data[[#This Row],[deltaT]]&gt;0,(Data[[#This Row],[Tintern ]]-Data[[#This Row],[temperatuur]])*Uitgangspunten!$B$9,0),1)</f>
        <v>0</v>
      </c>
      <c r="I6732"/>
      <c r="J6732"/>
      <c r="K6732" s="6"/>
      <c r="O6732" s="5"/>
      <c r="P6732" s="8"/>
      <c r="U6732"/>
      <c r="V6732"/>
    </row>
    <row r="6733" spans="1:22" x14ac:dyDescent="0.25">
      <c r="A6733">
        <v>2011</v>
      </c>
      <c r="B6733">
        <v>6</v>
      </c>
      <c r="C6733">
        <v>9</v>
      </c>
      <c r="D6733">
        <v>9</v>
      </c>
      <c r="E6733" s="13">
        <v>17.100000000000001</v>
      </c>
      <c r="F6733" s="7">
        <f>(((20-15)/(MIN($E$2:$E$8761)-15))*Data[[#This Row],[temperatuur]])+18.151</f>
        <v>14.558563025210084</v>
      </c>
      <c r="G6733" s="7">
        <f>Data[[#This Row],[Tintern ]]-Data[[#This Row],[temperatuur]]</f>
        <v>-2.5414369747899173</v>
      </c>
      <c r="H6733" s="7">
        <f>ROUND(IF(Data[[#This Row],[deltaT]]&gt;0,(Data[[#This Row],[Tintern ]]-Data[[#This Row],[temperatuur]])*Uitgangspunten!$B$9,0),1)</f>
        <v>0</v>
      </c>
      <c r="I6733"/>
      <c r="J6733"/>
      <c r="K6733" s="6"/>
      <c r="O6733" s="5"/>
      <c r="P6733" s="8"/>
      <c r="U6733"/>
      <c r="V6733"/>
    </row>
    <row r="6734" spans="1:22" x14ac:dyDescent="0.25">
      <c r="A6734">
        <v>2011</v>
      </c>
      <c r="B6734">
        <v>6</v>
      </c>
      <c r="C6734">
        <v>9</v>
      </c>
      <c r="D6734">
        <v>12</v>
      </c>
      <c r="E6734" s="13">
        <v>17.3</v>
      </c>
      <c r="F6734" s="7">
        <f>(((20-15)/(MIN($E$2:$E$8761)-15))*Data[[#This Row],[temperatuur]])+18.151</f>
        <v>14.516546218487395</v>
      </c>
      <c r="G6734" s="7">
        <f>Data[[#This Row],[Tintern ]]-Data[[#This Row],[temperatuur]]</f>
        <v>-2.7834537815126055</v>
      </c>
      <c r="H6734" s="7">
        <f>ROUND(IF(Data[[#This Row],[deltaT]]&gt;0,(Data[[#This Row],[Tintern ]]-Data[[#This Row],[temperatuur]])*Uitgangspunten!$B$9,0),1)</f>
        <v>0</v>
      </c>
      <c r="I6734"/>
      <c r="J6734"/>
      <c r="K6734" s="6"/>
      <c r="O6734" s="5"/>
      <c r="P6734" s="8"/>
      <c r="U6734"/>
      <c r="V6734"/>
    </row>
    <row r="6735" spans="1:22" x14ac:dyDescent="0.25">
      <c r="A6735">
        <v>2011</v>
      </c>
      <c r="B6735">
        <v>6</v>
      </c>
      <c r="C6735">
        <v>9</v>
      </c>
      <c r="D6735">
        <v>13</v>
      </c>
      <c r="E6735" s="13">
        <v>17</v>
      </c>
      <c r="F6735" s="7">
        <f>(((20-15)/(MIN($E$2:$E$8761)-15))*Data[[#This Row],[temperatuur]])+18.151</f>
        <v>14.579571428571429</v>
      </c>
      <c r="G6735" s="7">
        <f>Data[[#This Row],[Tintern ]]-Data[[#This Row],[temperatuur]]</f>
        <v>-2.4204285714285714</v>
      </c>
      <c r="H6735" s="7">
        <f>ROUND(IF(Data[[#This Row],[deltaT]]&gt;0,(Data[[#This Row],[Tintern ]]-Data[[#This Row],[temperatuur]])*Uitgangspunten!$B$9,0),1)</f>
        <v>0</v>
      </c>
      <c r="I6735"/>
      <c r="J6735"/>
      <c r="K6735" s="6"/>
      <c r="O6735" s="5"/>
      <c r="P6735" s="8"/>
      <c r="U6735"/>
      <c r="V6735"/>
    </row>
    <row r="6736" spans="1:22" x14ac:dyDescent="0.25">
      <c r="A6736">
        <v>2011</v>
      </c>
      <c r="B6736">
        <v>6</v>
      </c>
      <c r="C6736">
        <v>9</v>
      </c>
      <c r="D6736">
        <v>14</v>
      </c>
      <c r="E6736" s="13">
        <v>18</v>
      </c>
      <c r="F6736" s="7">
        <f>(((20-15)/(MIN($E$2:$E$8761)-15))*Data[[#This Row],[temperatuur]])+18.151</f>
        <v>14.369487394957982</v>
      </c>
      <c r="G6736" s="7">
        <f>Data[[#This Row],[Tintern ]]-Data[[#This Row],[temperatuur]]</f>
        <v>-3.6305126050420178</v>
      </c>
      <c r="H6736" s="7">
        <f>ROUND(IF(Data[[#This Row],[deltaT]]&gt;0,(Data[[#This Row],[Tintern ]]-Data[[#This Row],[temperatuur]])*Uitgangspunten!$B$9,0),1)</f>
        <v>0</v>
      </c>
      <c r="I6736"/>
      <c r="J6736"/>
      <c r="K6736" s="6"/>
      <c r="O6736" s="5"/>
      <c r="P6736" s="8"/>
      <c r="U6736"/>
      <c r="V6736"/>
    </row>
    <row r="6737" spans="1:22" x14ac:dyDescent="0.25">
      <c r="A6737">
        <v>2011</v>
      </c>
      <c r="B6737">
        <v>6</v>
      </c>
      <c r="C6737">
        <v>9</v>
      </c>
      <c r="D6737">
        <v>15</v>
      </c>
      <c r="E6737" s="13">
        <v>17.900000000000002</v>
      </c>
      <c r="F6737" s="7">
        <f>(((20-15)/(MIN($E$2:$E$8761)-15))*Data[[#This Row],[temperatuur]])+18.151</f>
        <v>14.390495798319327</v>
      </c>
      <c r="G6737" s="7">
        <f>Data[[#This Row],[Tintern ]]-Data[[#This Row],[temperatuur]]</f>
        <v>-3.5095042016806755</v>
      </c>
      <c r="H6737" s="7">
        <f>ROUND(IF(Data[[#This Row],[deltaT]]&gt;0,(Data[[#This Row],[Tintern ]]-Data[[#This Row],[temperatuur]])*Uitgangspunten!$B$9,0),1)</f>
        <v>0</v>
      </c>
      <c r="I6737"/>
      <c r="J6737"/>
      <c r="K6737" s="6"/>
      <c r="O6737" s="5"/>
      <c r="P6737" s="8"/>
      <c r="U6737"/>
      <c r="V6737"/>
    </row>
    <row r="6738" spans="1:22" x14ac:dyDescent="0.25">
      <c r="A6738">
        <v>2011</v>
      </c>
      <c r="B6738">
        <v>6</v>
      </c>
      <c r="C6738">
        <v>9</v>
      </c>
      <c r="D6738">
        <v>16</v>
      </c>
      <c r="E6738" s="13">
        <v>17.900000000000002</v>
      </c>
      <c r="F6738" s="7">
        <f>(((20-15)/(MIN($E$2:$E$8761)-15))*Data[[#This Row],[temperatuur]])+18.151</f>
        <v>14.390495798319327</v>
      </c>
      <c r="G6738" s="7">
        <f>Data[[#This Row],[Tintern ]]-Data[[#This Row],[temperatuur]]</f>
        <v>-3.5095042016806755</v>
      </c>
      <c r="H6738" s="7">
        <f>ROUND(IF(Data[[#This Row],[deltaT]]&gt;0,(Data[[#This Row],[Tintern ]]-Data[[#This Row],[temperatuur]])*Uitgangspunten!$B$9,0),1)</f>
        <v>0</v>
      </c>
      <c r="I6738"/>
      <c r="J6738"/>
      <c r="K6738" s="6"/>
      <c r="O6738" s="5"/>
      <c r="P6738" s="8"/>
      <c r="U6738"/>
      <c r="V6738"/>
    </row>
    <row r="6739" spans="1:22" x14ac:dyDescent="0.25">
      <c r="A6739">
        <v>2011</v>
      </c>
      <c r="B6739">
        <v>6</v>
      </c>
      <c r="C6739">
        <v>9</v>
      </c>
      <c r="D6739">
        <v>17</v>
      </c>
      <c r="E6739" s="13">
        <v>18.100000000000001</v>
      </c>
      <c r="F6739" s="7">
        <f>(((20-15)/(MIN($E$2:$E$8761)-15))*Data[[#This Row],[temperatuur]])+18.151</f>
        <v>14.348478991596638</v>
      </c>
      <c r="G6739" s="7">
        <f>Data[[#This Row],[Tintern ]]-Data[[#This Row],[temperatuur]]</f>
        <v>-3.7515210084033637</v>
      </c>
      <c r="H6739" s="7">
        <f>ROUND(IF(Data[[#This Row],[deltaT]]&gt;0,(Data[[#This Row],[Tintern ]]-Data[[#This Row],[temperatuur]])*Uitgangspunten!$B$9,0),1)</f>
        <v>0</v>
      </c>
      <c r="I6739"/>
      <c r="J6739"/>
      <c r="K6739" s="6"/>
      <c r="O6739" s="5"/>
      <c r="P6739" s="8"/>
      <c r="U6739"/>
      <c r="V6739"/>
    </row>
    <row r="6740" spans="1:22" x14ac:dyDescent="0.25">
      <c r="A6740">
        <v>2011</v>
      </c>
      <c r="B6740">
        <v>6</v>
      </c>
      <c r="C6740">
        <v>9</v>
      </c>
      <c r="D6740">
        <v>18</v>
      </c>
      <c r="E6740" s="13">
        <v>17.100000000000001</v>
      </c>
      <c r="F6740" s="7">
        <f>(((20-15)/(MIN($E$2:$E$8761)-15))*Data[[#This Row],[temperatuur]])+18.151</f>
        <v>14.558563025210084</v>
      </c>
      <c r="G6740" s="7">
        <f>Data[[#This Row],[Tintern ]]-Data[[#This Row],[temperatuur]]</f>
        <v>-2.5414369747899173</v>
      </c>
      <c r="H6740" s="7">
        <f>ROUND(IF(Data[[#This Row],[deltaT]]&gt;0,(Data[[#This Row],[Tintern ]]-Data[[#This Row],[temperatuur]])*Uitgangspunten!$B$9,0),1)</f>
        <v>0</v>
      </c>
      <c r="I6740"/>
      <c r="J6740"/>
      <c r="K6740" s="6"/>
      <c r="O6740" s="5"/>
      <c r="P6740" s="8"/>
      <c r="U6740"/>
      <c r="V6740"/>
    </row>
    <row r="6741" spans="1:22" x14ac:dyDescent="0.25">
      <c r="A6741">
        <v>2011</v>
      </c>
      <c r="B6741">
        <v>6</v>
      </c>
      <c r="C6741">
        <v>9</v>
      </c>
      <c r="D6741">
        <v>19</v>
      </c>
      <c r="E6741" s="13">
        <v>16.100000000000001</v>
      </c>
      <c r="F6741" s="7">
        <f>(((20-15)/(MIN($E$2:$E$8761)-15))*Data[[#This Row],[temperatuur]])+18.151</f>
        <v>14.768647058823529</v>
      </c>
      <c r="G6741" s="7">
        <f>Data[[#This Row],[Tintern ]]-Data[[#This Row],[temperatuur]]</f>
        <v>-1.3313529411764726</v>
      </c>
      <c r="H6741" s="7">
        <f>ROUND(IF(Data[[#This Row],[deltaT]]&gt;0,(Data[[#This Row],[Tintern ]]-Data[[#This Row],[temperatuur]])*Uitgangspunten!$B$9,0),1)</f>
        <v>0</v>
      </c>
      <c r="I6741"/>
      <c r="J6741"/>
      <c r="K6741" s="6"/>
      <c r="O6741" s="5"/>
      <c r="P6741" s="8"/>
      <c r="U6741"/>
      <c r="V6741"/>
    </row>
    <row r="6742" spans="1:22" x14ac:dyDescent="0.25">
      <c r="A6742">
        <v>2011</v>
      </c>
      <c r="B6742">
        <v>6</v>
      </c>
      <c r="C6742">
        <v>10</v>
      </c>
      <c r="D6742">
        <v>8</v>
      </c>
      <c r="E6742" s="13">
        <v>15.700000000000001</v>
      </c>
      <c r="F6742" s="7">
        <f>(((20-15)/(MIN($E$2:$E$8761)-15))*Data[[#This Row],[temperatuur]])+18.151</f>
        <v>14.852680672268907</v>
      </c>
      <c r="G6742" s="7">
        <f>Data[[#This Row],[Tintern ]]-Data[[#This Row],[temperatuur]]</f>
        <v>-0.84731932773109442</v>
      </c>
      <c r="H6742" s="7">
        <f>ROUND(IF(Data[[#This Row],[deltaT]]&gt;0,(Data[[#This Row],[Tintern ]]-Data[[#This Row],[temperatuur]])*Uitgangspunten!$B$9,0),1)</f>
        <v>0</v>
      </c>
      <c r="I6742"/>
      <c r="J6742"/>
      <c r="K6742" s="6"/>
      <c r="O6742" s="5"/>
      <c r="P6742" s="8"/>
      <c r="U6742"/>
      <c r="V6742"/>
    </row>
    <row r="6743" spans="1:22" x14ac:dyDescent="0.25">
      <c r="A6743">
        <v>2011</v>
      </c>
      <c r="B6743">
        <v>6</v>
      </c>
      <c r="C6743">
        <v>10</v>
      </c>
      <c r="D6743">
        <v>9</v>
      </c>
      <c r="E6743" s="13">
        <v>16.2</v>
      </c>
      <c r="F6743" s="7">
        <f>(((20-15)/(MIN($E$2:$E$8761)-15))*Data[[#This Row],[temperatuur]])+18.151</f>
        <v>14.747638655462184</v>
      </c>
      <c r="G6743" s="7">
        <f>Data[[#This Row],[Tintern ]]-Data[[#This Row],[temperatuur]]</f>
        <v>-1.452361344537815</v>
      </c>
      <c r="H6743" s="7">
        <f>ROUND(IF(Data[[#This Row],[deltaT]]&gt;0,(Data[[#This Row],[Tintern ]]-Data[[#This Row],[temperatuur]])*Uitgangspunten!$B$9,0),1)</f>
        <v>0</v>
      </c>
      <c r="I6743"/>
      <c r="J6743"/>
      <c r="K6743" s="6"/>
      <c r="O6743" s="5"/>
      <c r="P6743" s="8"/>
      <c r="U6743"/>
      <c r="V6743"/>
    </row>
    <row r="6744" spans="1:22" x14ac:dyDescent="0.25">
      <c r="A6744">
        <v>2011</v>
      </c>
      <c r="B6744">
        <v>6</v>
      </c>
      <c r="C6744">
        <v>10</v>
      </c>
      <c r="D6744">
        <v>10</v>
      </c>
      <c r="E6744" s="13">
        <v>17.600000000000001</v>
      </c>
      <c r="F6744" s="7">
        <f>(((20-15)/(MIN($E$2:$E$8761)-15))*Data[[#This Row],[temperatuur]])+18.151</f>
        <v>14.45352100840336</v>
      </c>
      <c r="G6744" s="7">
        <f>Data[[#This Row],[Tintern ]]-Data[[#This Row],[temperatuur]]</f>
        <v>-3.1464789915966414</v>
      </c>
      <c r="H6744" s="7">
        <f>ROUND(IF(Data[[#This Row],[deltaT]]&gt;0,(Data[[#This Row],[Tintern ]]-Data[[#This Row],[temperatuur]])*Uitgangspunten!$B$9,0),1)</f>
        <v>0</v>
      </c>
      <c r="I6744"/>
      <c r="J6744"/>
      <c r="K6744" s="6"/>
      <c r="O6744" s="5"/>
      <c r="P6744" s="8"/>
      <c r="U6744"/>
      <c r="V6744"/>
    </row>
    <row r="6745" spans="1:22" x14ac:dyDescent="0.25">
      <c r="A6745">
        <v>2011</v>
      </c>
      <c r="B6745">
        <v>6</v>
      </c>
      <c r="C6745">
        <v>10</v>
      </c>
      <c r="D6745">
        <v>11</v>
      </c>
      <c r="E6745" s="13">
        <v>17.8</v>
      </c>
      <c r="F6745" s="7">
        <f>(((20-15)/(MIN($E$2:$E$8761)-15))*Data[[#This Row],[temperatuur]])+18.151</f>
        <v>14.411504201680671</v>
      </c>
      <c r="G6745" s="7">
        <f>Data[[#This Row],[Tintern ]]-Data[[#This Row],[temperatuur]]</f>
        <v>-3.3884957983193296</v>
      </c>
      <c r="H6745" s="7">
        <f>ROUND(IF(Data[[#This Row],[deltaT]]&gt;0,(Data[[#This Row],[Tintern ]]-Data[[#This Row],[temperatuur]])*Uitgangspunten!$B$9,0),1)</f>
        <v>0</v>
      </c>
      <c r="I6745"/>
      <c r="J6745"/>
      <c r="K6745" s="6"/>
      <c r="O6745" s="5"/>
      <c r="P6745" s="8"/>
      <c r="U6745"/>
      <c r="V6745"/>
    </row>
    <row r="6746" spans="1:22" x14ac:dyDescent="0.25">
      <c r="A6746">
        <v>2011</v>
      </c>
      <c r="B6746">
        <v>6</v>
      </c>
      <c r="C6746">
        <v>10</v>
      </c>
      <c r="D6746">
        <v>12</v>
      </c>
      <c r="E6746" s="13">
        <v>18.400000000000002</v>
      </c>
      <c r="F6746" s="7">
        <f>(((20-15)/(MIN($E$2:$E$8761)-15))*Data[[#This Row],[temperatuur]])+18.151</f>
        <v>14.285453781512604</v>
      </c>
      <c r="G6746" s="7">
        <f>Data[[#This Row],[Tintern ]]-Data[[#This Row],[temperatuur]]</f>
        <v>-4.1145462184873978</v>
      </c>
      <c r="H6746" s="7">
        <f>ROUND(IF(Data[[#This Row],[deltaT]]&gt;0,(Data[[#This Row],[Tintern ]]-Data[[#This Row],[temperatuur]])*Uitgangspunten!$B$9,0),1)</f>
        <v>0</v>
      </c>
      <c r="I6746">
        <f>(MAX(E6722:E6745)+MIN(E6722:E6745))/20</f>
        <v>1.6600000000000001</v>
      </c>
      <c r="J6746"/>
      <c r="K6746" s="6"/>
      <c r="O6746" s="5"/>
      <c r="P6746" s="8"/>
      <c r="U6746"/>
      <c r="V6746"/>
    </row>
    <row r="6747" spans="1:22" x14ac:dyDescent="0.25">
      <c r="A6747">
        <v>2011</v>
      </c>
      <c r="B6747">
        <v>6</v>
      </c>
      <c r="C6747">
        <v>10</v>
      </c>
      <c r="D6747">
        <v>13</v>
      </c>
      <c r="E6747" s="13">
        <v>18.900000000000002</v>
      </c>
      <c r="F6747" s="7">
        <f>(((20-15)/(MIN($E$2:$E$8761)-15))*Data[[#This Row],[temperatuur]])+18.151</f>
        <v>14.180411764705882</v>
      </c>
      <c r="G6747" s="7">
        <f>Data[[#This Row],[Tintern ]]-Data[[#This Row],[temperatuur]]</f>
        <v>-4.7195882352941201</v>
      </c>
      <c r="H6747" s="7">
        <f>ROUND(IF(Data[[#This Row],[deltaT]]&gt;0,(Data[[#This Row],[Tintern ]]-Data[[#This Row],[temperatuur]])*Uitgangspunten!$B$9,0),1)</f>
        <v>0</v>
      </c>
      <c r="I6747"/>
      <c r="J6747"/>
      <c r="K6747" s="6"/>
      <c r="O6747" s="5"/>
      <c r="P6747" s="8"/>
      <c r="U6747"/>
      <c r="V6747"/>
    </row>
    <row r="6748" spans="1:22" x14ac:dyDescent="0.25">
      <c r="A6748">
        <v>2011</v>
      </c>
      <c r="B6748">
        <v>6</v>
      </c>
      <c r="C6748">
        <v>10</v>
      </c>
      <c r="D6748">
        <v>14</v>
      </c>
      <c r="E6748" s="13">
        <v>18.900000000000002</v>
      </c>
      <c r="F6748" s="7">
        <f>(((20-15)/(MIN($E$2:$E$8761)-15))*Data[[#This Row],[temperatuur]])+18.151</f>
        <v>14.180411764705882</v>
      </c>
      <c r="G6748" s="7">
        <f>Data[[#This Row],[Tintern ]]-Data[[#This Row],[temperatuur]]</f>
        <v>-4.7195882352941201</v>
      </c>
      <c r="H6748" s="7">
        <f>ROUND(IF(Data[[#This Row],[deltaT]]&gt;0,(Data[[#This Row],[Tintern ]]-Data[[#This Row],[temperatuur]])*Uitgangspunten!$B$9,0),1)</f>
        <v>0</v>
      </c>
      <c r="I6748"/>
      <c r="J6748"/>
      <c r="K6748" s="6"/>
      <c r="O6748" s="5"/>
      <c r="P6748" s="8"/>
      <c r="U6748"/>
      <c r="V6748"/>
    </row>
    <row r="6749" spans="1:22" x14ac:dyDescent="0.25">
      <c r="A6749">
        <v>2011</v>
      </c>
      <c r="B6749">
        <v>6</v>
      </c>
      <c r="C6749">
        <v>10</v>
      </c>
      <c r="D6749">
        <v>15</v>
      </c>
      <c r="E6749" s="13">
        <v>16.8</v>
      </c>
      <c r="F6749" s="7">
        <f>(((20-15)/(MIN($E$2:$E$8761)-15))*Data[[#This Row],[temperatuur]])+18.151</f>
        <v>14.621588235294118</v>
      </c>
      <c r="G6749" s="7">
        <f>Data[[#This Row],[Tintern ]]-Data[[#This Row],[temperatuur]]</f>
        <v>-2.1784117647058832</v>
      </c>
      <c r="H6749" s="7">
        <f>ROUND(IF(Data[[#This Row],[deltaT]]&gt;0,(Data[[#This Row],[Tintern ]]-Data[[#This Row],[temperatuur]])*Uitgangspunten!$B$9,0),1)</f>
        <v>0</v>
      </c>
      <c r="I6749"/>
      <c r="J6749"/>
      <c r="K6749" s="6"/>
      <c r="O6749" s="5"/>
      <c r="P6749" s="8"/>
      <c r="U6749"/>
      <c r="V6749"/>
    </row>
    <row r="6750" spans="1:22" x14ac:dyDescent="0.25">
      <c r="A6750">
        <v>2011</v>
      </c>
      <c r="B6750">
        <v>6</v>
      </c>
      <c r="C6750">
        <v>10</v>
      </c>
      <c r="D6750">
        <v>16</v>
      </c>
      <c r="E6750" s="13">
        <v>17.8</v>
      </c>
      <c r="F6750" s="7">
        <f>(((20-15)/(MIN($E$2:$E$8761)-15))*Data[[#This Row],[temperatuur]])+18.151</f>
        <v>14.411504201680671</v>
      </c>
      <c r="G6750" s="7">
        <f>Data[[#This Row],[Tintern ]]-Data[[#This Row],[temperatuur]]</f>
        <v>-3.3884957983193296</v>
      </c>
      <c r="H6750" s="7">
        <f>ROUND(IF(Data[[#This Row],[deltaT]]&gt;0,(Data[[#This Row],[Tintern ]]-Data[[#This Row],[temperatuur]])*Uitgangspunten!$B$9,0),1)</f>
        <v>0</v>
      </c>
      <c r="I6750"/>
      <c r="J6750"/>
      <c r="K6750" s="6"/>
      <c r="O6750" s="5"/>
      <c r="P6750" s="8"/>
      <c r="U6750"/>
      <c r="V6750"/>
    </row>
    <row r="6751" spans="1:22" x14ac:dyDescent="0.25">
      <c r="A6751">
        <v>2011</v>
      </c>
      <c r="B6751">
        <v>6</v>
      </c>
      <c r="C6751">
        <v>11</v>
      </c>
      <c r="D6751">
        <v>14</v>
      </c>
      <c r="E6751" s="13">
        <v>15.600000000000001</v>
      </c>
      <c r="F6751" s="7">
        <f>(((20-15)/(MIN($E$2:$E$8761)-15))*Data[[#This Row],[temperatuur]])+18.151</f>
        <v>14.873689075630251</v>
      </c>
      <c r="G6751" s="7">
        <f>Data[[#This Row],[Tintern ]]-Data[[#This Row],[temperatuur]]</f>
        <v>-0.72631092436975031</v>
      </c>
      <c r="H6751" s="7">
        <f>ROUND(IF(Data[[#This Row],[deltaT]]&gt;0,(Data[[#This Row],[Tintern ]]-Data[[#This Row],[temperatuur]])*Uitgangspunten!$B$9,0),1)</f>
        <v>0</v>
      </c>
      <c r="I6751"/>
      <c r="J6751"/>
      <c r="K6751" s="6"/>
      <c r="O6751" s="5"/>
      <c r="P6751" s="8"/>
      <c r="U6751"/>
      <c r="V6751"/>
    </row>
    <row r="6752" spans="1:22" x14ac:dyDescent="0.25">
      <c r="A6752">
        <v>2011</v>
      </c>
      <c r="B6752">
        <v>6</v>
      </c>
      <c r="C6752">
        <v>11</v>
      </c>
      <c r="D6752">
        <v>15</v>
      </c>
      <c r="E6752" s="13">
        <v>15.3</v>
      </c>
      <c r="F6752" s="7">
        <f>(((20-15)/(MIN($E$2:$E$8761)-15))*Data[[#This Row],[temperatuur]])+18.151</f>
        <v>14.936714285714285</v>
      </c>
      <c r="G6752" s="7">
        <f>Data[[#This Row],[Tintern ]]-Data[[#This Row],[temperatuur]]</f>
        <v>-0.36328571428571621</v>
      </c>
      <c r="H6752" s="7">
        <f>ROUND(IF(Data[[#This Row],[deltaT]]&gt;0,(Data[[#This Row],[Tintern ]]-Data[[#This Row],[temperatuur]])*Uitgangspunten!$B$9,0),1)</f>
        <v>0</v>
      </c>
      <c r="I6752"/>
      <c r="J6752"/>
      <c r="K6752" s="6"/>
      <c r="O6752" s="5"/>
      <c r="P6752" s="8"/>
      <c r="U6752"/>
      <c r="V6752"/>
    </row>
    <row r="6753" spans="1:22" x14ac:dyDescent="0.25">
      <c r="A6753">
        <v>2011</v>
      </c>
      <c r="B6753">
        <v>6</v>
      </c>
      <c r="C6753">
        <v>11</v>
      </c>
      <c r="D6753">
        <v>16</v>
      </c>
      <c r="E6753" s="13">
        <v>15.700000000000001</v>
      </c>
      <c r="F6753" s="7">
        <f>(((20-15)/(MIN($E$2:$E$8761)-15))*Data[[#This Row],[temperatuur]])+18.151</f>
        <v>14.852680672268907</v>
      </c>
      <c r="G6753" s="7">
        <f>Data[[#This Row],[Tintern ]]-Data[[#This Row],[temperatuur]]</f>
        <v>-0.84731932773109442</v>
      </c>
      <c r="H6753" s="7">
        <f>ROUND(IF(Data[[#This Row],[deltaT]]&gt;0,(Data[[#This Row],[Tintern ]]-Data[[#This Row],[temperatuur]])*Uitgangspunten!$B$9,0),1)</f>
        <v>0</v>
      </c>
      <c r="I6753"/>
      <c r="J6753"/>
      <c r="K6753" s="6"/>
      <c r="O6753" s="5"/>
      <c r="P6753" s="8"/>
      <c r="U6753"/>
      <c r="V6753"/>
    </row>
    <row r="6754" spans="1:22" x14ac:dyDescent="0.25">
      <c r="A6754">
        <v>2011</v>
      </c>
      <c r="B6754">
        <v>6</v>
      </c>
      <c r="C6754">
        <v>11</v>
      </c>
      <c r="D6754">
        <v>17</v>
      </c>
      <c r="E6754" s="13">
        <v>15.600000000000001</v>
      </c>
      <c r="F6754" s="7">
        <f>(((20-15)/(MIN($E$2:$E$8761)-15))*Data[[#This Row],[temperatuur]])+18.151</f>
        <v>14.873689075630251</v>
      </c>
      <c r="G6754" s="7">
        <f>Data[[#This Row],[Tintern ]]-Data[[#This Row],[temperatuur]]</f>
        <v>-0.72631092436975031</v>
      </c>
      <c r="H6754" s="7">
        <f>ROUND(IF(Data[[#This Row],[deltaT]]&gt;0,(Data[[#This Row],[Tintern ]]-Data[[#This Row],[temperatuur]])*Uitgangspunten!$B$9,0),1)</f>
        <v>0</v>
      </c>
      <c r="I6754"/>
      <c r="J6754"/>
      <c r="K6754" s="6"/>
      <c r="O6754" s="5"/>
      <c r="P6754" s="8"/>
      <c r="U6754"/>
      <c r="V6754"/>
    </row>
    <row r="6755" spans="1:22" x14ac:dyDescent="0.25">
      <c r="A6755">
        <v>2011</v>
      </c>
      <c r="B6755">
        <v>6</v>
      </c>
      <c r="C6755">
        <v>12</v>
      </c>
      <c r="D6755">
        <v>9</v>
      </c>
      <c r="E6755" s="13">
        <v>15.700000000000001</v>
      </c>
      <c r="F6755" s="7">
        <f>(((20-15)/(MIN($E$2:$E$8761)-15))*Data[[#This Row],[temperatuur]])+18.151</f>
        <v>14.852680672268907</v>
      </c>
      <c r="G6755" s="7">
        <f>Data[[#This Row],[Tintern ]]-Data[[#This Row],[temperatuur]]</f>
        <v>-0.84731932773109442</v>
      </c>
      <c r="H6755" s="7">
        <f>ROUND(IF(Data[[#This Row],[deltaT]]&gt;0,(Data[[#This Row],[Tintern ]]-Data[[#This Row],[temperatuur]])*Uitgangspunten!$B$9,0),1)</f>
        <v>0</v>
      </c>
      <c r="I6755"/>
      <c r="J6755"/>
      <c r="K6755" s="6"/>
      <c r="O6755" s="5"/>
      <c r="P6755" s="8"/>
      <c r="U6755"/>
      <c r="V6755"/>
    </row>
    <row r="6756" spans="1:22" x14ac:dyDescent="0.25">
      <c r="A6756">
        <v>2011</v>
      </c>
      <c r="B6756">
        <v>6</v>
      </c>
      <c r="C6756">
        <v>12</v>
      </c>
      <c r="D6756">
        <v>10</v>
      </c>
      <c r="E6756" s="13">
        <v>15.9</v>
      </c>
      <c r="F6756" s="7">
        <f>(((20-15)/(MIN($E$2:$E$8761)-15))*Data[[#This Row],[temperatuur]])+18.151</f>
        <v>14.810663865546218</v>
      </c>
      <c r="G6756" s="7">
        <f>Data[[#This Row],[Tintern ]]-Data[[#This Row],[temperatuur]]</f>
        <v>-1.0893361344537826</v>
      </c>
      <c r="H6756" s="7">
        <f>ROUND(IF(Data[[#This Row],[deltaT]]&gt;0,(Data[[#This Row],[Tintern ]]-Data[[#This Row],[temperatuur]])*Uitgangspunten!$B$9,0),1)</f>
        <v>0</v>
      </c>
      <c r="I6756"/>
      <c r="J6756"/>
      <c r="K6756" s="6"/>
      <c r="O6756" s="5"/>
      <c r="P6756" s="8"/>
      <c r="U6756"/>
      <c r="V6756"/>
    </row>
    <row r="6757" spans="1:22" x14ac:dyDescent="0.25">
      <c r="A6757">
        <v>2011</v>
      </c>
      <c r="B6757">
        <v>6</v>
      </c>
      <c r="C6757">
        <v>12</v>
      </c>
      <c r="D6757">
        <v>11</v>
      </c>
      <c r="E6757" s="13">
        <v>17.100000000000001</v>
      </c>
      <c r="F6757" s="7">
        <f>(((20-15)/(MIN($E$2:$E$8761)-15))*Data[[#This Row],[temperatuur]])+18.151</f>
        <v>14.558563025210084</v>
      </c>
      <c r="G6757" s="7">
        <f>Data[[#This Row],[Tintern ]]-Data[[#This Row],[temperatuur]]</f>
        <v>-2.5414369747899173</v>
      </c>
      <c r="H6757" s="7">
        <f>ROUND(IF(Data[[#This Row],[deltaT]]&gt;0,(Data[[#This Row],[Tintern ]]-Data[[#This Row],[temperatuur]])*Uitgangspunten!$B$9,0),1)</f>
        <v>0</v>
      </c>
      <c r="I6757"/>
      <c r="J6757"/>
      <c r="K6757" s="6"/>
      <c r="O6757" s="5"/>
      <c r="P6757" s="8"/>
      <c r="U6757"/>
      <c r="V6757"/>
    </row>
    <row r="6758" spans="1:22" x14ac:dyDescent="0.25">
      <c r="A6758">
        <v>2011</v>
      </c>
      <c r="B6758">
        <v>6</v>
      </c>
      <c r="C6758">
        <v>12</v>
      </c>
      <c r="D6758">
        <v>12</v>
      </c>
      <c r="E6758" s="13">
        <v>17.900000000000002</v>
      </c>
      <c r="F6758" s="7">
        <f>(((20-15)/(MIN($E$2:$E$8761)-15))*Data[[#This Row],[temperatuur]])+18.151</f>
        <v>14.390495798319327</v>
      </c>
      <c r="G6758" s="7">
        <f>Data[[#This Row],[Tintern ]]-Data[[#This Row],[temperatuur]]</f>
        <v>-3.5095042016806755</v>
      </c>
      <c r="H6758" s="7">
        <f>ROUND(IF(Data[[#This Row],[deltaT]]&gt;0,(Data[[#This Row],[Tintern ]]-Data[[#This Row],[temperatuur]])*Uitgangspunten!$B$9,0),1)</f>
        <v>0</v>
      </c>
      <c r="I6758"/>
      <c r="J6758"/>
      <c r="K6758" s="6"/>
      <c r="O6758" s="5"/>
      <c r="P6758" s="8"/>
      <c r="U6758"/>
      <c r="V6758"/>
    </row>
    <row r="6759" spans="1:22" x14ac:dyDescent="0.25">
      <c r="A6759">
        <v>2011</v>
      </c>
      <c r="B6759">
        <v>6</v>
      </c>
      <c r="C6759">
        <v>12</v>
      </c>
      <c r="D6759">
        <v>13</v>
      </c>
      <c r="E6759" s="13">
        <v>17.600000000000001</v>
      </c>
      <c r="F6759" s="7">
        <f>(((20-15)/(MIN($E$2:$E$8761)-15))*Data[[#This Row],[temperatuur]])+18.151</f>
        <v>14.45352100840336</v>
      </c>
      <c r="G6759" s="7">
        <f>Data[[#This Row],[Tintern ]]-Data[[#This Row],[temperatuur]]</f>
        <v>-3.1464789915966414</v>
      </c>
      <c r="H6759" s="7">
        <f>ROUND(IF(Data[[#This Row],[deltaT]]&gt;0,(Data[[#This Row],[Tintern ]]-Data[[#This Row],[temperatuur]])*Uitgangspunten!$B$9,0),1)</f>
        <v>0</v>
      </c>
      <c r="I6759"/>
      <c r="J6759"/>
      <c r="K6759" s="6"/>
      <c r="O6759" s="5"/>
      <c r="P6759" s="8"/>
      <c r="U6759"/>
      <c r="V6759"/>
    </row>
    <row r="6760" spans="1:22" x14ac:dyDescent="0.25">
      <c r="A6760">
        <v>2011</v>
      </c>
      <c r="B6760">
        <v>6</v>
      </c>
      <c r="C6760">
        <v>12</v>
      </c>
      <c r="D6760">
        <v>14</v>
      </c>
      <c r="E6760" s="13">
        <v>17.400000000000002</v>
      </c>
      <c r="F6760" s="7">
        <f>(((20-15)/(MIN($E$2:$E$8761)-15))*Data[[#This Row],[temperatuur]])+18.151</f>
        <v>14.495537815126049</v>
      </c>
      <c r="G6760" s="7">
        <f>Data[[#This Row],[Tintern ]]-Data[[#This Row],[temperatuur]]</f>
        <v>-2.9044621848739531</v>
      </c>
      <c r="H6760" s="7">
        <f>ROUND(IF(Data[[#This Row],[deltaT]]&gt;0,(Data[[#This Row],[Tintern ]]-Data[[#This Row],[temperatuur]])*Uitgangspunten!$B$9,0),1)</f>
        <v>0</v>
      </c>
      <c r="I6760"/>
      <c r="J6760"/>
      <c r="K6760" s="6"/>
      <c r="O6760" s="5"/>
      <c r="P6760" s="8"/>
      <c r="U6760"/>
      <c r="V6760"/>
    </row>
    <row r="6761" spans="1:22" x14ac:dyDescent="0.25">
      <c r="A6761">
        <v>2011</v>
      </c>
      <c r="B6761">
        <v>6</v>
      </c>
      <c r="C6761">
        <v>12</v>
      </c>
      <c r="D6761">
        <v>15</v>
      </c>
      <c r="E6761" s="13">
        <v>17.8</v>
      </c>
      <c r="F6761" s="7">
        <f>(((20-15)/(MIN($E$2:$E$8761)-15))*Data[[#This Row],[temperatuur]])+18.151</f>
        <v>14.411504201680671</v>
      </c>
      <c r="G6761" s="7">
        <f>Data[[#This Row],[Tintern ]]-Data[[#This Row],[temperatuur]]</f>
        <v>-3.3884957983193296</v>
      </c>
      <c r="H6761" s="7">
        <f>ROUND(IF(Data[[#This Row],[deltaT]]&gt;0,(Data[[#This Row],[Tintern ]]-Data[[#This Row],[temperatuur]])*Uitgangspunten!$B$9,0),1)</f>
        <v>0</v>
      </c>
      <c r="I6761"/>
      <c r="J6761"/>
      <c r="K6761" s="6"/>
      <c r="O6761" s="5"/>
      <c r="P6761" s="8"/>
      <c r="U6761"/>
      <c r="V6761"/>
    </row>
    <row r="6762" spans="1:22" x14ac:dyDescent="0.25">
      <c r="A6762">
        <v>2011</v>
      </c>
      <c r="B6762">
        <v>6</v>
      </c>
      <c r="C6762">
        <v>12</v>
      </c>
      <c r="D6762">
        <v>16</v>
      </c>
      <c r="E6762" s="13">
        <v>17.600000000000001</v>
      </c>
      <c r="F6762" s="7">
        <f>(((20-15)/(MIN($E$2:$E$8761)-15))*Data[[#This Row],[temperatuur]])+18.151</f>
        <v>14.45352100840336</v>
      </c>
      <c r="G6762" s="7">
        <f>Data[[#This Row],[Tintern ]]-Data[[#This Row],[temperatuur]]</f>
        <v>-3.1464789915966414</v>
      </c>
      <c r="H6762" s="7">
        <f>ROUND(IF(Data[[#This Row],[deltaT]]&gt;0,(Data[[#This Row],[Tintern ]]-Data[[#This Row],[temperatuur]])*Uitgangspunten!$B$9,0),1)</f>
        <v>0</v>
      </c>
      <c r="I6762"/>
      <c r="J6762"/>
      <c r="K6762" s="6"/>
      <c r="O6762" s="5"/>
      <c r="P6762" s="8"/>
      <c r="U6762"/>
      <c r="V6762"/>
    </row>
    <row r="6763" spans="1:22" x14ac:dyDescent="0.25">
      <c r="A6763">
        <v>2011</v>
      </c>
      <c r="B6763">
        <v>6</v>
      </c>
      <c r="C6763">
        <v>12</v>
      </c>
      <c r="D6763">
        <v>17</v>
      </c>
      <c r="E6763" s="13">
        <v>17.2</v>
      </c>
      <c r="F6763" s="7">
        <f>(((20-15)/(MIN($E$2:$E$8761)-15))*Data[[#This Row],[temperatuur]])+18.151</f>
        <v>14.53755462184874</v>
      </c>
      <c r="G6763" s="7">
        <f>Data[[#This Row],[Tintern ]]-Data[[#This Row],[temperatuur]]</f>
        <v>-2.6624453781512596</v>
      </c>
      <c r="H6763" s="7">
        <f>ROUND(IF(Data[[#This Row],[deltaT]]&gt;0,(Data[[#This Row],[Tintern ]]-Data[[#This Row],[temperatuur]])*Uitgangspunten!$B$9,0),1)</f>
        <v>0</v>
      </c>
      <c r="I6763"/>
      <c r="J6763"/>
      <c r="K6763" s="6"/>
      <c r="O6763" s="5"/>
      <c r="P6763" s="8"/>
      <c r="U6763"/>
      <c r="V6763"/>
    </row>
    <row r="6764" spans="1:22" x14ac:dyDescent="0.25">
      <c r="A6764">
        <v>2011</v>
      </c>
      <c r="B6764">
        <v>6</v>
      </c>
      <c r="C6764">
        <v>12</v>
      </c>
      <c r="D6764">
        <v>18</v>
      </c>
      <c r="E6764" s="13">
        <v>17.100000000000001</v>
      </c>
      <c r="F6764" s="7">
        <f>(((20-15)/(MIN($E$2:$E$8761)-15))*Data[[#This Row],[temperatuur]])+18.151</f>
        <v>14.558563025210084</v>
      </c>
      <c r="G6764" s="7">
        <f>Data[[#This Row],[Tintern ]]-Data[[#This Row],[temperatuur]]</f>
        <v>-2.5414369747899173</v>
      </c>
      <c r="H6764" s="7">
        <f>ROUND(IF(Data[[#This Row],[deltaT]]&gt;0,(Data[[#This Row],[Tintern ]]-Data[[#This Row],[temperatuur]])*Uitgangspunten!$B$9,0),1)</f>
        <v>0</v>
      </c>
      <c r="I6764"/>
      <c r="J6764"/>
      <c r="K6764" s="6"/>
      <c r="O6764" s="5"/>
      <c r="P6764" s="8"/>
      <c r="U6764"/>
      <c r="V6764"/>
    </row>
    <row r="6765" spans="1:22" x14ac:dyDescent="0.25">
      <c r="A6765">
        <v>2011</v>
      </c>
      <c r="B6765">
        <v>6</v>
      </c>
      <c r="C6765">
        <v>12</v>
      </c>
      <c r="D6765">
        <v>19</v>
      </c>
      <c r="E6765" s="13">
        <v>16.7</v>
      </c>
      <c r="F6765" s="7">
        <f>(((20-15)/(MIN($E$2:$E$8761)-15))*Data[[#This Row],[temperatuur]])+18.151</f>
        <v>14.642596638655462</v>
      </c>
      <c r="G6765" s="7">
        <f>Data[[#This Row],[Tintern ]]-Data[[#This Row],[temperatuur]]</f>
        <v>-2.0574033613445373</v>
      </c>
      <c r="H6765" s="7">
        <f>ROUND(IF(Data[[#This Row],[deltaT]]&gt;0,(Data[[#This Row],[Tintern ]]-Data[[#This Row],[temperatuur]])*Uitgangspunten!$B$9,0),1)</f>
        <v>0</v>
      </c>
      <c r="I6765"/>
      <c r="J6765"/>
      <c r="K6765" s="6"/>
      <c r="O6765" s="5"/>
      <c r="P6765" s="8"/>
      <c r="U6765"/>
      <c r="V6765"/>
    </row>
    <row r="6766" spans="1:22" x14ac:dyDescent="0.25">
      <c r="A6766">
        <v>2011</v>
      </c>
      <c r="B6766">
        <v>6</v>
      </c>
      <c r="C6766">
        <v>12</v>
      </c>
      <c r="D6766">
        <v>20</v>
      </c>
      <c r="E6766" s="13">
        <v>15.5</v>
      </c>
      <c r="F6766" s="7">
        <f>(((20-15)/(MIN($E$2:$E$8761)-15))*Data[[#This Row],[temperatuur]])+18.151</f>
        <v>14.894697478991596</v>
      </c>
      <c r="G6766" s="7">
        <f>Data[[#This Row],[Tintern ]]-Data[[#This Row],[temperatuur]]</f>
        <v>-0.60530252100840443</v>
      </c>
      <c r="H6766" s="7">
        <f>ROUND(IF(Data[[#This Row],[deltaT]]&gt;0,(Data[[#This Row],[Tintern ]]-Data[[#This Row],[temperatuur]])*Uitgangspunten!$B$9,0),1)</f>
        <v>0</v>
      </c>
      <c r="I6766"/>
      <c r="J6766"/>
      <c r="K6766" s="6"/>
      <c r="O6766" s="5"/>
      <c r="P6766" s="8"/>
      <c r="U6766"/>
      <c r="V6766"/>
    </row>
    <row r="6767" spans="1:22" x14ac:dyDescent="0.25">
      <c r="A6767">
        <v>2011</v>
      </c>
      <c r="B6767">
        <v>6</v>
      </c>
      <c r="C6767">
        <v>12</v>
      </c>
      <c r="D6767">
        <v>21</v>
      </c>
      <c r="E6767" s="13">
        <v>15</v>
      </c>
      <c r="F6767" s="7">
        <f>(((20-15)/(MIN($E$2:$E$8761)-15))*Data[[#This Row],[temperatuur]])+18.151</f>
        <v>14.99973949579832</v>
      </c>
      <c r="G6767" s="7">
        <f>Data[[#This Row],[Tintern ]]-Data[[#This Row],[temperatuur]]</f>
        <v>-2.6050420168033384E-4</v>
      </c>
      <c r="H6767" s="7">
        <f>ROUND(IF(Data[[#This Row],[deltaT]]&gt;0,(Data[[#This Row],[Tintern ]]-Data[[#This Row],[temperatuur]])*Uitgangspunten!$B$9,0),1)</f>
        <v>0</v>
      </c>
      <c r="I6767"/>
      <c r="J6767"/>
      <c r="K6767" s="6"/>
      <c r="O6767" s="5"/>
      <c r="P6767" s="8"/>
      <c r="U6767"/>
      <c r="V6767"/>
    </row>
    <row r="6768" spans="1:22" x14ac:dyDescent="0.25">
      <c r="A6768">
        <v>2011</v>
      </c>
      <c r="B6768">
        <v>6</v>
      </c>
      <c r="C6768">
        <v>12</v>
      </c>
      <c r="D6768">
        <v>24</v>
      </c>
      <c r="E6768" s="13">
        <v>15</v>
      </c>
      <c r="F6768" s="7">
        <f>(((20-15)/(MIN($E$2:$E$8761)-15))*Data[[#This Row],[temperatuur]])+18.151</f>
        <v>14.99973949579832</v>
      </c>
      <c r="G6768" s="7">
        <f>Data[[#This Row],[Tintern ]]-Data[[#This Row],[temperatuur]]</f>
        <v>-2.6050420168033384E-4</v>
      </c>
      <c r="H6768" s="7">
        <f>ROUND(IF(Data[[#This Row],[deltaT]]&gt;0,(Data[[#This Row],[Tintern ]]-Data[[#This Row],[temperatuur]])*Uitgangspunten!$B$9,0),1)</f>
        <v>0</v>
      </c>
      <c r="I6768"/>
      <c r="J6768"/>
      <c r="K6768" s="6"/>
      <c r="O6768" s="5"/>
      <c r="P6768" s="8"/>
      <c r="U6768"/>
      <c r="V6768"/>
    </row>
    <row r="6769" spans="1:22" x14ac:dyDescent="0.25">
      <c r="A6769">
        <v>2011</v>
      </c>
      <c r="B6769">
        <v>6</v>
      </c>
      <c r="C6769">
        <v>13</v>
      </c>
      <c r="D6769">
        <v>1</v>
      </c>
      <c r="E6769" s="13">
        <v>15.200000000000001</v>
      </c>
      <c r="F6769" s="7">
        <f>(((20-15)/(MIN($E$2:$E$8761)-15))*Data[[#This Row],[temperatuur]])+18.151</f>
        <v>14.957722689075631</v>
      </c>
      <c r="G6769" s="7">
        <f>Data[[#This Row],[Tintern ]]-Data[[#This Row],[temperatuur]]</f>
        <v>-0.24227731092437033</v>
      </c>
      <c r="H6769" s="7">
        <f>ROUND(IF(Data[[#This Row],[deltaT]]&gt;0,(Data[[#This Row],[Tintern ]]-Data[[#This Row],[temperatuur]])*Uitgangspunten!$B$9,0),1)</f>
        <v>0</v>
      </c>
      <c r="I6769"/>
      <c r="J6769"/>
      <c r="K6769" s="6"/>
      <c r="O6769" s="5"/>
      <c r="P6769" s="8"/>
      <c r="U6769"/>
      <c r="V6769"/>
    </row>
    <row r="6770" spans="1:22" x14ac:dyDescent="0.25">
      <c r="A6770">
        <v>2011</v>
      </c>
      <c r="B6770">
        <v>6</v>
      </c>
      <c r="C6770">
        <v>13</v>
      </c>
      <c r="D6770">
        <v>2</v>
      </c>
      <c r="E6770" s="13">
        <v>15.3</v>
      </c>
      <c r="F6770" s="7">
        <f>(((20-15)/(MIN($E$2:$E$8761)-15))*Data[[#This Row],[temperatuur]])+18.151</f>
        <v>14.936714285714285</v>
      </c>
      <c r="G6770" s="7">
        <f>Data[[#This Row],[Tintern ]]-Data[[#This Row],[temperatuur]]</f>
        <v>-0.36328571428571621</v>
      </c>
      <c r="H6770" s="7">
        <f>ROUND(IF(Data[[#This Row],[deltaT]]&gt;0,(Data[[#This Row],[Tintern ]]-Data[[#This Row],[temperatuur]])*Uitgangspunten!$B$9,0),1)</f>
        <v>0</v>
      </c>
      <c r="I6770">
        <f>(MAX(E6746:E6769)+MIN(E6746:E6769))/20</f>
        <v>1.6950000000000003</v>
      </c>
      <c r="J6770"/>
      <c r="K6770" s="6"/>
      <c r="O6770" s="5"/>
      <c r="P6770" s="8"/>
      <c r="U6770"/>
      <c r="V6770"/>
    </row>
    <row r="6771" spans="1:22" x14ac:dyDescent="0.25">
      <c r="A6771">
        <v>2011</v>
      </c>
      <c r="B6771">
        <v>6</v>
      </c>
      <c r="C6771">
        <v>13</v>
      </c>
      <c r="D6771">
        <v>8</v>
      </c>
      <c r="E6771" s="13">
        <v>15.9</v>
      </c>
      <c r="F6771" s="7">
        <f>(((20-15)/(MIN($E$2:$E$8761)-15))*Data[[#This Row],[temperatuur]])+18.151</f>
        <v>14.810663865546218</v>
      </c>
      <c r="G6771" s="7">
        <f>Data[[#This Row],[Tintern ]]-Data[[#This Row],[temperatuur]]</f>
        <v>-1.0893361344537826</v>
      </c>
      <c r="H6771" s="7">
        <f>ROUND(IF(Data[[#This Row],[deltaT]]&gt;0,(Data[[#This Row],[Tintern ]]-Data[[#This Row],[temperatuur]])*Uitgangspunten!$B$9,0),1)</f>
        <v>0</v>
      </c>
      <c r="I6771"/>
      <c r="J6771"/>
      <c r="K6771" s="6"/>
      <c r="O6771" s="5"/>
      <c r="P6771" s="8"/>
      <c r="U6771"/>
      <c r="V6771"/>
    </row>
    <row r="6772" spans="1:22" x14ac:dyDescent="0.25">
      <c r="A6772">
        <v>2011</v>
      </c>
      <c r="B6772">
        <v>6</v>
      </c>
      <c r="C6772">
        <v>13</v>
      </c>
      <c r="D6772">
        <v>9</v>
      </c>
      <c r="E6772" s="13">
        <v>17</v>
      </c>
      <c r="F6772" s="7">
        <f>(((20-15)/(MIN($E$2:$E$8761)-15))*Data[[#This Row],[temperatuur]])+18.151</f>
        <v>14.579571428571429</v>
      </c>
      <c r="G6772" s="7">
        <f>Data[[#This Row],[Tintern ]]-Data[[#This Row],[temperatuur]]</f>
        <v>-2.4204285714285714</v>
      </c>
      <c r="H6772" s="7">
        <f>ROUND(IF(Data[[#This Row],[deltaT]]&gt;0,(Data[[#This Row],[Tintern ]]-Data[[#This Row],[temperatuur]])*Uitgangspunten!$B$9,0),1)</f>
        <v>0</v>
      </c>
      <c r="I6772"/>
      <c r="J6772"/>
      <c r="K6772" s="6"/>
      <c r="O6772" s="5"/>
      <c r="P6772" s="8"/>
      <c r="U6772"/>
      <c r="V6772"/>
    </row>
    <row r="6773" spans="1:22" x14ac:dyDescent="0.25">
      <c r="A6773">
        <v>2011</v>
      </c>
      <c r="B6773">
        <v>6</v>
      </c>
      <c r="C6773">
        <v>13</v>
      </c>
      <c r="D6773">
        <v>10</v>
      </c>
      <c r="E6773" s="13">
        <v>17.100000000000001</v>
      </c>
      <c r="F6773" s="7">
        <f>(((20-15)/(MIN($E$2:$E$8761)-15))*Data[[#This Row],[temperatuur]])+18.151</f>
        <v>14.558563025210084</v>
      </c>
      <c r="G6773" s="7">
        <f>Data[[#This Row],[Tintern ]]-Data[[#This Row],[temperatuur]]</f>
        <v>-2.5414369747899173</v>
      </c>
      <c r="H6773" s="7">
        <f>ROUND(IF(Data[[#This Row],[deltaT]]&gt;0,(Data[[#This Row],[Tintern ]]-Data[[#This Row],[temperatuur]])*Uitgangspunten!$B$9,0),1)</f>
        <v>0</v>
      </c>
      <c r="I6773"/>
      <c r="J6773"/>
      <c r="K6773" s="6"/>
      <c r="O6773" s="5"/>
      <c r="P6773" s="8"/>
      <c r="U6773"/>
      <c r="V6773"/>
    </row>
    <row r="6774" spans="1:22" x14ac:dyDescent="0.25">
      <c r="A6774">
        <v>2011</v>
      </c>
      <c r="B6774">
        <v>6</v>
      </c>
      <c r="C6774">
        <v>13</v>
      </c>
      <c r="D6774">
        <v>11</v>
      </c>
      <c r="E6774" s="13">
        <v>17.100000000000001</v>
      </c>
      <c r="F6774" s="7">
        <f>(((20-15)/(MIN($E$2:$E$8761)-15))*Data[[#This Row],[temperatuur]])+18.151</f>
        <v>14.558563025210084</v>
      </c>
      <c r="G6774" s="7">
        <f>Data[[#This Row],[Tintern ]]-Data[[#This Row],[temperatuur]]</f>
        <v>-2.5414369747899173</v>
      </c>
      <c r="H6774" s="7">
        <f>ROUND(IF(Data[[#This Row],[deltaT]]&gt;0,(Data[[#This Row],[Tintern ]]-Data[[#This Row],[temperatuur]])*Uitgangspunten!$B$9,0),1)</f>
        <v>0</v>
      </c>
      <c r="I6774"/>
      <c r="J6774"/>
      <c r="K6774" s="6"/>
      <c r="O6774" s="5"/>
      <c r="P6774" s="8"/>
      <c r="U6774"/>
      <c r="V6774"/>
    </row>
    <row r="6775" spans="1:22" x14ac:dyDescent="0.25">
      <c r="A6775">
        <v>2011</v>
      </c>
      <c r="B6775">
        <v>6</v>
      </c>
      <c r="C6775">
        <v>13</v>
      </c>
      <c r="D6775">
        <v>12</v>
      </c>
      <c r="E6775" s="13">
        <v>17.3</v>
      </c>
      <c r="F6775" s="7">
        <f>(((20-15)/(MIN($E$2:$E$8761)-15))*Data[[#This Row],[temperatuur]])+18.151</f>
        <v>14.516546218487395</v>
      </c>
      <c r="G6775" s="7">
        <f>Data[[#This Row],[Tintern ]]-Data[[#This Row],[temperatuur]]</f>
        <v>-2.7834537815126055</v>
      </c>
      <c r="H6775" s="7">
        <f>ROUND(IF(Data[[#This Row],[deltaT]]&gt;0,(Data[[#This Row],[Tintern ]]-Data[[#This Row],[temperatuur]])*Uitgangspunten!$B$9,0),1)</f>
        <v>0</v>
      </c>
      <c r="I6775"/>
      <c r="J6775"/>
      <c r="K6775" s="6"/>
      <c r="O6775" s="5"/>
      <c r="P6775" s="8"/>
      <c r="U6775"/>
      <c r="V6775"/>
    </row>
    <row r="6776" spans="1:22" x14ac:dyDescent="0.25">
      <c r="A6776">
        <v>2011</v>
      </c>
      <c r="B6776">
        <v>6</v>
      </c>
      <c r="C6776">
        <v>13</v>
      </c>
      <c r="D6776">
        <v>13</v>
      </c>
      <c r="E6776" s="13">
        <v>17.400000000000002</v>
      </c>
      <c r="F6776" s="7">
        <f>(((20-15)/(MIN($E$2:$E$8761)-15))*Data[[#This Row],[temperatuur]])+18.151</f>
        <v>14.495537815126049</v>
      </c>
      <c r="G6776" s="7">
        <f>Data[[#This Row],[Tintern ]]-Data[[#This Row],[temperatuur]]</f>
        <v>-2.9044621848739531</v>
      </c>
      <c r="H6776" s="7">
        <f>ROUND(IF(Data[[#This Row],[deltaT]]&gt;0,(Data[[#This Row],[Tintern ]]-Data[[#This Row],[temperatuur]])*Uitgangspunten!$B$9,0),1)</f>
        <v>0</v>
      </c>
      <c r="I6776"/>
      <c r="J6776"/>
      <c r="K6776" s="6"/>
      <c r="O6776" s="5"/>
      <c r="P6776" s="8"/>
      <c r="U6776"/>
      <c r="V6776"/>
    </row>
    <row r="6777" spans="1:22" x14ac:dyDescent="0.25">
      <c r="A6777">
        <v>2011</v>
      </c>
      <c r="B6777">
        <v>6</v>
      </c>
      <c r="C6777">
        <v>13</v>
      </c>
      <c r="D6777">
        <v>14</v>
      </c>
      <c r="E6777" s="13">
        <v>17.400000000000002</v>
      </c>
      <c r="F6777" s="7">
        <f>(((20-15)/(MIN($E$2:$E$8761)-15))*Data[[#This Row],[temperatuur]])+18.151</f>
        <v>14.495537815126049</v>
      </c>
      <c r="G6777" s="7">
        <f>Data[[#This Row],[Tintern ]]-Data[[#This Row],[temperatuur]]</f>
        <v>-2.9044621848739531</v>
      </c>
      <c r="H6777" s="7">
        <f>ROUND(IF(Data[[#This Row],[deltaT]]&gt;0,(Data[[#This Row],[Tintern ]]-Data[[#This Row],[temperatuur]])*Uitgangspunten!$B$9,0),1)</f>
        <v>0</v>
      </c>
      <c r="I6777"/>
      <c r="J6777"/>
      <c r="K6777" s="6"/>
      <c r="O6777" s="5"/>
      <c r="P6777" s="8"/>
      <c r="U6777"/>
      <c r="V6777"/>
    </row>
    <row r="6778" spans="1:22" x14ac:dyDescent="0.25">
      <c r="A6778">
        <v>2011</v>
      </c>
      <c r="B6778">
        <v>6</v>
      </c>
      <c r="C6778">
        <v>13</v>
      </c>
      <c r="D6778">
        <v>15</v>
      </c>
      <c r="E6778" s="13">
        <v>17.5</v>
      </c>
      <c r="F6778" s="7">
        <f>(((20-15)/(MIN($E$2:$E$8761)-15))*Data[[#This Row],[temperatuur]])+18.151</f>
        <v>14.474529411764706</v>
      </c>
      <c r="G6778" s="7">
        <f>Data[[#This Row],[Tintern ]]-Data[[#This Row],[temperatuur]]</f>
        <v>-3.0254705882352937</v>
      </c>
      <c r="H6778" s="7">
        <f>ROUND(IF(Data[[#This Row],[deltaT]]&gt;0,(Data[[#This Row],[Tintern ]]-Data[[#This Row],[temperatuur]])*Uitgangspunten!$B$9,0),1)</f>
        <v>0</v>
      </c>
      <c r="I6778"/>
      <c r="J6778"/>
      <c r="K6778" s="6"/>
      <c r="O6778" s="5"/>
      <c r="P6778" s="8"/>
      <c r="U6778"/>
      <c r="V6778"/>
    </row>
    <row r="6779" spans="1:22" x14ac:dyDescent="0.25">
      <c r="A6779">
        <v>2011</v>
      </c>
      <c r="B6779">
        <v>6</v>
      </c>
      <c r="C6779">
        <v>13</v>
      </c>
      <c r="D6779">
        <v>16</v>
      </c>
      <c r="E6779" s="13">
        <v>19.400000000000002</v>
      </c>
      <c r="F6779" s="7">
        <f>(((20-15)/(MIN($E$2:$E$8761)-15))*Data[[#This Row],[temperatuur]])+18.151</f>
        <v>14.07536974789916</v>
      </c>
      <c r="G6779" s="7">
        <f>Data[[#This Row],[Tintern ]]-Data[[#This Row],[temperatuur]]</f>
        <v>-5.3246302521008424</v>
      </c>
      <c r="H6779" s="7">
        <f>ROUND(IF(Data[[#This Row],[deltaT]]&gt;0,(Data[[#This Row],[Tintern ]]-Data[[#This Row],[temperatuur]])*Uitgangspunten!$B$9,0),1)</f>
        <v>0</v>
      </c>
      <c r="I6779"/>
      <c r="J6779"/>
      <c r="K6779" s="6"/>
      <c r="O6779" s="5"/>
      <c r="P6779" s="8"/>
      <c r="U6779"/>
      <c r="V6779"/>
    </row>
    <row r="6780" spans="1:22" x14ac:dyDescent="0.25">
      <c r="A6780">
        <v>2011</v>
      </c>
      <c r="B6780">
        <v>6</v>
      </c>
      <c r="C6780">
        <v>13</v>
      </c>
      <c r="D6780">
        <v>17</v>
      </c>
      <c r="E6780" s="13">
        <v>18.400000000000002</v>
      </c>
      <c r="F6780" s="7">
        <f>(((20-15)/(MIN($E$2:$E$8761)-15))*Data[[#This Row],[temperatuur]])+18.151</f>
        <v>14.285453781512604</v>
      </c>
      <c r="G6780" s="7">
        <f>Data[[#This Row],[Tintern ]]-Data[[#This Row],[temperatuur]]</f>
        <v>-4.1145462184873978</v>
      </c>
      <c r="H6780" s="7">
        <f>ROUND(IF(Data[[#This Row],[deltaT]]&gt;0,(Data[[#This Row],[Tintern ]]-Data[[#This Row],[temperatuur]])*Uitgangspunten!$B$9,0),1)</f>
        <v>0</v>
      </c>
      <c r="I6780"/>
      <c r="J6780"/>
      <c r="K6780" s="6"/>
      <c r="O6780" s="5"/>
      <c r="P6780" s="8"/>
      <c r="U6780"/>
      <c r="V6780"/>
    </row>
    <row r="6781" spans="1:22" x14ac:dyDescent="0.25">
      <c r="A6781">
        <v>2011</v>
      </c>
      <c r="B6781">
        <v>6</v>
      </c>
      <c r="C6781">
        <v>13</v>
      </c>
      <c r="D6781">
        <v>18</v>
      </c>
      <c r="E6781" s="13">
        <v>18.600000000000001</v>
      </c>
      <c r="F6781" s="7">
        <f>(((20-15)/(MIN($E$2:$E$8761)-15))*Data[[#This Row],[temperatuur]])+18.151</f>
        <v>14.243436974789915</v>
      </c>
      <c r="G6781" s="7">
        <f>Data[[#This Row],[Tintern ]]-Data[[#This Row],[temperatuur]]</f>
        <v>-4.356563025210086</v>
      </c>
      <c r="H6781" s="7">
        <f>ROUND(IF(Data[[#This Row],[deltaT]]&gt;0,(Data[[#This Row],[Tintern ]]-Data[[#This Row],[temperatuur]])*Uitgangspunten!$B$9,0),1)</f>
        <v>0</v>
      </c>
      <c r="I6781"/>
      <c r="J6781"/>
      <c r="K6781" s="6"/>
      <c r="O6781" s="5"/>
      <c r="P6781" s="8"/>
      <c r="U6781"/>
      <c r="V6781"/>
    </row>
    <row r="6782" spans="1:22" x14ac:dyDescent="0.25">
      <c r="A6782">
        <v>2011</v>
      </c>
      <c r="B6782">
        <v>6</v>
      </c>
      <c r="C6782">
        <v>13</v>
      </c>
      <c r="D6782">
        <v>19</v>
      </c>
      <c r="E6782" s="13">
        <v>18.100000000000001</v>
      </c>
      <c r="F6782" s="7">
        <f>(((20-15)/(MIN($E$2:$E$8761)-15))*Data[[#This Row],[temperatuur]])+18.151</f>
        <v>14.348478991596638</v>
      </c>
      <c r="G6782" s="7">
        <f>Data[[#This Row],[Tintern ]]-Data[[#This Row],[temperatuur]]</f>
        <v>-3.7515210084033637</v>
      </c>
      <c r="H6782" s="7">
        <f>ROUND(IF(Data[[#This Row],[deltaT]]&gt;0,(Data[[#This Row],[Tintern ]]-Data[[#This Row],[temperatuur]])*Uitgangspunten!$B$9,0),1)</f>
        <v>0</v>
      </c>
      <c r="I6782"/>
      <c r="J6782"/>
      <c r="K6782" s="6"/>
      <c r="O6782" s="5"/>
      <c r="P6782" s="8"/>
      <c r="U6782"/>
      <c r="V6782"/>
    </row>
    <row r="6783" spans="1:22" x14ac:dyDescent="0.25">
      <c r="A6783">
        <v>2011</v>
      </c>
      <c r="B6783">
        <v>6</v>
      </c>
      <c r="C6783">
        <v>13</v>
      </c>
      <c r="D6783">
        <v>20</v>
      </c>
      <c r="E6783" s="13">
        <v>17.5</v>
      </c>
      <c r="F6783" s="7">
        <f>(((20-15)/(MIN($E$2:$E$8761)-15))*Data[[#This Row],[temperatuur]])+18.151</f>
        <v>14.474529411764706</v>
      </c>
      <c r="G6783" s="7">
        <f>Data[[#This Row],[Tintern ]]-Data[[#This Row],[temperatuur]]</f>
        <v>-3.0254705882352937</v>
      </c>
      <c r="H6783" s="7">
        <f>ROUND(IF(Data[[#This Row],[deltaT]]&gt;0,(Data[[#This Row],[Tintern ]]-Data[[#This Row],[temperatuur]])*Uitgangspunten!$B$9,0),1)</f>
        <v>0</v>
      </c>
      <c r="I6783"/>
      <c r="J6783"/>
      <c r="K6783" s="6"/>
      <c r="O6783" s="5"/>
      <c r="P6783" s="8"/>
      <c r="U6783"/>
      <c r="V6783"/>
    </row>
    <row r="6784" spans="1:22" x14ac:dyDescent="0.25">
      <c r="A6784">
        <v>2011</v>
      </c>
      <c r="B6784">
        <v>6</v>
      </c>
      <c r="C6784">
        <v>13</v>
      </c>
      <c r="D6784">
        <v>21</v>
      </c>
      <c r="E6784" s="13">
        <v>16.2</v>
      </c>
      <c r="F6784" s="7">
        <f>(((20-15)/(MIN($E$2:$E$8761)-15))*Data[[#This Row],[temperatuur]])+18.151</f>
        <v>14.747638655462184</v>
      </c>
      <c r="G6784" s="7">
        <f>Data[[#This Row],[Tintern ]]-Data[[#This Row],[temperatuur]]</f>
        <v>-1.452361344537815</v>
      </c>
      <c r="H6784" s="7">
        <f>ROUND(IF(Data[[#This Row],[deltaT]]&gt;0,(Data[[#This Row],[Tintern ]]-Data[[#This Row],[temperatuur]])*Uitgangspunten!$B$9,0),1)</f>
        <v>0</v>
      </c>
      <c r="I6784"/>
      <c r="J6784"/>
      <c r="K6784" s="6"/>
      <c r="O6784" s="5"/>
      <c r="P6784" s="8"/>
      <c r="U6784"/>
      <c r="V6784"/>
    </row>
    <row r="6785" spans="1:22" x14ac:dyDescent="0.25">
      <c r="A6785">
        <v>2011</v>
      </c>
      <c r="B6785">
        <v>6</v>
      </c>
      <c r="C6785">
        <v>13</v>
      </c>
      <c r="D6785">
        <v>22</v>
      </c>
      <c r="E6785" s="13">
        <v>15.100000000000001</v>
      </c>
      <c r="F6785" s="7">
        <f>(((20-15)/(MIN($E$2:$E$8761)-15))*Data[[#This Row],[temperatuur]])+18.151</f>
        <v>14.978731092436973</v>
      </c>
      <c r="G6785" s="7">
        <f>Data[[#This Row],[Tintern ]]-Data[[#This Row],[temperatuur]]</f>
        <v>-0.12126890756302799</v>
      </c>
      <c r="H6785" s="7">
        <f>ROUND(IF(Data[[#This Row],[deltaT]]&gt;0,(Data[[#This Row],[Tintern ]]-Data[[#This Row],[temperatuur]])*Uitgangspunten!$B$9,0),1)</f>
        <v>0</v>
      </c>
      <c r="I6785"/>
      <c r="J6785"/>
      <c r="K6785" s="6"/>
      <c r="O6785" s="5"/>
      <c r="P6785" s="8"/>
      <c r="U6785"/>
      <c r="V6785"/>
    </row>
    <row r="6786" spans="1:22" x14ac:dyDescent="0.25">
      <c r="A6786">
        <v>2011</v>
      </c>
      <c r="B6786">
        <v>6</v>
      </c>
      <c r="C6786">
        <v>14</v>
      </c>
      <c r="D6786">
        <v>3</v>
      </c>
      <c r="E6786" s="13">
        <v>15.100000000000001</v>
      </c>
      <c r="F6786" s="7">
        <f>(((20-15)/(MIN($E$2:$E$8761)-15))*Data[[#This Row],[temperatuur]])+18.151</f>
        <v>14.978731092436973</v>
      </c>
      <c r="G6786" s="7">
        <f>Data[[#This Row],[Tintern ]]-Data[[#This Row],[temperatuur]]</f>
        <v>-0.12126890756302799</v>
      </c>
      <c r="H6786" s="7">
        <f>ROUND(IF(Data[[#This Row],[deltaT]]&gt;0,(Data[[#This Row],[Tintern ]]-Data[[#This Row],[temperatuur]])*Uitgangspunten!$B$9,0),1)</f>
        <v>0</v>
      </c>
      <c r="I6786"/>
      <c r="J6786"/>
      <c r="K6786" s="6"/>
      <c r="O6786" s="5"/>
      <c r="P6786" s="8"/>
      <c r="U6786"/>
      <c r="V6786"/>
    </row>
    <row r="6787" spans="1:22" x14ac:dyDescent="0.25">
      <c r="A6787">
        <v>2011</v>
      </c>
      <c r="B6787">
        <v>6</v>
      </c>
      <c r="C6787">
        <v>14</v>
      </c>
      <c r="D6787">
        <v>6</v>
      </c>
      <c r="E6787" s="13">
        <v>15.8</v>
      </c>
      <c r="F6787" s="7">
        <f>(((20-15)/(MIN($E$2:$E$8761)-15))*Data[[#This Row],[temperatuur]])+18.151</f>
        <v>14.831672268907562</v>
      </c>
      <c r="G6787" s="7">
        <f>Data[[#This Row],[Tintern ]]-Data[[#This Row],[temperatuur]]</f>
        <v>-0.96832773109243853</v>
      </c>
      <c r="H6787" s="7">
        <f>ROUND(IF(Data[[#This Row],[deltaT]]&gt;0,(Data[[#This Row],[Tintern ]]-Data[[#This Row],[temperatuur]])*Uitgangspunten!$B$9,0),1)</f>
        <v>0</v>
      </c>
      <c r="I6787"/>
      <c r="J6787"/>
      <c r="K6787" s="6"/>
      <c r="O6787" s="5"/>
      <c r="P6787" s="8"/>
      <c r="U6787"/>
      <c r="V6787"/>
    </row>
    <row r="6788" spans="1:22" x14ac:dyDescent="0.25">
      <c r="A6788">
        <v>2011</v>
      </c>
      <c r="B6788">
        <v>6</v>
      </c>
      <c r="C6788">
        <v>14</v>
      </c>
      <c r="D6788">
        <v>7</v>
      </c>
      <c r="E6788" s="13">
        <v>16.400000000000002</v>
      </c>
      <c r="F6788" s="7">
        <f>(((20-15)/(MIN($E$2:$E$8761)-15))*Data[[#This Row],[temperatuur]])+18.151</f>
        <v>14.705621848739495</v>
      </c>
      <c r="G6788" s="7">
        <f>Data[[#This Row],[Tintern ]]-Data[[#This Row],[temperatuur]]</f>
        <v>-1.6943781512605067</v>
      </c>
      <c r="H6788" s="7">
        <f>ROUND(IF(Data[[#This Row],[deltaT]]&gt;0,(Data[[#This Row],[Tintern ]]-Data[[#This Row],[temperatuur]])*Uitgangspunten!$B$9,0),1)</f>
        <v>0</v>
      </c>
      <c r="I6788"/>
      <c r="J6788"/>
      <c r="K6788" s="6"/>
      <c r="O6788" s="5"/>
      <c r="P6788" s="8"/>
      <c r="U6788"/>
      <c r="V6788"/>
    </row>
    <row r="6789" spans="1:22" x14ac:dyDescent="0.25">
      <c r="A6789">
        <v>2011</v>
      </c>
      <c r="B6789">
        <v>6</v>
      </c>
      <c r="C6789">
        <v>14</v>
      </c>
      <c r="D6789">
        <v>8</v>
      </c>
      <c r="E6789" s="13">
        <v>17.5</v>
      </c>
      <c r="F6789" s="7">
        <f>(((20-15)/(MIN($E$2:$E$8761)-15))*Data[[#This Row],[temperatuur]])+18.151</f>
        <v>14.474529411764706</v>
      </c>
      <c r="G6789" s="7">
        <f>Data[[#This Row],[Tintern ]]-Data[[#This Row],[temperatuur]]</f>
        <v>-3.0254705882352937</v>
      </c>
      <c r="H6789" s="7">
        <f>ROUND(IF(Data[[#This Row],[deltaT]]&gt;0,(Data[[#This Row],[Tintern ]]-Data[[#This Row],[temperatuur]])*Uitgangspunten!$B$9,0),1)</f>
        <v>0</v>
      </c>
      <c r="I6789"/>
      <c r="J6789"/>
      <c r="K6789" s="6"/>
      <c r="O6789" s="5"/>
      <c r="P6789" s="8"/>
      <c r="U6789"/>
      <c r="V6789"/>
    </row>
    <row r="6790" spans="1:22" x14ac:dyDescent="0.25">
      <c r="A6790">
        <v>2011</v>
      </c>
      <c r="B6790">
        <v>6</v>
      </c>
      <c r="C6790">
        <v>14</v>
      </c>
      <c r="D6790">
        <v>9</v>
      </c>
      <c r="E6790" s="13">
        <v>17.7</v>
      </c>
      <c r="F6790" s="7">
        <f>(((20-15)/(MIN($E$2:$E$8761)-15))*Data[[#This Row],[temperatuur]])+18.151</f>
        <v>14.432512605042017</v>
      </c>
      <c r="G6790" s="7">
        <f>Data[[#This Row],[Tintern ]]-Data[[#This Row],[temperatuur]]</f>
        <v>-3.2674873949579819</v>
      </c>
      <c r="H6790" s="7">
        <f>ROUND(IF(Data[[#This Row],[deltaT]]&gt;0,(Data[[#This Row],[Tintern ]]-Data[[#This Row],[temperatuur]])*Uitgangspunten!$B$9,0),1)</f>
        <v>0</v>
      </c>
      <c r="I6790"/>
      <c r="J6790"/>
      <c r="K6790" s="6"/>
      <c r="O6790" s="5"/>
      <c r="P6790" s="8"/>
      <c r="U6790"/>
      <c r="V6790"/>
    </row>
    <row r="6791" spans="1:22" x14ac:dyDescent="0.25">
      <c r="A6791">
        <v>2011</v>
      </c>
      <c r="B6791">
        <v>6</v>
      </c>
      <c r="C6791">
        <v>14</v>
      </c>
      <c r="D6791">
        <v>10</v>
      </c>
      <c r="E6791" s="13">
        <v>18.400000000000002</v>
      </c>
      <c r="F6791" s="7">
        <f>(((20-15)/(MIN($E$2:$E$8761)-15))*Data[[#This Row],[temperatuur]])+18.151</f>
        <v>14.285453781512604</v>
      </c>
      <c r="G6791" s="7">
        <f>Data[[#This Row],[Tintern ]]-Data[[#This Row],[temperatuur]]</f>
        <v>-4.1145462184873978</v>
      </c>
      <c r="H6791" s="7">
        <f>ROUND(IF(Data[[#This Row],[deltaT]]&gt;0,(Data[[#This Row],[Tintern ]]-Data[[#This Row],[temperatuur]])*Uitgangspunten!$B$9,0),1)</f>
        <v>0</v>
      </c>
      <c r="I6791"/>
      <c r="J6791"/>
      <c r="K6791" s="6"/>
      <c r="O6791" s="5"/>
      <c r="P6791" s="8"/>
      <c r="U6791"/>
      <c r="V6791"/>
    </row>
    <row r="6792" spans="1:22" x14ac:dyDescent="0.25">
      <c r="A6792">
        <v>2011</v>
      </c>
      <c r="B6792">
        <v>6</v>
      </c>
      <c r="C6792">
        <v>14</v>
      </c>
      <c r="D6792">
        <v>11</v>
      </c>
      <c r="E6792" s="13">
        <v>19.700000000000003</v>
      </c>
      <c r="F6792" s="7">
        <f>(((20-15)/(MIN($E$2:$E$8761)-15))*Data[[#This Row],[temperatuur]])+18.151</f>
        <v>14.012344537815125</v>
      </c>
      <c r="G6792" s="7">
        <f>Data[[#This Row],[Tintern ]]-Data[[#This Row],[temperatuur]]</f>
        <v>-5.6876554621848783</v>
      </c>
      <c r="H6792" s="7">
        <f>ROUND(IF(Data[[#This Row],[deltaT]]&gt;0,(Data[[#This Row],[Tintern ]]-Data[[#This Row],[temperatuur]])*Uitgangspunten!$B$9,0),1)</f>
        <v>0</v>
      </c>
      <c r="I6792"/>
      <c r="J6792"/>
      <c r="K6792" s="6"/>
      <c r="O6792" s="5"/>
      <c r="P6792" s="8"/>
      <c r="U6792"/>
      <c r="V6792"/>
    </row>
    <row r="6793" spans="1:22" x14ac:dyDescent="0.25">
      <c r="A6793">
        <v>2011</v>
      </c>
      <c r="B6793">
        <v>6</v>
      </c>
      <c r="C6793">
        <v>14</v>
      </c>
      <c r="D6793">
        <v>12</v>
      </c>
      <c r="E6793" s="13">
        <v>20.200000000000003</v>
      </c>
      <c r="F6793" s="7">
        <f>(((20-15)/(MIN($E$2:$E$8761)-15))*Data[[#This Row],[temperatuur]])+18.151</f>
        <v>13.907302521008402</v>
      </c>
      <c r="G6793" s="7">
        <f>Data[[#This Row],[Tintern ]]-Data[[#This Row],[temperatuur]]</f>
        <v>-6.2926974789916006</v>
      </c>
      <c r="H6793" s="7">
        <f>ROUND(IF(Data[[#This Row],[deltaT]]&gt;0,(Data[[#This Row],[Tintern ]]-Data[[#This Row],[temperatuur]])*Uitgangspunten!$B$9,0),1)</f>
        <v>0</v>
      </c>
      <c r="I6793"/>
      <c r="J6793"/>
      <c r="K6793" s="6"/>
      <c r="O6793" s="5"/>
      <c r="P6793" s="8"/>
      <c r="U6793"/>
      <c r="V6793"/>
    </row>
    <row r="6794" spans="1:22" x14ac:dyDescent="0.25">
      <c r="A6794">
        <v>2011</v>
      </c>
      <c r="B6794">
        <v>6</v>
      </c>
      <c r="C6794">
        <v>14</v>
      </c>
      <c r="D6794">
        <v>13</v>
      </c>
      <c r="E6794" s="13">
        <v>20.100000000000001</v>
      </c>
      <c r="F6794" s="7">
        <f>(((20-15)/(MIN($E$2:$E$8761)-15))*Data[[#This Row],[temperatuur]])+18.151</f>
        <v>13.928310924369747</v>
      </c>
      <c r="G6794" s="7">
        <f>Data[[#This Row],[Tintern ]]-Data[[#This Row],[temperatuur]]</f>
        <v>-6.1716890756302547</v>
      </c>
      <c r="H6794" s="7">
        <f>ROUND(IF(Data[[#This Row],[deltaT]]&gt;0,(Data[[#This Row],[Tintern ]]-Data[[#This Row],[temperatuur]])*Uitgangspunten!$B$9,0),1)</f>
        <v>0</v>
      </c>
      <c r="I6794">
        <f>(MAX(E6770:E6793)+MIN(E6770:E6793))/20</f>
        <v>1.7650000000000001</v>
      </c>
      <c r="J6794"/>
      <c r="K6794" s="6"/>
      <c r="O6794" s="5"/>
      <c r="P6794" s="8"/>
      <c r="U6794"/>
      <c r="V6794"/>
    </row>
    <row r="6795" spans="1:22" x14ac:dyDescent="0.25">
      <c r="A6795">
        <v>2011</v>
      </c>
      <c r="B6795">
        <v>6</v>
      </c>
      <c r="C6795">
        <v>14</v>
      </c>
      <c r="D6795">
        <v>14</v>
      </c>
      <c r="E6795" s="13">
        <v>20.400000000000002</v>
      </c>
      <c r="F6795" s="7">
        <f>(((20-15)/(MIN($E$2:$E$8761)-15))*Data[[#This Row],[temperatuur]])+18.151</f>
        <v>13.865285714285713</v>
      </c>
      <c r="G6795" s="7">
        <f>Data[[#This Row],[Tintern ]]-Data[[#This Row],[temperatuur]]</f>
        <v>-6.5347142857142888</v>
      </c>
      <c r="H6795" s="7">
        <f>ROUND(IF(Data[[#This Row],[deltaT]]&gt;0,(Data[[#This Row],[Tintern ]]-Data[[#This Row],[temperatuur]])*Uitgangspunten!$B$9,0),1)</f>
        <v>0</v>
      </c>
      <c r="I6795"/>
      <c r="J6795"/>
      <c r="K6795" s="6"/>
      <c r="O6795" s="5"/>
      <c r="P6795" s="8"/>
      <c r="U6795"/>
      <c r="V6795"/>
    </row>
    <row r="6796" spans="1:22" x14ac:dyDescent="0.25">
      <c r="A6796">
        <v>2011</v>
      </c>
      <c r="B6796">
        <v>6</v>
      </c>
      <c r="C6796">
        <v>14</v>
      </c>
      <c r="D6796">
        <v>15</v>
      </c>
      <c r="E6796" s="13">
        <v>20.100000000000001</v>
      </c>
      <c r="F6796" s="7">
        <f>(((20-15)/(MIN($E$2:$E$8761)-15))*Data[[#This Row],[temperatuur]])+18.151</f>
        <v>13.928310924369747</v>
      </c>
      <c r="G6796" s="7">
        <f>Data[[#This Row],[Tintern ]]-Data[[#This Row],[temperatuur]]</f>
        <v>-6.1716890756302547</v>
      </c>
      <c r="H6796" s="7">
        <f>ROUND(IF(Data[[#This Row],[deltaT]]&gt;0,(Data[[#This Row],[Tintern ]]-Data[[#This Row],[temperatuur]])*Uitgangspunten!$B$9,0),1)</f>
        <v>0</v>
      </c>
      <c r="I6796"/>
      <c r="J6796"/>
      <c r="K6796" s="6"/>
      <c r="O6796" s="5"/>
      <c r="P6796" s="8"/>
      <c r="U6796"/>
      <c r="V6796"/>
    </row>
    <row r="6797" spans="1:22" x14ac:dyDescent="0.25">
      <c r="A6797">
        <v>2011</v>
      </c>
      <c r="B6797">
        <v>6</v>
      </c>
      <c r="C6797">
        <v>14</v>
      </c>
      <c r="D6797">
        <v>16</v>
      </c>
      <c r="E6797" s="13">
        <v>19.900000000000002</v>
      </c>
      <c r="F6797" s="7">
        <f>(((20-15)/(MIN($E$2:$E$8761)-15))*Data[[#This Row],[temperatuur]])+18.151</f>
        <v>13.970327731092436</v>
      </c>
      <c r="G6797" s="7">
        <f>Data[[#This Row],[Tintern ]]-Data[[#This Row],[temperatuur]]</f>
        <v>-5.9296722689075665</v>
      </c>
      <c r="H6797" s="7">
        <f>ROUND(IF(Data[[#This Row],[deltaT]]&gt;0,(Data[[#This Row],[Tintern ]]-Data[[#This Row],[temperatuur]])*Uitgangspunten!$B$9,0),1)</f>
        <v>0</v>
      </c>
      <c r="I6797"/>
      <c r="J6797"/>
      <c r="K6797" s="6"/>
      <c r="O6797" s="5"/>
      <c r="P6797" s="8"/>
      <c r="U6797"/>
      <c r="V6797"/>
    </row>
    <row r="6798" spans="1:22" x14ac:dyDescent="0.25">
      <c r="A6798">
        <v>2011</v>
      </c>
      <c r="B6798">
        <v>6</v>
      </c>
      <c r="C6798">
        <v>14</v>
      </c>
      <c r="D6798">
        <v>17</v>
      </c>
      <c r="E6798" s="13">
        <v>19.700000000000003</v>
      </c>
      <c r="F6798" s="7">
        <f>(((20-15)/(MIN($E$2:$E$8761)-15))*Data[[#This Row],[temperatuur]])+18.151</f>
        <v>14.012344537815125</v>
      </c>
      <c r="G6798" s="7">
        <f>Data[[#This Row],[Tintern ]]-Data[[#This Row],[temperatuur]]</f>
        <v>-5.6876554621848783</v>
      </c>
      <c r="H6798" s="7">
        <f>ROUND(IF(Data[[#This Row],[deltaT]]&gt;0,(Data[[#This Row],[Tintern ]]-Data[[#This Row],[temperatuur]])*Uitgangspunten!$B$9,0),1)</f>
        <v>0</v>
      </c>
      <c r="I6798"/>
      <c r="J6798"/>
      <c r="K6798" s="6"/>
      <c r="O6798" s="5"/>
      <c r="P6798" s="8"/>
      <c r="U6798"/>
      <c r="V6798"/>
    </row>
    <row r="6799" spans="1:22" x14ac:dyDescent="0.25">
      <c r="A6799">
        <v>2011</v>
      </c>
      <c r="B6799">
        <v>6</v>
      </c>
      <c r="C6799">
        <v>14</v>
      </c>
      <c r="D6799">
        <v>18</v>
      </c>
      <c r="E6799" s="13">
        <v>19</v>
      </c>
      <c r="F6799" s="7">
        <f>(((20-15)/(MIN($E$2:$E$8761)-15))*Data[[#This Row],[temperatuur]])+18.151</f>
        <v>14.159403361344538</v>
      </c>
      <c r="G6799" s="7">
        <f>Data[[#This Row],[Tintern ]]-Data[[#This Row],[temperatuur]]</f>
        <v>-4.8405966386554624</v>
      </c>
      <c r="H6799" s="7">
        <f>ROUND(IF(Data[[#This Row],[deltaT]]&gt;0,(Data[[#This Row],[Tintern ]]-Data[[#This Row],[temperatuur]])*Uitgangspunten!$B$9,0),1)</f>
        <v>0</v>
      </c>
      <c r="I6799"/>
      <c r="J6799"/>
      <c r="K6799" s="6"/>
      <c r="O6799" s="5"/>
      <c r="P6799" s="8"/>
      <c r="U6799"/>
      <c r="V6799"/>
    </row>
    <row r="6800" spans="1:22" x14ac:dyDescent="0.25">
      <c r="A6800">
        <v>2011</v>
      </c>
      <c r="B6800">
        <v>6</v>
      </c>
      <c r="C6800">
        <v>14</v>
      </c>
      <c r="D6800">
        <v>19</v>
      </c>
      <c r="E6800" s="13">
        <v>18.3</v>
      </c>
      <c r="F6800" s="7">
        <f>(((20-15)/(MIN($E$2:$E$8761)-15))*Data[[#This Row],[temperatuur]])+18.151</f>
        <v>14.306462184873949</v>
      </c>
      <c r="G6800" s="7">
        <f>Data[[#This Row],[Tintern ]]-Data[[#This Row],[temperatuur]]</f>
        <v>-3.9935378151260519</v>
      </c>
      <c r="H6800" s="7">
        <f>ROUND(IF(Data[[#This Row],[deltaT]]&gt;0,(Data[[#This Row],[Tintern ]]-Data[[#This Row],[temperatuur]])*Uitgangspunten!$B$9,0),1)</f>
        <v>0</v>
      </c>
      <c r="I6800"/>
      <c r="J6800"/>
      <c r="K6800" s="6"/>
      <c r="O6800" s="5"/>
      <c r="P6800" s="8"/>
      <c r="U6800"/>
      <c r="V6800"/>
    </row>
    <row r="6801" spans="1:22" x14ac:dyDescent="0.25">
      <c r="A6801">
        <v>2011</v>
      </c>
      <c r="B6801">
        <v>6</v>
      </c>
      <c r="C6801">
        <v>15</v>
      </c>
      <c r="D6801">
        <v>6</v>
      </c>
      <c r="E6801" s="13">
        <v>15.9</v>
      </c>
      <c r="F6801" s="7">
        <f>(((20-15)/(MIN($E$2:$E$8761)-15))*Data[[#This Row],[temperatuur]])+18.151</f>
        <v>14.810663865546218</v>
      </c>
      <c r="G6801" s="7">
        <f>Data[[#This Row],[Tintern ]]-Data[[#This Row],[temperatuur]]</f>
        <v>-1.0893361344537826</v>
      </c>
      <c r="H6801" s="7">
        <f>ROUND(IF(Data[[#This Row],[deltaT]]&gt;0,(Data[[#This Row],[Tintern ]]-Data[[#This Row],[temperatuur]])*Uitgangspunten!$B$9,0),1)</f>
        <v>0</v>
      </c>
      <c r="I6801"/>
      <c r="J6801"/>
      <c r="K6801" s="6"/>
      <c r="O6801" s="5"/>
      <c r="P6801" s="8"/>
      <c r="U6801"/>
      <c r="V6801"/>
    </row>
    <row r="6802" spans="1:22" x14ac:dyDescent="0.25">
      <c r="A6802">
        <v>2011</v>
      </c>
      <c r="B6802">
        <v>6</v>
      </c>
      <c r="C6802">
        <v>15</v>
      </c>
      <c r="D6802">
        <v>7</v>
      </c>
      <c r="E6802" s="13">
        <v>18.2</v>
      </c>
      <c r="F6802" s="7">
        <f>(((20-15)/(MIN($E$2:$E$8761)-15))*Data[[#This Row],[temperatuur]])+18.151</f>
        <v>14.327470588235293</v>
      </c>
      <c r="G6802" s="7">
        <f>Data[[#This Row],[Tintern ]]-Data[[#This Row],[temperatuur]]</f>
        <v>-3.872529411764706</v>
      </c>
      <c r="H6802" s="7">
        <f>ROUND(IF(Data[[#This Row],[deltaT]]&gt;0,(Data[[#This Row],[Tintern ]]-Data[[#This Row],[temperatuur]])*Uitgangspunten!$B$9,0),1)</f>
        <v>0</v>
      </c>
      <c r="I6802"/>
      <c r="J6802"/>
      <c r="K6802" s="6"/>
      <c r="O6802" s="5"/>
      <c r="P6802" s="8"/>
      <c r="U6802"/>
      <c r="V6802"/>
    </row>
    <row r="6803" spans="1:22" x14ac:dyDescent="0.25">
      <c r="A6803">
        <v>2011</v>
      </c>
      <c r="B6803">
        <v>6</v>
      </c>
      <c r="C6803">
        <v>15</v>
      </c>
      <c r="D6803">
        <v>8</v>
      </c>
      <c r="E6803" s="13">
        <v>19.8</v>
      </c>
      <c r="F6803" s="7">
        <f>(((20-15)/(MIN($E$2:$E$8761)-15))*Data[[#This Row],[temperatuur]])+18.151</f>
        <v>13.991336134453782</v>
      </c>
      <c r="G6803" s="7">
        <f>Data[[#This Row],[Tintern ]]-Data[[#This Row],[temperatuur]]</f>
        <v>-5.8086638655462188</v>
      </c>
      <c r="H6803" s="7">
        <f>ROUND(IF(Data[[#This Row],[deltaT]]&gt;0,(Data[[#This Row],[Tintern ]]-Data[[#This Row],[temperatuur]])*Uitgangspunten!$B$9,0),1)</f>
        <v>0</v>
      </c>
      <c r="I6803"/>
      <c r="J6803"/>
      <c r="K6803" s="6"/>
      <c r="O6803" s="5"/>
      <c r="P6803" s="8"/>
      <c r="U6803"/>
      <c r="V6803"/>
    </row>
    <row r="6804" spans="1:22" x14ac:dyDescent="0.25">
      <c r="A6804">
        <v>2011</v>
      </c>
      <c r="B6804">
        <v>6</v>
      </c>
      <c r="C6804">
        <v>15</v>
      </c>
      <c r="D6804">
        <v>9</v>
      </c>
      <c r="E6804" s="13">
        <v>20.200000000000003</v>
      </c>
      <c r="F6804" s="7">
        <f>(((20-15)/(MIN($E$2:$E$8761)-15))*Data[[#This Row],[temperatuur]])+18.151</f>
        <v>13.907302521008402</v>
      </c>
      <c r="G6804" s="7">
        <f>Data[[#This Row],[Tintern ]]-Data[[#This Row],[temperatuur]]</f>
        <v>-6.2926974789916006</v>
      </c>
      <c r="H6804" s="7">
        <f>ROUND(IF(Data[[#This Row],[deltaT]]&gt;0,(Data[[#This Row],[Tintern ]]-Data[[#This Row],[temperatuur]])*Uitgangspunten!$B$9,0),1)</f>
        <v>0</v>
      </c>
      <c r="I6804"/>
      <c r="J6804"/>
      <c r="K6804" s="6"/>
      <c r="O6804" s="5"/>
      <c r="P6804" s="8"/>
      <c r="U6804"/>
      <c r="V6804"/>
    </row>
    <row r="6805" spans="1:22" x14ac:dyDescent="0.25">
      <c r="A6805">
        <v>2011</v>
      </c>
      <c r="B6805">
        <v>6</v>
      </c>
      <c r="C6805">
        <v>15</v>
      </c>
      <c r="D6805">
        <v>10</v>
      </c>
      <c r="E6805" s="13">
        <v>20.100000000000001</v>
      </c>
      <c r="F6805" s="7">
        <f>(((20-15)/(MIN($E$2:$E$8761)-15))*Data[[#This Row],[temperatuur]])+18.151</f>
        <v>13.928310924369747</v>
      </c>
      <c r="G6805" s="7">
        <f>Data[[#This Row],[Tintern ]]-Data[[#This Row],[temperatuur]]</f>
        <v>-6.1716890756302547</v>
      </c>
      <c r="H6805" s="7">
        <f>ROUND(IF(Data[[#This Row],[deltaT]]&gt;0,(Data[[#This Row],[Tintern ]]-Data[[#This Row],[temperatuur]])*Uitgangspunten!$B$9,0),1)</f>
        <v>0</v>
      </c>
      <c r="I6805"/>
      <c r="J6805"/>
      <c r="K6805" s="6"/>
      <c r="O6805" s="5"/>
      <c r="P6805" s="8"/>
      <c r="U6805"/>
      <c r="V6805"/>
    </row>
    <row r="6806" spans="1:22" x14ac:dyDescent="0.25">
      <c r="A6806">
        <v>2011</v>
      </c>
      <c r="B6806">
        <v>6</v>
      </c>
      <c r="C6806">
        <v>15</v>
      </c>
      <c r="D6806">
        <v>11</v>
      </c>
      <c r="E6806" s="13">
        <v>21</v>
      </c>
      <c r="F6806" s="7">
        <f>(((20-15)/(MIN($E$2:$E$8761)-15))*Data[[#This Row],[temperatuur]])+18.151</f>
        <v>13.739235294117647</v>
      </c>
      <c r="G6806" s="7">
        <f>Data[[#This Row],[Tintern ]]-Data[[#This Row],[temperatuur]]</f>
        <v>-7.2607647058823535</v>
      </c>
      <c r="H6806" s="7">
        <f>ROUND(IF(Data[[#This Row],[deltaT]]&gt;0,(Data[[#This Row],[Tintern ]]-Data[[#This Row],[temperatuur]])*Uitgangspunten!$B$9,0),1)</f>
        <v>0</v>
      </c>
      <c r="I6806"/>
      <c r="J6806"/>
      <c r="K6806" s="6"/>
      <c r="O6806" s="5"/>
      <c r="P6806" s="8"/>
      <c r="U6806"/>
      <c r="V6806"/>
    </row>
    <row r="6807" spans="1:22" x14ac:dyDescent="0.25">
      <c r="A6807">
        <v>2011</v>
      </c>
      <c r="B6807">
        <v>6</v>
      </c>
      <c r="C6807">
        <v>15</v>
      </c>
      <c r="D6807">
        <v>12</v>
      </c>
      <c r="E6807" s="13">
        <v>21.700000000000003</v>
      </c>
      <c r="F6807" s="7">
        <f>(((20-15)/(MIN($E$2:$E$8761)-15))*Data[[#This Row],[temperatuur]])+18.151</f>
        <v>13.592176470588235</v>
      </c>
      <c r="G6807" s="7">
        <f>Data[[#This Row],[Tintern ]]-Data[[#This Row],[temperatuur]]</f>
        <v>-8.1078235294117675</v>
      </c>
      <c r="H6807" s="7">
        <f>ROUND(IF(Data[[#This Row],[deltaT]]&gt;0,(Data[[#This Row],[Tintern ]]-Data[[#This Row],[temperatuur]])*Uitgangspunten!$B$9,0),1)</f>
        <v>0</v>
      </c>
      <c r="I6807"/>
      <c r="J6807"/>
      <c r="K6807" s="6"/>
      <c r="O6807" s="5"/>
      <c r="P6807" s="8"/>
      <c r="U6807"/>
      <c r="V6807"/>
    </row>
    <row r="6808" spans="1:22" x14ac:dyDescent="0.25">
      <c r="A6808">
        <v>2011</v>
      </c>
      <c r="B6808">
        <v>6</v>
      </c>
      <c r="C6808">
        <v>15</v>
      </c>
      <c r="D6808">
        <v>13</v>
      </c>
      <c r="E6808" s="13">
        <v>22.6</v>
      </c>
      <c r="F6808" s="7">
        <f>(((20-15)/(MIN($E$2:$E$8761)-15))*Data[[#This Row],[temperatuur]])+18.151</f>
        <v>13.403100840336133</v>
      </c>
      <c r="G6808" s="7">
        <f>Data[[#This Row],[Tintern ]]-Data[[#This Row],[temperatuur]]</f>
        <v>-9.1968991596638681</v>
      </c>
      <c r="H6808" s="7">
        <f>ROUND(IF(Data[[#This Row],[deltaT]]&gt;0,(Data[[#This Row],[Tintern ]]-Data[[#This Row],[temperatuur]])*Uitgangspunten!$B$9,0),1)</f>
        <v>0</v>
      </c>
      <c r="I6808"/>
      <c r="J6808"/>
      <c r="K6808" s="6"/>
      <c r="O6808" s="5"/>
      <c r="P6808" s="8"/>
      <c r="U6808"/>
      <c r="V6808"/>
    </row>
    <row r="6809" spans="1:22" x14ac:dyDescent="0.25">
      <c r="A6809">
        <v>2011</v>
      </c>
      <c r="B6809">
        <v>6</v>
      </c>
      <c r="C6809">
        <v>15</v>
      </c>
      <c r="D6809">
        <v>14</v>
      </c>
      <c r="E6809" s="13">
        <v>22</v>
      </c>
      <c r="F6809" s="7">
        <f>(((20-15)/(MIN($E$2:$E$8761)-15))*Data[[#This Row],[temperatuur]])+18.151</f>
        <v>13.5291512605042</v>
      </c>
      <c r="G6809" s="7">
        <f>Data[[#This Row],[Tintern ]]-Data[[#This Row],[temperatuur]]</f>
        <v>-8.4708487394957999</v>
      </c>
      <c r="H6809" s="7">
        <f>ROUND(IF(Data[[#This Row],[deltaT]]&gt;0,(Data[[#This Row],[Tintern ]]-Data[[#This Row],[temperatuur]])*Uitgangspunten!$B$9,0),1)</f>
        <v>0</v>
      </c>
      <c r="I6809"/>
      <c r="J6809"/>
      <c r="K6809" s="6"/>
      <c r="O6809" s="5"/>
      <c r="P6809" s="8"/>
      <c r="U6809"/>
      <c r="V6809"/>
    </row>
    <row r="6810" spans="1:22" x14ac:dyDescent="0.25">
      <c r="A6810">
        <v>2011</v>
      </c>
      <c r="B6810">
        <v>6</v>
      </c>
      <c r="C6810">
        <v>15</v>
      </c>
      <c r="D6810">
        <v>15</v>
      </c>
      <c r="E6810" s="13">
        <v>21.400000000000002</v>
      </c>
      <c r="F6810" s="7">
        <f>(((20-15)/(MIN($E$2:$E$8761)-15))*Data[[#This Row],[temperatuur]])+18.151</f>
        <v>13.655201680672267</v>
      </c>
      <c r="G6810" s="7">
        <f>Data[[#This Row],[Tintern ]]-Data[[#This Row],[temperatuur]]</f>
        <v>-7.7447983193277352</v>
      </c>
      <c r="H6810" s="7">
        <f>ROUND(IF(Data[[#This Row],[deltaT]]&gt;0,(Data[[#This Row],[Tintern ]]-Data[[#This Row],[temperatuur]])*Uitgangspunten!$B$9,0),1)</f>
        <v>0</v>
      </c>
      <c r="I6810"/>
      <c r="J6810"/>
      <c r="K6810" s="6"/>
      <c r="O6810" s="5"/>
      <c r="P6810" s="8"/>
      <c r="U6810"/>
      <c r="V6810"/>
    </row>
    <row r="6811" spans="1:22" x14ac:dyDescent="0.25">
      <c r="A6811">
        <v>2011</v>
      </c>
      <c r="B6811">
        <v>6</v>
      </c>
      <c r="C6811">
        <v>15</v>
      </c>
      <c r="D6811">
        <v>16</v>
      </c>
      <c r="E6811" s="13">
        <v>21.3</v>
      </c>
      <c r="F6811" s="7">
        <f>(((20-15)/(MIN($E$2:$E$8761)-15))*Data[[#This Row],[temperatuur]])+18.151</f>
        <v>13.676210084033613</v>
      </c>
      <c r="G6811" s="7">
        <f>Data[[#This Row],[Tintern ]]-Data[[#This Row],[temperatuur]]</f>
        <v>-7.6237899159663876</v>
      </c>
      <c r="H6811" s="7">
        <f>ROUND(IF(Data[[#This Row],[deltaT]]&gt;0,(Data[[#This Row],[Tintern ]]-Data[[#This Row],[temperatuur]])*Uitgangspunten!$B$9,0),1)</f>
        <v>0</v>
      </c>
      <c r="I6811"/>
      <c r="J6811"/>
      <c r="K6811" s="6"/>
      <c r="O6811" s="5"/>
      <c r="P6811" s="8"/>
      <c r="U6811"/>
      <c r="V6811"/>
    </row>
    <row r="6812" spans="1:22" x14ac:dyDescent="0.25">
      <c r="A6812">
        <v>2011</v>
      </c>
      <c r="B6812">
        <v>6</v>
      </c>
      <c r="C6812">
        <v>15</v>
      </c>
      <c r="D6812">
        <v>17</v>
      </c>
      <c r="E6812" s="13">
        <v>20.3</v>
      </c>
      <c r="F6812" s="7">
        <f>(((20-15)/(MIN($E$2:$E$8761)-15))*Data[[#This Row],[temperatuur]])+18.151</f>
        <v>13.886294117647058</v>
      </c>
      <c r="G6812" s="7">
        <f>Data[[#This Row],[Tintern ]]-Data[[#This Row],[temperatuur]]</f>
        <v>-6.4137058823529429</v>
      </c>
      <c r="H6812" s="7">
        <f>ROUND(IF(Data[[#This Row],[deltaT]]&gt;0,(Data[[#This Row],[Tintern ]]-Data[[#This Row],[temperatuur]])*Uitgangspunten!$B$9,0),1)</f>
        <v>0</v>
      </c>
      <c r="I6812"/>
      <c r="J6812"/>
      <c r="K6812" s="6"/>
      <c r="O6812" s="5"/>
      <c r="P6812" s="8"/>
      <c r="U6812"/>
      <c r="V6812"/>
    </row>
    <row r="6813" spans="1:22" x14ac:dyDescent="0.25">
      <c r="A6813">
        <v>2011</v>
      </c>
      <c r="B6813">
        <v>6</v>
      </c>
      <c r="C6813">
        <v>15</v>
      </c>
      <c r="D6813">
        <v>18</v>
      </c>
      <c r="E6813" s="13">
        <v>19.600000000000001</v>
      </c>
      <c r="F6813" s="7">
        <f>(((20-15)/(MIN($E$2:$E$8761)-15))*Data[[#This Row],[temperatuur]])+18.151</f>
        <v>14.033352941176471</v>
      </c>
      <c r="G6813" s="7">
        <f>Data[[#This Row],[Tintern ]]-Data[[#This Row],[temperatuur]]</f>
        <v>-5.5666470588235306</v>
      </c>
      <c r="H6813" s="7">
        <f>ROUND(IF(Data[[#This Row],[deltaT]]&gt;0,(Data[[#This Row],[Tintern ]]-Data[[#This Row],[temperatuur]])*Uitgangspunten!$B$9,0),1)</f>
        <v>0</v>
      </c>
      <c r="I6813"/>
      <c r="J6813"/>
      <c r="K6813" s="6"/>
      <c r="O6813" s="5"/>
      <c r="P6813" s="8"/>
      <c r="U6813"/>
      <c r="V6813"/>
    </row>
    <row r="6814" spans="1:22" x14ac:dyDescent="0.25">
      <c r="A6814">
        <v>2011</v>
      </c>
      <c r="B6814">
        <v>6</v>
      </c>
      <c r="C6814">
        <v>15</v>
      </c>
      <c r="D6814">
        <v>19</v>
      </c>
      <c r="E6814" s="13">
        <v>18.600000000000001</v>
      </c>
      <c r="F6814" s="7">
        <f>(((20-15)/(MIN($E$2:$E$8761)-15))*Data[[#This Row],[temperatuur]])+18.151</f>
        <v>14.243436974789915</v>
      </c>
      <c r="G6814" s="7">
        <f>Data[[#This Row],[Tintern ]]-Data[[#This Row],[temperatuur]]</f>
        <v>-4.356563025210086</v>
      </c>
      <c r="H6814" s="7">
        <f>ROUND(IF(Data[[#This Row],[deltaT]]&gt;0,(Data[[#This Row],[Tintern ]]-Data[[#This Row],[temperatuur]])*Uitgangspunten!$B$9,0),1)</f>
        <v>0</v>
      </c>
      <c r="I6814"/>
      <c r="J6814"/>
      <c r="K6814" s="6"/>
      <c r="O6814" s="5"/>
      <c r="P6814" s="8"/>
      <c r="U6814"/>
      <c r="V6814"/>
    </row>
    <row r="6815" spans="1:22" x14ac:dyDescent="0.25">
      <c r="A6815">
        <v>2011</v>
      </c>
      <c r="B6815">
        <v>6</v>
      </c>
      <c r="C6815">
        <v>15</v>
      </c>
      <c r="D6815">
        <v>20</v>
      </c>
      <c r="E6815" s="13">
        <v>17.3</v>
      </c>
      <c r="F6815" s="7">
        <f>(((20-15)/(MIN($E$2:$E$8761)-15))*Data[[#This Row],[temperatuur]])+18.151</f>
        <v>14.516546218487395</v>
      </c>
      <c r="G6815" s="7">
        <f>Data[[#This Row],[Tintern ]]-Data[[#This Row],[temperatuur]]</f>
        <v>-2.7834537815126055</v>
      </c>
      <c r="H6815" s="7">
        <f>ROUND(IF(Data[[#This Row],[deltaT]]&gt;0,(Data[[#This Row],[Tintern ]]-Data[[#This Row],[temperatuur]])*Uitgangspunten!$B$9,0),1)</f>
        <v>0</v>
      </c>
      <c r="I6815"/>
      <c r="J6815"/>
      <c r="K6815" s="6"/>
      <c r="O6815" s="5"/>
      <c r="P6815" s="8"/>
      <c r="U6815"/>
      <c r="V6815"/>
    </row>
    <row r="6816" spans="1:22" x14ac:dyDescent="0.25">
      <c r="A6816">
        <v>2011</v>
      </c>
      <c r="B6816">
        <v>6</v>
      </c>
      <c r="C6816">
        <v>15</v>
      </c>
      <c r="D6816">
        <v>21</v>
      </c>
      <c r="E6816" s="13">
        <v>16.5</v>
      </c>
      <c r="F6816" s="7">
        <f>(((20-15)/(MIN($E$2:$E$8761)-15))*Data[[#This Row],[temperatuur]])+18.151</f>
        <v>14.684613445378151</v>
      </c>
      <c r="G6816" s="7">
        <f>Data[[#This Row],[Tintern ]]-Data[[#This Row],[temperatuur]]</f>
        <v>-1.8153865546218491</v>
      </c>
      <c r="H6816" s="7">
        <f>ROUND(IF(Data[[#This Row],[deltaT]]&gt;0,(Data[[#This Row],[Tintern ]]-Data[[#This Row],[temperatuur]])*Uitgangspunten!$B$9,0),1)</f>
        <v>0</v>
      </c>
      <c r="I6816"/>
      <c r="J6816"/>
      <c r="K6816" s="6"/>
      <c r="O6816" s="5"/>
      <c r="P6816" s="8"/>
      <c r="U6816"/>
      <c r="V6816"/>
    </row>
    <row r="6817" spans="1:22" x14ac:dyDescent="0.25">
      <c r="A6817">
        <v>2011</v>
      </c>
      <c r="B6817">
        <v>6</v>
      </c>
      <c r="C6817">
        <v>15</v>
      </c>
      <c r="D6817">
        <v>22</v>
      </c>
      <c r="E6817" s="13">
        <v>15.600000000000001</v>
      </c>
      <c r="F6817" s="7">
        <f>(((20-15)/(MIN($E$2:$E$8761)-15))*Data[[#This Row],[temperatuur]])+18.151</f>
        <v>14.873689075630251</v>
      </c>
      <c r="G6817" s="7">
        <f>Data[[#This Row],[Tintern ]]-Data[[#This Row],[temperatuur]]</f>
        <v>-0.72631092436975031</v>
      </c>
      <c r="H6817" s="7">
        <f>ROUND(IF(Data[[#This Row],[deltaT]]&gt;0,(Data[[#This Row],[Tintern ]]-Data[[#This Row],[temperatuur]])*Uitgangspunten!$B$9,0),1)</f>
        <v>0</v>
      </c>
      <c r="I6817"/>
      <c r="J6817"/>
      <c r="K6817" s="6"/>
      <c r="O6817" s="5"/>
      <c r="P6817" s="8"/>
      <c r="U6817"/>
      <c r="V6817"/>
    </row>
    <row r="6818" spans="1:22" x14ac:dyDescent="0.25">
      <c r="A6818">
        <v>2011</v>
      </c>
      <c r="B6818">
        <v>6</v>
      </c>
      <c r="C6818">
        <v>15</v>
      </c>
      <c r="D6818">
        <v>23</v>
      </c>
      <c r="E6818" s="13">
        <v>15.4</v>
      </c>
      <c r="F6818" s="7">
        <f>(((20-15)/(MIN($E$2:$E$8761)-15))*Data[[#This Row],[temperatuur]])+18.151</f>
        <v>14.915705882352942</v>
      </c>
      <c r="G6818" s="7">
        <f>Data[[#This Row],[Tintern ]]-Data[[#This Row],[temperatuur]]</f>
        <v>-0.48429411764705854</v>
      </c>
      <c r="H6818" s="7">
        <f>ROUND(IF(Data[[#This Row],[deltaT]]&gt;0,(Data[[#This Row],[Tintern ]]-Data[[#This Row],[temperatuur]])*Uitgangspunten!$B$9,0),1)</f>
        <v>0</v>
      </c>
      <c r="I6818">
        <f>(MAX(E6794:E6817)+MIN(E6794:E6817))/20</f>
        <v>1.9100000000000001</v>
      </c>
      <c r="J6818"/>
      <c r="K6818" s="6"/>
      <c r="O6818" s="5"/>
      <c r="P6818" s="8"/>
      <c r="U6818"/>
      <c r="V6818"/>
    </row>
    <row r="6819" spans="1:22" x14ac:dyDescent="0.25">
      <c r="A6819">
        <v>2011</v>
      </c>
      <c r="B6819">
        <v>6</v>
      </c>
      <c r="C6819">
        <v>15</v>
      </c>
      <c r="D6819">
        <v>24</v>
      </c>
      <c r="E6819" s="13">
        <v>15.100000000000001</v>
      </c>
      <c r="F6819" s="7">
        <f>(((20-15)/(MIN($E$2:$E$8761)-15))*Data[[#This Row],[temperatuur]])+18.151</f>
        <v>14.978731092436973</v>
      </c>
      <c r="G6819" s="7">
        <f>Data[[#This Row],[Tintern ]]-Data[[#This Row],[temperatuur]]</f>
        <v>-0.12126890756302799</v>
      </c>
      <c r="H6819" s="7">
        <f>ROUND(IF(Data[[#This Row],[deltaT]]&gt;0,(Data[[#This Row],[Tintern ]]-Data[[#This Row],[temperatuur]])*Uitgangspunten!$B$9,0),1)</f>
        <v>0</v>
      </c>
      <c r="I6819"/>
      <c r="J6819"/>
      <c r="K6819" s="6"/>
      <c r="O6819" s="5"/>
      <c r="P6819" s="8"/>
      <c r="U6819"/>
      <c r="V6819"/>
    </row>
    <row r="6820" spans="1:22" x14ac:dyDescent="0.25">
      <c r="A6820">
        <v>2011</v>
      </c>
      <c r="B6820">
        <v>6</v>
      </c>
      <c r="C6820">
        <v>16</v>
      </c>
      <c r="D6820">
        <v>3</v>
      </c>
      <c r="E6820" s="13">
        <v>15</v>
      </c>
      <c r="F6820" s="7">
        <f>(((20-15)/(MIN($E$2:$E$8761)-15))*Data[[#This Row],[temperatuur]])+18.151</f>
        <v>14.99973949579832</v>
      </c>
      <c r="G6820" s="7">
        <f>Data[[#This Row],[Tintern ]]-Data[[#This Row],[temperatuur]]</f>
        <v>-2.6050420168033384E-4</v>
      </c>
      <c r="H6820" s="7">
        <f>ROUND(IF(Data[[#This Row],[deltaT]]&gt;0,(Data[[#This Row],[Tintern ]]-Data[[#This Row],[temperatuur]])*Uitgangspunten!$B$9,0),1)</f>
        <v>0</v>
      </c>
      <c r="I6820"/>
      <c r="J6820"/>
      <c r="K6820" s="6"/>
      <c r="O6820" s="5"/>
      <c r="P6820" s="8"/>
      <c r="U6820"/>
      <c r="V6820"/>
    </row>
    <row r="6821" spans="1:22" x14ac:dyDescent="0.25">
      <c r="A6821">
        <v>2011</v>
      </c>
      <c r="B6821">
        <v>6</v>
      </c>
      <c r="C6821">
        <v>16</v>
      </c>
      <c r="D6821">
        <v>4</v>
      </c>
      <c r="E6821" s="13">
        <v>15.700000000000001</v>
      </c>
      <c r="F6821" s="7">
        <f>(((20-15)/(MIN($E$2:$E$8761)-15))*Data[[#This Row],[temperatuur]])+18.151</f>
        <v>14.852680672268907</v>
      </c>
      <c r="G6821" s="7">
        <f>Data[[#This Row],[Tintern ]]-Data[[#This Row],[temperatuur]]</f>
        <v>-0.84731932773109442</v>
      </c>
      <c r="H6821" s="7">
        <f>ROUND(IF(Data[[#This Row],[deltaT]]&gt;0,(Data[[#This Row],[Tintern ]]-Data[[#This Row],[temperatuur]])*Uitgangspunten!$B$9,0),1)</f>
        <v>0</v>
      </c>
      <c r="I6821"/>
      <c r="J6821"/>
      <c r="K6821" s="6"/>
      <c r="O6821" s="5"/>
      <c r="P6821" s="8"/>
      <c r="U6821"/>
      <c r="V6821"/>
    </row>
    <row r="6822" spans="1:22" x14ac:dyDescent="0.25">
      <c r="A6822">
        <v>2011</v>
      </c>
      <c r="B6822">
        <v>6</v>
      </c>
      <c r="C6822">
        <v>16</v>
      </c>
      <c r="D6822">
        <v>5</v>
      </c>
      <c r="E6822" s="13">
        <v>16.3</v>
      </c>
      <c r="F6822" s="7">
        <f>(((20-15)/(MIN($E$2:$E$8761)-15))*Data[[#This Row],[temperatuur]])+18.151</f>
        <v>14.72663025210084</v>
      </c>
      <c r="G6822" s="7">
        <f>Data[[#This Row],[Tintern ]]-Data[[#This Row],[temperatuur]]</f>
        <v>-1.5733697478991608</v>
      </c>
      <c r="H6822" s="7">
        <f>ROUND(IF(Data[[#This Row],[deltaT]]&gt;0,(Data[[#This Row],[Tintern ]]-Data[[#This Row],[temperatuur]])*Uitgangspunten!$B$9,0),1)</f>
        <v>0</v>
      </c>
      <c r="I6822"/>
      <c r="J6822"/>
      <c r="K6822" s="6"/>
      <c r="O6822" s="5"/>
      <c r="P6822" s="8"/>
      <c r="U6822"/>
      <c r="V6822"/>
    </row>
    <row r="6823" spans="1:22" x14ac:dyDescent="0.25">
      <c r="A6823">
        <v>2011</v>
      </c>
      <c r="B6823">
        <v>6</v>
      </c>
      <c r="C6823">
        <v>16</v>
      </c>
      <c r="D6823">
        <v>6</v>
      </c>
      <c r="E6823" s="13">
        <v>15.8</v>
      </c>
      <c r="F6823" s="7">
        <f>(((20-15)/(MIN($E$2:$E$8761)-15))*Data[[#This Row],[temperatuur]])+18.151</f>
        <v>14.831672268907562</v>
      </c>
      <c r="G6823" s="7">
        <f>Data[[#This Row],[Tintern ]]-Data[[#This Row],[temperatuur]]</f>
        <v>-0.96832773109243853</v>
      </c>
      <c r="H6823" s="7">
        <f>ROUND(IF(Data[[#This Row],[deltaT]]&gt;0,(Data[[#This Row],[Tintern ]]-Data[[#This Row],[temperatuur]])*Uitgangspunten!$B$9,0),1)</f>
        <v>0</v>
      </c>
      <c r="I6823"/>
      <c r="J6823"/>
      <c r="K6823" s="6"/>
      <c r="O6823" s="5"/>
      <c r="P6823" s="8"/>
      <c r="U6823"/>
      <c r="V6823"/>
    </row>
    <row r="6824" spans="1:22" x14ac:dyDescent="0.25">
      <c r="A6824">
        <v>2011</v>
      </c>
      <c r="B6824">
        <v>6</v>
      </c>
      <c r="C6824">
        <v>16</v>
      </c>
      <c r="D6824">
        <v>7</v>
      </c>
      <c r="E6824" s="13">
        <v>16.100000000000001</v>
      </c>
      <c r="F6824" s="7">
        <f>(((20-15)/(MIN($E$2:$E$8761)-15))*Data[[#This Row],[temperatuur]])+18.151</f>
        <v>14.768647058823529</v>
      </c>
      <c r="G6824" s="7">
        <f>Data[[#This Row],[Tintern ]]-Data[[#This Row],[temperatuur]]</f>
        <v>-1.3313529411764726</v>
      </c>
      <c r="H6824" s="7">
        <f>ROUND(IF(Data[[#This Row],[deltaT]]&gt;0,(Data[[#This Row],[Tintern ]]-Data[[#This Row],[temperatuur]])*Uitgangspunten!$B$9,0),1)</f>
        <v>0</v>
      </c>
      <c r="I6824"/>
      <c r="J6824"/>
      <c r="K6824" s="6"/>
      <c r="O6824" s="5"/>
      <c r="P6824" s="8"/>
      <c r="U6824"/>
      <c r="V6824"/>
    </row>
    <row r="6825" spans="1:22" x14ac:dyDescent="0.25">
      <c r="A6825">
        <v>2011</v>
      </c>
      <c r="B6825">
        <v>6</v>
      </c>
      <c r="C6825">
        <v>16</v>
      </c>
      <c r="D6825">
        <v>8</v>
      </c>
      <c r="E6825" s="13">
        <v>15.4</v>
      </c>
      <c r="F6825" s="7">
        <f>(((20-15)/(MIN($E$2:$E$8761)-15))*Data[[#This Row],[temperatuur]])+18.151</f>
        <v>14.915705882352942</v>
      </c>
      <c r="G6825" s="7">
        <f>Data[[#This Row],[Tintern ]]-Data[[#This Row],[temperatuur]]</f>
        <v>-0.48429411764705854</v>
      </c>
      <c r="H6825" s="7">
        <f>ROUND(IF(Data[[#This Row],[deltaT]]&gt;0,(Data[[#This Row],[Tintern ]]-Data[[#This Row],[temperatuur]])*Uitgangspunten!$B$9,0),1)</f>
        <v>0</v>
      </c>
      <c r="I6825"/>
      <c r="J6825"/>
      <c r="K6825" s="6"/>
      <c r="O6825" s="5"/>
      <c r="P6825" s="8"/>
      <c r="U6825"/>
      <c r="V6825"/>
    </row>
    <row r="6826" spans="1:22" x14ac:dyDescent="0.25">
      <c r="A6826">
        <v>2011</v>
      </c>
      <c r="B6826">
        <v>6</v>
      </c>
      <c r="C6826">
        <v>16</v>
      </c>
      <c r="D6826">
        <v>9</v>
      </c>
      <c r="E6826" s="13">
        <v>15.3</v>
      </c>
      <c r="F6826" s="7">
        <f>(((20-15)/(MIN($E$2:$E$8761)-15))*Data[[#This Row],[temperatuur]])+18.151</f>
        <v>14.936714285714285</v>
      </c>
      <c r="G6826" s="7">
        <f>Data[[#This Row],[Tintern ]]-Data[[#This Row],[temperatuur]]</f>
        <v>-0.36328571428571621</v>
      </c>
      <c r="H6826" s="7">
        <f>ROUND(IF(Data[[#This Row],[deltaT]]&gt;0,(Data[[#This Row],[Tintern ]]-Data[[#This Row],[temperatuur]])*Uitgangspunten!$B$9,0),1)</f>
        <v>0</v>
      </c>
      <c r="I6826"/>
      <c r="J6826"/>
      <c r="K6826" s="6"/>
      <c r="O6826" s="5"/>
      <c r="P6826" s="8"/>
      <c r="U6826"/>
      <c r="V6826"/>
    </row>
    <row r="6827" spans="1:22" x14ac:dyDescent="0.25">
      <c r="A6827">
        <v>2011</v>
      </c>
      <c r="B6827">
        <v>6</v>
      </c>
      <c r="C6827">
        <v>16</v>
      </c>
      <c r="D6827">
        <v>10</v>
      </c>
      <c r="E6827" s="13">
        <v>15.4</v>
      </c>
      <c r="F6827" s="7">
        <f>(((20-15)/(MIN($E$2:$E$8761)-15))*Data[[#This Row],[temperatuur]])+18.151</f>
        <v>14.915705882352942</v>
      </c>
      <c r="G6827" s="7">
        <f>Data[[#This Row],[Tintern ]]-Data[[#This Row],[temperatuur]]</f>
        <v>-0.48429411764705854</v>
      </c>
      <c r="H6827" s="7">
        <f>ROUND(IF(Data[[#This Row],[deltaT]]&gt;0,(Data[[#This Row],[Tintern ]]-Data[[#This Row],[temperatuur]])*Uitgangspunten!$B$9,0),1)</f>
        <v>0</v>
      </c>
      <c r="I6827"/>
      <c r="J6827"/>
      <c r="K6827" s="6"/>
      <c r="O6827" s="5"/>
      <c r="P6827" s="8"/>
      <c r="U6827"/>
      <c r="V6827"/>
    </row>
    <row r="6828" spans="1:22" x14ac:dyDescent="0.25">
      <c r="A6828">
        <v>2011</v>
      </c>
      <c r="B6828">
        <v>6</v>
      </c>
      <c r="C6828">
        <v>16</v>
      </c>
      <c r="D6828">
        <v>11</v>
      </c>
      <c r="E6828" s="13">
        <v>16.100000000000001</v>
      </c>
      <c r="F6828" s="7">
        <f>(((20-15)/(MIN($E$2:$E$8761)-15))*Data[[#This Row],[temperatuur]])+18.151</f>
        <v>14.768647058823529</v>
      </c>
      <c r="G6828" s="7">
        <f>Data[[#This Row],[Tintern ]]-Data[[#This Row],[temperatuur]]</f>
        <v>-1.3313529411764726</v>
      </c>
      <c r="H6828" s="7">
        <f>ROUND(IF(Data[[#This Row],[deltaT]]&gt;0,(Data[[#This Row],[Tintern ]]-Data[[#This Row],[temperatuur]])*Uitgangspunten!$B$9,0),1)</f>
        <v>0</v>
      </c>
      <c r="I6828"/>
      <c r="J6828"/>
      <c r="K6828" s="6"/>
      <c r="O6828" s="5"/>
      <c r="P6828" s="8"/>
      <c r="U6828"/>
      <c r="V6828"/>
    </row>
    <row r="6829" spans="1:22" x14ac:dyDescent="0.25">
      <c r="A6829">
        <v>2011</v>
      </c>
      <c r="B6829">
        <v>6</v>
      </c>
      <c r="C6829">
        <v>16</v>
      </c>
      <c r="D6829">
        <v>12</v>
      </c>
      <c r="E6829" s="13">
        <v>15.600000000000001</v>
      </c>
      <c r="F6829" s="7">
        <f>(((20-15)/(MIN($E$2:$E$8761)-15))*Data[[#This Row],[temperatuur]])+18.151</f>
        <v>14.873689075630251</v>
      </c>
      <c r="G6829" s="7">
        <f>Data[[#This Row],[Tintern ]]-Data[[#This Row],[temperatuur]]</f>
        <v>-0.72631092436975031</v>
      </c>
      <c r="H6829" s="7">
        <f>ROUND(IF(Data[[#This Row],[deltaT]]&gt;0,(Data[[#This Row],[Tintern ]]-Data[[#This Row],[temperatuur]])*Uitgangspunten!$B$9,0),1)</f>
        <v>0</v>
      </c>
      <c r="I6829"/>
      <c r="J6829"/>
      <c r="K6829" s="6"/>
      <c r="O6829" s="5"/>
      <c r="P6829" s="8"/>
      <c r="U6829"/>
      <c r="V6829"/>
    </row>
    <row r="6830" spans="1:22" x14ac:dyDescent="0.25">
      <c r="A6830">
        <v>2011</v>
      </c>
      <c r="B6830">
        <v>6</v>
      </c>
      <c r="C6830">
        <v>16</v>
      </c>
      <c r="D6830">
        <v>13</v>
      </c>
      <c r="E6830" s="13">
        <v>17.3</v>
      </c>
      <c r="F6830" s="7">
        <f>(((20-15)/(MIN($E$2:$E$8761)-15))*Data[[#This Row],[temperatuur]])+18.151</f>
        <v>14.516546218487395</v>
      </c>
      <c r="G6830" s="7">
        <f>Data[[#This Row],[Tintern ]]-Data[[#This Row],[temperatuur]]</f>
        <v>-2.7834537815126055</v>
      </c>
      <c r="H6830" s="7">
        <f>ROUND(IF(Data[[#This Row],[deltaT]]&gt;0,(Data[[#This Row],[Tintern ]]-Data[[#This Row],[temperatuur]])*Uitgangspunten!$B$9,0),1)</f>
        <v>0</v>
      </c>
      <c r="I6830"/>
      <c r="J6830"/>
      <c r="K6830" s="6"/>
      <c r="O6830" s="5"/>
      <c r="P6830" s="8"/>
      <c r="U6830"/>
      <c r="V6830"/>
    </row>
    <row r="6831" spans="1:22" x14ac:dyDescent="0.25">
      <c r="A6831">
        <v>2011</v>
      </c>
      <c r="B6831">
        <v>6</v>
      </c>
      <c r="C6831">
        <v>16</v>
      </c>
      <c r="D6831">
        <v>15</v>
      </c>
      <c r="E6831" s="13">
        <v>15</v>
      </c>
      <c r="F6831" s="7">
        <f>(((20-15)/(MIN($E$2:$E$8761)-15))*Data[[#This Row],[temperatuur]])+18.151</f>
        <v>14.99973949579832</v>
      </c>
      <c r="G6831" s="7">
        <f>Data[[#This Row],[Tintern ]]-Data[[#This Row],[temperatuur]]</f>
        <v>-2.6050420168033384E-4</v>
      </c>
      <c r="H6831" s="7">
        <f>ROUND(IF(Data[[#This Row],[deltaT]]&gt;0,(Data[[#This Row],[Tintern ]]-Data[[#This Row],[temperatuur]])*Uitgangspunten!$B$9,0),1)</f>
        <v>0</v>
      </c>
      <c r="I6831"/>
      <c r="J6831"/>
      <c r="K6831" s="6"/>
      <c r="O6831" s="5"/>
      <c r="P6831" s="8"/>
      <c r="U6831"/>
      <c r="V6831"/>
    </row>
    <row r="6832" spans="1:22" x14ac:dyDescent="0.25">
      <c r="A6832">
        <v>2011</v>
      </c>
      <c r="B6832">
        <v>6</v>
      </c>
      <c r="C6832">
        <v>16</v>
      </c>
      <c r="D6832">
        <v>16</v>
      </c>
      <c r="E6832" s="13">
        <v>16</v>
      </c>
      <c r="F6832" s="7">
        <f>(((20-15)/(MIN($E$2:$E$8761)-15))*Data[[#This Row],[temperatuur]])+18.151</f>
        <v>14.789655462184873</v>
      </c>
      <c r="G6832" s="7">
        <f>Data[[#This Row],[Tintern ]]-Data[[#This Row],[temperatuur]]</f>
        <v>-1.2103445378151267</v>
      </c>
      <c r="H6832" s="7">
        <f>ROUND(IF(Data[[#This Row],[deltaT]]&gt;0,(Data[[#This Row],[Tintern ]]-Data[[#This Row],[temperatuur]])*Uitgangspunten!$B$9,0),1)</f>
        <v>0</v>
      </c>
      <c r="I6832"/>
      <c r="J6832"/>
      <c r="K6832" s="6"/>
      <c r="O6832" s="5"/>
      <c r="P6832" s="8"/>
      <c r="U6832"/>
      <c r="V6832"/>
    </row>
    <row r="6833" spans="1:22" x14ac:dyDescent="0.25">
      <c r="A6833">
        <v>2011</v>
      </c>
      <c r="B6833">
        <v>6</v>
      </c>
      <c r="C6833">
        <v>16</v>
      </c>
      <c r="D6833">
        <v>17</v>
      </c>
      <c r="E6833" s="13">
        <v>17.100000000000001</v>
      </c>
      <c r="F6833" s="7">
        <f>(((20-15)/(MIN($E$2:$E$8761)-15))*Data[[#This Row],[temperatuur]])+18.151</f>
        <v>14.558563025210084</v>
      </c>
      <c r="G6833" s="7">
        <f>Data[[#This Row],[Tintern ]]-Data[[#This Row],[temperatuur]]</f>
        <v>-2.5414369747899173</v>
      </c>
      <c r="H6833" s="7">
        <f>ROUND(IF(Data[[#This Row],[deltaT]]&gt;0,(Data[[#This Row],[Tintern ]]-Data[[#This Row],[temperatuur]])*Uitgangspunten!$B$9,0),1)</f>
        <v>0</v>
      </c>
      <c r="I6833"/>
      <c r="J6833"/>
      <c r="K6833" s="6"/>
      <c r="O6833" s="5"/>
      <c r="P6833" s="8"/>
      <c r="U6833"/>
      <c r="V6833"/>
    </row>
    <row r="6834" spans="1:22" x14ac:dyDescent="0.25">
      <c r="A6834">
        <v>2011</v>
      </c>
      <c r="B6834">
        <v>6</v>
      </c>
      <c r="C6834">
        <v>17</v>
      </c>
      <c r="D6834">
        <v>8</v>
      </c>
      <c r="E6834" s="13">
        <v>15.3</v>
      </c>
      <c r="F6834" s="7">
        <f>(((20-15)/(MIN($E$2:$E$8761)-15))*Data[[#This Row],[temperatuur]])+18.151</f>
        <v>14.936714285714285</v>
      </c>
      <c r="G6834" s="7">
        <f>Data[[#This Row],[Tintern ]]-Data[[#This Row],[temperatuur]]</f>
        <v>-0.36328571428571621</v>
      </c>
      <c r="H6834" s="7">
        <f>ROUND(IF(Data[[#This Row],[deltaT]]&gt;0,(Data[[#This Row],[Tintern ]]-Data[[#This Row],[temperatuur]])*Uitgangspunten!$B$9,0),1)</f>
        <v>0</v>
      </c>
      <c r="I6834"/>
      <c r="J6834"/>
      <c r="K6834" s="6"/>
      <c r="O6834" s="5"/>
      <c r="P6834" s="8"/>
      <c r="U6834"/>
      <c r="V6834"/>
    </row>
    <row r="6835" spans="1:22" x14ac:dyDescent="0.25">
      <c r="A6835">
        <v>2011</v>
      </c>
      <c r="B6835">
        <v>6</v>
      </c>
      <c r="C6835">
        <v>17</v>
      </c>
      <c r="D6835">
        <v>9</v>
      </c>
      <c r="E6835" s="13">
        <v>16.3</v>
      </c>
      <c r="F6835" s="7">
        <f>(((20-15)/(MIN($E$2:$E$8761)-15))*Data[[#This Row],[temperatuur]])+18.151</f>
        <v>14.72663025210084</v>
      </c>
      <c r="G6835" s="7">
        <f>Data[[#This Row],[Tintern ]]-Data[[#This Row],[temperatuur]]</f>
        <v>-1.5733697478991608</v>
      </c>
      <c r="H6835" s="7">
        <f>ROUND(IF(Data[[#This Row],[deltaT]]&gt;0,(Data[[#This Row],[Tintern ]]-Data[[#This Row],[temperatuur]])*Uitgangspunten!$B$9,0),1)</f>
        <v>0</v>
      </c>
      <c r="I6835"/>
      <c r="J6835"/>
      <c r="K6835" s="6"/>
      <c r="O6835" s="5"/>
      <c r="P6835" s="8"/>
      <c r="U6835"/>
      <c r="V6835"/>
    </row>
    <row r="6836" spans="1:22" x14ac:dyDescent="0.25">
      <c r="A6836">
        <v>2011</v>
      </c>
      <c r="B6836">
        <v>6</v>
      </c>
      <c r="C6836">
        <v>17</v>
      </c>
      <c r="D6836">
        <v>10</v>
      </c>
      <c r="E6836" s="13">
        <v>16.600000000000001</v>
      </c>
      <c r="F6836" s="7">
        <f>(((20-15)/(MIN($E$2:$E$8761)-15))*Data[[#This Row],[temperatuur]])+18.151</f>
        <v>14.663605042016806</v>
      </c>
      <c r="G6836" s="7">
        <f>Data[[#This Row],[Tintern ]]-Data[[#This Row],[temperatuur]]</f>
        <v>-1.9363949579831949</v>
      </c>
      <c r="H6836" s="7">
        <f>ROUND(IF(Data[[#This Row],[deltaT]]&gt;0,(Data[[#This Row],[Tintern ]]-Data[[#This Row],[temperatuur]])*Uitgangspunten!$B$9,0),1)</f>
        <v>0</v>
      </c>
      <c r="I6836"/>
      <c r="J6836"/>
      <c r="K6836" s="6"/>
      <c r="O6836" s="5"/>
      <c r="P6836" s="8"/>
      <c r="U6836"/>
      <c r="V6836"/>
    </row>
    <row r="6837" spans="1:22" x14ac:dyDescent="0.25">
      <c r="A6837">
        <v>2011</v>
      </c>
      <c r="B6837">
        <v>6</v>
      </c>
      <c r="C6837">
        <v>17</v>
      </c>
      <c r="D6837">
        <v>11</v>
      </c>
      <c r="E6837" s="13">
        <v>17</v>
      </c>
      <c r="F6837" s="7">
        <f>(((20-15)/(MIN($E$2:$E$8761)-15))*Data[[#This Row],[temperatuur]])+18.151</f>
        <v>14.579571428571429</v>
      </c>
      <c r="G6837" s="7">
        <f>Data[[#This Row],[Tintern ]]-Data[[#This Row],[temperatuur]]</f>
        <v>-2.4204285714285714</v>
      </c>
      <c r="H6837" s="7">
        <f>ROUND(IF(Data[[#This Row],[deltaT]]&gt;0,(Data[[#This Row],[Tintern ]]-Data[[#This Row],[temperatuur]])*Uitgangspunten!$B$9,0),1)</f>
        <v>0</v>
      </c>
      <c r="I6837"/>
      <c r="J6837"/>
      <c r="K6837" s="6"/>
      <c r="O6837" s="5"/>
      <c r="P6837" s="8"/>
      <c r="U6837"/>
      <c r="V6837"/>
    </row>
    <row r="6838" spans="1:22" x14ac:dyDescent="0.25">
      <c r="A6838">
        <v>2011</v>
      </c>
      <c r="B6838">
        <v>6</v>
      </c>
      <c r="C6838">
        <v>17</v>
      </c>
      <c r="D6838">
        <v>12</v>
      </c>
      <c r="E6838" s="13">
        <v>16.900000000000002</v>
      </c>
      <c r="F6838" s="7">
        <f>(((20-15)/(MIN($E$2:$E$8761)-15))*Data[[#This Row],[temperatuur]])+18.151</f>
        <v>14.600579831932773</v>
      </c>
      <c r="G6838" s="7">
        <f>Data[[#This Row],[Tintern ]]-Data[[#This Row],[temperatuur]]</f>
        <v>-2.299420168067229</v>
      </c>
      <c r="H6838" s="7">
        <f>ROUND(IF(Data[[#This Row],[deltaT]]&gt;0,(Data[[#This Row],[Tintern ]]-Data[[#This Row],[temperatuur]])*Uitgangspunten!$B$9,0),1)</f>
        <v>0</v>
      </c>
      <c r="I6838"/>
      <c r="J6838"/>
      <c r="K6838" s="6"/>
      <c r="O6838" s="5"/>
      <c r="P6838" s="8"/>
      <c r="U6838"/>
      <c r="V6838"/>
    </row>
    <row r="6839" spans="1:22" x14ac:dyDescent="0.25">
      <c r="A6839">
        <v>2011</v>
      </c>
      <c r="B6839">
        <v>6</v>
      </c>
      <c r="C6839">
        <v>17</v>
      </c>
      <c r="D6839">
        <v>13</v>
      </c>
      <c r="E6839" s="13">
        <v>17.3</v>
      </c>
      <c r="F6839" s="7">
        <f>(((20-15)/(MIN($E$2:$E$8761)-15))*Data[[#This Row],[temperatuur]])+18.151</f>
        <v>14.516546218487395</v>
      </c>
      <c r="G6839" s="7">
        <f>Data[[#This Row],[Tintern ]]-Data[[#This Row],[temperatuur]]</f>
        <v>-2.7834537815126055</v>
      </c>
      <c r="H6839" s="7">
        <f>ROUND(IF(Data[[#This Row],[deltaT]]&gt;0,(Data[[#This Row],[Tintern ]]-Data[[#This Row],[temperatuur]])*Uitgangspunten!$B$9,0),1)</f>
        <v>0</v>
      </c>
      <c r="I6839"/>
      <c r="J6839"/>
      <c r="K6839" s="6"/>
      <c r="O6839" s="5"/>
      <c r="P6839" s="8"/>
      <c r="U6839"/>
      <c r="V6839"/>
    </row>
    <row r="6840" spans="1:22" x14ac:dyDescent="0.25">
      <c r="A6840">
        <v>2011</v>
      </c>
      <c r="B6840">
        <v>6</v>
      </c>
      <c r="C6840">
        <v>17</v>
      </c>
      <c r="D6840">
        <v>14</v>
      </c>
      <c r="E6840" s="13">
        <v>17.3</v>
      </c>
      <c r="F6840" s="7">
        <f>(((20-15)/(MIN($E$2:$E$8761)-15))*Data[[#This Row],[temperatuur]])+18.151</f>
        <v>14.516546218487395</v>
      </c>
      <c r="G6840" s="7">
        <f>Data[[#This Row],[Tintern ]]-Data[[#This Row],[temperatuur]]</f>
        <v>-2.7834537815126055</v>
      </c>
      <c r="H6840" s="7">
        <f>ROUND(IF(Data[[#This Row],[deltaT]]&gt;0,(Data[[#This Row],[Tintern ]]-Data[[#This Row],[temperatuur]])*Uitgangspunten!$B$9,0),1)</f>
        <v>0</v>
      </c>
      <c r="I6840"/>
      <c r="J6840"/>
      <c r="K6840" s="6"/>
      <c r="O6840" s="5"/>
      <c r="P6840" s="8"/>
      <c r="U6840"/>
      <c r="V6840"/>
    </row>
    <row r="6841" spans="1:22" x14ac:dyDescent="0.25">
      <c r="A6841">
        <v>2011</v>
      </c>
      <c r="B6841">
        <v>6</v>
      </c>
      <c r="C6841">
        <v>17</v>
      </c>
      <c r="D6841">
        <v>15</v>
      </c>
      <c r="E6841" s="13">
        <v>17.3</v>
      </c>
      <c r="F6841" s="7">
        <f>(((20-15)/(MIN($E$2:$E$8761)-15))*Data[[#This Row],[temperatuur]])+18.151</f>
        <v>14.516546218487395</v>
      </c>
      <c r="G6841" s="7">
        <f>Data[[#This Row],[Tintern ]]-Data[[#This Row],[temperatuur]]</f>
        <v>-2.7834537815126055</v>
      </c>
      <c r="H6841" s="7">
        <f>ROUND(IF(Data[[#This Row],[deltaT]]&gt;0,(Data[[#This Row],[Tintern ]]-Data[[#This Row],[temperatuur]])*Uitgangspunten!$B$9,0),1)</f>
        <v>0</v>
      </c>
      <c r="I6841"/>
      <c r="J6841"/>
      <c r="K6841" s="6"/>
      <c r="O6841" s="5"/>
      <c r="P6841" s="8"/>
      <c r="U6841"/>
      <c r="V6841"/>
    </row>
    <row r="6842" spans="1:22" x14ac:dyDescent="0.25">
      <c r="A6842">
        <v>2011</v>
      </c>
      <c r="B6842">
        <v>6</v>
      </c>
      <c r="C6842">
        <v>17</v>
      </c>
      <c r="D6842">
        <v>16</v>
      </c>
      <c r="E6842" s="13">
        <v>16.600000000000001</v>
      </c>
      <c r="F6842" s="7">
        <f>(((20-15)/(MIN($E$2:$E$8761)-15))*Data[[#This Row],[temperatuur]])+18.151</f>
        <v>14.663605042016806</v>
      </c>
      <c r="G6842" s="7">
        <f>Data[[#This Row],[Tintern ]]-Data[[#This Row],[temperatuur]]</f>
        <v>-1.9363949579831949</v>
      </c>
      <c r="H6842" s="7">
        <f>ROUND(IF(Data[[#This Row],[deltaT]]&gt;0,(Data[[#This Row],[Tintern ]]-Data[[#This Row],[temperatuur]])*Uitgangspunten!$B$9,0),1)</f>
        <v>0</v>
      </c>
      <c r="I6842">
        <f>(MAX(E6818:E6841)+MIN(E6818:E6841))/20</f>
        <v>1.6149999999999998</v>
      </c>
      <c r="J6842"/>
      <c r="K6842" s="6"/>
      <c r="O6842" s="5"/>
      <c r="P6842" s="8"/>
      <c r="U6842"/>
      <c r="V6842"/>
    </row>
    <row r="6843" spans="1:22" x14ac:dyDescent="0.25">
      <c r="A6843">
        <v>2011</v>
      </c>
      <c r="B6843">
        <v>6</v>
      </c>
      <c r="C6843">
        <v>18</v>
      </c>
      <c r="D6843">
        <v>10</v>
      </c>
      <c r="E6843" s="13">
        <v>15.8</v>
      </c>
      <c r="F6843" s="7">
        <f>(((20-15)/(MIN($E$2:$E$8761)-15))*Data[[#This Row],[temperatuur]])+18.151</f>
        <v>14.831672268907562</v>
      </c>
      <c r="G6843" s="7">
        <f>Data[[#This Row],[Tintern ]]-Data[[#This Row],[temperatuur]]</f>
        <v>-0.96832773109243853</v>
      </c>
      <c r="H6843" s="7">
        <f>ROUND(IF(Data[[#This Row],[deltaT]]&gt;0,(Data[[#This Row],[Tintern ]]-Data[[#This Row],[temperatuur]])*Uitgangspunten!$B$9,0),1)</f>
        <v>0</v>
      </c>
      <c r="I6843"/>
      <c r="J6843"/>
      <c r="K6843" s="6"/>
      <c r="O6843" s="5"/>
      <c r="P6843" s="8"/>
      <c r="U6843"/>
      <c r="V6843"/>
    </row>
    <row r="6844" spans="1:22" x14ac:dyDescent="0.25">
      <c r="A6844">
        <v>2011</v>
      </c>
      <c r="B6844">
        <v>6</v>
      </c>
      <c r="C6844">
        <v>18</v>
      </c>
      <c r="D6844">
        <v>14</v>
      </c>
      <c r="E6844" s="13">
        <v>16.3</v>
      </c>
      <c r="F6844" s="7">
        <f>(((20-15)/(MIN($E$2:$E$8761)-15))*Data[[#This Row],[temperatuur]])+18.151</f>
        <v>14.72663025210084</v>
      </c>
      <c r="G6844" s="7">
        <f>Data[[#This Row],[Tintern ]]-Data[[#This Row],[temperatuur]]</f>
        <v>-1.5733697478991608</v>
      </c>
      <c r="H6844" s="7">
        <f>ROUND(IF(Data[[#This Row],[deltaT]]&gt;0,(Data[[#This Row],[Tintern ]]-Data[[#This Row],[temperatuur]])*Uitgangspunten!$B$9,0),1)</f>
        <v>0</v>
      </c>
      <c r="I6844"/>
      <c r="J6844"/>
      <c r="K6844" s="6"/>
      <c r="O6844" s="5"/>
      <c r="P6844" s="8"/>
      <c r="U6844"/>
      <c r="V6844"/>
    </row>
    <row r="6845" spans="1:22" x14ac:dyDescent="0.25">
      <c r="A6845">
        <v>2011</v>
      </c>
      <c r="B6845">
        <v>6</v>
      </c>
      <c r="C6845">
        <v>18</v>
      </c>
      <c r="D6845">
        <v>15</v>
      </c>
      <c r="E6845" s="13">
        <v>15.100000000000001</v>
      </c>
      <c r="F6845" s="7">
        <f>(((20-15)/(MIN($E$2:$E$8761)-15))*Data[[#This Row],[temperatuur]])+18.151</f>
        <v>14.978731092436973</v>
      </c>
      <c r="G6845" s="7">
        <f>Data[[#This Row],[Tintern ]]-Data[[#This Row],[temperatuur]]</f>
        <v>-0.12126890756302799</v>
      </c>
      <c r="H6845" s="7">
        <f>ROUND(IF(Data[[#This Row],[deltaT]]&gt;0,(Data[[#This Row],[Tintern ]]-Data[[#This Row],[temperatuur]])*Uitgangspunten!$B$9,0),1)</f>
        <v>0</v>
      </c>
      <c r="I6845"/>
      <c r="J6845"/>
      <c r="K6845" s="6"/>
      <c r="O6845" s="5"/>
      <c r="P6845" s="8"/>
      <c r="U6845"/>
      <c r="V6845"/>
    </row>
    <row r="6846" spans="1:22" x14ac:dyDescent="0.25">
      <c r="A6846">
        <v>2011</v>
      </c>
      <c r="B6846">
        <v>6</v>
      </c>
      <c r="C6846">
        <v>18</v>
      </c>
      <c r="D6846">
        <v>16</v>
      </c>
      <c r="E6846" s="13">
        <v>16.7</v>
      </c>
      <c r="F6846" s="7">
        <f>(((20-15)/(MIN($E$2:$E$8761)-15))*Data[[#This Row],[temperatuur]])+18.151</f>
        <v>14.642596638655462</v>
      </c>
      <c r="G6846" s="7">
        <f>Data[[#This Row],[Tintern ]]-Data[[#This Row],[temperatuur]]</f>
        <v>-2.0574033613445373</v>
      </c>
      <c r="H6846" s="7">
        <f>ROUND(IF(Data[[#This Row],[deltaT]]&gt;0,(Data[[#This Row],[Tintern ]]-Data[[#This Row],[temperatuur]])*Uitgangspunten!$B$9,0),1)</f>
        <v>0</v>
      </c>
      <c r="I6846"/>
      <c r="J6846"/>
      <c r="K6846" s="6"/>
      <c r="O6846" s="5"/>
      <c r="P6846" s="8"/>
      <c r="U6846"/>
      <c r="V6846"/>
    </row>
    <row r="6847" spans="1:22" x14ac:dyDescent="0.25">
      <c r="A6847">
        <v>2011</v>
      </c>
      <c r="B6847">
        <v>6</v>
      </c>
      <c r="C6847">
        <v>18</v>
      </c>
      <c r="D6847">
        <v>17</v>
      </c>
      <c r="E6847" s="13">
        <v>16.100000000000001</v>
      </c>
      <c r="F6847" s="7">
        <f>(((20-15)/(MIN($E$2:$E$8761)-15))*Data[[#This Row],[temperatuur]])+18.151</f>
        <v>14.768647058823529</v>
      </c>
      <c r="G6847" s="7">
        <f>Data[[#This Row],[Tintern ]]-Data[[#This Row],[temperatuur]]</f>
        <v>-1.3313529411764726</v>
      </c>
      <c r="H6847" s="7">
        <f>ROUND(IF(Data[[#This Row],[deltaT]]&gt;0,(Data[[#This Row],[Tintern ]]-Data[[#This Row],[temperatuur]])*Uitgangspunten!$B$9,0),1)</f>
        <v>0</v>
      </c>
      <c r="I6847"/>
      <c r="J6847"/>
      <c r="K6847" s="6"/>
      <c r="O6847" s="5"/>
      <c r="P6847" s="8"/>
      <c r="U6847"/>
      <c r="V6847"/>
    </row>
    <row r="6848" spans="1:22" x14ac:dyDescent="0.25">
      <c r="A6848">
        <v>2011</v>
      </c>
      <c r="B6848">
        <v>6</v>
      </c>
      <c r="C6848">
        <v>18</v>
      </c>
      <c r="D6848">
        <v>18</v>
      </c>
      <c r="E6848" s="13">
        <v>15.600000000000001</v>
      </c>
      <c r="F6848" s="7">
        <f>(((20-15)/(MIN($E$2:$E$8761)-15))*Data[[#This Row],[temperatuur]])+18.151</f>
        <v>14.873689075630251</v>
      </c>
      <c r="G6848" s="7">
        <f>Data[[#This Row],[Tintern ]]-Data[[#This Row],[temperatuur]]</f>
        <v>-0.72631092436975031</v>
      </c>
      <c r="H6848" s="7">
        <f>ROUND(IF(Data[[#This Row],[deltaT]]&gt;0,(Data[[#This Row],[Tintern ]]-Data[[#This Row],[temperatuur]])*Uitgangspunten!$B$9,0),1)</f>
        <v>0</v>
      </c>
      <c r="I6848"/>
      <c r="J6848"/>
      <c r="K6848" s="6"/>
      <c r="O6848" s="5"/>
      <c r="P6848" s="8"/>
      <c r="U6848"/>
      <c r="V6848"/>
    </row>
    <row r="6849" spans="1:22" x14ac:dyDescent="0.25">
      <c r="A6849">
        <v>2011</v>
      </c>
      <c r="B6849">
        <v>6</v>
      </c>
      <c r="C6849">
        <v>19</v>
      </c>
      <c r="D6849">
        <v>12</v>
      </c>
      <c r="E6849" s="13">
        <v>16.100000000000001</v>
      </c>
      <c r="F6849" s="7">
        <f>(((20-15)/(MIN($E$2:$E$8761)-15))*Data[[#This Row],[temperatuur]])+18.151</f>
        <v>14.768647058823529</v>
      </c>
      <c r="G6849" s="7">
        <f>Data[[#This Row],[Tintern ]]-Data[[#This Row],[temperatuur]]</f>
        <v>-1.3313529411764726</v>
      </c>
      <c r="H6849" s="7">
        <f>ROUND(IF(Data[[#This Row],[deltaT]]&gt;0,(Data[[#This Row],[Tintern ]]-Data[[#This Row],[temperatuur]])*Uitgangspunten!$B$9,0),1)</f>
        <v>0</v>
      </c>
      <c r="I6849"/>
      <c r="J6849"/>
      <c r="K6849" s="6"/>
      <c r="O6849" s="5"/>
      <c r="P6849" s="8"/>
      <c r="U6849"/>
      <c r="V6849"/>
    </row>
    <row r="6850" spans="1:22" x14ac:dyDescent="0.25">
      <c r="A6850">
        <v>2011</v>
      </c>
      <c r="B6850">
        <v>6</v>
      </c>
      <c r="C6850">
        <v>19</v>
      </c>
      <c r="D6850">
        <v>13</v>
      </c>
      <c r="E6850" s="13">
        <v>15.600000000000001</v>
      </c>
      <c r="F6850" s="7">
        <f>(((20-15)/(MIN($E$2:$E$8761)-15))*Data[[#This Row],[temperatuur]])+18.151</f>
        <v>14.873689075630251</v>
      </c>
      <c r="G6850" s="7">
        <f>Data[[#This Row],[Tintern ]]-Data[[#This Row],[temperatuur]]</f>
        <v>-0.72631092436975031</v>
      </c>
      <c r="H6850" s="7">
        <f>ROUND(IF(Data[[#This Row],[deltaT]]&gt;0,(Data[[#This Row],[Tintern ]]-Data[[#This Row],[temperatuur]])*Uitgangspunten!$B$9,0),1)</f>
        <v>0</v>
      </c>
      <c r="I6850"/>
      <c r="J6850"/>
      <c r="K6850" s="6"/>
      <c r="O6850" s="5"/>
      <c r="P6850" s="8"/>
      <c r="U6850"/>
      <c r="V6850"/>
    </row>
    <row r="6851" spans="1:22" x14ac:dyDescent="0.25">
      <c r="A6851">
        <v>2011</v>
      </c>
      <c r="B6851">
        <v>6</v>
      </c>
      <c r="C6851">
        <v>19</v>
      </c>
      <c r="D6851">
        <v>14</v>
      </c>
      <c r="E6851" s="13">
        <v>15.100000000000001</v>
      </c>
      <c r="F6851" s="7">
        <f>(((20-15)/(MIN($E$2:$E$8761)-15))*Data[[#This Row],[temperatuur]])+18.151</f>
        <v>14.978731092436973</v>
      </c>
      <c r="G6851" s="7">
        <f>Data[[#This Row],[Tintern ]]-Data[[#This Row],[temperatuur]]</f>
        <v>-0.12126890756302799</v>
      </c>
      <c r="H6851" s="7">
        <f>ROUND(IF(Data[[#This Row],[deltaT]]&gt;0,(Data[[#This Row],[Tintern ]]-Data[[#This Row],[temperatuur]])*Uitgangspunten!$B$9,0),1)</f>
        <v>0</v>
      </c>
      <c r="I6851"/>
      <c r="J6851"/>
      <c r="K6851" s="6"/>
      <c r="O6851" s="5"/>
      <c r="P6851" s="8"/>
      <c r="U6851"/>
      <c r="V6851"/>
    </row>
    <row r="6852" spans="1:22" x14ac:dyDescent="0.25">
      <c r="A6852">
        <v>2011</v>
      </c>
      <c r="B6852">
        <v>6</v>
      </c>
      <c r="C6852">
        <v>20</v>
      </c>
      <c r="D6852">
        <v>9</v>
      </c>
      <c r="E6852" s="13">
        <v>16.900000000000002</v>
      </c>
      <c r="F6852" s="7">
        <f>(((20-15)/(MIN($E$2:$E$8761)-15))*Data[[#This Row],[temperatuur]])+18.151</f>
        <v>14.600579831932773</v>
      </c>
      <c r="G6852" s="7">
        <f>Data[[#This Row],[Tintern ]]-Data[[#This Row],[temperatuur]]</f>
        <v>-2.299420168067229</v>
      </c>
      <c r="H6852" s="7">
        <f>ROUND(IF(Data[[#This Row],[deltaT]]&gt;0,(Data[[#This Row],[Tintern ]]-Data[[#This Row],[temperatuur]])*Uitgangspunten!$B$9,0),1)</f>
        <v>0</v>
      </c>
      <c r="I6852"/>
      <c r="J6852"/>
      <c r="K6852" s="6"/>
      <c r="O6852" s="5"/>
      <c r="P6852" s="8"/>
      <c r="U6852"/>
      <c r="V6852"/>
    </row>
    <row r="6853" spans="1:22" x14ac:dyDescent="0.25">
      <c r="A6853">
        <v>2011</v>
      </c>
      <c r="B6853">
        <v>6</v>
      </c>
      <c r="C6853">
        <v>20</v>
      </c>
      <c r="D6853">
        <v>10</v>
      </c>
      <c r="E6853" s="13">
        <v>17.400000000000002</v>
      </c>
      <c r="F6853" s="7">
        <f>(((20-15)/(MIN($E$2:$E$8761)-15))*Data[[#This Row],[temperatuur]])+18.151</f>
        <v>14.495537815126049</v>
      </c>
      <c r="G6853" s="7">
        <f>Data[[#This Row],[Tintern ]]-Data[[#This Row],[temperatuur]]</f>
        <v>-2.9044621848739531</v>
      </c>
      <c r="H6853" s="7">
        <f>ROUND(IF(Data[[#This Row],[deltaT]]&gt;0,(Data[[#This Row],[Tintern ]]-Data[[#This Row],[temperatuur]])*Uitgangspunten!$B$9,0),1)</f>
        <v>0</v>
      </c>
      <c r="I6853"/>
      <c r="J6853"/>
      <c r="K6853" s="6"/>
      <c r="O6853" s="5"/>
      <c r="P6853" s="8"/>
      <c r="U6853"/>
      <c r="V6853"/>
    </row>
    <row r="6854" spans="1:22" x14ac:dyDescent="0.25">
      <c r="A6854">
        <v>2011</v>
      </c>
      <c r="B6854">
        <v>6</v>
      </c>
      <c r="C6854">
        <v>20</v>
      </c>
      <c r="D6854">
        <v>11</v>
      </c>
      <c r="E6854" s="13">
        <v>17.600000000000001</v>
      </c>
      <c r="F6854" s="7">
        <f>(((20-15)/(MIN($E$2:$E$8761)-15))*Data[[#This Row],[temperatuur]])+18.151</f>
        <v>14.45352100840336</v>
      </c>
      <c r="G6854" s="7">
        <f>Data[[#This Row],[Tintern ]]-Data[[#This Row],[temperatuur]]</f>
        <v>-3.1464789915966414</v>
      </c>
      <c r="H6854" s="7">
        <f>ROUND(IF(Data[[#This Row],[deltaT]]&gt;0,(Data[[#This Row],[Tintern ]]-Data[[#This Row],[temperatuur]])*Uitgangspunten!$B$9,0),1)</f>
        <v>0</v>
      </c>
      <c r="I6854"/>
      <c r="J6854"/>
      <c r="K6854" s="6"/>
      <c r="O6854" s="5"/>
      <c r="P6854" s="8"/>
      <c r="U6854"/>
      <c r="V6854"/>
    </row>
    <row r="6855" spans="1:22" x14ac:dyDescent="0.25">
      <c r="A6855">
        <v>2011</v>
      </c>
      <c r="B6855">
        <v>6</v>
      </c>
      <c r="C6855">
        <v>20</v>
      </c>
      <c r="D6855">
        <v>12</v>
      </c>
      <c r="E6855" s="13">
        <v>18.3</v>
      </c>
      <c r="F6855" s="7">
        <f>(((20-15)/(MIN($E$2:$E$8761)-15))*Data[[#This Row],[temperatuur]])+18.151</f>
        <v>14.306462184873949</v>
      </c>
      <c r="G6855" s="7">
        <f>Data[[#This Row],[Tintern ]]-Data[[#This Row],[temperatuur]]</f>
        <v>-3.9935378151260519</v>
      </c>
      <c r="H6855" s="7">
        <f>ROUND(IF(Data[[#This Row],[deltaT]]&gt;0,(Data[[#This Row],[Tintern ]]-Data[[#This Row],[temperatuur]])*Uitgangspunten!$B$9,0),1)</f>
        <v>0</v>
      </c>
      <c r="I6855"/>
      <c r="J6855"/>
      <c r="K6855" s="6"/>
      <c r="O6855" s="5"/>
      <c r="P6855" s="8"/>
      <c r="U6855"/>
      <c r="V6855"/>
    </row>
    <row r="6856" spans="1:22" x14ac:dyDescent="0.25">
      <c r="A6856">
        <v>2011</v>
      </c>
      <c r="B6856">
        <v>6</v>
      </c>
      <c r="C6856">
        <v>20</v>
      </c>
      <c r="D6856">
        <v>13</v>
      </c>
      <c r="E6856" s="13">
        <v>17.600000000000001</v>
      </c>
      <c r="F6856" s="7">
        <f>(((20-15)/(MIN($E$2:$E$8761)-15))*Data[[#This Row],[temperatuur]])+18.151</f>
        <v>14.45352100840336</v>
      </c>
      <c r="G6856" s="7">
        <f>Data[[#This Row],[Tintern ]]-Data[[#This Row],[temperatuur]]</f>
        <v>-3.1464789915966414</v>
      </c>
      <c r="H6856" s="7">
        <f>ROUND(IF(Data[[#This Row],[deltaT]]&gt;0,(Data[[#This Row],[Tintern ]]-Data[[#This Row],[temperatuur]])*Uitgangspunten!$B$9,0),1)</f>
        <v>0</v>
      </c>
      <c r="I6856"/>
      <c r="J6856"/>
      <c r="K6856" s="6"/>
      <c r="O6856" s="5"/>
      <c r="P6856" s="8"/>
      <c r="U6856"/>
      <c r="V6856"/>
    </row>
    <row r="6857" spans="1:22" x14ac:dyDescent="0.25">
      <c r="A6857">
        <v>2011</v>
      </c>
      <c r="B6857">
        <v>6</v>
      </c>
      <c r="C6857">
        <v>20</v>
      </c>
      <c r="D6857">
        <v>14</v>
      </c>
      <c r="E6857" s="13">
        <v>17.600000000000001</v>
      </c>
      <c r="F6857" s="7">
        <f>(((20-15)/(MIN($E$2:$E$8761)-15))*Data[[#This Row],[temperatuur]])+18.151</f>
        <v>14.45352100840336</v>
      </c>
      <c r="G6857" s="7">
        <f>Data[[#This Row],[Tintern ]]-Data[[#This Row],[temperatuur]]</f>
        <v>-3.1464789915966414</v>
      </c>
      <c r="H6857" s="7">
        <f>ROUND(IF(Data[[#This Row],[deltaT]]&gt;0,(Data[[#This Row],[Tintern ]]-Data[[#This Row],[temperatuur]])*Uitgangspunten!$B$9,0),1)</f>
        <v>0</v>
      </c>
      <c r="I6857"/>
      <c r="J6857"/>
      <c r="K6857" s="6"/>
      <c r="O6857" s="5"/>
      <c r="P6857" s="8"/>
      <c r="U6857"/>
      <c r="V6857"/>
    </row>
    <row r="6858" spans="1:22" x14ac:dyDescent="0.25">
      <c r="A6858">
        <v>2011</v>
      </c>
      <c r="B6858">
        <v>6</v>
      </c>
      <c r="C6858">
        <v>20</v>
      </c>
      <c r="D6858">
        <v>15</v>
      </c>
      <c r="E6858" s="13">
        <v>17.400000000000002</v>
      </c>
      <c r="F6858" s="7">
        <f>(((20-15)/(MIN($E$2:$E$8761)-15))*Data[[#This Row],[temperatuur]])+18.151</f>
        <v>14.495537815126049</v>
      </c>
      <c r="G6858" s="7">
        <f>Data[[#This Row],[Tintern ]]-Data[[#This Row],[temperatuur]]</f>
        <v>-2.9044621848739531</v>
      </c>
      <c r="H6858" s="7">
        <f>ROUND(IF(Data[[#This Row],[deltaT]]&gt;0,(Data[[#This Row],[Tintern ]]-Data[[#This Row],[temperatuur]])*Uitgangspunten!$B$9,0),1)</f>
        <v>0</v>
      </c>
      <c r="I6858"/>
      <c r="J6858"/>
      <c r="K6858" s="6"/>
      <c r="O6858" s="5"/>
      <c r="P6858" s="8"/>
      <c r="U6858"/>
      <c r="V6858"/>
    </row>
    <row r="6859" spans="1:22" x14ac:dyDescent="0.25">
      <c r="A6859">
        <v>2011</v>
      </c>
      <c r="B6859">
        <v>6</v>
      </c>
      <c r="C6859">
        <v>20</v>
      </c>
      <c r="D6859">
        <v>16</v>
      </c>
      <c r="E6859" s="13">
        <v>17.2</v>
      </c>
      <c r="F6859" s="7">
        <f>(((20-15)/(MIN($E$2:$E$8761)-15))*Data[[#This Row],[temperatuur]])+18.151</f>
        <v>14.53755462184874</v>
      </c>
      <c r="G6859" s="7">
        <f>Data[[#This Row],[Tintern ]]-Data[[#This Row],[temperatuur]]</f>
        <v>-2.6624453781512596</v>
      </c>
      <c r="H6859" s="7">
        <f>ROUND(IF(Data[[#This Row],[deltaT]]&gt;0,(Data[[#This Row],[Tintern ]]-Data[[#This Row],[temperatuur]])*Uitgangspunten!$B$9,0),1)</f>
        <v>0</v>
      </c>
      <c r="I6859"/>
      <c r="J6859"/>
      <c r="K6859" s="6"/>
      <c r="O6859" s="5"/>
      <c r="P6859" s="8"/>
      <c r="U6859"/>
      <c r="V6859"/>
    </row>
    <row r="6860" spans="1:22" x14ac:dyDescent="0.25">
      <c r="A6860">
        <v>2011</v>
      </c>
      <c r="B6860">
        <v>6</v>
      </c>
      <c r="C6860">
        <v>20</v>
      </c>
      <c r="D6860">
        <v>17</v>
      </c>
      <c r="E6860" s="13">
        <v>17.600000000000001</v>
      </c>
      <c r="F6860" s="7">
        <f>(((20-15)/(MIN($E$2:$E$8761)-15))*Data[[#This Row],[temperatuur]])+18.151</f>
        <v>14.45352100840336</v>
      </c>
      <c r="G6860" s="7">
        <f>Data[[#This Row],[Tintern ]]-Data[[#This Row],[temperatuur]]</f>
        <v>-3.1464789915966414</v>
      </c>
      <c r="H6860" s="7">
        <f>ROUND(IF(Data[[#This Row],[deltaT]]&gt;0,(Data[[#This Row],[Tintern ]]-Data[[#This Row],[temperatuur]])*Uitgangspunten!$B$9,0),1)</f>
        <v>0</v>
      </c>
      <c r="I6860"/>
      <c r="J6860"/>
      <c r="K6860" s="6"/>
      <c r="O6860" s="5"/>
      <c r="P6860" s="8"/>
      <c r="U6860"/>
      <c r="V6860"/>
    </row>
    <row r="6861" spans="1:22" x14ac:dyDescent="0.25">
      <c r="A6861">
        <v>2011</v>
      </c>
      <c r="B6861">
        <v>6</v>
      </c>
      <c r="C6861">
        <v>20</v>
      </c>
      <c r="D6861">
        <v>18</v>
      </c>
      <c r="E6861" s="13">
        <v>16.900000000000002</v>
      </c>
      <c r="F6861" s="7">
        <f>(((20-15)/(MIN($E$2:$E$8761)-15))*Data[[#This Row],[temperatuur]])+18.151</f>
        <v>14.600579831932773</v>
      </c>
      <c r="G6861" s="7">
        <f>Data[[#This Row],[Tintern ]]-Data[[#This Row],[temperatuur]]</f>
        <v>-2.299420168067229</v>
      </c>
      <c r="H6861" s="7">
        <f>ROUND(IF(Data[[#This Row],[deltaT]]&gt;0,(Data[[#This Row],[Tintern ]]-Data[[#This Row],[temperatuur]])*Uitgangspunten!$B$9,0),1)</f>
        <v>0</v>
      </c>
      <c r="I6861"/>
      <c r="J6861"/>
      <c r="K6861" s="6"/>
      <c r="O6861" s="5"/>
      <c r="P6861" s="8"/>
      <c r="U6861"/>
      <c r="V6861"/>
    </row>
    <row r="6862" spans="1:22" x14ac:dyDescent="0.25">
      <c r="A6862">
        <v>2011</v>
      </c>
      <c r="B6862">
        <v>6</v>
      </c>
      <c r="C6862">
        <v>20</v>
      </c>
      <c r="D6862">
        <v>19</v>
      </c>
      <c r="E6862" s="13">
        <v>16.7</v>
      </c>
      <c r="F6862" s="7">
        <f>(((20-15)/(MIN($E$2:$E$8761)-15))*Data[[#This Row],[temperatuur]])+18.151</f>
        <v>14.642596638655462</v>
      </c>
      <c r="G6862" s="7">
        <f>Data[[#This Row],[Tintern ]]-Data[[#This Row],[temperatuur]]</f>
        <v>-2.0574033613445373</v>
      </c>
      <c r="H6862" s="7">
        <f>ROUND(IF(Data[[#This Row],[deltaT]]&gt;0,(Data[[#This Row],[Tintern ]]-Data[[#This Row],[temperatuur]])*Uitgangspunten!$B$9,0),1)</f>
        <v>0</v>
      </c>
      <c r="I6862"/>
      <c r="J6862"/>
      <c r="K6862" s="6"/>
      <c r="O6862" s="5"/>
      <c r="P6862" s="8"/>
      <c r="U6862"/>
      <c r="V6862"/>
    </row>
    <row r="6863" spans="1:22" x14ac:dyDescent="0.25">
      <c r="A6863">
        <v>2011</v>
      </c>
      <c r="B6863">
        <v>6</v>
      </c>
      <c r="C6863">
        <v>20</v>
      </c>
      <c r="D6863">
        <v>20</v>
      </c>
      <c r="E6863" s="13">
        <v>16</v>
      </c>
      <c r="F6863" s="7">
        <f>(((20-15)/(MIN($E$2:$E$8761)-15))*Data[[#This Row],[temperatuur]])+18.151</f>
        <v>14.789655462184873</v>
      </c>
      <c r="G6863" s="7">
        <f>Data[[#This Row],[Tintern ]]-Data[[#This Row],[temperatuur]]</f>
        <v>-1.2103445378151267</v>
      </c>
      <c r="H6863" s="7">
        <f>ROUND(IF(Data[[#This Row],[deltaT]]&gt;0,(Data[[#This Row],[Tintern ]]-Data[[#This Row],[temperatuur]])*Uitgangspunten!$B$9,0),1)</f>
        <v>0</v>
      </c>
      <c r="I6863"/>
      <c r="J6863"/>
      <c r="K6863" s="6"/>
      <c r="O6863" s="5"/>
      <c r="P6863" s="8"/>
      <c r="U6863"/>
      <c r="V6863"/>
    </row>
    <row r="6864" spans="1:22" x14ac:dyDescent="0.25">
      <c r="A6864">
        <v>2011</v>
      </c>
      <c r="B6864">
        <v>6</v>
      </c>
      <c r="C6864">
        <v>20</v>
      </c>
      <c r="D6864">
        <v>21</v>
      </c>
      <c r="E6864" s="13">
        <v>16</v>
      </c>
      <c r="F6864" s="7">
        <f>(((20-15)/(MIN($E$2:$E$8761)-15))*Data[[#This Row],[temperatuur]])+18.151</f>
        <v>14.789655462184873</v>
      </c>
      <c r="G6864" s="7">
        <f>Data[[#This Row],[Tintern ]]-Data[[#This Row],[temperatuur]]</f>
        <v>-1.2103445378151267</v>
      </c>
      <c r="H6864" s="7">
        <f>ROUND(IF(Data[[#This Row],[deltaT]]&gt;0,(Data[[#This Row],[Tintern ]]-Data[[#This Row],[temperatuur]])*Uitgangspunten!$B$9,0),1)</f>
        <v>0</v>
      </c>
      <c r="I6864"/>
      <c r="J6864"/>
      <c r="K6864" s="6"/>
      <c r="O6864" s="5"/>
      <c r="P6864" s="8"/>
      <c r="U6864"/>
      <c r="V6864"/>
    </row>
    <row r="6865" spans="1:22" x14ac:dyDescent="0.25">
      <c r="A6865">
        <v>2011</v>
      </c>
      <c r="B6865">
        <v>6</v>
      </c>
      <c r="C6865">
        <v>20</v>
      </c>
      <c r="D6865">
        <v>22</v>
      </c>
      <c r="E6865" s="13">
        <v>15.700000000000001</v>
      </c>
      <c r="F6865" s="7">
        <f>(((20-15)/(MIN($E$2:$E$8761)-15))*Data[[#This Row],[temperatuur]])+18.151</f>
        <v>14.852680672268907</v>
      </c>
      <c r="G6865" s="7">
        <f>Data[[#This Row],[Tintern ]]-Data[[#This Row],[temperatuur]]</f>
        <v>-0.84731932773109442</v>
      </c>
      <c r="H6865" s="7">
        <f>ROUND(IF(Data[[#This Row],[deltaT]]&gt;0,(Data[[#This Row],[Tintern ]]-Data[[#This Row],[temperatuur]])*Uitgangspunten!$B$9,0),1)</f>
        <v>0</v>
      </c>
      <c r="I6865"/>
      <c r="J6865"/>
      <c r="K6865" s="6"/>
      <c r="O6865" s="5"/>
      <c r="P6865" s="8"/>
      <c r="U6865"/>
      <c r="V6865"/>
    </row>
    <row r="6866" spans="1:22" x14ac:dyDescent="0.25">
      <c r="A6866">
        <v>2011</v>
      </c>
      <c r="B6866">
        <v>6</v>
      </c>
      <c r="C6866">
        <v>20</v>
      </c>
      <c r="D6866">
        <v>23</v>
      </c>
      <c r="E6866" s="13">
        <v>15.4</v>
      </c>
      <c r="F6866" s="7">
        <f>(((20-15)/(MIN($E$2:$E$8761)-15))*Data[[#This Row],[temperatuur]])+18.151</f>
        <v>14.915705882352942</v>
      </c>
      <c r="G6866" s="7">
        <f>Data[[#This Row],[Tintern ]]-Data[[#This Row],[temperatuur]]</f>
        <v>-0.48429411764705854</v>
      </c>
      <c r="H6866" s="7">
        <f>ROUND(IF(Data[[#This Row],[deltaT]]&gt;0,(Data[[#This Row],[Tintern ]]-Data[[#This Row],[temperatuur]])*Uitgangspunten!$B$9,0),1)</f>
        <v>0</v>
      </c>
      <c r="I6866">
        <f>(MAX(E6842:E6865)+MIN(E6842:E6865))/20</f>
        <v>1.6700000000000004</v>
      </c>
      <c r="J6866"/>
      <c r="K6866" s="6"/>
      <c r="O6866" s="5"/>
      <c r="P6866" s="8"/>
      <c r="U6866"/>
      <c r="V6866"/>
    </row>
    <row r="6867" spans="1:22" x14ac:dyDescent="0.25">
      <c r="A6867">
        <v>2011</v>
      </c>
      <c r="B6867">
        <v>6</v>
      </c>
      <c r="C6867">
        <v>20</v>
      </c>
      <c r="D6867">
        <v>24</v>
      </c>
      <c r="E6867" s="13">
        <v>15.3</v>
      </c>
      <c r="F6867" s="7">
        <f>(((20-15)/(MIN($E$2:$E$8761)-15))*Data[[#This Row],[temperatuur]])+18.151</f>
        <v>14.936714285714285</v>
      </c>
      <c r="G6867" s="7">
        <f>Data[[#This Row],[Tintern ]]-Data[[#This Row],[temperatuur]]</f>
        <v>-0.36328571428571621</v>
      </c>
      <c r="H6867" s="7">
        <f>ROUND(IF(Data[[#This Row],[deltaT]]&gt;0,(Data[[#This Row],[Tintern ]]-Data[[#This Row],[temperatuur]])*Uitgangspunten!$B$9,0),1)</f>
        <v>0</v>
      </c>
      <c r="I6867"/>
      <c r="J6867"/>
      <c r="K6867" s="6"/>
      <c r="O6867" s="5"/>
      <c r="P6867" s="8"/>
      <c r="U6867"/>
      <c r="V6867"/>
    </row>
    <row r="6868" spans="1:22" x14ac:dyDescent="0.25">
      <c r="A6868">
        <v>2011</v>
      </c>
      <c r="B6868">
        <v>6</v>
      </c>
      <c r="C6868">
        <v>21</v>
      </c>
      <c r="D6868">
        <v>5</v>
      </c>
      <c r="E6868" s="13">
        <v>15.3</v>
      </c>
      <c r="F6868" s="7">
        <f>(((20-15)/(MIN($E$2:$E$8761)-15))*Data[[#This Row],[temperatuur]])+18.151</f>
        <v>14.936714285714285</v>
      </c>
      <c r="G6868" s="7">
        <f>Data[[#This Row],[Tintern ]]-Data[[#This Row],[temperatuur]]</f>
        <v>-0.36328571428571621</v>
      </c>
      <c r="H6868" s="7">
        <f>ROUND(IF(Data[[#This Row],[deltaT]]&gt;0,(Data[[#This Row],[Tintern ]]-Data[[#This Row],[temperatuur]])*Uitgangspunten!$B$9,0),1)</f>
        <v>0</v>
      </c>
      <c r="I6868"/>
      <c r="J6868"/>
      <c r="K6868" s="6"/>
      <c r="O6868" s="5"/>
      <c r="P6868" s="8"/>
      <c r="U6868"/>
      <c r="V6868"/>
    </row>
    <row r="6869" spans="1:22" x14ac:dyDescent="0.25">
      <c r="A6869">
        <v>2011</v>
      </c>
      <c r="B6869">
        <v>6</v>
      </c>
      <c r="C6869">
        <v>21</v>
      </c>
      <c r="D6869">
        <v>6</v>
      </c>
      <c r="E6869" s="13">
        <v>15.600000000000001</v>
      </c>
      <c r="F6869" s="7">
        <f>(((20-15)/(MIN($E$2:$E$8761)-15))*Data[[#This Row],[temperatuur]])+18.151</f>
        <v>14.873689075630251</v>
      </c>
      <c r="G6869" s="7">
        <f>Data[[#This Row],[Tintern ]]-Data[[#This Row],[temperatuur]]</f>
        <v>-0.72631092436975031</v>
      </c>
      <c r="H6869" s="7">
        <f>ROUND(IF(Data[[#This Row],[deltaT]]&gt;0,(Data[[#This Row],[Tintern ]]-Data[[#This Row],[temperatuur]])*Uitgangspunten!$B$9,0),1)</f>
        <v>0</v>
      </c>
      <c r="I6869"/>
      <c r="J6869"/>
      <c r="K6869" s="6"/>
      <c r="O6869" s="5"/>
      <c r="P6869" s="8"/>
      <c r="U6869"/>
      <c r="V6869"/>
    </row>
    <row r="6870" spans="1:22" x14ac:dyDescent="0.25">
      <c r="A6870">
        <v>2011</v>
      </c>
      <c r="B6870">
        <v>6</v>
      </c>
      <c r="C6870">
        <v>21</v>
      </c>
      <c r="D6870">
        <v>7</v>
      </c>
      <c r="E6870" s="13">
        <v>16.400000000000002</v>
      </c>
      <c r="F6870" s="7">
        <f>(((20-15)/(MIN($E$2:$E$8761)-15))*Data[[#This Row],[temperatuur]])+18.151</f>
        <v>14.705621848739495</v>
      </c>
      <c r="G6870" s="7">
        <f>Data[[#This Row],[Tintern ]]-Data[[#This Row],[temperatuur]]</f>
        <v>-1.6943781512605067</v>
      </c>
      <c r="H6870" s="7">
        <f>ROUND(IF(Data[[#This Row],[deltaT]]&gt;0,(Data[[#This Row],[Tintern ]]-Data[[#This Row],[temperatuur]])*Uitgangspunten!$B$9,0),1)</f>
        <v>0</v>
      </c>
      <c r="I6870"/>
      <c r="J6870"/>
      <c r="K6870" s="6"/>
      <c r="O6870" s="5"/>
      <c r="P6870" s="8"/>
      <c r="U6870"/>
      <c r="V6870"/>
    </row>
    <row r="6871" spans="1:22" x14ac:dyDescent="0.25">
      <c r="A6871">
        <v>2011</v>
      </c>
      <c r="B6871">
        <v>6</v>
      </c>
      <c r="C6871">
        <v>21</v>
      </c>
      <c r="D6871">
        <v>8</v>
      </c>
      <c r="E6871" s="13">
        <v>16.8</v>
      </c>
      <c r="F6871" s="7">
        <f>(((20-15)/(MIN($E$2:$E$8761)-15))*Data[[#This Row],[temperatuur]])+18.151</f>
        <v>14.621588235294118</v>
      </c>
      <c r="G6871" s="7">
        <f>Data[[#This Row],[Tintern ]]-Data[[#This Row],[temperatuur]]</f>
        <v>-2.1784117647058832</v>
      </c>
      <c r="H6871" s="7">
        <f>ROUND(IF(Data[[#This Row],[deltaT]]&gt;0,(Data[[#This Row],[Tintern ]]-Data[[#This Row],[temperatuur]])*Uitgangspunten!$B$9,0),1)</f>
        <v>0</v>
      </c>
      <c r="I6871"/>
      <c r="J6871"/>
      <c r="K6871" s="6"/>
      <c r="O6871" s="5"/>
      <c r="P6871" s="8"/>
      <c r="U6871"/>
      <c r="V6871"/>
    </row>
    <row r="6872" spans="1:22" x14ac:dyDescent="0.25">
      <c r="A6872">
        <v>2011</v>
      </c>
      <c r="B6872">
        <v>6</v>
      </c>
      <c r="C6872">
        <v>21</v>
      </c>
      <c r="D6872">
        <v>9</v>
      </c>
      <c r="E6872" s="13">
        <v>17</v>
      </c>
      <c r="F6872" s="7">
        <f>(((20-15)/(MIN($E$2:$E$8761)-15))*Data[[#This Row],[temperatuur]])+18.151</f>
        <v>14.579571428571429</v>
      </c>
      <c r="G6872" s="7">
        <f>Data[[#This Row],[Tintern ]]-Data[[#This Row],[temperatuur]]</f>
        <v>-2.4204285714285714</v>
      </c>
      <c r="H6872" s="7">
        <f>ROUND(IF(Data[[#This Row],[deltaT]]&gt;0,(Data[[#This Row],[Tintern ]]-Data[[#This Row],[temperatuur]])*Uitgangspunten!$B$9,0),1)</f>
        <v>0</v>
      </c>
      <c r="I6872"/>
      <c r="J6872"/>
      <c r="K6872" s="6"/>
      <c r="O6872" s="5"/>
      <c r="P6872" s="8"/>
      <c r="U6872"/>
      <c r="V6872"/>
    </row>
    <row r="6873" spans="1:22" x14ac:dyDescent="0.25">
      <c r="A6873">
        <v>2011</v>
      </c>
      <c r="B6873">
        <v>6</v>
      </c>
      <c r="C6873">
        <v>21</v>
      </c>
      <c r="D6873">
        <v>10</v>
      </c>
      <c r="E6873" s="13">
        <v>17.3</v>
      </c>
      <c r="F6873" s="7">
        <f>(((20-15)/(MIN($E$2:$E$8761)-15))*Data[[#This Row],[temperatuur]])+18.151</f>
        <v>14.516546218487395</v>
      </c>
      <c r="G6873" s="7">
        <f>Data[[#This Row],[Tintern ]]-Data[[#This Row],[temperatuur]]</f>
        <v>-2.7834537815126055</v>
      </c>
      <c r="H6873" s="7">
        <f>ROUND(IF(Data[[#This Row],[deltaT]]&gt;0,(Data[[#This Row],[Tintern ]]-Data[[#This Row],[temperatuur]])*Uitgangspunten!$B$9,0),1)</f>
        <v>0</v>
      </c>
      <c r="I6873"/>
      <c r="J6873"/>
      <c r="K6873" s="6"/>
      <c r="O6873" s="5"/>
      <c r="P6873" s="8"/>
      <c r="U6873"/>
      <c r="V6873"/>
    </row>
    <row r="6874" spans="1:22" x14ac:dyDescent="0.25">
      <c r="A6874">
        <v>2011</v>
      </c>
      <c r="B6874">
        <v>6</v>
      </c>
      <c r="C6874">
        <v>21</v>
      </c>
      <c r="D6874">
        <v>11</v>
      </c>
      <c r="E6874" s="13">
        <v>18.600000000000001</v>
      </c>
      <c r="F6874" s="7">
        <f>(((20-15)/(MIN($E$2:$E$8761)-15))*Data[[#This Row],[temperatuur]])+18.151</f>
        <v>14.243436974789915</v>
      </c>
      <c r="G6874" s="7">
        <f>Data[[#This Row],[Tintern ]]-Data[[#This Row],[temperatuur]]</f>
        <v>-4.356563025210086</v>
      </c>
      <c r="H6874" s="7">
        <f>ROUND(IF(Data[[#This Row],[deltaT]]&gt;0,(Data[[#This Row],[Tintern ]]-Data[[#This Row],[temperatuur]])*Uitgangspunten!$B$9,0),1)</f>
        <v>0</v>
      </c>
      <c r="I6874"/>
      <c r="J6874"/>
      <c r="K6874" s="6"/>
      <c r="O6874" s="5"/>
      <c r="P6874" s="8"/>
      <c r="U6874"/>
      <c r="V6874"/>
    </row>
    <row r="6875" spans="1:22" x14ac:dyDescent="0.25">
      <c r="A6875">
        <v>2011</v>
      </c>
      <c r="B6875">
        <v>6</v>
      </c>
      <c r="C6875">
        <v>21</v>
      </c>
      <c r="D6875">
        <v>12</v>
      </c>
      <c r="E6875" s="13">
        <v>18.600000000000001</v>
      </c>
      <c r="F6875" s="7">
        <f>(((20-15)/(MIN($E$2:$E$8761)-15))*Data[[#This Row],[temperatuur]])+18.151</f>
        <v>14.243436974789915</v>
      </c>
      <c r="G6875" s="7">
        <f>Data[[#This Row],[Tintern ]]-Data[[#This Row],[temperatuur]]</f>
        <v>-4.356563025210086</v>
      </c>
      <c r="H6875" s="7">
        <f>ROUND(IF(Data[[#This Row],[deltaT]]&gt;0,(Data[[#This Row],[Tintern ]]-Data[[#This Row],[temperatuur]])*Uitgangspunten!$B$9,0),1)</f>
        <v>0</v>
      </c>
      <c r="I6875"/>
      <c r="J6875"/>
      <c r="K6875" s="6"/>
      <c r="O6875" s="5"/>
      <c r="P6875" s="8"/>
      <c r="U6875"/>
      <c r="V6875"/>
    </row>
    <row r="6876" spans="1:22" x14ac:dyDescent="0.25">
      <c r="A6876">
        <v>2011</v>
      </c>
      <c r="B6876">
        <v>6</v>
      </c>
      <c r="C6876">
        <v>21</v>
      </c>
      <c r="D6876">
        <v>13</v>
      </c>
      <c r="E6876" s="13">
        <v>19.8</v>
      </c>
      <c r="F6876" s="7">
        <f>(((20-15)/(MIN($E$2:$E$8761)-15))*Data[[#This Row],[temperatuur]])+18.151</f>
        <v>13.991336134453782</v>
      </c>
      <c r="G6876" s="7">
        <f>Data[[#This Row],[Tintern ]]-Data[[#This Row],[temperatuur]]</f>
        <v>-5.8086638655462188</v>
      </c>
      <c r="H6876" s="7">
        <f>ROUND(IF(Data[[#This Row],[deltaT]]&gt;0,(Data[[#This Row],[Tintern ]]-Data[[#This Row],[temperatuur]])*Uitgangspunten!$B$9,0),1)</f>
        <v>0</v>
      </c>
      <c r="I6876"/>
      <c r="J6876"/>
      <c r="K6876" s="6"/>
      <c r="O6876" s="5"/>
      <c r="P6876" s="8"/>
      <c r="U6876"/>
      <c r="V6876"/>
    </row>
    <row r="6877" spans="1:22" x14ac:dyDescent="0.25">
      <c r="A6877">
        <v>2011</v>
      </c>
      <c r="B6877">
        <v>6</v>
      </c>
      <c r="C6877">
        <v>21</v>
      </c>
      <c r="D6877">
        <v>14</v>
      </c>
      <c r="E6877" s="13">
        <v>20.6</v>
      </c>
      <c r="F6877" s="7">
        <f>(((20-15)/(MIN($E$2:$E$8761)-15))*Data[[#This Row],[temperatuur]])+18.151</f>
        <v>13.823268907563024</v>
      </c>
      <c r="G6877" s="7">
        <f>Data[[#This Row],[Tintern ]]-Data[[#This Row],[temperatuur]]</f>
        <v>-6.776731092436977</v>
      </c>
      <c r="H6877" s="7">
        <f>ROUND(IF(Data[[#This Row],[deltaT]]&gt;0,(Data[[#This Row],[Tintern ]]-Data[[#This Row],[temperatuur]])*Uitgangspunten!$B$9,0),1)</f>
        <v>0</v>
      </c>
      <c r="I6877"/>
      <c r="J6877"/>
      <c r="K6877" s="6"/>
      <c r="O6877" s="5"/>
      <c r="P6877" s="8"/>
      <c r="U6877"/>
      <c r="V6877"/>
    </row>
    <row r="6878" spans="1:22" x14ac:dyDescent="0.25">
      <c r="A6878">
        <v>2011</v>
      </c>
      <c r="B6878">
        <v>6</v>
      </c>
      <c r="C6878">
        <v>21</v>
      </c>
      <c r="D6878">
        <v>15</v>
      </c>
      <c r="E6878" s="13">
        <v>20.400000000000002</v>
      </c>
      <c r="F6878" s="7">
        <f>(((20-15)/(MIN($E$2:$E$8761)-15))*Data[[#This Row],[temperatuur]])+18.151</f>
        <v>13.865285714285713</v>
      </c>
      <c r="G6878" s="7">
        <f>Data[[#This Row],[Tintern ]]-Data[[#This Row],[temperatuur]]</f>
        <v>-6.5347142857142888</v>
      </c>
      <c r="H6878" s="7">
        <f>ROUND(IF(Data[[#This Row],[deltaT]]&gt;0,(Data[[#This Row],[Tintern ]]-Data[[#This Row],[temperatuur]])*Uitgangspunten!$B$9,0),1)</f>
        <v>0</v>
      </c>
      <c r="I6878"/>
      <c r="J6878"/>
      <c r="K6878" s="6"/>
      <c r="O6878" s="5"/>
      <c r="P6878" s="8"/>
      <c r="U6878"/>
      <c r="V6878"/>
    </row>
    <row r="6879" spans="1:22" x14ac:dyDescent="0.25">
      <c r="A6879">
        <v>2011</v>
      </c>
      <c r="B6879">
        <v>6</v>
      </c>
      <c r="C6879">
        <v>21</v>
      </c>
      <c r="D6879">
        <v>16</v>
      </c>
      <c r="E6879" s="13">
        <v>19.600000000000001</v>
      </c>
      <c r="F6879" s="7">
        <f>(((20-15)/(MIN($E$2:$E$8761)-15))*Data[[#This Row],[temperatuur]])+18.151</f>
        <v>14.033352941176471</v>
      </c>
      <c r="G6879" s="7">
        <f>Data[[#This Row],[Tintern ]]-Data[[#This Row],[temperatuur]]</f>
        <v>-5.5666470588235306</v>
      </c>
      <c r="H6879" s="7">
        <f>ROUND(IF(Data[[#This Row],[deltaT]]&gt;0,(Data[[#This Row],[Tintern ]]-Data[[#This Row],[temperatuur]])*Uitgangspunten!$B$9,0),1)</f>
        <v>0</v>
      </c>
      <c r="I6879"/>
      <c r="J6879"/>
      <c r="K6879" s="6"/>
      <c r="O6879" s="5"/>
      <c r="P6879" s="8"/>
      <c r="U6879"/>
      <c r="V6879"/>
    </row>
    <row r="6880" spans="1:22" x14ac:dyDescent="0.25">
      <c r="A6880">
        <v>2011</v>
      </c>
      <c r="B6880">
        <v>6</v>
      </c>
      <c r="C6880">
        <v>21</v>
      </c>
      <c r="D6880">
        <v>17</v>
      </c>
      <c r="E6880" s="13">
        <v>19.8</v>
      </c>
      <c r="F6880" s="7">
        <f>(((20-15)/(MIN($E$2:$E$8761)-15))*Data[[#This Row],[temperatuur]])+18.151</f>
        <v>13.991336134453782</v>
      </c>
      <c r="G6880" s="7">
        <f>Data[[#This Row],[Tintern ]]-Data[[#This Row],[temperatuur]]</f>
        <v>-5.8086638655462188</v>
      </c>
      <c r="H6880" s="7">
        <f>ROUND(IF(Data[[#This Row],[deltaT]]&gt;0,(Data[[#This Row],[Tintern ]]-Data[[#This Row],[temperatuur]])*Uitgangspunten!$B$9,0),1)</f>
        <v>0</v>
      </c>
      <c r="I6880"/>
      <c r="J6880"/>
      <c r="K6880" s="6"/>
      <c r="O6880" s="5"/>
      <c r="P6880" s="8"/>
      <c r="U6880"/>
      <c r="V6880"/>
    </row>
    <row r="6881" spans="1:22" x14ac:dyDescent="0.25">
      <c r="A6881">
        <v>2011</v>
      </c>
      <c r="B6881">
        <v>6</v>
      </c>
      <c r="C6881">
        <v>21</v>
      </c>
      <c r="D6881">
        <v>18</v>
      </c>
      <c r="E6881" s="13">
        <v>19</v>
      </c>
      <c r="F6881" s="7">
        <f>(((20-15)/(MIN($E$2:$E$8761)-15))*Data[[#This Row],[temperatuur]])+18.151</f>
        <v>14.159403361344538</v>
      </c>
      <c r="G6881" s="7">
        <f>Data[[#This Row],[Tintern ]]-Data[[#This Row],[temperatuur]]</f>
        <v>-4.8405966386554624</v>
      </c>
      <c r="H6881" s="7">
        <f>ROUND(IF(Data[[#This Row],[deltaT]]&gt;0,(Data[[#This Row],[Tintern ]]-Data[[#This Row],[temperatuur]])*Uitgangspunten!$B$9,0),1)</f>
        <v>0</v>
      </c>
      <c r="I6881"/>
      <c r="J6881"/>
      <c r="K6881" s="6"/>
      <c r="O6881" s="5"/>
      <c r="P6881" s="8"/>
      <c r="U6881"/>
      <c r="V6881"/>
    </row>
    <row r="6882" spans="1:22" x14ac:dyDescent="0.25">
      <c r="A6882">
        <v>2011</v>
      </c>
      <c r="B6882">
        <v>6</v>
      </c>
      <c r="C6882">
        <v>21</v>
      </c>
      <c r="D6882">
        <v>19</v>
      </c>
      <c r="E6882" s="13">
        <v>18.8</v>
      </c>
      <c r="F6882" s="7">
        <f>(((20-15)/(MIN($E$2:$E$8761)-15))*Data[[#This Row],[temperatuur]])+18.151</f>
        <v>14.201420168067227</v>
      </c>
      <c r="G6882" s="7">
        <f>Data[[#This Row],[Tintern ]]-Data[[#This Row],[temperatuur]]</f>
        <v>-4.5985798319327742</v>
      </c>
      <c r="H6882" s="7">
        <f>ROUND(IF(Data[[#This Row],[deltaT]]&gt;0,(Data[[#This Row],[Tintern ]]-Data[[#This Row],[temperatuur]])*Uitgangspunten!$B$9,0),1)</f>
        <v>0</v>
      </c>
      <c r="I6882"/>
      <c r="J6882"/>
      <c r="K6882" s="6"/>
      <c r="O6882" s="5"/>
      <c r="P6882" s="8"/>
      <c r="U6882"/>
      <c r="V6882"/>
    </row>
    <row r="6883" spans="1:22" x14ac:dyDescent="0.25">
      <c r="A6883">
        <v>2011</v>
      </c>
      <c r="B6883">
        <v>6</v>
      </c>
      <c r="C6883">
        <v>21</v>
      </c>
      <c r="D6883">
        <v>20</v>
      </c>
      <c r="E6883" s="13">
        <v>18</v>
      </c>
      <c r="F6883" s="7">
        <f>(((20-15)/(MIN($E$2:$E$8761)-15))*Data[[#This Row],[temperatuur]])+18.151</f>
        <v>14.369487394957982</v>
      </c>
      <c r="G6883" s="7">
        <f>Data[[#This Row],[Tintern ]]-Data[[#This Row],[temperatuur]]</f>
        <v>-3.6305126050420178</v>
      </c>
      <c r="H6883" s="7">
        <f>ROUND(IF(Data[[#This Row],[deltaT]]&gt;0,(Data[[#This Row],[Tintern ]]-Data[[#This Row],[temperatuur]])*Uitgangspunten!$B$9,0),1)</f>
        <v>0</v>
      </c>
      <c r="I6883"/>
      <c r="J6883"/>
      <c r="K6883" s="6"/>
      <c r="O6883" s="5"/>
      <c r="P6883" s="8"/>
      <c r="U6883"/>
      <c r="V6883"/>
    </row>
    <row r="6884" spans="1:22" x14ac:dyDescent="0.25">
      <c r="A6884">
        <v>2011</v>
      </c>
      <c r="B6884">
        <v>6</v>
      </c>
      <c r="C6884">
        <v>21</v>
      </c>
      <c r="D6884">
        <v>21</v>
      </c>
      <c r="E6884" s="13">
        <v>17.100000000000001</v>
      </c>
      <c r="F6884" s="7">
        <f>(((20-15)/(MIN($E$2:$E$8761)-15))*Data[[#This Row],[temperatuur]])+18.151</f>
        <v>14.558563025210084</v>
      </c>
      <c r="G6884" s="7">
        <f>Data[[#This Row],[Tintern ]]-Data[[#This Row],[temperatuur]]</f>
        <v>-2.5414369747899173</v>
      </c>
      <c r="H6884" s="7">
        <f>ROUND(IF(Data[[#This Row],[deltaT]]&gt;0,(Data[[#This Row],[Tintern ]]-Data[[#This Row],[temperatuur]])*Uitgangspunten!$B$9,0),1)</f>
        <v>0</v>
      </c>
      <c r="I6884"/>
      <c r="J6884"/>
      <c r="K6884" s="6"/>
      <c r="O6884" s="5"/>
      <c r="P6884" s="8"/>
      <c r="U6884"/>
      <c r="V6884"/>
    </row>
    <row r="6885" spans="1:22" x14ac:dyDescent="0.25">
      <c r="A6885">
        <v>2011</v>
      </c>
      <c r="B6885">
        <v>6</v>
      </c>
      <c r="C6885">
        <v>21</v>
      </c>
      <c r="D6885">
        <v>22</v>
      </c>
      <c r="E6885" s="13">
        <v>16.600000000000001</v>
      </c>
      <c r="F6885" s="7">
        <f>(((20-15)/(MIN($E$2:$E$8761)-15))*Data[[#This Row],[temperatuur]])+18.151</f>
        <v>14.663605042016806</v>
      </c>
      <c r="G6885" s="7">
        <f>Data[[#This Row],[Tintern ]]-Data[[#This Row],[temperatuur]]</f>
        <v>-1.9363949579831949</v>
      </c>
      <c r="H6885" s="7">
        <f>ROUND(IF(Data[[#This Row],[deltaT]]&gt;0,(Data[[#This Row],[Tintern ]]-Data[[#This Row],[temperatuur]])*Uitgangspunten!$B$9,0),1)</f>
        <v>0</v>
      </c>
      <c r="I6885"/>
      <c r="J6885"/>
      <c r="K6885" s="6"/>
      <c r="O6885" s="5"/>
      <c r="P6885" s="8"/>
      <c r="U6885"/>
      <c r="V6885"/>
    </row>
    <row r="6886" spans="1:22" x14ac:dyDescent="0.25">
      <c r="A6886">
        <v>2011</v>
      </c>
      <c r="B6886">
        <v>6</v>
      </c>
      <c r="C6886">
        <v>21</v>
      </c>
      <c r="D6886">
        <v>23</v>
      </c>
      <c r="E6886" s="13">
        <v>16</v>
      </c>
      <c r="F6886" s="7">
        <f>(((20-15)/(MIN($E$2:$E$8761)-15))*Data[[#This Row],[temperatuur]])+18.151</f>
        <v>14.789655462184873</v>
      </c>
      <c r="G6886" s="7">
        <f>Data[[#This Row],[Tintern ]]-Data[[#This Row],[temperatuur]]</f>
        <v>-1.2103445378151267</v>
      </c>
      <c r="H6886" s="7">
        <f>ROUND(IF(Data[[#This Row],[deltaT]]&gt;0,(Data[[#This Row],[Tintern ]]-Data[[#This Row],[temperatuur]])*Uitgangspunten!$B$9,0),1)</f>
        <v>0</v>
      </c>
      <c r="I6886"/>
      <c r="J6886"/>
      <c r="K6886" s="6"/>
      <c r="O6886" s="5"/>
      <c r="P6886" s="8"/>
      <c r="U6886"/>
      <c r="V6886"/>
    </row>
    <row r="6887" spans="1:22" x14ac:dyDescent="0.25">
      <c r="A6887">
        <v>2011</v>
      </c>
      <c r="B6887">
        <v>6</v>
      </c>
      <c r="C6887">
        <v>21</v>
      </c>
      <c r="D6887">
        <v>24</v>
      </c>
      <c r="E6887" s="13">
        <v>15.5</v>
      </c>
      <c r="F6887" s="7">
        <f>(((20-15)/(MIN($E$2:$E$8761)-15))*Data[[#This Row],[temperatuur]])+18.151</f>
        <v>14.894697478991596</v>
      </c>
      <c r="G6887" s="7">
        <f>Data[[#This Row],[Tintern ]]-Data[[#This Row],[temperatuur]]</f>
        <v>-0.60530252100840443</v>
      </c>
      <c r="H6887" s="7">
        <f>ROUND(IF(Data[[#This Row],[deltaT]]&gt;0,(Data[[#This Row],[Tintern ]]-Data[[#This Row],[temperatuur]])*Uitgangspunten!$B$9,0),1)</f>
        <v>0</v>
      </c>
      <c r="I6887"/>
      <c r="J6887"/>
      <c r="K6887" s="6"/>
      <c r="O6887" s="5"/>
      <c r="P6887" s="8"/>
      <c r="U6887"/>
      <c r="V6887"/>
    </row>
    <row r="6888" spans="1:22" x14ac:dyDescent="0.25">
      <c r="A6888">
        <v>2011</v>
      </c>
      <c r="B6888">
        <v>6</v>
      </c>
      <c r="C6888">
        <v>22</v>
      </c>
      <c r="D6888">
        <v>1</v>
      </c>
      <c r="E6888" s="13">
        <v>15.3</v>
      </c>
      <c r="F6888" s="7">
        <f>(((20-15)/(MIN($E$2:$E$8761)-15))*Data[[#This Row],[temperatuur]])+18.151</f>
        <v>14.936714285714285</v>
      </c>
      <c r="G6888" s="7">
        <f>Data[[#This Row],[Tintern ]]-Data[[#This Row],[temperatuur]]</f>
        <v>-0.36328571428571621</v>
      </c>
      <c r="H6888" s="7">
        <f>ROUND(IF(Data[[#This Row],[deltaT]]&gt;0,(Data[[#This Row],[Tintern ]]-Data[[#This Row],[temperatuur]])*Uitgangspunten!$B$9,0),1)</f>
        <v>0</v>
      </c>
      <c r="I6888"/>
      <c r="J6888"/>
      <c r="K6888" s="6"/>
      <c r="O6888" s="5"/>
      <c r="P6888" s="8"/>
      <c r="U6888"/>
      <c r="V6888"/>
    </row>
    <row r="6889" spans="1:22" x14ac:dyDescent="0.25">
      <c r="A6889">
        <v>2011</v>
      </c>
      <c r="B6889">
        <v>6</v>
      </c>
      <c r="C6889">
        <v>22</v>
      </c>
      <c r="D6889">
        <v>2</v>
      </c>
      <c r="E6889" s="13">
        <v>15.700000000000001</v>
      </c>
      <c r="F6889" s="7">
        <f>(((20-15)/(MIN($E$2:$E$8761)-15))*Data[[#This Row],[temperatuur]])+18.151</f>
        <v>14.852680672268907</v>
      </c>
      <c r="G6889" s="7">
        <f>Data[[#This Row],[Tintern ]]-Data[[#This Row],[temperatuur]]</f>
        <v>-0.84731932773109442</v>
      </c>
      <c r="H6889" s="7">
        <f>ROUND(IF(Data[[#This Row],[deltaT]]&gt;0,(Data[[#This Row],[Tintern ]]-Data[[#This Row],[temperatuur]])*Uitgangspunten!$B$9,0),1)</f>
        <v>0</v>
      </c>
      <c r="I6889"/>
      <c r="J6889"/>
      <c r="K6889" s="6"/>
      <c r="O6889" s="5"/>
      <c r="P6889" s="8"/>
      <c r="U6889"/>
      <c r="V6889"/>
    </row>
    <row r="6890" spans="1:22" x14ac:dyDescent="0.25">
      <c r="A6890">
        <v>2011</v>
      </c>
      <c r="B6890">
        <v>6</v>
      </c>
      <c r="C6890">
        <v>22</v>
      </c>
      <c r="D6890">
        <v>3</v>
      </c>
      <c r="E6890" s="13">
        <v>15.700000000000001</v>
      </c>
      <c r="F6890" s="7">
        <f>(((20-15)/(MIN($E$2:$E$8761)-15))*Data[[#This Row],[temperatuur]])+18.151</f>
        <v>14.852680672268907</v>
      </c>
      <c r="G6890" s="7">
        <f>Data[[#This Row],[Tintern ]]-Data[[#This Row],[temperatuur]]</f>
        <v>-0.84731932773109442</v>
      </c>
      <c r="H6890" s="7">
        <f>ROUND(IF(Data[[#This Row],[deltaT]]&gt;0,(Data[[#This Row],[Tintern ]]-Data[[#This Row],[temperatuur]])*Uitgangspunten!$B$9,0),1)</f>
        <v>0</v>
      </c>
      <c r="I6890">
        <f>(MAX(E6866:E6889)+MIN(E6866:E6889))/20</f>
        <v>1.7950000000000004</v>
      </c>
      <c r="J6890"/>
      <c r="K6890" s="6"/>
      <c r="O6890" s="5"/>
      <c r="P6890" s="8"/>
      <c r="U6890"/>
      <c r="V6890"/>
    </row>
    <row r="6891" spans="1:22" x14ac:dyDescent="0.25">
      <c r="A6891">
        <v>2011</v>
      </c>
      <c r="B6891">
        <v>6</v>
      </c>
      <c r="C6891">
        <v>22</v>
      </c>
      <c r="D6891">
        <v>4</v>
      </c>
      <c r="E6891" s="13">
        <v>15.600000000000001</v>
      </c>
      <c r="F6891" s="7">
        <f>(((20-15)/(MIN($E$2:$E$8761)-15))*Data[[#This Row],[temperatuur]])+18.151</f>
        <v>14.873689075630251</v>
      </c>
      <c r="G6891" s="7">
        <f>Data[[#This Row],[Tintern ]]-Data[[#This Row],[temperatuur]]</f>
        <v>-0.72631092436975031</v>
      </c>
      <c r="H6891" s="7">
        <f>ROUND(IF(Data[[#This Row],[deltaT]]&gt;0,(Data[[#This Row],[Tintern ]]-Data[[#This Row],[temperatuur]])*Uitgangspunten!$B$9,0),1)</f>
        <v>0</v>
      </c>
      <c r="I6891"/>
      <c r="J6891"/>
      <c r="K6891" s="6"/>
      <c r="O6891" s="5"/>
      <c r="P6891" s="8"/>
      <c r="U6891"/>
      <c r="V6891"/>
    </row>
    <row r="6892" spans="1:22" x14ac:dyDescent="0.25">
      <c r="A6892">
        <v>2011</v>
      </c>
      <c r="B6892">
        <v>6</v>
      </c>
      <c r="C6892">
        <v>22</v>
      </c>
      <c r="D6892">
        <v>5</v>
      </c>
      <c r="E6892" s="13">
        <v>15.200000000000001</v>
      </c>
      <c r="F6892" s="7">
        <f>(((20-15)/(MIN($E$2:$E$8761)-15))*Data[[#This Row],[temperatuur]])+18.151</f>
        <v>14.957722689075631</v>
      </c>
      <c r="G6892" s="7">
        <f>Data[[#This Row],[Tintern ]]-Data[[#This Row],[temperatuur]]</f>
        <v>-0.24227731092437033</v>
      </c>
      <c r="H6892" s="7">
        <f>ROUND(IF(Data[[#This Row],[deltaT]]&gt;0,(Data[[#This Row],[Tintern ]]-Data[[#This Row],[temperatuur]])*Uitgangspunten!$B$9,0),1)</f>
        <v>0</v>
      </c>
      <c r="I6892"/>
      <c r="J6892"/>
      <c r="K6892" s="6"/>
      <c r="O6892" s="5"/>
      <c r="P6892" s="8"/>
      <c r="U6892"/>
      <c r="V6892"/>
    </row>
    <row r="6893" spans="1:22" x14ac:dyDescent="0.25">
      <c r="A6893">
        <v>2011</v>
      </c>
      <c r="B6893">
        <v>6</v>
      </c>
      <c r="C6893">
        <v>22</v>
      </c>
      <c r="D6893">
        <v>6</v>
      </c>
      <c r="E6893" s="13">
        <v>15.4</v>
      </c>
      <c r="F6893" s="7">
        <f>(((20-15)/(MIN($E$2:$E$8761)-15))*Data[[#This Row],[temperatuur]])+18.151</f>
        <v>14.915705882352942</v>
      </c>
      <c r="G6893" s="7">
        <f>Data[[#This Row],[Tintern ]]-Data[[#This Row],[temperatuur]]</f>
        <v>-0.48429411764705854</v>
      </c>
      <c r="H6893" s="7">
        <f>ROUND(IF(Data[[#This Row],[deltaT]]&gt;0,(Data[[#This Row],[Tintern ]]-Data[[#This Row],[temperatuur]])*Uitgangspunten!$B$9,0),1)</f>
        <v>0</v>
      </c>
      <c r="I6893"/>
      <c r="J6893"/>
      <c r="K6893" s="6"/>
      <c r="O6893" s="5"/>
      <c r="P6893" s="8"/>
      <c r="U6893"/>
      <c r="V6893"/>
    </row>
    <row r="6894" spans="1:22" x14ac:dyDescent="0.25">
      <c r="A6894">
        <v>2011</v>
      </c>
      <c r="B6894">
        <v>6</v>
      </c>
      <c r="C6894">
        <v>22</v>
      </c>
      <c r="D6894">
        <v>7</v>
      </c>
      <c r="E6894" s="13">
        <v>15.3</v>
      </c>
      <c r="F6894" s="7">
        <f>(((20-15)/(MIN($E$2:$E$8761)-15))*Data[[#This Row],[temperatuur]])+18.151</f>
        <v>14.936714285714285</v>
      </c>
      <c r="G6894" s="7">
        <f>Data[[#This Row],[Tintern ]]-Data[[#This Row],[temperatuur]]</f>
        <v>-0.36328571428571621</v>
      </c>
      <c r="H6894" s="7">
        <f>ROUND(IF(Data[[#This Row],[deltaT]]&gt;0,(Data[[#This Row],[Tintern ]]-Data[[#This Row],[temperatuur]])*Uitgangspunten!$B$9,0),1)</f>
        <v>0</v>
      </c>
      <c r="I6894"/>
      <c r="J6894"/>
      <c r="K6894" s="6"/>
      <c r="O6894" s="5"/>
      <c r="P6894" s="8"/>
      <c r="U6894"/>
      <c r="V6894"/>
    </row>
    <row r="6895" spans="1:22" x14ac:dyDescent="0.25">
      <c r="A6895">
        <v>2011</v>
      </c>
      <c r="B6895">
        <v>6</v>
      </c>
      <c r="C6895">
        <v>22</v>
      </c>
      <c r="D6895">
        <v>8</v>
      </c>
      <c r="E6895" s="13">
        <v>16</v>
      </c>
      <c r="F6895" s="7">
        <f>(((20-15)/(MIN($E$2:$E$8761)-15))*Data[[#This Row],[temperatuur]])+18.151</f>
        <v>14.789655462184873</v>
      </c>
      <c r="G6895" s="7">
        <f>Data[[#This Row],[Tintern ]]-Data[[#This Row],[temperatuur]]</f>
        <v>-1.2103445378151267</v>
      </c>
      <c r="H6895" s="7">
        <f>ROUND(IF(Data[[#This Row],[deltaT]]&gt;0,(Data[[#This Row],[Tintern ]]-Data[[#This Row],[temperatuur]])*Uitgangspunten!$B$9,0),1)</f>
        <v>0</v>
      </c>
      <c r="I6895"/>
      <c r="J6895"/>
      <c r="K6895" s="6"/>
      <c r="O6895" s="5"/>
      <c r="P6895" s="8"/>
      <c r="U6895"/>
      <c r="V6895"/>
    </row>
    <row r="6896" spans="1:22" x14ac:dyDescent="0.25">
      <c r="A6896">
        <v>2011</v>
      </c>
      <c r="B6896">
        <v>6</v>
      </c>
      <c r="C6896">
        <v>22</v>
      </c>
      <c r="D6896">
        <v>9</v>
      </c>
      <c r="E6896" s="13">
        <v>16.2</v>
      </c>
      <c r="F6896" s="7">
        <f>(((20-15)/(MIN($E$2:$E$8761)-15))*Data[[#This Row],[temperatuur]])+18.151</f>
        <v>14.747638655462184</v>
      </c>
      <c r="G6896" s="7">
        <f>Data[[#This Row],[Tintern ]]-Data[[#This Row],[temperatuur]]</f>
        <v>-1.452361344537815</v>
      </c>
      <c r="H6896" s="7">
        <f>ROUND(IF(Data[[#This Row],[deltaT]]&gt;0,(Data[[#This Row],[Tintern ]]-Data[[#This Row],[temperatuur]])*Uitgangspunten!$B$9,0),1)</f>
        <v>0</v>
      </c>
      <c r="I6896"/>
      <c r="J6896"/>
      <c r="K6896" s="6"/>
      <c r="O6896" s="5"/>
      <c r="P6896" s="8"/>
      <c r="U6896"/>
      <c r="V6896"/>
    </row>
    <row r="6897" spans="1:22" x14ac:dyDescent="0.25">
      <c r="A6897">
        <v>2011</v>
      </c>
      <c r="B6897">
        <v>6</v>
      </c>
      <c r="C6897">
        <v>22</v>
      </c>
      <c r="D6897">
        <v>10</v>
      </c>
      <c r="E6897" s="13">
        <v>16</v>
      </c>
      <c r="F6897" s="7">
        <f>(((20-15)/(MIN($E$2:$E$8761)-15))*Data[[#This Row],[temperatuur]])+18.151</f>
        <v>14.789655462184873</v>
      </c>
      <c r="G6897" s="7">
        <f>Data[[#This Row],[Tintern ]]-Data[[#This Row],[temperatuur]]</f>
        <v>-1.2103445378151267</v>
      </c>
      <c r="H6897" s="7">
        <f>ROUND(IF(Data[[#This Row],[deltaT]]&gt;0,(Data[[#This Row],[Tintern ]]-Data[[#This Row],[temperatuur]])*Uitgangspunten!$B$9,0),1)</f>
        <v>0</v>
      </c>
      <c r="I6897"/>
      <c r="J6897"/>
      <c r="K6897" s="6"/>
      <c r="O6897" s="5"/>
      <c r="P6897" s="8"/>
      <c r="U6897"/>
      <c r="V6897"/>
    </row>
    <row r="6898" spans="1:22" x14ac:dyDescent="0.25">
      <c r="A6898">
        <v>2011</v>
      </c>
      <c r="B6898">
        <v>6</v>
      </c>
      <c r="C6898">
        <v>22</v>
      </c>
      <c r="D6898">
        <v>11</v>
      </c>
      <c r="E6898" s="13">
        <v>16.2</v>
      </c>
      <c r="F6898" s="7">
        <f>(((20-15)/(MIN($E$2:$E$8761)-15))*Data[[#This Row],[temperatuur]])+18.151</f>
        <v>14.747638655462184</v>
      </c>
      <c r="G6898" s="7">
        <f>Data[[#This Row],[Tintern ]]-Data[[#This Row],[temperatuur]]</f>
        <v>-1.452361344537815</v>
      </c>
      <c r="H6898" s="7">
        <f>ROUND(IF(Data[[#This Row],[deltaT]]&gt;0,(Data[[#This Row],[Tintern ]]-Data[[#This Row],[temperatuur]])*Uitgangspunten!$B$9,0),1)</f>
        <v>0</v>
      </c>
      <c r="I6898"/>
      <c r="J6898"/>
      <c r="K6898" s="6"/>
      <c r="O6898" s="5"/>
      <c r="P6898" s="8"/>
      <c r="U6898"/>
      <c r="V6898"/>
    </row>
    <row r="6899" spans="1:22" x14ac:dyDescent="0.25">
      <c r="A6899">
        <v>2011</v>
      </c>
      <c r="B6899">
        <v>6</v>
      </c>
      <c r="C6899">
        <v>22</v>
      </c>
      <c r="D6899">
        <v>12</v>
      </c>
      <c r="E6899" s="13">
        <v>16.5</v>
      </c>
      <c r="F6899" s="7">
        <f>(((20-15)/(MIN($E$2:$E$8761)-15))*Data[[#This Row],[temperatuur]])+18.151</f>
        <v>14.684613445378151</v>
      </c>
      <c r="G6899" s="7">
        <f>Data[[#This Row],[Tintern ]]-Data[[#This Row],[temperatuur]]</f>
        <v>-1.8153865546218491</v>
      </c>
      <c r="H6899" s="7">
        <f>ROUND(IF(Data[[#This Row],[deltaT]]&gt;0,(Data[[#This Row],[Tintern ]]-Data[[#This Row],[temperatuur]])*Uitgangspunten!$B$9,0),1)</f>
        <v>0</v>
      </c>
      <c r="I6899"/>
      <c r="J6899"/>
      <c r="K6899" s="6"/>
      <c r="O6899" s="5"/>
      <c r="P6899" s="8"/>
      <c r="U6899"/>
      <c r="V6899"/>
    </row>
    <row r="6900" spans="1:22" x14ac:dyDescent="0.25">
      <c r="A6900">
        <v>2011</v>
      </c>
      <c r="B6900">
        <v>6</v>
      </c>
      <c r="C6900">
        <v>22</v>
      </c>
      <c r="D6900">
        <v>13</v>
      </c>
      <c r="E6900" s="13">
        <v>16.5</v>
      </c>
      <c r="F6900" s="7">
        <f>(((20-15)/(MIN($E$2:$E$8761)-15))*Data[[#This Row],[temperatuur]])+18.151</f>
        <v>14.684613445378151</v>
      </c>
      <c r="G6900" s="7">
        <f>Data[[#This Row],[Tintern ]]-Data[[#This Row],[temperatuur]]</f>
        <v>-1.8153865546218491</v>
      </c>
      <c r="H6900" s="7">
        <f>ROUND(IF(Data[[#This Row],[deltaT]]&gt;0,(Data[[#This Row],[Tintern ]]-Data[[#This Row],[temperatuur]])*Uitgangspunten!$B$9,0),1)</f>
        <v>0</v>
      </c>
      <c r="I6900"/>
      <c r="J6900"/>
      <c r="K6900" s="6"/>
      <c r="O6900" s="5"/>
      <c r="P6900" s="8"/>
      <c r="U6900"/>
      <c r="V6900"/>
    </row>
    <row r="6901" spans="1:22" x14ac:dyDescent="0.25">
      <c r="A6901">
        <v>2011</v>
      </c>
      <c r="B6901">
        <v>6</v>
      </c>
      <c r="C6901">
        <v>22</v>
      </c>
      <c r="D6901">
        <v>14</v>
      </c>
      <c r="E6901" s="13">
        <v>15.600000000000001</v>
      </c>
      <c r="F6901" s="7">
        <f>(((20-15)/(MIN($E$2:$E$8761)-15))*Data[[#This Row],[temperatuur]])+18.151</f>
        <v>14.873689075630251</v>
      </c>
      <c r="G6901" s="7">
        <f>Data[[#This Row],[Tintern ]]-Data[[#This Row],[temperatuur]]</f>
        <v>-0.72631092436975031</v>
      </c>
      <c r="H6901" s="7">
        <f>ROUND(IF(Data[[#This Row],[deltaT]]&gt;0,(Data[[#This Row],[Tintern ]]-Data[[#This Row],[temperatuur]])*Uitgangspunten!$B$9,0),1)</f>
        <v>0</v>
      </c>
      <c r="I6901"/>
      <c r="J6901"/>
      <c r="K6901" s="6"/>
      <c r="O6901" s="5"/>
      <c r="P6901" s="8"/>
      <c r="U6901"/>
      <c r="V6901"/>
    </row>
    <row r="6902" spans="1:22" x14ac:dyDescent="0.25">
      <c r="A6902">
        <v>2011</v>
      </c>
      <c r="B6902">
        <v>6</v>
      </c>
      <c r="C6902">
        <v>22</v>
      </c>
      <c r="D6902">
        <v>15</v>
      </c>
      <c r="E6902" s="13">
        <v>15.600000000000001</v>
      </c>
      <c r="F6902" s="7">
        <f>(((20-15)/(MIN($E$2:$E$8761)-15))*Data[[#This Row],[temperatuur]])+18.151</f>
        <v>14.873689075630251</v>
      </c>
      <c r="G6902" s="7">
        <f>Data[[#This Row],[Tintern ]]-Data[[#This Row],[temperatuur]]</f>
        <v>-0.72631092436975031</v>
      </c>
      <c r="H6902" s="7">
        <f>ROUND(IF(Data[[#This Row],[deltaT]]&gt;0,(Data[[#This Row],[Tintern ]]-Data[[#This Row],[temperatuur]])*Uitgangspunten!$B$9,0),1)</f>
        <v>0</v>
      </c>
      <c r="I6902"/>
      <c r="J6902"/>
      <c r="K6902" s="6"/>
      <c r="O6902" s="5"/>
      <c r="P6902" s="8"/>
      <c r="U6902"/>
      <c r="V6902"/>
    </row>
    <row r="6903" spans="1:22" x14ac:dyDescent="0.25">
      <c r="A6903">
        <v>2011</v>
      </c>
      <c r="B6903">
        <v>6</v>
      </c>
      <c r="C6903">
        <v>22</v>
      </c>
      <c r="D6903">
        <v>16</v>
      </c>
      <c r="E6903" s="13">
        <v>17.2</v>
      </c>
      <c r="F6903" s="7">
        <f>(((20-15)/(MIN($E$2:$E$8761)-15))*Data[[#This Row],[temperatuur]])+18.151</f>
        <v>14.53755462184874</v>
      </c>
      <c r="G6903" s="7">
        <f>Data[[#This Row],[Tintern ]]-Data[[#This Row],[temperatuur]]</f>
        <v>-2.6624453781512596</v>
      </c>
      <c r="H6903" s="7">
        <f>ROUND(IF(Data[[#This Row],[deltaT]]&gt;0,(Data[[#This Row],[Tintern ]]-Data[[#This Row],[temperatuur]])*Uitgangspunten!$B$9,0),1)</f>
        <v>0</v>
      </c>
      <c r="I6903"/>
      <c r="J6903"/>
      <c r="K6903" s="6"/>
      <c r="O6903" s="5"/>
      <c r="P6903" s="8"/>
      <c r="U6903"/>
      <c r="V6903"/>
    </row>
    <row r="6904" spans="1:22" x14ac:dyDescent="0.25">
      <c r="A6904">
        <v>2011</v>
      </c>
      <c r="B6904">
        <v>6</v>
      </c>
      <c r="C6904">
        <v>22</v>
      </c>
      <c r="D6904">
        <v>17</v>
      </c>
      <c r="E6904" s="13">
        <v>16.900000000000002</v>
      </c>
      <c r="F6904" s="7">
        <f>(((20-15)/(MIN($E$2:$E$8761)-15))*Data[[#This Row],[temperatuur]])+18.151</f>
        <v>14.600579831932773</v>
      </c>
      <c r="G6904" s="7">
        <f>Data[[#This Row],[Tintern ]]-Data[[#This Row],[temperatuur]]</f>
        <v>-2.299420168067229</v>
      </c>
      <c r="H6904" s="7">
        <f>ROUND(IF(Data[[#This Row],[deltaT]]&gt;0,(Data[[#This Row],[Tintern ]]-Data[[#This Row],[temperatuur]])*Uitgangspunten!$B$9,0),1)</f>
        <v>0</v>
      </c>
      <c r="I6904"/>
      <c r="J6904"/>
      <c r="K6904" s="6"/>
      <c r="O6904" s="5"/>
      <c r="P6904" s="8"/>
      <c r="U6904"/>
      <c r="V6904"/>
    </row>
    <row r="6905" spans="1:22" x14ac:dyDescent="0.25">
      <c r="A6905">
        <v>2011</v>
      </c>
      <c r="B6905">
        <v>6</v>
      </c>
      <c r="C6905">
        <v>22</v>
      </c>
      <c r="D6905">
        <v>18</v>
      </c>
      <c r="E6905" s="13">
        <v>16.400000000000002</v>
      </c>
      <c r="F6905" s="7">
        <f>(((20-15)/(MIN($E$2:$E$8761)-15))*Data[[#This Row],[temperatuur]])+18.151</f>
        <v>14.705621848739495</v>
      </c>
      <c r="G6905" s="7">
        <f>Data[[#This Row],[Tintern ]]-Data[[#This Row],[temperatuur]]</f>
        <v>-1.6943781512605067</v>
      </c>
      <c r="H6905" s="7">
        <f>ROUND(IF(Data[[#This Row],[deltaT]]&gt;0,(Data[[#This Row],[Tintern ]]-Data[[#This Row],[temperatuur]])*Uitgangspunten!$B$9,0),1)</f>
        <v>0</v>
      </c>
      <c r="I6905"/>
      <c r="J6905"/>
      <c r="K6905" s="6"/>
      <c r="O6905" s="5"/>
      <c r="P6905" s="8"/>
      <c r="U6905"/>
      <c r="V6905"/>
    </row>
    <row r="6906" spans="1:22" x14ac:dyDescent="0.25">
      <c r="A6906">
        <v>2011</v>
      </c>
      <c r="B6906">
        <v>6</v>
      </c>
      <c r="C6906">
        <v>22</v>
      </c>
      <c r="D6906">
        <v>19</v>
      </c>
      <c r="E6906" s="13">
        <v>16.100000000000001</v>
      </c>
      <c r="F6906" s="7">
        <f>(((20-15)/(MIN($E$2:$E$8761)-15))*Data[[#This Row],[temperatuur]])+18.151</f>
        <v>14.768647058823529</v>
      </c>
      <c r="G6906" s="7">
        <f>Data[[#This Row],[Tintern ]]-Data[[#This Row],[temperatuur]]</f>
        <v>-1.3313529411764726</v>
      </c>
      <c r="H6906" s="7">
        <f>ROUND(IF(Data[[#This Row],[deltaT]]&gt;0,(Data[[#This Row],[Tintern ]]-Data[[#This Row],[temperatuur]])*Uitgangspunten!$B$9,0),1)</f>
        <v>0</v>
      </c>
      <c r="I6906"/>
      <c r="J6906"/>
      <c r="K6906" s="6"/>
      <c r="O6906" s="5"/>
      <c r="P6906" s="8"/>
      <c r="U6906"/>
      <c r="V6906"/>
    </row>
    <row r="6907" spans="1:22" x14ac:dyDescent="0.25">
      <c r="A6907">
        <v>2011</v>
      </c>
      <c r="B6907">
        <v>6</v>
      </c>
      <c r="C6907">
        <v>22</v>
      </c>
      <c r="D6907">
        <v>20</v>
      </c>
      <c r="E6907" s="13">
        <v>16</v>
      </c>
      <c r="F6907" s="7">
        <f>(((20-15)/(MIN($E$2:$E$8761)-15))*Data[[#This Row],[temperatuur]])+18.151</f>
        <v>14.789655462184873</v>
      </c>
      <c r="G6907" s="7">
        <f>Data[[#This Row],[Tintern ]]-Data[[#This Row],[temperatuur]]</f>
        <v>-1.2103445378151267</v>
      </c>
      <c r="H6907" s="7">
        <f>ROUND(IF(Data[[#This Row],[deltaT]]&gt;0,(Data[[#This Row],[Tintern ]]-Data[[#This Row],[temperatuur]])*Uitgangspunten!$B$9,0),1)</f>
        <v>0</v>
      </c>
      <c r="I6907"/>
      <c r="J6907"/>
      <c r="K6907" s="6"/>
      <c r="O6907" s="5"/>
      <c r="P6907" s="8"/>
      <c r="U6907"/>
      <c r="V6907"/>
    </row>
    <row r="6908" spans="1:22" x14ac:dyDescent="0.25">
      <c r="A6908">
        <v>2011</v>
      </c>
      <c r="B6908">
        <v>6</v>
      </c>
      <c r="C6908">
        <v>22</v>
      </c>
      <c r="D6908">
        <v>21</v>
      </c>
      <c r="E6908" s="13">
        <v>15.600000000000001</v>
      </c>
      <c r="F6908" s="7">
        <f>(((20-15)/(MIN($E$2:$E$8761)-15))*Data[[#This Row],[temperatuur]])+18.151</f>
        <v>14.873689075630251</v>
      </c>
      <c r="G6908" s="7">
        <f>Data[[#This Row],[Tintern ]]-Data[[#This Row],[temperatuur]]</f>
        <v>-0.72631092436975031</v>
      </c>
      <c r="H6908" s="7">
        <f>ROUND(IF(Data[[#This Row],[deltaT]]&gt;0,(Data[[#This Row],[Tintern ]]-Data[[#This Row],[temperatuur]])*Uitgangspunten!$B$9,0),1)</f>
        <v>0</v>
      </c>
      <c r="I6908"/>
      <c r="J6908"/>
      <c r="K6908" s="6"/>
      <c r="O6908" s="5"/>
      <c r="P6908" s="8"/>
      <c r="U6908"/>
      <c r="V6908"/>
    </row>
    <row r="6909" spans="1:22" x14ac:dyDescent="0.25">
      <c r="A6909">
        <v>2011</v>
      </c>
      <c r="B6909">
        <v>6</v>
      </c>
      <c r="C6909">
        <v>22</v>
      </c>
      <c r="D6909">
        <v>23</v>
      </c>
      <c r="E6909" s="13">
        <v>15.100000000000001</v>
      </c>
      <c r="F6909" s="7">
        <f>(((20-15)/(MIN($E$2:$E$8761)-15))*Data[[#This Row],[temperatuur]])+18.151</f>
        <v>14.978731092436973</v>
      </c>
      <c r="G6909" s="7">
        <f>Data[[#This Row],[Tintern ]]-Data[[#This Row],[temperatuur]]</f>
        <v>-0.12126890756302799</v>
      </c>
      <c r="H6909" s="7">
        <f>ROUND(IF(Data[[#This Row],[deltaT]]&gt;0,(Data[[#This Row],[Tintern ]]-Data[[#This Row],[temperatuur]])*Uitgangspunten!$B$9,0),1)</f>
        <v>0</v>
      </c>
      <c r="I6909"/>
      <c r="J6909"/>
      <c r="K6909" s="6"/>
      <c r="O6909" s="5"/>
      <c r="P6909" s="8"/>
      <c r="U6909"/>
      <c r="V6909"/>
    </row>
    <row r="6910" spans="1:22" x14ac:dyDescent="0.25">
      <c r="A6910">
        <v>2011</v>
      </c>
      <c r="B6910">
        <v>6</v>
      </c>
      <c r="C6910">
        <v>23</v>
      </c>
      <c r="D6910">
        <v>6</v>
      </c>
      <c r="E6910" s="13">
        <v>15</v>
      </c>
      <c r="F6910" s="7">
        <f>(((20-15)/(MIN($E$2:$E$8761)-15))*Data[[#This Row],[temperatuur]])+18.151</f>
        <v>14.99973949579832</v>
      </c>
      <c r="G6910" s="7">
        <f>Data[[#This Row],[Tintern ]]-Data[[#This Row],[temperatuur]]</f>
        <v>-2.6050420168033384E-4</v>
      </c>
      <c r="H6910" s="7">
        <f>ROUND(IF(Data[[#This Row],[deltaT]]&gt;0,(Data[[#This Row],[Tintern ]]-Data[[#This Row],[temperatuur]])*Uitgangspunten!$B$9,0),1)</f>
        <v>0</v>
      </c>
      <c r="I6910"/>
      <c r="J6910"/>
      <c r="K6910" s="6"/>
      <c r="O6910" s="5"/>
      <c r="P6910" s="8"/>
      <c r="U6910"/>
      <c r="V6910"/>
    </row>
    <row r="6911" spans="1:22" x14ac:dyDescent="0.25">
      <c r="A6911">
        <v>2011</v>
      </c>
      <c r="B6911">
        <v>6</v>
      </c>
      <c r="C6911">
        <v>23</v>
      </c>
      <c r="D6911">
        <v>8</v>
      </c>
      <c r="E6911" s="13">
        <v>16.3</v>
      </c>
      <c r="F6911" s="7">
        <f>(((20-15)/(MIN($E$2:$E$8761)-15))*Data[[#This Row],[temperatuur]])+18.151</f>
        <v>14.72663025210084</v>
      </c>
      <c r="G6911" s="7">
        <f>Data[[#This Row],[Tintern ]]-Data[[#This Row],[temperatuur]]</f>
        <v>-1.5733697478991608</v>
      </c>
      <c r="H6911" s="7">
        <f>ROUND(IF(Data[[#This Row],[deltaT]]&gt;0,(Data[[#This Row],[Tintern ]]-Data[[#This Row],[temperatuur]])*Uitgangspunten!$B$9,0),1)</f>
        <v>0</v>
      </c>
      <c r="I6911"/>
      <c r="J6911"/>
      <c r="K6911" s="6"/>
      <c r="O6911" s="5"/>
      <c r="P6911" s="8"/>
      <c r="U6911"/>
      <c r="V6911"/>
    </row>
    <row r="6912" spans="1:22" x14ac:dyDescent="0.25">
      <c r="A6912">
        <v>2011</v>
      </c>
      <c r="B6912">
        <v>6</v>
      </c>
      <c r="C6912">
        <v>23</v>
      </c>
      <c r="D6912">
        <v>9</v>
      </c>
      <c r="E6912" s="13">
        <v>16.7</v>
      </c>
      <c r="F6912" s="7">
        <f>(((20-15)/(MIN($E$2:$E$8761)-15))*Data[[#This Row],[temperatuur]])+18.151</f>
        <v>14.642596638655462</v>
      </c>
      <c r="G6912" s="7">
        <f>Data[[#This Row],[Tintern ]]-Data[[#This Row],[temperatuur]]</f>
        <v>-2.0574033613445373</v>
      </c>
      <c r="H6912" s="7">
        <f>ROUND(IF(Data[[#This Row],[deltaT]]&gt;0,(Data[[#This Row],[Tintern ]]-Data[[#This Row],[temperatuur]])*Uitgangspunten!$B$9,0),1)</f>
        <v>0</v>
      </c>
      <c r="I6912"/>
      <c r="J6912"/>
      <c r="K6912" s="6"/>
      <c r="O6912" s="5"/>
      <c r="P6912" s="8"/>
      <c r="U6912"/>
      <c r="V6912"/>
    </row>
    <row r="6913" spans="1:22" x14ac:dyDescent="0.25">
      <c r="A6913">
        <v>2011</v>
      </c>
      <c r="B6913">
        <v>6</v>
      </c>
      <c r="C6913">
        <v>23</v>
      </c>
      <c r="D6913">
        <v>10</v>
      </c>
      <c r="E6913" s="13">
        <v>17.600000000000001</v>
      </c>
      <c r="F6913" s="7">
        <f>(((20-15)/(MIN($E$2:$E$8761)-15))*Data[[#This Row],[temperatuur]])+18.151</f>
        <v>14.45352100840336</v>
      </c>
      <c r="G6913" s="7">
        <f>Data[[#This Row],[Tintern ]]-Data[[#This Row],[temperatuur]]</f>
        <v>-3.1464789915966414</v>
      </c>
      <c r="H6913" s="7">
        <f>ROUND(IF(Data[[#This Row],[deltaT]]&gt;0,(Data[[#This Row],[Tintern ]]-Data[[#This Row],[temperatuur]])*Uitgangspunten!$B$9,0),1)</f>
        <v>0</v>
      </c>
      <c r="I6913"/>
      <c r="J6913"/>
      <c r="K6913" s="6"/>
      <c r="O6913" s="5"/>
      <c r="P6913" s="8"/>
      <c r="U6913"/>
      <c r="V6913"/>
    </row>
    <row r="6914" spans="1:22" x14ac:dyDescent="0.25">
      <c r="A6914">
        <v>2011</v>
      </c>
      <c r="B6914">
        <v>6</v>
      </c>
      <c r="C6914">
        <v>23</v>
      </c>
      <c r="D6914">
        <v>12</v>
      </c>
      <c r="E6914" s="13">
        <v>16.8</v>
      </c>
      <c r="F6914" s="7">
        <f>(((20-15)/(MIN($E$2:$E$8761)-15))*Data[[#This Row],[temperatuur]])+18.151</f>
        <v>14.621588235294118</v>
      </c>
      <c r="G6914" s="7">
        <f>Data[[#This Row],[Tintern ]]-Data[[#This Row],[temperatuur]]</f>
        <v>-2.1784117647058832</v>
      </c>
      <c r="H6914" s="7">
        <f>ROUND(IF(Data[[#This Row],[deltaT]]&gt;0,(Data[[#This Row],[Tintern ]]-Data[[#This Row],[temperatuur]])*Uitgangspunten!$B$9,0),1)</f>
        <v>0</v>
      </c>
      <c r="I6914">
        <f>(MAX(E6890:E6913)+MIN(E6890:E6913))/20</f>
        <v>1.6300000000000001</v>
      </c>
      <c r="J6914"/>
      <c r="K6914" s="6"/>
      <c r="O6914" s="5"/>
      <c r="P6914" s="8"/>
      <c r="U6914"/>
      <c r="V6914"/>
    </row>
    <row r="6915" spans="1:22" x14ac:dyDescent="0.25">
      <c r="A6915">
        <v>2011</v>
      </c>
      <c r="B6915">
        <v>6</v>
      </c>
      <c r="C6915">
        <v>23</v>
      </c>
      <c r="D6915">
        <v>13</v>
      </c>
      <c r="E6915" s="13">
        <v>17.900000000000002</v>
      </c>
      <c r="F6915" s="7">
        <f>(((20-15)/(MIN($E$2:$E$8761)-15))*Data[[#This Row],[temperatuur]])+18.151</f>
        <v>14.390495798319327</v>
      </c>
      <c r="G6915" s="7">
        <f>Data[[#This Row],[Tintern ]]-Data[[#This Row],[temperatuur]]</f>
        <v>-3.5095042016806755</v>
      </c>
      <c r="H6915" s="7">
        <f>ROUND(IF(Data[[#This Row],[deltaT]]&gt;0,(Data[[#This Row],[Tintern ]]-Data[[#This Row],[temperatuur]])*Uitgangspunten!$B$9,0),1)</f>
        <v>0</v>
      </c>
      <c r="I6915"/>
      <c r="J6915"/>
      <c r="K6915" s="6"/>
      <c r="O6915" s="5"/>
      <c r="P6915" s="8"/>
      <c r="U6915"/>
      <c r="V6915"/>
    </row>
    <row r="6916" spans="1:22" x14ac:dyDescent="0.25">
      <c r="A6916">
        <v>2011</v>
      </c>
      <c r="B6916">
        <v>6</v>
      </c>
      <c r="C6916">
        <v>23</v>
      </c>
      <c r="D6916">
        <v>14</v>
      </c>
      <c r="E6916" s="13">
        <v>17.2</v>
      </c>
      <c r="F6916" s="7">
        <f>(((20-15)/(MIN($E$2:$E$8761)-15))*Data[[#This Row],[temperatuur]])+18.151</f>
        <v>14.53755462184874</v>
      </c>
      <c r="G6916" s="7">
        <f>Data[[#This Row],[Tintern ]]-Data[[#This Row],[temperatuur]]</f>
        <v>-2.6624453781512596</v>
      </c>
      <c r="H6916" s="7">
        <f>ROUND(IF(Data[[#This Row],[deltaT]]&gt;0,(Data[[#This Row],[Tintern ]]-Data[[#This Row],[temperatuur]])*Uitgangspunten!$B$9,0),1)</f>
        <v>0</v>
      </c>
      <c r="I6916"/>
      <c r="J6916"/>
      <c r="K6916" s="6"/>
      <c r="O6916" s="5"/>
      <c r="P6916" s="8"/>
      <c r="U6916"/>
      <c r="V6916"/>
    </row>
    <row r="6917" spans="1:22" x14ac:dyDescent="0.25">
      <c r="A6917">
        <v>2011</v>
      </c>
      <c r="B6917">
        <v>6</v>
      </c>
      <c r="C6917">
        <v>23</v>
      </c>
      <c r="D6917">
        <v>15</v>
      </c>
      <c r="E6917" s="13">
        <v>17.100000000000001</v>
      </c>
      <c r="F6917" s="7">
        <f>(((20-15)/(MIN($E$2:$E$8761)-15))*Data[[#This Row],[temperatuur]])+18.151</f>
        <v>14.558563025210084</v>
      </c>
      <c r="G6917" s="7">
        <f>Data[[#This Row],[Tintern ]]-Data[[#This Row],[temperatuur]]</f>
        <v>-2.5414369747899173</v>
      </c>
      <c r="H6917" s="7">
        <f>ROUND(IF(Data[[#This Row],[deltaT]]&gt;0,(Data[[#This Row],[Tintern ]]-Data[[#This Row],[temperatuur]])*Uitgangspunten!$B$9,0),1)</f>
        <v>0</v>
      </c>
      <c r="I6917"/>
      <c r="J6917"/>
      <c r="K6917" s="6"/>
      <c r="O6917" s="5"/>
      <c r="P6917" s="8"/>
      <c r="U6917"/>
      <c r="V6917"/>
    </row>
    <row r="6918" spans="1:22" x14ac:dyDescent="0.25">
      <c r="A6918">
        <v>2011</v>
      </c>
      <c r="B6918">
        <v>6</v>
      </c>
      <c r="C6918">
        <v>23</v>
      </c>
      <c r="D6918">
        <v>16</v>
      </c>
      <c r="E6918" s="13">
        <v>18.100000000000001</v>
      </c>
      <c r="F6918" s="7">
        <f>(((20-15)/(MIN($E$2:$E$8761)-15))*Data[[#This Row],[temperatuur]])+18.151</f>
        <v>14.348478991596638</v>
      </c>
      <c r="G6918" s="7">
        <f>Data[[#This Row],[Tintern ]]-Data[[#This Row],[temperatuur]]</f>
        <v>-3.7515210084033637</v>
      </c>
      <c r="H6918" s="7">
        <f>ROUND(IF(Data[[#This Row],[deltaT]]&gt;0,(Data[[#This Row],[Tintern ]]-Data[[#This Row],[temperatuur]])*Uitgangspunten!$B$9,0),1)</f>
        <v>0</v>
      </c>
      <c r="I6918"/>
      <c r="J6918"/>
      <c r="K6918" s="6"/>
      <c r="O6918" s="5"/>
      <c r="P6918" s="8"/>
      <c r="U6918"/>
      <c r="V6918"/>
    </row>
    <row r="6919" spans="1:22" x14ac:dyDescent="0.25">
      <c r="A6919">
        <v>2011</v>
      </c>
      <c r="B6919">
        <v>6</v>
      </c>
      <c r="C6919">
        <v>23</v>
      </c>
      <c r="D6919">
        <v>17</v>
      </c>
      <c r="E6919" s="13">
        <v>17.3</v>
      </c>
      <c r="F6919" s="7">
        <f>(((20-15)/(MIN($E$2:$E$8761)-15))*Data[[#This Row],[temperatuur]])+18.151</f>
        <v>14.516546218487395</v>
      </c>
      <c r="G6919" s="7">
        <f>Data[[#This Row],[Tintern ]]-Data[[#This Row],[temperatuur]]</f>
        <v>-2.7834537815126055</v>
      </c>
      <c r="H6919" s="7">
        <f>ROUND(IF(Data[[#This Row],[deltaT]]&gt;0,(Data[[#This Row],[Tintern ]]-Data[[#This Row],[temperatuur]])*Uitgangspunten!$B$9,0),1)</f>
        <v>0</v>
      </c>
      <c r="I6919"/>
      <c r="J6919"/>
      <c r="K6919" s="6"/>
      <c r="O6919" s="5"/>
      <c r="P6919" s="8"/>
      <c r="U6919"/>
      <c r="V6919"/>
    </row>
    <row r="6920" spans="1:22" x14ac:dyDescent="0.25">
      <c r="A6920">
        <v>2011</v>
      </c>
      <c r="B6920">
        <v>6</v>
      </c>
      <c r="C6920">
        <v>23</v>
      </c>
      <c r="D6920">
        <v>18</v>
      </c>
      <c r="E6920" s="13">
        <v>16.900000000000002</v>
      </c>
      <c r="F6920" s="7">
        <f>(((20-15)/(MIN($E$2:$E$8761)-15))*Data[[#This Row],[temperatuur]])+18.151</f>
        <v>14.600579831932773</v>
      </c>
      <c r="G6920" s="7">
        <f>Data[[#This Row],[Tintern ]]-Data[[#This Row],[temperatuur]]</f>
        <v>-2.299420168067229</v>
      </c>
      <c r="H6920" s="7">
        <f>ROUND(IF(Data[[#This Row],[deltaT]]&gt;0,(Data[[#This Row],[Tintern ]]-Data[[#This Row],[temperatuur]])*Uitgangspunten!$B$9,0),1)</f>
        <v>0</v>
      </c>
      <c r="I6920"/>
      <c r="J6920"/>
      <c r="K6920" s="6"/>
      <c r="O6920" s="5"/>
      <c r="P6920" s="8"/>
      <c r="U6920"/>
      <c r="V6920"/>
    </row>
    <row r="6921" spans="1:22" x14ac:dyDescent="0.25">
      <c r="A6921">
        <v>2011</v>
      </c>
      <c r="B6921">
        <v>6</v>
      </c>
      <c r="C6921">
        <v>23</v>
      </c>
      <c r="D6921">
        <v>19</v>
      </c>
      <c r="E6921" s="13">
        <v>15.600000000000001</v>
      </c>
      <c r="F6921" s="7">
        <f>(((20-15)/(MIN($E$2:$E$8761)-15))*Data[[#This Row],[temperatuur]])+18.151</f>
        <v>14.873689075630251</v>
      </c>
      <c r="G6921" s="7">
        <f>Data[[#This Row],[Tintern ]]-Data[[#This Row],[temperatuur]]</f>
        <v>-0.72631092436975031</v>
      </c>
      <c r="H6921" s="7">
        <f>ROUND(IF(Data[[#This Row],[deltaT]]&gt;0,(Data[[#This Row],[Tintern ]]-Data[[#This Row],[temperatuur]])*Uitgangspunten!$B$9,0),1)</f>
        <v>0</v>
      </c>
      <c r="I6921"/>
      <c r="J6921"/>
      <c r="K6921" s="6"/>
      <c r="O6921" s="5"/>
      <c r="P6921" s="8"/>
      <c r="U6921"/>
      <c r="V6921"/>
    </row>
    <row r="6922" spans="1:22" x14ac:dyDescent="0.25">
      <c r="A6922">
        <v>2011</v>
      </c>
      <c r="B6922">
        <v>6</v>
      </c>
      <c r="C6922">
        <v>24</v>
      </c>
      <c r="D6922">
        <v>11</v>
      </c>
      <c r="E6922" s="13">
        <v>15.100000000000001</v>
      </c>
      <c r="F6922" s="7">
        <f>(((20-15)/(MIN($E$2:$E$8761)-15))*Data[[#This Row],[temperatuur]])+18.151</f>
        <v>14.978731092436973</v>
      </c>
      <c r="G6922" s="7">
        <f>Data[[#This Row],[Tintern ]]-Data[[#This Row],[temperatuur]]</f>
        <v>-0.12126890756302799</v>
      </c>
      <c r="H6922" s="7">
        <f>ROUND(IF(Data[[#This Row],[deltaT]]&gt;0,(Data[[#This Row],[Tintern ]]-Data[[#This Row],[temperatuur]])*Uitgangspunten!$B$9,0),1)</f>
        <v>0</v>
      </c>
      <c r="I6922"/>
      <c r="J6922"/>
      <c r="K6922" s="6"/>
      <c r="O6922" s="5"/>
      <c r="P6922" s="8"/>
      <c r="U6922"/>
      <c r="V6922"/>
    </row>
    <row r="6923" spans="1:22" x14ac:dyDescent="0.25">
      <c r="A6923">
        <v>2011</v>
      </c>
      <c r="B6923">
        <v>6</v>
      </c>
      <c r="C6923">
        <v>24</v>
      </c>
      <c r="D6923">
        <v>12</v>
      </c>
      <c r="E6923" s="13">
        <v>16.5</v>
      </c>
      <c r="F6923" s="7">
        <f>(((20-15)/(MIN($E$2:$E$8761)-15))*Data[[#This Row],[temperatuur]])+18.151</f>
        <v>14.684613445378151</v>
      </c>
      <c r="G6923" s="7">
        <f>Data[[#This Row],[Tintern ]]-Data[[#This Row],[temperatuur]]</f>
        <v>-1.8153865546218491</v>
      </c>
      <c r="H6923" s="7">
        <f>ROUND(IF(Data[[#This Row],[deltaT]]&gt;0,(Data[[#This Row],[Tintern ]]-Data[[#This Row],[temperatuur]])*Uitgangspunten!$B$9,0),1)</f>
        <v>0</v>
      </c>
      <c r="I6923"/>
      <c r="J6923"/>
      <c r="K6923" s="6"/>
      <c r="O6923" s="5"/>
      <c r="P6923" s="8"/>
      <c r="U6923"/>
      <c r="V6923"/>
    </row>
    <row r="6924" spans="1:22" x14ac:dyDescent="0.25">
      <c r="A6924">
        <v>2011</v>
      </c>
      <c r="B6924">
        <v>6</v>
      </c>
      <c r="C6924">
        <v>24</v>
      </c>
      <c r="D6924">
        <v>13</v>
      </c>
      <c r="E6924" s="13">
        <v>16.8</v>
      </c>
      <c r="F6924" s="7">
        <f>(((20-15)/(MIN($E$2:$E$8761)-15))*Data[[#This Row],[temperatuur]])+18.151</f>
        <v>14.621588235294118</v>
      </c>
      <c r="G6924" s="7">
        <f>Data[[#This Row],[Tintern ]]-Data[[#This Row],[temperatuur]]</f>
        <v>-2.1784117647058832</v>
      </c>
      <c r="H6924" s="7">
        <f>ROUND(IF(Data[[#This Row],[deltaT]]&gt;0,(Data[[#This Row],[Tintern ]]-Data[[#This Row],[temperatuur]])*Uitgangspunten!$B$9,0),1)</f>
        <v>0</v>
      </c>
      <c r="I6924"/>
      <c r="J6924"/>
      <c r="K6924" s="6"/>
      <c r="O6924" s="5"/>
      <c r="P6924" s="8"/>
      <c r="U6924"/>
      <c r="V6924"/>
    </row>
    <row r="6925" spans="1:22" x14ac:dyDescent="0.25">
      <c r="A6925">
        <v>2011</v>
      </c>
      <c r="B6925">
        <v>6</v>
      </c>
      <c r="C6925">
        <v>24</v>
      </c>
      <c r="D6925">
        <v>14</v>
      </c>
      <c r="E6925" s="13">
        <v>17.5</v>
      </c>
      <c r="F6925" s="7">
        <f>(((20-15)/(MIN($E$2:$E$8761)-15))*Data[[#This Row],[temperatuur]])+18.151</f>
        <v>14.474529411764706</v>
      </c>
      <c r="G6925" s="7">
        <f>Data[[#This Row],[Tintern ]]-Data[[#This Row],[temperatuur]]</f>
        <v>-3.0254705882352937</v>
      </c>
      <c r="H6925" s="7">
        <f>ROUND(IF(Data[[#This Row],[deltaT]]&gt;0,(Data[[#This Row],[Tintern ]]-Data[[#This Row],[temperatuur]])*Uitgangspunten!$B$9,0),1)</f>
        <v>0</v>
      </c>
      <c r="I6925"/>
      <c r="J6925"/>
      <c r="K6925" s="6"/>
      <c r="O6925" s="5"/>
      <c r="P6925" s="8"/>
      <c r="U6925"/>
      <c r="V6925"/>
    </row>
    <row r="6926" spans="1:22" x14ac:dyDescent="0.25">
      <c r="A6926">
        <v>2011</v>
      </c>
      <c r="B6926">
        <v>6</v>
      </c>
      <c r="C6926">
        <v>24</v>
      </c>
      <c r="D6926">
        <v>15</v>
      </c>
      <c r="E6926" s="13">
        <v>17.3</v>
      </c>
      <c r="F6926" s="7">
        <f>(((20-15)/(MIN($E$2:$E$8761)-15))*Data[[#This Row],[temperatuur]])+18.151</f>
        <v>14.516546218487395</v>
      </c>
      <c r="G6926" s="7">
        <f>Data[[#This Row],[Tintern ]]-Data[[#This Row],[temperatuur]]</f>
        <v>-2.7834537815126055</v>
      </c>
      <c r="H6926" s="7">
        <f>ROUND(IF(Data[[#This Row],[deltaT]]&gt;0,(Data[[#This Row],[Tintern ]]-Data[[#This Row],[temperatuur]])*Uitgangspunten!$B$9,0),1)</f>
        <v>0</v>
      </c>
      <c r="I6926"/>
      <c r="J6926"/>
      <c r="K6926" s="6"/>
      <c r="O6926" s="5"/>
      <c r="P6926" s="8"/>
      <c r="U6926"/>
      <c r="V6926"/>
    </row>
    <row r="6927" spans="1:22" x14ac:dyDescent="0.25">
      <c r="A6927">
        <v>2011</v>
      </c>
      <c r="B6927">
        <v>6</v>
      </c>
      <c r="C6927">
        <v>24</v>
      </c>
      <c r="D6927">
        <v>16</v>
      </c>
      <c r="E6927" s="13">
        <v>16.7</v>
      </c>
      <c r="F6927" s="7">
        <f>(((20-15)/(MIN($E$2:$E$8761)-15))*Data[[#This Row],[temperatuur]])+18.151</f>
        <v>14.642596638655462</v>
      </c>
      <c r="G6927" s="7">
        <f>Data[[#This Row],[Tintern ]]-Data[[#This Row],[temperatuur]]</f>
        <v>-2.0574033613445373</v>
      </c>
      <c r="H6927" s="7">
        <f>ROUND(IF(Data[[#This Row],[deltaT]]&gt;0,(Data[[#This Row],[Tintern ]]-Data[[#This Row],[temperatuur]])*Uitgangspunten!$B$9,0),1)</f>
        <v>0</v>
      </c>
      <c r="I6927"/>
      <c r="J6927"/>
      <c r="K6927" s="6"/>
      <c r="O6927" s="5"/>
      <c r="P6927" s="8"/>
      <c r="U6927"/>
      <c r="V6927"/>
    </row>
    <row r="6928" spans="1:22" x14ac:dyDescent="0.25">
      <c r="A6928">
        <v>2011</v>
      </c>
      <c r="B6928">
        <v>6</v>
      </c>
      <c r="C6928">
        <v>24</v>
      </c>
      <c r="D6928">
        <v>17</v>
      </c>
      <c r="E6928" s="13">
        <v>16.2</v>
      </c>
      <c r="F6928" s="7">
        <f>(((20-15)/(MIN($E$2:$E$8761)-15))*Data[[#This Row],[temperatuur]])+18.151</f>
        <v>14.747638655462184</v>
      </c>
      <c r="G6928" s="7">
        <f>Data[[#This Row],[Tintern ]]-Data[[#This Row],[temperatuur]]</f>
        <v>-1.452361344537815</v>
      </c>
      <c r="H6928" s="7">
        <f>ROUND(IF(Data[[#This Row],[deltaT]]&gt;0,(Data[[#This Row],[Tintern ]]-Data[[#This Row],[temperatuur]])*Uitgangspunten!$B$9,0),1)</f>
        <v>0</v>
      </c>
      <c r="I6928"/>
      <c r="J6928"/>
      <c r="K6928" s="6"/>
      <c r="O6928" s="5"/>
      <c r="P6928" s="8"/>
      <c r="U6928"/>
      <c r="V6928"/>
    </row>
    <row r="6929" spans="1:22" x14ac:dyDescent="0.25">
      <c r="A6929">
        <v>2011</v>
      </c>
      <c r="B6929">
        <v>6</v>
      </c>
      <c r="C6929">
        <v>25</v>
      </c>
      <c r="D6929">
        <v>16</v>
      </c>
      <c r="E6929" s="13">
        <v>16</v>
      </c>
      <c r="F6929" s="7">
        <f>(((20-15)/(MIN($E$2:$E$8761)-15))*Data[[#This Row],[temperatuur]])+18.151</f>
        <v>14.789655462184873</v>
      </c>
      <c r="G6929" s="7">
        <f>Data[[#This Row],[Tintern ]]-Data[[#This Row],[temperatuur]]</f>
        <v>-1.2103445378151267</v>
      </c>
      <c r="H6929" s="7">
        <f>ROUND(IF(Data[[#This Row],[deltaT]]&gt;0,(Data[[#This Row],[Tintern ]]-Data[[#This Row],[temperatuur]])*Uitgangspunten!$B$9,0),1)</f>
        <v>0</v>
      </c>
      <c r="I6929"/>
      <c r="J6929"/>
      <c r="K6929" s="6"/>
      <c r="O6929" s="5"/>
      <c r="P6929" s="8"/>
      <c r="U6929"/>
      <c r="V6929"/>
    </row>
    <row r="6930" spans="1:22" x14ac:dyDescent="0.25">
      <c r="A6930">
        <v>2011</v>
      </c>
      <c r="B6930">
        <v>6</v>
      </c>
      <c r="C6930">
        <v>25</v>
      </c>
      <c r="D6930">
        <v>17</v>
      </c>
      <c r="E6930" s="13">
        <v>16.5</v>
      </c>
      <c r="F6930" s="7">
        <f>(((20-15)/(MIN($E$2:$E$8761)-15))*Data[[#This Row],[temperatuur]])+18.151</f>
        <v>14.684613445378151</v>
      </c>
      <c r="G6930" s="7">
        <f>Data[[#This Row],[Tintern ]]-Data[[#This Row],[temperatuur]]</f>
        <v>-1.8153865546218491</v>
      </c>
      <c r="H6930" s="7">
        <f>ROUND(IF(Data[[#This Row],[deltaT]]&gt;0,(Data[[#This Row],[Tintern ]]-Data[[#This Row],[temperatuur]])*Uitgangspunten!$B$9,0),1)</f>
        <v>0</v>
      </c>
      <c r="I6930"/>
      <c r="J6930"/>
      <c r="K6930" s="6"/>
      <c r="O6930" s="5"/>
      <c r="P6930" s="8"/>
      <c r="U6930"/>
      <c r="V6930"/>
    </row>
    <row r="6931" spans="1:22" x14ac:dyDescent="0.25">
      <c r="A6931">
        <v>2011</v>
      </c>
      <c r="B6931">
        <v>6</v>
      </c>
      <c r="C6931">
        <v>25</v>
      </c>
      <c r="D6931">
        <v>18</v>
      </c>
      <c r="E6931" s="13">
        <v>16.5</v>
      </c>
      <c r="F6931" s="7">
        <f>(((20-15)/(MIN($E$2:$E$8761)-15))*Data[[#This Row],[temperatuur]])+18.151</f>
        <v>14.684613445378151</v>
      </c>
      <c r="G6931" s="7">
        <f>Data[[#This Row],[Tintern ]]-Data[[#This Row],[temperatuur]]</f>
        <v>-1.8153865546218491</v>
      </c>
      <c r="H6931" s="7">
        <f>ROUND(IF(Data[[#This Row],[deltaT]]&gt;0,(Data[[#This Row],[Tintern ]]-Data[[#This Row],[temperatuur]])*Uitgangspunten!$B$9,0),1)</f>
        <v>0</v>
      </c>
      <c r="I6931"/>
      <c r="J6931"/>
      <c r="K6931" s="6"/>
      <c r="O6931" s="5"/>
      <c r="P6931" s="8"/>
      <c r="U6931"/>
      <c r="V6931"/>
    </row>
    <row r="6932" spans="1:22" x14ac:dyDescent="0.25">
      <c r="A6932">
        <v>2011</v>
      </c>
      <c r="B6932">
        <v>6</v>
      </c>
      <c r="C6932">
        <v>25</v>
      </c>
      <c r="D6932">
        <v>19</v>
      </c>
      <c r="E6932" s="13">
        <v>16.3</v>
      </c>
      <c r="F6932" s="7">
        <f>(((20-15)/(MIN($E$2:$E$8761)-15))*Data[[#This Row],[temperatuur]])+18.151</f>
        <v>14.72663025210084</v>
      </c>
      <c r="G6932" s="7">
        <f>Data[[#This Row],[Tintern ]]-Data[[#This Row],[temperatuur]]</f>
        <v>-1.5733697478991608</v>
      </c>
      <c r="H6932" s="7">
        <f>ROUND(IF(Data[[#This Row],[deltaT]]&gt;0,(Data[[#This Row],[Tintern ]]-Data[[#This Row],[temperatuur]])*Uitgangspunten!$B$9,0),1)</f>
        <v>0</v>
      </c>
      <c r="I6932"/>
      <c r="J6932"/>
      <c r="K6932" s="6"/>
      <c r="O6932" s="5"/>
      <c r="P6932" s="8"/>
      <c r="U6932"/>
      <c r="V6932"/>
    </row>
    <row r="6933" spans="1:22" x14ac:dyDescent="0.25">
      <c r="A6933">
        <v>2011</v>
      </c>
      <c r="B6933">
        <v>6</v>
      </c>
      <c r="C6933">
        <v>25</v>
      </c>
      <c r="D6933">
        <v>20</v>
      </c>
      <c r="E6933" s="13">
        <v>16.5</v>
      </c>
      <c r="F6933" s="7">
        <f>(((20-15)/(MIN($E$2:$E$8761)-15))*Data[[#This Row],[temperatuur]])+18.151</f>
        <v>14.684613445378151</v>
      </c>
      <c r="G6933" s="7">
        <f>Data[[#This Row],[Tintern ]]-Data[[#This Row],[temperatuur]]</f>
        <v>-1.8153865546218491</v>
      </c>
      <c r="H6933" s="7">
        <f>ROUND(IF(Data[[#This Row],[deltaT]]&gt;0,(Data[[#This Row],[Tintern ]]-Data[[#This Row],[temperatuur]])*Uitgangspunten!$B$9,0),1)</f>
        <v>0</v>
      </c>
      <c r="I6933"/>
      <c r="J6933"/>
      <c r="K6933" s="6"/>
      <c r="O6933" s="5"/>
      <c r="P6933" s="8"/>
      <c r="U6933"/>
      <c r="V6933"/>
    </row>
    <row r="6934" spans="1:22" x14ac:dyDescent="0.25">
      <c r="A6934">
        <v>2011</v>
      </c>
      <c r="B6934">
        <v>6</v>
      </c>
      <c r="C6934">
        <v>25</v>
      </c>
      <c r="D6934">
        <v>21</v>
      </c>
      <c r="E6934" s="13">
        <v>16.600000000000001</v>
      </c>
      <c r="F6934" s="7">
        <f>(((20-15)/(MIN($E$2:$E$8761)-15))*Data[[#This Row],[temperatuur]])+18.151</f>
        <v>14.663605042016806</v>
      </c>
      <c r="G6934" s="7">
        <f>Data[[#This Row],[Tintern ]]-Data[[#This Row],[temperatuur]]</f>
        <v>-1.9363949579831949</v>
      </c>
      <c r="H6934" s="7">
        <f>ROUND(IF(Data[[#This Row],[deltaT]]&gt;0,(Data[[#This Row],[Tintern ]]-Data[[#This Row],[temperatuur]])*Uitgangspunten!$B$9,0),1)</f>
        <v>0</v>
      </c>
      <c r="I6934"/>
      <c r="J6934"/>
      <c r="K6934" s="6"/>
      <c r="O6934" s="5"/>
      <c r="P6934" s="8"/>
      <c r="U6934"/>
      <c r="V6934"/>
    </row>
    <row r="6935" spans="1:22" x14ac:dyDescent="0.25">
      <c r="A6935">
        <v>2011</v>
      </c>
      <c r="B6935">
        <v>6</v>
      </c>
      <c r="C6935">
        <v>25</v>
      </c>
      <c r="D6935">
        <v>22</v>
      </c>
      <c r="E6935" s="13">
        <v>16.7</v>
      </c>
      <c r="F6935" s="7">
        <f>(((20-15)/(MIN($E$2:$E$8761)-15))*Data[[#This Row],[temperatuur]])+18.151</f>
        <v>14.642596638655462</v>
      </c>
      <c r="G6935" s="7">
        <f>Data[[#This Row],[Tintern ]]-Data[[#This Row],[temperatuur]]</f>
        <v>-2.0574033613445373</v>
      </c>
      <c r="H6935" s="7">
        <f>ROUND(IF(Data[[#This Row],[deltaT]]&gt;0,(Data[[#This Row],[Tintern ]]-Data[[#This Row],[temperatuur]])*Uitgangspunten!$B$9,0),1)</f>
        <v>0</v>
      </c>
      <c r="I6935"/>
      <c r="J6935"/>
      <c r="K6935" s="6"/>
      <c r="O6935" s="5"/>
      <c r="P6935" s="8"/>
      <c r="U6935"/>
      <c r="V6935"/>
    </row>
    <row r="6936" spans="1:22" x14ac:dyDescent="0.25">
      <c r="A6936">
        <v>2011</v>
      </c>
      <c r="B6936">
        <v>6</v>
      </c>
      <c r="C6936">
        <v>25</v>
      </c>
      <c r="D6936">
        <v>23</v>
      </c>
      <c r="E6936" s="13">
        <v>16.5</v>
      </c>
      <c r="F6936" s="7">
        <f>(((20-15)/(MIN($E$2:$E$8761)-15))*Data[[#This Row],[temperatuur]])+18.151</f>
        <v>14.684613445378151</v>
      </c>
      <c r="G6936" s="7">
        <f>Data[[#This Row],[Tintern ]]-Data[[#This Row],[temperatuur]]</f>
        <v>-1.8153865546218491</v>
      </c>
      <c r="H6936" s="7">
        <f>ROUND(IF(Data[[#This Row],[deltaT]]&gt;0,(Data[[#This Row],[Tintern ]]-Data[[#This Row],[temperatuur]])*Uitgangspunten!$B$9,0),1)</f>
        <v>0</v>
      </c>
      <c r="I6936"/>
      <c r="J6936"/>
      <c r="K6936" s="6"/>
      <c r="O6936" s="5"/>
      <c r="P6936" s="8"/>
      <c r="U6936"/>
      <c r="V6936"/>
    </row>
    <row r="6937" spans="1:22" x14ac:dyDescent="0.25">
      <c r="A6937">
        <v>2011</v>
      </c>
      <c r="B6937">
        <v>6</v>
      </c>
      <c r="C6937">
        <v>25</v>
      </c>
      <c r="D6937">
        <v>24</v>
      </c>
      <c r="E6937" s="13">
        <v>16.3</v>
      </c>
      <c r="F6937" s="7">
        <f>(((20-15)/(MIN($E$2:$E$8761)-15))*Data[[#This Row],[temperatuur]])+18.151</f>
        <v>14.72663025210084</v>
      </c>
      <c r="G6937" s="7">
        <f>Data[[#This Row],[Tintern ]]-Data[[#This Row],[temperatuur]]</f>
        <v>-1.5733697478991608</v>
      </c>
      <c r="H6937" s="7">
        <f>ROUND(IF(Data[[#This Row],[deltaT]]&gt;0,(Data[[#This Row],[Tintern ]]-Data[[#This Row],[temperatuur]])*Uitgangspunten!$B$9,0),1)</f>
        <v>0</v>
      </c>
      <c r="I6937"/>
      <c r="J6937"/>
      <c r="K6937" s="6"/>
      <c r="O6937" s="5"/>
      <c r="P6937" s="8"/>
      <c r="U6937"/>
      <c r="V6937"/>
    </row>
    <row r="6938" spans="1:22" x14ac:dyDescent="0.25">
      <c r="A6938">
        <v>2011</v>
      </c>
      <c r="B6938">
        <v>6</v>
      </c>
      <c r="C6938">
        <v>26</v>
      </c>
      <c r="D6938">
        <v>1</v>
      </c>
      <c r="E6938" s="13">
        <v>16.400000000000002</v>
      </c>
      <c r="F6938" s="7">
        <f>(((20-15)/(MIN($E$2:$E$8761)-15))*Data[[#This Row],[temperatuur]])+18.151</f>
        <v>14.705621848739495</v>
      </c>
      <c r="G6938" s="7">
        <f>Data[[#This Row],[Tintern ]]-Data[[#This Row],[temperatuur]]</f>
        <v>-1.6943781512605067</v>
      </c>
      <c r="H6938" s="7">
        <f>ROUND(IF(Data[[#This Row],[deltaT]]&gt;0,(Data[[#This Row],[Tintern ]]-Data[[#This Row],[temperatuur]])*Uitgangspunten!$B$9,0),1)</f>
        <v>0</v>
      </c>
      <c r="I6938">
        <f>(MAX(E6914:E6937)+MIN(E6914:E6937))/20</f>
        <v>1.6600000000000001</v>
      </c>
      <c r="J6938"/>
      <c r="K6938" s="6"/>
      <c r="O6938" s="5"/>
      <c r="P6938" s="8"/>
      <c r="U6938"/>
      <c r="V6938"/>
    </row>
    <row r="6939" spans="1:22" x14ac:dyDescent="0.25">
      <c r="A6939">
        <v>2011</v>
      </c>
      <c r="B6939">
        <v>6</v>
      </c>
      <c r="C6939">
        <v>26</v>
      </c>
      <c r="D6939">
        <v>2</v>
      </c>
      <c r="E6939" s="13">
        <v>16.3</v>
      </c>
      <c r="F6939" s="7">
        <f>(((20-15)/(MIN($E$2:$E$8761)-15))*Data[[#This Row],[temperatuur]])+18.151</f>
        <v>14.72663025210084</v>
      </c>
      <c r="G6939" s="7">
        <f>Data[[#This Row],[Tintern ]]-Data[[#This Row],[temperatuur]]</f>
        <v>-1.5733697478991608</v>
      </c>
      <c r="H6939" s="7">
        <f>ROUND(IF(Data[[#This Row],[deltaT]]&gt;0,(Data[[#This Row],[Tintern ]]-Data[[#This Row],[temperatuur]])*Uitgangspunten!$B$9,0),1)</f>
        <v>0</v>
      </c>
      <c r="I6939"/>
      <c r="J6939"/>
      <c r="K6939" s="6"/>
      <c r="O6939" s="5"/>
      <c r="P6939" s="8"/>
      <c r="U6939"/>
      <c r="V6939"/>
    </row>
    <row r="6940" spans="1:22" x14ac:dyDescent="0.25">
      <c r="A6940">
        <v>2011</v>
      </c>
      <c r="B6940">
        <v>6</v>
      </c>
      <c r="C6940">
        <v>26</v>
      </c>
      <c r="D6940">
        <v>3</v>
      </c>
      <c r="E6940" s="13">
        <v>16.3</v>
      </c>
      <c r="F6940" s="7">
        <f>(((20-15)/(MIN($E$2:$E$8761)-15))*Data[[#This Row],[temperatuur]])+18.151</f>
        <v>14.72663025210084</v>
      </c>
      <c r="G6940" s="7">
        <f>Data[[#This Row],[Tintern ]]-Data[[#This Row],[temperatuur]]</f>
        <v>-1.5733697478991608</v>
      </c>
      <c r="H6940" s="7">
        <f>ROUND(IF(Data[[#This Row],[deltaT]]&gt;0,(Data[[#This Row],[Tintern ]]-Data[[#This Row],[temperatuur]])*Uitgangspunten!$B$9,0),1)</f>
        <v>0</v>
      </c>
      <c r="I6940"/>
      <c r="J6940"/>
      <c r="K6940" s="6"/>
      <c r="O6940" s="5"/>
      <c r="P6940" s="8"/>
      <c r="U6940"/>
      <c r="V6940"/>
    </row>
    <row r="6941" spans="1:22" x14ac:dyDescent="0.25">
      <c r="A6941">
        <v>2011</v>
      </c>
      <c r="B6941">
        <v>6</v>
      </c>
      <c r="C6941">
        <v>26</v>
      </c>
      <c r="D6941">
        <v>4</v>
      </c>
      <c r="E6941" s="13">
        <v>16.5</v>
      </c>
      <c r="F6941" s="7">
        <f>(((20-15)/(MIN($E$2:$E$8761)-15))*Data[[#This Row],[temperatuur]])+18.151</f>
        <v>14.684613445378151</v>
      </c>
      <c r="G6941" s="7">
        <f>Data[[#This Row],[Tintern ]]-Data[[#This Row],[temperatuur]]</f>
        <v>-1.8153865546218491</v>
      </c>
      <c r="H6941" s="7">
        <f>ROUND(IF(Data[[#This Row],[deltaT]]&gt;0,(Data[[#This Row],[Tintern ]]-Data[[#This Row],[temperatuur]])*Uitgangspunten!$B$9,0),1)</f>
        <v>0</v>
      </c>
      <c r="I6941"/>
      <c r="J6941"/>
      <c r="K6941" s="6"/>
      <c r="O6941" s="5"/>
      <c r="P6941" s="8"/>
      <c r="U6941"/>
      <c r="V6941"/>
    </row>
    <row r="6942" spans="1:22" x14ac:dyDescent="0.25">
      <c r="A6942">
        <v>2011</v>
      </c>
      <c r="B6942">
        <v>6</v>
      </c>
      <c r="C6942">
        <v>26</v>
      </c>
      <c r="D6942">
        <v>5</v>
      </c>
      <c r="E6942" s="13">
        <v>16.7</v>
      </c>
      <c r="F6942" s="7">
        <f>(((20-15)/(MIN($E$2:$E$8761)-15))*Data[[#This Row],[temperatuur]])+18.151</f>
        <v>14.642596638655462</v>
      </c>
      <c r="G6942" s="7">
        <f>Data[[#This Row],[Tintern ]]-Data[[#This Row],[temperatuur]]</f>
        <v>-2.0574033613445373</v>
      </c>
      <c r="H6942" s="7">
        <f>ROUND(IF(Data[[#This Row],[deltaT]]&gt;0,(Data[[#This Row],[Tintern ]]-Data[[#This Row],[temperatuur]])*Uitgangspunten!$B$9,0),1)</f>
        <v>0</v>
      </c>
      <c r="I6942"/>
      <c r="J6942"/>
      <c r="K6942" s="6"/>
      <c r="O6942" s="5"/>
      <c r="P6942" s="8"/>
      <c r="U6942"/>
      <c r="V6942"/>
    </row>
    <row r="6943" spans="1:22" x14ac:dyDescent="0.25">
      <c r="A6943">
        <v>2011</v>
      </c>
      <c r="B6943">
        <v>6</v>
      </c>
      <c r="C6943">
        <v>26</v>
      </c>
      <c r="D6943">
        <v>6</v>
      </c>
      <c r="E6943" s="13">
        <v>17.100000000000001</v>
      </c>
      <c r="F6943" s="7">
        <f>(((20-15)/(MIN($E$2:$E$8761)-15))*Data[[#This Row],[temperatuur]])+18.151</f>
        <v>14.558563025210084</v>
      </c>
      <c r="G6943" s="7">
        <f>Data[[#This Row],[Tintern ]]-Data[[#This Row],[temperatuur]]</f>
        <v>-2.5414369747899173</v>
      </c>
      <c r="H6943" s="7">
        <f>ROUND(IF(Data[[#This Row],[deltaT]]&gt;0,(Data[[#This Row],[Tintern ]]-Data[[#This Row],[temperatuur]])*Uitgangspunten!$B$9,0),1)</f>
        <v>0</v>
      </c>
      <c r="I6943"/>
      <c r="J6943"/>
      <c r="K6943" s="6"/>
      <c r="O6943" s="5"/>
      <c r="P6943" s="8"/>
      <c r="U6943"/>
      <c r="V6943"/>
    </row>
    <row r="6944" spans="1:22" x14ac:dyDescent="0.25">
      <c r="A6944">
        <v>2011</v>
      </c>
      <c r="B6944">
        <v>6</v>
      </c>
      <c r="C6944">
        <v>26</v>
      </c>
      <c r="D6944">
        <v>7</v>
      </c>
      <c r="E6944" s="13">
        <v>17.900000000000002</v>
      </c>
      <c r="F6944" s="7">
        <f>(((20-15)/(MIN($E$2:$E$8761)-15))*Data[[#This Row],[temperatuur]])+18.151</f>
        <v>14.390495798319327</v>
      </c>
      <c r="G6944" s="7">
        <f>Data[[#This Row],[Tintern ]]-Data[[#This Row],[temperatuur]]</f>
        <v>-3.5095042016806755</v>
      </c>
      <c r="H6944" s="7">
        <f>ROUND(IF(Data[[#This Row],[deltaT]]&gt;0,(Data[[#This Row],[Tintern ]]-Data[[#This Row],[temperatuur]])*Uitgangspunten!$B$9,0),1)</f>
        <v>0</v>
      </c>
      <c r="I6944"/>
      <c r="J6944"/>
      <c r="K6944" s="6"/>
      <c r="O6944" s="5"/>
      <c r="P6944" s="8"/>
      <c r="U6944"/>
      <c r="V6944"/>
    </row>
    <row r="6945" spans="1:22" x14ac:dyDescent="0.25">
      <c r="A6945">
        <v>2011</v>
      </c>
      <c r="B6945">
        <v>6</v>
      </c>
      <c r="C6945">
        <v>26</v>
      </c>
      <c r="D6945">
        <v>8</v>
      </c>
      <c r="E6945" s="13">
        <v>18.8</v>
      </c>
      <c r="F6945" s="7">
        <f>(((20-15)/(MIN($E$2:$E$8761)-15))*Data[[#This Row],[temperatuur]])+18.151</f>
        <v>14.201420168067227</v>
      </c>
      <c r="G6945" s="7">
        <f>Data[[#This Row],[Tintern ]]-Data[[#This Row],[temperatuur]]</f>
        <v>-4.5985798319327742</v>
      </c>
      <c r="H6945" s="7">
        <f>ROUND(IF(Data[[#This Row],[deltaT]]&gt;0,(Data[[#This Row],[Tintern ]]-Data[[#This Row],[temperatuur]])*Uitgangspunten!$B$9,0),1)</f>
        <v>0</v>
      </c>
      <c r="I6945"/>
      <c r="J6945"/>
      <c r="K6945" s="6"/>
      <c r="O6945" s="5"/>
      <c r="P6945" s="8"/>
      <c r="U6945"/>
      <c r="V6945"/>
    </row>
    <row r="6946" spans="1:22" x14ac:dyDescent="0.25">
      <c r="A6946">
        <v>2011</v>
      </c>
      <c r="B6946">
        <v>6</v>
      </c>
      <c r="C6946">
        <v>26</v>
      </c>
      <c r="D6946">
        <v>9</v>
      </c>
      <c r="E6946" s="13">
        <v>19.400000000000002</v>
      </c>
      <c r="F6946" s="7">
        <f>(((20-15)/(MIN($E$2:$E$8761)-15))*Data[[#This Row],[temperatuur]])+18.151</f>
        <v>14.07536974789916</v>
      </c>
      <c r="G6946" s="7">
        <f>Data[[#This Row],[Tintern ]]-Data[[#This Row],[temperatuur]]</f>
        <v>-5.3246302521008424</v>
      </c>
      <c r="H6946" s="7">
        <f>ROUND(IF(Data[[#This Row],[deltaT]]&gt;0,(Data[[#This Row],[Tintern ]]-Data[[#This Row],[temperatuur]])*Uitgangspunten!$B$9,0),1)</f>
        <v>0</v>
      </c>
      <c r="I6946"/>
      <c r="J6946"/>
      <c r="K6946" s="6"/>
      <c r="O6946" s="5"/>
      <c r="P6946" s="8"/>
      <c r="U6946"/>
      <c r="V6946"/>
    </row>
    <row r="6947" spans="1:22" x14ac:dyDescent="0.25">
      <c r="A6947">
        <v>2011</v>
      </c>
      <c r="B6947">
        <v>6</v>
      </c>
      <c r="C6947">
        <v>26</v>
      </c>
      <c r="D6947">
        <v>10</v>
      </c>
      <c r="E6947" s="13">
        <v>20.400000000000002</v>
      </c>
      <c r="F6947" s="7">
        <f>(((20-15)/(MIN($E$2:$E$8761)-15))*Data[[#This Row],[temperatuur]])+18.151</f>
        <v>13.865285714285713</v>
      </c>
      <c r="G6947" s="7">
        <f>Data[[#This Row],[Tintern ]]-Data[[#This Row],[temperatuur]]</f>
        <v>-6.5347142857142888</v>
      </c>
      <c r="H6947" s="7">
        <f>ROUND(IF(Data[[#This Row],[deltaT]]&gt;0,(Data[[#This Row],[Tintern ]]-Data[[#This Row],[temperatuur]])*Uitgangspunten!$B$9,0),1)</f>
        <v>0</v>
      </c>
      <c r="I6947"/>
      <c r="J6947"/>
      <c r="K6947" s="6"/>
      <c r="O6947" s="5"/>
      <c r="P6947" s="8"/>
      <c r="U6947"/>
      <c r="V6947"/>
    </row>
    <row r="6948" spans="1:22" x14ac:dyDescent="0.25">
      <c r="A6948">
        <v>2011</v>
      </c>
      <c r="B6948">
        <v>6</v>
      </c>
      <c r="C6948">
        <v>26</v>
      </c>
      <c r="D6948">
        <v>11</v>
      </c>
      <c r="E6948" s="13">
        <v>20.5</v>
      </c>
      <c r="F6948" s="7">
        <f>(((20-15)/(MIN($E$2:$E$8761)-15))*Data[[#This Row],[temperatuur]])+18.151</f>
        <v>13.844277310924369</v>
      </c>
      <c r="G6948" s="7">
        <f>Data[[#This Row],[Tintern ]]-Data[[#This Row],[temperatuur]]</f>
        <v>-6.6557226890756311</v>
      </c>
      <c r="H6948" s="7">
        <f>ROUND(IF(Data[[#This Row],[deltaT]]&gt;0,(Data[[#This Row],[Tintern ]]-Data[[#This Row],[temperatuur]])*Uitgangspunten!$B$9,0),1)</f>
        <v>0</v>
      </c>
      <c r="I6948"/>
      <c r="J6948"/>
      <c r="K6948" s="6"/>
      <c r="O6948" s="5"/>
      <c r="P6948" s="8"/>
      <c r="U6948"/>
      <c r="V6948"/>
    </row>
    <row r="6949" spans="1:22" x14ac:dyDescent="0.25">
      <c r="A6949">
        <v>2011</v>
      </c>
      <c r="B6949">
        <v>6</v>
      </c>
      <c r="C6949">
        <v>26</v>
      </c>
      <c r="D6949">
        <v>12</v>
      </c>
      <c r="E6949" s="13">
        <v>22</v>
      </c>
      <c r="F6949" s="7">
        <f>(((20-15)/(MIN($E$2:$E$8761)-15))*Data[[#This Row],[temperatuur]])+18.151</f>
        <v>13.5291512605042</v>
      </c>
      <c r="G6949" s="7">
        <f>Data[[#This Row],[Tintern ]]-Data[[#This Row],[temperatuur]]</f>
        <v>-8.4708487394957999</v>
      </c>
      <c r="H6949" s="7">
        <f>ROUND(IF(Data[[#This Row],[deltaT]]&gt;0,(Data[[#This Row],[Tintern ]]-Data[[#This Row],[temperatuur]])*Uitgangspunten!$B$9,0),1)</f>
        <v>0</v>
      </c>
      <c r="I6949"/>
      <c r="J6949"/>
      <c r="K6949" s="6"/>
      <c r="O6949" s="5"/>
      <c r="P6949" s="8"/>
      <c r="U6949"/>
      <c r="V6949"/>
    </row>
    <row r="6950" spans="1:22" x14ac:dyDescent="0.25">
      <c r="A6950">
        <v>2011</v>
      </c>
      <c r="B6950">
        <v>6</v>
      </c>
      <c r="C6950">
        <v>26</v>
      </c>
      <c r="D6950">
        <v>13</v>
      </c>
      <c r="E6950" s="13">
        <v>22</v>
      </c>
      <c r="F6950" s="7">
        <f>(((20-15)/(MIN($E$2:$E$8761)-15))*Data[[#This Row],[temperatuur]])+18.151</f>
        <v>13.5291512605042</v>
      </c>
      <c r="G6950" s="7">
        <f>Data[[#This Row],[Tintern ]]-Data[[#This Row],[temperatuur]]</f>
        <v>-8.4708487394957999</v>
      </c>
      <c r="H6950" s="7">
        <f>ROUND(IF(Data[[#This Row],[deltaT]]&gt;0,(Data[[#This Row],[Tintern ]]-Data[[#This Row],[temperatuur]])*Uitgangspunten!$B$9,0),1)</f>
        <v>0</v>
      </c>
      <c r="I6950"/>
      <c r="J6950"/>
      <c r="K6950" s="6"/>
      <c r="O6950" s="5"/>
      <c r="P6950" s="8"/>
      <c r="U6950"/>
      <c r="V6950"/>
    </row>
    <row r="6951" spans="1:22" x14ac:dyDescent="0.25">
      <c r="A6951">
        <v>2011</v>
      </c>
      <c r="B6951">
        <v>6</v>
      </c>
      <c r="C6951">
        <v>26</v>
      </c>
      <c r="D6951">
        <v>14</v>
      </c>
      <c r="E6951" s="13">
        <v>22.5</v>
      </c>
      <c r="F6951" s="7">
        <f>(((20-15)/(MIN($E$2:$E$8761)-15))*Data[[#This Row],[temperatuur]])+18.151</f>
        <v>13.42410924369748</v>
      </c>
      <c r="G6951" s="7">
        <f>Data[[#This Row],[Tintern ]]-Data[[#This Row],[temperatuur]]</f>
        <v>-9.0758907563025204</v>
      </c>
      <c r="H6951" s="7">
        <f>ROUND(IF(Data[[#This Row],[deltaT]]&gt;0,(Data[[#This Row],[Tintern ]]-Data[[#This Row],[temperatuur]])*Uitgangspunten!$B$9,0),1)</f>
        <v>0</v>
      </c>
      <c r="I6951"/>
      <c r="J6951"/>
      <c r="K6951" s="6"/>
      <c r="O6951" s="5"/>
      <c r="P6951" s="8"/>
      <c r="U6951"/>
      <c r="V6951"/>
    </row>
    <row r="6952" spans="1:22" x14ac:dyDescent="0.25">
      <c r="A6952">
        <v>2011</v>
      </c>
      <c r="B6952">
        <v>6</v>
      </c>
      <c r="C6952">
        <v>26</v>
      </c>
      <c r="D6952">
        <v>15</v>
      </c>
      <c r="E6952" s="13">
        <v>23.400000000000002</v>
      </c>
      <c r="F6952" s="7">
        <f>(((20-15)/(MIN($E$2:$E$8761)-15))*Data[[#This Row],[temperatuur]])+18.151</f>
        <v>13.235033613445378</v>
      </c>
      <c r="G6952" s="7">
        <f>Data[[#This Row],[Tintern ]]-Data[[#This Row],[temperatuur]]</f>
        <v>-10.164966386554624</v>
      </c>
      <c r="H6952" s="7">
        <f>ROUND(IF(Data[[#This Row],[deltaT]]&gt;0,(Data[[#This Row],[Tintern ]]-Data[[#This Row],[temperatuur]])*Uitgangspunten!$B$9,0),1)</f>
        <v>0</v>
      </c>
      <c r="I6952"/>
      <c r="J6952"/>
      <c r="K6952" s="6"/>
      <c r="O6952" s="5"/>
      <c r="P6952" s="8"/>
      <c r="U6952"/>
      <c r="V6952"/>
    </row>
    <row r="6953" spans="1:22" x14ac:dyDescent="0.25">
      <c r="A6953">
        <v>2011</v>
      </c>
      <c r="B6953">
        <v>6</v>
      </c>
      <c r="C6953">
        <v>26</v>
      </c>
      <c r="D6953">
        <v>16</v>
      </c>
      <c r="E6953" s="13">
        <v>23.6</v>
      </c>
      <c r="F6953" s="7">
        <f>(((20-15)/(MIN($E$2:$E$8761)-15))*Data[[#This Row],[temperatuur]])+18.151</f>
        <v>13.193016806722689</v>
      </c>
      <c r="G6953" s="7">
        <f>Data[[#This Row],[Tintern ]]-Data[[#This Row],[temperatuur]]</f>
        <v>-10.406983193277313</v>
      </c>
      <c r="H6953" s="7">
        <f>ROUND(IF(Data[[#This Row],[deltaT]]&gt;0,(Data[[#This Row],[Tintern ]]-Data[[#This Row],[temperatuur]])*Uitgangspunten!$B$9,0),1)</f>
        <v>0</v>
      </c>
      <c r="I6953"/>
      <c r="J6953"/>
      <c r="K6953" s="6"/>
      <c r="O6953" s="5"/>
      <c r="P6953" s="8"/>
      <c r="U6953"/>
      <c r="V6953"/>
    </row>
    <row r="6954" spans="1:22" x14ac:dyDescent="0.25">
      <c r="A6954">
        <v>2011</v>
      </c>
      <c r="B6954">
        <v>6</v>
      </c>
      <c r="C6954">
        <v>26</v>
      </c>
      <c r="D6954">
        <v>17</v>
      </c>
      <c r="E6954" s="13">
        <v>23.5</v>
      </c>
      <c r="F6954" s="7">
        <f>(((20-15)/(MIN($E$2:$E$8761)-15))*Data[[#This Row],[temperatuur]])+18.151</f>
        <v>13.214025210084033</v>
      </c>
      <c r="G6954" s="7">
        <f>Data[[#This Row],[Tintern ]]-Data[[#This Row],[temperatuur]]</f>
        <v>-10.285974789915967</v>
      </c>
      <c r="H6954" s="7">
        <f>ROUND(IF(Data[[#This Row],[deltaT]]&gt;0,(Data[[#This Row],[Tintern ]]-Data[[#This Row],[temperatuur]])*Uitgangspunten!$B$9,0),1)</f>
        <v>0</v>
      </c>
      <c r="I6954"/>
      <c r="J6954"/>
      <c r="K6954" s="6"/>
      <c r="O6954" s="5"/>
      <c r="P6954" s="8"/>
      <c r="U6954"/>
      <c r="V6954"/>
    </row>
    <row r="6955" spans="1:22" x14ac:dyDescent="0.25">
      <c r="A6955">
        <v>2011</v>
      </c>
      <c r="B6955">
        <v>6</v>
      </c>
      <c r="C6955">
        <v>26</v>
      </c>
      <c r="D6955">
        <v>18</v>
      </c>
      <c r="E6955" s="13">
        <v>23.200000000000003</v>
      </c>
      <c r="F6955" s="7">
        <f>(((20-15)/(MIN($E$2:$E$8761)-15))*Data[[#This Row],[temperatuur]])+18.151</f>
        <v>13.277050420168067</v>
      </c>
      <c r="G6955" s="7">
        <f>Data[[#This Row],[Tintern ]]-Data[[#This Row],[temperatuur]]</f>
        <v>-9.9229495798319363</v>
      </c>
      <c r="H6955" s="7">
        <f>ROUND(IF(Data[[#This Row],[deltaT]]&gt;0,(Data[[#This Row],[Tintern ]]-Data[[#This Row],[temperatuur]])*Uitgangspunten!$B$9,0),1)</f>
        <v>0</v>
      </c>
      <c r="I6955"/>
      <c r="J6955"/>
      <c r="K6955" s="6"/>
      <c r="O6955" s="5"/>
      <c r="P6955" s="8"/>
      <c r="U6955"/>
      <c r="V6955"/>
    </row>
    <row r="6956" spans="1:22" x14ac:dyDescent="0.25">
      <c r="A6956">
        <v>2011</v>
      </c>
      <c r="B6956">
        <v>6</v>
      </c>
      <c r="C6956">
        <v>26</v>
      </c>
      <c r="D6956">
        <v>19</v>
      </c>
      <c r="E6956" s="13">
        <v>22.5</v>
      </c>
      <c r="F6956" s="7">
        <f>(((20-15)/(MIN($E$2:$E$8761)-15))*Data[[#This Row],[temperatuur]])+18.151</f>
        <v>13.42410924369748</v>
      </c>
      <c r="G6956" s="7">
        <f>Data[[#This Row],[Tintern ]]-Data[[#This Row],[temperatuur]]</f>
        <v>-9.0758907563025204</v>
      </c>
      <c r="H6956" s="7">
        <f>ROUND(IF(Data[[#This Row],[deltaT]]&gt;0,(Data[[#This Row],[Tintern ]]-Data[[#This Row],[temperatuur]])*Uitgangspunten!$B$9,0),1)</f>
        <v>0</v>
      </c>
      <c r="I6956"/>
      <c r="J6956"/>
      <c r="K6956" s="6"/>
      <c r="O6956" s="5"/>
      <c r="P6956" s="8"/>
      <c r="U6956"/>
      <c r="V6956"/>
    </row>
    <row r="6957" spans="1:22" x14ac:dyDescent="0.25">
      <c r="A6957">
        <v>2011</v>
      </c>
      <c r="B6957">
        <v>6</v>
      </c>
      <c r="C6957">
        <v>26</v>
      </c>
      <c r="D6957">
        <v>20</v>
      </c>
      <c r="E6957" s="13">
        <v>19.8</v>
      </c>
      <c r="F6957" s="7">
        <f>(((20-15)/(MIN($E$2:$E$8761)-15))*Data[[#This Row],[temperatuur]])+18.151</f>
        <v>13.991336134453782</v>
      </c>
      <c r="G6957" s="7">
        <f>Data[[#This Row],[Tintern ]]-Data[[#This Row],[temperatuur]]</f>
        <v>-5.8086638655462188</v>
      </c>
      <c r="H6957" s="7">
        <f>ROUND(IF(Data[[#This Row],[deltaT]]&gt;0,(Data[[#This Row],[Tintern ]]-Data[[#This Row],[temperatuur]])*Uitgangspunten!$B$9,0),1)</f>
        <v>0</v>
      </c>
      <c r="I6957"/>
      <c r="J6957"/>
      <c r="K6957" s="6"/>
      <c r="O6957" s="5"/>
      <c r="P6957" s="8"/>
      <c r="U6957"/>
      <c r="V6957"/>
    </row>
    <row r="6958" spans="1:22" x14ac:dyDescent="0.25">
      <c r="A6958">
        <v>2011</v>
      </c>
      <c r="B6958">
        <v>6</v>
      </c>
      <c r="C6958">
        <v>26</v>
      </c>
      <c r="D6958">
        <v>21</v>
      </c>
      <c r="E6958" s="13">
        <v>17.3</v>
      </c>
      <c r="F6958" s="7">
        <f>(((20-15)/(MIN($E$2:$E$8761)-15))*Data[[#This Row],[temperatuur]])+18.151</f>
        <v>14.516546218487395</v>
      </c>
      <c r="G6958" s="7">
        <f>Data[[#This Row],[Tintern ]]-Data[[#This Row],[temperatuur]]</f>
        <v>-2.7834537815126055</v>
      </c>
      <c r="H6958" s="7">
        <f>ROUND(IF(Data[[#This Row],[deltaT]]&gt;0,(Data[[#This Row],[Tintern ]]-Data[[#This Row],[temperatuur]])*Uitgangspunten!$B$9,0),1)</f>
        <v>0</v>
      </c>
      <c r="I6958"/>
      <c r="J6958"/>
      <c r="K6958" s="6"/>
      <c r="O6958" s="5"/>
      <c r="P6958" s="8"/>
      <c r="U6958"/>
      <c r="V6958"/>
    </row>
    <row r="6959" spans="1:22" x14ac:dyDescent="0.25">
      <c r="A6959">
        <v>2011</v>
      </c>
      <c r="B6959">
        <v>6</v>
      </c>
      <c r="C6959">
        <v>26</v>
      </c>
      <c r="D6959">
        <v>22</v>
      </c>
      <c r="E6959" s="13">
        <v>16.5</v>
      </c>
      <c r="F6959" s="7">
        <f>(((20-15)/(MIN($E$2:$E$8761)-15))*Data[[#This Row],[temperatuur]])+18.151</f>
        <v>14.684613445378151</v>
      </c>
      <c r="G6959" s="7">
        <f>Data[[#This Row],[Tintern ]]-Data[[#This Row],[temperatuur]]</f>
        <v>-1.8153865546218491</v>
      </c>
      <c r="H6959" s="7">
        <f>ROUND(IF(Data[[#This Row],[deltaT]]&gt;0,(Data[[#This Row],[Tintern ]]-Data[[#This Row],[temperatuur]])*Uitgangspunten!$B$9,0),1)</f>
        <v>0</v>
      </c>
      <c r="I6959"/>
      <c r="J6959"/>
      <c r="K6959" s="6"/>
      <c r="O6959" s="5"/>
      <c r="P6959" s="8"/>
      <c r="U6959"/>
      <c r="V6959"/>
    </row>
    <row r="6960" spans="1:22" x14ac:dyDescent="0.25">
      <c r="A6960">
        <v>2011</v>
      </c>
      <c r="B6960">
        <v>6</v>
      </c>
      <c r="C6960">
        <v>26</v>
      </c>
      <c r="D6960">
        <v>23</v>
      </c>
      <c r="E6960" s="13">
        <v>16.3</v>
      </c>
      <c r="F6960" s="7">
        <f>(((20-15)/(MIN($E$2:$E$8761)-15))*Data[[#This Row],[temperatuur]])+18.151</f>
        <v>14.72663025210084</v>
      </c>
      <c r="G6960" s="7">
        <f>Data[[#This Row],[Tintern ]]-Data[[#This Row],[temperatuur]]</f>
        <v>-1.5733697478991608</v>
      </c>
      <c r="H6960" s="7">
        <f>ROUND(IF(Data[[#This Row],[deltaT]]&gt;0,(Data[[#This Row],[Tintern ]]-Data[[#This Row],[temperatuur]])*Uitgangspunten!$B$9,0),1)</f>
        <v>0</v>
      </c>
      <c r="I6960"/>
      <c r="J6960"/>
      <c r="K6960" s="6"/>
      <c r="O6960" s="5"/>
      <c r="P6960" s="8"/>
      <c r="U6960"/>
      <c r="V6960"/>
    </row>
    <row r="6961" spans="1:22" x14ac:dyDescent="0.25">
      <c r="A6961">
        <v>2011</v>
      </c>
      <c r="B6961">
        <v>6</v>
      </c>
      <c r="C6961">
        <v>26</v>
      </c>
      <c r="D6961">
        <v>24</v>
      </c>
      <c r="E6961" s="13">
        <v>16.5</v>
      </c>
      <c r="F6961" s="7">
        <f>(((20-15)/(MIN($E$2:$E$8761)-15))*Data[[#This Row],[temperatuur]])+18.151</f>
        <v>14.684613445378151</v>
      </c>
      <c r="G6961" s="7">
        <f>Data[[#This Row],[Tintern ]]-Data[[#This Row],[temperatuur]]</f>
        <v>-1.8153865546218491</v>
      </c>
      <c r="H6961" s="7">
        <f>ROUND(IF(Data[[#This Row],[deltaT]]&gt;0,(Data[[#This Row],[Tintern ]]-Data[[#This Row],[temperatuur]])*Uitgangspunten!$B$9,0),1)</f>
        <v>0</v>
      </c>
      <c r="I6961"/>
      <c r="J6961"/>
      <c r="K6961" s="6"/>
      <c r="O6961" s="5"/>
      <c r="P6961" s="8"/>
      <c r="U6961"/>
      <c r="V6961"/>
    </row>
    <row r="6962" spans="1:22" x14ac:dyDescent="0.25">
      <c r="A6962">
        <v>2011</v>
      </c>
      <c r="B6962">
        <v>6</v>
      </c>
      <c r="C6962">
        <v>27</v>
      </c>
      <c r="D6962">
        <v>1</v>
      </c>
      <c r="E6962" s="13">
        <v>16</v>
      </c>
      <c r="F6962" s="7">
        <f>(((20-15)/(MIN($E$2:$E$8761)-15))*Data[[#This Row],[temperatuur]])+18.151</f>
        <v>14.789655462184873</v>
      </c>
      <c r="G6962" s="7">
        <f>Data[[#This Row],[Tintern ]]-Data[[#This Row],[temperatuur]]</f>
        <v>-1.2103445378151267</v>
      </c>
      <c r="H6962" s="7">
        <f>ROUND(IF(Data[[#This Row],[deltaT]]&gt;0,(Data[[#This Row],[Tintern ]]-Data[[#This Row],[temperatuur]])*Uitgangspunten!$B$9,0),1)</f>
        <v>0</v>
      </c>
      <c r="I6962">
        <f>(MAX(E6938:E6961)+MIN(E6938:E6961))/20</f>
        <v>1.9950000000000003</v>
      </c>
      <c r="J6962"/>
      <c r="K6962" s="6"/>
      <c r="O6962" s="5"/>
      <c r="P6962" s="8"/>
      <c r="U6962"/>
      <c r="V6962"/>
    </row>
    <row r="6963" spans="1:22" x14ac:dyDescent="0.25">
      <c r="A6963">
        <v>2011</v>
      </c>
      <c r="B6963">
        <v>6</v>
      </c>
      <c r="C6963">
        <v>27</v>
      </c>
      <c r="D6963">
        <v>2</v>
      </c>
      <c r="E6963" s="13">
        <v>15.9</v>
      </c>
      <c r="F6963" s="7">
        <f>(((20-15)/(MIN($E$2:$E$8761)-15))*Data[[#This Row],[temperatuur]])+18.151</f>
        <v>14.810663865546218</v>
      </c>
      <c r="G6963" s="7">
        <f>Data[[#This Row],[Tintern ]]-Data[[#This Row],[temperatuur]]</f>
        <v>-1.0893361344537826</v>
      </c>
      <c r="H6963" s="7">
        <f>ROUND(IF(Data[[#This Row],[deltaT]]&gt;0,(Data[[#This Row],[Tintern ]]-Data[[#This Row],[temperatuur]])*Uitgangspunten!$B$9,0),1)</f>
        <v>0</v>
      </c>
      <c r="I6963"/>
      <c r="J6963"/>
      <c r="K6963" s="6"/>
      <c r="O6963" s="5"/>
      <c r="P6963" s="8"/>
      <c r="U6963"/>
      <c r="V6963"/>
    </row>
    <row r="6964" spans="1:22" x14ac:dyDescent="0.25">
      <c r="A6964">
        <v>2011</v>
      </c>
      <c r="B6964">
        <v>6</v>
      </c>
      <c r="C6964">
        <v>27</v>
      </c>
      <c r="D6964">
        <v>3</v>
      </c>
      <c r="E6964" s="13">
        <v>16.3</v>
      </c>
      <c r="F6964" s="7">
        <f>(((20-15)/(MIN($E$2:$E$8761)-15))*Data[[#This Row],[temperatuur]])+18.151</f>
        <v>14.72663025210084</v>
      </c>
      <c r="G6964" s="7">
        <f>Data[[#This Row],[Tintern ]]-Data[[#This Row],[temperatuur]]</f>
        <v>-1.5733697478991608</v>
      </c>
      <c r="H6964" s="7">
        <f>ROUND(IF(Data[[#This Row],[deltaT]]&gt;0,(Data[[#This Row],[Tintern ]]-Data[[#This Row],[temperatuur]])*Uitgangspunten!$B$9,0),1)</f>
        <v>0</v>
      </c>
      <c r="I6964"/>
      <c r="J6964"/>
      <c r="K6964" s="6"/>
      <c r="O6964" s="5"/>
      <c r="P6964" s="8"/>
      <c r="U6964"/>
      <c r="V6964"/>
    </row>
    <row r="6965" spans="1:22" x14ac:dyDescent="0.25">
      <c r="A6965">
        <v>2011</v>
      </c>
      <c r="B6965">
        <v>6</v>
      </c>
      <c r="C6965">
        <v>27</v>
      </c>
      <c r="D6965">
        <v>4</v>
      </c>
      <c r="E6965" s="13">
        <v>17</v>
      </c>
      <c r="F6965" s="7">
        <f>(((20-15)/(MIN($E$2:$E$8761)-15))*Data[[#This Row],[temperatuur]])+18.151</f>
        <v>14.579571428571429</v>
      </c>
      <c r="G6965" s="7">
        <f>Data[[#This Row],[Tintern ]]-Data[[#This Row],[temperatuur]]</f>
        <v>-2.4204285714285714</v>
      </c>
      <c r="H6965" s="7">
        <f>ROUND(IF(Data[[#This Row],[deltaT]]&gt;0,(Data[[#This Row],[Tintern ]]-Data[[#This Row],[temperatuur]])*Uitgangspunten!$B$9,0),1)</f>
        <v>0</v>
      </c>
      <c r="I6965"/>
      <c r="J6965"/>
      <c r="K6965" s="6"/>
      <c r="O6965" s="5"/>
      <c r="P6965" s="8"/>
      <c r="U6965"/>
      <c r="V6965"/>
    </row>
    <row r="6966" spans="1:22" x14ac:dyDescent="0.25">
      <c r="A6966">
        <v>2011</v>
      </c>
      <c r="B6966">
        <v>6</v>
      </c>
      <c r="C6966">
        <v>27</v>
      </c>
      <c r="D6966">
        <v>5</v>
      </c>
      <c r="E6966" s="13">
        <v>18.7</v>
      </c>
      <c r="F6966" s="7">
        <f>(((20-15)/(MIN($E$2:$E$8761)-15))*Data[[#This Row],[temperatuur]])+18.151</f>
        <v>14.222428571428571</v>
      </c>
      <c r="G6966" s="7">
        <f>Data[[#This Row],[Tintern ]]-Data[[#This Row],[temperatuur]]</f>
        <v>-4.4775714285714283</v>
      </c>
      <c r="H6966" s="7">
        <f>ROUND(IF(Data[[#This Row],[deltaT]]&gt;0,(Data[[#This Row],[Tintern ]]-Data[[#This Row],[temperatuur]])*Uitgangspunten!$B$9,0),1)</f>
        <v>0</v>
      </c>
      <c r="I6966"/>
      <c r="J6966"/>
      <c r="K6966" s="6"/>
      <c r="O6966" s="5"/>
      <c r="P6966" s="8"/>
      <c r="U6966"/>
      <c r="V6966"/>
    </row>
    <row r="6967" spans="1:22" x14ac:dyDescent="0.25">
      <c r="A6967">
        <v>2011</v>
      </c>
      <c r="B6967">
        <v>6</v>
      </c>
      <c r="C6967">
        <v>27</v>
      </c>
      <c r="D6967">
        <v>6</v>
      </c>
      <c r="E6967" s="13">
        <v>19.900000000000002</v>
      </c>
      <c r="F6967" s="7">
        <f>(((20-15)/(MIN($E$2:$E$8761)-15))*Data[[#This Row],[temperatuur]])+18.151</f>
        <v>13.970327731092436</v>
      </c>
      <c r="G6967" s="7">
        <f>Data[[#This Row],[Tintern ]]-Data[[#This Row],[temperatuur]]</f>
        <v>-5.9296722689075665</v>
      </c>
      <c r="H6967" s="7">
        <f>ROUND(IF(Data[[#This Row],[deltaT]]&gt;0,(Data[[#This Row],[Tintern ]]-Data[[#This Row],[temperatuur]])*Uitgangspunten!$B$9,0),1)</f>
        <v>0</v>
      </c>
      <c r="I6967"/>
      <c r="J6967"/>
      <c r="K6967" s="6"/>
      <c r="O6967" s="5"/>
      <c r="P6967" s="8"/>
      <c r="U6967"/>
      <c r="V6967"/>
    </row>
    <row r="6968" spans="1:22" x14ac:dyDescent="0.25">
      <c r="A6968">
        <v>2011</v>
      </c>
      <c r="B6968">
        <v>6</v>
      </c>
      <c r="C6968">
        <v>27</v>
      </c>
      <c r="D6968">
        <v>7</v>
      </c>
      <c r="E6968" s="13">
        <v>22</v>
      </c>
      <c r="F6968" s="7">
        <f>(((20-15)/(MIN($E$2:$E$8761)-15))*Data[[#This Row],[temperatuur]])+18.151</f>
        <v>13.5291512605042</v>
      </c>
      <c r="G6968" s="7">
        <f>Data[[#This Row],[Tintern ]]-Data[[#This Row],[temperatuur]]</f>
        <v>-8.4708487394957999</v>
      </c>
      <c r="H6968" s="7">
        <f>ROUND(IF(Data[[#This Row],[deltaT]]&gt;0,(Data[[#This Row],[Tintern ]]-Data[[#This Row],[temperatuur]])*Uitgangspunten!$B$9,0),1)</f>
        <v>0</v>
      </c>
      <c r="I6968"/>
      <c r="J6968"/>
      <c r="K6968" s="6"/>
      <c r="O6968" s="5"/>
      <c r="P6968" s="8"/>
      <c r="U6968"/>
      <c r="V6968"/>
    </row>
    <row r="6969" spans="1:22" x14ac:dyDescent="0.25">
      <c r="A6969">
        <v>2011</v>
      </c>
      <c r="B6969">
        <v>6</v>
      </c>
      <c r="C6969">
        <v>27</v>
      </c>
      <c r="D6969">
        <v>8</v>
      </c>
      <c r="E6969" s="13">
        <v>23.400000000000002</v>
      </c>
      <c r="F6969" s="7">
        <f>(((20-15)/(MIN($E$2:$E$8761)-15))*Data[[#This Row],[temperatuur]])+18.151</f>
        <v>13.235033613445378</v>
      </c>
      <c r="G6969" s="7">
        <f>Data[[#This Row],[Tintern ]]-Data[[#This Row],[temperatuur]]</f>
        <v>-10.164966386554624</v>
      </c>
      <c r="H6969" s="7">
        <f>ROUND(IF(Data[[#This Row],[deltaT]]&gt;0,(Data[[#This Row],[Tintern ]]-Data[[#This Row],[temperatuur]])*Uitgangspunten!$B$9,0),1)</f>
        <v>0</v>
      </c>
      <c r="I6969"/>
      <c r="J6969"/>
      <c r="K6969" s="6"/>
      <c r="O6969" s="5"/>
      <c r="P6969" s="8"/>
      <c r="U6969"/>
      <c r="V6969"/>
    </row>
    <row r="6970" spans="1:22" x14ac:dyDescent="0.25">
      <c r="A6970">
        <v>2011</v>
      </c>
      <c r="B6970">
        <v>6</v>
      </c>
      <c r="C6970">
        <v>27</v>
      </c>
      <c r="D6970">
        <v>9</v>
      </c>
      <c r="E6970" s="13">
        <v>25</v>
      </c>
      <c r="F6970" s="7">
        <f>(((20-15)/(MIN($E$2:$E$8761)-15))*Data[[#This Row],[temperatuur]])+18.151</f>
        <v>12.898899159663866</v>
      </c>
      <c r="G6970" s="7">
        <f>Data[[#This Row],[Tintern ]]-Data[[#This Row],[temperatuur]]</f>
        <v>-12.101100840336134</v>
      </c>
      <c r="H6970" s="7">
        <f>ROUND(IF(Data[[#This Row],[deltaT]]&gt;0,(Data[[#This Row],[Tintern ]]-Data[[#This Row],[temperatuur]])*Uitgangspunten!$B$9,0),1)</f>
        <v>0</v>
      </c>
      <c r="I6970"/>
      <c r="J6970"/>
      <c r="K6970" s="6"/>
      <c r="O6970" s="5"/>
      <c r="P6970" s="8"/>
      <c r="U6970"/>
      <c r="V6970"/>
    </row>
    <row r="6971" spans="1:22" x14ac:dyDescent="0.25">
      <c r="A6971">
        <v>2011</v>
      </c>
      <c r="B6971">
        <v>6</v>
      </c>
      <c r="C6971">
        <v>27</v>
      </c>
      <c r="D6971">
        <v>10</v>
      </c>
      <c r="E6971" s="13">
        <v>26.700000000000003</v>
      </c>
      <c r="F6971" s="7">
        <f>(((20-15)/(MIN($E$2:$E$8761)-15))*Data[[#This Row],[temperatuur]])+18.151</f>
        <v>12.541756302521009</v>
      </c>
      <c r="G6971" s="7">
        <f>Data[[#This Row],[Tintern ]]-Data[[#This Row],[temperatuur]]</f>
        <v>-14.158243697478994</v>
      </c>
      <c r="H6971" s="7">
        <f>ROUND(IF(Data[[#This Row],[deltaT]]&gt;0,(Data[[#This Row],[Tintern ]]-Data[[#This Row],[temperatuur]])*Uitgangspunten!$B$9,0),1)</f>
        <v>0</v>
      </c>
      <c r="I6971"/>
      <c r="J6971"/>
      <c r="K6971" s="6"/>
      <c r="O6971" s="5"/>
      <c r="P6971" s="8"/>
      <c r="U6971"/>
      <c r="V6971"/>
    </row>
    <row r="6972" spans="1:22" x14ac:dyDescent="0.25">
      <c r="A6972">
        <v>2011</v>
      </c>
      <c r="B6972">
        <v>6</v>
      </c>
      <c r="C6972">
        <v>27</v>
      </c>
      <c r="D6972">
        <v>11</v>
      </c>
      <c r="E6972" s="13">
        <v>27.8</v>
      </c>
      <c r="F6972" s="7">
        <f>(((20-15)/(MIN($E$2:$E$8761)-15))*Data[[#This Row],[temperatuur]])+18.151</f>
        <v>12.310663865546218</v>
      </c>
      <c r="G6972" s="7">
        <f>Data[[#This Row],[Tintern ]]-Data[[#This Row],[temperatuur]]</f>
        <v>-15.489336134453783</v>
      </c>
      <c r="H6972" s="7">
        <f>ROUND(IF(Data[[#This Row],[deltaT]]&gt;0,(Data[[#This Row],[Tintern ]]-Data[[#This Row],[temperatuur]])*Uitgangspunten!$B$9,0),1)</f>
        <v>0</v>
      </c>
      <c r="I6972"/>
      <c r="J6972"/>
      <c r="K6972" s="6"/>
      <c r="O6972" s="5"/>
      <c r="P6972" s="8"/>
      <c r="U6972"/>
      <c r="V6972"/>
    </row>
    <row r="6973" spans="1:22" x14ac:dyDescent="0.25">
      <c r="A6973">
        <v>2011</v>
      </c>
      <c r="B6973">
        <v>6</v>
      </c>
      <c r="C6973">
        <v>27</v>
      </c>
      <c r="D6973">
        <v>12</v>
      </c>
      <c r="E6973" s="13">
        <v>28.3</v>
      </c>
      <c r="F6973" s="7">
        <f>(((20-15)/(MIN($E$2:$E$8761)-15))*Data[[#This Row],[temperatuur]])+18.151</f>
        <v>12.205621848739495</v>
      </c>
      <c r="G6973" s="7">
        <f>Data[[#This Row],[Tintern ]]-Data[[#This Row],[temperatuur]]</f>
        <v>-16.094378151260507</v>
      </c>
      <c r="H6973" s="7">
        <f>ROUND(IF(Data[[#This Row],[deltaT]]&gt;0,(Data[[#This Row],[Tintern ]]-Data[[#This Row],[temperatuur]])*Uitgangspunten!$B$9,0),1)</f>
        <v>0</v>
      </c>
      <c r="I6973"/>
      <c r="J6973"/>
      <c r="K6973" s="6"/>
      <c r="O6973" s="5"/>
      <c r="P6973" s="8"/>
      <c r="U6973"/>
      <c r="V6973"/>
    </row>
    <row r="6974" spans="1:22" x14ac:dyDescent="0.25">
      <c r="A6974">
        <v>2011</v>
      </c>
      <c r="B6974">
        <v>6</v>
      </c>
      <c r="C6974">
        <v>27</v>
      </c>
      <c r="D6974">
        <v>13</v>
      </c>
      <c r="E6974" s="13">
        <v>28.8</v>
      </c>
      <c r="F6974" s="7">
        <f>(((20-15)/(MIN($E$2:$E$8761)-15))*Data[[#This Row],[temperatuur]])+18.151</f>
        <v>12.100579831932773</v>
      </c>
      <c r="G6974" s="7">
        <f>Data[[#This Row],[Tintern ]]-Data[[#This Row],[temperatuur]]</f>
        <v>-16.699420168067228</v>
      </c>
      <c r="H6974" s="7">
        <f>ROUND(IF(Data[[#This Row],[deltaT]]&gt;0,(Data[[#This Row],[Tintern ]]-Data[[#This Row],[temperatuur]])*Uitgangspunten!$B$9,0),1)</f>
        <v>0</v>
      </c>
      <c r="I6974"/>
      <c r="J6974"/>
      <c r="K6974" s="6"/>
      <c r="O6974" s="5"/>
      <c r="P6974" s="8"/>
      <c r="U6974"/>
      <c r="V6974"/>
    </row>
    <row r="6975" spans="1:22" x14ac:dyDescent="0.25">
      <c r="A6975">
        <v>2011</v>
      </c>
      <c r="B6975">
        <v>6</v>
      </c>
      <c r="C6975">
        <v>27</v>
      </c>
      <c r="D6975">
        <v>14</v>
      </c>
      <c r="E6975" s="13">
        <v>29.3</v>
      </c>
      <c r="F6975" s="7">
        <f>(((20-15)/(MIN($E$2:$E$8761)-15))*Data[[#This Row],[temperatuur]])+18.151</f>
        <v>11.995537815126049</v>
      </c>
      <c r="G6975" s="7">
        <f>Data[[#This Row],[Tintern ]]-Data[[#This Row],[temperatuur]]</f>
        <v>-17.304462184873952</v>
      </c>
      <c r="H6975" s="7">
        <f>ROUND(IF(Data[[#This Row],[deltaT]]&gt;0,(Data[[#This Row],[Tintern ]]-Data[[#This Row],[temperatuur]])*Uitgangspunten!$B$9,0),1)</f>
        <v>0</v>
      </c>
      <c r="I6975"/>
      <c r="J6975"/>
      <c r="K6975" s="6"/>
      <c r="O6975" s="5"/>
      <c r="P6975" s="8"/>
      <c r="U6975"/>
      <c r="V6975"/>
    </row>
    <row r="6976" spans="1:22" x14ac:dyDescent="0.25">
      <c r="A6976">
        <v>2011</v>
      </c>
      <c r="B6976">
        <v>6</v>
      </c>
      <c r="C6976">
        <v>27</v>
      </c>
      <c r="D6976">
        <v>15</v>
      </c>
      <c r="E6976" s="13">
        <v>29.700000000000003</v>
      </c>
      <c r="F6976" s="7">
        <f>(((20-15)/(MIN($E$2:$E$8761)-15))*Data[[#This Row],[temperatuur]])+18.151</f>
        <v>11.911504201680671</v>
      </c>
      <c r="G6976" s="7">
        <f>Data[[#This Row],[Tintern ]]-Data[[#This Row],[temperatuur]]</f>
        <v>-17.788495798319332</v>
      </c>
      <c r="H6976" s="7">
        <f>ROUND(IF(Data[[#This Row],[deltaT]]&gt;0,(Data[[#This Row],[Tintern ]]-Data[[#This Row],[temperatuur]])*Uitgangspunten!$B$9,0),1)</f>
        <v>0</v>
      </c>
      <c r="I6976"/>
      <c r="J6976"/>
      <c r="K6976" s="6"/>
      <c r="O6976" s="5"/>
      <c r="P6976" s="8"/>
      <c r="U6976"/>
      <c r="V6976"/>
    </row>
    <row r="6977" spans="1:22" x14ac:dyDescent="0.25">
      <c r="A6977">
        <v>2011</v>
      </c>
      <c r="B6977">
        <v>6</v>
      </c>
      <c r="C6977">
        <v>27</v>
      </c>
      <c r="D6977">
        <v>16</v>
      </c>
      <c r="E6977" s="13">
        <v>30.1</v>
      </c>
      <c r="F6977" s="7">
        <f>(((20-15)/(MIN($E$2:$E$8761)-15))*Data[[#This Row],[temperatuur]])+18.151</f>
        <v>11.827470588235293</v>
      </c>
      <c r="G6977" s="7">
        <f>Data[[#This Row],[Tintern ]]-Data[[#This Row],[temperatuur]]</f>
        <v>-18.272529411764708</v>
      </c>
      <c r="H6977" s="7">
        <f>ROUND(IF(Data[[#This Row],[deltaT]]&gt;0,(Data[[#This Row],[Tintern ]]-Data[[#This Row],[temperatuur]])*Uitgangspunten!$B$9,0),1)</f>
        <v>0</v>
      </c>
      <c r="I6977"/>
      <c r="J6977"/>
      <c r="K6977" s="6"/>
      <c r="O6977" s="5"/>
      <c r="P6977" s="8"/>
      <c r="U6977"/>
      <c r="V6977"/>
    </row>
    <row r="6978" spans="1:22" x14ac:dyDescent="0.25">
      <c r="A6978">
        <v>2011</v>
      </c>
      <c r="B6978">
        <v>6</v>
      </c>
      <c r="C6978">
        <v>27</v>
      </c>
      <c r="D6978">
        <v>17</v>
      </c>
      <c r="E6978" s="13">
        <v>30</v>
      </c>
      <c r="F6978" s="7">
        <f>(((20-15)/(MIN($E$2:$E$8761)-15))*Data[[#This Row],[temperatuur]])+18.151</f>
        <v>11.84847899159664</v>
      </c>
      <c r="G6978" s="7">
        <f>Data[[#This Row],[Tintern ]]-Data[[#This Row],[temperatuur]]</f>
        <v>-18.15152100840336</v>
      </c>
      <c r="H6978" s="7">
        <f>ROUND(IF(Data[[#This Row],[deltaT]]&gt;0,(Data[[#This Row],[Tintern ]]-Data[[#This Row],[temperatuur]])*Uitgangspunten!$B$9,0),1)</f>
        <v>0</v>
      </c>
      <c r="I6978"/>
      <c r="J6978"/>
      <c r="K6978" s="6"/>
      <c r="O6978" s="5"/>
      <c r="P6978" s="8"/>
      <c r="U6978"/>
      <c r="V6978"/>
    </row>
    <row r="6979" spans="1:22" x14ac:dyDescent="0.25">
      <c r="A6979">
        <v>2011</v>
      </c>
      <c r="B6979">
        <v>6</v>
      </c>
      <c r="C6979">
        <v>27</v>
      </c>
      <c r="D6979">
        <v>18</v>
      </c>
      <c r="E6979" s="13">
        <v>29.1</v>
      </c>
      <c r="F6979" s="7">
        <f>(((20-15)/(MIN($E$2:$E$8761)-15))*Data[[#This Row],[temperatuur]])+18.151</f>
        <v>12.037554621848738</v>
      </c>
      <c r="G6979" s="7">
        <f>Data[[#This Row],[Tintern ]]-Data[[#This Row],[temperatuur]]</f>
        <v>-17.062445378151263</v>
      </c>
      <c r="H6979" s="7">
        <f>ROUND(IF(Data[[#This Row],[deltaT]]&gt;0,(Data[[#This Row],[Tintern ]]-Data[[#This Row],[temperatuur]])*Uitgangspunten!$B$9,0),1)</f>
        <v>0</v>
      </c>
      <c r="I6979"/>
      <c r="J6979"/>
      <c r="K6979" s="6"/>
      <c r="O6979" s="5"/>
      <c r="P6979" s="8"/>
      <c r="U6979"/>
      <c r="V6979"/>
    </row>
    <row r="6980" spans="1:22" x14ac:dyDescent="0.25">
      <c r="A6980">
        <v>2011</v>
      </c>
      <c r="B6980">
        <v>6</v>
      </c>
      <c r="C6980">
        <v>27</v>
      </c>
      <c r="D6980">
        <v>19</v>
      </c>
      <c r="E6980" s="13">
        <v>27.900000000000002</v>
      </c>
      <c r="F6980" s="7">
        <f>(((20-15)/(MIN($E$2:$E$8761)-15))*Data[[#This Row],[temperatuur]])+18.151</f>
        <v>12.289655462184873</v>
      </c>
      <c r="G6980" s="7">
        <f>Data[[#This Row],[Tintern ]]-Data[[#This Row],[temperatuur]]</f>
        <v>-15.610344537815129</v>
      </c>
      <c r="H6980" s="7">
        <f>ROUND(IF(Data[[#This Row],[deltaT]]&gt;0,(Data[[#This Row],[Tintern ]]-Data[[#This Row],[temperatuur]])*Uitgangspunten!$B$9,0),1)</f>
        <v>0</v>
      </c>
      <c r="I6980"/>
      <c r="J6980"/>
      <c r="K6980" s="6"/>
      <c r="O6980" s="5"/>
      <c r="P6980" s="8"/>
      <c r="U6980"/>
      <c r="V6980"/>
    </row>
    <row r="6981" spans="1:22" x14ac:dyDescent="0.25">
      <c r="A6981">
        <v>2011</v>
      </c>
      <c r="B6981">
        <v>6</v>
      </c>
      <c r="C6981">
        <v>27</v>
      </c>
      <c r="D6981">
        <v>20</v>
      </c>
      <c r="E6981" s="13">
        <v>24.5</v>
      </c>
      <c r="F6981" s="7">
        <f>(((20-15)/(MIN($E$2:$E$8761)-15))*Data[[#This Row],[temperatuur]])+18.151</f>
        <v>13.003941176470587</v>
      </c>
      <c r="G6981" s="7">
        <f>Data[[#This Row],[Tintern ]]-Data[[#This Row],[temperatuur]]</f>
        <v>-11.496058823529413</v>
      </c>
      <c r="H6981" s="7">
        <f>ROUND(IF(Data[[#This Row],[deltaT]]&gt;0,(Data[[#This Row],[Tintern ]]-Data[[#This Row],[temperatuur]])*Uitgangspunten!$B$9,0),1)</f>
        <v>0</v>
      </c>
      <c r="I6981"/>
      <c r="J6981"/>
      <c r="K6981" s="6"/>
      <c r="O6981" s="5"/>
      <c r="P6981" s="8"/>
      <c r="U6981"/>
      <c r="V6981"/>
    </row>
    <row r="6982" spans="1:22" x14ac:dyDescent="0.25">
      <c r="A6982">
        <v>2011</v>
      </c>
      <c r="B6982">
        <v>6</v>
      </c>
      <c r="C6982">
        <v>27</v>
      </c>
      <c r="D6982">
        <v>21</v>
      </c>
      <c r="E6982" s="13">
        <v>22.900000000000002</v>
      </c>
      <c r="F6982" s="7">
        <f>(((20-15)/(MIN($E$2:$E$8761)-15))*Data[[#This Row],[temperatuur]])+18.151</f>
        <v>13.3400756302521</v>
      </c>
      <c r="G6982" s="7">
        <f>Data[[#This Row],[Tintern ]]-Data[[#This Row],[temperatuur]]</f>
        <v>-9.5599243697479022</v>
      </c>
      <c r="H6982" s="7">
        <f>ROUND(IF(Data[[#This Row],[deltaT]]&gt;0,(Data[[#This Row],[Tintern ]]-Data[[#This Row],[temperatuur]])*Uitgangspunten!$B$9,0),1)</f>
        <v>0</v>
      </c>
      <c r="I6982"/>
      <c r="J6982"/>
      <c r="K6982" s="6"/>
      <c r="O6982" s="5"/>
      <c r="P6982" s="8"/>
      <c r="U6982"/>
      <c r="V6982"/>
    </row>
    <row r="6983" spans="1:22" x14ac:dyDescent="0.25">
      <c r="A6983">
        <v>2011</v>
      </c>
      <c r="B6983">
        <v>6</v>
      </c>
      <c r="C6983">
        <v>27</v>
      </c>
      <c r="D6983">
        <v>22</v>
      </c>
      <c r="E6983" s="13">
        <v>21.1</v>
      </c>
      <c r="F6983" s="7">
        <f>(((20-15)/(MIN($E$2:$E$8761)-15))*Data[[#This Row],[temperatuur]])+18.151</f>
        <v>13.718226890756302</v>
      </c>
      <c r="G6983" s="7">
        <f>Data[[#This Row],[Tintern ]]-Data[[#This Row],[temperatuur]]</f>
        <v>-7.3817731092436993</v>
      </c>
      <c r="H6983" s="7">
        <f>ROUND(IF(Data[[#This Row],[deltaT]]&gt;0,(Data[[#This Row],[Tintern ]]-Data[[#This Row],[temperatuur]])*Uitgangspunten!$B$9,0),1)</f>
        <v>0</v>
      </c>
      <c r="I6983"/>
      <c r="J6983"/>
      <c r="K6983" s="6"/>
      <c r="O6983" s="5"/>
      <c r="P6983" s="8"/>
      <c r="U6983"/>
      <c r="V6983"/>
    </row>
    <row r="6984" spans="1:22" x14ac:dyDescent="0.25">
      <c r="A6984">
        <v>2011</v>
      </c>
      <c r="B6984">
        <v>6</v>
      </c>
      <c r="C6984">
        <v>27</v>
      </c>
      <c r="D6984">
        <v>23</v>
      </c>
      <c r="E6984" s="13">
        <v>20.400000000000002</v>
      </c>
      <c r="F6984" s="7">
        <f>(((20-15)/(MIN($E$2:$E$8761)-15))*Data[[#This Row],[temperatuur]])+18.151</f>
        <v>13.865285714285713</v>
      </c>
      <c r="G6984" s="7">
        <f>Data[[#This Row],[Tintern ]]-Data[[#This Row],[temperatuur]]</f>
        <v>-6.5347142857142888</v>
      </c>
      <c r="H6984" s="7">
        <f>ROUND(IF(Data[[#This Row],[deltaT]]&gt;0,(Data[[#This Row],[Tintern ]]-Data[[#This Row],[temperatuur]])*Uitgangspunten!$B$9,0),1)</f>
        <v>0</v>
      </c>
      <c r="I6984"/>
      <c r="J6984"/>
      <c r="K6984" s="6"/>
      <c r="O6984" s="5"/>
      <c r="P6984" s="8"/>
      <c r="U6984"/>
      <c r="V6984"/>
    </row>
    <row r="6985" spans="1:22" x14ac:dyDescent="0.25">
      <c r="A6985">
        <v>2011</v>
      </c>
      <c r="B6985">
        <v>6</v>
      </c>
      <c r="C6985">
        <v>27</v>
      </c>
      <c r="D6985">
        <v>24</v>
      </c>
      <c r="E6985" s="13">
        <v>21.1</v>
      </c>
      <c r="F6985" s="7">
        <f>(((20-15)/(MIN($E$2:$E$8761)-15))*Data[[#This Row],[temperatuur]])+18.151</f>
        <v>13.718226890756302</v>
      </c>
      <c r="G6985" s="7">
        <f>Data[[#This Row],[Tintern ]]-Data[[#This Row],[temperatuur]]</f>
        <v>-7.3817731092436993</v>
      </c>
      <c r="H6985" s="7">
        <f>ROUND(IF(Data[[#This Row],[deltaT]]&gt;0,(Data[[#This Row],[Tintern ]]-Data[[#This Row],[temperatuur]])*Uitgangspunten!$B$9,0),1)</f>
        <v>0</v>
      </c>
      <c r="I6985"/>
      <c r="J6985"/>
      <c r="K6985" s="6"/>
      <c r="O6985" s="5"/>
      <c r="P6985" s="8"/>
      <c r="U6985"/>
      <c r="V6985"/>
    </row>
    <row r="6986" spans="1:22" x14ac:dyDescent="0.25">
      <c r="A6986">
        <v>2011</v>
      </c>
      <c r="B6986">
        <v>6</v>
      </c>
      <c r="C6986">
        <v>28</v>
      </c>
      <c r="D6986">
        <v>1</v>
      </c>
      <c r="E6986" s="13">
        <v>22.3</v>
      </c>
      <c r="F6986" s="7">
        <f>(((20-15)/(MIN($E$2:$E$8761)-15))*Data[[#This Row],[temperatuur]])+18.151</f>
        <v>13.466126050420169</v>
      </c>
      <c r="G6986" s="7">
        <f>Data[[#This Row],[Tintern ]]-Data[[#This Row],[temperatuur]]</f>
        <v>-8.8338739495798322</v>
      </c>
      <c r="H6986" s="7">
        <f>ROUND(IF(Data[[#This Row],[deltaT]]&gt;0,(Data[[#This Row],[Tintern ]]-Data[[#This Row],[temperatuur]])*Uitgangspunten!$B$9,0),1)</f>
        <v>0</v>
      </c>
      <c r="I6986">
        <f>(MAX(E6962:E6985)+MIN(E6962:E6985))/20</f>
        <v>2.2999999999999998</v>
      </c>
      <c r="J6986"/>
      <c r="K6986" s="6"/>
      <c r="O6986" s="5"/>
      <c r="P6986" s="8"/>
      <c r="U6986"/>
      <c r="V6986"/>
    </row>
    <row r="6987" spans="1:22" x14ac:dyDescent="0.25">
      <c r="A6987">
        <v>2011</v>
      </c>
      <c r="B6987">
        <v>6</v>
      </c>
      <c r="C6987">
        <v>28</v>
      </c>
      <c r="D6987">
        <v>2</v>
      </c>
      <c r="E6987" s="13">
        <v>21.5</v>
      </c>
      <c r="F6987" s="7">
        <f>(((20-15)/(MIN($E$2:$E$8761)-15))*Data[[#This Row],[temperatuur]])+18.151</f>
        <v>13.634193277310924</v>
      </c>
      <c r="G6987" s="7">
        <f>Data[[#This Row],[Tintern ]]-Data[[#This Row],[temperatuur]]</f>
        <v>-7.8658067226890758</v>
      </c>
      <c r="H6987" s="7">
        <f>ROUND(IF(Data[[#This Row],[deltaT]]&gt;0,(Data[[#This Row],[Tintern ]]-Data[[#This Row],[temperatuur]])*Uitgangspunten!$B$9,0),1)</f>
        <v>0</v>
      </c>
      <c r="I6987"/>
      <c r="J6987"/>
      <c r="K6987" s="6"/>
      <c r="O6987" s="5"/>
      <c r="P6987" s="8"/>
      <c r="U6987"/>
      <c r="V6987"/>
    </row>
    <row r="6988" spans="1:22" x14ac:dyDescent="0.25">
      <c r="A6988">
        <v>2011</v>
      </c>
      <c r="B6988">
        <v>6</v>
      </c>
      <c r="C6988">
        <v>28</v>
      </c>
      <c r="D6988">
        <v>3</v>
      </c>
      <c r="E6988" s="13">
        <v>21.6</v>
      </c>
      <c r="F6988" s="7">
        <f>(((20-15)/(MIN($E$2:$E$8761)-15))*Data[[#This Row],[temperatuur]])+18.151</f>
        <v>13.613184873949578</v>
      </c>
      <c r="G6988" s="7">
        <f>Data[[#This Row],[Tintern ]]-Data[[#This Row],[temperatuur]]</f>
        <v>-7.9868151260504234</v>
      </c>
      <c r="H6988" s="7">
        <f>ROUND(IF(Data[[#This Row],[deltaT]]&gt;0,(Data[[#This Row],[Tintern ]]-Data[[#This Row],[temperatuur]])*Uitgangspunten!$B$9,0),1)</f>
        <v>0</v>
      </c>
      <c r="I6988"/>
      <c r="J6988"/>
      <c r="K6988" s="6"/>
      <c r="O6988" s="5"/>
      <c r="P6988" s="8"/>
      <c r="U6988"/>
      <c r="V6988"/>
    </row>
    <row r="6989" spans="1:22" x14ac:dyDescent="0.25">
      <c r="A6989">
        <v>2011</v>
      </c>
      <c r="B6989">
        <v>6</v>
      </c>
      <c r="C6989">
        <v>28</v>
      </c>
      <c r="D6989">
        <v>4</v>
      </c>
      <c r="E6989" s="13">
        <v>21.900000000000002</v>
      </c>
      <c r="F6989" s="7">
        <f>(((20-15)/(MIN($E$2:$E$8761)-15))*Data[[#This Row],[temperatuur]])+18.151</f>
        <v>13.550159663865546</v>
      </c>
      <c r="G6989" s="7">
        <f>Data[[#This Row],[Tintern ]]-Data[[#This Row],[temperatuur]]</f>
        <v>-8.3498403361344558</v>
      </c>
      <c r="H6989" s="7">
        <f>ROUND(IF(Data[[#This Row],[deltaT]]&gt;0,(Data[[#This Row],[Tintern ]]-Data[[#This Row],[temperatuur]])*Uitgangspunten!$B$9,0),1)</f>
        <v>0</v>
      </c>
      <c r="I6989"/>
      <c r="J6989"/>
      <c r="K6989" s="6"/>
      <c r="O6989" s="5"/>
      <c r="P6989" s="8"/>
      <c r="U6989"/>
      <c r="V6989"/>
    </row>
    <row r="6990" spans="1:22" x14ac:dyDescent="0.25">
      <c r="A6990">
        <v>2011</v>
      </c>
      <c r="B6990">
        <v>6</v>
      </c>
      <c r="C6990">
        <v>28</v>
      </c>
      <c r="D6990">
        <v>5</v>
      </c>
      <c r="E6990" s="13">
        <v>22.1</v>
      </c>
      <c r="F6990" s="7">
        <f>(((20-15)/(MIN($E$2:$E$8761)-15))*Data[[#This Row],[temperatuur]])+18.151</f>
        <v>13.508142857142857</v>
      </c>
      <c r="G6990" s="7">
        <f>Data[[#This Row],[Tintern ]]-Data[[#This Row],[temperatuur]]</f>
        <v>-8.591857142857144</v>
      </c>
      <c r="H6990" s="7">
        <f>ROUND(IF(Data[[#This Row],[deltaT]]&gt;0,(Data[[#This Row],[Tintern ]]-Data[[#This Row],[temperatuur]])*Uitgangspunten!$B$9,0),1)</f>
        <v>0</v>
      </c>
      <c r="I6990"/>
      <c r="J6990"/>
      <c r="K6990" s="6"/>
      <c r="O6990" s="5"/>
      <c r="P6990" s="8"/>
      <c r="U6990"/>
      <c r="V6990"/>
    </row>
    <row r="6991" spans="1:22" x14ac:dyDescent="0.25">
      <c r="A6991">
        <v>2011</v>
      </c>
      <c r="B6991">
        <v>6</v>
      </c>
      <c r="C6991">
        <v>28</v>
      </c>
      <c r="D6991">
        <v>6</v>
      </c>
      <c r="E6991" s="13">
        <v>23.1</v>
      </c>
      <c r="F6991" s="7">
        <f>(((20-15)/(MIN($E$2:$E$8761)-15))*Data[[#This Row],[temperatuur]])+18.151</f>
        <v>13.298058823529411</v>
      </c>
      <c r="G6991" s="7">
        <f>Data[[#This Row],[Tintern ]]-Data[[#This Row],[temperatuur]]</f>
        <v>-9.8019411764705904</v>
      </c>
      <c r="H6991" s="7">
        <f>ROUND(IF(Data[[#This Row],[deltaT]]&gt;0,(Data[[#This Row],[Tintern ]]-Data[[#This Row],[temperatuur]])*Uitgangspunten!$B$9,0),1)</f>
        <v>0</v>
      </c>
      <c r="I6991"/>
      <c r="J6991"/>
      <c r="K6991" s="6"/>
      <c r="O6991" s="5"/>
      <c r="P6991" s="8"/>
      <c r="U6991"/>
      <c r="V6991"/>
    </row>
    <row r="6992" spans="1:22" x14ac:dyDescent="0.25">
      <c r="A6992">
        <v>2011</v>
      </c>
      <c r="B6992">
        <v>6</v>
      </c>
      <c r="C6992">
        <v>28</v>
      </c>
      <c r="D6992">
        <v>7</v>
      </c>
      <c r="E6992" s="13">
        <v>24.900000000000002</v>
      </c>
      <c r="F6992" s="7">
        <f>(((20-15)/(MIN($E$2:$E$8761)-15))*Data[[#This Row],[temperatuur]])+18.151</f>
        <v>12.919907563025209</v>
      </c>
      <c r="G6992" s="7">
        <f>Data[[#This Row],[Tintern ]]-Data[[#This Row],[temperatuur]]</f>
        <v>-11.980092436974793</v>
      </c>
      <c r="H6992" s="7">
        <f>ROUND(IF(Data[[#This Row],[deltaT]]&gt;0,(Data[[#This Row],[Tintern ]]-Data[[#This Row],[temperatuur]])*Uitgangspunten!$B$9,0),1)</f>
        <v>0</v>
      </c>
      <c r="I6992"/>
      <c r="J6992"/>
      <c r="K6992" s="6"/>
      <c r="O6992" s="5"/>
      <c r="P6992" s="8"/>
      <c r="U6992"/>
      <c r="V6992"/>
    </row>
    <row r="6993" spans="1:22" x14ac:dyDescent="0.25">
      <c r="A6993">
        <v>2011</v>
      </c>
      <c r="B6993">
        <v>6</v>
      </c>
      <c r="C6993">
        <v>28</v>
      </c>
      <c r="D6993">
        <v>8</v>
      </c>
      <c r="E6993" s="13">
        <v>25.900000000000002</v>
      </c>
      <c r="F6993" s="7">
        <f>(((20-15)/(MIN($E$2:$E$8761)-15))*Data[[#This Row],[temperatuur]])+18.151</f>
        <v>12.709823529411764</v>
      </c>
      <c r="G6993" s="7">
        <f>Data[[#This Row],[Tintern ]]-Data[[#This Row],[temperatuur]]</f>
        <v>-13.190176470588238</v>
      </c>
      <c r="H6993" s="7">
        <f>ROUND(IF(Data[[#This Row],[deltaT]]&gt;0,(Data[[#This Row],[Tintern ]]-Data[[#This Row],[temperatuur]])*Uitgangspunten!$B$9,0),1)</f>
        <v>0</v>
      </c>
      <c r="I6993"/>
      <c r="J6993"/>
      <c r="K6993" s="6"/>
      <c r="O6993" s="5"/>
      <c r="P6993" s="8"/>
      <c r="U6993"/>
      <c r="V6993"/>
    </row>
    <row r="6994" spans="1:22" x14ac:dyDescent="0.25">
      <c r="A6994">
        <v>2011</v>
      </c>
      <c r="B6994">
        <v>6</v>
      </c>
      <c r="C6994">
        <v>28</v>
      </c>
      <c r="D6994">
        <v>9</v>
      </c>
      <c r="E6994" s="13">
        <v>27</v>
      </c>
      <c r="F6994" s="7">
        <f>(((20-15)/(MIN($E$2:$E$8761)-15))*Data[[#This Row],[temperatuur]])+18.151</f>
        <v>12.478731092436973</v>
      </c>
      <c r="G6994" s="7">
        <f>Data[[#This Row],[Tintern ]]-Data[[#This Row],[temperatuur]]</f>
        <v>-14.521268907563027</v>
      </c>
      <c r="H6994" s="7">
        <f>ROUND(IF(Data[[#This Row],[deltaT]]&gt;0,(Data[[#This Row],[Tintern ]]-Data[[#This Row],[temperatuur]])*Uitgangspunten!$B$9,0),1)</f>
        <v>0</v>
      </c>
      <c r="I6994"/>
      <c r="J6994"/>
      <c r="K6994" s="6"/>
      <c r="O6994" s="5"/>
      <c r="P6994" s="8"/>
      <c r="U6994"/>
      <c r="V6994"/>
    </row>
    <row r="6995" spans="1:22" x14ac:dyDescent="0.25">
      <c r="A6995">
        <v>2011</v>
      </c>
      <c r="B6995">
        <v>6</v>
      </c>
      <c r="C6995">
        <v>28</v>
      </c>
      <c r="D6995">
        <v>10</v>
      </c>
      <c r="E6995" s="13">
        <v>26.3</v>
      </c>
      <c r="F6995" s="7">
        <f>(((20-15)/(MIN($E$2:$E$8761)-15))*Data[[#This Row],[temperatuur]])+18.151</f>
        <v>12.625789915966386</v>
      </c>
      <c r="G6995" s="7">
        <f>Data[[#This Row],[Tintern ]]-Data[[#This Row],[temperatuur]]</f>
        <v>-13.674210084033614</v>
      </c>
      <c r="H6995" s="7">
        <f>ROUND(IF(Data[[#This Row],[deltaT]]&gt;0,(Data[[#This Row],[Tintern ]]-Data[[#This Row],[temperatuur]])*Uitgangspunten!$B$9,0),1)</f>
        <v>0</v>
      </c>
      <c r="I6995"/>
      <c r="J6995"/>
      <c r="K6995" s="6"/>
      <c r="O6995" s="5"/>
      <c r="P6995" s="8"/>
      <c r="U6995"/>
      <c r="V6995"/>
    </row>
    <row r="6996" spans="1:22" x14ac:dyDescent="0.25">
      <c r="A6996">
        <v>2011</v>
      </c>
      <c r="B6996">
        <v>6</v>
      </c>
      <c r="C6996">
        <v>28</v>
      </c>
      <c r="D6996">
        <v>11</v>
      </c>
      <c r="E6996" s="13">
        <v>26.200000000000003</v>
      </c>
      <c r="F6996" s="7">
        <f>(((20-15)/(MIN($E$2:$E$8761)-15))*Data[[#This Row],[temperatuur]])+18.151</f>
        <v>12.646798319327729</v>
      </c>
      <c r="G6996" s="7">
        <f>Data[[#This Row],[Tintern ]]-Data[[#This Row],[temperatuur]]</f>
        <v>-13.553201680672274</v>
      </c>
      <c r="H6996" s="7">
        <f>ROUND(IF(Data[[#This Row],[deltaT]]&gt;0,(Data[[#This Row],[Tintern ]]-Data[[#This Row],[temperatuur]])*Uitgangspunten!$B$9,0),1)</f>
        <v>0</v>
      </c>
      <c r="I6996"/>
      <c r="J6996"/>
      <c r="K6996" s="6"/>
      <c r="O6996" s="5"/>
      <c r="P6996" s="8"/>
      <c r="U6996"/>
      <c r="V6996"/>
    </row>
    <row r="6997" spans="1:22" x14ac:dyDescent="0.25">
      <c r="A6997">
        <v>2011</v>
      </c>
      <c r="B6997">
        <v>6</v>
      </c>
      <c r="C6997">
        <v>28</v>
      </c>
      <c r="D6997">
        <v>12</v>
      </c>
      <c r="E6997" s="13">
        <v>27.1</v>
      </c>
      <c r="F6997" s="7">
        <f>(((20-15)/(MIN($E$2:$E$8761)-15))*Data[[#This Row],[temperatuur]])+18.151</f>
        <v>12.457722689075631</v>
      </c>
      <c r="G6997" s="7">
        <f>Data[[#This Row],[Tintern ]]-Data[[#This Row],[temperatuur]]</f>
        <v>-14.642277310924371</v>
      </c>
      <c r="H6997" s="7">
        <f>ROUND(IF(Data[[#This Row],[deltaT]]&gt;0,(Data[[#This Row],[Tintern ]]-Data[[#This Row],[temperatuur]])*Uitgangspunten!$B$9,0),1)</f>
        <v>0</v>
      </c>
      <c r="I6997"/>
      <c r="J6997"/>
      <c r="K6997" s="6"/>
      <c r="O6997" s="5"/>
      <c r="P6997" s="8"/>
      <c r="U6997"/>
      <c r="V6997"/>
    </row>
    <row r="6998" spans="1:22" x14ac:dyDescent="0.25">
      <c r="A6998">
        <v>2011</v>
      </c>
      <c r="B6998">
        <v>6</v>
      </c>
      <c r="C6998">
        <v>28</v>
      </c>
      <c r="D6998">
        <v>13</v>
      </c>
      <c r="E6998" s="13">
        <v>29.900000000000002</v>
      </c>
      <c r="F6998" s="7">
        <f>(((20-15)/(MIN($E$2:$E$8761)-15))*Data[[#This Row],[temperatuur]])+18.151</f>
        <v>11.869487394957982</v>
      </c>
      <c r="G6998" s="7">
        <f>Data[[#This Row],[Tintern ]]-Data[[#This Row],[temperatuur]]</f>
        <v>-18.03051260504202</v>
      </c>
      <c r="H6998" s="7">
        <f>ROUND(IF(Data[[#This Row],[deltaT]]&gt;0,(Data[[#This Row],[Tintern ]]-Data[[#This Row],[temperatuur]])*Uitgangspunten!$B$9,0),1)</f>
        <v>0</v>
      </c>
      <c r="I6998"/>
      <c r="J6998"/>
      <c r="K6998" s="6"/>
      <c r="O6998" s="5"/>
      <c r="P6998" s="8"/>
      <c r="U6998"/>
      <c r="V6998"/>
    </row>
    <row r="6999" spans="1:22" x14ac:dyDescent="0.25">
      <c r="A6999">
        <v>2011</v>
      </c>
      <c r="B6999">
        <v>6</v>
      </c>
      <c r="C6999">
        <v>28</v>
      </c>
      <c r="D6999">
        <v>14</v>
      </c>
      <c r="E6999" s="13">
        <v>31.8</v>
      </c>
      <c r="F6999" s="7">
        <f>(((20-15)/(MIN($E$2:$E$8761)-15))*Data[[#This Row],[temperatuur]])+18.151</f>
        <v>11.470327731092436</v>
      </c>
      <c r="G6999" s="7">
        <f>Data[[#This Row],[Tintern ]]-Data[[#This Row],[temperatuur]]</f>
        <v>-20.329672268907565</v>
      </c>
      <c r="H6999" s="7">
        <f>ROUND(IF(Data[[#This Row],[deltaT]]&gt;0,(Data[[#This Row],[Tintern ]]-Data[[#This Row],[temperatuur]])*Uitgangspunten!$B$9,0),1)</f>
        <v>0</v>
      </c>
      <c r="I6999"/>
      <c r="J6999"/>
      <c r="K6999" s="6"/>
      <c r="O6999" s="5"/>
      <c r="P6999" s="8"/>
      <c r="U6999"/>
      <c r="V6999"/>
    </row>
    <row r="7000" spans="1:22" x14ac:dyDescent="0.25">
      <c r="A7000">
        <v>2011</v>
      </c>
      <c r="B7000">
        <v>6</v>
      </c>
      <c r="C7000">
        <v>28</v>
      </c>
      <c r="D7000">
        <v>15</v>
      </c>
      <c r="E7000" s="13">
        <v>32</v>
      </c>
      <c r="F7000" s="7">
        <f>(((20-15)/(MIN($E$2:$E$8761)-15))*Data[[#This Row],[temperatuur]])+18.151</f>
        <v>11.428310924369747</v>
      </c>
      <c r="G7000" s="7">
        <f>Data[[#This Row],[Tintern ]]-Data[[#This Row],[temperatuur]]</f>
        <v>-20.571689075630253</v>
      </c>
      <c r="H7000" s="7">
        <f>ROUND(IF(Data[[#This Row],[deltaT]]&gt;0,(Data[[#This Row],[Tintern ]]-Data[[#This Row],[temperatuur]])*Uitgangspunten!$B$9,0),1)</f>
        <v>0</v>
      </c>
      <c r="I7000"/>
      <c r="J7000"/>
      <c r="K7000" s="6"/>
      <c r="O7000" s="5"/>
      <c r="P7000" s="8"/>
      <c r="U7000"/>
      <c r="V7000"/>
    </row>
    <row r="7001" spans="1:22" x14ac:dyDescent="0.25">
      <c r="A7001">
        <v>2011</v>
      </c>
      <c r="B7001">
        <v>6</v>
      </c>
      <c r="C7001">
        <v>28</v>
      </c>
      <c r="D7001">
        <v>16</v>
      </c>
      <c r="E7001" s="13">
        <v>32</v>
      </c>
      <c r="F7001" s="7">
        <f>(((20-15)/(MIN($E$2:$E$8761)-15))*Data[[#This Row],[temperatuur]])+18.151</f>
        <v>11.428310924369747</v>
      </c>
      <c r="G7001" s="7">
        <f>Data[[#This Row],[Tintern ]]-Data[[#This Row],[temperatuur]]</f>
        <v>-20.571689075630253</v>
      </c>
      <c r="H7001" s="7">
        <f>ROUND(IF(Data[[#This Row],[deltaT]]&gt;0,(Data[[#This Row],[Tintern ]]-Data[[#This Row],[temperatuur]])*Uitgangspunten!$B$9,0),1)</f>
        <v>0</v>
      </c>
      <c r="I7001"/>
      <c r="J7001"/>
      <c r="K7001" s="6"/>
      <c r="O7001" s="5"/>
      <c r="P7001" s="8"/>
      <c r="U7001"/>
      <c r="V7001"/>
    </row>
    <row r="7002" spans="1:22" x14ac:dyDescent="0.25">
      <c r="A7002">
        <v>2011</v>
      </c>
      <c r="B7002">
        <v>6</v>
      </c>
      <c r="C7002">
        <v>28</v>
      </c>
      <c r="D7002">
        <v>17</v>
      </c>
      <c r="E7002" s="13">
        <v>31.3</v>
      </c>
      <c r="F7002" s="7">
        <f>(((20-15)/(MIN($E$2:$E$8761)-15))*Data[[#This Row],[temperatuur]])+18.151</f>
        <v>11.57536974789916</v>
      </c>
      <c r="G7002" s="7">
        <f>Data[[#This Row],[Tintern ]]-Data[[#This Row],[temperatuur]]</f>
        <v>-19.724630252100841</v>
      </c>
      <c r="H7002" s="7">
        <f>ROUND(IF(Data[[#This Row],[deltaT]]&gt;0,(Data[[#This Row],[Tintern ]]-Data[[#This Row],[temperatuur]])*Uitgangspunten!$B$9,0),1)</f>
        <v>0</v>
      </c>
      <c r="I7002"/>
      <c r="J7002"/>
      <c r="K7002" s="6"/>
      <c r="O7002" s="5"/>
      <c r="P7002" s="8"/>
      <c r="U7002"/>
      <c r="V7002"/>
    </row>
    <row r="7003" spans="1:22" x14ac:dyDescent="0.25">
      <c r="A7003">
        <v>2011</v>
      </c>
      <c r="B7003">
        <v>6</v>
      </c>
      <c r="C7003">
        <v>28</v>
      </c>
      <c r="D7003">
        <v>18</v>
      </c>
      <c r="E7003" s="13">
        <v>29.700000000000003</v>
      </c>
      <c r="F7003" s="7">
        <f>(((20-15)/(MIN($E$2:$E$8761)-15))*Data[[#This Row],[temperatuur]])+18.151</f>
        <v>11.911504201680671</v>
      </c>
      <c r="G7003" s="7">
        <f>Data[[#This Row],[Tintern ]]-Data[[#This Row],[temperatuur]]</f>
        <v>-17.788495798319332</v>
      </c>
      <c r="H7003" s="7">
        <f>ROUND(IF(Data[[#This Row],[deltaT]]&gt;0,(Data[[#This Row],[Tintern ]]-Data[[#This Row],[temperatuur]])*Uitgangspunten!$B$9,0),1)</f>
        <v>0</v>
      </c>
      <c r="I7003"/>
      <c r="J7003"/>
      <c r="K7003" s="6"/>
      <c r="O7003" s="5"/>
      <c r="P7003" s="8"/>
      <c r="U7003"/>
      <c r="V7003"/>
    </row>
    <row r="7004" spans="1:22" x14ac:dyDescent="0.25">
      <c r="A7004">
        <v>2011</v>
      </c>
      <c r="B7004">
        <v>6</v>
      </c>
      <c r="C7004">
        <v>28</v>
      </c>
      <c r="D7004">
        <v>19</v>
      </c>
      <c r="E7004" s="13">
        <v>20.5</v>
      </c>
      <c r="F7004" s="7">
        <f>(((20-15)/(MIN($E$2:$E$8761)-15))*Data[[#This Row],[temperatuur]])+18.151</f>
        <v>13.844277310924369</v>
      </c>
      <c r="G7004" s="7">
        <f>Data[[#This Row],[Tintern ]]-Data[[#This Row],[temperatuur]]</f>
        <v>-6.6557226890756311</v>
      </c>
      <c r="H7004" s="7">
        <f>ROUND(IF(Data[[#This Row],[deltaT]]&gt;0,(Data[[#This Row],[Tintern ]]-Data[[#This Row],[temperatuur]])*Uitgangspunten!$B$9,0),1)</f>
        <v>0</v>
      </c>
      <c r="I7004"/>
      <c r="J7004"/>
      <c r="K7004" s="6"/>
      <c r="O7004" s="5"/>
      <c r="P7004" s="8"/>
      <c r="U7004"/>
      <c r="V7004"/>
    </row>
    <row r="7005" spans="1:22" x14ac:dyDescent="0.25">
      <c r="A7005">
        <v>2011</v>
      </c>
      <c r="B7005">
        <v>6</v>
      </c>
      <c r="C7005">
        <v>28</v>
      </c>
      <c r="D7005">
        <v>20</v>
      </c>
      <c r="E7005" s="13">
        <v>20.3</v>
      </c>
      <c r="F7005" s="7">
        <f>(((20-15)/(MIN($E$2:$E$8761)-15))*Data[[#This Row],[temperatuur]])+18.151</f>
        <v>13.886294117647058</v>
      </c>
      <c r="G7005" s="7">
        <f>Data[[#This Row],[Tintern ]]-Data[[#This Row],[temperatuur]]</f>
        <v>-6.4137058823529429</v>
      </c>
      <c r="H7005" s="7">
        <f>ROUND(IF(Data[[#This Row],[deltaT]]&gt;0,(Data[[#This Row],[Tintern ]]-Data[[#This Row],[temperatuur]])*Uitgangspunten!$B$9,0),1)</f>
        <v>0</v>
      </c>
      <c r="I7005"/>
      <c r="J7005"/>
      <c r="K7005" s="6"/>
      <c r="O7005" s="5"/>
      <c r="P7005" s="8"/>
      <c r="U7005"/>
      <c r="V7005"/>
    </row>
    <row r="7006" spans="1:22" x14ac:dyDescent="0.25">
      <c r="A7006">
        <v>2011</v>
      </c>
      <c r="B7006">
        <v>6</v>
      </c>
      <c r="C7006">
        <v>28</v>
      </c>
      <c r="D7006">
        <v>21</v>
      </c>
      <c r="E7006" s="13">
        <v>20.200000000000003</v>
      </c>
      <c r="F7006" s="7">
        <f>(((20-15)/(MIN($E$2:$E$8761)-15))*Data[[#This Row],[temperatuur]])+18.151</f>
        <v>13.907302521008402</v>
      </c>
      <c r="G7006" s="7">
        <f>Data[[#This Row],[Tintern ]]-Data[[#This Row],[temperatuur]]</f>
        <v>-6.2926974789916006</v>
      </c>
      <c r="H7006" s="7">
        <f>ROUND(IF(Data[[#This Row],[deltaT]]&gt;0,(Data[[#This Row],[Tintern ]]-Data[[#This Row],[temperatuur]])*Uitgangspunten!$B$9,0),1)</f>
        <v>0</v>
      </c>
      <c r="I7006"/>
      <c r="J7006"/>
      <c r="K7006" s="6"/>
      <c r="O7006" s="5"/>
      <c r="P7006" s="8"/>
      <c r="U7006"/>
      <c r="V7006"/>
    </row>
    <row r="7007" spans="1:22" x14ac:dyDescent="0.25">
      <c r="A7007">
        <v>2011</v>
      </c>
      <c r="B7007">
        <v>6</v>
      </c>
      <c r="C7007">
        <v>28</v>
      </c>
      <c r="D7007">
        <v>22</v>
      </c>
      <c r="E7007" s="13">
        <v>19.700000000000003</v>
      </c>
      <c r="F7007" s="7">
        <f>(((20-15)/(MIN($E$2:$E$8761)-15))*Data[[#This Row],[temperatuur]])+18.151</f>
        <v>14.012344537815125</v>
      </c>
      <c r="G7007" s="7">
        <f>Data[[#This Row],[Tintern ]]-Data[[#This Row],[temperatuur]]</f>
        <v>-5.6876554621848783</v>
      </c>
      <c r="H7007" s="7">
        <f>ROUND(IF(Data[[#This Row],[deltaT]]&gt;0,(Data[[#This Row],[Tintern ]]-Data[[#This Row],[temperatuur]])*Uitgangspunten!$B$9,0),1)</f>
        <v>0</v>
      </c>
      <c r="I7007"/>
      <c r="J7007"/>
      <c r="K7007" s="6"/>
      <c r="O7007" s="5"/>
      <c r="P7007" s="8"/>
      <c r="U7007"/>
      <c r="V7007"/>
    </row>
    <row r="7008" spans="1:22" x14ac:dyDescent="0.25">
      <c r="A7008">
        <v>2011</v>
      </c>
      <c r="B7008">
        <v>6</v>
      </c>
      <c r="C7008">
        <v>28</v>
      </c>
      <c r="D7008">
        <v>23</v>
      </c>
      <c r="E7008" s="13">
        <v>20.200000000000003</v>
      </c>
      <c r="F7008" s="7">
        <f>(((20-15)/(MIN($E$2:$E$8761)-15))*Data[[#This Row],[temperatuur]])+18.151</f>
        <v>13.907302521008402</v>
      </c>
      <c r="G7008" s="7">
        <f>Data[[#This Row],[Tintern ]]-Data[[#This Row],[temperatuur]]</f>
        <v>-6.2926974789916006</v>
      </c>
      <c r="H7008" s="7">
        <f>ROUND(IF(Data[[#This Row],[deltaT]]&gt;0,(Data[[#This Row],[Tintern ]]-Data[[#This Row],[temperatuur]])*Uitgangspunten!$B$9,0),1)</f>
        <v>0</v>
      </c>
      <c r="I7008"/>
      <c r="J7008"/>
      <c r="K7008" s="6"/>
      <c r="O7008" s="5"/>
      <c r="P7008" s="8"/>
      <c r="U7008"/>
      <c r="V7008"/>
    </row>
    <row r="7009" spans="1:22" x14ac:dyDescent="0.25">
      <c r="A7009">
        <v>2011</v>
      </c>
      <c r="B7009">
        <v>6</v>
      </c>
      <c r="C7009">
        <v>28</v>
      </c>
      <c r="D7009">
        <v>24</v>
      </c>
      <c r="E7009" s="13">
        <v>19.600000000000001</v>
      </c>
      <c r="F7009" s="7">
        <f>(((20-15)/(MIN($E$2:$E$8761)-15))*Data[[#This Row],[temperatuur]])+18.151</f>
        <v>14.033352941176471</v>
      </c>
      <c r="G7009" s="7">
        <f>Data[[#This Row],[Tintern ]]-Data[[#This Row],[temperatuur]]</f>
        <v>-5.5666470588235306</v>
      </c>
      <c r="H7009" s="7">
        <f>ROUND(IF(Data[[#This Row],[deltaT]]&gt;0,(Data[[#This Row],[Tintern ]]-Data[[#This Row],[temperatuur]])*Uitgangspunten!$B$9,0),1)</f>
        <v>0</v>
      </c>
      <c r="I7009"/>
      <c r="J7009"/>
      <c r="K7009" s="6"/>
      <c r="O7009" s="5"/>
      <c r="P7009" s="8"/>
      <c r="U7009"/>
      <c r="V7009"/>
    </row>
    <row r="7010" spans="1:22" x14ac:dyDescent="0.25">
      <c r="A7010">
        <v>2011</v>
      </c>
      <c r="B7010">
        <v>6</v>
      </c>
      <c r="C7010">
        <v>29</v>
      </c>
      <c r="D7010">
        <v>1</v>
      </c>
      <c r="E7010" s="13">
        <v>19</v>
      </c>
      <c r="F7010" s="7">
        <f>(((20-15)/(MIN($E$2:$E$8761)-15))*Data[[#This Row],[temperatuur]])+18.151</f>
        <v>14.159403361344538</v>
      </c>
      <c r="G7010" s="7">
        <f>Data[[#This Row],[Tintern ]]-Data[[#This Row],[temperatuur]]</f>
        <v>-4.8405966386554624</v>
      </c>
      <c r="H7010" s="7">
        <f>ROUND(IF(Data[[#This Row],[deltaT]]&gt;0,(Data[[#This Row],[Tintern ]]-Data[[#This Row],[temperatuur]])*Uitgangspunten!$B$9,0),1)</f>
        <v>0</v>
      </c>
      <c r="I7010">
        <f>(MAX(E6986:E7009)+MIN(E6986:E7009))/20</f>
        <v>2.58</v>
      </c>
      <c r="J7010"/>
      <c r="K7010" s="6"/>
      <c r="O7010" s="5"/>
      <c r="P7010" s="8"/>
      <c r="U7010"/>
      <c r="V7010"/>
    </row>
    <row r="7011" spans="1:22" x14ac:dyDescent="0.25">
      <c r="A7011">
        <v>2011</v>
      </c>
      <c r="B7011">
        <v>6</v>
      </c>
      <c r="C7011">
        <v>29</v>
      </c>
      <c r="D7011">
        <v>2</v>
      </c>
      <c r="E7011" s="13">
        <v>18.400000000000002</v>
      </c>
      <c r="F7011" s="7">
        <f>(((20-15)/(MIN($E$2:$E$8761)-15))*Data[[#This Row],[temperatuur]])+18.151</f>
        <v>14.285453781512604</v>
      </c>
      <c r="G7011" s="7">
        <f>Data[[#This Row],[Tintern ]]-Data[[#This Row],[temperatuur]]</f>
        <v>-4.1145462184873978</v>
      </c>
      <c r="H7011" s="7">
        <f>ROUND(IF(Data[[#This Row],[deltaT]]&gt;0,(Data[[#This Row],[Tintern ]]-Data[[#This Row],[temperatuur]])*Uitgangspunten!$B$9,0),1)</f>
        <v>0</v>
      </c>
      <c r="I7011"/>
      <c r="J7011"/>
      <c r="K7011" s="6"/>
      <c r="O7011" s="5"/>
      <c r="P7011" s="8"/>
      <c r="U7011"/>
      <c r="V7011"/>
    </row>
    <row r="7012" spans="1:22" x14ac:dyDescent="0.25">
      <c r="A7012">
        <v>2011</v>
      </c>
      <c r="B7012">
        <v>6</v>
      </c>
      <c r="C7012">
        <v>29</v>
      </c>
      <c r="D7012">
        <v>3</v>
      </c>
      <c r="E7012" s="13">
        <v>18.7</v>
      </c>
      <c r="F7012" s="7">
        <f>(((20-15)/(MIN($E$2:$E$8761)-15))*Data[[#This Row],[temperatuur]])+18.151</f>
        <v>14.222428571428571</v>
      </c>
      <c r="G7012" s="7">
        <f>Data[[#This Row],[Tintern ]]-Data[[#This Row],[temperatuur]]</f>
        <v>-4.4775714285714283</v>
      </c>
      <c r="H7012" s="7">
        <f>ROUND(IF(Data[[#This Row],[deltaT]]&gt;0,(Data[[#This Row],[Tintern ]]-Data[[#This Row],[temperatuur]])*Uitgangspunten!$B$9,0),1)</f>
        <v>0</v>
      </c>
      <c r="I7012"/>
      <c r="J7012"/>
      <c r="K7012" s="6"/>
      <c r="O7012" s="5"/>
      <c r="P7012" s="8"/>
      <c r="U7012"/>
      <c r="V7012"/>
    </row>
    <row r="7013" spans="1:22" x14ac:dyDescent="0.25">
      <c r="A7013">
        <v>2011</v>
      </c>
      <c r="B7013">
        <v>6</v>
      </c>
      <c r="C7013">
        <v>29</v>
      </c>
      <c r="D7013">
        <v>4</v>
      </c>
      <c r="E7013" s="13">
        <v>18.7</v>
      </c>
      <c r="F7013" s="7">
        <f>(((20-15)/(MIN($E$2:$E$8761)-15))*Data[[#This Row],[temperatuur]])+18.151</f>
        <v>14.222428571428571</v>
      </c>
      <c r="G7013" s="7">
        <f>Data[[#This Row],[Tintern ]]-Data[[#This Row],[temperatuur]]</f>
        <v>-4.4775714285714283</v>
      </c>
      <c r="H7013" s="7">
        <f>ROUND(IF(Data[[#This Row],[deltaT]]&gt;0,(Data[[#This Row],[Tintern ]]-Data[[#This Row],[temperatuur]])*Uitgangspunten!$B$9,0),1)</f>
        <v>0</v>
      </c>
      <c r="I7013"/>
      <c r="J7013"/>
      <c r="K7013" s="6"/>
      <c r="O7013" s="5"/>
      <c r="P7013" s="8"/>
      <c r="U7013"/>
      <c r="V7013"/>
    </row>
    <row r="7014" spans="1:22" x14ac:dyDescent="0.25">
      <c r="A7014">
        <v>2011</v>
      </c>
      <c r="B7014">
        <v>6</v>
      </c>
      <c r="C7014">
        <v>29</v>
      </c>
      <c r="D7014">
        <v>5</v>
      </c>
      <c r="E7014" s="13">
        <v>17.7</v>
      </c>
      <c r="F7014" s="7">
        <f>(((20-15)/(MIN($E$2:$E$8761)-15))*Data[[#This Row],[temperatuur]])+18.151</f>
        <v>14.432512605042017</v>
      </c>
      <c r="G7014" s="7">
        <f>Data[[#This Row],[Tintern ]]-Data[[#This Row],[temperatuur]]</f>
        <v>-3.2674873949579819</v>
      </c>
      <c r="H7014" s="7">
        <f>ROUND(IF(Data[[#This Row],[deltaT]]&gt;0,(Data[[#This Row],[Tintern ]]-Data[[#This Row],[temperatuur]])*Uitgangspunten!$B$9,0),1)</f>
        <v>0</v>
      </c>
      <c r="I7014"/>
      <c r="J7014"/>
      <c r="K7014" s="6"/>
      <c r="O7014" s="5"/>
      <c r="P7014" s="8"/>
      <c r="U7014"/>
      <c r="V7014"/>
    </row>
    <row r="7015" spans="1:22" x14ac:dyDescent="0.25">
      <c r="A7015">
        <v>2011</v>
      </c>
      <c r="B7015">
        <v>6</v>
      </c>
      <c r="C7015">
        <v>29</v>
      </c>
      <c r="D7015">
        <v>6</v>
      </c>
      <c r="E7015" s="13">
        <v>17.2</v>
      </c>
      <c r="F7015" s="7">
        <f>(((20-15)/(MIN($E$2:$E$8761)-15))*Data[[#This Row],[temperatuur]])+18.151</f>
        <v>14.53755462184874</v>
      </c>
      <c r="G7015" s="7">
        <f>Data[[#This Row],[Tintern ]]-Data[[#This Row],[temperatuur]]</f>
        <v>-2.6624453781512596</v>
      </c>
      <c r="H7015" s="7">
        <f>ROUND(IF(Data[[#This Row],[deltaT]]&gt;0,(Data[[#This Row],[Tintern ]]-Data[[#This Row],[temperatuur]])*Uitgangspunten!$B$9,0),1)</f>
        <v>0</v>
      </c>
      <c r="I7015"/>
      <c r="J7015"/>
      <c r="K7015" s="6"/>
      <c r="O7015" s="5"/>
      <c r="P7015" s="8"/>
      <c r="U7015"/>
      <c r="V7015"/>
    </row>
    <row r="7016" spans="1:22" x14ac:dyDescent="0.25">
      <c r="A7016">
        <v>2011</v>
      </c>
      <c r="B7016">
        <v>6</v>
      </c>
      <c r="C7016">
        <v>29</v>
      </c>
      <c r="D7016">
        <v>7</v>
      </c>
      <c r="E7016" s="13">
        <v>16.8</v>
      </c>
      <c r="F7016" s="7">
        <f>(((20-15)/(MIN($E$2:$E$8761)-15))*Data[[#This Row],[temperatuur]])+18.151</f>
        <v>14.621588235294118</v>
      </c>
      <c r="G7016" s="7">
        <f>Data[[#This Row],[Tintern ]]-Data[[#This Row],[temperatuur]]</f>
        <v>-2.1784117647058832</v>
      </c>
      <c r="H7016" s="7">
        <f>ROUND(IF(Data[[#This Row],[deltaT]]&gt;0,(Data[[#This Row],[Tintern ]]-Data[[#This Row],[temperatuur]])*Uitgangspunten!$B$9,0),1)</f>
        <v>0</v>
      </c>
      <c r="I7016"/>
      <c r="J7016"/>
      <c r="K7016" s="6"/>
      <c r="O7016" s="5"/>
      <c r="P7016" s="8"/>
      <c r="U7016"/>
      <c r="V7016"/>
    </row>
    <row r="7017" spans="1:22" x14ac:dyDescent="0.25">
      <c r="A7017">
        <v>2011</v>
      </c>
      <c r="B7017">
        <v>6</v>
      </c>
      <c r="C7017">
        <v>29</v>
      </c>
      <c r="D7017">
        <v>8</v>
      </c>
      <c r="E7017" s="13">
        <v>16.5</v>
      </c>
      <c r="F7017" s="7">
        <f>(((20-15)/(MIN($E$2:$E$8761)-15))*Data[[#This Row],[temperatuur]])+18.151</f>
        <v>14.684613445378151</v>
      </c>
      <c r="G7017" s="7">
        <f>Data[[#This Row],[Tintern ]]-Data[[#This Row],[temperatuur]]</f>
        <v>-1.8153865546218491</v>
      </c>
      <c r="H7017" s="7">
        <f>ROUND(IF(Data[[#This Row],[deltaT]]&gt;0,(Data[[#This Row],[Tintern ]]-Data[[#This Row],[temperatuur]])*Uitgangspunten!$B$9,0),1)</f>
        <v>0</v>
      </c>
      <c r="I7017"/>
      <c r="J7017"/>
      <c r="K7017" s="6"/>
      <c r="O7017" s="5"/>
      <c r="P7017" s="8"/>
      <c r="U7017"/>
      <c r="V7017"/>
    </row>
    <row r="7018" spans="1:22" x14ac:dyDescent="0.25">
      <c r="A7018">
        <v>2011</v>
      </c>
      <c r="B7018">
        <v>6</v>
      </c>
      <c r="C7018">
        <v>29</v>
      </c>
      <c r="D7018">
        <v>9</v>
      </c>
      <c r="E7018" s="13">
        <v>16.2</v>
      </c>
      <c r="F7018" s="7">
        <f>(((20-15)/(MIN($E$2:$E$8761)-15))*Data[[#This Row],[temperatuur]])+18.151</f>
        <v>14.747638655462184</v>
      </c>
      <c r="G7018" s="7">
        <f>Data[[#This Row],[Tintern ]]-Data[[#This Row],[temperatuur]]</f>
        <v>-1.452361344537815</v>
      </c>
      <c r="H7018" s="7">
        <f>ROUND(IF(Data[[#This Row],[deltaT]]&gt;0,(Data[[#This Row],[Tintern ]]-Data[[#This Row],[temperatuur]])*Uitgangspunten!$B$9,0),1)</f>
        <v>0</v>
      </c>
      <c r="I7018"/>
      <c r="J7018"/>
      <c r="K7018" s="6"/>
      <c r="O7018" s="5"/>
      <c r="P7018" s="8"/>
      <c r="U7018"/>
      <c r="V7018"/>
    </row>
    <row r="7019" spans="1:22" x14ac:dyDescent="0.25">
      <c r="A7019">
        <v>2011</v>
      </c>
      <c r="B7019">
        <v>6</v>
      </c>
      <c r="C7019">
        <v>29</v>
      </c>
      <c r="D7019">
        <v>10</v>
      </c>
      <c r="E7019" s="13">
        <v>16.2</v>
      </c>
      <c r="F7019" s="7">
        <f>(((20-15)/(MIN($E$2:$E$8761)-15))*Data[[#This Row],[temperatuur]])+18.151</f>
        <v>14.747638655462184</v>
      </c>
      <c r="G7019" s="7">
        <f>Data[[#This Row],[Tintern ]]-Data[[#This Row],[temperatuur]]</f>
        <v>-1.452361344537815</v>
      </c>
      <c r="H7019" s="7">
        <f>ROUND(IF(Data[[#This Row],[deltaT]]&gt;0,(Data[[#This Row],[Tintern ]]-Data[[#This Row],[temperatuur]])*Uitgangspunten!$B$9,0),1)</f>
        <v>0</v>
      </c>
      <c r="I7019"/>
      <c r="J7019"/>
      <c r="K7019" s="6"/>
      <c r="O7019" s="5"/>
      <c r="P7019" s="8"/>
      <c r="U7019"/>
      <c r="V7019"/>
    </row>
    <row r="7020" spans="1:22" x14ac:dyDescent="0.25">
      <c r="A7020">
        <v>2011</v>
      </c>
      <c r="B7020">
        <v>6</v>
      </c>
      <c r="C7020">
        <v>29</v>
      </c>
      <c r="D7020">
        <v>11</v>
      </c>
      <c r="E7020" s="13">
        <v>16.900000000000002</v>
      </c>
      <c r="F7020" s="7">
        <f>(((20-15)/(MIN($E$2:$E$8761)-15))*Data[[#This Row],[temperatuur]])+18.151</f>
        <v>14.600579831932773</v>
      </c>
      <c r="G7020" s="7">
        <f>Data[[#This Row],[Tintern ]]-Data[[#This Row],[temperatuur]]</f>
        <v>-2.299420168067229</v>
      </c>
      <c r="H7020" s="7">
        <f>ROUND(IF(Data[[#This Row],[deltaT]]&gt;0,(Data[[#This Row],[Tintern ]]-Data[[#This Row],[temperatuur]])*Uitgangspunten!$B$9,0),1)</f>
        <v>0</v>
      </c>
      <c r="I7020"/>
      <c r="J7020"/>
      <c r="K7020" s="6"/>
      <c r="O7020" s="5"/>
      <c r="P7020" s="8"/>
      <c r="U7020"/>
      <c r="V7020"/>
    </row>
    <row r="7021" spans="1:22" x14ac:dyDescent="0.25">
      <c r="A7021">
        <v>2011</v>
      </c>
      <c r="B7021">
        <v>6</v>
      </c>
      <c r="C7021">
        <v>29</v>
      </c>
      <c r="D7021">
        <v>12</v>
      </c>
      <c r="E7021" s="13">
        <v>18</v>
      </c>
      <c r="F7021" s="7">
        <f>(((20-15)/(MIN($E$2:$E$8761)-15))*Data[[#This Row],[temperatuur]])+18.151</f>
        <v>14.369487394957982</v>
      </c>
      <c r="G7021" s="7">
        <f>Data[[#This Row],[Tintern ]]-Data[[#This Row],[temperatuur]]</f>
        <v>-3.6305126050420178</v>
      </c>
      <c r="H7021" s="7">
        <f>ROUND(IF(Data[[#This Row],[deltaT]]&gt;0,(Data[[#This Row],[Tintern ]]-Data[[#This Row],[temperatuur]])*Uitgangspunten!$B$9,0),1)</f>
        <v>0</v>
      </c>
      <c r="I7021"/>
      <c r="J7021"/>
      <c r="K7021" s="6"/>
      <c r="O7021" s="5"/>
      <c r="P7021" s="8"/>
      <c r="U7021"/>
      <c r="V7021"/>
    </row>
    <row r="7022" spans="1:22" x14ac:dyDescent="0.25">
      <c r="A7022">
        <v>2011</v>
      </c>
      <c r="B7022">
        <v>6</v>
      </c>
      <c r="C7022">
        <v>29</v>
      </c>
      <c r="D7022">
        <v>13</v>
      </c>
      <c r="E7022" s="13">
        <v>18.400000000000002</v>
      </c>
      <c r="F7022" s="7">
        <f>(((20-15)/(MIN($E$2:$E$8761)-15))*Data[[#This Row],[temperatuur]])+18.151</f>
        <v>14.285453781512604</v>
      </c>
      <c r="G7022" s="7">
        <f>Data[[#This Row],[Tintern ]]-Data[[#This Row],[temperatuur]]</f>
        <v>-4.1145462184873978</v>
      </c>
      <c r="H7022" s="7">
        <f>ROUND(IF(Data[[#This Row],[deltaT]]&gt;0,(Data[[#This Row],[Tintern ]]-Data[[#This Row],[temperatuur]])*Uitgangspunten!$B$9,0),1)</f>
        <v>0</v>
      </c>
      <c r="I7022"/>
      <c r="J7022"/>
      <c r="K7022" s="6"/>
      <c r="O7022" s="5"/>
      <c r="P7022" s="8"/>
      <c r="U7022"/>
      <c r="V7022"/>
    </row>
    <row r="7023" spans="1:22" x14ac:dyDescent="0.25">
      <c r="A7023">
        <v>2011</v>
      </c>
      <c r="B7023">
        <v>6</v>
      </c>
      <c r="C7023">
        <v>29</v>
      </c>
      <c r="D7023">
        <v>14</v>
      </c>
      <c r="E7023" s="13">
        <v>19.200000000000003</v>
      </c>
      <c r="F7023" s="7">
        <f>(((20-15)/(MIN($E$2:$E$8761)-15))*Data[[#This Row],[temperatuur]])+18.151</f>
        <v>14.117386554621849</v>
      </c>
      <c r="G7023" s="7">
        <f>Data[[#This Row],[Tintern ]]-Data[[#This Row],[temperatuur]]</f>
        <v>-5.0826134453781542</v>
      </c>
      <c r="H7023" s="7">
        <f>ROUND(IF(Data[[#This Row],[deltaT]]&gt;0,(Data[[#This Row],[Tintern ]]-Data[[#This Row],[temperatuur]])*Uitgangspunten!$B$9,0),1)</f>
        <v>0</v>
      </c>
      <c r="I7023"/>
      <c r="J7023"/>
      <c r="K7023" s="6"/>
      <c r="O7023" s="5"/>
      <c r="P7023" s="8"/>
      <c r="U7023"/>
      <c r="V7023"/>
    </row>
    <row r="7024" spans="1:22" x14ac:dyDescent="0.25">
      <c r="A7024">
        <v>2011</v>
      </c>
      <c r="B7024">
        <v>6</v>
      </c>
      <c r="C7024">
        <v>29</v>
      </c>
      <c r="D7024">
        <v>15</v>
      </c>
      <c r="E7024" s="13">
        <v>18.8</v>
      </c>
      <c r="F7024" s="7">
        <f>(((20-15)/(MIN($E$2:$E$8761)-15))*Data[[#This Row],[temperatuur]])+18.151</f>
        <v>14.201420168067227</v>
      </c>
      <c r="G7024" s="7">
        <f>Data[[#This Row],[Tintern ]]-Data[[#This Row],[temperatuur]]</f>
        <v>-4.5985798319327742</v>
      </c>
      <c r="H7024" s="7">
        <f>ROUND(IF(Data[[#This Row],[deltaT]]&gt;0,(Data[[#This Row],[Tintern ]]-Data[[#This Row],[temperatuur]])*Uitgangspunten!$B$9,0),1)</f>
        <v>0</v>
      </c>
      <c r="I7024"/>
      <c r="J7024"/>
      <c r="K7024" s="6"/>
      <c r="O7024" s="5"/>
      <c r="P7024" s="8"/>
      <c r="U7024"/>
      <c r="V7024"/>
    </row>
    <row r="7025" spans="1:22" x14ac:dyDescent="0.25">
      <c r="A7025">
        <v>2011</v>
      </c>
      <c r="B7025">
        <v>6</v>
      </c>
      <c r="C7025">
        <v>29</v>
      </c>
      <c r="D7025">
        <v>16</v>
      </c>
      <c r="E7025" s="13">
        <v>18.8</v>
      </c>
      <c r="F7025" s="7">
        <f>(((20-15)/(MIN($E$2:$E$8761)-15))*Data[[#This Row],[temperatuur]])+18.151</f>
        <v>14.201420168067227</v>
      </c>
      <c r="G7025" s="7">
        <f>Data[[#This Row],[Tintern ]]-Data[[#This Row],[temperatuur]]</f>
        <v>-4.5985798319327742</v>
      </c>
      <c r="H7025" s="7">
        <f>ROUND(IF(Data[[#This Row],[deltaT]]&gt;0,(Data[[#This Row],[Tintern ]]-Data[[#This Row],[temperatuur]])*Uitgangspunten!$B$9,0),1)</f>
        <v>0</v>
      </c>
      <c r="I7025"/>
      <c r="J7025"/>
      <c r="K7025" s="6"/>
      <c r="O7025" s="5"/>
      <c r="P7025" s="8"/>
      <c r="U7025"/>
      <c r="V7025"/>
    </row>
    <row r="7026" spans="1:22" x14ac:dyDescent="0.25">
      <c r="A7026">
        <v>2011</v>
      </c>
      <c r="B7026">
        <v>6</v>
      </c>
      <c r="C7026">
        <v>29</v>
      </c>
      <c r="D7026">
        <v>17</v>
      </c>
      <c r="E7026" s="13">
        <v>17.900000000000002</v>
      </c>
      <c r="F7026" s="7">
        <f>(((20-15)/(MIN($E$2:$E$8761)-15))*Data[[#This Row],[temperatuur]])+18.151</f>
        <v>14.390495798319327</v>
      </c>
      <c r="G7026" s="7">
        <f>Data[[#This Row],[Tintern ]]-Data[[#This Row],[temperatuur]]</f>
        <v>-3.5095042016806755</v>
      </c>
      <c r="H7026" s="7">
        <f>ROUND(IF(Data[[#This Row],[deltaT]]&gt;0,(Data[[#This Row],[Tintern ]]-Data[[#This Row],[temperatuur]])*Uitgangspunten!$B$9,0),1)</f>
        <v>0</v>
      </c>
      <c r="I7026"/>
      <c r="J7026"/>
      <c r="K7026" s="6"/>
      <c r="O7026" s="5"/>
      <c r="P7026" s="8"/>
      <c r="U7026"/>
      <c r="V7026"/>
    </row>
    <row r="7027" spans="1:22" x14ac:dyDescent="0.25">
      <c r="A7027">
        <v>2011</v>
      </c>
      <c r="B7027">
        <v>6</v>
      </c>
      <c r="C7027">
        <v>29</v>
      </c>
      <c r="D7027">
        <v>18</v>
      </c>
      <c r="E7027" s="13">
        <v>17.600000000000001</v>
      </c>
      <c r="F7027" s="7">
        <f>(((20-15)/(MIN($E$2:$E$8761)-15))*Data[[#This Row],[temperatuur]])+18.151</f>
        <v>14.45352100840336</v>
      </c>
      <c r="G7027" s="7">
        <f>Data[[#This Row],[Tintern ]]-Data[[#This Row],[temperatuur]]</f>
        <v>-3.1464789915966414</v>
      </c>
      <c r="H7027" s="7">
        <f>ROUND(IF(Data[[#This Row],[deltaT]]&gt;0,(Data[[#This Row],[Tintern ]]-Data[[#This Row],[temperatuur]])*Uitgangspunten!$B$9,0),1)</f>
        <v>0</v>
      </c>
      <c r="I7027"/>
      <c r="J7027"/>
      <c r="K7027" s="6"/>
      <c r="O7027" s="5"/>
      <c r="P7027" s="8"/>
      <c r="U7027"/>
      <c r="V7027"/>
    </row>
    <row r="7028" spans="1:22" x14ac:dyDescent="0.25">
      <c r="A7028">
        <v>2011</v>
      </c>
      <c r="B7028">
        <v>6</v>
      </c>
      <c r="C7028">
        <v>29</v>
      </c>
      <c r="D7028">
        <v>19</v>
      </c>
      <c r="E7028" s="13">
        <v>16.8</v>
      </c>
      <c r="F7028" s="7">
        <f>(((20-15)/(MIN($E$2:$E$8761)-15))*Data[[#This Row],[temperatuur]])+18.151</f>
        <v>14.621588235294118</v>
      </c>
      <c r="G7028" s="7">
        <f>Data[[#This Row],[Tintern ]]-Data[[#This Row],[temperatuur]]</f>
        <v>-2.1784117647058832</v>
      </c>
      <c r="H7028" s="7">
        <f>ROUND(IF(Data[[#This Row],[deltaT]]&gt;0,(Data[[#This Row],[Tintern ]]-Data[[#This Row],[temperatuur]])*Uitgangspunten!$B$9,0),1)</f>
        <v>0</v>
      </c>
      <c r="I7028"/>
      <c r="J7028"/>
      <c r="K7028" s="6"/>
      <c r="O7028" s="5"/>
      <c r="P7028" s="8"/>
      <c r="U7028"/>
      <c r="V7028"/>
    </row>
    <row r="7029" spans="1:22" x14ac:dyDescent="0.25">
      <c r="A7029">
        <v>2011</v>
      </c>
      <c r="B7029">
        <v>6</v>
      </c>
      <c r="C7029">
        <v>29</v>
      </c>
      <c r="D7029">
        <v>20</v>
      </c>
      <c r="E7029" s="13">
        <v>15.200000000000001</v>
      </c>
      <c r="F7029" s="7">
        <f>(((20-15)/(MIN($E$2:$E$8761)-15))*Data[[#This Row],[temperatuur]])+18.151</f>
        <v>14.957722689075631</v>
      </c>
      <c r="G7029" s="7">
        <f>Data[[#This Row],[Tintern ]]-Data[[#This Row],[temperatuur]]</f>
        <v>-0.24227731092437033</v>
      </c>
      <c r="H7029" s="7">
        <f>ROUND(IF(Data[[#This Row],[deltaT]]&gt;0,(Data[[#This Row],[Tintern ]]-Data[[#This Row],[temperatuur]])*Uitgangspunten!$B$9,0),1)</f>
        <v>0</v>
      </c>
      <c r="I7029"/>
      <c r="J7029"/>
      <c r="K7029" s="6"/>
      <c r="O7029" s="5"/>
      <c r="P7029" s="8"/>
      <c r="U7029"/>
      <c r="V7029"/>
    </row>
    <row r="7030" spans="1:22" x14ac:dyDescent="0.25">
      <c r="A7030">
        <v>2011</v>
      </c>
      <c r="B7030">
        <v>6</v>
      </c>
      <c r="C7030">
        <v>30</v>
      </c>
      <c r="D7030">
        <v>7</v>
      </c>
      <c r="E7030" s="13">
        <v>15.9</v>
      </c>
      <c r="F7030" s="7">
        <f>(((20-15)/(MIN($E$2:$E$8761)-15))*Data[[#This Row],[temperatuur]])+18.151</f>
        <v>14.810663865546218</v>
      </c>
      <c r="G7030" s="7">
        <f>Data[[#This Row],[Tintern ]]-Data[[#This Row],[temperatuur]]</f>
        <v>-1.0893361344537826</v>
      </c>
      <c r="H7030" s="7">
        <f>ROUND(IF(Data[[#This Row],[deltaT]]&gt;0,(Data[[#This Row],[Tintern ]]-Data[[#This Row],[temperatuur]])*Uitgangspunten!$B$9,0),1)</f>
        <v>0</v>
      </c>
      <c r="I7030"/>
      <c r="J7030"/>
      <c r="K7030" s="6"/>
      <c r="O7030" s="5"/>
      <c r="P7030" s="8"/>
      <c r="U7030"/>
      <c r="V7030"/>
    </row>
    <row r="7031" spans="1:22" x14ac:dyDescent="0.25">
      <c r="A7031">
        <v>2011</v>
      </c>
      <c r="B7031">
        <v>6</v>
      </c>
      <c r="C7031">
        <v>30</v>
      </c>
      <c r="D7031">
        <v>8</v>
      </c>
      <c r="E7031" s="13">
        <v>16.900000000000002</v>
      </c>
      <c r="F7031" s="7">
        <f>(((20-15)/(MIN($E$2:$E$8761)-15))*Data[[#This Row],[temperatuur]])+18.151</f>
        <v>14.600579831932773</v>
      </c>
      <c r="G7031" s="7">
        <f>Data[[#This Row],[Tintern ]]-Data[[#This Row],[temperatuur]]</f>
        <v>-2.299420168067229</v>
      </c>
      <c r="H7031" s="7">
        <f>ROUND(IF(Data[[#This Row],[deltaT]]&gt;0,(Data[[#This Row],[Tintern ]]-Data[[#This Row],[temperatuur]])*Uitgangspunten!$B$9,0),1)</f>
        <v>0</v>
      </c>
      <c r="I7031"/>
      <c r="J7031"/>
      <c r="K7031" s="6"/>
      <c r="O7031" s="5"/>
      <c r="P7031" s="8"/>
      <c r="U7031"/>
      <c r="V7031"/>
    </row>
    <row r="7032" spans="1:22" x14ac:dyDescent="0.25">
      <c r="A7032">
        <v>2011</v>
      </c>
      <c r="B7032">
        <v>6</v>
      </c>
      <c r="C7032">
        <v>30</v>
      </c>
      <c r="D7032">
        <v>9</v>
      </c>
      <c r="E7032" s="13">
        <v>17.400000000000002</v>
      </c>
      <c r="F7032" s="7">
        <f>(((20-15)/(MIN($E$2:$E$8761)-15))*Data[[#This Row],[temperatuur]])+18.151</f>
        <v>14.495537815126049</v>
      </c>
      <c r="G7032" s="7">
        <f>Data[[#This Row],[Tintern ]]-Data[[#This Row],[temperatuur]]</f>
        <v>-2.9044621848739531</v>
      </c>
      <c r="H7032" s="7">
        <f>ROUND(IF(Data[[#This Row],[deltaT]]&gt;0,(Data[[#This Row],[Tintern ]]-Data[[#This Row],[temperatuur]])*Uitgangspunten!$B$9,0),1)</f>
        <v>0</v>
      </c>
      <c r="I7032"/>
      <c r="J7032"/>
      <c r="K7032" s="6"/>
      <c r="O7032" s="5"/>
      <c r="P7032" s="8"/>
      <c r="U7032"/>
      <c r="V7032"/>
    </row>
    <row r="7033" spans="1:22" x14ac:dyDescent="0.25">
      <c r="A7033">
        <v>2011</v>
      </c>
      <c r="B7033">
        <v>6</v>
      </c>
      <c r="C7033">
        <v>30</v>
      </c>
      <c r="D7033">
        <v>10</v>
      </c>
      <c r="E7033" s="13">
        <v>18.600000000000001</v>
      </c>
      <c r="F7033" s="7">
        <f>(((20-15)/(MIN($E$2:$E$8761)-15))*Data[[#This Row],[temperatuur]])+18.151</f>
        <v>14.243436974789915</v>
      </c>
      <c r="G7033" s="7">
        <f>Data[[#This Row],[Tintern ]]-Data[[#This Row],[temperatuur]]</f>
        <v>-4.356563025210086</v>
      </c>
      <c r="H7033" s="7">
        <f>ROUND(IF(Data[[#This Row],[deltaT]]&gt;0,(Data[[#This Row],[Tintern ]]-Data[[#This Row],[temperatuur]])*Uitgangspunten!$B$9,0),1)</f>
        <v>0</v>
      </c>
      <c r="I7033"/>
      <c r="J7033"/>
      <c r="K7033" s="6"/>
      <c r="O7033" s="5"/>
      <c r="P7033" s="8"/>
      <c r="U7033"/>
      <c r="V7033"/>
    </row>
    <row r="7034" spans="1:22" x14ac:dyDescent="0.25">
      <c r="A7034">
        <v>2011</v>
      </c>
      <c r="B7034">
        <v>6</v>
      </c>
      <c r="C7034">
        <v>30</v>
      </c>
      <c r="D7034">
        <v>11</v>
      </c>
      <c r="E7034" s="13">
        <v>18.100000000000001</v>
      </c>
      <c r="F7034" s="7">
        <f>(((20-15)/(MIN($E$2:$E$8761)-15))*Data[[#This Row],[temperatuur]])+18.151</f>
        <v>14.348478991596638</v>
      </c>
      <c r="G7034" s="7">
        <f>Data[[#This Row],[Tintern ]]-Data[[#This Row],[temperatuur]]</f>
        <v>-3.7515210084033637</v>
      </c>
      <c r="H7034" s="7">
        <f>ROUND(IF(Data[[#This Row],[deltaT]]&gt;0,(Data[[#This Row],[Tintern ]]-Data[[#This Row],[temperatuur]])*Uitgangspunten!$B$9,0),1)</f>
        <v>0</v>
      </c>
      <c r="I7034">
        <f>(MAX(E7010:E7033)+MIN(E7010:E7033))/20</f>
        <v>1.7200000000000002</v>
      </c>
      <c r="J7034"/>
      <c r="K7034" s="6"/>
      <c r="O7034" s="5"/>
      <c r="P7034" s="8"/>
      <c r="U7034"/>
      <c r="V7034"/>
    </row>
    <row r="7035" spans="1:22" x14ac:dyDescent="0.25">
      <c r="A7035">
        <v>2011</v>
      </c>
      <c r="B7035">
        <v>6</v>
      </c>
      <c r="C7035">
        <v>30</v>
      </c>
      <c r="D7035">
        <v>12</v>
      </c>
      <c r="E7035" s="13">
        <v>19.3</v>
      </c>
      <c r="F7035" s="7">
        <f>(((20-15)/(MIN($E$2:$E$8761)-15))*Data[[#This Row],[temperatuur]])+18.151</f>
        <v>14.096378151260504</v>
      </c>
      <c r="G7035" s="7">
        <f>Data[[#This Row],[Tintern ]]-Data[[#This Row],[temperatuur]]</f>
        <v>-5.2036218487394965</v>
      </c>
      <c r="H7035" s="7">
        <f>ROUND(IF(Data[[#This Row],[deltaT]]&gt;0,(Data[[#This Row],[Tintern ]]-Data[[#This Row],[temperatuur]])*Uitgangspunten!$B$9,0),1)</f>
        <v>0</v>
      </c>
      <c r="I7035"/>
      <c r="J7035"/>
      <c r="K7035" s="6"/>
      <c r="O7035" s="5"/>
      <c r="P7035" s="8"/>
      <c r="U7035"/>
      <c r="V7035"/>
    </row>
    <row r="7036" spans="1:22" x14ac:dyDescent="0.25">
      <c r="A7036">
        <v>2011</v>
      </c>
      <c r="B7036">
        <v>6</v>
      </c>
      <c r="C7036">
        <v>30</v>
      </c>
      <c r="D7036">
        <v>13</v>
      </c>
      <c r="E7036" s="13">
        <v>18.8</v>
      </c>
      <c r="F7036" s="7">
        <f>(((20-15)/(MIN($E$2:$E$8761)-15))*Data[[#This Row],[temperatuur]])+18.151</f>
        <v>14.201420168067227</v>
      </c>
      <c r="G7036" s="7">
        <f>Data[[#This Row],[Tintern ]]-Data[[#This Row],[temperatuur]]</f>
        <v>-4.5985798319327742</v>
      </c>
      <c r="H7036" s="7">
        <f>ROUND(IF(Data[[#This Row],[deltaT]]&gt;0,(Data[[#This Row],[Tintern ]]-Data[[#This Row],[temperatuur]])*Uitgangspunten!$B$9,0),1)</f>
        <v>0</v>
      </c>
      <c r="I7036"/>
      <c r="J7036"/>
      <c r="K7036" s="6"/>
      <c r="O7036" s="5"/>
      <c r="P7036" s="8"/>
      <c r="U7036"/>
      <c r="V7036"/>
    </row>
    <row r="7037" spans="1:22" x14ac:dyDescent="0.25">
      <c r="A7037">
        <v>2011</v>
      </c>
      <c r="B7037">
        <v>6</v>
      </c>
      <c r="C7037">
        <v>30</v>
      </c>
      <c r="D7037">
        <v>14</v>
      </c>
      <c r="E7037" s="13">
        <v>18.600000000000001</v>
      </c>
      <c r="F7037" s="7">
        <f>(((20-15)/(MIN($E$2:$E$8761)-15))*Data[[#This Row],[temperatuur]])+18.151</f>
        <v>14.243436974789915</v>
      </c>
      <c r="G7037" s="7">
        <f>Data[[#This Row],[Tintern ]]-Data[[#This Row],[temperatuur]]</f>
        <v>-4.356563025210086</v>
      </c>
      <c r="H7037" s="7">
        <f>ROUND(IF(Data[[#This Row],[deltaT]]&gt;0,(Data[[#This Row],[Tintern ]]-Data[[#This Row],[temperatuur]])*Uitgangspunten!$B$9,0),1)</f>
        <v>0</v>
      </c>
      <c r="I7037"/>
      <c r="J7037"/>
      <c r="K7037" s="6"/>
      <c r="O7037" s="5"/>
      <c r="P7037" s="8"/>
      <c r="U7037"/>
      <c r="V7037"/>
    </row>
    <row r="7038" spans="1:22" x14ac:dyDescent="0.25">
      <c r="A7038">
        <v>2011</v>
      </c>
      <c r="B7038">
        <v>6</v>
      </c>
      <c r="C7038">
        <v>30</v>
      </c>
      <c r="D7038">
        <v>15</v>
      </c>
      <c r="E7038" s="13">
        <v>18.3</v>
      </c>
      <c r="F7038" s="7">
        <f>(((20-15)/(MIN($E$2:$E$8761)-15))*Data[[#This Row],[temperatuur]])+18.151</f>
        <v>14.306462184873949</v>
      </c>
      <c r="G7038" s="7">
        <f>Data[[#This Row],[Tintern ]]-Data[[#This Row],[temperatuur]]</f>
        <v>-3.9935378151260519</v>
      </c>
      <c r="H7038" s="7">
        <f>ROUND(IF(Data[[#This Row],[deltaT]]&gt;0,(Data[[#This Row],[Tintern ]]-Data[[#This Row],[temperatuur]])*Uitgangspunten!$B$9,0),1)</f>
        <v>0</v>
      </c>
      <c r="I7038"/>
      <c r="J7038"/>
      <c r="K7038" s="6"/>
      <c r="O7038" s="5"/>
      <c r="P7038" s="8"/>
      <c r="U7038"/>
      <c r="V7038"/>
    </row>
    <row r="7039" spans="1:22" x14ac:dyDescent="0.25">
      <c r="A7039">
        <v>2011</v>
      </c>
      <c r="B7039">
        <v>6</v>
      </c>
      <c r="C7039">
        <v>30</v>
      </c>
      <c r="D7039">
        <v>16</v>
      </c>
      <c r="E7039" s="13">
        <v>18.600000000000001</v>
      </c>
      <c r="F7039" s="7">
        <f>(((20-15)/(MIN($E$2:$E$8761)-15))*Data[[#This Row],[temperatuur]])+18.151</f>
        <v>14.243436974789915</v>
      </c>
      <c r="G7039" s="7">
        <f>Data[[#This Row],[Tintern ]]-Data[[#This Row],[temperatuur]]</f>
        <v>-4.356563025210086</v>
      </c>
      <c r="H7039" s="7">
        <f>ROUND(IF(Data[[#This Row],[deltaT]]&gt;0,(Data[[#This Row],[Tintern ]]-Data[[#This Row],[temperatuur]])*Uitgangspunten!$B$9,0),1)</f>
        <v>0</v>
      </c>
      <c r="I7039"/>
      <c r="J7039"/>
      <c r="K7039" s="6"/>
      <c r="O7039" s="5"/>
      <c r="P7039" s="8"/>
      <c r="U7039"/>
      <c r="V7039"/>
    </row>
    <row r="7040" spans="1:22" x14ac:dyDescent="0.25">
      <c r="A7040">
        <v>2011</v>
      </c>
      <c r="B7040">
        <v>6</v>
      </c>
      <c r="C7040">
        <v>30</v>
      </c>
      <c r="D7040">
        <v>17</v>
      </c>
      <c r="E7040" s="13">
        <v>17.100000000000001</v>
      </c>
      <c r="F7040" s="7">
        <f>(((20-15)/(MIN($E$2:$E$8761)-15))*Data[[#This Row],[temperatuur]])+18.151</f>
        <v>14.558563025210084</v>
      </c>
      <c r="G7040" s="7">
        <f>Data[[#This Row],[Tintern ]]-Data[[#This Row],[temperatuur]]</f>
        <v>-2.5414369747899173</v>
      </c>
      <c r="H7040" s="7">
        <f>ROUND(IF(Data[[#This Row],[deltaT]]&gt;0,(Data[[#This Row],[Tintern ]]-Data[[#This Row],[temperatuur]])*Uitgangspunten!$B$9,0),1)</f>
        <v>0</v>
      </c>
      <c r="I7040"/>
      <c r="J7040"/>
      <c r="K7040" s="6"/>
      <c r="O7040" s="5"/>
      <c r="P7040" s="8"/>
      <c r="U7040"/>
      <c r="V7040"/>
    </row>
    <row r="7041" spans="1:22" x14ac:dyDescent="0.25">
      <c r="A7041">
        <v>2011</v>
      </c>
      <c r="B7041">
        <v>6</v>
      </c>
      <c r="C7041">
        <v>30</v>
      </c>
      <c r="D7041">
        <v>18</v>
      </c>
      <c r="E7041" s="13">
        <v>16.3</v>
      </c>
      <c r="F7041" s="7">
        <f>(((20-15)/(MIN($E$2:$E$8761)-15))*Data[[#This Row],[temperatuur]])+18.151</f>
        <v>14.72663025210084</v>
      </c>
      <c r="G7041" s="7">
        <f>Data[[#This Row],[Tintern ]]-Data[[#This Row],[temperatuur]]</f>
        <v>-1.5733697478991608</v>
      </c>
      <c r="H7041" s="7">
        <f>ROUND(IF(Data[[#This Row],[deltaT]]&gt;0,(Data[[#This Row],[Tintern ]]-Data[[#This Row],[temperatuur]])*Uitgangspunten!$B$9,0),1)</f>
        <v>0</v>
      </c>
      <c r="I7041"/>
      <c r="J7041"/>
      <c r="K7041" s="6"/>
      <c r="O7041" s="5"/>
      <c r="P7041" s="8"/>
      <c r="U7041"/>
      <c r="V7041"/>
    </row>
    <row r="7042" spans="1:22" x14ac:dyDescent="0.25">
      <c r="A7042">
        <v>2008</v>
      </c>
      <c r="B7042">
        <v>7</v>
      </c>
      <c r="C7042">
        <v>1</v>
      </c>
      <c r="D7042">
        <v>6</v>
      </c>
      <c r="E7042" s="13">
        <v>17.3</v>
      </c>
      <c r="F7042" s="7">
        <f>(((20-15)/(MIN($E$2:$E$8761)-15))*Data[[#This Row],[temperatuur]])+18.151</f>
        <v>14.516546218487395</v>
      </c>
      <c r="G7042" s="7">
        <f>Data[[#This Row],[Tintern ]]-Data[[#This Row],[temperatuur]]</f>
        <v>-2.7834537815126055</v>
      </c>
      <c r="H7042" s="7">
        <f>ROUND(IF(Data[[#This Row],[deltaT]]&gt;0,(Data[[#This Row],[Tintern ]]-Data[[#This Row],[temperatuur]])*Uitgangspunten!$B$9,0),1)</f>
        <v>0</v>
      </c>
      <c r="I7042"/>
      <c r="J7042"/>
      <c r="K7042" s="6"/>
      <c r="O7042" s="5"/>
      <c r="P7042" s="8"/>
      <c r="U7042"/>
      <c r="V7042"/>
    </row>
    <row r="7043" spans="1:22" x14ac:dyDescent="0.25">
      <c r="A7043">
        <v>2008</v>
      </c>
      <c r="B7043">
        <v>7</v>
      </c>
      <c r="C7043">
        <v>1</v>
      </c>
      <c r="D7043">
        <v>7</v>
      </c>
      <c r="E7043" s="13">
        <v>20.100000000000001</v>
      </c>
      <c r="F7043" s="7">
        <f>(((20-15)/(MIN($E$2:$E$8761)-15))*Data[[#This Row],[temperatuur]])+18.151</f>
        <v>13.928310924369747</v>
      </c>
      <c r="G7043" s="7">
        <f>Data[[#This Row],[Tintern ]]-Data[[#This Row],[temperatuur]]</f>
        <v>-6.1716890756302547</v>
      </c>
      <c r="H7043" s="7">
        <f>ROUND(IF(Data[[#This Row],[deltaT]]&gt;0,(Data[[#This Row],[Tintern ]]-Data[[#This Row],[temperatuur]])*Uitgangspunten!$B$9,0),1)</f>
        <v>0</v>
      </c>
      <c r="I7043"/>
      <c r="J7043"/>
      <c r="K7043" s="6"/>
      <c r="O7043" s="5"/>
      <c r="P7043" s="8"/>
      <c r="U7043"/>
      <c r="V7043"/>
    </row>
    <row r="7044" spans="1:22" x14ac:dyDescent="0.25">
      <c r="A7044">
        <v>2008</v>
      </c>
      <c r="B7044">
        <v>7</v>
      </c>
      <c r="C7044">
        <v>1</v>
      </c>
      <c r="D7044">
        <v>8</v>
      </c>
      <c r="E7044" s="13">
        <v>21.200000000000003</v>
      </c>
      <c r="F7044" s="7">
        <f>(((20-15)/(MIN($E$2:$E$8761)-15))*Data[[#This Row],[temperatuur]])+18.151</f>
        <v>13.697218487394956</v>
      </c>
      <c r="G7044" s="7">
        <f>Data[[#This Row],[Tintern ]]-Data[[#This Row],[temperatuur]]</f>
        <v>-7.502781512605047</v>
      </c>
      <c r="H7044" s="7">
        <f>ROUND(IF(Data[[#This Row],[deltaT]]&gt;0,(Data[[#This Row],[Tintern ]]-Data[[#This Row],[temperatuur]])*Uitgangspunten!$B$9,0),1)</f>
        <v>0</v>
      </c>
      <c r="I7044"/>
      <c r="J7044"/>
      <c r="K7044" s="6"/>
      <c r="O7044" s="5"/>
      <c r="P7044" s="8"/>
      <c r="U7044"/>
      <c r="V7044"/>
    </row>
    <row r="7045" spans="1:22" x14ac:dyDescent="0.25">
      <c r="A7045">
        <v>2008</v>
      </c>
      <c r="B7045">
        <v>7</v>
      </c>
      <c r="C7045">
        <v>1</v>
      </c>
      <c r="D7045">
        <v>9</v>
      </c>
      <c r="E7045" s="13">
        <v>22.200000000000003</v>
      </c>
      <c r="F7045" s="7">
        <f>(((20-15)/(MIN($E$2:$E$8761)-15))*Data[[#This Row],[temperatuur]])+18.151</f>
        <v>13.487134453781511</v>
      </c>
      <c r="G7045" s="7">
        <f>Data[[#This Row],[Tintern ]]-Data[[#This Row],[temperatuur]]</f>
        <v>-8.7128655462184916</v>
      </c>
      <c r="H7045" s="7">
        <f>ROUND(IF(Data[[#This Row],[deltaT]]&gt;0,(Data[[#This Row],[Tintern ]]-Data[[#This Row],[temperatuur]])*Uitgangspunten!$B$9,0),1)</f>
        <v>0</v>
      </c>
      <c r="I7045"/>
      <c r="J7045"/>
      <c r="K7045" s="6"/>
      <c r="O7045" s="5"/>
      <c r="P7045" s="8"/>
      <c r="U7045"/>
      <c r="V7045"/>
    </row>
    <row r="7046" spans="1:22" x14ac:dyDescent="0.25">
      <c r="A7046">
        <v>2008</v>
      </c>
      <c r="B7046">
        <v>7</v>
      </c>
      <c r="C7046">
        <v>1</v>
      </c>
      <c r="D7046">
        <v>10</v>
      </c>
      <c r="E7046" s="13">
        <v>22.900000000000002</v>
      </c>
      <c r="F7046" s="7">
        <f>(((20-15)/(MIN($E$2:$E$8761)-15))*Data[[#This Row],[temperatuur]])+18.151</f>
        <v>13.3400756302521</v>
      </c>
      <c r="G7046" s="7">
        <f>Data[[#This Row],[Tintern ]]-Data[[#This Row],[temperatuur]]</f>
        <v>-9.5599243697479022</v>
      </c>
      <c r="H7046" s="7">
        <f>ROUND(IF(Data[[#This Row],[deltaT]]&gt;0,(Data[[#This Row],[Tintern ]]-Data[[#This Row],[temperatuur]])*Uitgangspunten!$B$9,0),1)</f>
        <v>0</v>
      </c>
      <c r="I7046"/>
      <c r="J7046"/>
      <c r="K7046" s="6"/>
      <c r="O7046" s="5"/>
      <c r="P7046" s="8"/>
      <c r="U7046"/>
      <c r="V7046"/>
    </row>
    <row r="7047" spans="1:22" x14ac:dyDescent="0.25">
      <c r="A7047">
        <v>2008</v>
      </c>
      <c r="B7047">
        <v>7</v>
      </c>
      <c r="C7047">
        <v>1</v>
      </c>
      <c r="D7047">
        <v>11</v>
      </c>
      <c r="E7047" s="13">
        <v>24.1</v>
      </c>
      <c r="F7047" s="7">
        <f>(((20-15)/(MIN($E$2:$E$8761)-15))*Data[[#This Row],[temperatuur]])+18.151</f>
        <v>13.087974789915965</v>
      </c>
      <c r="G7047" s="7">
        <f>Data[[#This Row],[Tintern ]]-Data[[#This Row],[temperatuur]]</f>
        <v>-11.012025210084037</v>
      </c>
      <c r="H7047" s="7">
        <f>ROUND(IF(Data[[#This Row],[deltaT]]&gt;0,(Data[[#This Row],[Tintern ]]-Data[[#This Row],[temperatuur]])*Uitgangspunten!$B$9,0),1)</f>
        <v>0</v>
      </c>
      <c r="I7047"/>
      <c r="J7047"/>
      <c r="K7047" s="6"/>
      <c r="O7047" s="5"/>
      <c r="P7047" s="8"/>
      <c r="U7047"/>
      <c r="V7047"/>
    </row>
    <row r="7048" spans="1:22" x14ac:dyDescent="0.25">
      <c r="A7048">
        <v>2008</v>
      </c>
      <c r="B7048">
        <v>7</v>
      </c>
      <c r="C7048">
        <v>1</v>
      </c>
      <c r="D7048">
        <v>12</v>
      </c>
      <c r="E7048" s="13">
        <v>24.6</v>
      </c>
      <c r="F7048" s="7">
        <f>(((20-15)/(MIN($E$2:$E$8761)-15))*Data[[#This Row],[temperatuur]])+18.151</f>
        <v>12.982932773109244</v>
      </c>
      <c r="G7048" s="7">
        <f>Data[[#This Row],[Tintern ]]-Data[[#This Row],[temperatuur]]</f>
        <v>-11.617067226890757</v>
      </c>
      <c r="H7048" s="7">
        <f>ROUND(IF(Data[[#This Row],[deltaT]]&gt;0,(Data[[#This Row],[Tintern ]]-Data[[#This Row],[temperatuur]])*Uitgangspunten!$B$9,0),1)</f>
        <v>0</v>
      </c>
      <c r="I7048"/>
      <c r="J7048"/>
      <c r="K7048" s="6"/>
      <c r="O7048" s="5"/>
      <c r="P7048" s="8"/>
      <c r="U7048"/>
      <c r="V7048"/>
    </row>
    <row r="7049" spans="1:22" x14ac:dyDescent="0.25">
      <c r="A7049">
        <v>2008</v>
      </c>
      <c r="B7049">
        <v>7</v>
      </c>
      <c r="C7049">
        <v>1</v>
      </c>
      <c r="D7049">
        <v>13</v>
      </c>
      <c r="E7049" s="13">
        <v>25.900000000000002</v>
      </c>
      <c r="F7049" s="7">
        <f>(((20-15)/(MIN($E$2:$E$8761)-15))*Data[[#This Row],[temperatuur]])+18.151</f>
        <v>12.709823529411764</v>
      </c>
      <c r="G7049" s="7">
        <f>Data[[#This Row],[Tintern ]]-Data[[#This Row],[temperatuur]]</f>
        <v>-13.190176470588238</v>
      </c>
      <c r="H7049" s="7">
        <f>ROUND(IF(Data[[#This Row],[deltaT]]&gt;0,(Data[[#This Row],[Tintern ]]-Data[[#This Row],[temperatuur]])*Uitgangspunten!$B$9,0),1)</f>
        <v>0</v>
      </c>
      <c r="I7049"/>
      <c r="J7049"/>
      <c r="K7049" s="6"/>
      <c r="O7049" s="5"/>
      <c r="P7049" s="8"/>
      <c r="U7049"/>
      <c r="V7049"/>
    </row>
    <row r="7050" spans="1:22" x14ac:dyDescent="0.25">
      <c r="A7050">
        <v>2008</v>
      </c>
      <c r="B7050">
        <v>7</v>
      </c>
      <c r="C7050">
        <v>1</v>
      </c>
      <c r="D7050">
        <v>14</v>
      </c>
      <c r="E7050" s="13">
        <v>26.400000000000002</v>
      </c>
      <c r="F7050" s="7">
        <f>(((20-15)/(MIN($E$2:$E$8761)-15))*Data[[#This Row],[temperatuur]])+18.151</f>
        <v>12.60478151260504</v>
      </c>
      <c r="G7050" s="7">
        <f>Data[[#This Row],[Tintern ]]-Data[[#This Row],[temperatuur]]</f>
        <v>-13.795218487394962</v>
      </c>
      <c r="H7050" s="7">
        <f>ROUND(IF(Data[[#This Row],[deltaT]]&gt;0,(Data[[#This Row],[Tintern ]]-Data[[#This Row],[temperatuur]])*Uitgangspunten!$B$9,0),1)</f>
        <v>0</v>
      </c>
      <c r="I7050"/>
      <c r="J7050"/>
      <c r="K7050" s="6"/>
      <c r="O7050" s="5"/>
      <c r="P7050" s="8"/>
      <c r="U7050"/>
      <c r="V7050"/>
    </row>
    <row r="7051" spans="1:22" x14ac:dyDescent="0.25">
      <c r="A7051">
        <v>2008</v>
      </c>
      <c r="B7051">
        <v>7</v>
      </c>
      <c r="C7051">
        <v>1</v>
      </c>
      <c r="D7051">
        <v>15</v>
      </c>
      <c r="E7051" s="13">
        <v>27</v>
      </c>
      <c r="F7051" s="7">
        <f>(((20-15)/(MIN($E$2:$E$8761)-15))*Data[[#This Row],[temperatuur]])+18.151</f>
        <v>12.478731092436973</v>
      </c>
      <c r="G7051" s="7">
        <f>Data[[#This Row],[Tintern ]]-Data[[#This Row],[temperatuur]]</f>
        <v>-14.521268907563027</v>
      </c>
      <c r="H7051" s="7">
        <f>ROUND(IF(Data[[#This Row],[deltaT]]&gt;0,(Data[[#This Row],[Tintern ]]-Data[[#This Row],[temperatuur]])*Uitgangspunten!$B$9,0),1)</f>
        <v>0</v>
      </c>
      <c r="I7051"/>
      <c r="J7051"/>
      <c r="K7051" s="6"/>
      <c r="O7051" s="5"/>
      <c r="P7051" s="8"/>
      <c r="U7051"/>
      <c r="V7051"/>
    </row>
    <row r="7052" spans="1:22" x14ac:dyDescent="0.25">
      <c r="A7052">
        <v>2008</v>
      </c>
      <c r="B7052">
        <v>7</v>
      </c>
      <c r="C7052">
        <v>1</v>
      </c>
      <c r="D7052">
        <v>16</v>
      </c>
      <c r="E7052" s="13">
        <v>27.200000000000003</v>
      </c>
      <c r="F7052" s="7">
        <f>(((20-15)/(MIN($E$2:$E$8761)-15))*Data[[#This Row],[temperatuur]])+18.151</f>
        <v>12.436714285714285</v>
      </c>
      <c r="G7052" s="7">
        <f>Data[[#This Row],[Tintern ]]-Data[[#This Row],[temperatuur]]</f>
        <v>-14.763285714285718</v>
      </c>
      <c r="H7052" s="7">
        <f>ROUND(IF(Data[[#This Row],[deltaT]]&gt;0,(Data[[#This Row],[Tintern ]]-Data[[#This Row],[temperatuur]])*Uitgangspunten!$B$9,0),1)</f>
        <v>0</v>
      </c>
      <c r="I7052"/>
      <c r="J7052"/>
      <c r="K7052" s="6"/>
      <c r="O7052" s="5"/>
      <c r="P7052" s="8"/>
      <c r="U7052"/>
      <c r="V7052"/>
    </row>
    <row r="7053" spans="1:22" x14ac:dyDescent="0.25">
      <c r="A7053">
        <v>2008</v>
      </c>
      <c r="B7053">
        <v>7</v>
      </c>
      <c r="C7053">
        <v>1</v>
      </c>
      <c r="D7053">
        <v>17</v>
      </c>
      <c r="E7053" s="13">
        <v>27</v>
      </c>
      <c r="F7053" s="7">
        <f>(((20-15)/(MIN($E$2:$E$8761)-15))*Data[[#This Row],[temperatuur]])+18.151</f>
        <v>12.478731092436973</v>
      </c>
      <c r="G7053" s="7">
        <f>Data[[#This Row],[Tintern ]]-Data[[#This Row],[temperatuur]]</f>
        <v>-14.521268907563027</v>
      </c>
      <c r="H7053" s="7">
        <f>ROUND(IF(Data[[#This Row],[deltaT]]&gt;0,(Data[[#This Row],[Tintern ]]-Data[[#This Row],[temperatuur]])*Uitgangspunten!$B$9,0),1)</f>
        <v>0</v>
      </c>
      <c r="I7053"/>
      <c r="J7053"/>
      <c r="K7053" s="6"/>
      <c r="O7053" s="5"/>
      <c r="P7053" s="8"/>
      <c r="U7053"/>
      <c r="V7053"/>
    </row>
    <row r="7054" spans="1:22" x14ac:dyDescent="0.25">
      <c r="A7054">
        <v>2008</v>
      </c>
      <c r="B7054">
        <v>7</v>
      </c>
      <c r="C7054">
        <v>1</v>
      </c>
      <c r="D7054">
        <v>18</v>
      </c>
      <c r="E7054" s="13">
        <v>26.700000000000003</v>
      </c>
      <c r="F7054" s="7">
        <f>(((20-15)/(MIN($E$2:$E$8761)-15))*Data[[#This Row],[temperatuur]])+18.151</f>
        <v>12.541756302521009</v>
      </c>
      <c r="G7054" s="7">
        <f>Data[[#This Row],[Tintern ]]-Data[[#This Row],[temperatuur]]</f>
        <v>-14.158243697478994</v>
      </c>
      <c r="H7054" s="7">
        <f>ROUND(IF(Data[[#This Row],[deltaT]]&gt;0,(Data[[#This Row],[Tintern ]]-Data[[#This Row],[temperatuur]])*Uitgangspunten!$B$9,0),1)</f>
        <v>0</v>
      </c>
      <c r="I7054"/>
      <c r="J7054"/>
      <c r="K7054" s="6"/>
      <c r="O7054" s="5"/>
      <c r="P7054" s="8"/>
      <c r="U7054"/>
      <c r="V7054"/>
    </row>
    <row r="7055" spans="1:22" x14ac:dyDescent="0.25">
      <c r="A7055">
        <v>2008</v>
      </c>
      <c r="B7055">
        <v>7</v>
      </c>
      <c r="C7055">
        <v>1</v>
      </c>
      <c r="D7055">
        <v>19</v>
      </c>
      <c r="E7055" s="13">
        <v>24.400000000000002</v>
      </c>
      <c r="F7055" s="7">
        <f>(((20-15)/(MIN($E$2:$E$8761)-15))*Data[[#This Row],[temperatuur]])+18.151</f>
        <v>13.024949579831933</v>
      </c>
      <c r="G7055" s="7">
        <f>Data[[#This Row],[Tintern ]]-Data[[#This Row],[temperatuur]]</f>
        <v>-11.375050420168069</v>
      </c>
      <c r="H7055" s="7">
        <f>ROUND(IF(Data[[#This Row],[deltaT]]&gt;0,(Data[[#This Row],[Tintern ]]-Data[[#This Row],[temperatuur]])*Uitgangspunten!$B$9,0),1)</f>
        <v>0</v>
      </c>
      <c r="I7055"/>
      <c r="J7055"/>
      <c r="K7055" s="6"/>
      <c r="O7055" s="5"/>
      <c r="P7055" s="8"/>
      <c r="U7055"/>
      <c r="V7055"/>
    </row>
    <row r="7056" spans="1:22" x14ac:dyDescent="0.25">
      <c r="A7056">
        <v>2008</v>
      </c>
      <c r="B7056">
        <v>7</v>
      </c>
      <c r="C7056">
        <v>1</v>
      </c>
      <c r="D7056">
        <v>20</v>
      </c>
      <c r="E7056" s="13">
        <v>20.700000000000003</v>
      </c>
      <c r="F7056" s="7">
        <f>(((20-15)/(MIN($E$2:$E$8761)-15))*Data[[#This Row],[temperatuur]])+18.151</f>
        <v>13.80226050420168</v>
      </c>
      <c r="G7056" s="7">
        <f>Data[[#This Row],[Tintern ]]-Data[[#This Row],[temperatuur]]</f>
        <v>-6.8977394957983229</v>
      </c>
      <c r="H7056" s="7">
        <f>ROUND(IF(Data[[#This Row],[deltaT]]&gt;0,(Data[[#This Row],[Tintern ]]-Data[[#This Row],[temperatuur]])*Uitgangspunten!$B$9,0),1)</f>
        <v>0</v>
      </c>
      <c r="I7056"/>
      <c r="J7056"/>
      <c r="K7056" s="6"/>
      <c r="O7056" s="5"/>
      <c r="P7056" s="8"/>
      <c r="U7056"/>
      <c r="V7056"/>
    </row>
    <row r="7057" spans="1:22" x14ac:dyDescent="0.25">
      <c r="A7057">
        <v>2008</v>
      </c>
      <c r="B7057">
        <v>7</v>
      </c>
      <c r="C7057">
        <v>1</v>
      </c>
      <c r="D7057">
        <v>21</v>
      </c>
      <c r="E7057" s="13">
        <v>18.7</v>
      </c>
      <c r="F7057" s="7">
        <f>(((20-15)/(MIN($E$2:$E$8761)-15))*Data[[#This Row],[temperatuur]])+18.151</f>
        <v>14.222428571428571</v>
      </c>
      <c r="G7057" s="7">
        <f>Data[[#This Row],[Tintern ]]-Data[[#This Row],[temperatuur]]</f>
        <v>-4.4775714285714283</v>
      </c>
      <c r="H7057" s="7">
        <f>ROUND(IF(Data[[#This Row],[deltaT]]&gt;0,(Data[[#This Row],[Tintern ]]-Data[[#This Row],[temperatuur]])*Uitgangspunten!$B$9,0),1)</f>
        <v>0</v>
      </c>
      <c r="I7057"/>
      <c r="J7057"/>
      <c r="K7057" s="6"/>
      <c r="O7057" s="5"/>
      <c r="P7057" s="8"/>
      <c r="U7057"/>
      <c r="V7057"/>
    </row>
    <row r="7058" spans="1:22" x14ac:dyDescent="0.25">
      <c r="A7058">
        <v>2008</v>
      </c>
      <c r="B7058">
        <v>7</v>
      </c>
      <c r="C7058">
        <v>1</v>
      </c>
      <c r="D7058">
        <v>22</v>
      </c>
      <c r="E7058" s="13">
        <v>19</v>
      </c>
      <c r="F7058" s="7">
        <f>(((20-15)/(MIN($E$2:$E$8761)-15))*Data[[#This Row],[temperatuur]])+18.151</f>
        <v>14.159403361344538</v>
      </c>
      <c r="G7058" s="7">
        <f>Data[[#This Row],[Tintern ]]-Data[[#This Row],[temperatuur]]</f>
        <v>-4.8405966386554624</v>
      </c>
      <c r="H7058" s="7">
        <f>ROUND(IF(Data[[#This Row],[deltaT]]&gt;0,(Data[[#This Row],[Tintern ]]-Data[[#This Row],[temperatuur]])*Uitgangspunten!$B$9,0),1)</f>
        <v>0</v>
      </c>
      <c r="I7058">
        <f>(MAX(E7034:E7057)+MIN(E7034:E7057))/20</f>
        <v>2.1749999999999998</v>
      </c>
      <c r="J7058"/>
      <c r="K7058" s="6"/>
      <c r="O7058" s="5"/>
      <c r="P7058" s="8"/>
      <c r="U7058"/>
      <c r="V7058"/>
    </row>
    <row r="7059" spans="1:22" x14ac:dyDescent="0.25">
      <c r="A7059">
        <v>2008</v>
      </c>
      <c r="B7059">
        <v>7</v>
      </c>
      <c r="C7059">
        <v>1</v>
      </c>
      <c r="D7059">
        <v>23</v>
      </c>
      <c r="E7059" s="13">
        <v>18.3</v>
      </c>
      <c r="F7059" s="7">
        <f>(((20-15)/(MIN($E$2:$E$8761)-15))*Data[[#This Row],[temperatuur]])+18.151</f>
        <v>14.306462184873949</v>
      </c>
      <c r="G7059" s="7">
        <f>Data[[#This Row],[Tintern ]]-Data[[#This Row],[temperatuur]]</f>
        <v>-3.9935378151260519</v>
      </c>
      <c r="H7059" s="7">
        <f>ROUND(IF(Data[[#This Row],[deltaT]]&gt;0,(Data[[#This Row],[Tintern ]]-Data[[#This Row],[temperatuur]])*Uitgangspunten!$B$9,0),1)</f>
        <v>0</v>
      </c>
      <c r="I7059"/>
      <c r="J7059"/>
      <c r="K7059" s="6"/>
      <c r="O7059" s="5"/>
      <c r="P7059" s="8"/>
      <c r="U7059"/>
      <c r="V7059"/>
    </row>
    <row r="7060" spans="1:22" x14ac:dyDescent="0.25">
      <c r="A7060">
        <v>2008</v>
      </c>
      <c r="B7060">
        <v>7</v>
      </c>
      <c r="C7060">
        <v>1</v>
      </c>
      <c r="D7060">
        <v>24</v>
      </c>
      <c r="E7060" s="13">
        <v>17.5</v>
      </c>
      <c r="F7060" s="7">
        <f>(((20-15)/(MIN($E$2:$E$8761)-15))*Data[[#This Row],[temperatuur]])+18.151</f>
        <v>14.474529411764706</v>
      </c>
      <c r="G7060" s="7">
        <f>Data[[#This Row],[Tintern ]]-Data[[#This Row],[temperatuur]]</f>
        <v>-3.0254705882352937</v>
      </c>
      <c r="H7060" s="7">
        <f>ROUND(IF(Data[[#This Row],[deltaT]]&gt;0,(Data[[#This Row],[Tintern ]]-Data[[#This Row],[temperatuur]])*Uitgangspunten!$B$9,0),1)</f>
        <v>0</v>
      </c>
      <c r="I7060"/>
      <c r="J7060"/>
      <c r="K7060" s="6"/>
      <c r="O7060" s="5"/>
      <c r="P7060" s="8"/>
      <c r="U7060"/>
      <c r="V7060"/>
    </row>
    <row r="7061" spans="1:22" x14ac:dyDescent="0.25">
      <c r="A7061">
        <v>2008</v>
      </c>
      <c r="B7061">
        <v>7</v>
      </c>
      <c r="C7061">
        <v>2</v>
      </c>
      <c r="D7061">
        <v>1</v>
      </c>
      <c r="E7061" s="13">
        <v>17</v>
      </c>
      <c r="F7061" s="7">
        <f>(((20-15)/(MIN($E$2:$E$8761)-15))*Data[[#This Row],[temperatuur]])+18.151</f>
        <v>14.579571428571429</v>
      </c>
      <c r="G7061" s="7">
        <f>Data[[#This Row],[Tintern ]]-Data[[#This Row],[temperatuur]]</f>
        <v>-2.4204285714285714</v>
      </c>
      <c r="H7061" s="7">
        <f>ROUND(IF(Data[[#This Row],[deltaT]]&gt;0,(Data[[#This Row],[Tintern ]]-Data[[#This Row],[temperatuur]])*Uitgangspunten!$B$9,0),1)</f>
        <v>0</v>
      </c>
      <c r="I7061"/>
      <c r="J7061"/>
      <c r="K7061" s="6"/>
      <c r="O7061" s="5"/>
      <c r="P7061" s="8"/>
      <c r="U7061"/>
      <c r="V7061"/>
    </row>
    <row r="7062" spans="1:22" x14ac:dyDescent="0.25">
      <c r="A7062">
        <v>2008</v>
      </c>
      <c r="B7062">
        <v>7</v>
      </c>
      <c r="C7062">
        <v>2</v>
      </c>
      <c r="D7062">
        <v>2</v>
      </c>
      <c r="E7062" s="13">
        <v>16.5</v>
      </c>
      <c r="F7062" s="7">
        <f>(((20-15)/(MIN($E$2:$E$8761)-15))*Data[[#This Row],[temperatuur]])+18.151</f>
        <v>14.684613445378151</v>
      </c>
      <c r="G7062" s="7">
        <f>Data[[#This Row],[Tintern ]]-Data[[#This Row],[temperatuur]]</f>
        <v>-1.8153865546218491</v>
      </c>
      <c r="H7062" s="7">
        <f>ROUND(IF(Data[[#This Row],[deltaT]]&gt;0,(Data[[#This Row],[Tintern ]]-Data[[#This Row],[temperatuur]])*Uitgangspunten!$B$9,0),1)</f>
        <v>0</v>
      </c>
      <c r="I7062"/>
      <c r="J7062"/>
      <c r="K7062" s="6"/>
      <c r="O7062" s="5"/>
      <c r="P7062" s="8"/>
      <c r="U7062"/>
      <c r="V7062"/>
    </row>
    <row r="7063" spans="1:22" x14ac:dyDescent="0.25">
      <c r="A7063">
        <v>2008</v>
      </c>
      <c r="B7063">
        <v>7</v>
      </c>
      <c r="C7063">
        <v>2</v>
      </c>
      <c r="D7063">
        <v>4</v>
      </c>
      <c r="E7063" s="13">
        <v>15.3</v>
      </c>
      <c r="F7063" s="7">
        <f>(((20-15)/(MIN($E$2:$E$8761)-15))*Data[[#This Row],[temperatuur]])+18.151</f>
        <v>14.936714285714285</v>
      </c>
      <c r="G7063" s="7">
        <f>Data[[#This Row],[Tintern ]]-Data[[#This Row],[temperatuur]]</f>
        <v>-0.36328571428571621</v>
      </c>
      <c r="H7063" s="7">
        <f>ROUND(IF(Data[[#This Row],[deltaT]]&gt;0,(Data[[#This Row],[Tintern ]]-Data[[#This Row],[temperatuur]])*Uitgangspunten!$B$9,0),1)</f>
        <v>0</v>
      </c>
      <c r="I7063"/>
      <c r="J7063"/>
      <c r="K7063" s="6"/>
      <c r="O7063" s="5"/>
      <c r="P7063" s="8"/>
      <c r="U7063"/>
      <c r="V7063"/>
    </row>
    <row r="7064" spans="1:22" x14ac:dyDescent="0.25">
      <c r="A7064">
        <v>2008</v>
      </c>
      <c r="B7064">
        <v>7</v>
      </c>
      <c r="C7064">
        <v>2</v>
      </c>
      <c r="D7064">
        <v>5</v>
      </c>
      <c r="E7064" s="13">
        <v>18.8</v>
      </c>
      <c r="F7064" s="7">
        <f>(((20-15)/(MIN($E$2:$E$8761)-15))*Data[[#This Row],[temperatuur]])+18.151</f>
        <v>14.201420168067227</v>
      </c>
      <c r="G7064" s="7">
        <f>Data[[#This Row],[Tintern ]]-Data[[#This Row],[temperatuur]]</f>
        <v>-4.5985798319327742</v>
      </c>
      <c r="H7064" s="7">
        <f>ROUND(IF(Data[[#This Row],[deltaT]]&gt;0,(Data[[#This Row],[Tintern ]]-Data[[#This Row],[temperatuur]])*Uitgangspunten!$B$9,0),1)</f>
        <v>0</v>
      </c>
      <c r="I7064"/>
      <c r="J7064"/>
      <c r="K7064" s="6"/>
      <c r="O7064" s="5"/>
      <c r="P7064" s="8"/>
      <c r="U7064"/>
      <c r="V7064"/>
    </row>
    <row r="7065" spans="1:22" x14ac:dyDescent="0.25">
      <c r="A7065">
        <v>2008</v>
      </c>
      <c r="B7065">
        <v>7</v>
      </c>
      <c r="C7065">
        <v>2</v>
      </c>
      <c r="D7065">
        <v>6</v>
      </c>
      <c r="E7065" s="13">
        <v>20.700000000000003</v>
      </c>
      <c r="F7065" s="7">
        <f>(((20-15)/(MIN($E$2:$E$8761)-15))*Data[[#This Row],[temperatuur]])+18.151</f>
        <v>13.80226050420168</v>
      </c>
      <c r="G7065" s="7">
        <f>Data[[#This Row],[Tintern ]]-Data[[#This Row],[temperatuur]]</f>
        <v>-6.8977394957983229</v>
      </c>
      <c r="H7065" s="7">
        <f>ROUND(IF(Data[[#This Row],[deltaT]]&gt;0,(Data[[#This Row],[Tintern ]]-Data[[#This Row],[temperatuur]])*Uitgangspunten!$B$9,0),1)</f>
        <v>0</v>
      </c>
      <c r="I7065"/>
      <c r="J7065"/>
      <c r="K7065" s="6"/>
      <c r="O7065" s="5"/>
      <c r="P7065" s="8"/>
      <c r="U7065"/>
      <c r="V7065"/>
    </row>
    <row r="7066" spans="1:22" x14ac:dyDescent="0.25">
      <c r="A7066">
        <v>2008</v>
      </c>
      <c r="B7066">
        <v>7</v>
      </c>
      <c r="C7066">
        <v>2</v>
      </c>
      <c r="D7066">
        <v>7</v>
      </c>
      <c r="E7066" s="13">
        <v>23.200000000000003</v>
      </c>
      <c r="F7066" s="7">
        <f>(((20-15)/(MIN($E$2:$E$8761)-15))*Data[[#This Row],[temperatuur]])+18.151</f>
        <v>13.277050420168067</v>
      </c>
      <c r="G7066" s="7">
        <f>Data[[#This Row],[Tintern ]]-Data[[#This Row],[temperatuur]]</f>
        <v>-9.9229495798319363</v>
      </c>
      <c r="H7066" s="7">
        <f>ROUND(IF(Data[[#This Row],[deltaT]]&gt;0,(Data[[#This Row],[Tintern ]]-Data[[#This Row],[temperatuur]])*Uitgangspunten!$B$9,0),1)</f>
        <v>0</v>
      </c>
      <c r="I7066"/>
      <c r="J7066"/>
      <c r="K7066" s="6"/>
      <c r="O7066" s="5"/>
      <c r="P7066" s="8"/>
      <c r="U7066"/>
      <c r="V7066"/>
    </row>
    <row r="7067" spans="1:22" x14ac:dyDescent="0.25">
      <c r="A7067">
        <v>2008</v>
      </c>
      <c r="B7067">
        <v>7</v>
      </c>
      <c r="C7067">
        <v>2</v>
      </c>
      <c r="D7067">
        <v>8</v>
      </c>
      <c r="E7067" s="13">
        <v>26</v>
      </c>
      <c r="F7067" s="7">
        <f>(((20-15)/(MIN($E$2:$E$8761)-15))*Data[[#This Row],[temperatuur]])+18.151</f>
        <v>12.68881512605042</v>
      </c>
      <c r="G7067" s="7">
        <f>Data[[#This Row],[Tintern ]]-Data[[#This Row],[temperatuur]]</f>
        <v>-13.31118487394958</v>
      </c>
      <c r="H7067" s="7">
        <f>ROUND(IF(Data[[#This Row],[deltaT]]&gt;0,(Data[[#This Row],[Tintern ]]-Data[[#This Row],[temperatuur]])*Uitgangspunten!$B$9,0),1)</f>
        <v>0</v>
      </c>
      <c r="I7067"/>
      <c r="J7067"/>
      <c r="K7067" s="6"/>
      <c r="O7067" s="5"/>
      <c r="P7067" s="8"/>
      <c r="U7067"/>
      <c r="V7067"/>
    </row>
    <row r="7068" spans="1:22" x14ac:dyDescent="0.25">
      <c r="A7068">
        <v>2008</v>
      </c>
      <c r="B7068">
        <v>7</v>
      </c>
      <c r="C7068">
        <v>2</v>
      </c>
      <c r="D7068">
        <v>9</v>
      </c>
      <c r="E7068" s="13">
        <v>27.6</v>
      </c>
      <c r="F7068" s="7">
        <f>(((20-15)/(MIN($E$2:$E$8761)-15))*Data[[#This Row],[temperatuur]])+18.151</f>
        <v>12.352680672268907</v>
      </c>
      <c r="G7068" s="7">
        <f>Data[[#This Row],[Tintern ]]-Data[[#This Row],[temperatuur]]</f>
        <v>-15.247319327731095</v>
      </c>
      <c r="H7068" s="7">
        <f>ROUND(IF(Data[[#This Row],[deltaT]]&gt;0,(Data[[#This Row],[Tintern ]]-Data[[#This Row],[temperatuur]])*Uitgangspunten!$B$9,0),1)</f>
        <v>0</v>
      </c>
      <c r="I7068"/>
      <c r="J7068"/>
      <c r="K7068" s="6"/>
      <c r="O7068" s="5"/>
      <c r="P7068" s="8"/>
      <c r="U7068"/>
      <c r="V7068"/>
    </row>
    <row r="7069" spans="1:22" x14ac:dyDescent="0.25">
      <c r="A7069">
        <v>2008</v>
      </c>
      <c r="B7069">
        <v>7</v>
      </c>
      <c r="C7069">
        <v>2</v>
      </c>
      <c r="D7069">
        <v>10</v>
      </c>
      <c r="E7069" s="13">
        <v>29.5</v>
      </c>
      <c r="F7069" s="7">
        <f>(((20-15)/(MIN($E$2:$E$8761)-15))*Data[[#This Row],[temperatuur]])+18.151</f>
        <v>11.95352100840336</v>
      </c>
      <c r="G7069" s="7">
        <f>Data[[#This Row],[Tintern ]]-Data[[#This Row],[temperatuur]]</f>
        <v>-17.54647899159664</v>
      </c>
      <c r="H7069" s="7">
        <f>ROUND(IF(Data[[#This Row],[deltaT]]&gt;0,(Data[[#This Row],[Tintern ]]-Data[[#This Row],[temperatuur]])*Uitgangspunten!$B$9,0),1)</f>
        <v>0</v>
      </c>
      <c r="I7069"/>
      <c r="J7069"/>
      <c r="K7069" s="6"/>
      <c r="O7069" s="5"/>
      <c r="P7069" s="8"/>
      <c r="U7069"/>
      <c r="V7069"/>
    </row>
    <row r="7070" spans="1:22" x14ac:dyDescent="0.25">
      <c r="A7070">
        <v>2008</v>
      </c>
      <c r="B7070">
        <v>7</v>
      </c>
      <c r="C7070">
        <v>2</v>
      </c>
      <c r="D7070">
        <v>11</v>
      </c>
      <c r="E7070" s="13">
        <v>30.700000000000003</v>
      </c>
      <c r="F7070" s="7">
        <f>(((20-15)/(MIN($E$2:$E$8761)-15))*Data[[#This Row],[temperatuur]])+18.151</f>
        <v>11.701420168067227</v>
      </c>
      <c r="G7070" s="7">
        <f>Data[[#This Row],[Tintern ]]-Data[[#This Row],[temperatuur]]</f>
        <v>-18.998579831932776</v>
      </c>
      <c r="H7070" s="7">
        <f>ROUND(IF(Data[[#This Row],[deltaT]]&gt;0,(Data[[#This Row],[Tintern ]]-Data[[#This Row],[temperatuur]])*Uitgangspunten!$B$9,0),1)</f>
        <v>0</v>
      </c>
      <c r="I7070"/>
      <c r="J7070"/>
      <c r="K7070" s="6"/>
      <c r="O7070" s="5"/>
      <c r="P7070" s="8"/>
      <c r="U7070"/>
      <c r="V7070"/>
    </row>
    <row r="7071" spans="1:22" x14ac:dyDescent="0.25">
      <c r="A7071">
        <v>2008</v>
      </c>
      <c r="B7071">
        <v>7</v>
      </c>
      <c r="C7071">
        <v>2</v>
      </c>
      <c r="D7071">
        <v>12</v>
      </c>
      <c r="E7071" s="13">
        <v>25.400000000000002</v>
      </c>
      <c r="F7071" s="7">
        <f>(((20-15)/(MIN($E$2:$E$8761)-15))*Data[[#This Row],[temperatuur]])+18.151</f>
        <v>12.814865546218487</v>
      </c>
      <c r="G7071" s="7">
        <f>Data[[#This Row],[Tintern ]]-Data[[#This Row],[temperatuur]]</f>
        <v>-12.585134453781516</v>
      </c>
      <c r="H7071" s="7">
        <f>ROUND(IF(Data[[#This Row],[deltaT]]&gt;0,(Data[[#This Row],[Tintern ]]-Data[[#This Row],[temperatuur]])*Uitgangspunten!$B$9,0),1)</f>
        <v>0</v>
      </c>
      <c r="I7071"/>
      <c r="J7071"/>
      <c r="K7071" s="6"/>
      <c r="O7071" s="5"/>
      <c r="P7071" s="8"/>
      <c r="U7071"/>
      <c r="V7071"/>
    </row>
    <row r="7072" spans="1:22" x14ac:dyDescent="0.25">
      <c r="A7072">
        <v>2008</v>
      </c>
      <c r="B7072">
        <v>7</v>
      </c>
      <c r="C7072">
        <v>2</v>
      </c>
      <c r="D7072">
        <v>13</v>
      </c>
      <c r="E7072" s="13">
        <v>26.200000000000003</v>
      </c>
      <c r="F7072" s="7">
        <f>(((20-15)/(MIN($E$2:$E$8761)-15))*Data[[#This Row],[temperatuur]])+18.151</f>
        <v>12.646798319327729</v>
      </c>
      <c r="G7072" s="7">
        <f>Data[[#This Row],[Tintern ]]-Data[[#This Row],[temperatuur]]</f>
        <v>-13.553201680672274</v>
      </c>
      <c r="H7072" s="7">
        <f>ROUND(IF(Data[[#This Row],[deltaT]]&gt;0,(Data[[#This Row],[Tintern ]]-Data[[#This Row],[temperatuur]])*Uitgangspunten!$B$9,0),1)</f>
        <v>0</v>
      </c>
      <c r="I7072"/>
      <c r="J7072"/>
      <c r="K7072" s="6"/>
      <c r="O7072" s="5"/>
      <c r="P7072" s="8"/>
      <c r="U7072"/>
      <c r="V7072"/>
    </row>
    <row r="7073" spans="1:22" x14ac:dyDescent="0.25">
      <c r="A7073">
        <v>2008</v>
      </c>
      <c r="B7073">
        <v>7</v>
      </c>
      <c r="C7073">
        <v>2</v>
      </c>
      <c r="D7073">
        <v>14</v>
      </c>
      <c r="E7073" s="13">
        <v>27.1</v>
      </c>
      <c r="F7073" s="7">
        <f>(((20-15)/(MIN($E$2:$E$8761)-15))*Data[[#This Row],[temperatuur]])+18.151</f>
        <v>12.457722689075631</v>
      </c>
      <c r="G7073" s="7">
        <f>Data[[#This Row],[Tintern ]]-Data[[#This Row],[temperatuur]]</f>
        <v>-14.642277310924371</v>
      </c>
      <c r="H7073" s="7">
        <f>ROUND(IF(Data[[#This Row],[deltaT]]&gt;0,(Data[[#This Row],[Tintern ]]-Data[[#This Row],[temperatuur]])*Uitgangspunten!$B$9,0),1)</f>
        <v>0</v>
      </c>
      <c r="I7073"/>
      <c r="J7073"/>
      <c r="K7073" s="6"/>
      <c r="O7073" s="5"/>
      <c r="P7073" s="8"/>
      <c r="U7073"/>
      <c r="V7073"/>
    </row>
    <row r="7074" spans="1:22" x14ac:dyDescent="0.25">
      <c r="A7074">
        <v>2008</v>
      </c>
      <c r="B7074">
        <v>7</v>
      </c>
      <c r="C7074">
        <v>2</v>
      </c>
      <c r="D7074">
        <v>15</v>
      </c>
      <c r="E7074" s="13">
        <v>24.6</v>
      </c>
      <c r="F7074" s="7">
        <f>(((20-15)/(MIN($E$2:$E$8761)-15))*Data[[#This Row],[temperatuur]])+18.151</f>
        <v>12.982932773109244</v>
      </c>
      <c r="G7074" s="7">
        <f>Data[[#This Row],[Tintern ]]-Data[[#This Row],[temperatuur]]</f>
        <v>-11.617067226890757</v>
      </c>
      <c r="H7074" s="7">
        <f>ROUND(IF(Data[[#This Row],[deltaT]]&gt;0,(Data[[#This Row],[Tintern ]]-Data[[#This Row],[temperatuur]])*Uitgangspunten!$B$9,0),1)</f>
        <v>0</v>
      </c>
      <c r="I7074"/>
      <c r="J7074"/>
      <c r="K7074" s="6"/>
      <c r="O7074" s="5"/>
      <c r="P7074" s="8"/>
      <c r="U7074"/>
      <c r="V7074"/>
    </row>
    <row r="7075" spans="1:22" x14ac:dyDescent="0.25">
      <c r="A7075">
        <v>2008</v>
      </c>
      <c r="B7075">
        <v>7</v>
      </c>
      <c r="C7075">
        <v>2</v>
      </c>
      <c r="D7075">
        <v>16</v>
      </c>
      <c r="E7075" s="13">
        <v>24</v>
      </c>
      <c r="F7075" s="7">
        <f>(((20-15)/(MIN($E$2:$E$8761)-15))*Data[[#This Row],[temperatuur]])+18.151</f>
        <v>13.108983193277311</v>
      </c>
      <c r="G7075" s="7">
        <f>Data[[#This Row],[Tintern ]]-Data[[#This Row],[temperatuur]]</f>
        <v>-10.891016806722689</v>
      </c>
      <c r="H7075" s="7">
        <f>ROUND(IF(Data[[#This Row],[deltaT]]&gt;0,(Data[[#This Row],[Tintern ]]-Data[[#This Row],[temperatuur]])*Uitgangspunten!$B$9,0),1)</f>
        <v>0</v>
      </c>
      <c r="I7075"/>
      <c r="J7075"/>
      <c r="K7075" s="6"/>
      <c r="O7075" s="5"/>
      <c r="P7075" s="8"/>
      <c r="U7075"/>
      <c r="V7075"/>
    </row>
    <row r="7076" spans="1:22" x14ac:dyDescent="0.25">
      <c r="A7076">
        <v>2008</v>
      </c>
      <c r="B7076">
        <v>7</v>
      </c>
      <c r="C7076">
        <v>2</v>
      </c>
      <c r="D7076">
        <v>17</v>
      </c>
      <c r="E7076" s="13">
        <v>21.8</v>
      </c>
      <c r="F7076" s="7">
        <f>(((20-15)/(MIN($E$2:$E$8761)-15))*Data[[#This Row],[temperatuur]])+18.151</f>
        <v>13.571168067226889</v>
      </c>
      <c r="G7076" s="7">
        <f>Data[[#This Row],[Tintern ]]-Data[[#This Row],[temperatuur]]</f>
        <v>-8.2288319327731116</v>
      </c>
      <c r="H7076" s="7">
        <f>ROUND(IF(Data[[#This Row],[deltaT]]&gt;0,(Data[[#This Row],[Tintern ]]-Data[[#This Row],[temperatuur]])*Uitgangspunten!$B$9,0),1)</f>
        <v>0</v>
      </c>
      <c r="I7076"/>
      <c r="J7076"/>
      <c r="K7076" s="6"/>
      <c r="O7076" s="5"/>
      <c r="P7076" s="8"/>
      <c r="U7076"/>
      <c r="V7076"/>
    </row>
    <row r="7077" spans="1:22" x14ac:dyDescent="0.25">
      <c r="A7077">
        <v>2008</v>
      </c>
      <c r="B7077">
        <v>7</v>
      </c>
      <c r="C7077">
        <v>2</v>
      </c>
      <c r="D7077">
        <v>18</v>
      </c>
      <c r="E7077" s="13">
        <v>20.5</v>
      </c>
      <c r="F7077" s="7">
        <f>(((20-15)/(MIN($E$2:$E$8761)-15))*Data[[#This Row],[temperatuur]])+18.151</f>
        <v>13.844277310924369</v>
      </c>
      <c r="G7077" s="7">
        <f>Data[[#This Row],[Tintern ]]-Data[[#This Row],[temperatuur]]</f>
        <v>-6.6557226890756311</v>
      </c>
      <c r="H7077" s="7">
        <f>ROUND(IF(Data[[#This Row],[deltaT]]&gt;0,(Data[[#This Row],[Tintern ]]-Data[[#This Row],[temperatuur]])*Uitgangspunten!$B$9,0),1)</f>
        <v>0</v>
      </c>
      <c r="I7077"/>
      <c r="J7077"/>
      <c r="K7077" s="6"/>
      <c r="O7077" s="5"/>
      <c r="P7077" s="8"/>
      <c r="U7077"/>
      <c r="V7077"/>
    </row>
    <row r="7078" spans="1:22" x14ac:dyDescent="0.25">
      <c r="A7078">
        <v>2008</v>
      </c>
      <c r="B7078">
        <v>7</v>
      </c>
      <c r="C7078">
        <v>2</v>
      </c>
      <c r="D7078">
        <v>19</v>
      </c>
      <c r="E7078" s="13">
        <v>20.5</v>
      </c>
      <c r="F7078" s="7">
        <f>(((20-15)/(MIN($E$2:$E$8761)-15))*Data[[#This Row],[temperatuur]])+18.151</f>
        <v>13.844277310924369</v>
      </c>
      <c r="G7078" s="7">
        <f>Data[[#This Row],[Tintern ]]-Data[[#This Row],[temperatuur]]</f>
        <v>-6.6557226890756311</v>
      </c>
      <c r="H7078" s="7">
        <f>ROUND(IF(Data[[#This Row],[deltaT]]&gt;0,(Data[[#This Row],[Tintern ]]-Data[[#This Row],[temperatuur]])*Uitgangspunten!$B$9,0),1)</f>
        <v>0</v>
      </c>
      <c r="I7078"/>
      <c r="J7078"/>
      <c r="K7078" s="6"/>
      <c r="O7078" s="5"/>
      <c r="P7078" s="8"/>
      <c r="U7078"/>
      <c r="V7078"/>
    </row>
    <row r="7079" spans="1:22" x14ac:dyDescent="0.25">
      <c r="A7079">
        <v>2008</v>
      </c>
      <c r="B7079">
        <v>7</v>
      </c>
      <c r="C7079">
        <v>2</v>
      </c>
      <c r="D7079">
        <v>20</v>
      </c>
      <c r="E7079" s="13">
        <v>20</v>
      </c>
      <c r="F7079" s="7">
        <f>(((20-15)/(MIN($E$2:$E$8761)-15))*Data[[#This Row],[temperatuur]])+18.151</f>
        <v>13.949319327731093</v>
      </c>
      <c r="G7079" s="7">
        <f>Data[[#This Row],[Tintern ]]-Data[[#This Row],[temperatuur]]</f>
        <v>-6.050680672268907</v>
      </c>
      <c r="H7079" s="7">
        <f>ROUND(IF(Data[[#This Row],[deltaT]]&gt;0,(Data[[#This Row],[Tintern ]]-Data[[#This Row],[temperatuur]])*Uitgangspunten!$B$9,0),1)</f>
        <v>0</v>
      </c>
      <c r="I7079"/>
      <c r="J7079"/>
      <c r="K7079" s="6"/>
      <c r="O7079" s="5"/>
      <c r="P7079" s="8"/>
      <c r="U7079"/>
      <c r="V7079"/>
    </row>
    <row r="7080" spans="1:22" x14ac:dyDescent="0.25">
      <c r="A7080">
        <v>2008</v>
      </c>
      <c r="B7080">
        <v>7</v>
      </c>
      <c r="C7080">
        <v>2</v>
      </c>
      <c r="D7080">
        <v>21</v>
      </c>
      <c r="E7080" s="13">
        <v>19.400000000000002</v>
      </c>
      <c r="F7080" s="7">
        <f>(((20-15)/(MIN($E$2:$E$8761)-15))*Data[[#This Row],[temperatuur]])+18.151</f>
        <v>14.07536974789916</v>
      </c>
      <c r="G7080" s="7">
        <f>Data[[#This Row],[Tintern ]]-Data[[#This Row],[temperatuur]]</f>
        <v>-5.3246302521008424</v>
      </c>
      <c r="H7080" s="7">
        <f>ROUND(IF(Data[[#This Row],[deltaT]]&gt;0,(Data[[#This Row],[Tintern ]]-Data[[#This Row],[temperatuur]])*Uitgangspunten!$B$9,0),1)</f>
        <v>0</v>
      </c>
      <c r="I7080"/>
      <c r="J7080"/>
      <c r="K7080" s="6"/>
      <c r="O7080" s="5"/>
      <c r="P7080" s="8"/>
      <c r="U7080"/>
      <c r="V7080"/>
    </row>
    <row r="7081" spans="1:22" x14ac:dyDescent="0.25">
      <c r="A7081">
        <v>2008</v>
      </c>
      <c r="B7081">
        <v>7</v>
      </c>
      <c r="C7081">
        <v>2</v>
      </c>
      <c r="D7081">
        <v>22</v>
      </c>
      <c r="E7081" s="13">
        <v>18.900000000000002</v>
      </c>
      <c r="F7081" s="7">
        <f>(((20-15)/(MIN($E$2:$E$8761)-15))*Data[[#This Row],[temperatuur]])+18.151</f>
        <v>14.180411764705882</v>
      </c>
      <c r="G7081" s="7">
        <f>Data[[#This Row],[Tintern ]]-Data[[#This Row],[temperatuur]]</f>
        <v>-4.7195882352941201</v>
      </c>
      <c r="H7081" s="7">
        <f>ROUND(IF(Data[[#This Row],[deltaT]]&gt;0,(Data[[#This Row],[Tintern ]]-Data[[#This Row],[temperatuur]])*Uitgangspunten!$B$9,0),1)</f>
        <v>0</v>
      </c>
      <c r="I7081"/>
      <c r="J7081"/>
      <c r="K7081" s="6"/>
      <c r="O7081" s="5"/>
      <c r="P7081" s="8"/>
      <c r="U7081"/>
      <c r="V7081"/>
    </row>
    <row r="7082" spans="1:22" x14ac:dyDescent="0.25">
      <c r="A7082">
        <v>2008</v>
      </c>
      <c r="B7082">
        <v>7</v>
      </c>
      <c r="C7082">
        <v>2</v>
      </c>
      <c r="D7082">
        <v>23</v>
      </c>
      <c r="E7082" s="13">
        <v>18.400000000000002</v>
      </c>
      <c r="F7082" s="7">
        <f>(((20-15)/(MIN($E$2:$E$8761)-15))*Data[[#This Row],[temperatuur]])+18.151</f>
        <v>14.285453781512604</v>
      </c>
      <c r="G7082" s="7">
        <f>Data[[#This Row],[Tintern ]]-Data[[#This Row],[temperatuur]]</f>
        <v>-4.1145462184873978</v>
      </c>
      <c r="H7082" s="7">
        <f>ROUND(IF(Data[[#This Row],[deltaT]]&gt;0,(Data[[#This Row],[Tintern ]]-Data[[#This Row],[temperatuur]])*Uitgangspunten!$B$9,0),1)</f>
        <v>0</v>
      </c>
      <c r="I7082">
        <f>(MAX(E7058:E7081)+MIN(E7058:E7081))/20</f>
        <v>2.2999999999999998</v>
      </c>
      <c r="J7082"/>
      <c r="K7082" s="6"/>
      <c r="O7082" s="5"/>
      <c r="P7082" s="8"/>
      <c r="U7082"/>
      <c r="V7082"/>
    </row>
    <row r="7083" spans="1:22" x14ac:dyDescent="0.25">
      <c r="A7083">
        <v>2008</v>
      </c>
      <c r="B7083">
        <v>7</v>
      </c>
      <c r="C7083">
        <v>2</v>
      </c>
      <c r="D7083">
        <v>24</v>
      </c>
      <c r="E7083" s="13">
        <v>18.100000000000001</v>
      </c>
      <c r="F7083" s="7">
        <f>(((20-15)/(MIN($E$2:$E$8761)-15))*Data[[#This Row],[temperatuur]])+18.151</f>
        <v>14.348478991596638</v>
      </c>
      <c r="G7083" s="7">
        <f>Data[[#This Row],[Tintern ]]-Data[[#This Row],[temperatuur]]</f>
        <v>-3.7515210084033637</v>
      </c>
      <c r="H7083" s="7">
        <f>ROUND(IF(Data[[#This Row],[deltaT]]&gt;0,(Data[[#This Row],[Tintern ]]-Data[[#This Row],[temperatuur]])*Uitgangspunten!$B$9,0),1)</f>
        <v>0</v>
      </c>
      <c r="I7083"/>
      <c r="J7083"/>
      <c r="K7083" s="6"/>
      <c r="O7083" s="5"/>
      <c r="P7083" s="8"/>
      <c r="U7083"/>
      <c r="V7083"/>
    </row>
    <row r="7084" spans="1:22" x14ac:dyDescent="0.25">
      <c r="A7084">
        <v>2008</v>
      </c>
      <c r="B7084">
        <v>7</v>
      </c>
      <c r="C7084">
        <v>3</v>
      </c>
      <c r="D7084">
        <v>1</v>
      </c>
      <c r="E7084" s="13">
        <v>18.100000000000001</v>
      </c>
      <c r="F7084" s="7">
        <f>(((20-15)/(MIN($E$2:$E$8761)-15))*Data[[#This Row],[temperatuur]])+18.151</f>
        <v>14.348478991596638</v>
      </c>
      <c r="G7084" s="7">
        <f>Data[[#This Row],[Tintern ]]-Data[[#This Row],[temperatuur]]</f>
        <v>-3.7515210084033637</v>
      </c>
      <c r="H7084" s="7">
        <f>ROUND(IF(Data[[#This Row],[deltaT]]&gt;0,(Data[[#This Row],[Tintern ]]-Data[[#This Row],[temperatuur]])*Uitgangspunten!$B$9,0),1)</f>
        <v>0</v>
      </c>
      <c r="I7084"/>
      <c r="J7084"/>
      <c r="K7084" s="6"/>
      <c r="O7084" s="5"/>
      <c r="P7084" s="8"/>
      <c r="U7084"/>
      <c r="V7084"/>
    </row>
    <row r="7085" spans="1:22" x14ac:dyDescent="0.25">
      <c r="A7085">
        <v>2008</v>
      </c>
      <c r="B7085">
        <v>7</v>
      </c>
      <c r="C7085">
        <v>3</v>
      </c>
      <c r="D7085">
        <v>2</v>
      </c>
      <c r="E7085" s="13">
        <v>18.600000000000001</v>
      </c>
      <c r="F7085" s="7">
        <f>(((20-15)/(MIN($E$2:$E$8761)-15))*Data[[#This Row],[temperatuur]])+18.151</f>
        <v>14.243436974789915</v>
      </c>
      <c r="G7085" s="7">
        <f>Data[[#This Row],[Tintern ]]-Data[[#This Row],[temperatuur]]</f>
        <v>-4.356563025210086</v>
      </c>
      <c r="H7085" s="7">
        <f>ROUND(IF(Data[[#This Row],[deltaT]]&gt;0,(Data[[#This Row],[Tintern ]]-Data[[#This Row],[temperatuur]])*Uitgangspunten!$B$9,0),1)</f>
        <v>0</v>
      </c>
      <c r="I7085"/>
      <c r="J7085"/>
      <c r="K7085" s="6"/>
      <c r="O7085" s="5"/>
      <c r="P7085" s="8"/>
      <c r="U7085"/>
      <c r="V7085"/>
    </row>
    <row r="7086" spans="1:22" x14ac:dyDescent="0.25">
      <c r="A7086">
        <v>2008</v>
      </c>
      <c r="B7086">
        <v>7</v>
      </c>
      <c r="C7086">
        <v>3</v>
      </c>
      <c r="D7086">
        <v>3</v>
      </c>
      <c r="E7086" s="13">
        <v>18.3</v>
      </c>
      <c r="F7086" s="7">
        <f>(((20-15)/(MIN($E$2:$E$8761)-15))*Data[[#This Row],[temperatuur]])+18.151</f>
        <v>14.306462184873949</v>
      </c>
      <c r="G7086" s="7">
        <f>Data[[#This Row],[Tintern ]]-Data[[#This Row],[temperatuur]]</f>
        <v>-3.9935378151260519</v>
      </c>
      <c r="H7086" s="7">
        <f>ROUND(IF(Data[[#This Row],[deltaT]]&gt;0,(Data[[#This Row],[Tintern ]]-Data[[#This Row],[temperatuur]])*Uitgangspunten!$B$9,0),1)</f>
        <v>0</v>
      </c>
      <c r="I7086"/>
      <c r="J7086"/>
      <c r="K7086" s="6"/>
      <c r="O7086" s="5"/>
      <c r="P7086" s="8"/>
      <c r="U7086"/>
      <c r="V7086"/>
    </row>
    <row r="7087" spans="1:22" x14ac:dyDescent="0.25">
      <c r="A7087">
        <v>2008</v>
      </c>
      <c r="B7087">
        <v>7</v>
      </c>
      <c r="C7087">
        <v>3</v>
      </c>
      <c r="D7087">
        <v>4</v>
      </c>
      <c r="E7087" s="13">
        <v>18.400000000000002</v>
      </c>
      <c r="F7087" s="7">
        <f>(((20-15)/(MIN($E$2:$E$8761)-15))*Data[[#This Row],[temperatuur]])+18.151</f>
        <v>14.285453781512604</v>
      </c>
      <c r="G7087" s="7">
        <f>Data[[#This Row],[Tintern ]]-Data[[#This Row],[temperatuur]]</f>
        <v>-4.1145462184873978</v>
      </c>
      <c r="H7087" s="7">
        <f>ROUND(IF(Data[[#This Row],[deltaT]]&gt;0,(Data[[#This Row],[Tintern ]]-Data[[#This Row],[temperatuur]])*Uitgangspunten!$B$9,0),1)</f>
        <v>0</v>
      </c>
      <c r="I7087"/>
      <c r="J7087"/>
      <c r="K7087" s="6"/>
      <c r="O7087" s="5"/>
      <c r="P7087" s="8"/>
      <c r="U7087"/>
      <c r="V7087"/>
    </row>
    <row r="7088" spans="1:22" x14ac:dyDescent="0.25">
      <c r="A7088">
        <v>2008</v>
      </c>
      <c r="B7088">
        <v>7</v>
      </c>
      <c r="C7088">
        <v>3</v>
      </c>
      <c r="D7088">
        <v>5</v>
      </c>
      <c r="E7088" s="13">
        <v>19.3</v>
      </c>
      <c r="F7088" s="7">
        <f>(((20-15)/(MIN($E$2:$E$8761)-15))*Data[[#This Row],[temperatuur]])+18.151</f>
        <v>14.096378151260504</v>
      </c>
      <c r="G7088" s="7">
        <f>Data[[#This Row],[Tintern ]]-Data[[#This Row],[temperatuur]]</f>
        <v>-5.2036218487394965</v>
      </c>
      <c r="H7088" s="7">
        <f>ROUND(IF(Data[[#This Row],[deltaT]]&gt;0,(Data[[#This Row],[Tintern ]]-Data[[#This Row],[temperatuur]])*Uitgangspunten!$B$9,0),1)</f>
        <v>0</v>
      </c>
      <c r="I7088"/>
      <c r="J7088"/>
      <c r="K7088" s="6"/>
      <c r="O7088" s="5"/>
      <c r="P7088" s="8"/>
      <c r="U7088"/>
      <c r="V7088"/>
    </row>
    <row r="7089" spans="1:22" x14ac:dyDescent="0.25">
      <c r="A7089">
        <v>2008</v>
      </c>
      <c r="B7089">
        <v>7</v>
      </c>
      <c r="C7089">
        <v>3</v>
      </c>
      <c r="D7089">
        <v>6</v>
      </c>
      <c r="E7089" s="13">
        <v>19.600000000000001</v>
      </c>
      <c r="F7089" s="7">
        <f>(((20-15)/(MIN($E$2:$E$8761)-15))*Data[[#This Row],[temperatuur]])+18.151</f>
        <v>14.033352941176471</v>
      </c>
      <c r="G7089" s="7">
        <f>Data[[#This Row],[Tintern ]]-Data[[#This Row],[temperatuur]]</f>
        <v>-5.5666470588235306</v>
      </c>
      <c r="H7089" s="7">
        <f>ROUND(IF(Data[[#This Row],[deltaT]]&gt;0,(Data[[#This Row],[Tintern ]]-Data[[#This Row],[temperatuur]])*Uitgangspunten!$B$9,0),1)</f>
        <v>0</v>
      </c>
      <c r="I7089"/>
      <c r="J7089"/>
      <c r="K7089" s="6"/>
      <c r="O7089" s="5"/>
      <c r="P7089" s="8"/>
      <c r="U7089"/>
      <c r="V7089"/>
    </row>
    <row r="7090" spans="1:22" x14ac:dyDescent="0.25">
      <c r="A7090">
        <v>2008</v>
      </c>
      <c r="B7090">
        <v>7</v>
      </c>
      <c r="C7090">
        <v>3</v>
      </c>
      <c r="D7090">
        <v>7</v>
      </c>
      <c r="E7090" s="13">
        <v>19.200000000000003</v>
      </c>
      <c r="F7090" s="7">
        <f>(((20-15)/(MIN($E$2:$E$8761)-15))*Data[[#This Row],[temperatuur]])+18.151</f>
        <v>14.117386554621849</v>
      </c>
      <c r="G7090" s="7">
        <f>Data[[#This Row],[Tintern ]]-Data[[#This Row],[temperatuur]]</f>
        <v>-5.0826134453781542</v>
      </c>
      <c r="H7090" s="7">
        <f>ROUND(IF(Data[[#This Row],[deltaT]]&gt;0,(Data[[#This Row],[Tintern ]]-Data[[#This Row],[temperatuur]])*Uitgangspunten!$B$9,0),1)</f>
        <v>0</v>
      </c>
      <c r="I7090"/>
      <c r="J7090"/>
      <c r="K7090" s="6"/>
      <c r="O7090" s="5"/>
      <c r="P7090" s="8"/>
      <c r="U7090"/>
      <c r="V7090"/>
    </row>
    <row r="7091" spans="1:22" x14ac:dyDescent="0.25">
      <c r="A7091">
        <v>2008</v>
      </c>
      <c r="B7091">
        <v>7</v>
      </c>
      <c r="C7091">
        <v>3</v>
      </c>
      <c r="D7091">
        <v>8</v>
      </c>
      <c r="E7091" s="13">
        <v>18.600000000000001</v>
      </c>
      <c r="F7091" s="7">
        <f>(((20-15)/(MIN($E$2:$E$8761)-15))*Data[[#This Row],[temperatuur]])+18.151</f>
        <v>14.243436974789915</v>
      </c>
      <c r="G7091" s="7">
        <f>Data[[#This Row],[Tintern ]]-Data[[#This Row],[temperatuur]]</f>
        <v>-4.356563025210086</v>
      </c>
      <c r="H7091" s="7">
        <f>ROUND(IF(Data[[#This Row],[deltaT]]&gt;0,(Data[[#This Row],[Tintern ]]-Data[[#This Row],[temperatuur]])*Uitgangspunten!$B$9,0),1)</f>
        <v>0</v>
      </c>
      <c r="I7091"/>
      <c r="J7091"/>
      <c r="K7091" s="6"/>
      <c r="O7091" s="5"/>
      <c r="P7091" s="8"/>
      <c r="U7091"/>
      <c r="V7091"/>
    </row>
    <row r="7092" spans="1:22" x14ac:dyDescent="0.25">
      <c r="A7092">
        <v>2008</v>
      </c>
      <c r="B7092">
        <v>7</v>
      </c>
      <c r="C7092">
        <v>3</v>
      </c>
      <c r="D7092">
        <v>9</v>
      </c>
      <c r="E7092" s="13">
        <v>18.7</v>
      </c>
      <c r="F7092" s="7">
        <f>(((20-15)/(MIN($E$2:$E$8761)-15))*Data[[#This Row],[temperatuur]])+18.151</f>
        <v>14.222428571428571</v>
      </c>
      <c r="G7092" s="7">
        <f>Data[[#This Row],[Tintern ]]-Data[[#This Row],[temperatuur]]</f>
        <v>-4.4775714285714283</v>
      </c>
      <c r="H7092" s="7">
        <f>ROUND(IF(Data[[#This Row],[deltaT]]&gt;0,(Data[[#This Row],[Tintern ]]-Data[[#This Row],[temperatuur]])*Uitgangspunten!$B$9,0),1)</f>
        <v>0</v>
      </c>
      <c r="I7092"/>
      <c r="J7092"/>
      <c r="K7092" s="6"/>
      <c r="O7092" s="5"/>
      <c r="P7092" s="8"/>
      <c r="U7092"/>
      <c r="V7092"/>
    </row>
    <row r="7093" spans="1:22" x14ac:dyDescent="0.25">
      <c r="A7093">
        <v>2008</v>
      </c>
      <c r="B7093">
        <v>7</v>
      </c>
      <c r="C7093">
        <v>3</v>
      </c>
      <c r="D7093">
        <v>10</v>
      </c>
      <c r="E7093" s="13">
        <v>18.5</v>
      </c>
      <c r="F7093" s="7">
        <f>(((20-15)/(MIN($E$2:$E$8761)-15))*Data[[#This Row],[temperatuur]])+18.151</f>
        <v>14.26444537815126</v>
      </c>
      <c r="G7093" s="7">
        <f>Data[[#This Row],[Tintern ]]-Data[[#This Row],[temperatuur]]</f>
        <v>-4.2355546218487401</v>
      </c>
      <c r="H7093" s="7">
        <f>ROUND(IF(Data[[#This Row],[deltaT]]&gt;0,(Data[[#This Row],[Tintern ]]-Data[[#This Row],[temperatuur]])*Uitgangspunten!$B$9,0),1)</f>
        <v>0</v>
      </c>
      <c r="I7093"/>
      <c r="J7093"/>
      <c r="K7093" s="6"/>
      <c r="O7093" s="5"/>
      <c r="P7093" s="8"/>
      <c r="U7093"/>
      <c r="V7093"/>
    </row>
    <row r="7094" spans="1:22" x14ac:dyDescent="0.25">
      <c r="A7094">
        <v>2008</v>
      </c>
      <c r="B7094">
        <v>7</v>
      </c>
      <c r="C7094">
        <v>3</v>
      </c>
      <c r="D7094">
        <v>11</v>
      </c>
      <c r="E7094" s="13">
        <v>19</v>
      </c>
      <c r="F7094" s="7">
        <f>(((20-15)/(MIN($E$2:$E$8761)-15))*Data[[#This Row],[temperatuur]])+18.151</f>
        <v>14.159403361344538</v>
      </c>
      <c r="G7094" s="7">
        <f>Data[[#This Row],[Tintern ]]-Data[[#This Row],[temperatuur]]</f>
        <v>-4.8405966386554624</v>
      </c>
      <c r="H7094" s="7">
        <f>ROUND(IF(Data[[#This Row],[deltaT]]&gt;0,(Data[[#This Row],[Tintern ]]-Data[[#This Row],[temperatuur]])*Uitgangspunten!$B$9,0),1)</f>
        <v>0</v>
      </c>
      <c r="I7094"/>
      <c r="J7094"/>
      <c r="K7094" s="6"/>
      <c r="O7094" s="5"/>
      <c r="P7094" s="8"/>
      <c r="U7094"/>
      <c r="V7094"/>
    </row>
    <row r="7095" spans="1:22" x14ac:dyDescent="0.25">
      <c r="A7095">
        <v>2008</v>
      </c>
      <c r="B7095">
        <v>7</v>
      </c>
      <c r="C7095">
        <v>3</v>
      </c>
      <c r="D7095">
        <v>12</v>
      </c>
      <c r="E7095" s="13">
        <v>19.100000000000001</v>
      </c>
      <c r="F7095" s="7">
        <f>(((20-15)/(MIN($E$2:$E$8761)-15))*Data[[#This Row],[temperatuur]])+18.151</f>
        <v>14.138394957983193</v>
      </c>
      <c r="G7095" s="7">
        <f>Data[[#This Row],[Tintern ]]-Data[[#This Row],[temperatuur]]</f>
        <v>-4.9616050420168083</v>
      </c>
      <c r="H7095" s="7">
        <f>ROUND(IF(Data[[#This Row],[deltaT]]&gt;0,(Data[[#This Row],[Tintern ]]-Data[[#This Row],[temperatuur]])*Uitgangspunten!$B$9,0),1)</f>
        <v>0</v>
      </c>
      <c r="I7095"/>
      <c r="J7095"/>
      <c r="K7095" s="6"/>
      <c r="O7095" s="5"/>
      <c r="P7095" s="8"/>
      <c r="U7095"/>
      <c r="V7095"/>
    </row>
    <row r="7096" spans="1:22" x14ac:dyDescent="0.25">
      <c r="A7096">
        <v>2008</v>
      </c>
      <c r="B7096">
        <v>7</v>
      </c>
      <c r="C7096">
        <v>3</v>
      </c>
      <c r="D7096">
        <v>13</v>
      </c>
      <c r="E7096" s="13">
        <v>18</v>
      </c>
      <c r="F7096" s="7">
        <f>(((20-15)/(MIN($E$2:$E$8761)-15))*Data[[#This Row],[temperatuur]])+18.151</f>
        <v>14.369487394957982</v>
      </c>
      <c r="G7096" s="7">
        <f>Data[[#This Row],[Tintern ]]-Data[[#This Row],[temperatuur]]</f>
        <v>-3.6305126050420178</v>
      </c>
      <c r="H7096" s="7">
        <f>ROUND(IF(Data[[#This Row],[deltaT]]&gt;0,(Data[[#This Row],[Tintern ]]-Data[[#This Row],[temperatuur]])*Uitgangspunten!$B$9,0),1)</f>
        <v>0</v>
      </c>
      <c r="I7096"/>
      <c r="J7096"/>
      <c r="K7096" s="6"/>
      <c r="O7096" s="5"/>
      <c r="P7096" s="8"/>
      <c r="U7096"/>
      <c r="V7096"/>
    </row>
    <row r="7097" spans="1:22" x14ac:dyDescent="0.25">
      <c r="A7097">
        <v>2008</v>
      </c>
      <c r="B7097">
        <v>7</v>
      </c>
      <c r="C7097">
        <v>3</v>
      </c>
      <c r="D7097">
        <v>14</v>
      </c>
      <c r="E7097" s="13">
        <v>17.8</v>
      </c>
      <c r="F7097" s="7">
        <f>(((20-15)/(MIN($E$2:$E$8761)-15))*Data[[#This Row],[temperatuur]])+18.151</f>
        <v>14.411504201680671</v>
      </c>
      <c r="G7097" s="7">
        <f>Data[[#This Row],[Tintern ]]-Data[[#This Row],[temperatuur]]</f>
        <v>-3.3884957983193296</v>
      </c>
      <c r="H7097" s="7">
        <f>ROUND(IF(Data[[#This Row],[deltaT]]&gt;0,(Data[[#This Row],[Tintern ]]-Data[[#This Row],[temperatuur]])*Uitgangspunten!$B$9,0),1)</f>
        <v>0</v>
      </c>
      <c r="I7097"/>
      <c r="J7097"/>
      <c r="K7097" s="6"/>
      <c r="O7097" s="5"/>
      <c r="P7097" s="8"/>
      <c r="U7097"/>
      <c r="V7097"/>
    </row>
    <row r="7098" spans="1:22" x14ac:dyDescent="0.25">
      <c r="A7098">
        <v>2008</v>
      </c>
      <c r="B7098">
        <v>7</v>
      </c>
      <c r="C7098">
        <v>3</v>
      </c>
      <c r="D7098">
        <v>15</v>
      </c>
      <c r="E7098" s="13">
        <v>18</v>
      </c>
      <c r="F7098" s="7">
        <f>(((20-15)/(MIN($E$2:$E$8761)-15))*Data[[#This Row],[temperatuur]])+18.151</f>
        <v>14.369487394957982</v>
      </c>
      <c r="G7098" s="7">
        <f>Data[[#This Row],[Tintern ]]-Data[[#This Row],[temperatuur]]</f>
        <v>-3.6305126050420178</v>
      </c>
      <c r="H7098" s="7">
        <f>ROUND(IF(Data[[#This Row],[deltaT]]&gt;0,(Data[[#This Row],[Tintern ]]-Data[[#This Row],[temperatuur]])*Uitgangspunten!$B$9,0),1)</f>
        <v>0</v>
      </c>
      <c r="I7098"/>
      <c r="J7098"/>
      <c r="K7098" s="6"/>
      <c r="O7098" s="5"/>
      <c r="P7098" s="8"/>
      <c r="U7098"/>
      <c r="V7098"/>
    </row>
    <row r="7099" spans="1:22" x14ac:dyDescent="0.25">
      <c r="A7099">
        <v>2008</v>
      </c>
      <c r="B7099">
        <v>7</v>
      </c>
      <c r="C7099">
        <v>3</v>
      </c>
      <c r="D7099">
        <v>16</v>
      </c>
      <c r="E7099" s="13">
        <v>18.600000000000001</v>
      </c>
      <c r="F7099" s="7">
        <f>(((20-15)/(MIN($E$2:$E$8761)-15))*Data[[#This Row],[temperatuur]])+18.151</f>
        <v>14.243436974789915</v>
      </c>
      <c r="G7099" s="7">
        <f>Data[[#This Row],[Tintern ]]-Data[[#This Row],[temperatuur]]</f>
        <v>-4.356563025210086</v>
      </c>
      <c r="H7099" s="7">
        <f>ROUND(IF(Data[[#This Row],[deltaT]]&gt;0,(Data[[#This Row],[Tintern ]]-Data[[#This Row],[temperatuur]])*Uitgangspunten!$B$9,0),1)</f>
        <v>0</v>
      </c>
      <c r="I7099"/>
      <c r="J7099"/>
      <c r="K7099" s="6"/>
      <c r="O7099" s="5"/>
      <c r="P7099" s="8"/>
      <c r="U7099"/>
      <c r="V7099"/>
    </row>
    <row r="7100" spans="1:22" x14ac:dyDescent="0.25">
      <c r="A7100">
        <v>2008</v>
      </c>
      <c r="B7100">
        <v>7</v>
      </c>
      <c r="C7100">
        <v>3</v>
      </c>
      <c r="D7100">
        <v>17</v>
      </c>
      <c r="E7100" s="13">
        <v>18.900000000000002</v>
      </c>
      <c r="F7100" s="7">
        <f>(((20-15)/(MIN($E$2:$E$8761)-15))*Data[[#This Row],[temperatuur]])+18.151</f>
        <v>14.180411764705882</v>
      </c>
      <c r="G7100" s="7">
        <f>Data[[#This Row],[Tintern ]]-Data[[#This Row],[temperatuur]]</f>
        <v>-4.7195882352941201</v>
      </c>
      <c r="H7100" s="7">
        <f>ROUND(IF(Data[[#This Row],[deltaT]]&gt;0,(Data[[#This Row],[Tintern ]]-Data[[#This Row],[temperatuur]])*Uitgangspunten!$B$9,0),1)</f>
        <v>0</v>
      </c>
      <c r="I7100"/>
      <c r="J7100"/>
      <c r="K7100" s="6"/>
      <c r="O7100" s="5"/>
      <c r="P7100" s="8"/>
      <c r="U7100"/>
      <c r="V7100"/>
    </row>
    <row r="7101" spans="1:22" x14ac:dyDescent="0.25">
      <c r="A7101">
        <v>2008</v>
      </c>
      <c r="B7101">
        <v>7</v>
      </c>
      <c r="C7101">
        <v>3</v>
      </c>
      <c r="D7101">
        <v>18</v>
      </c>
      <c r="E7101" s="13">
        <v>18.5</v>
      </c>
      <c r="F7101" s="7">
        <f>(((20-15)/(MIN($E$2:$E$8761)-15))*Data[[#This Row],[temperatuur]])+18.151</f>
        <v>14.26444537815126</v>
      </c>
      <c r="G7101" s="7">
        <f>Data[[#This Row],[Tintern ]]-Data[[#This Row],[temperatuur]]</f>
        <v>-4.2355546218487401</v>
      </c>
      <c r="H7101" s="7">
        <f>ROUND(IF(Data[[#This Row],[deltaT]]&gt;0,(Data[[#This Row],[Tintern ]]-Data[[#This Row],[temperatuur]])*Uitgangspunten!$B$9,0),1)</f>
        <v>0</v>
      </c>
      <c r="I7101"/>
      <c r="J7101"/>
      <c r="K7101" s="6"/>
      <c r="O7101" s="5"/>
      <c r="P7101" s="8"/>
      <c r="U7101"/>
      <c r="V7101"/>
    </row>
    <row r="7102" spans="1:22" x14ac:dyDescent="0.25">
      <c r="A7102">
        <v>2008</v>
      </c>
      <c r="B7102">
        <v>7</v>
      </c>
      <c r="C7102">
        <v>3</v>
      </c>
      <c r="D7102">
        <v>19</v>
      </c>
      <c r="E7102" s="13">
        <v>18.100000000000001</v>
      </c>
      <c r="F7102" s="7">
        <f>(((20-15)/(MIN($E$2:$E$8761)-15))*Data[[#This Row],[temperatuur]])+18.151</f>
        <v>14.348478991596638</v>
      </c>
      <c r="G7102" s="7">
        <f>Data[[#This Row],[Tintern ]]-Data[[#This Row],[temperatuur]]</f>
        <v>-3.7515210084033637</v>
      </c>
      <c r="H7102" s="7">
        <f>ROUND(IF(Data[[#This Row],[deltaT]]&gt;0,(Data[[#This Row],[Tintern ]]-Data[[#This Row],[temperatuur]])*Uitgangspunten!$B$9,0),1)</f>
        <v>0</v>
      </c>
      <c r="I7102"/>
      <c r="J7102"/>
      <c r="K7102" s="6"/>
      <c r="O7102" s="5"/>
      <c r="P7102" s="8"/>
      <c r="U7102"/>
      <c r="V7102"/>
    </row>
    <row r="7103" spans="1:22" x14ac:dyDescent="0.25">
      <c r="A7103">
        <v>2008</v>
      </c>
      <c r="B7103">
        <v>7</v>
      </c>
      <c r="C7103">
        <v>3</v>
      </c>
      <c r="D7103">
        <v>20</v>
      </c>
      <c r="E7103" s="13">
        <v>17.2</v>
      </c>
      <c r="F7103" s="7">
        <f>(((20-15)/(MIN($E$2:$E$8761)-15))*Data[[#This Row],[temperatuur]])+18.151</f>
        <v>14.53755462184874</v>
      </c>
      <c r="G7103" s="7">
        <f>Data[[#This Row],[Tintern ]]-Data[[#This Row],[temperatuur]]</f>
        <v>-2.6624453781512596</v>
      </c>
      <c r="H7103" s="7">
        <f>ROUND(IF(Data[[#This Row],[deltaT]]&gt;0,(Data[[#This Row],[Tintern ]]-Data[[#This Row],[temperatuur]])*Uitgangspunten!$B$9,0),1)</f>
        <v>0</v>
      </c>
      <c r="I7103"/>
      <c r="J7103"/>
      <c r="K7103" s="6"/>
      <c r="O7103" s="5"/>
      <c r="P7103" s="8"/>
      <c r="U7103"/>
      <c r="V7103"/>
    </row>
    <row r="7104" spans="1:22" x14ac:dyDescent="0.25">
      <c r="A7104">
        <v>2008</v>
      </c>
      <c r="B7104">
        <v>7</v>
      </c>
      <c r="C7104">
        <v>3</v>
      </c>
      <c r="D7104">
        <v>21</v>
      </c>
      <c r="E7104" s="13">
        <v>16.5</v>
      </c>
      <c r="F7104" s="7">
        <f>(((20-15)/(MIN($E$2:$E$8761)-15))*Data[[#This Row],[temperatuur]])+18.151</f>
        <v>14.684613445378151</v>
      </c>
      <c r="G7104" s="7">
        <f>Data[[#This Row],[Tintern ]]-Data[[#This Row],[temperatuur]]</f>
        <v>-1.8153865546218491</v>
      </c>
      <c r="H7104" s="7">
        <f>ROUND(IF(Data[[#This Row],[deltaT]]&gt;0,(Data[[#This Row],[Tintern ]]-Data[[#This Row],[temperatuur]])*Uitgangspunten!$B$9,0),1)</f>
        <v>0</v>
      </c>
      <c r="I7104"/>
      <c r="J7104"/>
      <c r="K7104" s="6"/>
      <c r="O7104" s="5"/>
      <c r="P7104" s="8"/>
      <c r="U7104"/>
      <c r="V7104"/>
    </row>
    <row r="7105" spans="1:22" x14ac:dyDescent="0.25">
      <c r="A7105">
        <v>2008</v>
      </c>
      <c r="B7105">
        <v>7</v>
      </c>
      <c r="C7105">
        <v>3</v>
      </c>
      <c r="D7105">
        <v>22</v>
      </c>
      <c r="E7105" s="13">
        <v>16.100000000000001</v>
      </c>
      <c r="F7105" s="7">
        <f>(((20-15)/(MIN($E$2:$E$8761)-15))*Data[[#This Row],[temperatuur]])+18.151</f>
        <v>14.768647058823529</v>
      </c>
      <c r="G7105" s="7">
        <f>Data[[#This Row],[Tintern ]]-Data[[#This Row],[temperatuur]]</f>
        <v>-1.3313529411764726</v>
      </c>
      <c r="H7105" s="7">
        <f>ROUND(IF(Data[[#This Row],[deltaT]]&gt;0,(Data[[#This Row],[Tintern ]]-Data[[#This Row],[temperatuur]])*Uitgangspunten!$B$9,0),1)</f>
        <v>0</v>
      </c>
      <c r="I7105"/>
      <c r="J7105"/>
      <c r="K7105" s="6"/>
      <c r="O7105" s="5"/>
      <c r="P7105" s="8"/>
      <c r="U7105"/>
      <c r="V7105"/>
    </row>
    <row r="7106" spans="1:22" x14ac:dyDescent="0.25">
      <c r="A7106">
        <v>2008</v>
      </c>
      <c r="B7106">
        <v>7</v>
      </c>
      <c r="C7106">
        <v>3</v>
      </c>
      <c r="D7106">
        <v>23</v>
      </c>
      <c r="E7106" s="13">
        <v>16.100000000000001</v>
      </c>
      <c r="F7106" s="7">
        <f>(((20-15)/(MIN($E$2:$E$8761)-15))*Data[[#This Row],[temperatuur]])+18.151</f>
        <v>14.768647058823529</v>
      </c>
      <c r="G7106" s="7">
        <f>Data[[#This Row],[Tintern ]]-Data[[#This Row],[temperatuur]]</f>
        <v>-1.3313529411764726</v>
      </c>
      <c r="H7106" s="7">
        <f>ROUND(IF(Data[[#This Row],[deltaT]]&gt;0,(Data[[#This Row],[Tintern ]]-Data[[#This Row],[temperatuur]])*Uitgangspunten!$B$9,0),1)</f>
        <v>0</v>
      </c>
      <c r="I7106">
        <f>(MAX(E7082:E7105)+MIN(E7082:E7105))/20</f>
        <v>1.7850000000000001</v>
      </c>
      <c r="J7106"/>
      <c r="K7106" s="6"/>
      <c r="O7106" s="5"/>
      <c r="P7106" s="8"/>
      <c r="U7106"/>
      <c r="V7106"/>
    </row>
    <row r="7107" spans="1:22" x14ac:dyDescent="0.25">
      <c r="A7107">
        <v>2008</v>
      </c>
      <c r="B7107">
        <v>7</v>
      </c>
      <c r="C7107">
        <v>3</v>
      </c>
      <c r="D7107">
        <v>24</v>
      </c>
      <c r="E7107" s="13">
        <v>15.600000000000001</v>
      </c>
      <c r="F7107" s="7">
        <f>(((20-15)/(MIN($E$2:$E$8761)-15))*Data[[#This Row],[temperatuur]])+18.151</f>
        <v>14.873689075630251</v>
      </c>
      <c r="G7107" s="7">
        <f>Data[[#This Row],[Tintern ]]-Data[[#This Row],[temperatuur]]</f>
        <v>-0.72631092436975031</v>
      </c>
      <c r="H7107" s="7">
        <f>ROUND(IF(Data[[#This Row],[deltaT]]&gt;0,(Data[[#This Row],[Tintern ]]-Data[[#This Row],[temperatuur]])*Uitgangspunten!$B$9,0),1)</f>
        <v>0</v>
      </c>
      <c r="I7107"/>
      <c r="J7107"/>
      <c r="K7107" s="6"/>
      <c r="O7107" s="5"/>
      <c r="P7107" s="8"/>
      <c r="U7107"/>
      <c r="V7107"/>
    </row>
    <row r="7108" spans="1:22" x14ac:dyDescent="0.25">
      <c r="A7108">
        <v>2008</v>
      </c>
      <c r="B7108">
        <v>7</v>
      </c>
      <c r="C7108">
        <v>4</v>
      </c>
      <c r="D7108">
        <v>1</v>
      </c>
      <c r="E7108" s="13">
        <v>15</v>
      </c>
      <c r="F7108" s="7">
        <f>(((20-15)/(MIN($E$2:$E$8761)-15))*Data[[#This Row],[temperatuur]])+18.151</f>
        <v>14.99973949579832</v>
      </c>
      <c r="G7108" s="7">
        <f>Data[[#This Row],[Tintern ]]-Data[[#This Row],[temperatuur]]</f>
        <v>-2.6050420168033384E-4</v>
      </c>
      <c r="H7108" s="7">
        <f>ROUND(IF(Data[[#This Row],[deltaT]]&gt;0,(Data[[#This Row],[Tintern ]]-Data[[#This Row],[temperatuur]])*Uitgangspunten!$B$9,0),1)</f>
        <v>0</v>
      </c>
      <c r="I7108"/>
      <c r="J7108"/>
      <c r="K7108" s="6"/>
      <c r="O7108" s="5"/>
      <c r="P7108" s="8"/>
      <c r="U7108"/>
      <c r="V7108"/>
    </row>
    <row r="7109" spans="1:22" x14ac:dyDescent="0.25">
      <c r="A7109">
        <v>2008</v>
      </c>
      <c r="B7109">
        <v>7</v>
      </c>
      <c r="C7109">
        <v>4</v>
      </c>
      <c r="D7109">
        <v>6</v>
      </c>
      <c r="E7109" s="13">
        <v>16.600000000000001</v>
      </c>
      <c r="F7109" s="7">
        <f>(((20-15)/(MIN($E$2:$E$8761)-15))*Data[[#This Row],[temperatuur]])+18.151</f>
        <v>14.663605042016806</v>
      </c>
      <c r="G7109" s="7">
        <f>Data[[#This Row],[Tintern ]]-Data[[#This Row],[temperatuur]]</f>
        <v>-1.9363949579831949</v>
      </c>
      <c r="H7109" s="7">
        <f>ROUND(IF(Data[[#This Row],[deltaT]]&gt;0,(Data[[#This Row],[Tintern ]]-Data[[#This Row],[temperatuur]])*Uitgangspunten!$B$9,0),1)</f>
        <v>0</v>
      </c>
      <c r="I7109"/>
      <c r="J7109"/>
      <c r="K7109" s="6"/>
      <c r="O7109" s="5"/>
      <c r="P7109" s="8"/>
      <c r="U7109"/>
      <c r="V7109"/>
    </row>
    <row r="7110" spans="1:22" x14ac:dyDescent="0.25">
      <c r="A7110">
        <v>2008</v>
      </c>
      <c r="B7110">
        <v>7</v>
      </c>
      <c r="C7110">
        <v>4</v>
      </c>
      <c r="D7110">
        <v>7</v>
      </c>
      <c r="E7110" s="13">
        <v>18</v>
      </c>
      <c r="F7110" s="7">
        <f>(((20-15)/(MIN($E$2:$E$8761)-15))*Data[[#This Row],[temperatuur]])+18.151</f>
        <v>14.369487394957982</v>
      </c>
      <c r="G7110" s="7">
        <f>Data[[#This Row],[Tintern ]]-Data[[#This Row],[temperatuur]]</f>
        <v>-3.6305126050420178</v>
      </c>
      <c r="H7110" s="7">
        <f>ROUND(IF(Data[[#This Row],[deltaT]]&gt;0,(Data[[#This Row],[Tintern ]]-Data[[#This Row],[temperatuur]])*Uitgangspunten!$B$9,0),1)</f>
        <v>0</v>
      </c>
      <c r="I7110"/>
      <c r="J7110"/>
      <c r="K7110" s="6"/>
      <c r="O7110" s="5"/>
      <c r="P7110" s="8"/>
      <c r="U7110"/>
      <c r="V7110"/>
    </row>
    <row r="7111" spans="1:22" x14ac:dyDescent="0.25">
      <c r="A7111">
        <v>2008</v>
      </c>
      <c r="B7111">
        <v>7</v>
      </c>
      <c r="C7111">
        <v>4</v>
      </c>
      <c r="D7111">
        <v>8</v>
      </c>
      <c r="E7111" s="13">
        <v>19.600000000000001</v>
      </c>
      <c r="F7111" s="7">
        <f>(((20-15)/(MIN($E$2:$E$8761)-15))*Data[[#This Row],[temperatuur]])+18.151</f>
        <v>14.033352941176471</v>
      </c>
      <c r="G7111" s="7">
        <f>Data[[#This Row],[Tintern ]]-Data[[#This Row],[temperatuur]]</f>
        <v>-5.5666470588235306</v>
      </c>
      <c r="H7111" s="7">
        <f>ROUND(IF(Data[[#This Row],[deltaT]]&gt;0,(Data[[#This Row],[Tintern ]]-Data[[#This Row],[temperatuur]])*Uitgangspunten!$B$9,0),1)</f>
        <v>0</v>
      </c>
      <c r="I7111"/>
      <c r="J7111"/>
      <c r="K7111" s="6"/>
      <c r="O7111" s="5"/>
      <c r="P7111" s="8"/>
      <c r="U7111"/>
      <c r="V7111"/>
    </row>
    <row r="7112" spans="1:22" x14ac:dyDescent="0.25">
      <c r="A7112">
        <v>2008</v>
      </c>
      <c r="B7112">
        <v>7</v>
      </c>
      <c r="C7112">
        <v>4</v>
      </c>
      <c r="D7112">
        <v>9</v>
      </c>
      <c r="E7112" s="13">
        <v>20.100000000000001</v>
      </c>
      <c r="F7112" s="7">
        <f>(((20-15)/(MIN($E$2:$E$8761)-15))*Data[[#This Row],[temperatuur]])+18.151</f>
        <v>13.928310924369747</v>
      </c>
      <c r="G7112" s="7">
        <f>Data[[#This Row],[Tintern ]]-Data[[#This Row],[temperatuur]]</f>
        <v>-6.1716890756302547</v>
      </c>
      <c r="H7112" s="7">
        <f>ROUND(IF(Data[[#This Row],[deltaT]]&gt;0,(Data[[#This Row],[Tintern ]]-Data[[#This Row],[temperatuur]])*Uitgangspunten!$B$9,0),1)</f>
        <v>0</v>
      </c>
      <c r="I7112"/>
      <c r="J7112"/>
      <c r="K7112" s="6"/>
      <c r="O7112" s="5"/>
      <c r="P7112" s="8"/>
      <c r="U7112"/>
      <c r="V7112"/>
    </row>
    <row r="7113" spans="1:22" x14ac:dyDescent="0.25">
      <c r="A7113">
        <v>2008</v>
      </c>
      <c r="B7113">
        <v>7</v>
      </c>
      <c r="C7113">
        <v>4</v>
      </c>
      <c r="D7113">
        <v>10</v>
      </c>
      <c r="E7113" s="13">
        <v>21</v>
      </c>
      <c r="F7113" s="7">
        <f>(((20-15)/(MIN($E$2:$E$8761)-15))*Data[[#This Row],[temperatuur]])+18.151</f>
        <v>13.739235294117647</v>
      </c>
      <c r="G7113" s="7">
        <f>Data[[#This Row],[Tintern ]]-Data[[#This Row],[temperatuur]]</f>
        <v>-7.2607647058823535</v>
      </c>
      <c r="H7113" s="7">
        <f>ROUND(IF(Data[[#This Row],[deltaT]]&gt;0,(Data[[#This Row],[Tintern ]]-Data[[#This Row],[temperatuur]])*Uitgangspunten!$B$9,0),1)</f>
        <v>0</v>
      </c>
      <c r="I7113"/>
      <c r="J7113"/>
      <c r="K7113" s="6"/>
      <c r="O7113" s="5"/>
      <c r="P7113" s="8"/>
      <c r="U7113"/>
      <c r="V7113"/>
    </row>
    <row r="7114" spans="1:22" x14ac:dyDescent="0.25">
      <c r="A7114">
        <v>2008</v>
      </c>
      <c r="B7114">
        <v>7</v>
      </c>
      <c r="C7114">
        <v>4</v>
      </c>
      <c r="D7114">
        <v>11</v>
      </c>
      <c r="E7114" s="13">
        <v>20.6</v>
      </c>
      <c r="F7114" s="7">
        <f>(((20-15)/(MIN($E$2:$E$8761)-15))*Data[[#This Row],[temperatuur]])+18.151</f>
        <v>13.823268907563024</v>
      </c>
      <c r="G7114" s="7">
        <f>Data[[#This Row],[Tintern ]]-Data[[#This Row],[temperatuur]]</f>
        <v>-6.776731092436977</v>
      </c>
      <c r="H7114" s="7">
        <f>ROUND(IF(Data[[#This Row],[deltaT]]&gt;0,(Data[[#This Row],[Tintern ]]-Data[[#This Row],[temperatuur]])*Uitgangspunten!$B$9,0),1)</f>
        <v>0</v>
      </c>
      <c r="I7114"/>
      <c r="J7114"/>
      <c r="K7114" s="6"/>
      <c r="O7114" s="5"/>
      <c r="P7114" s="8"/>
      <c r="U7114"/>
      <c r="V7114"/>
    </row>
    <row r="7115" spans="1:22" x14ac:dyDescent="0.25">
      <c r="A7115">
        <v>2008</v>
      </c>
      <c r="B7115">
        <v>7</v>
      </c>
      <c r="C7115">
        <v>4</v>
      </c>
      <c r="D7115">
        <v>12</v>
      </c>
      <c r="E7115" s="13">
        <v>21.200000000000003</v>
      </c>
      <c r="F7115" s="7">
        <f>(((20-15)/(MIN($E$2:$E$8761)-15))*Data[[#This Row],[temperatuur]])+18.151</f>
        <v>13.697218487394956</v>
      </c>
      <c r="G7115" s="7">
        <f>Data[[#This Row],[Tintern ]]-Data[[#This Row],[temperatuur]]</f>
        <v>-7.502781512605047</v>
      </c>
      <c r="H7115" s="7">
        <f>ROUND(IF(Data[[#This Row],[deltaT]]&gt;0,(Data[[#This Row],[Tintern ]]-Data[[#This Row],[temperatuur]])*Uitgangspunten!$B$9,0),1)</f>
        <v>0</v>
      </c>
      <c r="I7115"/>
      <c r="J7115"/>
      <c r="K7115" s="6"/>
      <c r="O7115" s="5"/>
      <c r="P7115" s="8"/>
      <c r="U7115"/>
      <c r="V7115"/>
    </row>
    <row r="7116" spans="1:22" x14ac:dyDescent="0.25">
      <c r="A7116">
        <v>2008</v>
      </c>
      <c r="B7116">
        <v>7</v>
      </c>
      <c r="C7116">
        <v>4</v>
      </c>
      <c r="D7116">
        <v>13</v>
      </c>
      <c r="E7116" s="13">
        <v>21.3</v>
      </c>
      <c r="F7116" s="7">
        <f>(((20-15)/(MIN($E$2:$E$8761)-15))*Data[[#This Row],[temperatuur]])+18.151</f>
        <v>13.676210084033613</v>
      </c>
      <c r="G7116" s="7">
        <f>Data[[#This Row],[Tintern ]]-Data[[#This Row],[temperatuur]]</f>
        <v>-7.6237899159663876</v>
      </c>
      <c r="H7116" s="7">
        <f>ROUND(IF(Data[[#This Row],[deltaT]]&gt;0,(Data[[#This Row],[Tintern ]]-Data[[#This Row],[temperatuur]])*Uitgangspunten!$B$9,0),1)</f>
        <v>0</v>
      </c>
      <c r="I7116"/>
      <c r="J7116"/>
      <c r="K7116" s="6"/>
      <c r="O7116" s="5"/>
      <c r="P7116" s="8"/>
      <c r="U7116"/>
      <c r="V7116"/>
    </row>
    <row r="7117" spans="1:22" x14ac:dyDescent="0.25">
      <c r="A7117">
        <v>2008</v>
      </c>
      <c r="B7117">
        <v>7</v>
      </c>
      <c r="C7117">
        <v>4</v>
      </c>
      <c r="D7117">
        <v>14</v>
      </c>
      <c r="E7117" s="13">
        <v>21.3</v>
      </c>
      <c r="F7117" s="7">
        <f>(((20-15)/(MIN($E$2:$E$8761)-15))*Data[[#This Row],[temperatuur]])+18.151</f>
        <v>13.676210084033613</v>
      </c>
      <c r="G7117" s="7">
        <f>Data[[#This Row],[Tintern ]]-Data[[#This Row],[temperatuur]]</f>
        <v>-7.6237899159663876</v>
      </c>
      <c r="H7117" s="7">
        <f>ROUND(IF(Data[[#This Row],[deltaT]]&gt;0,(Data[[#This Row],[Tintern ]]-Data[[#This Row],[temperatuur]])*Uitgangspunten!$B$9,0),1)</f>
        <v>0</v>
      </c>
      <c r="I7117"/>
      <c r="J7117"/>
      <c r="K7117" s="6"/>
      <c r="O7117" s="5"/>
      <c r="P7117" s="8"/>
      <c r="U7117"/>
      <c r="V7117"/>
    </row>
    <row r="7118" spans="1:22" x14ac:dyDescent="0.25">
      <c r="A7118">
        <v>2008</v>
      </c>
      <c r="B7118">
        <v>7</v>
      </c>
      <c r="C7118">
        <v>4</v>
      </c>
      <c r="D7118">
        <v>15</v>
      </c>
      <c r="E7118" s="13">
        <v>21.5</v>
      </c>
      <c r="F7118" s="7">
        <f>(((20-15)/(MIN($E$2:$E$8761)-15))*Data[[#This Row],[temperatuur]])+18.151</f>
        <v>13.634193277310924</v>
      </c>
      <c r="G7118" s="7">
        <f>Data[[#This Row],[Tintern ]]-Data[[#This Row],[temperatuur]]</f>
        <v>-7.8658067226890758</v>
      </c>
      <c r="H7118" s="7">
        <f>ROUND(IF(Data[[#This Row],[deltaT]]&gt;0,(Data[[#This Row],[Tintern ]]-Data[[#This Row],[temperatuur]])*Uitgangspunten!$B$9,0),1)</f>
        <v>0</v>
      </c>
      <c r="I7118"/>
      <c r="J7118"/>
      <c r="K7118" s="6"/>
      <c r="O7118" s="5"/>
      <c r="P7118" s="8"/>
      <c r="U7118"/>
      <c r="V7118"/>
    </row>
    <row r="7119" spans="1:22" x14ac:dyDescent="0.25">
      <c r="A7119">
        <v>2008</v>
      </c>
      <c r="B7119">
        <v>7</v>
      </c>
      <c r="C7119">
        <v>4</v>
      </c>
      <c r="D7119">
        <v>16</v>
      </c>
      <c r="E7119" s="13">
        <v>20.5</v>
      </c>
      <c r="F7119" s="7">
        <f>(((20-15)/(MIN($E$2:$E$8761)-15))*Data[[#This Row],[temperatuur]])+18.151</f>
        <v>13.844277310924369</v>
      </c>
      <c r="G7119" s="7">
        <f>Data[[#This Row],[Tintern ]]-Data[[#This Row],[temperatuur]]</f>
        <v>-6.6557226890756311</v>
      </c>
      <c r="H7119" s="7">
        <f>ROUND(IF(Data[[#This Row],[deltaT]]&gt;0,(Data[[#This Row],[Tintern ]]-Data[[#This Row],[temperatuur]])*Uitgangspunten!$B$9,0),1)</f>
        <v>0</v>
      </c>
      <c r="I7119"/>
      <c r="J7119"/>
      <c r="K7119" s="6"/>
      <c r="O7119" s="5"/>
      <c r="P7119" s="8"/>
      <c r="U7119"/>
      <c r="V7119"/>
    </row>
    <row r="7120" spans="1:22" x14ac:dyDescent="0.25">
      <c r="A7120">
        <v>2008</v>
      </c>
      <c r="B7120">
        <v>7</v>
      </c>
      <c r="C7120">
        <v>4</v>
      </c>
      <c r="D7120">
        <v>17</v>
      </c>
      <c r="E7120" s="13">
        <v>20.400000000000002</v>
      </c>
      <c r="F7120" s="7">
        <f>(((20-15)/(MIN($E$2:$E$8761)-15))*Data[[#This Row],[temperatuur]])+18.151</f>
        <v>13.865285714285713</v>
      </c>
      <c r="G7120" s="7">
        <f>Data[[#This Row],[Tintern ]]-Data[[#This Row],[temperatuur]]</f>
        <v>-6.5347142857142888</v>
      </c>
      <c r="H7120" s="7">
        <f>ROUND(IF(Data[[#This Row],[deltaT]]&gt;0,(Data[[#This Row],[Tintern ]]-Data[[#This Row],[temperatuur]])*Uitgangspunten!$B$9,0),1)</f>
        <v>0</v>
      </c>
      <c r="I7120"/>
      <c r="J7120"/>
      <c r="K7120" s="6"/>
      <c r="O7120" s="5"/>
      <c r="P7120" s="8"/>
      <c r="U7120"/>
      <c r="V7120"/>
    </row>
    <row r="7121" spans="1:22" x14ac:dyDescent="0.25">
      <c r="A7121">
        <v>2008</v>
      </c>
      <c r="B7121">
        <v>7</v>
      </c>
      <c r="C7121">
        <v>4</v>
      </c>
      <c r="D7121">
        <v>18</v>
      </c>
      <c r="E7121" s="13">
        <v>19.400000000000002</v>
      </c>
      <c r="F7121" s="7">
        <f>(((20-15)/(MIN($E$2:$E$8761)-15))*Data[[#This Row],[temperatuur]])+18.151</f>
        <v>14.07536974789916</v>
      </c>
      <c r="G7121" s="7">
        <f>Data[[#This Row],[Tintern ]]-Data[[#This Row],[temperatuur]]</f>
        <v>-5.3246302521008424</v>
      </c>
      <c r="H7121" s="7">
        <f>ROUND(IF(Data[[#This Row],[deltaT]]&gt;0,(Data[[#This Row],[Tintern ]]-Data[[#This Row],[temperatuur]])*Uitgangspunten!$B$9,0),1)</f>
        <v>0</v>
      </c>
      <c r="I7121"/>
      <c r="J7121"/>
      <c r="K7121" s="6"/>
      <c r="O7121" s="5"/>
      <c r="P7121" s="8"/>
      <c r="U7121"/>
      <c r="V7121"/>
    </row>
    <row r="7122" spans="1:22" x14ac:dyDescent="0.25">
      <c r="A7122">
        <v>2008</v>
      </c>
      <c r="B7122">
        <v>7</v>
      </c>
      <c r="C7122">
        <v>4</v>
      </c>
      <c r="D7122">
        <v>19</v>
      </c>
      <c r="E7122" s="13">
        <v>18.2</v>
      </c>
      <c r="F7122" s="7">
        <f>(((20-15)/(MIN($E$2:$E$8761)-15))*Data[[#This Row],[temperatuur]])+18.151</f>
        <v>14.327470588235293</v>
      </c>
      <c r="G7122" s="7">
        <f>Data[[#This Row],[Tintern ]]-Data[[#This Row],[temperatuur]]</f>
        <v>-3.872529411764706</v>
      </c>
      <c r="H7122" s="7">
        <f>ROUND(IF(Data[[#This Row],[deltaT]]&gt;0,(Data[[#This Row],[Tintern ]]-Data[[#This Row],[temperatuur]])*Uitgangspunten!$B$9,0),1)</f>
        <v>0</v>
      </c>
      <c r="I7122"/>
      <c r="J7122"/>
      <c r="K7122" s="6"/>
      <c r="O7122" s="5"/>
      <c r="P7122" s="8"/>
      <c r="U7122"/>
      <c r="V7122"/>
    </row>
    <row r="7123" spans="1:22" x14ac:dyDescent="0.25">
      <c r="A7123">
        <v>2008</v>
      </c>
      <c r="B7123">
        <v>7</v>
      </c>
      <c r="C7123">
        <v>4</v>
      </c>
      <c r="D7123">
        <v>20</v>
      </c>
      <c r="E7123" s="13">
        <v>16.2</v>
      </c>
      <c r="F7123" s="7">
        <f>(((20-15)/(MIN($E$2:$E$8761)-15))*Data[[#This Row],[temperatuur]])+18.151</f>
        <v>14.747638655462184</v>
      </c>
      <c r="G7123" s="7">
        <f>Data[[#This Row],[Tintern ]]-Data[[#This Row],[temperatuur]]</f>
        <v>-1.452361344537815</v>
      </c>
      <c r="H7123" s="7">
        <f>ROUND(IF(Data[[#This Row],[deltaT]]&gt;0,(Data[[#This Row],[Tintern ]]-Data[[#This Row],[temperatuur]])*Uitgangspunten!$B$9,0),1)</f>
        <v>0</v>
      </c>
      <c r="I7123"/>
      <c r="J7123"/>
      <c r="K7123" s="6"/>
      <c r="O7123" s="5"/>
      <c r="P7123" s="8"/>
      <c r="U7123"/>
      <c r="V7123"/>
    </row>
    <row r="7124" spans="1:22" x14ac:dyDescent="0.25">
      <c r="A7124">
        <v>2008</v>
      </c>
      <c r="B7124">
        <v>7</v>
      </c>
      <c r="C7124">
        <v>5</v>
      </c>
      <c r="D7124">
        <v>6</v>
      </c>
      <c r="E7124" s="13">
        <v>15.100000000000001</v>
      </c>
      <c r="F7124" s="7">
        <f>(((20-15)/(MIN($E$2:$E$8761)-15))*Data[[#This Row],[temperatuur]])+18.151</f>
        <v>14.978731092436973</v>
      </c>
      <c r="G7124" s="7">
        <f>Data[[#This Row],[Tintern ]]-Data[[#This Row],[temperatuur]]</f>
        <v>-0.12126890756302799</v>
      </c>
      <c r="H7124" s="7">
        <f>ROUND(IF(Data[[#This Row],[deltaT]]&gt;0,(Data[[#This Row],[Tintern ]]-Data[[#This Row],[temperatuur]])*Uitgangspunten!$B$9,0),1)</f>
        <v>0</v>
      </c>
      <c r="I7124"/>
      <c r="J7124"/>
      <c r="K7124" s="6"/>
      <c r="O7124" s="5"/>
      <c r="P7124" s="8"/>
      <c r="U7124"/>
      <c r="V7124"/>
    </row>
    <row r="7125" spans="1:22" x14ac:dyDescent="0.25">
      <c r="A7125">
        <v>2008</v>
      </c>
      <c r="B7125">
        <v>7</v>
      </c>
      <c r="C7125">
        <v>5</v>
      </c>
      <c r="D7125">
        <v>7</v>
      </c>
      <c r="E7125" s="13">
        <v>17.600000000000001</v>
      </c>
      <c r="F7125" s="7">
        <f>(((20-15)/(MIN($E$2:$E$8761)-15))*Data[[#This Row],[temperatuur]])+18.151</f>
        <v>14.45352100840336</v>
      </c>
      <c r="G7125" s="7">
        <f>Data[[#This Row],[Tintern ]]-Data[[#This Row],[temperatuur]]</f>
        <v>-3.1464789915966414</v>
      </c>
      <c r="H7125" s="7">
        <f>ROUND(IF(Data[[#This Row],[deltaT]]&gt;0,(Data[[#This Row],[Tintern ]]-Data[[#This Row],[temperatuur]])*Uitgangspunten!$B$9,0),1)</f>
        <v>0</v>
      </c>
      <c r="I7125"/>
      <c r="J7125"/>
      <c r="K7125" s="6"/>
      <c r="O7125" s="5"/>
      <c r="P7125" s="8"/>
      <c r="U7125"/>
      <c r="V7125"/>
    </row>
    <row r="7126" spans="1:22" x14ac:dyDescent="0.25">
      <c r="A7126">
        <v>2008</v>
      </c>
      <c r="B7126">
        <v>7</v>
      </c>
      <c r="C7126">
        <v>5</v>
      </c>
      <c r="D7126">
        <v>8</v>
      </c>
      <c r="E7126" s="13">
        <v>19.8</v>
      </c>
      <c r="F7126" s="7">
        <f>(((20-15)/(MIN($E$2:$E$8761)-15))*Data[[#This Row],[temperatuur]])+18.151</f>
        <v>13.991336134453782</v>
      </c>
      <c r="G7126" s="7">
        <f>Data[[#This Row],[Tintern ]]-Data[[#This Row],[temperatuur]]</f>
        <v>-5.8086638655462188</v>
      </c>
      <c r="H7126" s="7">
        <f>ROUND(IF(Data[[#This Row],[deltaT]]&gt;0,(Data[[#This Row],[Tintern ]]-Data[[#This Row],[temperatuur]])*Uitgangspunten!$B$9,0),1)</f>
        <v>0</v>
      </c>
      <c r="I7126"/>
      <c r="J7126"/>
      <c r="K7126" s="6"/>
      <c r="O7126" s="5"/>
      <c r="P7126" s="8"/>
      <c r="U7126"/>
      <c r="V7126"/>
    </row>
    <row r="7127" spans="1:22" x14ac:dyDescent="0.25">
      <c r="A7127">
        <v>2008</v>
      </c>
      <c r="B7127">
        <v>7</v>
      </c>
      <c r="C7127">
        <v>5</v>
      </c>
      <c r="D7127">
        <v>9</v>
      </c>
      <c r="E7127" s="13">
        <v>21.900000000000002</v>
      </c>
      <c r="F7127" s="7">
        <f>(((20-15)/(MIN($E$2:$E$8761)-15))*Data[[#This Row],[temperatuur]])+18.151</f>
        <v>13.550159663865546</v>
      </c>
      <c r="G7127" s="7">
        <f>Data[[#This Row],[Tintern ]]-Data[[#This Row],[temperatuur]]</f>
        <v>-8.3498403361344558</v>
      </c>
      <c r="H7127" s="7">
        <f>ROUND(IF(Data[[#This Row],[deltaT]]&gt;0,(Data[[#This Row],[Tintern ]]-Data[[#This Row],[temperatuur]])*Uitgangspunten!$B$9,0),1)</f>
        <v>0</v>
      </c>
      <c r="I7127"/>
      <c r="J7127"/>
      <c r="K7127" s="6"/>
      <c r="O7127" s="5"/>
      <c r="P7127" s="8"/>
      <c r="U7127"/>
      <c r="V7127"/>
    </row>
    <row r="7128" spans="1:22" x14ac:dyDescent="0.25">
      <c r="A7128">
        <v>2008</v>
      </c>
      <c r="B7128">
        <v>7</v>
      </c>
      <c r="C7128">
        <v>5</v>
      </c>
      <c r="D7128">
        <v>10</v>
      </c>
      <c r="E7128" s="13">
        <v>22.6</v>
      </c>
      <c r="F7128" s="7">
        <f>(((20-15)/(MIN($E$2:$E$8761)-15))*Data[[#This Row],[temperatuur]])+18.151</f>
        <v>13.403100840336133</v>
      </c>
      <c r="G7128" s="7">
        <f>Data[[#This Row],[Tintern ]]-Data[[#This Row],[temperatuur]]</f>
        <v>-9.1968991596638681</v>
      </c>
      <c r="H7128" s="7">
        <f>ROUND(IF(Data[[#This Row],[deltaT]]&gt;0,(Data[[#This Row],[Tintern ]]-Data[[#This Row],[temperatuur]])*Uitgangspunten!$B$9,0),1)</f>
        <v>0</v>
      </c>
      <c r="I7128"/>
      <c r="J7128"/>
      <c r="K7128" s="6"/>
      <c r="O7128" s="5"/>
      <c r="P7128" s="8"/>
      <c r="U7128"/>
      <c r="V7128"/>
    </row>
    <row r="7129" spans="1:22" x14ac:dyDescent="0.25">
      <c r="A7129">
        <v>2008</v>
      </c>
      <c r="B7129">
        <v>7</v>
      </c>
      <c r="C7129">
        <v>5</v>
      </c>
      <c r="D7129">
        <v>11</v>
      </c>
      <c r="E7129" s="13">
        <v>23.5</v>
      </c>
      <c r="F7129" s="7">
        <f>(((20-15)/(MIN($E$2:$E$8761)-15))*Data[[#This Row],[temperatuur]])+18.151</f>
        <v>13.214025210084033</v>
      </c>
      <c r="G7129" s="7">
        <f>Data[[#This Row],[Tintern ]]-Data[[#This Row],[temperatuur]]</f>
        <v>-10.285974789915967</v>
      </c>
      <c r="H7129" s="7">
        <f>ROUND(IF(Data[[#This Row],[deltaT]]&gt;0,(Data[[#This Row],[Tintern ]]-Data[[#This Row],[temperatuur]])*Uitgangspunten!$B$9,0),1)</f>
        <v>0</v>
      </c>
      <c r="I7129"/>
      <c r="J7129"/>
      <c r="K7129" s="6"/>
      <c r="O7129" s="5"/>
      <c r="P7129" s="8"/>
      <c r="U7129"/>
      <c r="V7129"/>
    </row>
    <row r="7130" spans="1:22" x14ac:dyDescent="0.25">
      <c r="A7130">
        <v>2008</v>
      </c>
      <c r="B7130">
        <v>7</v>
      </c>
      <c r="C7130">
        <v>5</v>
      </c>
      <c r="D7130">
        <v>12</v>
      </c>
      <c r="E7130" s="13">
        <v>23.700000000000003</v>
      </c>
      <c r="F7130" s="7">
        <f>(((20-15)/(MIN($E$2:$E$8761)-15))*Data[[#This Row],[temperatuur]])+18.151</f>
        <v>13.172008403361342</v>
      </c>
      <c r="G7130" s="7">
        <f>Data[[#This Row],[Tintern ]]-Data[[#This Row],[temperatuur]]</f>
        <v>-10.52799159663866</v>
      </c>
      <c r="H7130" s="7">
        <f>ROUND(IF(Data[[#This Row],[deltaT]]&gt;0,(Data[[#This Row],[Tintern ]]-Data[[#This Row],[temperatuur]])*Uitgangspunten!$B$9,0),1)</f>
        <v>0</v>
      </c>
      <c r="I7130">
        <f>(MAX(E7106:E7129)+MIN(E7106:E7129))/20</f>
        <v>1.925</v>
      </c>
      <c r="J7130"/>
      <c r="K7130" s="6"/>
      <c r="O7130" s="5"/>
      <c r="P7130" s="8"/>
      <c r="U7130"/>
      <c r="V7130"/>
    </row>
    <row r="7131" spans="1:22" x14ac:dyDescent="0.25">
      <c r="A7131">
        <v>2008</v>
      </c>
      <c r="B7131">
        <v>7</v>
      </c>
      <c r="C7131">
        <v>5</v>
      </c>
      <c r="D7131">
        <v>13</v>
      </c>
      <c r="E7131" s="13">
        <v>23.900000000000002</v>
      </c>
      <c r="F7131" s="7">
        <f>(((20-15)/(MIN($E$2:$E$8761)-15))*Data[[#This Row],[temperatuur]])+18.151</f>
        <v>13.129991596638654</v>
      </c>
      <c r="G7131" s="7">
        <f>Data[[#This Row],[Tintern ]]-Data[[#This Row],[temperatuur]]</f>
        <v>-10.770008403361349</v>
      </c>
      <c r="H7131" s="7">
        <f>ROUND(IF(Data[[#This Row],[deltaT]]&gt;0,(Data[[#This Row],[Tintern ]]-Data[[#This Row],[temperatuur]])*Uitgangspunten!$B$9,0),1)</f>
        <v>0</v>
      </c>
      <c r="I7131"/>
      <c r="J7131"/>
      <c r="K7131" s="6"/>
      <c r="O7131" s="5"/>
      <c r="P7131" s="8"/>
      <c r="U7131"/>
      <c r="V7131"/>
    </row>
    <row r="7132" spans="1:22" x14ac:dyDescent="0.25">
      <c r="A7132">
        <v>2008</v>
      </c>
      <c r="B7132">
        <v>7</v>
      </c>
      <c r="C7132">
        <v>5</v>
      </c>
      <c r="D7132">
        <v>14</v>
      </c>
      <c r="E7132" s="13">
        <v>23.700000000000003</v>
      </c>
      <c r="F7132" s="7">
        <f>(((20-15)/(MIN($E$2:$E$8761)-15))*Data[[#This Row],[temperatuur]])+18.151</f>
        <v>13.172008403361342</v>
      </c>
      <c r="G7132" s="7">
        <f>Data[[#This Row],[Tintern ]]-Data[[#This Row],[temperatuur]]</f>
        <v>-10.52799159663866</v>
      </c>
      <c r="H7132" s="7">
        <f>ROUND(IF(Data[[#This Row],[deltaT]]&gt;0,(Data[[#This Row],[Tintern ]]-Data[[#This Row],[temperatuur]])*Uitgangspunten!$B$9,0),1)</f>
        <v>0</v>
      </c>
      <c r="I7132"/>
      <c r="J7132"/>
      <c r="K7132" s="6"/>
      <c r="O7132" s="5"/>
      <c r="P7132" s="8"/>
      <c r="U7132"/>
      <c r="V7132"/>
    </row>
    <row r="7133" spans="1:22" x14ac:dyDescent="0.25">
      <c r="A7133">
        <v>2008</v>
      </c>
      <c r="B7133">
        <v>7</v>
      </c>
      <c r="C7133">
        <v>5</v>
      </c>
      <c r="D7133">
        <v>15</v>
      </c>
      <c r="E7133" s="13">
        <v>22.6</v>
      </c>
      <c r="F7133" s="7">
        <f>(((20-15)/(MIN($E$2:$E$8761)-15))*Data[[#This Row],[temperatuur]])+18.151</f>
        <v>13.403100840336133</v>
      </c>
      <c r="G7133" s="7">
        <f>Data[[#This Row],[Tintern ]]-Data[[#This Row],[temperatuur]]</f>
        <v>-9.1968991596638681</v>
      </c>
      <c r="H7133" s="7">
        <f>ROUND(IF(Data[[#This Row],[deltaT]]&gt;0,(Data[[#This Row],[Tintern ]]-Data[[#This Row],[temperatuur]])*Uitgangspunten!$B$9,0),1)</f>
        <v>0</v>
      </c>
      <c r="I7133"/>
      <c r="J7133"/>
      <c r="K7133" s="6"/>
      <c r="O7133" s="5"/>
      <c r="P7133" s="8"/>
      <c r="U7133"/>
      <c r="V7133"/>
    </row>
    <row r="7134" spans="1:22" x14ac:dyDescent="0.25">
      <c r="A7134">
        <v>2008</v>
      </c>
      <c r="B7134">
        <v>7</v>
      </c>
      <c r="C7134">
        <v>5</v>
      </c>
      <c r="D7134">
        <v>16</v>
      </c>
      <c r="E7134" s="13">
        <v>19.900000000000002</v>
      </c>
      <c r="F7134" s="7">
        <f>(((20-15)/(MIN($E$2:$E$8761)-15))*Data[[#This Row],[temperatuur]])+18.151</f>
        <v>13.970327731092436</v>
      </c>
      <c r="G7134" s="7">
        <f>Data[[#This Row],[Tintern ]]-Data[[#This Row],[temperatuur]]</f>
        <v>-5.9296722689075665</v>
      </c>
      <c r="H7134" s="7">
        <f>ROUND(IF(Data[[#This Row],[deltaT]]&gt;0,(Data[[#This Row],[Tintern ]]-Data[[#This Row],[temperatuur]])*Uitgangspunten!$B$9,0),1)</f>
        <v>0</v>
      </c>
      <c r="I7134"/>
      <c r="J7134"/>
      <c r="K7134" s="6"/>
      <c r="O7134" s="5"/>
      <c r="P7134" s="8"/>
      <c r="U7134"/>
      <c r="V7134"/>
    </row>
    <row r="7135" spans="1:22" x14ac:dyDescent="0.25">
      <c r="A7135">
        <v>2008</v>
      </c>
      <c r="B7135">
        <v>7</v>
      </c>
      <c r="C7135">
        <v>5</v>
      </c>
      <c r="D7135">
        <v>17</v>
      </c>
      <c r="E7135" s="13">
        <v>18.600000000000001</v>
      </c>
      <c r="F7135" s="7">
        <f>(((20-15)/(MIN($E$2:$E$8761)-15))*Data[[#This Row],[temperatuur]])+18.151</f>
        <v>14.243436974789915</v>
      </c>
      <c r="G7135" s="7">
        <f>Data[[#This Row],[Tintern ]]-Data[[#This Row],[temperatuur]]</f>
        <v>-4.356563025210086</v>
      </c>
      <c r="H7135" s="7">
        <f>ROUND(IF(Data[[#This Row],[deltaT]]&gt;0,(Data[[#This Row],[Tintern ]]-Data[[#This Row],[temperatuur]])*Uitgangspunten!$B$9,0),1)</f>
        <v>0</v>
      </c>
      <c r="I7135"/>
      <c r="J7135"/>
      <c r="K7135" s="6"/>
      <c r="O7135" s="5"/>
      <c r="P7135" s="8"/>
      <c r="U7135"/>
      <c r="V7135"/>
    </row>
    <row r="7136" spans="1:22" x14ac:dyDescent="0.25">
      <c r="A7136">
        <v>2008</v>
      </c>
      <c r="B7136">
        <v>7</v>
      </c>
      <c r="C7136">
        <v>5</v>
      </c>
      <c r="D7136">
        <v>18</v>
      </c>
      <c r="E7136" s="13">
        <v>18.600000000000001</v>
      </c>
      <c r="F7136" s="7">
        <f>(((20-15)/(MIN($E$2:$E$8761)-15))*Data[[#This Row],[temperatuur]])+18.151</f>
        <v>14.243436974789915</v>
      </c>
      <c r="G7136" s="7">
        <f>Data[[#This Row],[Tintern ]]-Data[[#This Row],[temperatuur]]</f>
        <v>-4.356563025210086</v>
      </c>
      <c r="H7136" s="7">
        <f>ROUND(IF(Data[[#This Row],[deltaT]]&gt;0,(Data[[#This Row],[Tintern ]]-Data[[#This Row],[temperatuur]])*Uitgangspunten!$B$9,0),1)</f>
        <v>0</v>
      </c>
      <c r="I7136"/>
      <c r="J7136"/>
      <c r="K7136" s="6"/>
      <c r="O7136" s="5"/>
      <c r="P7136" s="8"/>
      <c r="U7136"/>
      <c r="V7136"/>
    </row>
    <row r="7137" spans="1:22" x14ac:dyDescent="0.25">
      <c r="A7137">
        <v>2008</v>
      </c>
      <c r="B7137">
        <v>7</v>
      </c>
      <c r="C7137">
        <v>5</v>
      </c>
      <c r="D7137">
        <v>19</v>
      </c>
      <c r="E7137" s="13">
        <v>18.600000000000001</v>
      </c>
      <c r="F7137" s="7">
        <f>(((20-15)/(MIN($E$2:$E$8761)-15))*Data[[#This Row],[temperatuur]])+18.151</f>
        <v>14.243436974789915</v>
      </c>
      <c r="G7137" s="7">
        <f>Data[[#This Row],[Tintern ]]-Data[[#This Row],[temperatuur]]</f>
        <v>-4.356563025210086</v>
      </c>
      <c r="H7137" s="7">
        <f>ROUND(IF(Data[[#This Row],[deltaT]]&gt;0,(Data[[#This Row],[Tintern ]]-Data[[#This Row],[temperatuur]])*Uitgangspunten!$B$9,0),1)</f>
        <v>0</v>
      </c>
      <c r="I7137"/>
      <c r="J7137"/>
      <c r="K7137" s="6"/>
      <c r="O7137" s="5"/>
      <c r="P7137" s="8"/>
      <c r="U7137"/>
      <c r="V7137"/>
    </row>
    <row r="7138" spans="1:22" x14ac:dyDescent="0.25">
      <c r="A7138">
        <v>2008</v>
      </c>
      <c r="B7138">
        <v>7</v>
      </c>
      <c r="C7138">
        <v>5</v>
      </c>
      <c r="D7138">
        <v>20</v>
      </c>
      <c r="E7138" s="13">
        <v>16.600000000000001</v>
      </c>
      <c r="F7138" s="7">
        <f>(((20-15)/(MIN($E$2:$E$8761)-15))*Data[[#This Row],[temperatuur]])+18.151</f>
        <v>14.663605042016806</v>
      </c>
      <c r="G7138" s="7">
        <f>Data[[#This Row],[Tintern ]]-Data[[#This Row],[temperatuur]]</f>
        <v>-1.9363949579831949</v>
      </c>
      <c r="H7138" s="7">
        <f>ROUND(IF(Data[[#This Row],[deltaT]]&gt;0,(Data[[#This Row],[Tintern ]]-Data[[#This Row],[temperatuur]])*Uitgangspunten!$B$9,0),1)</f>
        <v>0</v>
      </c>
      <c r="I7138"/>
      <c r="J7138"/>
      <c r="K7138" s="6"/>
      <c r="O7138" s="5"/>
      <c r="P7138" s="8"/>
      <c r="U7138"/>
      <c r="V7138"/>
    </row>
    <row r="7139" spans="1:22" x14ac:dyDescent="0.25">
      <c r="A7139">
        <v>2008</v>
      </c>
      <c r="B7139">
        <v>7</v>
      </c>
      <c r="C7139">
        <v>5</v>
      </c>
      <c r="D7139">
        <v>21</v>
      </c>
      <c r="E7139" s="13">
        <v>16.2</v>
      </c>
      <c r="F7139" s="7">
        <f>(((20-15)/(MIN($E$2:$E$8761)-15))*Data[[#This Row],[temperatuur]])+18.151</f>
        <v>14.747638655462184</v>
      </c>
      <c r="G7139" s="7">
        <f>Data[[#This Row],[Tintern ]]-Data[[#This Row],[temperatuur]]</f>
        <v>-1.452361344537815</v>
      </c>
      <c r="H7139" s="7">
        <f>ROUND(IF(Data[[#This Row],[deltaT]]&gt;0,(Data[[#This Row],[Tintern ]]-Data[[#This Row],[temperatuur]])*Uitgangspunten!$B$9,0),1)</f>
        <v>0</v>
      </c>
      <c r="I7139"/>
      <c r="J7139"/>
      <c r="K7139" s="6"/>
      <c r="O7139" s="5"/>
      <c r="P7139" s="8"/>
      <c r="U7139"/>
      <c r="V7139"/>
    </row>
    <row r="7140" spans="1:22" x14ac:dyDescent="0.25">
      <c r="A7140">
        <v>2008</v>
      </c>
      <c r="B7140">
        <v>7</v>
      </c>
      <c r="C7140">
        <v>5</v>
      </c>
      <c r="D7140">
        <v>22</v>
      </c>
      <c r="E7140" s="13">
        <v>16.400000000000002</v>
      </c>
      <c r="F7140" s="7">
        <f>(((20-15)/(MIN($E$2:$E$8761)-15))*Data[[#This Row],[temperatuur]])+18.151</f>
        <v>14.705621848739495</v>
      </c>
      <c r="G7140" s="7">
        <f>Data[[#This Row],[Tintern ]]-Data[[#This Row],[temperatuur]]</f>
        <v>-1.6943781512605067</v>
      </c>
      <c r="H7140" s="7">
        <f>ROUND(IF(Data[[#This Row],[deltaT]]&gt;0,(Data[[#This Row],[Tintern ]]-Data[[#This Row],[temperatuur]])*Uitgangspunten!$B$9,0),1)</f>
        <v>0</v>
      </c>
      <c r="I7140"/>
      <c r="J7140"/>
      <c r="K7140" s="6"/>
      <c r="O7140" s="5"/>
      <c r="P7140" s="8"/>
      <c r="U7140"/>
      <c r="V7140"/>
    </row>
    <row r="7141" spans="1:22" x14ac:dyDescent="0.25">
      <c r="A7141">
        <v>2008</v>
      </c>
      <c r="B7141">
        <v>7</v>
      </c>
      <c r="C7141">
        <v>5</v>
      </c>
      <c r="D7141">
        <v>23</v>
      </c>
      <c r="E7141" s="13">
        <v>15</v>
      </c>
      <c r="F7141" s="7">
        <f>(((20-15)/(MIN($E$2:$E$8761)-15))*Data[[#This Row],[temperatuur]])+18.151</f>
        <v>14.99973949579832</v>
      </c>
      <c r="G7141" s="7">
        <f>Data[[#This Row],[Tintern ]]-Data[[#This Row],[temperatuur]]</f>
        <v>-2.6050420168033384E-4</v>
      </c>
      <c r="H7141" s="7">
        <f>ROUND(IF(Data[[#This Row],[deltaT]]&gt;0,(Data[[#This Row],[Tintern ]]-Data[[#This Row],[temperatuur]])*Uitgangspunten!$B$9,0),1)</f>
        <v>0</v>
      </c>
      <c r="I7141"/>
      <c r="J7141"/>
      <c r="K7141" s="6"/>
      <c r="O7141" s="5"/>
      <c r="P7141" s="8"/>
      <c r="U7141"/>
      <c r="V7141"/>
    </row>
    <row r="7142" spans="1:22" x14ac:dyDescent="0.25">
      <c r="A7142">
        <v>2008</v>
      </c>
      <c r="B7142">
        <v>7</v>
      </c>
      <c r="C7142">
        <v>5</v>
      </c>
      <c r="D7142">
        <v>24</v>
      </c>
      <c r="E7142" s="13">
        <v>15.100000000000001</v>
      </c>
      <c r="F7142" s="7">
        <f>(((20-15)/(MIN($E$2:$E$8761)-15))*Data[[#This Row],[temperatuur]])+18.151</f>
        <v>14.978731092436973</v>
      </c>
      <c r="G7142" s="7">
        <f>Data[[#This Row],[Tintern ]]-Data[[#This Row],[temperatuur]]</f>
        <v>-0.12126890756302799</v>
      </c>
      <c r="H7142" s="7">
        <f>ROUND(IF(Data[[#This Row],[deltaT]]&gt;0,(Data[[#This Row],[Tintern ]]-Data[[#This Row],[temperatuur]])*Uitgangspunten!$B$9,0),1)</f>
        <v>0</v>
      </c>
      <c r="I7142"/>
      <c r="J7142"/>
      <c r="K7142" s="6"/>
      <c r="O7142" s="5"/>
      <c r="P7142" s="8"/>
      <c r="U7142"/>
      <c r="V7142"/>
    </row>
    <row r="7143" spans="1:22" x14ac:dyDescent="0.25">
      <c r="A7143">
        <v>2008</v>
      </c>
      <c r="B7143">
        <v>7</v>
      </c>
      <c r="C7143">
        <v>6</v>
      </c>
      <c r="D7143">
        <v>1</v>
      </c>
      <c r="E7143" s="13">
        <v>15.3</v>
      </c>
      <c r="F7143" s="7">
        <f>(((20-15)/(MIN($E$2:$E$8761)-15))*Data[[#This Row],[temperatuur]])+18.151</f>
        <v>14.936714285714285</v>
      </c>
      <c r="G7143" s="7">
        <f>Data[[#This Row],[Tintern ]]-Data[[#This Row],[temperatuur]]</f>
        <v>-0.36328571428571621</v>
      </c>
      <c r="H7143" s="7">
        <f>ROUND(IF(Data[[#This Row],[deltaT]]&gt;0,(Data[[#This Row],[Tintern ]]-Data[[#This Row],[temperatuur]])*Uitgangspunten!$B$9,0),1)</f>
        <v>0</v>
      </c>
      <c r="I7143"/>
      <c r="J7143"/>
      <c r="K7143" s="6"/>
      <c r="O7143" s="5"/>
      <c r="P7143" s="8"/>
      <c r="U7143"/>
      <c r="V7143"/>
    </row>
    <row r="7144" spans="1:22" x14ac:dyDescent="0.25">
      <c r="A7144">
        <v>2008</v>
      </c>
      <c r="B7144">
        <v>7</v>
      </c>
      <c r="C7144">
        <v>6</v>
      </c>
      <c r="D7144">
        <v>2</v>
      </c>
      <c r="E7144" s="13">
        <v>15.200000000000001</v>
      </c>
      <c r="F7144" s="7">
        <f>(((20-15)/(MIN($E$2:$E$8761)-15))*Data[[#This Row],[temperatuur]])+18.151</f>
        <v>14.957722689075631</v>
      </c>
      <c r="G7144" s="7">
        <f>Data[[#This Row],[Tintern ]]-Data[[#This Row],[temperatuur]]</f>
        <v>-0.24227731092437033</v>
      </c>
      <c r="H7144" s="7">
        <f>ROUND(IF(Data[[#This Row],[deltaT]]&gt;0,(Data[[#This Row],[Tintern ]]-Data[[#This Row],[temperatuur]])*Uitgangspunten!$B$9,0),1)</f>
        <v>0</v>
      </c>
      <c r="I7144"/>
      <c r="J7144"/>
      <c r="K7144" s="6"/>
      <c r="O7144" s="5"/>
      <c r="P7144" s="8"/>
      <c r="U7144"/>
      <c r="V7144"/>
    </row>
    <row r="7145" spans="1:22" x14ac:dyDescent="0.25">
      <c r="A7145">
        <v>2008</v>
      </c>
      <c r="B7145">
        <v>7</v>
      </c>
      <c r="C7145">
        <v>6</v>
      </c>
      <c r="D7145">
        <v>5</v>
      </c>
      <c r="E7145" s="13">
        <v>16.3</v>
      </c>
      <c r="F7145" s="7">
        <f>(((20-15)/(MIN($E$2:$E$8761)-15))*Data[[#This Row],[temperatuur]])+18.151</f>
        <v>14.72663025210084</v>
      </c>
      <c r="G7145" s="7">
        <f>Data[[#This Row],[Tintern ]]-Data[[#This Row],[temperatuur]]</f>
        <v>-1.5733697478991608</v>
      </c>
      <c r="H7145" s="7">
        <f>ROUND(IF(Data[[#This Row],[deltaT]]&gt;0,(Data[[#This Row],[Tintern ]]-Data[[#This Row],[temperatuur]])*Uitgangspunten!$B$9,0),1)</f>
        <v>0</v>
      </c>
      <c r="I7145"/>
      <c r="J7145"/>
      <c r="K7145" s="6"/>
      <c r="O7145" s="5"/>
      <c r="P7145" s="8"/>
      <c r="U7145"/>
      <c r="V7145"/>
    </row>
    <row r="7146" spans="1:22" x14ac:dyDescent="0.25">
      <c r="A7146">
        <v>2008</v>
      </c>
      <c r="B7146">
        <v>7</v>
      </c>
      <c r="C7146">
        <v>6</v>
      </c>
      <c r="D7146">
        <v>6</v>
      </c>
      <c r="E7146" s="13">
        <v>17.3</v>
      </c>
      <c r="F7146" s="7">
        <f>(((20-15)/(MIN($E$2:$E$8761)-15))*Data[[#This Row],[temperatuur]])+18.151</f>
        <v>14.516546218487395</v>
      </c>
      <c r="G7146" s="7">
        <f>Data[[#This Row],[Tintern ]]-Data[[#This Row],[temperatuur]]</f>
        <v>-2.7834537815126055</v>
      </c>
      <c r="H7146" s="7">
        <f>ROUND(IF(Data[[#This Row],[deltaT]]&gt;0,(Data[[#This Row],[Tintern ]]-Data[[#This Row],[temperatuur]])*Uitgangspunten!$B$9,0),1)</f>
        <v>0</v>
      </c>
      <c r="I7146"/>
      <c r="J7146"/>
      <c r="K7146" s="6"/>
      <c r="O7146" s="5"/>
      <c r="P7146" s="8"/>
      <c r="U7146"/>
      <c r="V7146"/>
    </row>
    <row r="7147" spans="1:22" x14ac:dyDescent="0.25">
      <c r="A7147">
        <v>2008</v>
      </c>
      <c r="B7147">
        <v>7</v>
      </c>
      <c r="C7147">
        <v>6</v>
      </c>
      <c r="D7147">
        <v>7</v>
      </c>
      <c r="E7147" s="13">
        <v>17.600000000000001</v>
      </c>
      <c r="F7147" s="7">
        <f>(((20-15)/(MIN($E$2:$E$8761)-15))*Data[[#This Row],[temperatuur]])+18.151</f>
        <v>14.45352100840336</v>
      </c>
      <c r="G7147" s="7">
        <f>Data[[#This Row],[Tintern ]]-Data[[#This Row],[temperatuur]]</f>
        <v>-3.1464789915966414</v>
      </c>
      <c r="H7147" s="7">
        <f>ROUND(IF(Data[[#This Row],[deltaT]]&gt;0,(Data[[#This Row],[Tintern ]]-Data[[#This Row],[temperatuur]])*Uitgangspunten!$B$9,0),1)</f>
        <v>0</v>
      </c>
      <c r="I7147"/>
      <c r="J7147"/>
      <c r="K7147" s="6"/>
      <c r="O7147" s="5"/>
      <c r="P7147" s="8"/>
      <c r="U7147"/>
      <c r="V7147"/>
    </row>
    <row r="7148" spans="1:22" x14ac:dyDescent="0.25">
      <c r="A7148">
        <v>2008</v>
      </c>
      <c r="B7148">
        <v>7</v>
      </c>
      <c r="C7148">
        <v>6</v>
      </c>
      <c r="D7148">
        <v>8</v>
      </c>
      <c r="E7148" s="13">
        <v>19.3</v>
      </c>
      <c r="F7148" s="7">
        <f>(((20-15)/(MIN($E$2:$E$8761)-15))*Data[[#This Row],[temperatuur]])+18.151</f>
        <v>14.096378151260504</v>
      </c>
      <c r="G7148" s="7">
        <f>Data[[#This Row],[Tintern ]]-Data[[#This Row],[temperatuur]]</f>
        <v>-5.2036218487394965</v>
      </c>
      <c r="H7148" s="7">
        <f>ROUND(IF(Data[[#This Row],[deltaT]]&gt;0,(Data[[#This Row],[Tintern ]]-Data[[#This Row],[temperatuur]])*Uitgangspunten!$B$9,0),1)</f>
        <v>0</v>
      </c>
      <c r="I7148"/>
      <c r="J7148"/>
      <c r="K7148" s="6"/>
      <c r="O7148" s="5"/>
      <c r="P7148" s="8"/>
      <c r="U7148"/>
      <c r="V7148"/>
    </row>
    <row r="7149" spans="1:22" x14ac:dyDescent="0.25">
      <c r="A7149">
        <v>2008</v>
      </c>
      <c r="B7149">
        <v>7</v>
      </c>
      <c r="C7149">
        <v>6</v>
      </c>
      <c r="D7149">
        <v>9</v>
      </c>
      <c r="E7149" s="13">
        <v>19.900000000000002</v>
      </c>
      <c r="F7149" s="7">
        <f>(((20-15)/(MIN($E$2:$E$8761)-15))*Data[[#This Row],[temperatuur]])+18.151</f>
        <v>13.970327731092436</v>
      </c>
      <c r="G7149" s="7">
        <f>Data[[#This Row],[Tintern ]]-Data[[#This Row],[temperatuur]]</f>
        <v>-5.9296722689075665</v>
      </c>
      <c r="H7149" s="7">
        <f>ROUND(IF(Data[[#This Row],[deltaT]]&gt;0,(Data[[#This Row],[Tintern ]]-Data[[#This Row],[temperatuur]])*Uitgangspunten!$B$9,0),1)</f>
        <v>0</v>
      </c>
      <c r="I7149"/>
      <c r="J7149"/>
      <c r="K7149" s="6"/>
      <c r="O7149" s="5"/>
      <c r="P7149" s="8"/>
      <c r="U7149"/>
      <c r="V7149"/>
    </row>
    <row r="7150" spans="1:22" x14ac:dyDescent="0.25">
      <c r="A7150">
        <v>2008</v>
      </c>
      <c r="B7150">
        <v>7</v>
      </c>
      <c r="C7150">
        <v>6</v>
      </c>
      <c r="D7150">
        <v>10</v>
      </c>
      <c r="E7150" s="13">
        <v>21</v>
      </c>
      <c r="F7150" s="7">
        <f>(((20-15)/(MIN($E$2:$E$8761)-15))*Data[[#This Row],[temperatuur]])+18.151</f>
        <v>13.739235294117647</v>
      </c>
      <c r="G7150" s="7">
        <f>Data[[#This Row],[Tintern ]]-Data[[#This Row],[temperatuur]]</f>
        <v>-7.2607647058823535</v>
      </c>
      <c r="H7150" s="7">
        <f>ROUND(IF(Data[[#This Row],[deltaT]]&gt;0,(Data[[#This Row],[Tintern ]]-Data[[#This Row],[temperatuur]])*Uitgangspunten!$B$9,0),1)</f>
        <v>0</v>
      </c>
      <c r="I7150"/>
      <c r="J7150"/>
      <c r="K7150" s="6"/>
      <c r="O7150" s="5"/>
      <c r="P7150" s="8"/>
      <c r="U7150"/>
      <c r="V7150"/>
    </row>
    <row r="7151" spans="1:22" x14ac:dyDescent="0.25">
      <c r="A7151">
        <v>2008</v>
      </c>
      <c r="B7151">
        <v>7</v>
      </c>
      <c r="C7151">
        <v>6</v>
      </c>
      <c r="D7151">
        <v>11</v>
      </c>
      <c r="E7151" s="13">
        <v>20.100000000000001</v>
      </c>
      <c r="F7151" s="7">
        <f>(((20-15)/(MIN($E$2:$E$8761)-15))*Data[[#This Row],[temperatuur]])+18.151</f>
        <v>13.928310924369747</v>
      </c>
      <c r="G7151" s="7">
        <f>Data[[#This Row],[Tintern ]]-Data[[#This Row],[temperatuur]]</f>
        <v>-6.1716890756302547</v>
      </c>
      <c r="H7151" s="7">
        <f>ROUND(IF(Data[[#This Row],[deltaT]]&gt;0,(Data[[#This Row],[Tintern ]]-Data[[#This Row],[temperatuur]])*Uitgangspunten!$B$9,0),1)</f>
        <v>0</v>
      </c>
      <c r="I7151"/>
      <c r="J7151"/>
      <c r="K7151" s="6"/>
      <c r="O7151" s="5"/>
      <c r="P7151" s="8"/>
      <c r="U7151"/>
      <c r="V7151"/>
    </row>
    <row r="7152" spans="1:22" x14ac:dyDescent="0.25">
      <c r="A7152">
        <v>2008</v>
      </c>
      <c r="B7152">
        <v>7</v>
      </c>
      <c r="C7152">
        <v>6</v>
      </c>
      <c r="D7152">
        <v>12</v>
      </c>
      <c r="E7152" s="13">
        <v>21.8</v>
      </c>
      <c r="F7152" s="7">
        <f>(((20-15)/(MIN($E$2:$E$8761)-15))*Data[[#This Row],[temperatuur]])+18.151</f>
        <v>13.571168067226889</v>
      </c>
      <c r="G7152" s="7">
        <f>Data[[#This Row],[Tintern ]]-Data[[#This Row],[temperatuur]]</f>
        <v>-8.2288319327731116</v>
      </c>
      <c r="H7152" s="7">
        <f>ROUND(IF(Data[[#This Row],[deltaT]]&gt;0,(Data[[#This Row],[Tintern ]]-Data[[#This Row],[temperatuur]])*Uitgangspunten!$B$9,0),1)</f>
        <v>0</v>
      </c>
      <c r="I7152"/>
      <c r="J7152"/>
      <c r="K7152" s="6"/>
      <c r="O7152" s="5"/>
      <c r="P7152" s="8"/>
      <c r="U7152"/>
      <c r="V7152"/>
    </row>
    <row r="7153" spans="1:22" x14ac:dyDescent="0.25">
      <c r="A7153">
        <v>2008</v>
      </c>
      <c r="B7153">
        <v>7</v>
      </c>
      <c r="C7153">
        <v>6</v>
      </c>
      <c r="D7153">
        <v>13</v>
      </c>
      <c r="E7153" s="13">
        <v>21.5</v>
      </c>
      <c r="F7153" s="7">
        <f>(((20-15)/(MIN($E$2:$E$8761)-15))*Data[[#This Row],[temperatuur]])+18.151</f>
        <v>13.634193277310924</v>
      </c>
      <c r="G7153" s="7">
        <f>Data[[#This Row],[Tintern ]]-Data[[#This Row],[temperatuur]]</f>
        <v>-7.8658067226890758</v>
      </c>
      <c r="H7153" s="7">
        <f>ROUND(IF(Data[[#This Row],[deltaT]]&gt;0,(Data[[#This Row],[Tintern ]]-Data[[#This Row],[temperatuur]])*Uitgangspunten!$B$9,0),1)</f>
        <v>0</v>
      </c>
      <c r="I7153"/>
      <c r="J7153"/>
      <c r="K7153" s="6"/>
      <c r="O7153" s="5"/>
      <c r="P7153" s="8"/>
      <c r="U7153"/>
      <c r="V7153"/>
    </row>
    <row r="7154" spans="1:22" x14ac:dyDescent="0.25">
      <c r="A7154">
        <v>2008</v>
      </c>
      <c r="B7154">
        <v>7</v>
      </c>
      <c r="C7154">
        <v>6</v>
      </c>
      <c r="D7154">
        <v>14</v>
      </c>
      <c r="E7154" s="13">
        <v>22.400000000000002</v>
      </c>
      <c r="F7154" s="7">
        <f>(((20-15)/(MIN($E$2:$E$8761)-15))*Data[[#This Row],[temperatuur]])+18.151</f>
        <v>13.445117647058822</v>
      </c>
      <c r="G7154" s="7">
        <f>Data[[#This Row],[Tintern ]]-Data[[#This Row],[temperatuur]]</f>
        <v>-8.9548823529411798</v>
      </c>
      <c r="H7154" s="7">
        <f>ROUND(IF(Data[[#This Row],[deltaT]]&gt;0,(Data[[#This Row],[Tintern ]]-Data[[#This Row],[temperatuur]])*Uitgangspunten!$B$9,0),1)</f>
        <v>0</v>
      </c>
      <c r="I7154">
        <f>(MAX(E7130:E7153)+MIN(E7130:E7153))/20</f>
        <v>1.9450000000000003</v>
      </c>
      <c r="J7154"/>
      <c r="K7154" s="6"/>
      <c r="O7154" s="5"/>
      <c r="P7154" s="8"/>
      <c r="U7154"/>
      <c r="V7154"/>
    </row>
    <row r="7155" spans="1:22" x14ac:dyDescent="0.25">
      <c r="A7155">
        <v>2008</v>
      </c>
      <c r="B7155">
        <v>7</v>
      </c>
      <c r="C7155">
        <v>6</v>
      </c>
      <c r="D7155">
        <v>15</v>
      </c>
      <c r="E7155" s="13">
        <v>23.1</v>
      </c>
      <c r="F7155" s="7">
        <f>(((20-15)/(MIN($E$2:$E$8761)-15))*Data[[#This Row],[temperatuur]])+18.151</f>
        <v>13.298058823529411</v>
      </c>
      <c r="G7155" s="7">
        <f>Data[[#This Row],[Tintern ]]-Data[[#This Row],[temperatuur]]</f>
        <v>-9.8019411764705904</v>
      </c>
      <c r="H7155" s="7">
        <f>ROUND(IF(Data[[#This Row],[deltaT]]&gt;0,(Data[[#This Row],[Tintern ]]-Data[[#This Row],[temperatuur]])*Uitgangspunten!$B$9,0),1)</f>
        <v>0</v>
      </c>
      <c r="I7155"/>
      <c r="J7155"/>
      <c r="K7155" s="6"/>
      <c r="O7155" s="5"/>
      <c r="P7155" s="8"/>
      <c r="U7155"/>
      <c r="V7155"/>
    </row>
    <row r="7156" spans="1:22" x14ac:dyDescent="0.25">
      <c r="A7156">
        <v>2008</v>
      </c>
      <c r="B7156">
        <v>7</v>
      </c>
      <c r="C7156">
        <v>6</v>
      </c>
      <c r="D7156">
        <v>16</v>
      </c>
      <c r="E7156" s="13">
        <v>19.900000000000002</v>
      </c>
      <c r="F7156" s="7">
        <f>(((20-15)/(MIN($E$2:$E$8761)-15))*Data[[#This Row],[temperatuur]])+18.151</f>
        <v>13.970327731092436</v>
      </c>
      <c r="G7156" s="7">
        <f>Data[[#This Row],[Tintern ]]-Data[[#This Row],[temperatuur]]</f>
        <v>-5.9296722689075665</v>
      </c>
      <c r="H7156" s="7">
        <f>ROUND(IF(Data[[#This Row],[deltaT]]&gt;0,(Data[[#This Row],[Tintern ]]-Data[[#This Row],[temperatuur]])*Uitgangspunten!$B$9,0),1)</f>
        <v>0</v>
      </c>
      <c r="I7156"/>
      <c r="J7156"/>
      <c r="K7156" s="6"/>
      <c r="O7156" s="5"/>
      <c r="P7156" s="8"/>
      <c r="U7156"/>
      <c r="V7156"/>
    </row>
    <row r="7157" spans="1:22" x14ac:dyDescent="0.25">
      <c r="A7157">
        <v>2008</v>
      </c>
      <c r="B7157">
        <v>7</v>
      </c>
      <c r="C7157">
        <v>6</v>
      </c>
      <c r="D7157">
        <v>17</v>
      </c>
      <c r="E7157" s="13">
        <v>17.900000000000002</v>
      </c>
      <c r="F7157" s="7">
        <f>(((20-15)/(MIN($E$2:$E$8761)-15))*Data[[#This Row],[temperatuur]])+18.151</f>
        <v>14.390495798319327</v>
      </c>
      <c r="G7157" s="7">
        <f>Data[[#This Row],[Tintern ]]-Data[[#This Row],[temperatuur]]</f>
        <v>-3.5095042016806755</v>
      </c>
      <c r="H7157" s="7">
        <f>ROUND(IF(Data[[#This Row],[deltaT]]&gt;0,(Data[[#This Row],[Tintern ]]-Data[[#This Row],[temperatuur]])*Uitgangspunten!$B$9,0),1)</f>
        <v>0</v>
      </c>
      <c r="I7157"/>
      <c r="J7157"/>
      <c r="K7157" s="6"/>
      <c r="O7157" s="5"/>
      <c r="P7157" s="8"/>
      <c r="U7157"/>
      <c r="V7157"/>
    </row>
    <row r="7158" spans="1:22" x14ac:dyDescent="0.25">
      <c r="A7158">
        <v>2008</v>
      </c>
      <c r="B7158">
        <v>7</v>
      </c>
      <c r="C7158">
        <v>6</v>
      </c>
      <c r="D7158">
        <v>18</v>
      </c>
      <c r="E7158" s="13">
        <v>17</v>
      </c>
      <c r="F7158" s="7">
        <f>(((20-15)/(MIN($E$2:$E$8761)-15))*Data[[#This Row],[temperatuur]])+18.151</f>
        <v>14.579571428571429</v>
      </c>
      <c r="G7158" s="7">
        <f>Data[[#This Row],[Tintern ]]-Data[[#This Row],[temperatuur]]</f>
        <v>-2.4204285714285714</v>
      </c>
      <c r="H7158" s="7">
        <f>ROUND(IF(Data[[#This Row],[deltaT]]&gt;0,(Data[[#This Row],[Tintern ]]-Data[[#This Row],[temperatuur]])*Uitgangspunten!$B$9,0),1)</f>
        <v>0</v>
      </c>
      <c r="I7158"/>
      <c r="J7158"/>
      <c r="K7158" s="6"/>
      <c r="O7158" s="5"/>
      <c r="P7158" s="8"/>
      <c r="U7158"/>
      <c r="V7158"/>
    </row>
    <row r="7159" spans="1:22" x14ac:dyDescent="0.25">
      <c r="A7159">
        <v>2008</v>
      </c>
      <c r="B7159">
        <v>7</v>
      </c>
      <c r="C7159">
        <v>6</v>
      </c>
      <c r="D7159">
        <v>19</v>
      </c>
      <c r="E7159" s="13">
        <v>17.900000000000002</v>
      </c>
      <c r="F7159" s="7">
        <f>(((20-15)/(MIN($E$2:$E$8761)-15))*Data[[#This Row],[temperatuur]])+18.151</f>
        <v>14.390495798319327</v>
      </c>
      <c r="G7159" s="7">
        <f>Data[[#This Row],[Tintern ]]-Data[[#This Row],[temperatuur]]</f>
        <v>-3.5095042016806755</v>
      </c>
      <c r="H7159" s="7">
        <f>ROUND(IF(Data[[#This Row],[deltaT]]&gt;0,(Data[[#This Row],[Tintern ]]-Data[[#This Row],[temperatuur]])*Uitgangspunten!$B$9,0),1)</f>
        <v>0</v>
      </c>
      <c r="I7159"/>
      <c r="J7159"/>
      <c r="K7159" s="6"/>
      <c r="O7159" s="5"/>
      <c r="P7159" s="8"/>
      <c r="U7159"/>
      <c r="V7159"/>
    </row>
    <row r="7160" spans="1:22" x14ac:dyDescent="0.25">
      <c r="A7160">
        <v>2008</v>
      </c>
      <c r="B7160">
        <v>7</v>
      </c>
      <c r="C7160">
        <v>6</v>
      </c>
      <c r="D7160">
        <v>20</v>
      </c>
      <c r="E7160" s="13">
        <v>17.900000000000002</v>
      </c>
      <c r="F7160" s="7">
        <f>(((20-15)/(MIN($E$2:$E$8761)-15))*Data[[#This Row],[temperatuur]])+18.151</f>
        <v>14.390495798319327</v>
      </c>
      <c r="G7160" s="7">
        <f>Data[[#This Row],[Tintern ]]-Data[[#This Row],[temperatuur]]</f>
        <v>-3.5095042016806755</v>
      </c>
      <c r="H7160" s="7">
        <f>ROUND(IF(Data[[#This Row],[deltaT]]&gt;0,(Data[[#This Row],[Tintern ]]-Data[[#This Row],[temperatuur]])*Uitgangspunten!$B$9,0),1)</f>
        <v>0</v>
      </c>
      <c r="I7160"/>
      <c r="J7160"/>
      <c r="K7160" s="6"/>
      <c r="O7160" s="5"/>
      <c r="P7160" s="8"/>
      <c r="U7160"/>
      <c r="V7160"/>
    </row>
    <row r="7161" spans="1:22" x14ac:dyDescent="0.25">
      <c r="A7161">
        <v>2008</v>
      </c>
      <c r="B7161">
        <v>7</v>
      </c>
      <c r="C7161">
        <v>6</v>
      </c>
      <c r="D7161">
        <v>21</v>
      </c>
      <c r="E7161" s="13">
        <v>15.8</v>
      </c>
      <c r="F7161" s="7">
        <f>(((20-15)/(MIN($E$2:$E$8761)-15))*Data[[#This Row],[temperatuur]])+18.151</f>
        <v>14.831672268907562</v>
      </c>
      <c r="G7161" s="7">
        <f>Data[[#This Row],[Tintern ]]-Data[[#This Row],[temperatuur]]</f>
        <v>-0.96832773109243853</v>
      </c>
      <c r="H7161" s="7">
        <f>ROUND(IF(Data[[#This Row],[deltaT]]&gt;0,(Data[[#This Row],[Tintern ]]-Data[[#This Row],[temperatuur]])*Uitgangspunten!$B$9,0),1)</f>
        <v>0</v>
      </c>
      <c r="I7161"/>
      <c r="J7161"/>
      <c r="K7161" s="6"/>
      <c r="O7161" s="5"/>
      <c r="P7161" s="8"/>
      <c r="U7161"/>
      <c r="V7161"/>
    </row>
    <row r="7162" spans="1:22" x14ac:dyDescent="0.25">
      <c r="A7162">
        <v>2008</v>
      </c>
      <c r="B7162">
        <v>7</v>
      </c>
      <c r="C7162">
        <v>7</v>
      </c>
      <c r="D7162">
        <v>6</v>
      </c>
      <c r="E7162" s="13">
        <v>15.200000000000001</v>
      </c>
      <c r="F7162" s="7">
        <f>(((20-15)/(MIN($E$2:$E$8761)-15))*Data[[#This Row],[temperatuur]])+18.151</f>
        <v>14.957722689075631</v>
      </c>
      <c r="G7162" s="7">
        <f>Data[[#This Row],[Tintern ]]-Data[[#This Row],[temperatuur]]</f>
        <v>-0.24227731092437033</v>
      </c>
      <c r="H7162" s="7">
        <f>ROUND(IF(Data[[#This Row],[deltaT]]&gt;0,(Data[[#This Row],[Tintern ]]-Data[[#This Row],[temperatuur]])*Uitgangspunten!$B$9,0),1)</f>
        <v>0</v>
      </c>
      <c r="I7162"/>
      <c r="J7162"/>
      <c r="K7162" s="6"/>
      <c r="O7162" s="5"/>
      <c r="P7162" s="8"/>
      <c r="U7162"/>
      <c r="V7162"/>
    </row>
    <row r="7163" spans="1:22" x14ac:dyDescent="0.25">
      <c r="A7163">
        <v>2008</v>
      </c>
      <c r="B7163">
        <v>7</v>
      </c>
      <c r="C7163">
        <v>7</v>
      </c>
      <c r="D7163">
        <v>7</v>
      </c>
      <c r="E7163" s="13">
        <v>15.5</v>
      </c>
      <c r="F7163" s="7">
        <f>(((20-15)/(MIN($E$2:$E$8761)-15))*Data[[#This Row],[temperatuur]])+18.151</f>
        <v>14.894697478991596</v>
      </c>
      <c r="G7163" s="7">
        <f>Data[[#This Row],[Tintern ]]-Data[[#This Row],[temperatuur]]</f>
        <v>-0.60530252100840443</v>
      </c>
      <c r="H7163" s="7">
        <f>ROUND(IF(Data[[#This Row],[deltaT]]&gt;0,(Data[[#This Row],[Tintern ]]-Data[[#This Row],[temperatuur]])*Uitgangspunten!$B$9,0),1)</f>
        <v>0</v>
      </c>
      <c r="I7163"/>
      <c r="J7163"/>
      <c r="K7163" s="6"/>
      <c r="O7163" s="5"/>
      <c r="P7163" s="8"/>
      <c r="U7163"/>
      <c r="V7163"/>
    </row>
    <row r="7164" spans="1:22" x14ac:dyDescent="0.25">
      <c r="A7164">
        <v>2008</v>
      </c>
      <c r="B7164">
        <v>7</v>
      </c>
      <c r="C7164">
        <v>7</v>
      </c>
      <c r="D7164">
        <v>8</v>
      </c>
      <c r="E7164" s="13">
        <v>16.8</v>
      </c>
      <c r="F7164" s="7">
        <f>(((20-15)/(MIN($E$2:$E$8761)-15))*Data[[#This Row],[temperatuur]])+18.151</f>
        <v>14.621588235294118</v>
      </c>
      <c r="G7164" s="7">
        <f>Data[[#This Row],[Tintern ]]-Data[[#This Row],[temperatuur]]</f>
        <v>-2.1784117647058832</v>
      </c>
      <c r="H7164" s="7">
        <f>ROUND(IF(Data[[#This Row],[deltaT]]&gt;0,(Data[[#This Row],[Tintern ]]-Data[[#This Row],[temperatuur]])*Uitgangspunten!$B$9,0),1)</f>
        <v>0</v>
      </c>
      <c r="I7164"/>
      <c r="J7164"/>
      <c r="K7164" s="6"/>
      <c r="O7164" s="5"/>
      <c r="P7164" s="8"/>
      <c r="U7164"/>
      <c r="V7164"/>
    </row>
    <row r="7165" spans="1:22" x14ac:dyDescent="0.25">
      <c r="A7165">
        <v>2008</v>
      </c>
      <c r="B7165">
        <v>7</v>
      </c>
      <c r="C7165">
        <v>7</v>
      </c>
      <c r="D7165">
        <v>9</v>
      </c>
      <c r="E7165" s="13">
        <v>18.3</v>
      </c>
      <c r="F7165" s="7">
        <f>(((20-15)/(MIN($E$2:$E$8761)-15))*Data[[#This Row],[temperatuur]])+18.151</f>
        <v>14.306462184873949</v>
      </c>
      <c r="G7165" s="7">
        <f>Data[[#This Row],[Tintern ]]-Data[[#This Row],[temperatuur]]</f>
        <v>-3.9935378151260519</v>
      </c>
      <c r="H7165" s="7">
        <f>ROUND(IF(Data[[#This Row],[deltaT]]&gt;0,(Data[[#This Row],[Tintern ]]-Data[[#This Row],[temperatuur]])*Uitgangspunten!$B$9,0),1)</f>
        <v>0</v>
      </c>
      <c r="I7165"/>
      <c r="J7165"/>
      <c r="K7165" s="6"/>
      <c r="O7165" s="5"/>
      <c r="P7165" s="8"/>
      <c r="U7165"/>
      <c r="V7165"/>
    </row>
    <row r="7166" spans="1:22" x14ac:dyDescent="0.25">
      <c r="A7166">
        <v>2008</v>
      </c>
      <c r="B7166">
        <v>7</v>
      </c>
      <c r="C7166">
        <v>7</v>
      </c>
      <c r="D7166">
        <v>10</v>
      </c>
      <c r="E7166" s="13">
        <v>18.2</v>
      </c>
      <c r="F7166" s="7">
        <f>(((20-15)/(MIN($E$2:$E$8761)-15))*Data[[#This Row],[temperatuur]])+18.151</f>
        <v>14.327470588235293</v>
      </c>
      <c r="G7166" s="7">
        <f>Data[[#This Row],[Tintern ]]-Data[[#This Row],[temperatuur]]</f>
        <v>-3.872529411764706</v>
      </c>
      <c r="H7166" s="7">
        <f>ROUND(IF(Data[[#This Row],[deltaT]]&gt;0,(Data[[#This Row],[Tintern ]]-Data[[#This Row],[temperatuur]])*Uitgangspunten!$B$9,0),1)</f>
        <v>0</v>
      </c>
      <c r="I7166"/>
      <c r="J7166"/>
      <c r="K7166" s="6"/>
      <c r="O7166" s="5"/>
      <c r="P7166" s="8"/>
      <c r="U7166"/>
      <c r="V7166"/>
    </row>
    <row r="7167" spans="1:22" x14ac:dyDescent="0.25">
      <c r="A7167">
        <v>2008</v>
      </c>
      <c r="B7167">
        <v>7</v>
      </c>
      <c r="C7167">
        <v>7</v>
      </c>
      <c r="D7167">
        <v>11</v>
      </c>
      <c r="E7167" s="13">
        <v>18.5</v>
      </c>
      <c r="F7167" s="7">
        <f>(((20-15)/(MIN($E$2:$E$8761)-15))*Data[[#This Row],[temperatuur]])+18.151</f>
        <v>14.26444537815126</v>
      </c>
      <c r="G7167" s="7">
        <f>Data[[#This Row],[Tintern ]]-Data[[#This Row],[temperatuur]]</f>
        <v>-4.2355546218487401</v>
      </c>
      <c r="H7167" s="7">
        <f>ROUND(IF(Data[[#This Row],[deltaT]]&gt;0,(Data[[#This Row],[Tintern ]]-Data[[#This Row],[temperatuur]])*Uitgangspunten!$B$9,0),1)</f>
        <v>0</v>
      </c>
      <c r="I7167"/>
      <c r="J7167"/>
      <c r="K7167" s="6"/>
      <c r="O7167" s="5"/>
      <c r="P7167" s="8"/>
      <c r="U7167"/>
      <c r="V7167"/>
    </row>
    <row r="7168" spans="1:22" x14ac:dyDescent="0.25">
      <c r="A7168">
        <v>2008</v>
      </c>
      <c r="B7168">
        <v>7</v>
      </c>
      <c r="C7168">
        <v>7</v>
      </c>
      <c r="D7168">
        <v>12</v>
      </c>
      <c r="E7168" s="13">
        <v>15.9</v>
      </c>
      <c r="F7168" s="7">
        <f>(((20-15)/(MIN($E$2:$E$8761)-15))*Data[[#This Row],[temperatuur]])+18.151</f>
        <v>14.810663865546218</v>
      </c>
      <c r="G7168" s="7">
        <f>Data[[#This Row],[Tintern ]]-Data[[#This Row],[temperatuur]]</f>
        <v>-1.0893361344537826</v>
      </c>
      <c r="H7168" s="7">
        <f>ROUND(IF(Data[[#This Row],[deltaT]]&gt;0,(Data[[#This Row],[Tintern ]]-Data[[#This Row],[temperatuur]])*Uitgangspunten!$B$9,0),1)</f>
        <v>0</v>
      </c>
      <c r="I7168"/>
      <c r="J7168"/>
      <c r="K7168" s="6"/>
      <c r="O7168" s="5"/>
      <c r="P7168" s="8"/>
      <c r="U7168"/>
      <c r="V7168"/>
    </row>
    <row r="7169" spans="1:22" x14ac:dyDescent="0.25">
      <c r="A7169">
        <v>2008</v>
      </c>
      <c r="B7169">
        <v>7</v>
      </c>
      <c r="C7169">
        <v>7</v>
      </c>
      <c r="D7169">
        <v>13</v>
      </c>
      <c r="E7169" s="13">
        <v>17.3</v>
      </c>
      <c r="F7169" s="7">
        <f>(((20-15)/(MIN($E$2:$E$8761)-15))*Data[[#This Row],[temperatuur]])+18.151</f>
        <v>14.516546218487395</v>
      </c>
      <c r="G7169" s="7">
        <f>Data[[#This Row],[Tintern ]]-Data[[#This Row],[temperatuur]]</f>
        <v>-2.7834537815126055</v>
      </c>
      <c r="H7169" s="7">
        <f>ROUND(IF(Data[[#This Row],[deltaT]]&gt;0,(Data[[#This Row],[Tintern ]]-Data[[#This Row],[temperatuur]])*Uitgangspunten!$B$9,0),1)</f>
        <v>0</v>
      </c>
      <c r="I7169"/>
      <c r="J7169"/>
      <c r="K7169" s="6"/>
      <c r="O7169" s="5"/>
      <c r="P7169" s="8"/>
      <c r="U7169"/>
      <c r="V7169"/>
    </row>
    <row r="7170" spans="1:22" x14ac:dyDescent="0.25">
      <c r="A7170">
        <v>2008</v>
      </c>
      <c r="B7170">
        <v>7</v>
      </c>
      <c r="C7170">
        <v>7</v>
      </c>
      <c r="D7170">
        <v>14</v>
      </c>
      <c r="E7170" s="13">
        <v>16.8</v>
      </c>
      <c r="F7170" s="7">
        <f>(((20-15)/(MIN($E$2:$E$8761)-15))*Data[[#This Row],[temperatuur]])+18.151</f>
        <v>14.621588235294118</v>
      </c>
      <c r="G7170" s="7">
        <f>Data[[#This Row],[Tintern ]]-Data[[#This Row],[temperatuur]]</f>
        <v>-2.1784117647058832</v>
      </c>
      <c r="H7170" s="7">
        <f>ROUND(IF(Data[[#This Row],[deltaT]]&gt;0,(Data[[#This Row],[Tintern ]]-Data[[#This Row],[temperatuur]])*Uitgangspunten!$B$9,0),1)</f>
        <v>0</v>
      </c>
      <c r="I7170"/>
      <c r="J7170"/>
      <c r="K7170" s="6"/>
      <c r="O7170" s="5"/>
      <c r="P7170" s="8"/>
      <c r="U7170"/>
      <c r="V7170"/>
    </row>
    <row r="7171" spans="1:22" x14ac:dyDescent="0.25">
      <c r="A7171">
        <v>2008</v>
      </c>
      <c r="B7171">
        <v>7</v>
      </c>
      <c r="C7171">
        <v>7</v>
      </c>
      <c r="D7171">
        <v>15</v>
      </c>
      <c r="E7171" s="13">
        <v>17.900000000000002</v>
      </c>
      <c r="F7171" s="7">
        <f>(((20-15)/(MIN($E$2:$E$8761)-15))*Data[[#This Row],[temperatuur]])+18.151</f>
        <v>14.390495798319327</v>
      </c>
      <c r="G7171" s="7">
        <f>Data[[#This Row],[Tintern ]]-Data[[#This Row],[temperatuur]]</f>
        <v>-3.5095042016806755</v>
      </c>
      <c r="H7171" s="7">
        <f>ROUND(IF(Data[[#This Row],[deltaT]]&gt;0,(Data[[#This Row],[Tintern ]]-Data[[#This Row],[temperatuur]])*Uitgangspunten!$B$9,0),1)</f>
        <v>0</v>
      </c>
      <c r="I7171"/>
      <c r="J7171"/>
      <c r="K7171" s="6"/>
      <c r="O7171" s="5"/>
      <c r="P7171" s="8"/>
      <c r="U7171"/>
      <c r="V7171"/>
    </row>
    <row r="7172" spans="1:22" x14ac:dyDescent="0.25">
      <c r="A7172">
        <v>2008</v>
      </c>
      <c r="B7172">
        <v>7</v>
      </c>
      <c r="C7172">
        <v>7</v>
      </c>
      <c r="D7172">
        <v>16</v>
      </c>
      <c r="E7172" s="13">
        <v>15.8</v>
      </c>
      <c r="F7172" s="7">
        <f>(((20-15)/(MIN($E$2:$E$8761)-15))*Data[[#This Row],[temperatuur]])+18.151</f>
        <v>14.831672268907562</v>
      </c>
      <c r="G7172" s="7">
        <f>Data[[#This Row],[Tintern ]]-Data[[#This Row],[temperatuur]]</f>
        <v>-0.96832773109243853</v>
      </c>
      <c r="H7172" s="7">
        <f>ROUND(IF(Data[[#This Row],[deltaT]]&gt;0,(Data[[#This Row],[Tintern ]]-Data[[#This Row],[temperatuur]])*Uitgangspunten!$B$9,0),1)</f>
        <v>0</v>
      </c>
      <c r="I7172"/>
      <c r="J7172"/>
      <c r="K7172" s="6"/>
      <c r="O7172" s="5"/>
      <c r="P7172" s="8"/>
      <c r="U7172"/>
      <c r="V7172"/>
    </row>
    <row r="7173" spans="1:22" x14ac:dyDescent="0.25">
      <c r="A7173">
        <v>2008</v>
      </c>
      <c r="B7173">
        <v>7</v>
      </c>
      <c r="C7173">
        <v>7</v>
      </c>
      <c r="D7173">
        <v>17</v>
      </c>
      <c r="E7173" s="13">
        <v>16.5</v>
      </c>
      <c r="F7173" s="7">
        <f>(((20-15)/(MIN($E$2:$E$8761)-15))*Data[[#This Row],[temperatuur]])+18.151</f>
        <v>14.684613445378151</v>
      </c>
      <c r="G7173" s="7">
        <f>Data[[#This Row],[Tintern ]]-Data[[#This Row],[temperatuur]]</f>
        <v>-1.8153865546218491</v>
      </c>
      <c r="H7173" s="7">
        <f>ROUND(IF(Data[[#This Row],[deltaT]]&gt;0,(Data[[#This Row],[Tintern ]]-Data[[#This Row],[temperatuur]])*Uitgangspunten!$B$9,0),1)</f>
        <v>0</v>
      </c>
      <c r="I7173"/>
      <c r="J7173"/>
      <c r="K7173" s="6"/>
      <c r="O7173" s="5"/>
      <c r="P7173" s="8"/>
      <c r="U7173"/>
      <c r="V7173"/>
    </row>
    <row r="7174" spans="1:22" x14ac:dyDescent="0.25">
      <c r="A7174">
        <v>2008</v>
      </c>
      <c r="B7174">
        <v>7</v>
      </c>
      <c r="C7174">
        <v>7</v>
      </c>
      <c r="D7174">
        <v>18</v>
      </c>
      <c r="E7174" s="13">
        <v>15.100000000000001</v>
      </c>
      <c r="F7174" s="7">
        <f>(((20-15)/(MIN($E$2:$E$8761)-15))*Data[[#This Row],[temperatuur]])+18.151</f>
        <v>14.978731092436973</v>
      </c>
      <c r="G7174" s="7">
        <f>Data[[#This Row],[Tintern ]]-Data[[#This Row],[temperatuur]]</f>
        <v>-0.12126890756302799</v>
      </c>
      <c r="H7174" s="7">
        <f>ROUND(IF(Data[[#This Row],[deltaT]]&gt;0,(Data[[#This Row],[Tintern ]]-Data[[#This Row],[temperatuur]])*Uitgangspunten!$B$9,0),1)</f>
        <v>0</v>
      </c>
      <c r="I7174"/>
      <c r="J7174"/>
      <c r="K7174" s="6"/>
      <c r="O7174" s="5"/>
      <c r="P7174" s="8"/>
      <c r="U7174"/>
      <c r="V7174"/>
    </row>
    <row r="7175" spans="1:22" x14ac:dyDescent="0.25">
      <c r="A7175">
        <v>2008</v>
      </c>
      <c r="B7175">
        <v>7</v>
      </c>
      <c r="C7175">
        <v>7</v>
      </c>
      <c r="D7175">
        <v>19</v>
      </c>
      <c r="E7175" s="13">
        <v>15.200000000000001</v>
      </c>
      <c r="F7175" s="7">
        <f>(((20-15)/(MIN($E$2:$E$8761)-15))*Data[[#This Row],[temperatuur]])+18.151</f>
        <v>14.957722689075631</v>
      </c>
      <c r="G7175" s="7">
        <f>Data[[#This Row],[Tintern ]]-Data[[#This Row],[temperatuur]]</f>
        <v>-0.24227731092437033</v>
      </c>
      <c r="H7175" s="7">
        <f>ROUND(IF(Data[[#This Row],[deltaT]]&gt;0,(Data[[#This Row],[Tintern ]]-Data[[#This Row],[temperatuur]])*Uitgangspunten!$B$9,0),1)</f>
        <v>0</v>
      </c>
      <c r="I7175"/>
      <c r="J7175"/>
      <c r="K7175" s="6"/>
      <c r="O7175" s="5"/>
      <c r="P7175" s="8"/>
      <c r="U7175"/>
      <c r="V7175"/>
    </row>
    <row r="7176" spans="1:22" x14ac:dyDescent="0.25">
      <c r="A7176">
        <v>2008</v>
      </c>
      <c r="B7176">
        <v>7</v>
      </c>
      <c r="C7176">
        <v>7</v>
      </c>
      <c r="D7176">
        <v>20</v>
      </c>
      <c r="E7176" s="13">
        <v>15.600000000000001</v>
      </c>
      <c r="F7176" s="7">
        <f>(((20-15)/(MIN($E$2:$E$8761)-15))*Data[[#This Row],[temperatuur]])+18.151</f>
        <v>14.873689075630251</v>
      </c>
      <c r="G7176" s="7">
        <f>Data[[#This Row],[Tintern ]]-Data[[#This Row],[temperatuur]]</f>
        <v>-0.72631092436975031</v>
      </c>
      <c r="H7176" s="7">
        <f>ROUND(IF(Data[[#This Row],[deltaT]]&gt;0,(Data[[#This Row],[Tintern ]]-Data[[#This Row],[temperatuur]])*Uitgangspunten!$B$9,0),1)</f>
        <v>0</v>
      </c>
      <c r="I7176"/>
      <c r="J7176"/>
      <c r="K7176" s="6"/>
      <c r="O7176" s="5"/>
      <c r="P7176" s="8"/>
      <c r="U7176"/>
      <c r="V7176"/>
    </row>
    <row r="7177" spans="1:22" x14ac:dyDescent="0.25">
      <c r="A7177">
        <v>2008</v>
      </c>
      <c r="B7177">
        <v>7</v>
      </c>
      <c r="C7177">
        <v>7</v>
      </c>
      <c r="D7177">
        <v>21</v>
      </c>
      <c r="E7177" s="13">
        <v>15.600000000000001</v>
      </c>
      <c r="F7177" s="7">
        <f>(((20-15)/(MIN($E$2:$E$8761)-15))*Data[[#This Row],[temperatuur]])+18.151</f>
        <v>14.873689075630251</v>
      </c>
      <c r="G7177" s="7">
        <f>Data[[#This Row],[Tintern ]]-Data[[#This Row],[temperatuur]]</f>
        <v>-0.72631092436975031</v>
      </c>
      <c r="H7177" s="7">
        <f>ROUND(IF(Data[[#This Row],[deltaT]]&gt;0,(Data[[#This Row],[Tintern ]]-Data[[#This Row],[temperatuur]])*Uitgangspunten!$B$9,0),1)</f>
        <v>0</v>
      </c>
      <c r="I7177"/>
      <c r="J7177"/>
      <c r="K7177" s="6"/>
      <c r="O7177" s="5"/>
      <c r="P7177" s="8"/>
      <c r="U7177"/>
      <c r="V7177"/>
    </row>
    <row r="7178" spans="1:22" x14ac:dyDescent="0.25">
      <c r="A7178">
        <v>2008</v>
      </c>
      <c r="B7178">
        <v>7</v>
      </c>
      <c r="C7178">
        <v>7</v>
      </c>
      <c r="D7178">
        <v>22</v>
      </c>
      <c r="E7178" s="13">
        <v>15.8</v>
      </c>
      <c r="F7178" s="7">
        <f>(((20-15)/(MIN($E$2:$E$8761)-15))*Data[[#This Row],[temperatuur]])+18.151</f>
        <v>14.831672268907562</v>
      </c>
      <c r="G7178" s="7">
        <f>Data[[#This Row],[Tintern ]]-Data[[#This Row],[temperatuur]]</f>
        <v>-0.96832773109243853</v>
      </c>
      <c r="H7178" s="7">
        <f>ROUND(IF(Data[[#This Row],[deltaT]]&gt;0,(Data[[#This Row],[Tintern ]]-Data[[#This Row],[temperatuur]])*Uitgangspunten!$B$9,0),1)</f>
        <v>0</v>
      </c>
      <c r="I7178">
        <f>(MAX(E7154:E7177)+MIN(E7154:E7177))/20</f>
        <v>1.9100000000000001</v>
      </c>
      <c r="J7178"/>
      <c r="K7178" s="6"/>
      <c r="O7178" s="5"/>
      <c r="P7178" s="8"/>
      <c r="U7178"/>
      <c r="V7178"/>
    </row>
    <row r="7179" spans="1:22" x14ac:dyDescent="0.25">
      <c r="A7179">
        <v>2008</v>
      </c>
      <c r="B7179">
        <v>7</v>
      </c>
      <c r="C7179">
        <v>7</v>
      </c>
      <c r="D7179">
        <v>23</v>
      </c>
      <c r="E7179" s="13">
        <v>15.5</v>
      </c>
      <c r="F7179" s="7">
        <f>(((20-15)/(MIN($E$2:$E$8761)-15))*Data[[#This Row],[temperatuur]])+18.151</f>
        <v>14.894697478991596</v>
      </c>
      <c r="G7179" s="7">
        <f>Data[[#This Row],[Tintern ]]-Data[[#This Row],[temperatuur]]</f>
        <v>-0.60530252100840443</v>
      </c>
      <c r="H7179" s="7">
        <f>ROUND(IF(Data[[#This Row],[deltaT]]&gt;0,(Data[[#This Row],[Tintern ]]-Data[[#This Row],[temperatuur]])*Uitgangspunten!$B$9,0),1)</f>
        <v>0</v>
      </c>
      <c r="I7179"/>
      <c r="J7179"/>
      <c r="K7179" s="6"/>
      <c r="O7179" s="5"/>
      <c r="P7179" s="8"/>
      <c r="U7179"/>
      <c r="V7179"/>
    </row>
    <row r="7180" spans="1:22" x14ac:dyDescent="0.25">
      <c r="A7180">
        <v>2008</v>
      </c>
      <c r="B7180">
        <v>7</v>
      </c>
      <c r="C7180">
        <v>8</v>
      </c>
      <c r="D7180">
        <v>7</v>
      </c>
      <c r="E7180" s="13">
        <v>15.600000000000001</v>
      </c>
      <c r="F7180" s="7">
        <f>(((20-15)/(MIN($E$2:$E$8761)-15))*Data[[#This Row],[temperatuur]])+18.151</f>
        <v>14.873689075630251</v>
      </c>
      <c r="G7180" s="7">
        <f>Data[[#This Row],[Tintern ]]-Data[[#This Row],[temperatuur]]</f>
        <v>-0.72631092436975031</v>
      </c>
      <c r="H7180" s="7">
        <f>ROUND(IF(Data[[#This Row],[deltaT]]&gt;0,(Data[[#This Row],[Tintern ]]-Data[[#This Row],[temperatuur]])*Uitgangspunten!$B$9,0),1)</f>
        <v>0</v>
      </c>
      <c r="I7180"/>
      <c r="J7180"/>
      <c r="K7180" s="6"/>
      <c r="O7180" s="5"/>
      <c r="P7180" s="8"/>
      <c r="U7180"/>
      <c r="V7180"/>
    </row>
    <row r="7181" spans="1:22" x14ac:dyDescent="0.25">
      <c r="A7181">
        <v>2008</v>
      </c>
      <c r="B7181">
        <v>7</v>
      </c>
      <c r="C7181">
        <v>8</v>
      </c>
      <c r="D7181">
        <v>8</v>
      </c>
      <c r="E7181" s="13">
        <v>16.600000000000001</v>
      </c>
      <c r="F7181" s="7">
        <f>(((20-15)/(MIN($E$2:$E$8761)-15))*Data[[#This Row],[temperatuur]])+18.151</f>
        <v>14.663605042016806</v>
      </c>
      <c r="G7181" s="7">
        <f>Data[[#This Row],[Tintern ]]-Data[[#This Row],[temperatuur]]</f>
        <v>-1.9363949579831949</v>
      </c>
      <c r="H7181" s="7">
        <f>ROUND(IF(Data[[#This Row],[deltaT]]&gt;0,(Data[[#This Row],[Tintern ]]-Data[[#This Row],[temperatuur]])*Uitgangspunten!$B$9,0),1)</f>
        <v>0</v>
      </c>
      <c r="I7181"/>
      <c r="J7181"/>
      <c r="K7181" s="6"/>
      <c r="O7181" s="5"/>
      <c r="P7181" s="8"/>
      <c r="U7181"/>
      <c r="V7181"/>
    </row>
    <row r="7182" spans="1:22" x14ac:dyDescent="0.25">
      <c r="A7182">
        <v>2008</v>
      </c>
      <c r="B7182">
        <v>7</v>
      </c>
      <c r="C7182">
        <v>8</v>
      </c>
      <c r="D7182">
        <v>9</v>
      </c>
      <c r="E7182" s="13">
        <v>16.8</v>
      </c>
      <c r="F7182" s="7">
        <f>(((20-15)/(MIN($E$2:$E$8761)-15))*Data[[#This Row],[temperatuur]])+18.151</f>
        <v>14.621588235294118</v>
      </c>
      <c r="G7182" s="7">
        <f>Data[[#This Row],[Tintern ]]-Data[[#This Row],[temperatuur]]</f>
        <v>-2.1784117647058832</v>
      </c>
      <c r="H7182" s="7">
        <f>ROUND(IF(Data[[#This Row],[deltaT]]&gt;0,(Data[[#This Row],[Tintern ]]-Data[[#This Row],[temperatuur]])*Uitgangspunten!$B$9,0),1)</f>
        <v>0</v>
      </c>
      <c r="I7182"/>
      <c r="J7182"/>
      <c r="K7182" s="6"/>
      <c r="O7182" s="5"/>
      <c r="P7182" s="8"/>
      <c r="U7182"/>
      <c r="V7182"/>
    </row>
    <row r="7183" spans="1:22" x14ac:dyDescent="0.25">
      <c r="A7183">
        <v>2008</v>
      </c>
      <c r="B7183">
        <v>7</v>
      </c>
      <c r="C7183">
        <v>8</v>
      </c>
      <c r="D7183">
        <v>11</v>
      </c>
      <c r="E7183" s="13">
        <v>16.600000000000001</v>
      </c>
      <c r="F7183" s="7">
        <f>(((20-15)/(MIN($E$2:$E$8761)-15))*Data[[#This Row],[temperatuur]])+18.151</f>
        <v>14.663605042016806</v>
      </c>
      <c r="G7183" s="7">
        <f>Data[[#This Row],[Tintern ]]-Data[[#This Row],[temperatuur]]</f>
        <v>-1.9363949579831949</v>
      </c>
      <c r="H7183" s="7">
        <f>ROUND(IF(Data[[#This Row],[deltaT]]&gt;0,(Data[[#This Row],[Tintern ]]-Data[[#This Row],[temperatuur]])*Uitgangspunten!$B$9,0),1)</f>
        <v>0</v>
      </c>
      <c r="I7183"/>
      <c r="J7183"/>
      <c r="K7183" s="6"/>
      <c r="O7183" s="5"/>
      <c r="P7183" s="8"/>
      <c r="U7183"/>
      <c r="V7183"/>
    </row>
    <row r="7184" spans="1:22" x14ac:dyDescent="0.25">
      <c r="A7184">
        <v>2008</v>
      </c>
      <c r="B7184">
        <v>7</v>
      </c>
      <c r="C7184">
        <v>8</v>
      </c>
      <c r="D7184">
        <v>12</v>
      </c>
      <c r="E7184" s="13">
        <v>15.9</v>
      </c>
      <c r="F7184" s="7">
        <f>(((20-15)/(MIN($E$2:$E$8761)-15))*Data[[#This Row],[temperatuur]])+18.151</f>
        <v>14.810663865546218</v>
      </c>
      <c r="G7184" s="7">
        <f>Data[[#This Row],[Tintern ]]-Data[[#This Row],[temperatuur]]</f>
        <v>-1.0893361344537826</v>
      </c>
      <c r="H7184" s="7">
        <f>ROUND(IF(Data[[#This Row],[deltaT]]&gt;0,(Data[[#This Row],[Tintern ]]-Data[[#This Row],[temperatuur]])*Uitgangspunten!$B$9,0),1)</f>
        <v>0</v>
      </c>
      <c r="I7184"/>
      <c r="J7184"/>
      <c r="K7184" s="6"/>
      <c r="O7184" s="5"/>
      <c r="P7184" s="8"/>
      <c r="U7184"/>
      <c r="V7184"/>
    </row>
    <row r="7185" spans="1:22" x14ac:dyDescent="0.25">
      <c r="A7185">
        <v>2008</v>
      </c>
      <c r="B7185">
        <v>7</v>
      </c>
      <c r="C7185">
        <v>8</v>
      </c>
      <c r="D7185">
        <v>13</v>
      </c>
      <c r="E7185" s="13">
        <v>17.600000000000001</v>
      </c>
      <c r="F7185" s="7">
        <f>(((20-15)/(MIN($E$2:$E$8761)-15))*Data[[#This Row],[temperatuur]])+18.151</f>
        <v>14.45352100840336</v>
      </c>
      <c r="G7185" s="7">
        <f>Data[[#This Row],[Tintern ]]-Data[[#This Row],[temperatuur]]</f>
        <v>-3.1464789915966414</v>
      </c>
      <c r="H7185" s="7">
        <f>ROUND(IF(Data[[#This Row],[deltaT]]&gt;0,(Data[[#This Row],[Tintern ]]-Data[[#This Row],[temperatuur]])*Uitgangspunten!$B$9,0),1)</f>
        <v>0</v>
      </c>
      <c r="I7185"/>
      <c r="J7185"/>
      <c r="K7185" s="6"/>
      <c r="O7185" s="5"/>
      <c r="P7185" s="8"/>
      <c r="U7185"/>
      <c r="V7185"/>
    </row>
    <row r="7186" spans="1:22" x14ac:dyDescent="0.25">
      <c r="A7186">
        <v>2008</v>
      </c>
      <c r="B7186">
        <v>7</v>
      </c>
      <c r="C7186">
        <v>8</v>
      </c>
      <c r="D7186">
        <v>14</v>
      </c>
      <c r="E7186" s="13">
        <v>17.2</v>
      </c>
      <c r="F7186" s="7">
        <f>(((20-15)/(MIN($E$2:$E$8761)-15))*Data[[#This Row],[temperatuur]])+18.151</f>
        <v>14.53755462184874</v>
      </c>
      <c r="G7186" s="7">
        <f>Data[[#This Row],[Tintern ]]-Data[[#This Row],[temperatuur]]</f>
        <v>-2.6624453781512596</v>
      </c>
      <c r="H7186" s="7">
        <f>ROUND(IF(Data[[#This Row],[deltaT]]&gt;0,(Data[[#This Row],[Tintern ]]-Data[[#This Row],[temperatuur]])*Uitgangspunten!$B$9,0),1)</f>
        <v>0</v>
      </c>
      <c r="I7186"/>
      <c r="J7186"/>
      <c r="K7186" s="6"/>
      <c r="O7186" s="5"/>
      <c r="P7186" s="8"/>
      <c r="U7186"/>
      <c r="V7186"/>
    </row>
    <row r="7187" spans="1:22" x14ac:dyDescent="0.25">
      <c r="A7187">
        <v>2008</v>
      </c>
      <c r="B7187">
        <v>7</v>
      </c>
      <c r="C7187">
        <v>8</v>
      </c>
      <c r="D7187">
        <v>17</v>
      </c>
      <c r="E7187" s="13">
        <v>16.400000000000002</v>
      </c>
      <c r="F7187" s="7">
        <f>(((20-15)/(MIN($E$2:$E$8761)-15))*Data[[#This Row],[temperatuur]])+18.151</f>
        <v>14.705621848739495</v>
      </c>
      <c r="G7187" s="7">
        <f>Data[[#This Row],[Tintern ]]-Data[[#This Row],[temperatuur]]</f>
        <v>-1.6943781512605067</v>
      </c>
      <c r="H7187" s="7">
        <f>ROUND(IF(Data[[#This Row],[deltaT]]&gt;0,(Data[[#This Row],[Tintern ]]-Data[[#This Row],[temperatuur]])*Uitgangspunten!$B$9,0),1)</f>
        <v>0</v>
      </c>
      <c r="I7187"/>
      <c r="J7187"/>
      <c r="K7187" s="6"/>
      <c r="O7187" s="5"/>
      <c r="P7187" s="8"/>
      <c r="U7187"/>
      <c r="V7187"/>
    </row>
    <row r="7188" spans="1:22" x14ac:dyDescent="0.25">
      <c r="A7188">
        <v>2008</v>
      </c>
      <c r="B7188">
        <v>7</v>
      </c>
      <c r="C7188">
        <v>8</v>
      </c>
      <c r="D7188">
        <v>18</v>
      </c>
      <c r="E7188" s="13">
        <v>15.9</v>
      </c>
      <c r="F7188" s="7">
        <f>(((20-15)/(MIN($E$2:$E$8761)-15))*Data[[#This Row],[temperatuur]])+18.151</f>
        <v>14.810663865546218</v>
      </c>
      <c r="G7188" s="7">
        <f>Data[[#This Row],[Tintern ]]-Data[[#This Row],[temperatuur]]</f>
        <v>-1.0893361344537826</v>
      </c>
      <c r="H7188" s="7">
        <f>ROUND(IF(Data[[#This Row],[deltaT]]&gt;0,(Data[[#This Row],[Tintern ]]-Data[[#This Row],[temperatuur]])*Uitgangspunten!$B$9,0),1)</f>
        <v>0</v>
      </c>
      <c r="I7188"/>
      <c r="J7188"/>
      <c r="K7188" s="6"/>
      <c r="O7188" s="5"/>
      <c r="P7188" s="8"/>
      <c r="U7188"/>
      <c r="V7188"/>
    </row>
    <row r="7189" spans="1:22" x14ac:dyDescent="0.25">
      <c r="A7189">
        <v>2008</v>
      </c>
      <c r="B7189">
        <v>7</v>
      </c>
      <c r="C7189">
        <v>8</v>
      </c>
      <c r="D7189">
        <v>19</v>
      </c>
      <c r="E7189" s="13">
        <v>15</v>
      </c>
      <c r="F7189" s="7">
        <f>(((20-15)/(MIN($E$2:$E$8761)-15))*Data[[#This Row],[temperatuur]])+18.151</f>
        <v>14.99973949579832</v>
      </c>
      <c r="G7189" s="7">
        <f>Data[[#This Row],[Tintern ]]-Data[[#This Row],[temperatuur]]</f>
        <v>-2.6050420168033384E-4</v>
      </c>
      <c r="H7189" s="7">
        <f>ROUND(IF(Data[[#This Row],[deltaT]]&gt;0,(Data[[#This Row],[Tintern ]]-Data[[#This Row],[temperatuur]])*Uitgangspunten!$B$9,0),1)</f>
        <v>0</v>
      </c>
      <c r="I7189"/>
      <c r="J7189"/>
      <c r="K7189" s="6"/>
      <c r="O7189" s="5"/>
      <c r="P7189" s="8"/>
      <c r="U7189"/>
      <c r="V7189"/>
    </row>
    <row r="7190" spans="1:22" x14ac:dyDescent="0.25">
      <c r="A7190">
        <v>2008</v>
      </c>
      <c r="B7190">
        <v>7</v>
      </c>
      <c r="C7190">
        <v>9</v>
      </c>
      <c r="D7190">
        <v>6</v>
      </c>
      <c r="E7190" s="13">
        <v>15.5</v>
      </c>
      <c r="F7190" s="7">
        <f>(((20-15)/(MIN($E$2:$E$8761)-15))*Data[[#This Row],[temperatuur]])+18.151</f>
        <v>14.894697478991596</v>
      </c>
      <c r="G7190" s="7">
        <f>Data[[#This Row],[Tintern ]]-Data[[#This Row],[temperatuur]]</f>
        <v>-0.60530252100840443</v>
      </c>
      <c r="H7190" s="7">
        <f>ROUND(IF(Data[[#This Row],[deltaT]]&gt;0,(Data[[#This Row],[Tintern ]]-Data[[#This Row],[temperatuur]])*Uitgangspunten!$B$9,0),1)</f>
        <v>0</v>
      </c>
      <c r="I7190"/>
      <c r="J7190"/>
      <c r="K7190" s="6"/>
      <c r="O7190" s="5"/>
      <c r="P7190" s="8"/>
      <c r="U7190"/>
      <c r="V7190"/>
    </row>
    <row r="7191" spans="1:22" x14ac:dyDescent="0.25">
      <c r="A7191">
        <v>2008</v>
      </c>
      <c r="B7191">
        <v>7</v>
      </c>
      <c r="C7191">
        <v>9</v>
      </c>
      <c r="D7191">
        <v>7</v>
      </c>
      <c r="E7191" s="13">
        <v>16.5</v>
      </c>
      <c r="F7191" s="7">
        <f>(((20-15)/(MIN($E$2:$E$8761)-15))*Data[[#This Row],[temperatuur]])+18.151</f>
        <v>14.684613445378151</v>
      </c>
      <c r="G7191" s="7">
        <f>Data[[#This Row],[Tintern ]]-Data[[#This Row],[temperatuur]]</f>
        <v>-1.8153865546218491</v>
      </c>
      <c r="H7191" s="7">
        <f>ROUND(IF(Data[[#This Row],[deltaT]]&gt;0,(Data[[#This Row],[Tintern ]]-Data[[#This Row],[temperatuur]])*Uitgangspunten!$B$9,0),1)</f>
        <v>0</v>
      </c>
      <c r="I7191"/>
      <c r="J7191"/>
      <c r="K7191" s="6"/>
      <c r="O7191" s="5"/>
      <c r="P7191" s="8"/>
      <c r="U7191"/>
      <c r="V7191"/>
    </row>
    <row r="7192" spans="1:22" x14ac:dyDescent="0.25">
      <c r="A7192">
        <v>2008</v>
      </c>
      <c r="B7192">
        <v>7</v>
      </c>
      <c r="C7192">
        <v>9</v>
      </c>
      <c r="D7192">
        <v>8</v>
      </c>
      <c r="E7192" s="13">
        <v>16.8</v>
      </c>
      <c r="F7192" s="7">
        <f>(((20-15)/(MIN($E$2:$E$8761)-15))*Data[[#This Row],[temperatuur]])+18.151</f>
        <v>14.621588235294118</v>
      </c>
      <c r="G7192" s="7">
        <f>Data[[#This Row],[Tintern ]]-Data[[#This Row],[temperatuur]]</f>
        <v>-2.1784117647058832</v>
      </c>
      <c r="H7192" s="7">
        <f>ROUND(IF(Data[[#This Row],[deltaT]]&gt;0,(Data[[#This Row],[Tintern ]]-Data[[#This Row],[temperatuur]])*Uitgangspunten!$B$9,0),1)</f>
        <v>0</v>
      </c>
      <c r="I7192"/>
      <c r="J7192"/>
      <c r="K7192" s="6"/>
      <c r="O7192" s="5"/>
      <c r="P7192" s="8"/>
      <c r="U7192"/>
      <c r="V7192"/>
    </row>
    <row r="7193" spans="1:22" x14ac:dyDescent="0.25">
      <c r="A7193">
        <v>2008</v>
      </c>
      <c r="B7193">
        <v>7</v>
      </c>
      <c r="C7193">
        <v>9</v>
      </c>
      <c r="D7193">
        <v>9</v>
      </c>
      <c r="E7193" s="13">
        <v>17.5</v>
      </c>
      <c r="F7193" s="7">
        <f>(((20-15)/(MIN($E$2:$E$8761)-15))*Data[[#This Row],[temperatuur]])+18.151</f>
        <v>14.474529411764706</v>
      </c>
      <c r="G7193" s="7">
        <f>Data[[#This Row],[Tintern ]]-Data[[#This Row],[temperatuur]]</f>
        <v>-3.0254705882352937</v>
      </c>
      <c r="H7193" s="7">
        <f>ROUND(IF(Data[[#This Row],[deltaT]]&gt;0,(Data[[#This Row],[Tintern ]]-Data[[#This Row],[temperatuur]])*Uitgangspunten!$B$9,0),1)</f>
        <v>0</v>
      </c>
      <c r="I7193"/>
      <c r="J7193"/>
      <c r="K7193" s="6"/>
      <c r="O7193" s="5"/>
      <c r="P7193" s="8"/>
      <c r="U7193"/>
      <c r="V7193"/>
    </row>
    <row r="7194" spans="1:22" x14ac:dyDescent="0.25">
      <c r="A7194">
        <v>2008</v>
      </c>
      <c r="B7194">
        <v>7</v>
      </c>
      <c r="C7194">
        <v>9</v>
      </c>
      <c r="D7194">
        <v>10</v>
      </c>
      <c r="E7194" s="13">
        <v>18.100000000000001</v>
      </c>
      <c r="F7194" s="7">
        <f>(((20-15)/(MIN($E$2:$E$8761)-15))*Data[[#This Row],[temperatuur]])+18.151</f>
        <v>14.348478991596638</v>
      </c>
      <c r="G7194" s="7">
        <f>Data[[#This Row],[Tintern ]]-Data[[#This Row],[temperatuur]]</f>
        <v>-3.7515210084033637</v>
      </c>
      <c r="H7194" s="7">
        <f>ROUND(IF(Data[[#This Row],[deltaT]]&gt;0,(Data[[#This Row],[Tintern ]]-Data[[#This Row],[temperatuur]])*Uitgangspunten!$B$9,0),1)</f>
        <v>0</v>
      </c>
      <c r="I7194"/>
      <c r="J7194"/>
      <c r="K7194" s="6"/>
      <c r="O7194" s="5"/>
      <c r="P7194" s="8"/>
      <c r="U7194"/>
      <c r="V7194"/>
    </row>
    <row r="7195" spans="1:22" x14ac:dyDescent="0.25">
      <c r="A7195">
        <v>2008</v>
      </c>
      <c r="B7195">
        <v>7</v>
      </c>
      <c r="C7195">
        <v>9</v>
      </c>
      <c r="D7195">
        <v>11</v>
      </c>
      <c r="E7195" s="13">
        <v>18.2</v>
      </c>
      <c r="F7195" s="7">
        <f>(((20-15)/(MIN($E$2:$E$8761)-15))*Data[[#This Row],[temperatuur]])+18.151</f>
        <v>14.327470588235293</v>
      </c>
      <c r="G7195" s="7">
        <f>Data[[#This Row],[Tintern ]]-Data[[#This Row],[temperatuur]]</f>
        <v>-3.872529411764706</v>
      </c>
      <c r="H7195" s="7">
        <f>ROUND(IF(Data[[#This Row],[deltaT]]&gt;0,(Data[[#This Row],[Tintern ]]-Data[[#This Row],[temperatuur]])*Uitgangspunten!$B$9,0),1)</f>
        <v>0</v>
      </c>
      <c r="I7195"/>
      <c r="J7195"/>
      <c r="K7195" s="6"/>
      <c r="O7195" s="5"/>
      <c r="P7195" s="8"/>
      <c r="U7195"/>
      <c r="V7195"/>
    </row>
    <row r="7196" spans="1:22" x14ac:dyDescent="0.25">
      <c r="A7196">
        <v>2008</v>
      </c>
      <c r="B7196">
        <v>7</v>
      </c>
      <c r="C7196">
        <v>9</v>
      </c>
      <c r="D7196">
        <v>12</v>
      </c>
      <c r="E7196" s="13">
        <v>18.600000000000001</v>
      </c>
      <c r="F7196" s="7">
        <f>(((20-15)/(MIN($E$2:$E$8761)-15))*Data[[#This Row],[temperatuur]])+18.151</f>
        <v>14.243436974789915</v>
      </c>
      <c r="G7196" s="7">
        <f>Data[[#This Row],[Tintern ]]-Data[[#This Row],[temperatuur]]</f>
        <v>-4.356563025210086</v>
      </c>
      <c r="H7196" s="7">
        <f>ROUND(IF(Data[[#This Row],[deltaT]]&gt;0,(Data[[#This Row],[Tintern ]]-Data[[#This Row],[temperatuur]])*Uitgangspunten!$B$9,0),1)</f>
        <v>0</v>
      </c>
      <c r="I7196"/>
      <c r="J7196"/>
      <c r="K7196" s="6"/>
      <c r="O7196" s="5"/>
      <c r="P7196" s="8"/>
      <c r="U7196"/>
      <c r="V7196"/>
    </row>
    <row r="7197" spans="1:22" x14ac:dyDescent="0.25">
      <c r="A7197">
        <v>2008</v>
      </c>
      <c r="B7197">
        <v>7</v>
      </c>
      <c r="C7197">
        <v>9</v>
      </c>
      <c r="D7197">
        <v>13</v>
      </c>
      <c r="E7197" s="13">
        <v>18.600000000000001</v>
      </c>
      <c r="F7197" s="7">
        <f>(((20-15)/(MIN($E$2:$E$8761)-15))*Data[[#This Row],[temperatuur]])+18.151</f>
        <v>14.243436974789915</v>
      </c>
      <c r="G7197" s="7">
        <f>Data[[#This Row],[Tintern ]]-Data[[#This Row],[temperatuur]]</f>
        <v>-4.356563025210086</v>
      </c>
      <c r="H7197" s="7">
        <f>ROUND(IF(Data[[#This Row],[deltaT]]&gt;0,(Data[[#This Row],[Tintern ]]-Data[[#This Row],[temperatuur]])*Uitgangspunten!$B$9,0),1)</f>
        <v>0</v>
      </c>
      <c r="I7197"/>
      <c r="J7197"/>
      <c r="K7197" s="6"/>
      <c r="O7197" s="5"/>
      <c r="P7197" s="8"/>
      <c r="U7197"/>
      <c r="V7197"/>
    </row>
    <row r="7198" spans="1:22" x14ac:dyDescent="0.25">
      <c r="A7198">
        <v>2008</v>
      </c>
      <c r="B7198">
        <v>7</v>
      </c>
      <c r="C7198">
        <v>9</v>
      </c>
      <c r="D7198">
        <v>14</v>
      </c>
      <c r="E7198" s="13">
        <v>17.7</v>
      </c>
      <c r="F7198" s="7">
        <f>(((20-15)/(MIN($E$2:$E$8761)-15))*Data[[#This Row],[temperatuur]])+18.151</f>
        <v>14.432512605042017</v>
      </c>
      <c r="G7198" s="7">
        <f>Data[[#This Row],[Tintern ]]-Data[[#This Row],[temperatuur]]</f>
        <v>-3.2674873949579819</v>
      </c>
      <c r="H7198" s="7">
        <f>ROUND(IF(Data[[#This Row],[deltaT]]&gt;0,(Data[[#This Row],[Tintern ]]-Data[[#This Row],[temperatuur]])*Uitgangspunten!$B$9,0),1)</f>
        <v>0</v>
      </c>
      <c r="I7198"/>
      <c r="J7198"/>
      <c r="K7198" s="6"/>
      <c r="O7198" s="5"/>
      <c r="P7198" s="8"/>
      <c r="U7198"/>
      <c r="V7198"/>
    </row>
    <row r="7199" spans="1:22" x14ac:dyDescent="0.25">
      <c r="A7199">
        <v>2008</v>
      </c>
      <c r="B7199">
        <v>7</v>
      </c>
      <c r="C7199">
        <v>9</v>
      </c>
      <c r="D7199">
        <v>15</v>
      </c>
      <c r="E7199" s="13">
        <v>16.2</v>
      </c>
      <c r="F7199" s="7">
        <f>(((20-15)/(MIN($E$2:$E$8761)-15))*Data[[#This Row],[temperatuur]])+18.151</f>
        <v>14.747638655462184</v>
      </c>
      <c r="G7199" s="7">
        <f>Data[[#This Row],[Tintern ]]-Data[[#This Row],[temperatuur]]</f>
        <v>-1.452361344537815</v>
      </c>
      <c r="H7199" s="7">
        <f>ROUND(IF(Data[[#This Row],[deltaT]]&gt;0,(Data[[#This Row],[Tintern ]]-Data[[#This Row],[temperatuur]])*Uitgangspunten!$B$9,0),1)</f>
        <v>0</v>
      </c>
      <c r="I7199"/>
      <c r="J7199"/>
      <c r="K7199" s="6"/>
      <c r="O7199" s="5"/>
      <c r="P7199" s="8"/>
      <c r="U7199"/>
      <c r="V7199"/>
    </row>
    <row r="7200" spans="1:22" x14ac:dyDescent="0.25">
      <c r="A7200">
        <v>2008</v>
      </c>
      <c r="B7200">
        <v>7</v>
      </c>
      <c r="C7200">
        <v>9</v>
      </c>
      <c r="D7200">
        <v>16</v>
      </c>
      <c r="E7200" s="13">
        <v>15.600000000000001</v>
      </c>
      <c r="F7200" s="7">
        <f>(((20-15)/(MIN($E$2:$E$8761)-15))*Data[[#This Row],[temperatuur]])+18.151</f>
        <v>14.873689075630251</v>
      </c>
      <c r="G7200" s="7">
        <f>Data[[#This Row],[Tintern ]]-Data[[#This Row],[temperatuur]]</f>
        <v>-0.72631092436975031</v>
      </c>
      <c r="H7200" s="7">
        <f>ROUND(IF(Data[[#This Row],[deltaT]]&gt;0,(Data[[#This Row],[Tintern ]]-Data[[#This Row],[temperatuur]])*Uitgangspunten!$B$9,0),1)</f>
        <v>0</v>
      </c>
      <c r="I7200"/>
      <c r="J7200"/>
      <c r="K7200" s="6"/>
      <c r="O7200" s="5"/>
      <c r="P7200" s="8"/>
      <c r="U7200"/>
      <c r="V7200"/>
    </row>
    <row r="7201" spans="1:22" x14ac:dyDescent="0.25">
      <c r="A7201">
        <v>2008</v>
      </c>
      <c r="B7201">
        <v>7</v>
      </c>
      <c r="C7201">
        <v>9</v>
      </c>
      <c r="D7201">
        <v>17</v>
      </c>
      <c r="E7201" s="13">
        <v>15.100000000000001</v>
      </c>
      <c r="F7201" s="7">
        <f>(((20-15)/(MIN($E$2:$E$8761)-15))*Data[[#This Row],[temperatuur]])+18.151</f>
        <v>14.978731092436973</v>
      </c>
      <c r="G7201" s="7">
        <f>Data[[#This Row],[Tintern ]]-Data[[#This Row],[temperatuur]]</f>
        <v>-0.12126890756302799</v>
      </c>
      <c r="H7201" s="7">
        <f>ROUND(IF(Data[[#This Row],[deltaT]]&gt;0,(Data[[#This Row],[Tintern ]]-Data[[#This Row],[temperatuur]])*Uitgangspunten!$B$9,0),1)</f>
        <v>0</v>
      </c>
      <c r="I7201"/>
      <c r="J7201"/>
      <c r="K7201" s="6"/>
      <c r="O7201" s="5"/>
      <c r="P7201" s="8"/>
      <c r="U7201"/>
      <c r="V7201"/>
    </row>
    <row r="7202" spans="1:22" x14ac:dyDescent="0.25">
      <c r="A7202">
        <v>2008</v>
      </c>
      <c r="B7202">
        <v>7</v>
      </c>
      <c r="C7202">
        <v>9</v>
      </c>
      <c r="D7202">
        <v>22</v>
      </c>
      <c r="E7202" s="13">
        <v>15.4</v>
      </c>
      <c r="F7202" s="7">
        <f>(((20-15)/(MIN($E$2:$E$8761)-15))*Data[[#This Row],[temperatuur]])+18.151</f>
        <v>14.915705882352942</v>
      </c>
      <c r="G7202" s="7">
        <f>Data[[#This Row],[Tintern ]]-Data[[#This Row],[temperatuur]]</f>
        <v>-0.48429411764705854</v>
      </c>
      <c r="H7202" s="7">
        <f>ROUND(IF(Data[[#This Row],[deltaT]]&gt;0,(Data[[#This Row],[Tintern ]]-Data[[#This Row],[temperatuur]])*Uitgangspunten!$B$9,0),1)</f>
        <v>0</v>
      </c>
      <c r="I7202">
        <f>(MAX(E7178:E7201)+MIN(E7178:E7201))/20</f>
        <v>1.6800000000000002</v>
      </c>
      <c r="J7202"/>
      <c r="K7202" s="6"/>
      <c r="O7202" s="5"/>
      <c r="P7202" s="8"/>
      <c r="U7202"/>
      <c r="V7202"/>
    </row>
    <row r="7203" spans="1:22" x14ac:dyDescent="0.25">
      <c r="A7203">
        <v>2008</v>
      </c>
      <c r="B7203">
        <v>7</v>
      </c>
      <c r="C7203">
        <v>9</v>
      </c>
      <c r="D7203">
        <v>23</v>
      </c>
      <c r="E7203" s="13">
        <v>16</v>
      </c>
      <c r="F7203" s="7">
        <f>(((20-15)/(MIN($E$2:$E$8761)-15))*Data[[#This Row],[temperatuur]])+18.151</f>
        <v>14.789655462184873</v>
      </c>
      <c r="G7203" s="7">
        <f>Data[[#This Row],[Tintern ]]-Data[[#This Row],[temperatuur]]</f>
        <v>-1.2103445378151267</v>
      </c>
      <c r="H7203" s="7">
        <f>ROUND(IF(Data[[#This Row],[deltaT]]&gt;0,(Data[[#This Row],[Tintern ]]-Data[[#This Row],[temperatuur]])*Uitgangspunten!$B$9,0),1)</f>
        <v>0</v>
      </c>
      <c r="I7203"/>
      <c r="J7203"/>
      <c r="K7203" s="6"/>
      <c r="O7203" s="5"/>
      <c r="P7203" s="8"/>
      <c r="U7203"/>
      <c r="V7203"/>
    </row>
    <row r="7204" spans="1:22" x14ac:dyDescent="0.25">
      <c r="A7204">
        <v>2008</v>
      </c>
      <c r="B7204">
        <v>7</v>
      </c>
      <c r="C7204">
        <v>9</v>
      </c>
      <c r="D7204">
        <v>24</v>
      </c>
      <c r="E7204" s="13">
        <v>16</v>
      </c>
      <c r="F7204" s="7">
        <f>(((20-15)/(MIN($E$2:$E$8761)-15))*Data[[#This Row],[temperatuur]])+18.151</f>
        <v>14.789655462184873</v>
      </c>
      <c r="G7204" s="7">
        <f>Data[[#This Row],[Tintern ]]-Data[[#This Row],[temperatuur]]</f>
        <v>-1.2103445378151267</v>
      </c>
      <c r="H7204" s="7">
        <f>ROUND(IF(Data[[#This Row],[deltaT]]&gt;0,(Data[[#This Row],[Tintern ]]-Data[[#This Row],[temperatuur]])*Uitgangspunten!$B$9,0),1)</f>
        <v>0</v>
      </c>
      <c r="I7204"/>
      <c r="J7204"/>
      <c r="K7204" s="6"/>
      <c r="O7204" s="5"/>
      <c r="P7204" s="8"/>
      <c r="U7204"/>
      <c r="V7204"/>
    </row>
    <row r="7205" spans="1:22" x14ac:dyDescent="0.25">
      <c r="A7205">
        <v>2008</v>
      </c>
      <c r="B7205">
        <v>7</v>
      </c>
      <c r="C7205">
        <v>10</v>
      </c>
      <c r="D7205">
        <v>1</v>
      </c>
      <c r="E7205" s="13">
        <v>16.2</v>
      </c>
      <c r="F7205" s="7">
        <f>(((20-15)/(MIN($E$2:$E$8761)-15))*Data[[#This Row],[temperatuur]])+18.151</f>
        <v>14.747638655462184</v>
      </c>
      <c r="G7205" s="7">
        <f>Data[[#This Row],[Tintern ]]-Data[[#This Row],[temperatuur]]</f>
        <v>-1.452361344537815</v>
      </c>
      <c r="H7205" s="7">
        <f>ROUND(IF(Data[[#This Row],[deltaT]]&gt;0,(Data[[#This Row],[Tintern ]]-Data[[#This Row],[temperatuur]])*Uitgangspunten!$B$9,0),1)</f>
        <v>0</v>
      </c>
      <c r="I7205"/>
      <c r="J7205"/>
      <c r="K7205" s="6"/>
      <c r="O7205" s="5"/>
      <c r="P7205" s="8"/>
      <c r="U7205"/>
      <c r="V7205"/>
    </row>
    <row r="7206" spans="1:22" x14ac:dyDescent="0.25">
      <c r="A7206">
        <v>2008</v>
      </c>
      <c r="B7206">
        <v>7</v>
      </c>
      <c r="C7206">
        <v>10</v>
      </c>
      <c r="D7206">
        <v>2</v>
      </c>
      <c r="E7206" s="13">
        <v>16.3</v>
      </c>
      <c r="F7206" s="7">
        <f>(((20-15)/(MIN($E$2:$E$8761)-15))*Data[[#This Row],[temperatuur]])+18.151</f>
        <v>14.72663025210084</v>
      </c>
      <c r="G7206" s="7">
        <f>Data[[#This Row],[Tintern ]]-Data[[#This Row],[temperatuur]]</f>
        <v>-1.5733697478991608</v>
      </c>
      <c r="H7206" s="7">
        <f>ROUND(IF(Data[[#This Row],[deltaT]]&gt;0,(Data[[#This Row],[Tintern ]]-Data[[#This Row],[temperatuur]])*Uitgangspunten!$B$9,0),1)</f>
        <v>0</v>
      </c>
      <c r="I7206"/>
      <c r="J7206"/>
      <c r="K7206" s="6"/>
      <c r="O7206" s="5"/>
      <c r="P7206" s="8"/>
      <c r="U7206"/>
      <c r="V7206"/>
    </row>
    <row r="7207" spans="1:22" x14ac:dyDescent="0.25">
      <c r="A7207">
        <v>2008</v>
      </c>
      <c r="B7207">
        <v>7</v>
      </c>
      <c r="C7207">
        <v>10</v>
      </c>
      <c r="D7207">
        <v>3</v>
      </c>
      <c r="E7207" s="13">
        <v>16.2</v>
      </c>
      <c r="F7207" s="7">
        <f>(((20-15)/(MIN($E$2:$E$8761)-15))*Data[[#This Row],[temperatuur]])+18.151</f>
        <v>14.747638655462184</v>
      </c>
      <c r="G7207" s="7">
        <f>Data[[#This Row],[Tintern ]]-Data[[#This Row],[temperatuur]]</f>
        <v>-1.452361344537815</v>
      </c>
      <c r="H7207" s="7">
        <f>ROUND(IF(Data[[#This Row],[deltaT]]&gt;0,(Data[[#This Row],[Tintern ]]-Data[[#This Row],[temperatuur]])*Uitgangspunten!$B$9,0),1)</f>
        <v>0</v>
      </c>
      <c r="I7207"/>
      <c r="J7207"/>
      <c r="K7207" s="6"/>
      <c r="O7207" s="5"/>
      <c r="P7207" s="8"/>
      <c r="U7207"/>
      <c r="V7207"/>
    </row>
    <row r="7208" spans="1:22" x14ac:dyDescent="0.25">
      <c r="A7208">
        <v>2008</v>
      </c>
      <c r="B7208">
        <v>7</v>
      </c>
      <c r="C7208">
        <v>10</v>
      </c>
      <c r="D7208">
        <v>4</v>
      </c>
      <c r="E7208" s="13">
        <v>16.100000000000001</v>
      </c>
      <c r="F7208" s="7">
        <f>(((20-15)/(MIN($E$2:$E$8761)-15))*Data[[#This Row],[temperatuur]])+18.151</f>
        <v>14.768647058823529</v>
      </c>
      <c r="G7208" s="7">
        <f>Data[[#This Row],[Tintern ]]-Data[[#This Row],[temperatuur]]</f>
        <v>-1.3313529411764726</v>
      </c>
      <c r="H7208" s="7">
        <f>ROUND(IF(Data[[#This Row],[deltaT]]&gt;0,(Data[[#This Row],[Tintern ]]-Data[[#This Row],[temperatuur]])*Uitgangspunten!$B$9,0),1)</f>
        <v>0</v>
      </c>
      <c r="I7208"/>
      <c r="J7208"/>
      <c r="K7208" s="6"/>
      <c r="O7208" s="5"/>
      <c r="P7208" s="8"/>
      <c r="U7208"/>
      <c r="V7208"/>
    </row>
    <row r="7209" spans="1:22" x14ac:dyDescent="0.25">
      <c r="A7209">
        <v>2008</v>
      </c>
      <c r="B7209">
        <v>7</v>
      </c>
      <c r="C7209">
        <v>10</v>
      </c>
      <c r="D7209">
        <v>5</v>
      </c>
      <c r="E7209" s="13">
        <v>16.5</v>
      </c>
      <c r="F7209" s="7">
        <f>(((20-15)/(MIN($E$2:$E$8761)-15))*Data[[#This Row],[temperatuur]])+18.151</f>
        <v>14.684613445378151</v>
      </c>
      <c r="G7209" s="7">
        <f>Data[[#This Row],[Tintern ]]-Data[[#This Row],[temperatuur]]</f>
        <v>-1.8153865546218491</v>
      </c>
      <c r="H7209" s="7">
        <f>ROUND(IF(Data[[#This Row],[deltaT]]&gt;0,(Data[[#This Row],[Tintern ]]-Data[[#This Row],[temperatuur]])*Uitgangspunten!$B$9,0),1)</f>
        <v>0</v>
      </c>
      <c r="I7209"/>
      <c r="J7209"/>
      <c r="K7209" s="6"/>
      <c r="O7209" s="5"/>
      <c r="P7209" s="8"/>
      <c r="U7209"/>
      <c r="V7209"/>
    </row>
    <row r="7210" spans="1:22" x14ac:dyDescent="0.25">
      <c r="A7210">
        <v>2008</v>
      </c>
      <c r="B7210">
        <v>7</v>
      </c>
      <c r="C7210">
        <v>10</v>
      </c>
      <c r="D7210">
        <v>6</v>
      </c>
      <c r="E7210" s="13">
        <v>17.2</v>
      </c>
      <c r="F7210" s="7">
        <f>(((20-15)/(MIN($E$2:$E$8761)-15))*Data[[#This Row],[temperatuur]])+18.151</f>
        <v>14.53755462184874</v>
      </c>
      <c r="G7210" s="7">
        <f>Data[[#This Row],[Tintern ]]-Data[[#This Row],[temperatuur]]</f>
        <v>-2.6624453781512596</v>
      </c>
      <c r="H7210" s="7">
        <f>ROUND(IF(Data[[#This Row],[deltaT]]&gt;0,(Data[[#This Row],[Tintern ]]-Data[[#This Row],[temperatuur]])*Uitgangspunten!$B$9,0),1)</f>
        <v>0</v>
      </c>
      <c r="I7210"/>
      <c r="J7210"/>
      <c r="K7210" s="6"/>
      <c r="O7210" s="5"/>
      <c r="P7210" s="8"/>
      <c r="U7210"/>
      <c r="V7210"/>
    </row>
    <row r="7211" spans="1:22" x14ac:dyDescent="0.25">
      <c r="A7211">
        <v>2008</v>
      </c>
      <c r="B7211">
        <v>7</v>
      </c>
      <c r="C7211">
        <v>10</v>
      </c>
      <c r="D7211">
        <v>7</v>
      </c>
      <c r="E7211" s="13">
        <v>17</v>
      </c>
      <c r="F7211" s="7">
        <f>(((20-15)/(MIN($E$2:$E$8761)-15))*Data[[#This Row],[temperatuur]])+18.151</f>
        <v>14.579571428571429</v>
      </c>
      <c r="G7211" s="7">
        <f>Data[[#This Row],[Tintern ]]-Data[[#This Row],[temperatuur]]</f>
        <v>-2.4204285714285714</v>
      </c>
      <c r="H7211" s="7">
        <f>ROUND(IF(Data[[#This Row],[deltaT]]&gt;0,(Data[[#This Row],[Tintern ]]-Data[[#This Row],[temperatuur]])*Uitgangspunten!$B$9,0),1)</f>
        <v>0</v>
      </c>
      <c r="I7211"/>
      <c r="J7211"/>
      <c r="K7211" s="6"/>
      <c r="O7211" s="5"/>
      <c r="P7211" s="8"/>
      <c r="U7211"/>
      <c r="V7211"/>
    </row>
    <row r="7212" spans="1:22" x14ac:dyDescent="0.25">
      <c r="A7212">
        <v>2008</v>
      </c>
      <c r="B7212">
        <v>7</v>
      </c>
      <c r="C7212">
        <v>10</v>
      </c>
      <c r="D7212">
        <v>8</v>
      </c>
      <c r="E7212" s="13">
        <v>17.100000000000001</v>
      </c>
      <c r="F7212" s="7">
        <f>(((20-15)/(MIN($E$2:$E$8761)-15))*Data[[#This Row],[temperatuur]])+18.151</f>
        <v>14.558563025210084</v>
      </c>
      <c r="G7212" s="7">
        <f>Data[[#This Row],[Tintern ]]-Data[[#This Row],[temperatuur]]</f>
        <v>-2.5414369747899173</v>
      </c>
      <c r="H7212" s="7">
        <f>ROUND(IF(Data[[#This Row],[deltaT]]&gt;0,(Data[[#This Row],[Tintern ]]-Data[[#This Row],[temperatuur]])*Uitgangspunten!$B$9,0),1)</f>
        <v>0</v>
      </c>
      <c r="I7212"/>
      <c r="J7212"/>
      <c r="K7212" s="6"/>
      <c r="O7212" s="5"/>
      <c r="P7212" s="8"/>
      <c r="U7212"/>
      <c r="V7212"/>
    </row>
    <row r="7213" spans="1:22" x14ac:dyDescent="0.25">
      <c r="A7213">
        <v>2008</v>
      </c>
      <c r="B7213">
        <v>7</v>
      </c>
      <c r="C7213">
        <v>10</v>
      </c>
      <c r="D7213">
        <v>9</v>
      </c>
      <c r="E7213" s="13">
        <v>17</v>
      </c>
      <c r="F7213" s="7">
        <f>(((20-15)/(MIN($E$2:$E$8761)-15))*Data[[#This Row],[temperatuur]])+18.151</f>
        <v>14.579571428571429</v>
      </c>
      <c r="G7213" s="7">
        <f>Data[[#This Row],[Tintern ]]-Data[[#This Row],[temperatuur]]</f>
        <v>-2.4204285714285714</v>
      </c>
      <c r="H7213" s="7">
        <f>ROUND(IF(Data[[#This Row],[deltaT]]&gt;0,(Data[[#This Row],[Tintern ]]-Data[[#This Row],[temperatuur]])*Uitgangspunten!$B$9,0),1)</f>
        <v>0</v>
      </c>
      <c r="I7213"/>
      <c r="J7213"/>
      <c r="K7213" s="6"/>
      <c r="O7213" s="5"/>
      <c r="P7213" s="8"/>
      <c r="U7213"/>
      <c r="V7213"/>
    </row>
    <row r="7214" spans="1:22" x14ac:dyDescent="0.25">
      <c r="A7214">
        <v>2008</v>
      </c>
      <c r="B7214">
        <v>7</v>
      </c>
      <c r="C7214">
        <v>10</v>
      </c>
      <c r="D7214">
        <v>10</v>
      </c>
      <c r="E7214" s="13">
        <v>17.3</v>
      </c>
      <c r="F7214" s="7">
        <f>(((20-15)/(MIN($E$2:$E$8761)-15))*Data[[#This Row],[temperatuur]])+18.151</f>
        <v>14.516546218487395</v>
      </c>
      <c r="G7214" s="7">
        <f>Data[[#This Row],[Tintern ]]-Data[[#This Row],[temperatuur]]</f>
        <v>-2.7834537815126055</v>
      </c>
      <c r="H7214" s="7">
        <f>ROUND(IF(Data[[#This Row],[deltaT]]&gt;0,(Data[[#This Row],[Tintern ]]-Data[[#This Row],[temperatuur]])*Uitgangspunten!$B$9,0),1)</f>
        <v>0</v>
      </c>
      <c r="I7214"/>
      <c r="J7214"/>
      <c r="K7214" s="6"/>
      <c r="O7214" s="5"/>
      <c r="P7214" s="8"/>
      <c r="U7214"/>
      <c r="V7214"/>
    </row>
    <row r="7215" spans="1:22" x14ac:dyDescent="0.25">
      <c r="A7215">
        <v>2008</v>
      </c>
      <c r="B7215">
        <v>7</v>
      </c>
      <c r="C7215">
        <v>10</v>
      </c>
      <c r="D7215">
        <v>11</v>
      </c>
      <c r="E7215" s="13">
        <v>17.7</v>
      </c>
      <c r="F7215" s="7">
        <f>(((20-15)/(MIN($E$2:$E$8761)-15))*Data[[#This Row],[temperatuur]])+18.151</f>
        <v>14.432512605042017</v>
      </c>
      <c r="G7215" s="7">
        <f>Data[[#This Row],[Tintern ]]-Data[[#This Row],[temperatuur]]</f>
        <v>-3.2674873949579819</v>
      </c>
      <c r="H7215" s="7">
        <f>ROUND(IF(Data[[#This Row],[deltaT]]&gt;0,(Data[[#This Row],[Tintern ]]-Data[[#This Row],[temperatuur]])*Uitgangspunten!$B$9,0),1)</f>
        <v>0</v>
      </c>
      <c r="I7215"/>
      <c r="J7215"/>
      <c r="K7215" s="6"/>
      <c r="O7215" s="5"/>
      <c r="P7215" s="8"/>
      <c r="U7215"/>
      <c r="V7215"/>
    </row>
    <row r="7216" spans="1:22" x14ac:dyDescent="0.25">
      <c r="A7216">
        <v>2008</v>
      </c>
      <c r="B7216">
        <v>7</v>
      </c>
      <c r="C7216">
        <v>10</v>
      </c>
      <c r="D7216">
        <v>12</v>
      </c>
      <c r="E7216" s="13">
        <v>18.100000000000001</v>
      </c>
      <c r="F7216" s="7">
        <f>(((20-15)/(MIN($E$2:$E$8761)-15))*Data[[#This Row],[temperatuur]])+18.151</f>
        <v>14.348478991596638</v>
      </c>
      <c r="G7216" s="7">
        <f>Data[[#This Row],[Tintern ]]-Data[[#This Row],[temperatuur]]</f>
        <v>-3.7515210084033637</v>
      </c>
      <c r="H7216" s="7">
        <f>ROUND(IF(Data[[#This Row],[deltaT]]&gt;0,(Data[[#This Row],[Tintern ]]-Data[[#This Row],[temperatuur]])*Uitgangspunten!$B$9,0),1)</f>
        <v>0</v>
      </c>
      <c r="I7216"/>
      <c r="J7216"/>
      <c r="K7216" s="6"/>
      <c r="O7216" s="5"/>
      <c r="P7216" s="8"/>
      <c r="U7216"/>
      <c r="V7216"/>
    </row>
    <row r="7217" spans="1:22" x14ac:dyDescent="0.25">
      <c r="A7217">
        <v>2008</v>
      </c>
      <c r="B7217">
        <v>7</v>
      </c>
      <c r="C7217">
        <v>10</v>
      </c>
      <c r="D7217">
        <v>13</v>
      </c>
      <c r="E7217" s="13">
        <v>17.900000000000002</v>
      </c>
      <c r="F7217" s="7">
        <f>(((20-15)/(MIN($E$2:$E$8761)-15))*Data[[#This Row],[temperatuur]])+18.151</f>
        <v>14.390495798319327</v>
      </c>
      <c r="G7217" s="7">
        <f>Data[[#This Row],[Tintern ]]-Data[[#This Row],[temperatuur]]</f>
        <v>-3.5095042016806755</v>
      </c>
      <c r="H7217" s="7">
        <f>ROUND(IF(Data[[#This Row],[deltaT]]&gt;0,(Data[[#This Row],[Tintern ]]-Data[[#This Row],[temperatuur]])*Uitgangspunten!$B$9,0),1)</f>
        <v>0</v>
      </c>
      <c r="I7217"/>
      <c r="J7217"/>
      <c r="K7217" s="6"/>
      <c r="O7217" s="5"/>
      <c r="P7217" s="8"/>
      <c r="U7217"/>
      <c r="V7217"/>
    </row>
    <row r="7218" spans="1:22" x14ac:dyDescent="0.25">
      <c r="A7218">
        <v>2008</v>
      </c>
      <c r="B7218">
        <v>7</v>
      </c>
      <c r="C7218">
        <v>10</v>
      </c>
      <c r="D7218">
        <v>14</v>
      </c>
      <c r="E7218" s="13">
        <v>18.2</v>
      </c>
      <c r="F7218" s="7">
        <f>(((20-15)/(MIN($E$2:$E$8761)-15))*Data[[#This Row],[temperatuur]])+18.151</f>
        <v>14.327470588235293</v>
      </c>
      <c r="G7218" s="7">
        <f>Data[[#This Row],[Tintern ]]-Data[[#This Row],[temperatuur]]</f>
        <v>-3.872529411764706</v>
      </c>
      <c r="H7218" s="7">
        <f>ROUND(IF(Data[[#This Row],[deltaT]]&gt;0,(Data[[#This Row],[Tintern ]]-Data[[#This Row],[temperatuur]])*Uitgangspunten!$B$9,0),1)</f>
        <v>0</v>
      </c>
      <c r="I7218"/>
      <c r="J7218"/>
      <c r="K7218" s="6"/>
      <c r="O7218" s="5"/>
      <c r="P7218" s="8"/>
      <c r="U7218"/>
      <c r="V7218"/>
    </row>
    <row r="7219" spans="1:22" x14ac:dyDescent="0.25">
      <c r="A7219">
        <v>2008</v>
      </c>
      <c r="B7219">
        <v>7</v>
      </c>
      <c r="C7219">
        <v>10</v>
      </c>
      <c r="D7219">
        <v>15</v>
      </c>
      <c r="E7219" s="13">
        <v>19.5</v>
      </c>
      <c r="F7219" s="7">
        <f>(((20-15)/(MIN($E$2:$E$8761)-15))*Data[[#This Row],[temperatuur]])+18.151</f>
        <v>14.054361344537815</v>
      </c>
      <c r="G7219" s="7">
        <f>Data[[#This Row],[Tintern ]]-Data[[#This Row],[temperatuur]]</f>
        <v>-5.4456386554621847</v>
      </c>
      <c r="H7219" s="7">
        <f>ROUND(IF(Data[[#This Row],[deltaT]]&gt;0,(Data[[#This Row],[Tintern ]]-Data[[#This Row],[temperatuur]])*Uitgangspunten!$B$9,0),1)</f>
        <v>0</v>
      </c>
      <c r="I7219"/>
      <c r="J7219"/>
      <c r="K7219" s="6"/>
      <c r="O7219" s="5"/>
      <c r="P7219" s="8"/>
      <c r="U7219"/>
      <c r="V7219"/>
    </row>
    <row r="7220" spans="1:22" x14ac:dyDescent="0.25">
      <c r="A7220">
        <v>2008</v>
      </c>
      <c r="B7220">
        <v>7</v>
      </c>
      <c r="C7220">
        <v>10</v>
      </c>
      <c r="D7220">
        <v>16</v>
      </c>
      <c r="E7220" s="13">
        <v>18.7</v>
      </c>
      <c r="F7220" s="7">
        <f>(((20-15)/(MIN($E$2:$E$8761)-15))*Data[[#This Row],[temperatuur]])+18.151</f>
        <v>14.222428571428571</v>
      </c>
      <c r="G7220" s="7">
        <f>Data[[#This Row],[Tintern ]]-Data[[#This Row],[temperatuur]]</f>
        <v>-4.4775714285714283</v>
      </c>
      <c r="H7220" s="7">
        <f>ROUND(IF(Data[[#This Row],[deltaT]]&gt;0,(Data[[#This Row],[Tintern ]]-Data[[#This Row],[temperatuur]])*Uitgangspunten!$B$9,0),1)</f>
        <v>0</v>
      </c>
      <c r="I7220"/>
      <c r="J7220"/>
      <c r="K7220" s="6"/>
      <c r="O7220" s="5"/>
      <c r="P7220" s="8"/>
      <c r="U7220"/>
      <c r="V7220"/>
    </row>
    <row r="7221" spans="1:22" x14ac:dyDescent="0.25">
      <c r="A7221">
        <v>2008</v>
      </c>
      <c r="B7221">
        <v>7</v>
      </c>
      <c r="C7221">
        <v>10</v>
      </c>
      <c r="D7221">
        <v>17</v>
      </c>
      <c r="E7221" s="13">
        <v>18.3</v>
      </c>
      <c r="F7221" s="7">
        <f>(((20-15)/(MIN($E$2:$E$8761)-15))*Data[[#This Row],[temperatuur]])+18.151</f>
        <v>14.306462184873949</v>
      </c>
      <c r="G7221" s="7">
        <f>Data[[#This Row],[Tintern ]]-Data[[#This Row],[temperatuur]]</f>
        <v>-3.9935378151260519</v>
      </c>
      <c r="H7221" s="7">
        <f>ROUND(IF(Data[[#This Row],[deltaT]]&gt;0,(Data[[#This Row],[Tintern ]]-Data[[#This Row],[temperatuur]])*Uitgangspunten!$B$9,0),1)</f>
        <v>0</v>
      </c>
      <c r="I7221"/>
      <c r="J7221"/>
      <c r="K7221" s="6"/>
      <c r="O7221" s="5"/>
      <c r="P7221" s="8"/>
      <c r="U7221"/>
      <c r="V7221"/>
    </row>
    <row r="7222" spans="1:22" x14ac:dyDescent="0.25">
      <c r="A7222">
        <v>2008</v>
      </c>
      <c r="B7222">
        <v>7</v>
      </c>
      <c r="C7222">
        <v>10</v>
      </c>
      <c r="D7222">
        <v>18</v>
      </c>
      <c r="E7222" s="13">
        <v>17.8</v>
      </c>
      <c r="F7222" s="7">
        <f>(((20-15)/(MIN($E$2:$E$8761)-15))*Data[[#This Row],[temperatuur]])+18.151</f>
        <v>14.411504201680671</v>
      </c>
      <c r="G7222" s="7">
        <f>Data[[#This Row],[Tintern ]]-Data[[#This Row],[temperatuur]]</f>
        <v>-3.3884957983193296</v>
      </c>
      <c r="H7222" s="7">
        <f>ROUND(IF(Data[[#This Row],[deltaT]]&gt;0,(Data[[#This Row],[Tintern ]]-Data[[#This Row],[temperatuur]])*Uitgangspunten!$B$9,0),1)</f>
        <v>0</v>
      </c>
      <c r="I7222"/>
      <c r="J7222"/>
      <c r="K7222" s="6"/>
      <c r="O7222" s="5"/>
      <c r="P7222" s="8"/>
      <c r="U7222"/>
      <c r="V7222"/>
    </row>
    <row r="7223" spans="1:22" x14ac:dyDescent="0.25">
      <c r="A7223">
        <v>2008</v>
      </c>
      <c r="B7223">
        <v>7</v>
      </c>
      <c r="C7223">
        <v>10</v>
      </c>
      <c r="D7223">
        <v>19</v>
      </c>
      <c r="E7223" s="13">
        <v>17.100000000000001</v>
      </c>
      <c r="F7223" s="7">
        <f>(((20-15)/(MIN($E$2:$E$8761)-15))*Data[[#This Row],[temperatuur]])+18.151</f>
        <v>14.558563025210084</v>
      </c>
      <c r="G7223" s="7">
        <f>Data[[#This Row],[Tintern ]]-Data[[#This Row],[temperatuur]]</f>
        <v>-2.5414369747899173</v>
      </c>
      <c r="H7223" s="7">
        <f>ROUND(IF(Data[[#This Row],[deltaT]]&gt;0,(Data[[#This Row],[Tintern ]]-Data[[#This Row],[temperatuur]])*Uitgangspunten!$B$9,0),1)</f>
        <v>0</v>
      </c>
      <c r="I7223"/>
      <c r="J7223"/>
      <c r="K7223" s="6"/>
      <c r="O7223" s="5"/>
      <c r="P7223" s="8"/>
      <c r="U7223"/>
      <c r="V7223"/>
    </row>
    <row r="7224" spans="1:22" x14ac:dyDescent="0.25">
      <c r="A7224">
        <v>2008</v>
      </c>
      <c r="B7224">
        <v>7</v>
      </c>
      <c r="C7224">
        <v>10</v>
      </c>
      <c r="D7224">
        <v>20</v>
      </c>
      <c r="E7224" s="13">
        <v>16.100000000000001</v>
      </c>
      <c r="F7224" s="7">
        <f>(((20-15)/(MIN($E$2:$E$8761)-15))*Data[[#This Row],[temperatuur]])+18.151</f>
        <v>14.768647058823529</v>
      </c>
      <c r="G7224" s="7">
        <f>Data[[#This Row],[Tintern ]]-Data[[#This Row],[temperatuur]]</f>
        <v>-1.3313529411764726</v>
      </c>
      <c r="H7224" s="7">
        <f>ROUND(IF(Data[[#This Row],[deltaT]]&gt;0,(Data[[#This Row],[Tintern ]]-Data[[#This Row],[temperatuur]])*Uitgangspunten!$B$9,0),1)</f>
        <v>0</v>
      </c>
      <c r="I7224"/>
      <c r="J7224"/>
      <c r="K7224" s="6"/>
      <c r="O7224" s="5"/>
      <c r="P7224" s="8"/>
      <c r="U7224"/>
      <c r="V7224"/>
    </row>
    <row r="7225" spans="1:22" x14ac:dyDescent="0.25">
      <c r="A7225">
        <v>2008</v>
      </c>
      <c r="B7225">
        <v>7</v>
      </c>
      <c r="C7225">
        <v>10</v>
      </c>
      <c r="D7225">
        <v>21</v>
      </c>
      <c r="E7225" s="13">
        <v>15.700000000000001</v>
      </c>
      <c r="F7225" s="7">
        <f>(((20-15)/(MIN($E$2:$E$8761)-15))*Data[[#This Row],[temperatuur]])+18.151</f>
        <v>14.852680672268907</v>
      </c>
      <c r="G7225" s="7">
        <f>Data[[#This Row],[Tintern ]]-Data[[#This Row],[temperatuur]]</f>
        <v>-0.84731932773109442</v>
      </c>
      <c r="H7225" s="7">
        <f>ROUND(IF(Data[[#This Row],[deltaT]]&gt;0,(Data[[#This Row],[Tintern ]]-Data[[#This Row],[temperatuur]])*Uitgangspunten!$B$9,0),1)</f>
        <v>0</v>
      </c>
      <c r="I7225"/>
      <c r="J7225"/>
      <c r="K7225" s="6"/>
      <c r="O7225" s="5"/>
      <c r="P7225" s="8"/>
      <c r="U7225"/>
      <c r="V7225"/>
    </row>
    <row r="7226" spans="1:22" x14ac:dyDescent="0.25">
      <c r="A7226">
        <v>2008</v>
      </c>
      <c r="B7226">
        <v>7</v>
      </c>
      <c r="C7226">
        <v>10</v>
      </c>
      <c r="D7226">
        <v>22</v>
      </c>
      <c r="E7226" s="13">
        <v>15.100000000000001</v>
      </c>
      <c r="F7226" s="7">
        <f>(((20-15)/(MIN($E$2:$E$8761)-15))*Data[[#This Row],[temperatuur]])+18.151</f>
        <v>14.978731092436973</v>
      </c>
      <c r="G7226" s="7">
        <f>Data[[#This Row],[Tintern ]]-Data[[#This Row],[temperatuur]]</f>
        <v>-0.12126890756302799</v>
      </c>
      <c r="H7226" s="7">
        <f>ROUND(IF(Data[[#This Row],[deltaT]]&gt;0,(Data[[#This Row],[Tintern ]]-Data[[#This Row],[temperatuur]])*Uitgangspunten!$B$9,0),1)</f>
        <v>0</v>
      </c>
      <c r="I7226">
        <f>(MAX(E7202:E7225)+MIN(E7202:E7225))/20</f>
        <v>1.7449999999999999</v>
      </c>
      <c r="J7226"/>
      <c r="K7226" s="6"/>
      <c r="O7226" s="5"/>
      <c r="P7226" s="8"/>
      <c r="U7226"/>
      <c r="V7226"/>
    </row>
    <row r="7227" spans="1:22" x14ac:dyDescent="0.25">
      <c r="A7227">
        <v>2008</v>
      </c>
      <c r="B7227">
        <v>7</v>
      </c>
      <c r="C7227">
        <v>11</v>
      </c>
      <c r="D7227">
        <v>6</v>
      </c>
      <c r="E7227" s="13">
        <v>15.200000000000001</v>
      </c>
      <c r="F7227" s="7">
        <f>(((20-15)/(MIN($E$2:$E$8761)-15))*Data[[#This Row],[temperatuur]])+18.151</f>
        <v>14.957722689075631</v>
      </c>
      <c r="G7227" s="7">
        <f>Data[[#This Row],[Tintern ]]-Data[[#This Row],[temperatuur]]</f>
        <v>-0.24227731092437033</v>
      </c>
      <c r="H7227" s="7">
        <f>ROUND(IF(Data[[#This Row],[deltaT]]&gt;0,(Data[[#This Row],[Tintern ]]-Data[[#This Row],[temperatuur]])*Uitgangspunten!$B$9,0),1)</f>
        <v>0</v>
      </c>
      <c r="I7227"/>
      <c r="J7227"/>
      <c r="K7227" s="6"/>
      <c r="O7227" s="5"/>
      <c r="P7227" s="8"/>
      <c r="U7227"/>
      <c r="V7227"/>
    </row>
    <row r="7228" spans="1:22" x14ac:dyDescent="0.25">
      <c r="A7228">
        <v>2008</v>
      </c>
      <c r="B7228">
        <v>7</v>
      </c>
      <c r="C7228">
        <v>11</v>
      </c>
      <c r="D7228">
        <v>7</v>
      </c>
      <c r="E7228" s="13">
        <v>16.900000000000002</v>
      </c>
      <c r="F7228" s="7">
        <f>(((20-15)/(MIN($E$2:$E$8761)-15))*Data[[#This Row],[temperatuur]])+18.151</f>
        <v>14.600579831932773</v>
      </c>
      <c r="G7228" s="7">
        <f>Data[[#This Row],[Tintern ]]-Data[[#This Row],[temperatuur]]</f>
        <v>-2.299420168067229</v>
      </c>
      <c r="H7228" s="7">
        <f>ROUND(IF(Data[[#This Row],[deltaT]]&gt;0,(Data[[#This Row],[Tintern ]]-Data[[#This Row],[temperatuur]])*Uitgangspunten!$B$9,0),1)</f>
        <v>0</v>
      </c>
      <c r="I7228"/>
      <c r="J7228"/>
      <c r="K7228" s="6"/>
      <c r="O7228" s="5"/>
      <c r="P7228" s="8"/>
      <c r="U7228"/>
      <c r="V7228"/>
    </row>
    <row r="7229" spans="1:22" x14ac:dyDescent="0.25">
      <c r="A7229">
        <v>2008</v>
      </c>
      <c r="B7229">
        <v>7</v>
      </c>
      <c r="C7229">
        <v>11</v>
      </c>
      <c r="D7229">
        <v>8</v>
      </c>
      <c r="E7229" s="13">
        <v>17.400000000000002</v>
      </c>
      <c r="F7229" s="7">
        <f>(((20-15)/(MIN($E$2:$E$8761)-15))*Data[[#This Row],[temperatuur]])+18.151</f>
        <v>14.495537815126049</v>
      </c>
      <c r="G7229" s="7">
        <f>Data[[#This Row],[Tintern ]]-Data[[#This Row],[temperatuur]]</f>
        <v>-2.9044621848739531</v>
      </c>
      <c r="H7229" s="7">
        <f>ROUND(IF(Data[[#This Row],[deltaT]]&gt;0,(Data[[#This Row],[Tintern ]]-Data[[#This Row],[temperatuur]])*Uitgangspunten!$B$9,0),1)</f>
        <v>0</v>
      </c>
      <c r="I7229"/>
      <c r="J7229"/>
      <c r="K7229" s="6"/>
      <c r="O7229" s="5"/>
      <c r="P7229" s="8"/>
      <c r="U7229"/>
      <c r="V7229"/>
    </row>
    <row r="7230" spans="1:22" x14ac:dyDescent="0.25">
      <c r="A7230">
        <v>2008</v>
      </c>
      <c r="B7230">
        <v>7</v>
      </c>
      <c r="C7230">
        <v>11</v>
      </c>
      <c r="D7230">
        <v>9</v>
      </c>
      <c r="E7230" s="13">
        <v>17.8</v>
      </c>
      <c r="F7230" s="7">
        <f>(((20-15)/(MIN($E$2:$E$8761)-15))*Data[[#This Row],[temperatuur]])+18.151</f>
        <v>14.411504201680671</v>
      </c>
      <c r="G7230" s="7">
        <f>Data[[#This Row],[Tintern ]]-Data[[#This Row],[temperatuur]]</f>
        <v>-3.3884957983193296</v>
      </c>
      <c r="H7230" s="7">
        <f>ROUND(IF(Data[[#This Row],[deltaT]]&gt;0,(Data[[#This Row],[Tintern ]]-Data[[#This Row],[temperatuur]])*Uitgangspunten!$B$9,0),1)</f>
        <v>0</v>
      </c>
      <c r="I7230"/>
      <c r="J7230"/>
      <c r="K7230" s="6"/>
      <c r="O7230" s="5"/>
      <c r="P7230" s="8"/>
      <c r="U7230"/>
      <c r="V7230"/>
    </row>
    <row r="7231" spans="1:22" x14ac:dyDescent="0.25">
      <c r="A7231">
        <v>2008</v>
      </c>
      <c r="B7231">
        <v>7</v>
      </c>
      <c r="C7231">
        <v>11</v>
      </c>
      <c r="D7231">
        <v>10</v>
      </c>
      <c r="E7231" s="13">
        <v>19.200000000000003</v>
      </c>
      <c r="F7231" s="7">
        <f>(((20-15)/(MIN($E$2:$E$8761)-15))*Data[[#This Row],[temperatuur]])+18.151</f>
        <v>14.117386554621849</v>
      </c>
      <c r="G7231" s="7">
        <f>Data[[#This Row],[Tintern ]]-Data[[#This Row],[temperatuur]]</f>
        <v>-5.0826134453781542</v>
      </c>
      <c r="H7231" s="7">
        <f>ROUND(IF(Data[[#This Row],[deltaT]]&gt;0,(Data[[#This Row],[Tintern ]]-Data[[#This Row],[temperatuur]])*Uitgangspunten!$B$9,0),1)</f>
        <v>0</v>
      </c>
      <c r="I7231"/>
      <c r="J7231"/>
      <c r="K7231" s="6"/>
      <c r="O7231" s="5"/>
      <c r="P7231" s="8"/>
      <c r="U7231"/>
      <c r="V7231"/>
    </row>
    <row r="7232" spans="1:22" x14ac:dyDescent="0.25">
      <c r="A7232">
        <v>2008</v>
      </c>
      <c r="B7232">
        <v>7</v>
      </c>
      <c r="C7232">
        <v>11</v>
      </c>
      <c r="D7232">
        <v>11</v>
      </c>
      <c r="E7232" s="13">
        <v>20.400000000000002</v>
      </c>
      <c r="F7232" s="7">
        <f>(((20-15)/(MIN($E$2:$E$8761)-15))*Data[[#This Row],[temperatuur]])+18.151</f>
        <v>13.865285714285713</v>
      </c>
      <c r="G7232" s="7">
        <f>Data[[#This Row],[Tintern ]]-Data[[#This Row],[temperatuur]]</f>
        <v>-6.5347142857142888</v>
      </c>
      <c r="H7232" s="7">
        <f>ROUND(IF(Data[[#This Row],[deltaT]]&gt;0,(Data[[#This Row],[Tintern ]]-Data[[#This Row],[temperatuur]])*Uitgangspunten!$B$9,0),1)</f>
        <v>0</v>
      </c>
      <c r="I7232"/>
      <c r="J7232"/>
      <c r="K7232" s="6"/>
      <c r="O7232" s="5"/>
      <c r="P7232" s="8"/>
      <c r="U7232"/>
      <c r="V7232"/>
    </row>
    <row r="7233" spans="1:22" x14ac:dyDescent="0.25">
      <c r="A7233">
        <v>2008</v>
      </c>
      <c r="B7233">
        <v>7</v>
      </c>
      <c r="C7233">
        <v>11</v>
      </c>
      <c r="D7233">
        <v>12</v>
      </c>
      <c r="E7233" s="13">
        <v>19.200000000000003</v>
      </c>
      <c r="F7233" s="7">
        <f>(((20-15)/(MIN($E$2:$E$8761)-15))*Data[[#This Row],[temperatuur]])+18.151</f>
        <v>14.117386554621849</v>
      </c>
      <c r="G7233" s="7">
        <f>Data[[#This Row],[Tintern ]]-Data[[#This Row],[temperatuur]]</f>
        <v>-5.0826134453781542</v>
      </c>
      <c r="H7233" s="7">
        <f>ROUND(IF(Data[[#This Row],[deltaT]]&gt;0,(Data[[#This Row],[Tintern ]]-Data[[#This Row],[temperatuur]])*Uitgangspunten!$B$9,0),1)</f>
        <v>0</v>
      </c>
      <c r="I7233"/>
      <c r="J7233"/>
      <c r="K7233" s="6"/>
      <c r="O7233" s="5"/>
      <c r="P7233" s="8"/>
      <c r="U7233"/>
      <c r="V7233"/>
    </row>
    <row r="7234" spans="1:22" x14ac:dyDescent="0.25">
      <c r="A7234">
        <v>2008</v>
      </c>
      <c r="B7234">
        <v>7</v>
      </c>
      <c r="C7234">
        <v>11</v>
      </c>
      <c r="D7234">
        <v>13</v>
      </c>
      <c r="E7234" s="13">
        <v>17.600000000000001</v>
      </c>
      <c r="F7234" s="7">
        <f>(((20-15)/(MIN($E$2:$E$8761)-15))*Data[[#This Row],[temperatuur]])+18.151</f>
        <v>14.45352100840336</v>
      </c>
      <c r="G7234" s="7">
        <f>Data[[#This Row],[Tintern ]]-Data[[#This Row],[temperatuur]]</f>
        <v>-3.1464789915966414</v>
      </c>
      <c r="H7234" s="7">
        <f>ROUND(IF(Data[[#This Row],[deltaT]]&gt;0,(Data[[#This Row],[Tintern ]]-Data[[#This Row],[temperatuur]])*Uitgangspunten!$B$9,0),1)</f>
        <v>0</v>
      </c>
      <c r="I7234"/>
      <c r="J7234"/>
      <c r="K7234" s="6"/>
      <c r="O7234" s="5"/>
      <c r="P7234" s="8"/>
      <c r="U7234"/>
      <c r="V7234"/>
    </row>
    <row r="7235" spans="1:22" x14ac:dyDescent="0.25">
      <c r="A7235">
        <v>2008</v>
      </c>
      <c r="B7235">
        <v>7</v>
      </c>
      <c r="C7235">
        <v>11</v>
      </c>
      <c r="D7235">
        <v>14</v>
      </c>
      <c r="E7235" s="13">
        <v>18.100000000000001</v>
      </c>
      <c r="F7235" s="7">
        <f>(((20-15)/(MIN($E$2:$E$8761)-15))*Data[[#This Row],[temperatuur]])+18.151</f>
        <v>14.348478991596638</v>
      </c>
      <c r="G7235" s="7">
        <f>Data[[#This Row],[Tintern ]]-Data[[#This Row],[temperatuur]]</f>
        <v>-3.7515210084033637</v>
      </c>
      <c r="H7235" s="7">
        <f>ROUND(IF(Data[[#This Row],[deltaT]]&gt;0,(Data[[#This Row],[Tintern ]]-Data[[#This Row],[temperatuur]])*Uitgangspunten!$B$9,0),1)</f>
        <v>0</v>
      </c>
      <c r="I7235"/>
      <c r="J7235"/>
      <c r="K7235" s="6"/>
      <c r="O7235" s="5"/>
      <c r="P7235" s="8"/>
      <c r="U7235"/>
      <c r="V7235"/>
    </row>
    <row r="7236" spans="1:22" x14ac:dyDescent="0.25">
      <c r="A7236">
        <v>2008</v>
      </c>
      <c r="B7236">
        <v>7</v>
      </c>
      <c r="C7236">
        <v>11</v>
      </c>
      <c r="D7236">
        <v>15</v>
      </c>
      <c r="E7236" s="13">
        <v>16.600000000000001</v>
      </c>
      <c r="F7236" s="7">
        <f>(((20-15)/(MIN($E$2:$E$8761)-15))*Data[[#This Row],[temperatuur]])+18.151</f>
        <v>14.663605042016806</v>
      </c>
      <c r="G7236" s="7">
        <f>Data[[#This Row],[Tintern ]]-Data[[#This Row],[temperatuur]]</f>
        <v>-1.9363949579831949</v>
      </c>
      <c r="H7236" s="7">
        <f>ROUND(IF(Data[[#This Row],[deltaT]]&gt;0,(Data[[#This Row],[Tintern ]]-Data[[#This Row],[temperatuur]])*Uitgangspunten!$B$9,0),1)</f>
        <v>0</v>
      </c>
      <c r="I7236"/>
      <c r="J7236"/>
      <c r="K7236" s="6"/>
      <c r="O7236" s="5"/>
      <c r="P7236" s="8"/>
      <c r="U7236"/>
      <c r="V7236"/>
    </row>
    <row r="7237" spans="1:22" x14ac:dyDescent="0.25">
      <c r="A7237">
        <v>2008</v>
      </c>
      <c r="B7237">
        <v>7</v>
      </c>
      <c r="C7237">
        <v>11</v>
      </c>
      <c r="D7237">
        <v>16</v>
      </c>
      <c r="E7237" s="13">
        <v>17.7</v>
      </c>
      <c r="F7237" s="7">
        <f>(((20-15)/(MIN($E$2:$E$8761)-15))*Data[[#This Row],[temperatuur]])+18.151</f>
        <v>14.432512605042017</v>
      </c>
      <c r="G7237" s="7">
        <f>Data[[#This Row],[Tintern ]]-Data[[#This Row],[temperatuur]]</f>
        <v>-3.2674873949579819</v>
      </c>
      <c r="H7237" s="7">
        <f>ROUND(IF(Data[[#This Row],[deltaT]]&gt;0,(Data[[#This Row],[Tintern ]]-Data[[#This Row],[temperatuur]])*Uitgangspunten!$B$9,0),1)</f>
        <v>0</v>
      </c>
      <c r="I7237"/>
      <c r="J7237"/>
      <c r="K7237" s="6"/>
      <c r="O7237" s="5"/>
      <c r="P7237" s="8"/>
      <c r="U7237"/>
      <c r="V7237"/>
    </row>
    <row r="7238" spans="1:22" x14ac:dyDescent="0.25">
      <c r="A7238">
        <v>2008</v>
      </c>
      <c r="B7238">
        <v>7</v>
      </c>
      <c r="C7238">
        <v>11</v>
      </c>
      <c r="D7238">
        <v>17</v>
      </c>
      <c r="E7238" s="13">
        <v>20</v>
      </c>
      <c r="F7238" s="7">
        <f>(((20-15)/(MIN($E$2:$E$8761)-15))*Data[[#This Row],[temperatuur]])+18.151</f>
        <v>13.949319327731093</v>
      </c>
      <c r="G7238" s="7">
        <f>Data[[#This Row],[Tintern ]]-Data[[#This Row],[temperatuur]]</f>
        <v>-6.050680672268907</v>
      </c>
      <c r="H7238" s="7">
        <f>ROUND(IF(Data[[#This Row],[deltaT]]&gt;0,(Data[[#This Row],[Tintern ]]-Data[[#This Row],[temperatuur]])*Uitgangspunten!$B$9,0),1)</f>
        <v>0</v>
      </c>
      <c r="I7238"/>
      <c r="J7238"/>
      <c r="K7238" s="6"/>
      <c r="O7238" s="5"/>
      <c r="P7238" s="8"/>
      <c r="U7238"/>
      <c r="V7238"/>
    </row>
    <row r="7239" spans="1:22" x14ac:dyDescent="0.25">
      <c r="A7239">
        <v>2008</v>
      </c>
      <c r="B7239">
        <v>7</v>
      </c>
      <c r="C7239">
        <v>11</v>
      </c>
      <c r="D7239">
        <v>18</v>
      </c>
      <c r="E7239" s="13">
        <v>19.3</v>
      </c>
      <c r="F7239" s="7">
        <f>(((20-15)/(MIN($E$2:$E$8761)-15))*Data[[#This Row],[temperatuur]])+18.151</f>
        <v>14.096378151260504</v>
      </c>
      <c r="G7239" s="7">
        <f>Data[[#This Row],[Tintern ]]-Data[[#This Row],[temperatuur]]</f>
        <v>-5.2036218487394965</v>
      </c>
      <c r="H7239" s="7">
        <f>ROUND(IF(Data[[#This Row],[deltaT]]&gt;0,(Data[[#This Row],[Tintern ]]-Data[[#This Row],[temperatuur]])*Uitgangspunten!$B$9,0),1)</f>
        <v>0</v>
      </c>
      <c r="I7239"/>
      <c r="J7239"/>
      <c r="K7239" s="6"/>
      <c r="O7239" s="5"/>
      <c r="P7239" s="8"/>
      <c r="U7239"/>
      <c r="V7239"/>
    </row>
    <row r="7240" spans="1:22" x14ac:dyDescent="0.25">
      <c r="A7240">
        <v>2008</v>
      </c>
      <c r="B7240">
        <v>7</v>
      </c>
      <c r="C7240">
        <v>11</v>
      </c>
      <c r="D7240">
        <v>19</v>
      </c>
      <c r="E7240" s="13">
        <v>17.8</v>
      </c>
      <c r="F7240" s="7">
        <f>(((20-15)/(MIN($E$2:$E$8761)-15))*Data[[#This Row],[temperatuur]])+18.151</f>
        <v>14.411504201680671</v>
      </c>
      <c r="G7240" s="7">
        <f>Data[[#This Row],[Tintern ]]-Data[[#This Row],[temperatuur]]</f>
        <v>-3.3884957983193296</v>
      </c>
      <c r="H7240" s="7">
        <f>ROUND(IF(Data[[#This Row],[deltaT]]&gt;0,(Data[[#This Row],[Tintern ]]-Data[[#This Row],[temperatuur]])*Uitgangspunten!$B$9,0),1)</f>
        <v>0</v>
      </c>
      <c r="I7240"/>
      <c r="J7240"/>
      <c r="K7240" s="6"/>
      <c r="O7240" s="5"/>
      <c r="P7240" s="8"/>
      <c r="U7240"/>
      <c r="V7240"/>
    </row>
    <row r="7241" spans="1:22" x14ac:dyDescent="0.25">
      <c r="A7241">
        <v>2008</v>
      </c>
      <c r="B7241">
        <v>7</v>
      </c>
      <c r="C7241">
        <v>11</v>
      </c>
      <c r="D7241">
        <v>20</v>
      </c>
      <c r="E7241" s="13">
        <v>16.600000000000001</v>
      </c>
      <c r="F7241" s="7">
        <f>(((20-15)/(MIN($E$2:$E$8761)-15))*Data[[#This Row],[temperatuur]])+18.151</f>
        <v>14.663605042016806</v>
      </c>
      <c r="G7241" s="7">
        <f>Data[[#This Row],[Tintern ]]-Data[[#This Row],[temperatuur]]</f>
        <v>-1.9363949579831949</v>
      </c>
      <c r="H7241" s="7">
        <f>ROUND(IF(Data[[#This Row],[deltaT]]&gt;0,(Data[[#This Row],[Tintern ]]-Data[[#This Row],[temperatuur]])*Uitgangspunten!$B$9,0),1)</f>
        <v>0</v>
      </c>
      <c r="I7241"/>
      <c r="J7241"/>
      <c r="K7241" s="6"/>
      <c r="O7241" s="5"/>
      <c r="P7241" s="8"/>
      <c r="U7241"/>
      <c r="V7241"/>
    </row>
    <row r="7242" spans="1:22" x14ac:dyDescent="0.25">
      <c r="A7242">
        <v>2008</v>
      </c>
      <c r="B7242">
        <v>7</v>
      </c>
      <c r="C7242">
        <v>12</v>
      </c>
      <c r="D7242">
        <v>9</v>
      </c>
      <c r="E7242" s="13">
        <v>15.700000000000001</v>
      </c>
      <c r="F7242" s="7">
        <f>(((20-15)/(MIN($E$2:$E$8761)-15))*Data[[#This Row],[temperatuur]])+18.151</f>
        <v>14.852680672268907</v>
      </c>
      <c r="G7242" s="7">
        <f>Data[[#This Row],[Tintern ]]-Data[[#This Row],[temperatuur]]</f>
        <v>-0.84731932773109442</v>
      </c>
      <c r="H7242" s="7">
        <f>ROUND(IF(Data[[#This Row],[deltaT]]&gt;0,(Data[[#This Row],[Tintern ]]-Data[[#This Row],[temperatuur]])*Uitgangspunten!$B$9,0),1)</f>
        <v>0</v>
      </c>
      <c r="I7242"/>
      <c r="J7242"/>
      <c r="K7242" s="6"/>
      <c r="O7242" s="5"/>
      <c r="P7242" s="8"/>
      <c r="U7242"/>
      <c r="V7242"/>
    </row>
    <row r="7243" spans="1:22" x14ac:dyDescent="0.25">
      <c r="A7243">
        <v>2008</v>
      </c>
      <c r="B7243">
        <v>7</v>
      </c>
      <c r="C7243">
        <v>12</v>
      </c>
      <c r="D7243">
        <v>10</v>
      </c>
      <c r="E7243" s="13">
        <v>16.600000000000001</v>
      </c>
      <c r="F7243" s="7">
        <f>(((20-15)/(MIN($E$2:$E$8761)-15))*Data[[#This Row],[temperatuur]])+18.151</f>
        <v>14.663605042016806</v>
      </c>
      <c r="G7243" s="7">
        <f>Data[[#This Row],[Tintern ]]-Data[[#This Row],[temperatuur]]</f>
        <v>-1.9363949579831949</v>
      </c>
      <c r="H7243" s="7">
        <f>ROUND(IF(Data[[#This Row],[deltaT]]&gt;0,(Data[[#This Row],[Tintern ]]-Data[[#This Row],[temperatuur]])*Uitgangspunten!$B$9,0),1)</f>
        <v>0</v>
      </c>
      <c r="I7243"/>
      <c r="J7243"/>
      <c r="K7243" s="6"/>
      <c r="O7243" s="5"/>
      <c r="P7243" s="8"/>
      <c r="U7243"/>
      <c r="V7243"/>
    </row>
    <row r="7244" spans="1:22" x14ac:dyDescent="0.25">
      <c r="A7244">
        <v>2008</v>
      </c>
      <c r="B7244">
        <v>7</v>
      </c>
      <c r="C7244">
        <v>12</v>
      </c>
      <c r="D7244">
        <v>11</v>
      </c>
      <c r="E7244" s="13">
        <v>17.900000000000002</v>
      </c>
      <c r="F7244" s="7">
        <f>(((20-15)/(MIN($E$2:$E$8761)-15))*Data[[#This Row],[temperatuur]])+18.151</f>
        <v>14.390495798319327</v>
      </c>
      <c r="G7244" s="7">
        <f>Data[[#This Row],[Tintern ]]-Data[[#This Row],[temperatuur]]</f>
        <v>-3.5095042016806755</v>
      </c>
      <c r="H7244" s="7">
        <f>ROUND(IF(Data[[#This Row],[deltaT]]&gt;0,(Data[[#This Row],[Tintern ]]-Data[[#This Row],[temperatuur]])*Uitgangspunten!$B$9,0),1)</f>
        <v>0</v>
      </c>
      <c r="I7244"/>
      <c r="J7244"/>
      <c r="K7244" s="6"/>
      <c r="O7244" s="5"/>
      <c r="P7244" s="8"/>
      <c r="U7244"/>
      <c r="V7244"/>
    </row>
    <row r="7245" spans="1:22" x14ac:dyDescent="0.25">
      <c r="A7245">
        <v>2008</v>
      </c>
      <c r="B7245">
        <v>7</v>
      </c>
      <c r="C7245">
        <v>12</v>
      </c>
      <c r="D7245">
        <v>12</v>
      </c>
      <c r="E7245" s="13">
        <v>16.900000000000002</v>
      </c>
      <c r="F7245" s="7">
        <f>(((20-15)/(MIN($E$2:$E$8761)-15))*Data[[#This Row],[temperatuur]])+18.151</f>
        <v>14.600579831932773</v>
      </c>
      <c r="G7245" s="7">
        <f>Data[[#This Row],[Tintern ]]-Data[[#This Row],[temperatuur]]</f>
        <v>-2.299420168067229</v>
      </c>
      <c r="H7245" s="7">
        <f>ROUND(IF(Data[[#This Row],[deltaT]]&gt;0,(Data[[#This Row],[Tintern ]]-Data[[#This Row],[temperatuur]])*Uitgangspunten!$B$9,0),1)</f>
        <v>0</v>
      </c>
      <c r="I7245"/>
      <c r="J7245"/>
      <c r="K7245" s="6"/>
      <c r="O7245" s="5"/>
      <c r="P7245" s="8"/>
      <c r="U7245"/>
      <c r="V7245"/>
    </row>
    <row r="7246" spans="1:22" x14ac:dyDescent="0.25">
      <c r="A7246">
        <v>2008</v>
      </c>
      <c r="B7246">
        <v>7</v>
      </c>
      <c r="C7246">
        <v>12</v>
      </c>
      <c r="D7246">
        <v>13</v>
      </c>
      <c r="E7246" s="13">
        <v>18.600000000000001</v>
      </c>
      <c r="F7246" s="7">
        <f>(((20-15)/(MIN($E$2:$E$8761)-15))*Data[[#This Row],[temperatuur]])+18.151</f>
        <v>14.243436974789915</v>
      </c>
      <c r="G7246" s="7">
        <f>Data[[#This Row],[Tintern ]]-Data[[#This Row],[temperatuur]]</f>
        <v>-4.356563025210086</v>
      </c>
      <c r="H7246" s="7">
        <f>ROUND(IF(Data[[#This Row],[deltaT]]&gt;0,(Data[[#This Row],[Tintern ]]-Data[[#This Row],[temperatuur]])*Uitgangspunten!$B$9,0),1)</f>
        <v>0</v>
      </c>
      <c r="I7246"/>
      <c r="J7246"/>
      <c r="K7246" s="6"/>
      <c r="O7246" s="5"/>
      <c r="P7246" s="8"/>
      <c r="U7246"/>
      <c r="V7246"/>
    </row>
    <row r="7247" spans="1:22" x14ac:dyDescent="0.25">
      <c r="A7247">
        <v>2008</v>
      </c>
      <c r="B7247">
        <v>7</v>
      </c>
      <c r="C7247">
        <v>12</v>
      </c>
      <c r="D7247">
        <v>14</v>
      </c>
      <c r="E7247" s="13">
        <v>17.600000000000001</v>
      </c>
      <c r="F7247" s="7">
        <f>(((20-15)/(MIN($E$2:$E$8761)-15))*Data[[#This Row],[temperatuur]])+18.151</f>
        <v>14.45352100840336</v>
      </c>
      <c r="G7247" s="7">
        <f>Data[[#This Row],[Tintern ]]-Data[[#This Row],[temperatuur]]</f>
        <v>-3.1464789915966414</v>
      </c>
      <c r="H7247" s="7">
        <f>ROUND(IF(Data[[#This Row],[deltaT]]&gt;0,(Data[[#This Row],[Tintern ]]-Data[[#This Row],[temperatuur]])*Uitgangspunten!$B$9,0),1)</f>
        <v>0</v>
      </c>
      <c r="I7247"/>
      <c r="J7247"/>
      <c r="K7247" s="6"/>
      <c r="O7247" s="5"/>
      <c r="P7247" s="8"/>
      <c r="U7247"/>
      <c r="V7247"/>
    </row>
    <row r="7248" spans="1:22" x14ac:dyDescent="0.25">
      <c r="A7248">
        <v>2008</v>
      </c>
      <c r="B7248">
        <v>7</v>
      </c>
      <c r="C7248">
        <v>12</v>
      </c>
      <c r="D7248">
        <v>15</v>
      </c>
      <c r="E7248" s="13">
        <v>17.600000000000001</v>
      </c>
      <c r="F7248" s="7">
        <f>(((20-15)/(MIN($E$2:$E$8761)-15))*Data[[#This Row],[temperatuur]])+18.151</f>
        <v>14.45352100840336</v>
      </c>
      <c r="G7248" s="7">
        <f>Data[[#This Row],[Tintern ]]-Data[[#This Row],[temperatuur]]</f>
        <v>-3.1464789915966414</v>
      </c>
      <c r="H7248" s="7">
        <f>ROUND(IF(Data[[#This Row],[deltaT]]&gt;0,(Data[[#This Row],[Tintern ]]-Data[[#This Row],[temperatuur]])*Uitgangspunten!$B$9,0),1)</f>
        <v>0</v>
      </c>
      <c r="I7248"/>
      <c r="J7248"/>
      <c r="K7248" s="6"/>
      <c r="O7248" s="5"/>
      <c r="P7248" s="8"/>
      <c r="U7248"/>
      <c r="V7248"/>
    </row>
    <row r="7249" spans="1:22" x14ac:dyDescent="0.25">
      <c r="A7249">
        <v>2008</v>
      </c>
      <c r="B7249">
        <v>7</v>
      </c>
      <c r="C7249">
        <v>12</v>
      </c>
      <c r="D7249">
        <v>16</v>
      </c>
      <c r="E7249" s="13">
        <v>17.400000000000002</v>
      </c>
      <c r="F7249" s="7">
        <f>(((20-15)/(MIN($E$2:$E$8761)-15))*Data[[#This Row],[temperatuur]])+18.151</f>
        <v>14.495537815126049</v>
      </c>
      <c r="G7249" s="7">
        <f>Data[[#This Row],[Tintern ]]-Data[[#This Row],[temperatuur]]</f>
        <v>-2.9044621848739531</v>
      </c>
      <c r="H7249" s="7">
        <f>ROUND(IF(Data[[#This Row],[deltaT]]&gt;0,(Data[[#This Row],[Tintern ]]-Data[[#This Row],[temperatuur]])*Uitgangspunten!$B$9,0),1)</f>
        <v>0</v>
      </c>
      <c r="I7249"/>
      <c r="J7249"/>
      <c r="K7249" s="6"/>
      <c r="O7249" s="5"/>
      <c r="P7249" s="8"/>
      <c r="U7249"/>
      <c r="V7249"/>
    </row>
    <row r="7250" spans="1:22" x14ac:dyDescent="0.25">
      <c r="A7250">
        <v>2008</v>
      </c>
      <c r="B7250">
        <v>7</v>
      </c>
      <c r="C7250">
        <v>12</v>
      </c>
      <c r="D7250">
        <v>17</v>
      </c>
      <c r="E7250" s="13">
        <v>16.2</v>
      </c>
      <c r="F7250" s="7">
        <f>(((20-15)/(MIN($E$2:$E$8761)-15))*Data[[#This Row],[temperatuur]])+18.151</f>
        <v>14.747638655462184</v>
      </c>
      <c r="G7250" s="7">
        <f>Data[[#This Row],[Tintern ]]-Data[[#This Row],[temperatuur]]</f>
        <v>-1.452361344537815</v>
      </c>
      <c r="H7250" s="7">
        <f>ROUND(IF(Data[[#This Row],[deltaT]]&gt;0,(Data[[#This Row],[Tintern ]]-Data[[#This Row],[temperatuur]])*Uitgangspunten!$B$9,0),1)</f>
        <v>0</v>
      </c>
      <c r="I7250">
        <f>(MAX(E7226:E7249)+MIN(E7226:E7249))/20</f>
        <v>1.7749999999999999</v>
      </c>
      <c r="J7250"/>
      <c r="K7250" s="6"/>
      <c r="O7250" s="5"/>
      <c r="P7250" s="8"/>
      <c r="U7250"/>
      <c r="V7250"/>
    </row>
    <row r="7251" spans="1:22" x14ac:dyDescent="0.25">
      <c r="A7251">
        <v>2008</v>
      </c>
      <c r="B7251">
        <v>7</v>
      </c>
      <c r="C7251">
        <v>12</v>
      </c>
      <c r="D7251">
        <v>18</v>
      </c>
      <c r="E7251" s="13">
        <v>15.9</v>
      </c>
      <c r="F7251" s="7">
        <f>(((20-15)/(MIN($E$2:$E$8761)-15))*Data[[#This Row],[temperatuur]])+18.151</f>
        <v>14.810663865546218</v>
      </c>
      <c r="G7251" s="7">
        <f>Data[[#This Row],[Tintern ]]-Data[[#This Row],[temperatuur]]</f>
        <v>-1.0893361344537826</v>
      </c>
      <c r="H7251" s="7">
        <f>ROUND(IF(Data[[#This Row],[deltaT]]&gt;0,(Data[[#This Row],[Tintern ]]-Data[[#This Row],[temperatuur]])*Uitgangspunten!$B$9,0),1)</f>
        <v>0</v>
      </c>
      <c r="I7251"/>
      <c r="J7251"/>
      <c r="K7251" s="6"/>
      <c r="O7251" s="5"/>
      <c r="P7251" s="8"/>
      <c r="U7251"/>
      <c r="V7251"/>
    </row>
    <row r="7252" spans="1:22" x14ac:dyDescent="0.25">
      <c r="A7252">
        <v>2008</v>
      </c>
      <c r="B7252">
        <v>7</v>
      </c>
      <c r="C7252">
        <v>12</v>
      </c>
      <c r="D7252">
        <v>19</v>
      </c>
      <c r="E7252" s="13">
        <v>15.3</v>
      </c>
      <c r="F7252" s="7">
        <f>(((20-15)/(MIN($E$2:$E$8761)-15))*Data[[#This Row],[temperatuur]])+18.151</f>
        <v>14.936714285714285</v>
      </c>
      <c r="G7252" s="7">
        <f>Data[[#This Row],[Tintern ]]-Data[[#This Row],[temperatuur]]</f>
        <v>-0.36328571428571621</v>
      </c>
      <c r="H7252" s="7">
        <f>ROUND(IF(Data[[#This Row],[deltaT]]&gt;0,(Data[[#This Row],[Tintern ]]-Data[[#This Row],[temperatuur]])*Uitgangspunten!$B$9,0),1)</f>
        <v>0</v>
      </c>
      <c r="I7252"/>
      <c r="J7252"/>
      <c r="K7252" s="6"/>
      <c r="O7252" s="5"/>
      <c r="P7252" s="8"/>
      <c r="U7252"/>
      <c r="V7252"/>
    </row>
    <row r="7253" spans="1:22" x14ac:dyDescent="0.25">
      <c r="A7253">
        <v>2008</v>
      </c>
      <c r="B7253">
        <v>7</v>
      </c>
      <c r="C7253">
        <v>13</v>
      </c>
      <c r="D7253">
        <v>7</v>
      </c>
      <c r="E7253" s="13">
        <v>16</v>
      </c>
      <c r="F7253" s="7">
        <f>(((20-15)/(MIN($E$2:$E$8761)-15))*Data[[#This Row],[temperatuur]])+18.151</f>
        <v>14.789655462184873</v>
      </c>
      <c r="G7253" s="7">
        <f>Data[[#This Row],[Tintern ]]-Data[[#This Row],[temperatuur]]</f>
        <v>-1.2103445378151267</v>
      </c>
      <c r="H7253" s="7">
        <f>ROUND(IF(Data[[#This Row],[deltaT]]&gt;0,(Data[[#This Row],[Tintern ]]-Data[[#This Row],[temperatuur]])*Uitgangspunten!$B$9,0),1)</f>
        <v>0</v>
      </c>
      <c r="I7253"/>
      <c r="J7253"/>
      <c r="K7253" s="6"/>
      <c r="O7253" s="5"/>
      <c r="P7253" s="8"/>
      <c r="U7253"/>
      <c r="V7253"/>
    </row>
    <row r="7254" spans="1:22" x14ac:dyDescent="0.25">
      <c r="A7254">
        <v>2008</v>
      </c>
      <c r="B7254">
        <v>7</v>
      </c>
      <c r="C7254">
        <v>13</v>
      </c>
      <c r="D7254">
        <v>8</v>
      </c>
      <c r="E7254" s="13">
        <v>16.2</v>
      </c>
      <c r="F7254" s="7">
        <f>(((20-15)/(MIN($E$2:$E$8761)-15))*Data[[#This Row],[temperatuur]])+18.151</f>
        <v>14.747638655462184</v>
      </c>
      <c r="G7254" s="7">
        <f>Data[[#This Row],[Tintern ]]-Data[[#This Row],[temperatuur]]</f>
        <v>-1.452361344537815</v>
      </c>
      <c r="H7254" s="7">
        <f>ROUND(IF(Data[[#This Row],[deltaT]]&gt;0,(Data[[#This Row],[Tintern ]]-Data[[#This Row],[temperatuur]])*Uitgangspunten!$B$9,0),1)</f>
        <v>0</v>
      </c>
      <c r="I7254"/>
      <c r="J7254"/>
      <c r="K7254" s="6"/>
      <c r="O7254" s="5"/>
      <c r="P7254" s="8"/>
      <c r="U7254"/>
      <c r="V7254"/>
    </row>
    <row r="7255" spans="1:22" x14ac:dyDescent="0.25">
      <c r="A7255">
        <v>2008</v>
      </c>
      <c r="B7255">
        <v>7</v>
      </c>
      <c r="C7255">
        <v>13</v>
      </c>
      <c r="D7255">
        <v>9</v>
      </c>
      <c r="E7255" s="13">
        <v>16.2</v>
      </c>
      <c r="F7255" s="7">
        <f>(((20-15)/(MIN($E$2:$E$8761)-15))*Data[[#This Row],[temperatuur]])+18.151</f>
        <v>14.747638655462184</v>
      </c>
      <c r="G7255" s="7">
        <f>Data[[#This Row],[Tintern ]]-Data[[#This Row],[temperatuur]]</f>
        <v>-1.452361344537815</v>
      </c>
      <c r="H7255" s="7">
        <f>ROUND(IF(Data[[#This Row],[deltaT]]&gt;0,(Data[[#This Row],[Tintern ]]-Data[[#This Row],[temperatuur]])*Uitgangspunten!$B$9,0),1)</f>
        <v>0</v>
      </c>
      <c r="I7255"/>
      <c r="J7255"/>
      <c r="K7255" s="6"/>
      <c r="O7255" s="5"/>
      <c r="P7255" s="8"/>
      <c r="U7255"/>
      <c r="V7255"/>
    </row>
    <row r="7256" spans="1:22" x14ac:dyDescent="0.25">
      <c r="A7256">
        <v>2008</v>
      </c>
      <c r="B7256">
        <v>7</v>
      </c>
      <c r="C7256">
        <v>13</v>
      </c>
      <c r="D7256">
        <v>10</v>
      </c>
      <c r="E7256" s="13">
        <v>18.2</v>
      </c>
      <c r="F7256" s="7">
        <f>(((20-15)/(MIN($E$2:$E$8761)-15))*Data[[#This Row],[temperatuur]])+18.151</f>
        <v>14.327470588235293</v>
      </c>
      <c r="G7256" s="7">
        <f>Data[[#This Row],[Tintern ]]-Data[[#This Row],[temperatuur]]</f>
        <v>-3.872529411764706</v>
      </c>
      <c r="H7256" s="7">
        <f>ROUND(IF(Data[[#This Row],[deltaT]]&gt;0,(Data[[#This Row],[Tintern ]]-Data[[#This Row],[temperatuur]])*Uitgangspunten!$B$9,0),1)</f>
        <v>0</v>
      </c>
      <c r="I7256"/>
      <c r="J7256"/>
      <c r="K7256" s="6"/>
      <c r="O7256" s="5"/>
      <c r="P7256" s="8"/>
      <c r="U7256"/>
      <c r="V7256"/>
    </row>
    <row r="7257" spans="1:22" x14ac:dyDescent="0.25">
      <c r="A7257">
        <v>2008</v>
      </c>
      <c r="B7257">
        <v>7</v>
      </c>
      <c r="C7257">
        <v>13</v>
      </c>
      <c r="D7257">
        <v>11</v>
      </c>
      <c r="E7257" s="13">
        <v>18.8</v>
      </c>
      <c r="F7257" s="7">
        <f>(((20-15)/(MIN($E$2:$E$8761)-15))*Data[[#This Row],[temperatuur]])+18.151</f>
        <v>14.201420168067227</v>
      </c>
      <c r="G7257" s="7">
        <f>Data[[#This Row],[Tintern ]]-Data[[#This Row],[temperatuur]]</f>
        <v>-4.5985798319327742</v>
      </c>
      <c r="H7257" s="7">
        <f>ROUND(IF(Data[[#This Row],[deltaT]]&gt;0,(Data[[#This Row],[Tintern ]]-Data[[#This Row],[temperatuur]])*Uitgangspunten!$B$9,0),1)</f>
        <v>0</v>
      </c>
      <c r="I7257"/>
      <c r="J7257"/>
      <c r="K7257" s="6"/>
      <c r="O7257" s="5"/>
      <c r="P7257" s="8"/>
      <c r="U7257"/>
      <c r="V7257"/>
    </row>
    <row r="7258" spans="1:22" x14ac:dyDescent="0.25">
      <c r="A7258">
        <v>2008</v>
      </c>
      <c r="B7258">
        <v>7</v>
      </c>
      <c r="C7258">
        <v>13</v>
      </c>
      <c r="D7258">
        <v>12</v>
      </c>
      <c r="E7258" s="13">
        <v>19.600000000000001</v>
      </c>
      <c r="F7258" s="7">
        <f>(((20-15)/(MIN($E$2:$E$8761)-15))*Data[[#This Row],[temperatuur]])+18.151</f>
        <v>14.033352941176471</v>
      </c>
      <c r="G7258" s="7">
        <f>Data[[#This Row],[Tintern ]]-Data[[#This Row],[temperatuur]]</f>
        <v>-5.5666470588235306</v>
      </c>
      <c r="H7258" s="7">
        <f>ROUND(IF(Data[[#This Row],[deltaT]]&gt;0,(Data[[#This Row],[Tintern ]]-Data[[#This Row],[temperatuur]])*Uitgangspunten!$B$9,0),1)</f>
        <v>0</v>
      </c>
      <c r="I7258"/>
      <c r="J7258"/>
      <c r="K7258" s="6"/>
      <c r="O7258" s="5"/>
      <c r="P7258" s="8"/>
      <c r="U7258"/>
      <c r="V7258"/>
    </row>
    <row r="7259" spans="1:22" x14ac:dyDescent="0.25">
      <c r="A7259">
        <v>2008</v>
      </c>
      <c r="B7259">
        <v>7</v>
      </c>
      <c r="C7259">
        <v>13</v>
      </c>
      <c r="D7259">
        <v>13</v>
      </c>
      <c r="E7259" s="13">
        <v>18.400000000000002</v>
      </c>
      <c r="F7259" s="7">
        <f>(((20-15)/(MIN($E$2:$E$8761)-15))*Data[[#This Row],[temperatuur]])+18.151</f>
        <v>14.285453781512604</v>
      </c>
      <c r="G7259" s="7">
        <f>Data[[#This Row],[Tintern ]]-Data[[#This Row],[temperatuur]]</f>
        <v>-4.1145462184873978</v>
      </c>
      <c r="H7259" s="7">
        <f>ROUND(IF(Data[[#This Row],[deltaT]]&gt;0,(Data[[#This Row],[Tintern ]]-Data[[#This Row],[temperatuur]])*Uitgangspunten!$B$9,0),1)</f>
        <v>0</v>
      </c>
      <c r="I7259"/>
      <c r="J7259"/>
      <c r="K7259" s="6"/>
      <c r="O7259" s="5"/>
      <c r="P7259" s="8"/>
      <c r="U7259"/>
      <c r="V7259"/>
    </row>
    <row r="7260" spans="1:22" x14ac:dyDescent="0.25">
      <c r="A7260">
        <v>2008</v>
      </c>
      <c r="B7260">
        <v>7</v>
      </c>
      <c r="C7260">
        <v>13</v>
      </c>
      <c r="D7260">
        <v>14</v>
      </c>
      <c r="E7260" s="13">
        <v>18</v>
      </c>
      <c r="F7260" s="7">
        <f>(((20-15)/(MIN($E$2:$E$8761)-15))*Data[[#This Row],[temperatuur]])+18.151</f>
        <v>14.369487394957982</v>
      </c>
      <c r="G7260" s="7">
        <f>Data[[#This Row],[Tintern ]]-Data[[#This Row],[temperatuur]]</f>
        <v>-3.6305126050420178</v>
      </c>
      <c r="H7260" s="7">
        <f>ROUND(IF(Data[[#This Row],[deltaT]]&gt;0,(Data[[#This Row],[Tintern ]]-Data[[#This Row],[temperatuur]])*Uitgangspunten!$B$9,0),1)</f>
        <v>0</v>
      </c>
      <c r="I7260"/>
      <c r="J7260"/>
      <c r="K7260" s="6"/>
      <c r="O7260" s="5"/>
      <c r="P7260" s="8"/>
      <c r="U7260"/>
      <c r="V7260"/>
    </row>
    <row r="7261" spans="1:22" x14ac:dyDescent="0.25">
      <c r="A7261">
        <v>2008</v>
      </c>
      <c r="B7261">
        <v>7</v>
      </c>
      <c r="C7261">
        <v>13</v>
      </c>
      <c r="D7261">
        <v>15</v>
      </c>
      <c r="E7261" s="13">
        <v>17</v>
      </c>
      <c r="F7261" s="7">
        <f>(((20-15)/(MIN($E$2:$E$8761)-15))*Data[[#This Row],[temperatuur]])+18.151</f>
        <v>14.579571428571429</v>
      </c>
      <c r="G7261" s="7">
        <f>Data[[#This Row],[Tintern ]]-Data[[#This Row],[temperatuur]]</f>
        <v>-2.4204285714285714</v>
      </c>
      <c r="H7261" s="7">
        <f>ROUND(IF(Data[[#This Row],[deltaT]]&gt;0,(Data[[#This Row],[Tintern ]]-Data[[#This Row],[temperatuur]])*Uitgangspunten!$B$9,0),1)</f>
        <v>0</v>
      </c>
      <c r="I7261"/>
      <c r="J7261"/>
      <c r="K7261" s="6"/>
      <c r="O7261" s="5"/>
      <c r="P7261" s="8"/>
      <c r="U7261"/>
      <c r="V7261"/>
    </row>
    <row r="7262" spans="1:22" x14ac:dyDescent="0.25">
      <c r="A7262">
        <v>2008</v>
      </c>
      <c r="B7262">
        <v>7</v>
      </c>
      <c r="C7262">
        <v>13</v>
      </c>
      <c r="D7262">
        <v>16</v>
      </c>
      <c r="E7262" s="13">
        <v>17.600000000000001</v>
      </c>
      <c r="F7262" s="7">
        <f>(((20-15)/(MIN($E$2:$E$8761)-15))*Data[[#This Row],[temperatuur]])+18.151</f>
        <v>14.45352100840336</v>
      </c>
      <c r="G7262" s="7">
        <f>Data[[#This Row],[Tintern ]]-Data[[#This Row],[temperatuur]]</f>
        <v>-3.1464789915966414</v>
      </c>
      <c r="H7262" s="7">
        <f>ROUND(IF(Data[[#This Row],[deltaT]]&gt;0,(Data[[#This Row],[Tintern ]]-Data[[#This Row],[temperatuur]])*Uitgangspunten!$B$9,0),1)</f>
        <v>0</v>
      </c>
      <c r="I7262"/>
      <c r="J7262"/>
      <c r="K7262" s="6"/>
      <c r="O7262" s="5"/>
      <c r="P7262" s="8"/>
      <c r="U7262"/>
      <c r="V7262"/>
    </row>
    <row r="7263" spans="1:22" x14ac:dyDescent="0.25">
      <c r="A7263">
        <v>2008</v>
      </c>
      <c r="B7263">
        <v>7</v>
      </c>
      <c r="C7263">
        <v>13</v>
      </c>
      <c r="D7263">
        <v>17</v>
      </c>
      <c r="E7263" s="13">
        <v>17.900000000000002</v>
      </c>
      <c r="F7263" s="7">
        <f>(((20-15)/(MIN($E$2:$E$8761)-15))*Data[[#This Row],[temperatuur]])+18.151</f>
        <v>14.390495798319327</v>
      </c>
      <c r="G7263" s="7">
        <f>Data[[#This Row],[Tintern ]]-Data[[#This Row],[temperatuur]]</f>
        <v>-3.5095042016806755</v>
      </c>
      <c r="H7263" s="7">
        <f>ROUND(IF(Data[[#This Row],[deltaT]]&gt;0,(Data[[#This Row],[Tintern ]]-Data[[#This Row],[temperatuur]])*Uitgangspunten!$B$9,0),1)</f>
        <v>0</v>
      </c>
      <c r="I7263"/>
      <c r="J7263"/>
      <c r="K7263" s="6"/>
      <c r="O7263" s="5"/>
      <c r="P7263" s="8"/>
      <c r="U7263"/>
      <c r="V7263"/>
    </row>
    <row r="7264" spans="1:22" x14ac:dyDescent="0.25">
      <c r="A7264">
        <v>2008</v>
      </c>
      <c r="B7264">
        <v>7</v>
      </c>
      <c r="C7264">
        <v>13</v>
      </c>
      <c r="D7264">
        <v>18</v>
      </c>
      <c r="E7264" s="13">
        <v>17.7</v>
      </c>
      <c r="F7264" s="7">
        <f>(((20-15)/(MIN($E$2:$E$8761)-15))*Data[[#This Row],[temperatuur]])+18.151</f>
        <v>14.432512605042017</v>
      </c>
      <c r="G7264" s="7">
        <f>Data[[#This Row],[Tintern ]]-Data[[#This Row],[temperatuur]]</f>
        <v>-3.2674873949579819</v>
      </c>
      <c r="H7264" s="7">
        <f>ROUND(IF(Data[[#This Row],[deltaT]]&gt;0,(Data[[#This Row],[Tintern ]]-Data[[#This Row],[temperatuur]])*Uitgangspunten!$B$9,0),1)</f>
        <v>0</v>
      </c>
      <c r="I7264"/>
      <c r="J7264"/>
      <c r="K7264" s="6"/>
      <c r="O7264" s="5"/>
      <c r="P7264" s="8"/>
      <c r="U7264"/>
      <c r="V7264"/>
    </row>
    <row r="7265" spans="1:22" x14ac:dyDescent="0.25">
      <c r="A7265">
        <v>2008</v>
      </c>
      <c r="B7265">
        <v>7</v>
      </c>
      <c r="C7265">
        <v>13</v>
      </c>
      <c r="D7265">
        <v>19</v>
      </c>
      <c r="E7265" s="13">
        <v>16.600000000000001</v>
      </c>
      <c r="F7265" s="7">
        <f>(((20-15)/(MIN($E$2:$E$8761)-15))*Data[[#This Row],[temperatuur]])+18.151</f>
        <v>14.663605042016806</v>
      </c>
      <c r="G7265" s="7">
        <f>Data[[#This Row],[Tintern ]]-Data[[#This Row],[temperatuur]]</f>
        <v>-1.9363949579831949</v>
      </c>
      <c r="H7265" s="7">
        <f>ROUND(IF(Data[[#This Row],[deltaT]]&gt;0,(Data[[#This Row],[Tintern ]]-Data[[#This Row],[temperatuur]])*Uitgangspunten!$B$9,0),1)</f>
        <v>0</v>
      </c>
      <c r="I7265"/>
      <c r="J7265"/>
      <c r="K7265" s="6"/>
      <c r="O7265" s="5"/>
      <c r="P7265" s="8"/>
      <c r="U7265"/>
      <c r="V7265"/>
    </row>
    <row r="7266" spans="1:22" x14ac:dyDescent="0.25">
      <c r="A7266">
        <v>2008</v>
      </c>
      <c r="B7266">
        <v>7</v>
      </c>
      <c r="C7266">
        <v>13</v>
      </c>
      <c r="D7266">
        <v>20</v>
      </c>
      <c r="E7266" s="13">
        <v>15.100000000000001</v>
      </c>
      <c r="F7266" s="7">
        <f>(((20-15)/(MIN($E$2:$E$8761)-15))*Data[[#This Row],[temperatuur]])+18.151</f>
        <v>14.978731092436973</v>
      </c>
      <c r="G7266" s="7">
        <f>Data[[#This Row],[Tintern ]]-Data[[#This Row],[temperatuur]]</f>
        <v>-0.12126890756302799</v>
      </c>
      <c r="H7266" s="7">
        <f>ROUND(IF(Data[[#This Row],[deltaT]]&gt;0,(Data[[#This Row],[Tintern ]]-Data[[#This Row],[temperatuur]])*Uitgangspunten!$B$9,0),1)</f>
        <v>0</v>
      </c>
      <c r="I7266"/>
      <c r="J7266"/>
      <c r="K7266" s="6"/>
      <c r="O7266" s="5"/>
      <c r="P7266" s="8"/>
      <c r="U7266"/>
      <c r="V7266"/>
    </row>
    <row r="7267" spans="1:22" x14ac:dyDescent="0.25">
      <c r="A7267">
        <v>2008</v>
      </c>
      <c r="B7267">
        <v>7</v>
      </c>
      <c r="C7267">
        <v>14</v>
      </c>
      <c r="D7267">
        <v>7</v>
      </c>
      <c r="E7267" s="13">
        <v>17.2</v>
      </c>
      <c r="F7267" s="7">
        <f>(((20-15)/(MIN($E$2:$E$8761)-15))*Data[[#This Row],[temperatuur]])+18.151</f>
        <v>14.53755462184874</v>
      </c>
      <c r="G7267" s="7">
        <f>Data[[#This Row],[Tintern ]]-Data[[#This Row],[temperatuur]]</f>
        <v>-2.6624453781512596</v>
      </c>
      <c r="H7267" s="7">
        <f>ROUND(IF(Data[[#This Row],[deltaT]]&gt;0,(Data[[#This Row],[Tintern ]]-Data[[#This Row],[temperatuur]])*Uitgangspunten!$B$9,0),1)</f>
        <v>0</v>
      </c>
      <c r="I7267"/>
      <c r="J7267"/>
      <c r="K7267" s="6"/>
      <c r="O7267" s="5"/>
      <c r="P7267" s="8"/>
      <c r="U7267"/>
      <c r="V7267"/>
    </row>
    <row r="7268" spans="1:22" x14ac:dyDescent="0.25">
      <c r="A7268">
        <v>2008</v>
      </c>
      <c r="B7268">
        <v>7</v>
      </c>
      <c r="C7268">
        <v>14</v>
      </c>
      <c r="D7268">
        <v>8</v>
      </c>
      <c r="E7268" s="13">
        <v>18.5</v>
      </c>
      <c r="F7268" s="7">
        <f>(((20-15)/(MIN($E$2:$E$8761)-15))*Data[[#This Row],[temperatuur]])+18.151</f>
        <v>14.26444537815126</v>
      </c>
      <c r="G7268" s="7">
        <f>Data[[#This Row],[Tintern ]]-Data[[#This Row],[temperatuur]]</f>
        <v>-4.2355546218487401</v>
      </c>
      <c r="H7268" s="7">
        <f>ROUND(IF(Data[[#This Row],[deltaT]]&gt;0,(Data[[#This Row],[Tintern ]]-Data[[#This Row],[temperatuur]])*Uitgangspunten!$B$9,0),1)</f>
        <v>0</v>
      </c>
      <c r="I7268"/>
      <c r="J7268"/>
      <c r="K7268" s="6"/>
      <c r="O7268" s="5"/>
      <c r="P7268" s="8"/>
      <c r="U7268"/>
      <c r="V7268"/>
    </row>
    <row r="7269" spans="1:22" x14ac:dyDescent="0.25">
      <c r="A7269">
        <v>2008</v>
      </c>
      <c r="B7269">
        <v>7</v>
      </c>
      <c r="C7269">
        <v>14</v>
      </c>
      <c r="D7269">
        <v>9</v>
      </c>
      <c r="E7269" s="13">
        <v>19.900000000000002</v>
      </c>
      <c r="F7269" s="7">
        <f>(((20-15)/(MIN($E$2:$E$8761)-15))*Data[[#This Row],[temperatuur]])+18.151</f>
        <v>13.970327731092436</v>
      </c>
      <c r="G7269" s="7">
        <f>Data[[#This Row],[Tintern ]]-Data[[#This Row],[temperatuur]]</f>
        <v>-5.9296722689075665</v>
      </c>
      <c r="H7269" s="7">
        <f>ROUND(IF(Data[[#This Row],[deltaT]]&gt;0,(Data[[#This Row],[Tintern ]]-Data[[#This Row],[temperatuur]])*Uitgangspunten!$B$9,0),1)</f>
        <v>0</v>
      </c>
      <c r="I7269"/>
      <c r="J7269"/>
      <c r="K7269" s="6"/>
      <c r="O7269" s="5"/>
      <c r="P7269" s="8"/>
      <c r="U7269"/>
      <c r="V7269"/>
    </row>
    <row r="7270" spans="1:22" x14ac:dyDescent="0.25">
      <c r="A7270">
        <v>2008</v>
      </c>
      <c r="B7270">
        <v>7</v>
      </c>
      <c r="C7270">
        <v>14</v>
      </c>
      <c r="D7270">
        <v>10</v>
      </c>
      <c r="E7270" s="13">
        <v>21.200000000000003</v>
      </c>
      <c r="F7270" s="7">
        <f>(((20-15)/(MIN($E$2:$E$8761)-15))*Data[[#This Row],[temperatuur]])+18.151</f>
        <v>13.697218487394956</v>
      </c>
      <c r="G7270" s="7">
        <f>Data[[#This Row],[Tintern ]]-Data[[#This Row],[temperatuur]]</f>
        <v>-7.502781512605047</v>
      </c>
      <c r="H7270" s="7">
        <f>ROUND(IF(Data[[#This Row],[deltaT]]&gt;0,(Data[[#This Row],[Tintern ]]-Data[[#This Row],[temperatuur]])*Uitgangspunten!$B$9,0),1)</f>
        <v>0</v>
      </c>
      <c r="I7270"/>
      <c r="J7270"/>
      <c r="K7270" s="6"/>
      <c r="O7270" s="5"/>
      <c r="P7270" s="8"/>
      <c r="U7270"/>
      <c r="V7270"/>
    </row>
    <row r="7271" spans="1:22" x14ac:dyDescent="0.25">
      <c r="A7271">
        <v>2008</v>
      </c>
      <c r="B7271">
        <v>7</v>
      </c>
      <c r="C7271">
        <v>14</v>
      </c>
      <c r="D7271">
        <v>11</v>
      </c>
      <c r="E7271" s="13">
        <v>21.6</v>
      </c>
      <c r="F7271" s="7">
        <f>(((20-15)/(MIN($E$2:$E$8761)-15))*Data[[#This Row],[temperatuur]])+18.151</f>
        <v>13.613184873949578</v>
      </c>
      <c r="G7271" s="7">
        <f>Data[[#This Row],[Tintern ]]-Data[[#This Row],[temperatuur]]</f>
        <v>-7.9868151260504234</v>
      </c>
      <c r="H7271" s="7">
        <f>ROUND(IF(Data[[#This Row],[deltaT]]&gt;0,(Data[[#This Row],[Tintern ]]-Data[[#This Row],[temperatuur]])*Uitgangspunten!$B$9,0),1)</f>
        <v>0</v>
      </c>
      <c r="I7271"/>
      <c r="J7271"/>
      <c r="K7271" s="6"/>
      <c r="O7271" s="5"/>
      <c r="P7271" s="8"/>
      <c r="U7271"/>
      <c r="V7271"/>
    </row>
    <row r="7272" spans="1:22" x14ac:dyDescent="0.25">
      <c r="A7272">
        <v>2008</v>
      </c>
      <c r="B7272">
        <v>7</v>
      </c>
      <c r="C7272">
        <v>14</v>
      </c>
      <c r="D7272">
        <v>12</v>
      </c>
      <c r="E7272" s="13">
        <v>20.400000000000002</v>
      </c>
      <c r="F7272" s="7">
        <f>(((20-15)/(MIN($E$2:$E$8761)-15))*Data[[#This Row],[temperatuur]])+18.151</f>
        <v>13.865285714285713</v>
      </c>
      <c r="G7272" s="7">
        <f>Data[[#This Row],[Tintern ]]-Data[[#This Row],[temperatuur]]</f>
        <v>-6.5347142857142888</v>
      </c>
      <c r="H7272" s="7">
        <f>ROUND(IF(Data[[#This Row],[deltaT]]&gt;0,(Data[[#This Row],[Tintern ]]-Data[[#This Row],[temperatuur]])*Uitgangspunten!$B$9,0),1)</f>
        <v>0</v>
      </c>
      <c r="I7272"/>
      <c r="J7272"/>
      <c r="K7272" s="6"/>
      <c r="O7272" s="5"/>
      <c r="P7272" s="8"/>
      <c r="U7272"/>
      <c r="V7272"/>
    </row>
    <row r="7273" spans="1:22" x14ac:dyDescent="0.25">
      <c r="A7273">
        <v>2008</v>
      </c>
      <c r="B7273">
        <v>7</v>
      </c>
      <c r="C7273">
        <v>14</v>
      </c>
      <c r="D7273">
        <v>13</v>
      </c>
      <c r="E7273" s="13">
        <v>22.400000000000002</v>
      </c>
      <c r="F7273" s="7">
        <f>(((20-15)/(MIN($E$2:$E$8761)-15))*Data[[#This Row],[temperatuur]])+18.151</f>
        <v>13.445117647058822</v>
      </c>
      <c r="G7273" s="7">
        <f>Data[[#This Row],[Tintern ]]-Data[[#This Row],[temperatuur]]</f>
        <v>-8.9548823529411798</v>
      </c>
      <c r="H7273" s="7">
        <f>ROUND(IF(Data[[#This Row],[deltaT]]&gt;0,(Data[[#This Row],[Tintern ]]-Data[[#This Row],[temperatuur]])*Uitgangspunten!$B$9,0),1)</f>
        <v>0</v>
      </c>
      <c r="I7273"/>
      <c r="J7273"/>
      <c r="K7273" s="6"/>
      <c r="O7273" s="5"/>
      <c r="P7273" s="8"/>
      <c r="U7273"/>
      <c r="V7273"/>
    </row>
    <row r="7274" spans="1:22" x14ac:dyDescent="0.25">
      <c r="A7274">
        <v>2008</v>
      </c>
      <c r="B7274">
        <v>7</v>
      </c>
      <c r="C7274">
        <v>14</v>
      </c>
      <c r="D7274">
        <v>14</v>
      </c>
      <c r="E7274" s="13">
        <v>22.900000000000002</v>
      </c>
      <c r="F7274" s="7">
        <f>(((20-15)/(MIN($E$2:$E$8761)-15))*Data[[#This Row],[temperatuur]])+18.151</f>
        <v>13.3400756302521</v>
      </c>
      <c r="G7274" s="7">
        <f>Data[[#This Row],[Tintern ]]-Data[[#This Row],[temperatuur]]</f>
        <v>-9.5599243697479022</v>
      </c>
      <c r="H7274" s="7">
        <f>ROUND(IF(Data[[#This Row],[deltaT]]&gt;0,(Data[[#This Row],[Tintern ]]-Data[[#This Row],[temperatuur]])*Uitgangspunten!$B$9,0),1)</f>
        <v>0</v>
      </c>
      <c r="I7274">
        <f>(MAX(E7250:E7273)+MIN(E7250:E7273))/20</f>
        <v>1.875</v>
      </c>
      <c r="J7274"/>
      <c r="K7274" s="6"/>
      <c r="O7274" s="5"/>
      <c r="P7274" s="8"/>
      <c r="U7274"/>
      <c r="V7274"/>
    </row>
    <row r="7275" spans="1:22" x14ac:dyDescent="0.25">
      <c r="A7275">
        <v>2008</v>
      </c>
      <c r="B7275">
        <v>7</v>
      </c>
      <c r="C7275">
        <v>14</v>
      </c>
      <c r="D7275">
        <v>15</v>
      </c>
      <c r="E7275" s="13">
        <v>23</v>
      </c>
      <c r="F7275" s="7">
        <f>(((20-15)/(MIN($E$2:$E$8761)-15))*Data[[#This Row],[temperatuur]])+18.151</f>
        <v>13.319067226890756</v>
      </c>
      <c r="G7275" s="7">
        <f>Data[[#This Row],[Tintern ]]-Data[[#This Row],[temperatuur]]</f>
        <v>-9.6809327731092445</v>
      </c>
      <c r="H7275" s="7">
        <f>ROUND(IF(Data[[#This Row],[deltaT]]&gt;0,(Data[[#This Row],[Tintern ]]-Data[[#This Row],[temperatuur]])*Uitgangspunten!$B$9,0),1)</f>
        <v>0</v>
      </c>
      <c r="I7275"/>
      <c r="J7275"/>
      <c r="K7275" s="6"/>
      <c r="O7275" s="5"/>
      <c r="P7275" s="8"/>
      <c r="U7275"/>
      <c r="V7275"/>
    </row>
    <row r="7276" spans="1:22" x14ac:dyDescent="0.25">
      <c r="A7276">
        <v>2008</v>
      </c>
      <c r="B7276">
        <v>7</v>
      </c>
      <c r="C7276">
        <v>14</v>
      </c>
      <c r="D7276">
        <v>16</v>
      </c>
      <c r="E7276" s="13">
        <v>21.900000000000002</v>
      </c>
      <c r="F7276" s="7">
        <f>(((20-15)/(MIN($E$2:$E$8761)-15))*Data[[#This Row],[temperatuur]])+18.151</f>
        <v>13.550159663865546</v>
      </c>
      <c r="G7276" s="7">
        <f>Data[[#This Row],[Tintern ]]-Data[[#This Row],[temperatuur]]</f>
        <v>-8.3498403361344558</v>
      </c>
      <c r="H7276" s="7">
        <f>ROUND(IF(Data[[#This Row],[deltaT]]&gt;0,(Data[[#This Row],[Tintern ]]-Data[[#This Row],[temperatuur]])*Uitgangspunten!$B$9,0),1)</f>
        <v>0</v>
      </c>
      <c r="I7276"/>
      <c r="J7276"/>
      <c r="K7276" s="6"/>
      <c r="O7276" s="5"/>
      <c r="P7276" s="8"/>
      <c r="U7276"/>
      <c r="V7276"/>
    </row>
    <row r="7277" spans="1:22" x14ac:dyDescent="0.25">
      <c r="A7277">
        <v>2008</v>
      </c>
      <c r="B7277">
        <v>7</v>
      </c>
      <c r="C7277">
        <v>14</v>
      </c>
      <c r="D7277">
        <v>17</v>
      </c>
      <c r="E7277" s="13">
        <v>21.400000000000002</v>
      </c>
      <c r="F7277" s="7">
        <f>(((20-15)/(MIN($E$2:$E$8761)-15))*Data[[#This Row],[temperatuur]])+18.151</f>
        <v>13.655201680672267</v>
      </c>
      <c r="G7277" s="7">
        <f>Data[[#This Row],[Tintern ]]-Data[[#This Row],[temperatuur]]</f>
        <v>-7.7447983193277352</v>
      </c>
      <c r="H7277" s="7">
        <f>ROUND(IF(Data[[#This Row],[deltaT]]&gt;0,(Data[[#This Row],[Tintern ]]-Data[[#This Row],[temperatuur]])*Uitgangspunten!$B$9,0),1)</f>
        <v>0</v>
      </c>
      <c r="I7277"/>
      <c r="J7277"/>
      <c r="K7277" s="6"/>
      <c r="O7277" s="5"/>
      <c r="P7277" s="8"/>
      <c r="U7277"/>
      <c r="V7277"/>
    </row>
    <row r="7278" spans="1:22" x14ac:dyDescent="0.25">
      <c r="A7278">
        <v>2008</v>
      </c>
      <c r="B7278">
        <v>7</v>
      </c>
      <c r="C7278">
        <v>14</v>
      </c>
      <c r="D7278">
        <v>18</v>
      </c>
      <c r="E7278" s="13">
        <v>20.6</v>
      </c>
      <c r="F7278" s="7">
        <f>(((20-15)/(MIN($E$2:$E$8761)-15))*Data[[#This Row],[temperatuur]])+18.151</f>
        <v>13.823268907563024</v>
      </c>
      <c r="G7278" s="7">
        <f>Data[[#This Row],[Tintern ]]-Data[[#This Row],[temperatuur]]</f>
        <v>-6.776731092436977</v>
      </c>
      <c r="H7278" s="7">
        <f>ROUND(IF(Data[[#This Row],[deltaT]]&gt;0,(Data[[#This Row],[Tintern ]]-Data[[#This Row],[temperatuur]])*Uitgangspunten!$B$9,0),1)</f>
        <v>0</v>
      </c>
      <c r="I7278"/>
      <c r="J7278"/>
      <c r="K7278" s="6"/>
      <c r="O7278" s="5"/>
      <c r="P7278" s="8"/>
      <c r="U7278"/>
      <c r="V7278"/>
    </row>
    <row r="7279" spans="1:22" x14ac:dyDescent="0.25">
      <c r="A7279">
        <v>2008</v>
      </c>
      <c r="B7279">
        <v>7</v>
      </c>
      <c r="C7279">
        <v>14</v>
      </c>
      <c r="D7279">
        <v>19</v>
      </c>
      <c r="E7279" s="13">
        <v>19.3</v>
      </c>
      <c r="F7279" s="7">
        <f>(((20-15)/(MIN($E$2:$E$8761)-15))*Data[[#This Row],[temperatuur]])+18.151</f>
        <v>14.096378151260504</v>
      </c>
      <c r="G7279" s="7">
        <f>Data[[#This Row],[Tintern ]]-Data[[#This Row],[temperatuur]]</f>
        <v>-5.2036218487394965</v>
      </c>
      <c r="H7279" s="7">
        <f>ROUND(IF(Data[[#This Row],[deltaT]]&gt;0,(Data[[#This Row],[Tintern ]]-Data[[#This Row],[temperatuur]])*Uitgangspunten!$B$9,0),1)</f>
        <v>0</v>
      </c>
      <c r="I7279"/>
      <c r="J7279"/>
      <c r="K7279" s="6"/>
      <c r="O7279" s="5"/>
      <c r="P7279" s="8"/>
      <c r="U7279"/>
      <c r="V7279"/>
    </row>
    <row r="7280" spans="1:22" x14ac:dyDescent="0.25">
      <c r="A7280">
        <v>2008</v>
      </c>
      <c r="B7280">
        <v>7</v>
      </c>
      <c r="C7280">
        <v>14</v>
      </c>
      <c r="D7280">
        <v>20</v>
      </c>
      <c r="E7280" s="13">
        <v>17.7</v>
      </c>
      <c r="F7280" s="7">
        <f>(((20-15)/(MIN($E$2:$E$8761)-15))*Data[[#This Row],[temperatuur]])+18.151</f>
        <v>14.432512605042017</v>
      </c>
      <c r="G7280" s="7">
        <f>Data[[#This Row],[Tintern ]]-Data[[#This Row],[temperatuur]]</f>
        <v>-3.2674873949579819</v>
      </c>
      <c r="H7280" s="7">
        <f>ROUND(IF(Data[[#This Row],[deltaT]]&gt;0,(Data[[#This Row],[Tintern ]]-Data[[#This Row],[temperatuur]])*Uitgangspunten!$B$9,0),1)</f>
        <v>0</v>
      </c>
      <c r="I7280"/>
      <c r="J7280"/>
      <c r="K7280" s="6"/>
      <c r="O7280" s="5"/>
      <c r="P7280" s="8"/>
      <c r="U7280"/>
      <c r="V7280"/>
    </row>
    <row r="7281" spans="1:22" x14ac:dyDescent="0.25">
      <c r="A7281">
        <v>2008</v>
      </c>
      <c r="B7281">
        <v>7</v>
      </c>
      <c r="C7281">
        <v>14</v>
      </c>
      <c r="D7281">
        <v>21</v>
      </c>
      <c r="E7281" s="13">
        <v>16.2</v>
      </c>
      <c r="F7281" s="7">
        <f>(((20-15)/(MIN($E$2:$E$8761)-15))*Data[[#This Row],[temperatuur]])+18.151</f>
        <v>14.747638655462184</v>
      </c>
      <c r="G7281" s="7">
        <f>Data[[#This Row],[Tintern ]]-Data[[#This Row],[temperatuur]]</f>
        <v>-1.452361344537815</v>
      </c>
      <c r="H7281" s="7">
        <f>ROUND(IF(Data[[#This Row],[deltaT]]&gt;0,(Data[[#This Row],[Tintern ]]-Data[[#This Row],[temperatuur]])*Uitgangspunten!$B$9,0),1)</f>
        <v>0</v>
      </c>
      <c r="I7281"/>
      <c r="J7281"/>
      <c r="K7281" s="6"/>
      <c r="O7281" s="5"/>
      <c r="P7281" s="8"/>
      <c r="U7281"/>
      <c r="V7281"/>
    </row>
    <row r="7282" spans="1:22" x14ac:dyDescent="0.25">
      <c r="A7282">
        <v>2008</v>
      </c>
      <c r="B7282">
        <v>7</v>
      </c>
      <c r="C7282">
        <v>14</v>
      </c>
      <c r="D7282">
        <v>23</v>
      </c>
      <c r="E7282" s="13">
        <v>16.100000000000001</v>
      </c>
      <c r="F7282" s="7">
        <f>(((20-15)/(MIN($E$2:$E$8761)-15))*Data[[#This Row],[temperatuur]])+18.151</f>
        <v>14.768647058823529</v>
      </c>
      <c r="G7282" s="7">
        <f>Data[[#This Row],[Tintern ]]-Data[[#This Row],[temperatuur]]</f>
        <v>-1.3313529411764726</v>
      </c>
      <c r="H7282" s="7">
        <f>ROUND(IF(Data[[#This Row],[deltaT]]&gt;0,(Data[[#This Row],[Tintern ]]-Data[[#This Row],[temperatuur]])*Uitgangspunten!$B$9,0),1)</f>
        <v>0</v>
      </c>
      <c r="I7282"/>
      <c r="J7282"/>
      <c r="K7282" s="6"/>
      <c r="O7282" s="5"/>
      <c r="P7282" s="8"/>
      <c r="U7282"/>
      <c r="V7282"/>
    </row>
    <row r="7283" spans="1:22" x14ac:dyDescent="0.25">
      <c r="A7283">
        <v>2008</v>
      </c>
      <c r="B7283">
        <v>7</v>
      </c>
      <c r="C7283">
        <v>14</v>
      </c>
      <c r="D7283">
        <v>24</v>
      </c>
      <c r="E7283" s="13">
        <v>16.600000000000001</v>
      </c>
      <c r="F7283" s="7">
        <f>(((20-15)/(MIN($E$2:$E$8761)-15))*Data[[#This Row],[temperatuur]])+18.151</f>
        <v>14.663605042016806</v>
      </c>
      <c r="G7283" s="7">
        <f>Data[[#This Row],[Tintern ]]-Data[[#This Row],[temperatuur]]</f>
        <v>-1.9363949579831949</v>
      </c>
      <c r="H7283" s="7">
        <f>ROUND(IF(Data[[#This Row],[deltaT]]&gt;0,(Data[[#This Row],[Tintern ]]-Data[[#This Row],[temperatuur]])*Uitgangspunten!$B$9,0),1)</f>
        <v>0</v>
      </c>
      <c r="I7283"/>
      <c r="J7283"/>
      <c r="K7283" s="6"/>
      <c r="O7283" s="5"/>
      <c r="P7283" s="8"/>
      <c r="U7283"/>
      <c r="V7283"/>
    </row>
    <row r="7284" spans="1:22" x14ac:dyDescent="0.25">
      <c r="A7284">
        <v>2008</v>
      </c>
      <c r="B7284">
        <v>7</v>
      </c>
      <c r="C7284">
        <v>15</v>
      </c>
      <c r="D7284">
        <v>1</v>
      </c>
      <c r="E7284" s="13">
        <v>16.7</v>
      </c>
      <c r="F7284" s="7">
        <f>(((20-15)/(MIN($E$2:$E$8761)-15))*Data[[#This Row],[temperatuur]])+18.151</f>
        <v>14.642596638655462</v>
      </c>
      <c r="G7284" s="7">
        <f>Data[[#This Row],[Tintern ]]-Data[[#This Row],[temperatuur]]</f>
        <v>-2.0574033613445373</v>
      </c>
      <c r="H7284" s="7">
        <f>ROUND(IF(Data[[#This Row],[deltaT]]&gt;0,(Data[[#This Row],[Tintern ]]-Data[[#This Row],[temperatuur]])*Uitgangspunten!$B$9,0),1)</f>
        <v>0</v>
      </c>
      <c r="I7284"/>
      <c r="J7284"/>
      <c r="K7284" s="6"/>
      <c r="O7284" s="5"/>
      <c r="P7284" s="8"/>
      <c r="U7284"/>
      <c r="V7284"/>
    </row>
    <row r="7285" spans="1:22" x14ac:dyDescent="0.25">
      <c r="A7285">
        <v>2008</v>
      </c>
      <c r="B7285">
        <v>7</v>
      </c>
      <c r="C7285">
        <v>15</v>
      </c>
      <c r="D7285">
        <v>2</v>
      </c>
      <c r="E7285" s="13">
        <v>16.5</v>
      </c>
      <c r="F7285" s="7">
        <f>(((20-15)/(MIN($E$2:$E$8761)-15))*Data[[#This Row],[temperatuur]])+18.151</f>
        <v>14.684613445378151</v>
      </c>
      <c r="G7285" s="7">
        <f>Data[[#This Row],[Tintern ]]-Data[[#This Row],[temperatuur]]</f>
        <v>-1.8153865546218491</v>
      </c>
      <c r="H7285" s="7">
        <f>ROUND(IF(Data[[#This Row],[deltaT]]&gt;0,(Data[[#This Row],[Tintern ]]-Data[[#This Row],[temperatuur]])*Uitgangspunten!$B$9,0),1)</f>
        <v>0</v>
      </c>
      <c r="I7285"/>
      <c r="J7285"/>
      <c r="K7285" s="6"/>
      <c r="O7285" s="5"/>
      <c r="P7285" s="8"/>
      <c r="U7285"/>
      <c r="V7285"/>
    </row>
    <row r="7286" spans="1:22" x14ac:dyDescent="0.25">
      <c r="A7286">
        <v>2008</v>
      </c>
      <c r="B7286">
        <v>7</v>
      </c>
      <c r="C7286">
        <v>15</v>
      </c>
      <c r="D7286">
        <v>3</v>
      </c>
      <c r="E7286" s="13">
        <v>15.9</v>
      </c>
      <c r="F7286" s="7">
        <f>(((20-15)/(MIN($E$2:$E$8761)-15))*Data[[#This Row],[temperatuur]])+18.151</f>
        <v>14.810663865546218</v>
      </c>
      <c r="G7286" s="7">
        <f>Data[[#This Row],[Tintern ]]-Data[[#This Row],[temperatuur]]</f>
        <v>-1.0893361344537826</v>
      </c>
      <c r="H7286" s="7">
        <f>ROUND(IF(Data[[#This Row],[deltaT]]&gt;0,(Data[[#This Row],[Tintern ]]-Data[[#This Row],[temperatuur]])*Uitgangspunten!$B$9,0),1)</f>
        <v>0</v>
      </c>
      <c r="I7286"/>
      <c r="J7286"/>
      <c r="K7286" s="6"/>
      <c r="O7286" s="5"/>
      <c r="P7286" s="8"/>
      <c r="U7286"/>
      <c r="V7286"/>
    </row>
    <row r="7287" spans="1:22" x14ac:dyDescent="0.25">
      <c r="A7287">
        <v>2008</v>
      </c>
      <c r="B7287">
        <v>7</v>
      </c>
      <c r="C7287">
        <v>15</v>
      </c>
      <c r="D7287">
        <v>5</v>
      </c>
      <c r="E7287" s="13">
        <v>15</v>
      </c>
      <c r="F7287" s="7">
        <f>(((20-15)/(MIN($E$2:$E$8761)-15))*Data[[#This Row],[temperatuur]])+18.151</f>
        <v>14.99973949579832</v>
      </c>
      <c r="G7287" s="7">
        <f>Data[[#This Row],[Tintern ]]-Data[[#This Row],[temperatuur]]</f>
        <v>-2.6050420168033384E-4</v>
      </c>
      <c r="H7287" s="7">
        <f>ROUND(IF(Data[[#This Row],[deltaT]]&gt;0,(Data[[#This Row],[Tintern ]]-Data[[#This Row],[temperatuur]])*Uitgangspunten!$B$9,0),1)</f>
        <v>0</v>
      </c>
      <c r="I7287"/>
      <c r="J7287"/>
      <c r="K7287" s="6"/>
      <c r="O7287" s="5"/>
      <c r="P7287" s="8"/>
      <c r="U7287"/>
      <c r="V7287"/>
    </row>
    <row r="7288" spans="1:22" x14ac:dyDescent="0.25">
      <c r="A7288">
        <v>2008</v>
      </c>
      <c r="B7288">
        <v>7</v>
      </c>
      <c r="C7288">
        <v>15</v>
      </c>
      <c r="D7288">
        <v>6</v>
      </c>
      <c r="E7288" s="13">
        <v>15.700000000000001</v>
      </c>
      <c r="F7288" s="7">
        <f>(((20-15)/(MIN($E$2:$E$8761)-15))*Data[[#This Row],[temperatuur]])+18.151</f>
        <v>14.852680672268907</v>
      </c>
      <c r="G7288" s="7">
        <f>Data[[#This Row],[Tintern ]]-Data[[#This Row],[temperatuur]]</f>
        <v>-0.84731932773109442</v>
      </c>
      <c r="H7288" s="7">
        <f>ROUND(IF(Data[[#This Row],[deltaT]]&gt;0,(Data[[#This Row],[Tintern ]]-Data[[#This Row],[temperatuur]])*Uitgangspunten!$B$9,0),1)</f>
        <v>0</v>
      </c>
      <c r="I7288"/>
      <c r="J7288"/>
      <c r="K7288" s="6"/>
      <c r="O7288" s="5"/>
      <c r="P7288" s="8"/>
      <c r="U7288"/>
      <c r="V7288"/>
    </row>
    <row r="7289" spans="1:22" x14ac:dyDescent="0.25">
      <c r="A7289">
        <v>2008</v>
      </c>
      <c r="B7289">
        <v>7</v>
      </c>
      <c r="C7289">
        <v>15</v>
      </c>
      <c r="D7289">
        <v>7</v>
      </c>
      <c r="E7289" s="13">
        <v>16.100000000000001</v>
      </c>
      <c r="F7289" s="7">
        <f>(((20-15)/(MIN($E$2:$E$8761)-15))*Data[[#This Row],[temperatuur]])+18.151</f>
        <v>14.768647058823529</v>
      </c>
      <c r="G7289" s="7">
        <f>Data[[#This Row],[Tintern ]]-Data[[#This Row],[temperatuur]]</f>
        <v>-1.3313529411764726</v>
      </c>
      <c r="H7289" s="7">
        <f>ROUND(IF(Data[[#This Row],[deltaT]]&gt;0,(Data[[#This Row],[Tintern ]]-Data[[#This Row],[temperatuur]])*Uitgangspunten!$B$9,0),1)</f>
        <v>0</v>
      </c>
      <c r="I7289"/>
      <c r="J7289"/>
      <c r="K7289" s="6"/>
      <c r="O7289" s="5"/>
      <c r="P7289" s="8"/>
      <c r="U7289"/>
      <c r="V7289"/>
    </row>
    <row r="7290" spans="1:22" x14ac:dyDescent="0.25">
      <c r="A7290">
        <v>2008</v>
      </c>
      <c r="B7290">
        <v>7</v>
      </c>
      <c r="C7290">
        <v>15</v>
      </c>
      <c r="D7290">
        <v>8</v>
      </c>
      <c r="E7290" s="13">
        <v>17</v>
      </c>
      <c r="F7290" s="7">
        <f>(((20-15)/(MIN($E$2:$E$8761)-15))*Data[[#This Row],[temperatuur]])+18.151</f>
        <v>14.579571428571429</v>
      </c>
      <c r="G7290" s="7">
        <f>Data[[#This Row],[Tintern ]]-Data[[#This Row],[temperatuur]]</f>
        <v>-2.4204285714285714</v>
      </c>
      <c r="H7290" s="7">
        <f>ROUND(IF(Data[[#This Row],[deltaT]]&gt;0,(Data[[#This Row],[Tintern ]]-Data[[#This Row],[temperatuur]])*Uitgangspunten!$B$9,0),1)</f>
        <v>0</v>
      </c>
      <c r="I7290"/>
      <c r="J7290"/>
      <c r="K7290" s="6"/>
      <c r="O7290" s="5"/>
      <c r="P7290" s="8"/>
      <c r="U7290"/>
      <c r="V7290"/>
    </row>
    <row r="7291" spans="1:22" x14ac:dyDescent="0.25">
      <c r="A7291">
        <v>2008</v>
      </c>
      <c r="B7291">
        <v>7</v>
      </c>
      <c r="C7291">
        <v>15</v>
      </c>
      <c r="D7291">
        <v>9</v>
      </c>
      <c r="E7291" s="13">
        <v>18.8</v>
      </c>
      <c r="F7291" s="7">
        <f>(((20-15)/(MIN($E$2:$E$8761)-15))*Data[[#This Row],[temperatuur]])+18.151</f>
        <v>14.201420168067227</v>
      </c>
      <c r="G7291" s="7">
        <f>Data[[#This Row],[Tintern ]]-Data[[#This Row],[temperatuur]]</f>
        <v>-4.5985798319327742</v>
      </c>
      <c r="H7291" s="7">
        <f>ROUND(IF(Data[[#This Row],[deltaT]]&gt;0,(Data[[#This Row],[Tintern ]]-Data[[#This Row],[temperatuur]])*Uitgangspunten!$B$9,0),1)</f>
        <v>0</v>
      </c>
      <c r="I7291"/>
      <c r="J7291"/>
      <c r="K7291" s="6"/>
      <c r="O7291" s="5"/>
      <c r="P7291" s="8"/>
      <c r="U7291"/>
      <c r="V7291"/>
    </row>
    <row r="7292" spans="1:22" x14ac:dyDescent="0.25">
      <c r="A7292">
        <v>2008</v>
      </c>
      <c r="B7292">
        <v>7</v>
      </c>
      <c r="C7292">
        <v>15</v>
      </c>
      <c r="D7292">
        <v>10</v>
      </c>
      <c r="E7292" s="13">
        <v>17.7</v>
      </c>
      <c r="F7292" s="7">
        <f>(((20-15)/(MIN($E$2:$E$8761)-15))*Data[[#This Row],[temperatuur]])+18.151</f>
        <v>14.432512605042017</v>
      </c>
      <c r="G7292" s="7">
        <f>Data[[#This Row],[Tintern ]]-Data[[#This Row],[temperatuur]]</f>
        <v>-3.2674873949579819</v>
      </c>
      <c r="H7292" s="7">
        <f>ROUND(IF(Data[[#This Row],[deltaT]]&gt;0,(Data[[#This Row],[Tintern ]]-Data[[#This Row],[temperatuur]])*Uitgangspunten!$B$9,0),1)</f>
        <v>0</v>
      </c>
      <c r="I7292"/>
      <c r="J7292"/>
      <c r="K7292" s="6"/>
      <c r="O7292" s="5"/>
      <c r="P7292" s="8"/>
      <c r="U7292"/>
      <c r="V7292"/>
    </row>
    <row r="7293" spans="1:22" x14ac:dyDescent="0.25">
      <c r="A7293">
        <v>2008</v>
      </c>
      <c r="B7293">
        <v>7</v>
      </c>
      <c r="C7293">
        <v>15</v>
      </c>
      <c r="D7293">
        <v>11</v>
      </c>
      <c r="E7293" s="13">
        <v>18.3</v>
      </c>
      <c r="F7293" s="7">
        <f>(((20-15)/(MIN($E$2:$E$8761)-15))*Data[[#This Row],[temperatuur]])+18.151</f>
        <v>14.306462184873949</v>
      </c>
      <c r="G7293" s="7">
        <f>Data[[#This Row],[Tintern ]]-Data[[#This Row],[temperatuur]]</f>
        <v>-3.9935378151260519</v>
      </c>
      <c r="H7293" s="7">
        <f>ROUND(IF(Data[[#This Row],[deltaT]]&gt;0,(Data[[#This Row],[Tintern ]]-Data[[#This Row],[temperatuur]])*Uitgangspunten!$B$9,0),1)</f>
        <v>0</v>
      </c>
      <c r="I7293"/>
      <c r="J7293"/>
      <c r="K7293" s="6"/>
      <c r="O7293" s="5"/>
      <c r="P7293" s="8"/>
      <c r="U7293"/>
      <c r="V7293"/>
    </row>
    <row r="7294" spans="1:22" x14ac:dyDescent="0.25">
      <c r="A7294">
        <v>2008</v>
      </c>
      <c r="B7294">
        <v>7</v>
      </c>
      <c r="C7294">
        <v>15</v>
      </c>
      <c r="D7294">
        <v>12</v>
      </c>
      <c r="E7294" s="13">
        <v>18.100000000000001</v>
      </c>
      <c r="F7294" s="7">
        <f>(((20-15)/(MIN($E$2:$E$8761)-15))*Data[[#This Row],[temperatuur]])+18.151</f>
        <v>14.348478991596638</v>
      </c>
      <c r="G7294" s="7">
        <f>Data[[#This Row],[Tintern ]]-Data[[#This Row],[temperatuur]]</f>
        <v>-3.7515210084033637</v>
      </c>
      <c r="H7294" s="7">
        <f>ROUND(IF(Data[[#This Row],[deltaT]]&gt;0,(Data[[#This Row],[Tintern ]]-Data[[#This Row],[temperatuur]])*Uitgangspunten!$B$9,0),1)</f>
        <v>0</v>
      </c>
      <c r="I7294"/>
      <c r="J7294"/>
      <c r="K7294" s="6"/>
      <c r="O7294" s="5"/>
      <c r="P7294" s="8"/>
      <c r="U7294"/>
      <c r="V7294"/>
    </row>
    <row r="7295" spans="1:22" x14ac:dyDescent="0.25">
      <c r="A7295">
        <v>2008</v>
      </c>
      <c r="B7295">
        <v>7</v>
      </c>
      <c r="C7295">
        <v>15</v>
      </c>
      <c r="D7295">
        <v>13</v>
      </c>
      <c r="E7295" s="13">
        <v>18.5</v>
      </c>
      <c r="F7295" s="7">
        <f>(((20-15)/(MIN($E$2:$E$8761)-15))*Data[[#This Row],[temperatuur]])+18.151</f>
        <v>14.26444537815126</v>
      </c>
      <c r="G7295" s="7">
        <f>Data[[#This Row],[Tintern ]]-Data[[#This Row],[temperatuur]]</f>
        <v>-4.2355546218487401</v>
      </c>
      <c r="H7295" s="7">
        <f>ROUND(IF(Data[[#This Row],[deltaT]]&gt;0,(Data[[#This Row],[Tintern ]]-Data[[#This Row],[temperatuur]])*Uitgangspunten!$B$9,0),1)</f>
        <v>0</v>
      </c>
      <c r="I7295"/>
      <c r="J7295"/>
      <c r="K7295" s="6"/>
      <c r="O7295" s="5"/>
      <c r="P7295" s="8"/>
      <c r="U7295"/>
      <c r="V7295"/>
    </row>
    <row r="7296" spans="1:22" x14ac:dyDescent="0.25">
      <c r="A7296">
        <v>2008</v>
      </c>
      <c r="B7296">
        <v>7</v>
      </c>
      <c r="C7296">
        <v>15</v>
      </c>
      <c r="D7296">
        <v>14</v>
      </c>
      <c r="E7296" s="13">
        <v>18.900000000000002</v>
      </c>
      <c r="F7296" s="7">
        <f>(((20-15)/(MIN($E$2:$E$8761)-15))*Data[[#This Row],[temperatuur]])+18.151</f>
        <v>14.180411764705882</v>
      </c>
      <c r="G7296" s="7">
        <f>Data[[#This Row],[Tintern ]]-Data[[#This Row],[temperatuur]]</f>
        <v>-4.7195882352941201</v>
      </c>
      <c r="H7296" s="7">
        <f>ROUND(IF(Data[[#This Row],[deltaT]]&gt;0,(Data[[#This Row],[Tintern ]]-Data[[#This Row],[temperatuur]])*Uitgangspunten!$B$9,0),1)</f>
        <v>0</v>
      </c>
      <c r="I7296"/>
      <c r="J7296"/>
      <c r="K7296" s="6"/>
      <c r="O7296" s="5"/>
      <c r="P7296" s="8"/>
      <c r="U7296"/>
      <c r="V7296"/>
    </row>
    <row r="7297" spans="1:22" x14ac:dyDescent="0.25">
      <c r="A7297">
        <v>2008</v>
      </c>
      <c r="B7297">
        <v>7</v>
      </c>
      <c r="C7297">
        <v>15</v>
      </c>
      <c r="D7297">
        <v>15</v>
      </c>
      <c r="E7297" s="13">
        <v>20.3</v>
      </c>
      <c r="F7297" s="7">
        <f>(((20-15)/(MIN($E$2:$E$8761)-15))*Data[[#This Row],[temperatuur]])+18.151</f>
        <v>13.886294117647058</v>
      </c>
      <c r="G7297" s="7">
        <f>Data[[#This Row],[Tintern ]]-Data[[#This Row],[temperatuur]]</f>
        <v>-6.4137058823529429</v>
      </c>
      <c r="H7297" s="7">
        <f>ROUND(IF(Data[[#This Row],[deltaT]]&gt;0,(Data[[#This Row],[Tintern ]]-Data[[#This Row],[temperatuur]])*Uitgangspunten!$B$9,0),1)</f>
        <v>0</v>
      </c>
      <c r="I7297"/>
      <c r="J7297"/>
      <c r="K7297" s="6"/>
      <c r="O7297" s="5"/>
      <c r="P7297" s="8"/>
      <c r="U7297"/>
      <c r="V7297"/>
    </row>
    <row r="7298" spans="1:22" x14ac:dyDescent="0.25">
      <c r="A7298">
        <v>2008</v>
      </c>
      <c r="B7298">
        <v>7</v>
      </c>
      <c r="C7298">
        <v>15</v>
      </c>
      <c r="D7298">
        <v>16</v>
      </c>
      <c r="E7298" s="13">
        <v>19.600000000000001</v>
      </c>
      <c r="F7298" s="7">
        <f>(((20-15)/(MIN($E$2:$E$8761)-15))*Data[[#This Row],[temperatuur]])+18.151</f>
        <v>14.033352941176471</v>
      </c>
      <c r="G7298" s="7">
        <f>Data[[#This Row],[Tintern ]]-Data[[#This Row],[temperatuur]]</f>
        <v>-5.5666470588235306</v>
      </c>
      <c r="H7298" s="7">
        <f>ROUND(IF(Data[[#This Row],[deltaT]]&gt;0,(Data[[#This Row],[Tintern ]]-Data[[#This Row],[temperatuur]])*Uitgangspunten!$B$9,0),1)</f>
        <v>0</v>
      </c>
      <c r="I7298">
        <f>(MAX(E7274:E7297)+MIN(E7274:E7297))/20</f>
        <v>1.9</v>
      </c>
      <c r="J7298"/>
      <c r="K7298" s="6"/>
      <c r="O7298" s="5"/>
      <c r="P7298" s="8"/>
      <c r="U7298"/>
      <c r="V7298"/>
    </row>
    <row r="7299" spans="1:22" x14ac:dyDescent="0.25">
      <c r="A7299">
        <v>2008</v>
      </c>
      <c r="B7299">
        <v>7</v>
      </c>
      <c r="C7299">
        <v>15</v>
      </c>
      <c r="D7299">
        <v>17</v>
      </c>
      <c r="E7299" s="13">
        <v>19.400000000000002</v>
      </c>
      <c r="F7299" s="7">
        <f>(((20-15)/(MIN($E$2:$E$8761)-15))*Data[[#This Row],[temperatuur]])+18.151</f>
        <v>14.07536974789916</v>
      </c>
      <c r="G7299" s="7">
        <f>Data[[#This Row],[Tintern ]]-Data[[#This Row],[temperatuur]]</f>
        <v>-5.3246302521008424</v>
      </c>
      <c r="H7299" s="7">
        <f>ROUND(IF(Data[[#This Row],[deltaT]]&gt;0,(Data[[#This Row],[Tintern ]]-Data[[#This Row],[temperatuur]])*Uitgangspunten!$B$9,0),1)</f>
        <v>0</v>
      </c>
      <c r="I7299"/>
      <c r="J7299"/>
      <c r="K7299" s="6"/>
      <c r="O7299" s="5"/>
      <c r="P7299" s="8"/>
      <c r="U7299"/>
      <c r="V7299"/>
    </row>
    <row r="7300" spans="1:22" x14ac:dyDescent="0.25">
      <c r="A7300">
        <v>2008</v>
      </c>
      <c r="B7300">
        <v>7</v>
      </c>
      <c r="C7300">
        <v>15</v>
      </c>
      <c r="D7300">
        <v>18</v>
      </c>
      <c r="E7300" s="13">
        <v>19.600000000000001</v>
      </c>
      <c r="F7300" s="7">
        <f>(((20-15)/(MIN($E$2:$E$8761)-15))*Data[[#This Row],[temperatuur]])+18.151</f>
        <v>14.033352941176471</v>
      </c>
      <c r="G7300" s="7">
        <f>Data[[#This Row],[Tintern ]]-Data[[#This Row],[temperatuur]]</f>
        <v>-5.5666470588235306</v>
      </c>
      <c r="H7300" s="7">
        <f>ROUND(IF(Data[[#This Row],[deltaT]]&gt;0,(Data[[#This Row],[Tintern ]]-Data[[#This Row],[temperatuur]])*Uitgangspunten!$B$9,0),1)</f>
        <v>0</v>
      </c>
      <c r="I7300"/>
      <c r="J7300"/>
      <c r="K7300" s="6"/>
      <c r="O7300" s="5"/>
      <c r="P7300" s="8"/>
      <c r="U7300"/>
      <c r="V7300"/>
    </row>
    <row r="7301" spans="1:22" x14ac:dyDescent="0.25">
      <c r="A7301">
        <v>2008</v>
      </c>
      <c r="B7301">
        <v>7</v>
      </c>
      <c r="C7301">
        <v>15</v>
      </c>
      <c r="D7301">
        <v>19</v>
      </c>
      <c r="E7301" s="13">
        <v>19.100000000000001</v>
      </c>
      <c r="F7301" s="7">
        <f>(((20-15)/(MIN($E$2:$E$8761)-15))*Data[[#This Row],[temperatuur]])+18.151</f>
        <v>14.138394957983193</v>
      </c>
      <c r="G7301" s="7">
        <f>Data[[#This Row],[Tintern ]]-Data[[#This Row],[temperatuur]]</f>
        <v>-4.9616050420168083</v>
      </c>
      <c r="H7301" s="7">
        <f>ROUND(IF(Data[[#This Row],[deltaT]]&gt;0,(Data[[#This Row],[Tintern ]]-Data[[#This Row],[temperatuur]])*Uitgangspunten!$B$9,0),1)</f>
        <v>0</v>
      </c>
      <c r="I7301"/>
      <c r="J7301"/>
      <c r="K7301" s="6"/>
      <c r="O7301" s="5"/>
      <c r="P7301" s="8"/>
      <c r="U7301"/>
      <c r="V7301"/>
    </row>
    <row r="7302" spans="1:22" x14ac:dyDescent="0.25">
      <c r="A7302">
        <v>2008</v>
      </c>
      <c r="B7302">
        <v>7</v>
      </c>
      <c r="C7302">
        <v>15</v>
      </c>
      <c r="D7302">
        <v>20</v>
      </c>
      <c r="E7302" s="13">
        <v>17.900000000000002</v>
      </c>
      <c r="F7302" s="7">
        <f>(((20-15)/(MIN($E$2:$E$8761)-15))*Data[[#This Row],[temperatuur]])+18.151</f>
        <v>14.390495798319327</v>
      </c>
      <c r="G7302" s="7">
        <f>Data[[#This Row],[Tintern ]]-Data[[#This Row],[temperatuur]]</f>
        <v>-3.5095042016806755</v>
      </c>
      <c r="H7302" s="7">
        <f>ROUND(IF(Data[[#This Row],[deltaT]]&gt;0,(Data[[#This Row],[Tintern ]]-Data[[#This Row],[temperatuur]])*Uitgangspunten!$B$9,0),1)</f>
        <v>0</v>
      </c>
      <c r="I7302"/>
      <c r="J7302"/>
      <c r="K7302" s="6"/>
      <c r="O7302" s="5"/>
      <c r="P7302" s="8"/>
      <c r="U7302"/>
      <c r="V7302"/>
    </row>
    <row r="7303" spans="1:22" x14ac:dyDescent="0.25">
      <c r="A7303">
        <v>2008</v>
      </c>
      <c r="B7303">
        <v>7</v>
      </c>
      <c r="C7303">
        <v>15</v>
      </c>
      <c r="D7303">
        <v>21</v>
      </c>
      <c r="E7303" s="13">
        <v>17.100000000000001</v>
      </c>
      <c r="F7303" s="7">
        <f>(((20-15)/(MIN($E$2:$E$8761)-15))*Data[[#This Row],[temperatuur]])+18.151</f>
        <v>14.558563025210084</v>
      </c>
      <c r="G7303" s="7">
        <f>Data[[#This Row],[Tintern ]]-Data[[#This Row],[temperatuur]]</f>
        <v>-2.5414369747899173</v>
      </c>
      <c r="H7303" s="7">
        <f>ROUND(IF(Data[[#This Row],[deltaT]]&gt;0,(Data[[#This Row],[Tintern ]]-Data[[#This Row],[temperatuur]])*Uitgangspunten!$B$9,0),1)</f>
        <v>0</v>
      </c>
      <c r="I7303"/>
      <c r="J7303"/>
      <c r="K7303" s="6"/>
      <c r="O7303" s="5"/>
      <c r="P7303" s="8"/>
      <c r="U7303"/>
      <c r="V7303"/>
    </row>
    <row r="7304" spans="1:22" x14ac:dyDescent="0.25">
      <c r="A7304">
        <v>2008</v>
      </c>
      <c r="B7304">
        <v>7</v>
      </c>
      <c r="C7304">
        <v>15</v>
      </c>
      <c r="D7304">
        <v>22</v>
      </c>
      <c r="E7304" s="13">
        <v>17.5</v>
      </c>
      <c r="F7304" s="7">
        <f>(((20-15)/(MIN($E$2:$E$8761)-15))*Data[[#This Row],[temperatuur]])+18.151</f>
        <v>14.474529411764706</v>
      </c>
      <c r="G7304" s="7">
        <f>Data[[#This Row],[Tintern ]]-Data[[#This Row],[temperatuur]]</f>
        <v>-3.0254705882352937</v>
      </c>
      <c r="H7304" s="7">
        <f>ROUND(IF(Data[[#This Row],[deltaT]]&gt;0,(Data[[#This Row],[Tintern ]]-Data[[#This Row],[temperatuur]])*Uitgangspunten!$B$9,0),1)</f>
        <v>0</v>
      </c>
      <c r="I7304"/>
      <c r="J7304"/>
      <c r="K7304" s="6"/>
      <c r="O7304" s="5"/>
      <c r="P7304" s="8"/>
      <c r="U7304"/>
      <c r="V7304"/>
    </row>
    <row r="7305" spans="1:22" x14ac:dyDescent="0.25">
      <c r="A7305">
        <v>2008</v>
      </c>
      <c r="B7305">
        <v>7</v>
      </c>
      <c r="C7305">
        <v>15</v>
      </c>
      <c r="D7305">
        <v>23</v>
      </c>
      <c r="E7305" s="13">
        <v>17.7</v>
      </c>
      <c r="F7305" s="7">
        <f>(((20-15)/(MIN($E$2:$E$8761)-15))*Data[[#This Row],[temperatuur]])+18.151</f>
        <v>14.432512605042017</v>
      </c>
      <c r="G7305" s="7">
        <f>Data[[#This Row],[Tintern ]]-Data[[#This Row],[temperatuur]]</f>
        <v>-3.2674873949579819</v>
      </c>
      <c r="H7305" s="7">
        <f>ROUND(IF(Data[[#This Row],[deltaT]]&gt;0,(Data[[#This Row],[Tintern ]]-Data[[#This Row],[temperatuur]])*Uitgangspunten!$B$9,0),1)</f>
        <v>0</v>
      </c>
      <c r="I7305"/>
      <c r="J7305"/>
      <c r="K7305" s="6"/>
      <c r="O7305" s="5"/>
      <c r="P7305" s="8"/>
      <c r="U7305"/>
      <c r="V7305"/>
    </row>
    <row r="7306" spans="1:22" x14ac:dyDescent="0.25">
      <c r="A7306">
        <v>2008</v>
      </c>
      <c r="B7306">
        <v>7</v>
      </c>
      <c r="C7306">
        <v>15</v>
      </c>
      <c r="D7306">
        <v>24</v>
      </c>
      <c r="E7306" s="13">
        <v>17.5</v>
      </c>
      <c r="F7306" s="7">
        <f>(((20-15)/(MIN($E$2:$E$8761)-15))*Data[[#This Row],[temperatuur]])+18.151</f>
        <v>14.474529411764706</v>
      </c>
      <c r="G7306" s="7">
        <f>Data[[#This Row],[Tintern ]]-Data[[#This Row],[temperatuur]]</f>
        <v>-3.0254705882352937</v>
      </c>
      <c r="H7306" s="7">
        <f>ROUND(IF(Data[[#This Row],[deltaT]]&gt;0,(Data[[#This Row],[Tintern ]]-Data[[#This Row],[temperatuur]])*Uitgangspunten!$B$9,0),1)</f>
        <v>0</v>
      </c>
      <c r="I7306"/>
      <c r="J7306"/>
      <c r="K7306" s="6"/>
      <c r="O7306" s="5"/>
      <c r="P7306" s="8"/>
      <c r="U7306"/>
      <c r="V7306"/>
    </row>
    <row r="7307" spans="1:22" x14ac:dyDescent="0.25">
      <c r="A7307">
        <v>2008</v>
      </c>
      <c r="B7307">
        <v>7</v>
      </c>
      <c r="C7307">
        <v>16</v>
      </c>
      <c r="D7307">
        <v>1</v>
      </c>
      <c r="E7307" s="13">
        <v>17.600000000000001</v>
      </c>
      <c r="F7307" s="7">
        <f>(((20-15)/(MIN($E$2:$E$8761)-15))*Data[[#This Row],[temperatuur]])+18.151</f>
        <v>14.45352100840336</v>
      </c>
      <c r="G7307" s="7">
        <f>Data[[#This Row],[Tintern ]]-Data[[#This Row],[temperatuur]]</f>
        <v>-3.1464789915966414</v>
      </c>
      <c r="H7307" s="7">
        <f>ROUND(IF(Data[[#This Row],[deltaT]]&gt;0,(Data[[#This Row],[Tintern ]]-Data[[#This Row],[temperatuur]])*Uitgangspunten!$B$9,0),1)</f>
        <v>0</v>
      </c>
      <c r="I7307"/>
      <c r="J7307"/>
      <c r="K7307" s="6"/>
      <c r="O7307" s="5"/>
      <c r="P7307" s="8"/>
      <c r="U7307"/>
      <c r="V7307"/>
    </row>
    <row r="7308" spans="1:22" x14ac:dyDescent="0.25">
      <c r="A7308">
        <v>2008</v>
      </c>
      <c r="B7308">
        <v>7</v>
      </c>
      <c r="C7308">
        <v>16</v>
      </c>
      <c r="D7308">
        <v>2</v>
      </c>
      <c r="E7308" s="13">
        <v>16.600000000000001</v>
      </c>
      <c r="F7308" s="7">
        <f>(((20-15)/(MIN($E$2:$E$8761)-15))*Data[[#This Row],[temperatuur]])+18.151</f>
        <v>14.663605042016806</v>
      </c>
      <c r="G7308" s="7">
        <f>Data[[#This Row],[Tintern ]]-Data[[#This Row],[temperatuur]]</f>
        <v>-1.9363949579831949</v>
      </c>
      <c r="H7308" s="7">
        <f>ROUND(IF(Data[[#This Row],[deltaT]]&gt;0,(Data[[#This Row],[Tintern ]]-Data[[#This Row],[temperatuur]])*Uitgangspunten!$B$9,0),1)</f>
        <v>0</v>
      </c>
      <c r="I7308"/>
      <c r="J7308"/>
      <c r="K7308" s="6"/>
      <c r="O7308" s="5"/>
      <c r="P7308" s="8"/>
      <c r="U7308"/>
      <c r="V7308"/>
    </row>
    <row r="7309" spans="1:22" x14ac:dyDescent="0.25">
      <c r="A7309">
        <v>2008</v>
      </c>
      <c r="B7309">
        <v>7</v>
      </c>
      <c r="C7309">
        <v>16</v>
      </c>
      <c r="D7309">
        <v>3</v>
      </c>
      <c r="E7309" s="13">
        <v>16.100000000000001</v>
      </c>
      <c r="F7309" s="7">
        <f>(((20-15)/(MIN($E$2:$E$8761)-15))*Data[[#This Row],[temperatuur]])+18.151</f>
        <v>14.768647058823529</v>
      </c>
      <c r="G7309" s="7">
        <f>Data[[#This Row],[Tintern ]]-Data[[#This Row],[temperatuur]]</f>
        <v>-1.3313529411764726</v>
      </c>
      <c r="H7309" s="7">
        <f>ROUND(IF(Data[[#This Row],[deltaT]]&gt;0,(Data[[#This Row],[Tintern ]]-Data[[#This Row],[temperatuur]])*Uitgangspunten!$B$9,0),1)</f>
        <v>0</v>
      </c>
      <c r="I7309"/>
      <c r="J7309"/>
      <c r="K7309" s="6"/>
      <c r="O7309" s="5"/>
      <c r="P7309" s="8"/>
      <c r="U7309"/>
      <c r="V7309"/>
    </row>
    <row r="7310" spans="1:22" x14ac:dyDescent="0.25">
      <c r="A7310">
        <v>2008</v>
      </c>
      <c r="B7310">
        <v>7</v>
      </c>
      <c r="C7310">
        <v>16</v>
      </c>
      <c r="D7310">
        <v>4</v>
      </c>
      <c r="E7310" s="13">
        <v>15.600000000000001</v>
      </c>
      <c r="F7310" s="7">
        <f>(((20-15)/(MIN($E$2:$E$8761)-15))*Data[[#This Row],[temperatuur]])+18.151</f>
        <v>14.873689075630251</v>
      </c>
      <c r="G7310" s="7">
        <f>Data[[#This Row],[Tintern ]]-Data[[#This Row],[temperatuur]]</f>
        <v>-0.72631092436975031</v>
      </c>
      <c r="H7310" s="7">
        <f>ROUND(IF(Data[[#This Row],[deltaT]]&gt;0,(Data[[#This Row],[Tintern ]]-Data[[#This Row],[temperatuur]])*Uitgangspunten!$B$9,0),1)</f>
        <v>0</v>
      </c>
      <c r="I7310"/>
      <c r="J7310"/>
      <c r="K7310" s="6"/>
      <c r="O7310" s="5"/>
      <c r="P7310" s="8"/>
      <c r="U7310"/>
      <c r="V7310"/>
    </row>
    <row r="7311" spans="1:22" x14ac:dyDescent="0.25">
      <c r="A7311">
        <v>2008</v>
      </c>
      <c r="B7311">
        <v>7</v>
      </c>
      <c r="C7311">
        <v>16</v>
      </c>
      <c r="D7311">
        <v>5</v>
      </c>
      <c r="E7311" s="13">
        <v>15.3</v>
      </c>
      <c r="F7311" s="7">
        <f>(((20-15)/(MIN($E$2:$E$8761)-15))*Data[[#This Row],[temperatuur]])+18.151</f>
        <v>14.936714285714285</v>
      </c>
      <c r="G7311" s="7">
        <f>Data[[#This Row],[Tintern ]]-Data[[#This Row],[temperatuur]]</f>
        <v>-0.36328571428571621</v>
      </c>
      <c r="H7311" s="7">
        <f>ROUND(IF(Data[[#This Row],[deltaT]]&gt;0,(Data[[#This Row],[Tintern ]]-Data[[#This Row],[temperatuur]])*Uitgangspunten!$B$9,0),1)</f>
        <v>0</v>
      </c>
      <c r="I7311"/>
      <c r="J7311"/>
      <c r="K7311" s="6"/>
      <c r="O7311" s="5"/>
      <c r="P7311" s="8"/>
      <c r="U7311"/>
      <c r="V7311"/>
    </row>
    <row r="7312" spans="1:22" x14ac:dyDescent="0.25">
      <c r="A7312">
        <v>2008</v>
      </c>
      <c r="B7312">
        <v>7</v>
      </c>
      <c r="C7312">
        <v>16</v>
      </c>
      <c r="D7312">
        <v>6</v>
      </c>
      <c r="E7312" s="13">
        <v>15.200000000000001</v>
      </c>
      <c r="F7312" s="7">
        <f>(((20-15)/(MIN($E$2:$E$8761)-15))*Data[[#This Row],[temperatuur]])+18.151</f>
        <v>14.957722689075631</v>
      </c>
      <c r="G7312" s="7">
        <f>Data[[#This Row],[Tintern ]]-Data[[#This Row],[temperatuur]]</f>
        <v>-0.24227731092437033</v>
      </c>
      <c r="H7312" s="7">
        <f>ROUND(IF(Data[[#This Row],[deltaT]]&gt;0,(Data[[#This Row],[Tintern ]]-Data[[#This Row],[temperatuur]])*Uitgangspunten!$B$9,0),1)</f>
        <v>0</v>
      </c>
      <c r="I7312"/>
      <c r="J7312"/>
      <c r="K7312" s="6"/>
      <c r="O7312" s="5"/>
      <c r="P7312" s="8"/>
      <c r="U7312"/>
      <c r="V7312"/>
    </row>
    <row r="7313" spans="1:22" x14ac:dyDescent="0.25">
      <c r="A7313">
        <v>2008</v>
      </c>
      <c r="B7313">
        <v>7</v>
      </c>
      <c r="C7313">
        <v>16</v>
      </c>
      <c r="D7313">
        <v>7</v>
      </c>
      <c r="E7313" s="13">
        <v>15.4</v>
      </c>
      <c r="F7313" s="7">
        <f>(((20-15)/(MIN($E$2:$E$8761)-15))*Data[[#This Row],[temperatuur]])+18.151</f>
        <v>14.915705882352942</v>
      </c>
      <c r="G7313" s="7">
        <f>Data[[#This Row],[Tintern ]]-Data[[#This Row],[temperatuur]]</f>
        <v>-0.48429411764705854</v>
      </c>
      <c r="H7313" s="7">
        <f>ROUND(IF(Data[[#This Row],[deltaT]]&gt;0,(Data[[#This Row],[Tintern ]]-Data[[#This Row],[temperatuur]])*Uitgangspunten!$B$9,0),1)</f>
        <v>0</v>
      </c>
      <c r="I7313"/>
      <c r="J7313"/>
      <c r="K7313" s="6"/>
      <c r="O7313" s="5"/>
      <c r="P7313" s="8"/>
      <c r="U7313"/>
      <c r="V7313"/>
    </row>
    <row r="7314" spans="1:22" x14ac:dyDescent="0.25">
      <c r="A7314">
        <v>2008</v>
      </c>
      <c r="B7314">
        <v>7</v>
      </c>
      <c r="C7314">
        <v>16</v>
      </c>
      <c r="D7314">
        <v>8</v>
      </c>
      <c r="E7314" s="13">
        <v>16.600000000000001</v>
      </c>
      <c r="F7314" s="7">
        <f>(((20-15)/(MIN($E$2:$E$8761)-15))*Data[[#This Row],[temperatuur]])+18.151</f>
        <v>14.663605042016806</v>
      </c>
      <c r="G7314" s="7">
        <f>Data[[#This Row],[Tintern ]]-Data[[#This Row],[temperatuur]]</f>
        <v>-1.9363949579831949</v>
      </c>
      <c r="H7314" s="7">
        <f>ROUND(IF(Data[[#This Row],[deltaT]]&gt;0,(Data[[#This Row],[Tintern ]]-Data[[#This Row],[temperatuur]])*Uitgangspunten!$B$9,0),1)</f>
        <v>0</v>
      </c>
      <c r="I7314"/>
      <c r="J7314"/>
      <c r="K7314" s="6"/>
      <c r="O7314" s="5"/>
      <c r="P7314" s="8"/>
      <c r="U7314"/>
      <c r="V7314"/>
    </row>
    <row r="7315" spans="1:22" x14ac:dyDescent="0.25">
      <c r="A7315">
        <v>2008</v>
      </c>
      <c r="B7315">
        <v>7</v>
      </c>
      <c r="C7315">
        <v>16</v>
      </c>
      <c r="D7315">
        <v>9</v>
      </c>
      <c r="E7315" s="13">
        <v>19</v>
      </c>
      <c r="F7315" s="7">
        <f>(((20-15)/(MIN($E$2:$E$8761)-15))*Data[[#This Row],[temperatuur]])+18.151</f>
        <v>14.159403361344538</v>
      </c>
      <c r="G7315" s="7">
        <f>Data[[#This Row],[Tintern ]]-Data[[#This Row],[temperatuur]]</f>
        <v>-4.8405966386554624</v>
      </c>
      <c r="H7315" s="7">
        <f>ROUND(IF(Data[[#This Row],[deltaT]]&gt;0,(Data[[#This Row],[Tintern ]]-Data[[#This Row],[temperatuur]])*Uitgangspunten!$B$9,0),1)</f>
        <v>0</v>
      </c>
      <c r="I7315"/>
      <c r="J7315"/>
      <c r="K7315" s="6"/>
      <c r="O7315" s="5"/>
      <c r="P7315" s="8"/>
      <c r="U7315"/>
      <c r="V7315"/>
    </row>
    <row r="7316" spans="1:22" x14ac:dyDescent="0.25">
      <c r="A7316">
        <v>2008</v>
      </c>
      <c r="B7316">
        <v>7</v>
      </c>
      <c r="C7316">
        <v>16</v>
      </c>
      <c r="D7316">
        <v>10</v>
      </c>
      <c r="E7316" s="13">
        <v>19.400000000000002</v>
      </c>
      <c r="F7316" s="7">
        <f>(((20-15)/(MIN($E$2:$E$8761)-15))*Data[[#This Row],[temperatuur]])+18.151</f>
        <v>14.07536974789916</v>
      </c>
      <c r="G7316" s="7">
        <f>Data[[#This Row],[Tintern ]]-Data[[#This Row],[temperatuur]]</f>
        <v>-5.3246302521008424</v>
      </c>
      <c r="H7316" s="7">
        <f>ROUND(IF(Data[[#This Row],[deltaT]]&gt;0,(Data[[#This Row],[Tintern ]]-Data[[#This Row],[temperatuur]])*Uitgangspunten!$B$9,0),1)</f>
        <v>0</v>
      </c>
      <c r="I7316"/>
      <c r="J7316"/>
      <c r="K7316" s="6"/>
      <c r="O7316" s="5"/>
      <c r="P7316" s="8"/>
      <c r="U7316"/>
      <c r="V7316"/>
    </row>
    <row r="7317" spans="1:22" x14ac:dyDescent="0.25">
      <c r="A7317">
        <v>2008</v>
      </c>
      <c r="B7317">
        <v>7</v>
      </c>
      <c r="C7317">
        <v>16</v>
      </c>
      <c r="D7317">
        <v>11</v>
      </c>
      <c r="E7317" s="13">
        <v>17.900000000000002</v>
      </c>
      <c r="F7317" s="7">
        <f>(((20-15)/(MIN($E$2:$E$8761)-15))*Data[[#This Row],[temperatuur]])+18.151</f>
        <v>14.390495798319327</v>
      </c>
      <c r="G7317" s="7">
        <f>Data[[#This Row],[Tintern ]]-Data[[#This Row],[temperatuur]]</f>
        <v>-3.5095042016806755</v>
      </c>
      <c r="H7317" s="7">
        <f>ROUND(IF(Data[[#This Row],[deltaT]]&gt;0,(Data[[#This Row],[Tintern ]]-Data[[#This Row],[temperatuur]])*Uitgangspunten!$B$9,0),1)</f>
        <v>0</v>
      </c>
      <c r="I7317"/>
      <c r="J7317"/>
      <c r="K7317" s="6"/>
      <c r="O7317" s="5"/>
      <c r="P7317" s="8"/>
      <c r="U7317"/>
      <c r="V7317"/>
    </row>
    <row r="7318" spans="1:22" x14ac:dyDescent="0.25">
      <c r="A7318">
        <v>2008</v>
      </c>
      <c r="B7318">
        <v>7</v>
      </c>
      <c r="C7318">
        <v>16</v>
      </c>
      <c r="D7318">
        <v>12</v>
      </c>
      <c r="E7318" s="13">
        <v>18.8</v>
      </c>
      <c r="F7318" s="7">
        <f>(((20-15)/(MIN($E$2:$E$8761)-15))*Data[[#This Row],[temperatuur]])+18.151</f>
        <v>14.201420168067227</v>
      </c>
      <c r="G7318" s="7">
        <f>Data[[#This Row],[Tintern ]]-Data[[#This Row],[temperatuur]]</f>
        <v>-4.5985798319327742</v>
      </c>
      <c r="H7318" s="7">
        <f>ROUND(IF(Data[[#This Row],[deltaT]]&gt;0,(Data[[#This Row],[Tintern ]]-Data[[#This Row],[temperatuur]])*Uitgangspunten!$B$9,0),1)</f>
        <v>0</v>
      </c>
      <c r="I7318"/>
      <c r="J7318"/>
      <c r="K7318" s="6"/>
      <c r="O7318" s="5"/>
      <c r="P7318" s="8"/>
      <c r="U7318"/>
      <c r="V7318"/>
    </row>
    <row r="7319" spans="1:22" x14ac:dyDescent="0.25">
      <c r="A7319">
        <v>2008</v>
      </c>
      <c r="B7319">
        <v>7</v>
      </c>
      <c r="C7319">
        <v>16</v>
      </c>
      <c r="D7319">
        <v>13</v>
      </c>
      <c r="E7319" s="13">
        <v>19.400000000000002</v>
      </c>
      <c r="F7319" s="7">
        <f>(((20-15)/(MIN($E$2:$E$8761)-15))*Data[[#This Row],[temperatuur]])+18.151</f>
        <v>14.07536974789916</v>
      </c>
      <c r="G7319" s="7">
        <f>Data[[#This Row],[Tintern ]]-Data[[#This Row],[temperatuur]]</f>
        <v>-5.3246302521008424</v>
      </c>
      <c r="H7319" s="7">
        <f>ROUND(IF(Data[[#This Row],[deltaT]]&gt;0,(Data[[#This Row],[Tintern ]]-Data[[#This Row],[temperatuur]])*Uitgangspunten!$B$9,0),1)</f>
        <v>0</v>
      </c>
      <c r="I7319"/>
      <c r="J7319"/>
      <c r="K7319" s="6"/>
      <c r="O7319" s="5"/>
      <c r="P7319" s="8"/>
      <c r="U7319"/>
      <c r="V7319"/>
    </row>
    <row r="7320" spans="1:22" x14ac:dyDescent="0.25">
      <c r="A7320">
        <v>2008</v>
      </c>
      <c r="B7320">
        <v>7</v>
      </c>
      <c r="C7320">
        <v>16</v>
      </c>
      <c r="D7320">
        <v>14</v>
      </c>
      <c r="E7320" s="13">
        <v>19.400000000000002</v>
      </c>
      <c r="F7320" s="7">
        <f>(((20-15)/(MIN($E$2:$E$8761)-15))*Data[[#This Row],[temperatuur]])+18.151</f>
        <v>14.07536974789916</v>
      </c>
      <c r="G7320" s="7">
        <f>Data[[#This Row],[Tintern ]]-Data[[#This Row],[temperatuur]]</f>
        <v>-5.3246302521008424</v>
      </c>
      <c r="H7320" s="7">
        <f>ROUND(IF(Data[[#This Row],[deltaT]]&gt;0,(Data[[#This Row],[Tintern ]]-Data[[#This Row],[temperatuur]])*Uitgangspunten!$B$9,0),1)</f>
        <v>0</v>
      </c>
      <c r="I7320"/>
      <c r="J7320"/>
      <c r="K7320" s="6"/>
      <c r="O7320" s="5"/>
      <c r="P7320" s="8"/>
      <c r="U7320"/>
      <c r="V7320"/>
    </row>
    <row r="7321" spans="1:22" x14ac:dyDescent="0.25">
      <c r="A7321">
        <v>2008</v>
      </c>
      <c r="B7321">
        <v>7</v>
      </c>
      <c r="C7321">
        <v>16</v>
      </c>
      <c r="D7321">
        <v>15</v>
      </c>
      <c r="E7321" s="13">
        <v>18.7</v>
      </c>
      <c r="F7321" s="7">
        <f>(((20-15)/(MIN($E$2:$E$8761)-15))*Data[[#This Row],[temperatuur]])+18.151</f>
        <v>14.222428571428571</v>
      </c>
      <c r="G7321" s="7">
        <f>Data[[#This Row],[Tintern ]]-Data[[#This Row],[temperatuur]]</f>
        <v>-4.4775714285714283</v>
      </c>
      <c r="H7321" s="7">
        <f>ROUND(IF(Data[[#This Row],[deltaT]]&gt;0,(Data[[#This Row],[Tintern ]]-Data[[#This Row],[temperatuur]])*Uitgangspunten!$B$9,0),1)</f>
        <v>0</v>
      </c>
      <c r="I7321"/>
      <c r="J7321"/>
      <c r="K7321" s="6"/>
      <c r="O7321" s="5"/>
      <c r="P7321" s="8"/>
      <c r="U7321"/>
      <c r="V7321"/>
    </row>
    <row r="7322" spans="1:22" x14ac:dyDescent="0.25">
      <c r="A7322">
        <v>2008</v>
      </c>
      <c r="B7322">
        <v>7</v>
      </c>
      <c r="C7322">
        <v>16</v>
      </c>
      <c r="D7322">
        <v>16</v>
      </c>
      <c r="E7322" s="13">
        <v>18.400000000000002</v>
      </c>
      <c r="F7322" s="7">
        <f>(((20-15)/(MIN($E$2:$E$8761)-15))*Data[[#This Row],[temperatuur]])+18.151</f>
        <v>14.285453781512604</v>
      </c>
      <c r="G7322" s="7">
        <f>Data[[#This Row],[Tintern ]]-Data[[#This Row],[temperatuur]]</f>
        <v>-4.1145462184873978</v>
      </c>
      <c r="H7322" s="7">
        <f>ROUND(IF(Data[[#This Row],[deltaT]]&gt;0,(Data[[#This Row],[Tintern ]]-Data[[#This Row],[temperatuur]])*Uitgangspunten!$B$9,0),1)</f>
        <v>0</v>
      </c>
      <c r="I7322">
        <f>(MAX(E7298:E7321)+MIN(E7298:E7321))/20</f>
        <v>1.7400000000000002</v>
      </c>
      <c r="J7322"/>
      <c r="K7322" s="6"/>
      <c r="O7322" s="5"/>
      <c r="P7322" s="8"/>
      <c r="U7322"/>
      <c r="V7322"/>
    </row>
    <row r="7323" spans="1:22" x14ac:dyDescent="0.25">
      <c r="A7323">
        <v>2008</v>
      </c>
      <c r="B7323">
        <v>7</v>
      </c>
      <c r="C7323">
        <v>16</v>
      </c>
      <c r="D7323">
        <v>17</v>
      </c>
      <c r="E7323" s="13">
        <v>17.600000000000001</v>
      </c>
      <c r="F7323" s="7">
        <f>(((20-15)/(MIN($E$2:$E$8761)-15))*Data[[#This Row],[temperatuur]])+18.151</f>
        <v>14.45352100840336</v>
      </c>
      <c r="G7323" s="7">
        <f>Data[[#This Row],[Tintern ]]-Data[[#This Row],[temperatuur]]</f>
        <v>-3.1464789915966414</v>
      </c>
      <c r="H7323" s="7">
        <f>ROUND(IF(Data[[#This Row],[deltaT]]&gt;0,(Data[[#This Row],[Tintern ]]-Data[[#This Row],[temperatuur]])*Uitgangspunten!$B$9,0),1)</f>
        <v>0</v>
      </c>
      <c r="I7323"/>
      <c r="J7323"/>
      <c r="K7323" s="6"/>
      <c r="O7323" s="5"/>
      <c r="P7323" s="8"/>
      <c r="U7323"/>
      <c r="V7323"/>
    </row>
    <row r="7324" spans="1:22" x14ac:dyDescent="0.25">
      <c r="A7324">
        <v>2008</v>
      </c>
      <c r="B7324">
        <v>7</v>
      </c>
      <c r="C7324">
        <v>16</v>
      </c>
      <c r="D7324">
        <v>18</v>
      </c>
      <c r="E7324" s="13">
        <v>17.2</v>
      </c>
      <c r="F7324" s="7">
        <f>(((20-15)/(MIN($E$2:$E$8761)-15))*Data[[#This Row],[temperatuur]])+18.151</f>
        <v>14.53755462184874</v>
      </c>
      <c r="G7324" s="7">
        <f>Data[[#This Row],[Tintern ]]-Data[[#This Row],[temperatuur]]</f>
        <v>-2.6624453781512596</v>
      </c>
      <c r="H7324" s="7">
        <f>ROUND(IF(Data[[#This Row],[deltaT]]&gt;0,(Data[[#This Row],[Tintern ]]-Data[[#This Row],[temperatuur]])*Uitgangspunten!$B$9,0),1)</f>
        <v>0</v>
      </c>
      <c r="I7324"/>
      <c r="J7324"/>
      <c r="K7324" s="6"/>
      <c r="O7324" s="5"/>
      <c r="P7324" s="8"/>
      <c r="U7324"/>
      <c r="V7324"/>
    </row>
    <row r="7325" spans="1:22" x14ac:dyDescent="0.25">
      <c r="A7325">
        <v>2008</v>
      </c>
      <c r="B7325">
        <v>7</v>
      </c>
      <c r="C7325">
        <v>16</v>
      </c>
      <c r="D7325">
        <v>19</v>
      </c>
      <c r="E7325" s="13">
        <v>16.400000000000002</v>
      </c>
      <c r="F7325" s="7">
        <f>(((20-15)/(MIN($E$2:$E$8761)-15))*Data[[#This Row],[temperatuur]])+18.151</f>
        <v>14.705621848739495</v>
      </c>
      <c r="G7325" s="7">
        <f>Data[[#This Row],[Tintern ]]-Data[[#This Row],[temperatuur]]</f>
        <v>-1.6943781512605067</v>
      </c>
      <c r="H7325" s="7">
        <f>ROUND(IF(Data[[#This Row],[deltaT]]&gt;0,(Data[[#This Row],[Tintern ]]-Data[[#This Row],[temperatuur]])*Uitgangspunten!$B$9,0),1)</f>
        <v>0</v>
      </c>
      <c r="I7325"/>
      <c r="J7325"/>
      <c r="K7325" s="6"/>
      <c r="O7325" s="5"/>
      <c r="P7325" s="8"/>
      <c r="U7325"/>
      <c r="V7325"/>
    </row>
    <row r="7326" spans="1:22" x14ac:dyDescent="0.25">
      <c r="A7326">
        <v>2008</v>
      </c>
      <c r="B7326">
        <v>7</v>
      </c>
      <c r="C7326">
        <v>16</v>
      </c>
      <c r="D7326">
        <v>20</v>
      </c>
      <c r="E7326" s="13">
        <v>15.100000000000001</v>
      </c>
      <c r="F7326" s="7">
        <f>(((20-15)/(MIN($E$2:$E$8761)-15))*Data[[#This Row],[temperatuur]])+18.151</f>
        <v>14.978731092436973</v>
      </c>
      <c r="G7326" s="7">
        <f>Data[[#This Row],[Tintern ]]-Data[[#This Row],[temperatuur]]</f>
        <v>-0.12126890756302799</v>
      </c>
      <c r="H7326" s="7">
        <f>ROUND(IF(Data[[#This Row],[deltaT]]&gt;0,(Data[[#This Row],[Tintern ]]-Data[[#This Row],[temperatuur]])*Uitgangspunten!$B$9,0),1)</f>
        <v>0</v>
      </c>
      <c r="I7326"/>
      <c r="J7326"/>
      <c r="K7326" s="6"/>
      <c r="O7326" s="5"/>
      <c r="P7326" s="8"/>
      <c r="U7326"/>
      <c r="V7326"/>
    </row>
    <row r="7327" spans="1:22" x14ac:dyDescent="0.25">
      <c r="A7327">
        <v>2008</v>
      </c>
      <c r="B7327">
        <v>7</v>
      </c>
      <c r="C7327">
        <v>16</v>
      </c>
      <c r="D7327">
        <v>21</v>
      </c>
      <c r="E7327" s="13">
        <v>15.100000000000001</v>
      </c>
      <c r="F7327" s="7">
        <f>(((20-15)/(MIN($E$2:$E$8761)-15))*Data[[#This Row],[temperatuur]])+18.151</f>
        <v>14.978731092436973</v>
      </c>
      <c r="G7327" s="7">
        <f>Data[[#This Row],[Tintern ]]-Data[[#This Row],[temperatuur]]</f>
        <v>-0.12126890756302799</v>
      </c>
      <c r="H7327" s="7">
        <f>ROUND(IF(Data[[#This Row],[deltaT]]&gt;0,(Data[[#This Row],[Tintern ]]-Data[[#This Row],[temperatuur]])*Uitgangspunten!$B$9,0),1)</f>
        <v>0</v>
      </c>
      <c r="I7327"/>
      <c r="J7327"/>
      <c r="K7327" s="6"/>
      <c r="O7327" s="5"/>
      <c r="P7327" s="8"/>
      <c r="U7327"/>
      <c r="V7327"/>
    </row>
    <row r="7328" spans="1:22" x14ac:dyDescent="0.25">
      <c r="A7328">
        <v>2008</v>
      </c>
      <c r="B7328">
        <v>7</v>
      </c>
      <c r="C7328">
        <v>16</v>
      </c>
      <c r="D7328">
        <v>22</v>
      </c>
      <c r="E7328" s="13">
        <v>15.200000000000001</v>
      </c>
      <c r="F7328" s="7">
        <f>(((20-15)/(MIN($E$2:$E$8761)-15))*Data[[#This Row],[temperatuur]])+18.151</f>
        <v>14.957722689075631</v>
      </c>
      <c r="G7328" s="7">
        <f>Data[[#This Row],[Tintern ]]-Data[[#This Row],[temperatuur]]</f>
        <v>-0.24227731092437033</v>
      </c>
      <c r="H7328" s="7">
        <f>ROUND(IF(Data[[#This Row],[deltaT]]&gt;0,(Data[[#This Row],[Tintern ]]-Data[[#This Row],[temperatuur]])*Uitgangspunten!$B$9,0),1)</f>
        <v>0</v>
      </c>
      <c r="I7328"/>
      <c r="J7328"/>
      <c r="K7328" s="6"/>
      <c r="O7328" s="5"/>
      <c r="P7328" s="8"/>
      <c r="U7328"/>
      <c r="V7328"/>
    </row>
    <row r="7329" spans="1:22" x14ac:dyDescent="0.25">
      <c r="A7329">
        <v>2008</v>
      </c>
      <c r="B7329">
        <v>7</v>
      </c>
      <c r="C7329">
        <v>17</v>
      </c>
      <c r="D7329">
        <v>6</v>
      </c>
      <c r="E7329" s="13">
        <v>15.8</v>
      </c>
      <c r="F7329" s="7">
        <f>(((20-15)/(MIN($E$2:$E$8761)-15))*Data[[#This Row],[temperatuur]])+18.151</f>
        <v>14.831672268907562</v>
      </c>
      <c r="G7329" s="7">
        <f>Data[[#This Row],[Tintern ]]-Data[[#This Row],[temperatuur]]</f>
        <v>-0.96832773109243853</v>
      </c>
      <c r="H7329" s="7">
        <f>ROUND(IF(Data[[#This Row],[deltaT]]&gt;0,(Data[[#This Row],[Tintern ]]-Data[[#This Row],[temperatuur]])*Uitgangspunten!$B$9,0),1)</f>
        <v>0</v>
      </c>
      <c r="I7329"/>
      <c r="J7329"/>
      <c r="K7329" s="6"/>
      <c r="O7329" s="5"/>
      <c r="P7329" s="8"/>
      <c r="U7329"/>
      <c r="V7329"/>
    </row>
    <row r="7330" spans="1:22" x14ac:dyDescent="0.25">
      <c r="A7330">
        <v>2008</v>
      </c>
      <c r="B7330">
        <v>7</v>
      </c>
      <c r="C7330">
        <v>17</v>
      </c>
      <c r="D7330">
        <v>7</v>
      </c>
      <c r="E7330" s="13">
        <v>16.400000000000002</v>
      </c>
      <c r="F7330" s="7">
        <f>(((20-15)/(MIN($E$2:$E$8761)-15))*Data[[#This Row],[temperatuur]])+18.151</f>
        <v>14.705621848739495</v>
      </c>
      <c r="G7330" s="7">
        <f>Data[[#This Row],[Tintern ]]-Data[[#This Row],[temperatuur]]</f>
        <v>-1.6943781512605067</v>
      </c>
      <c r="H7330" s="7">
        <f>ROUND(IF(Data[[#This Row],[deltaT]]&gt;0,(Data[[#This Row],[Tintern ]]-Data[[#This Row],[temperatuur]])*Uitgangspunten!$B$9,0),1)</f>
        <v>0</v>
      </c>
      <c r="I7330"/>
      <c r="J7330"/>
      <c r="K7330" s="6"/>
      <c r="O7330" s="5"/>
      <c r="P7330" s="8"/>
      <c r="U7330"/>
      <c r="V7330"/>
    </row>
    <row r="7331" spans="1:22" x14ac:dyDescent="0.25">
      <c r="A7331">
        <v>2008</v>
      </c>
      <c r="B7331">
        <v>7</v>
      </c>
      <c r="C7331">
        <v>17</v>
      </c>
      <c r="D7331">
        <v>8</v>
      </c>
      <c r="E7331" s="13">
        <v>16.600000000000001</v>
      </c>
      <c r="F7331" s="7">
        <f>(((20-15)/(MIN($E$2:$E$8761)-15))*Data[[#This Row],[temperatuur]])+18.151</f>
        <v>14.663605042016806</v>
      </c>
      <c r="G7331" s="7">
        <f>Data[[#This Row],[Tintern ]]-Data[[#This Row],[temperatuur]]</f>
        <v>-1.9363949579831949</v>
      </c>
      <c r="H7331" s="7">
        <f>ROUND(IF(Data[[#This Row],[deltaT]]&gt;0,(Data[[#This Row],[Tintern ]]-Data[[#This Row],[temperatuur]])*Uitgangspunten!$B$9,0),1)</f>
        <v>0</v>
      </c>
      <c r="I7331"/>
      <c r="J7331"/>
      <c r="K7331" s="6"/>
      <c r="O7331" s="5"/>
      <c r="P7331" s="8"/>
      <c r="U7331"/>
      <c r="V7331"/>
    </row>
    <row r="7332" spans="1:22" x14ac:dyDescent="0.25">
      <c r="A7332">
        <v>2008</v>
      </c>
      <c r="B7332">
        <v>7</v>
      </c>
      <c r="C7332">
        <v>17</v>
      </c>
      <c r="D7332">
        <v>9</v>
      </c>
      <c r="E7332" s="13">
        <v>16.900000000000002</v>
      </c>
      <c r="F7332" s="7">
        <f>(((20-15)/(MIN($E$2:$E$8761)-15))*Data[[#This Row],[temperatuur]])+18.151</f>
        <v>14.600579831932773</v>
      </c>
      <c r="G7332" s="7">
        <f>Data[[#This Row],[Tintern ]]-Data[[#This Row],[temperatuur]]</f>
        <v>-2.299420168067229</v>
      </c>
      <c r="H7332" s="7">
        <f>ROUND(IF(Data[[#This Row],[deltaT]]&gt;0,(Data[[#This Row],[Tintern ]]-Data[[#This Row],[temperatuur]])*Uitgangspunten!$B$9,0),1)</f>
        <v>0</v>
      </c>
      <c r="I7332"/>
      <c r="J7332"/>
      <c r="K7332" s="6"/>
      <c r="O7332" s="5"/>
      <c r="P7332" s="8"/>
      <c r="U7332"/>
      <c r="V7332"/>
    </row>
    <row r="7333" spans="1:22" x14ac:dyDescent="0.25">
      <c r="A7333">
        <v>2008</v>
      </c>
      <c r="B7333">
        <v>7</v>
      </c>
      <c r="C7333">
        <v>17</v>
      </c>
      <c r="D7333">
        <v>10</v>
      </c>
      <c r="E7333" s="13">
        <v>16.600000000000001</v>
      </c>
      <c r="F7333" s="7">
        <f>(((20-15)/(MIN($E$2:$E$8761)-15))*Data[[#This Row],[temperatuur]])+18.151</f>
        <v>14.663605042016806</v>
      </c>
      <c r="G7333" s="7">
        <f>Data[[#This Row],[Tintern ]]-Data[[#This Row],[temperatuur]]</f>
        <v>-1.9363949579831949</v>
      </c>
      <c r="H7333" s="7">
        <f>ROUND(IF(Data[[#This Row],[deltaT]]&gt;0,(Data[[#This Row],[Tintern ]]-Data[[#This Row],[temperatuur]])*Uitgangspunten!$B$9,0),1)</f>
        <v>0</v>
      </c>
      <c r="I7333"/>
      <c r="J7333"/>
      <c r="K7333" s="6"/>
      <c r="O7333" s="5"/>
      <c r="P7333" s="8"/>
      <c r="U7333"/>
      <c r="V7333"/>
    </row>
    <row r="7334" spans="1:22" x14ac:dyDescent="0.25">
      <c r="A7334">
        <v>2008</v>
      </c>
      <c r="B7334">
        <v>7</v>
      </c>
      <c r="C7334">
        <v>17</v>
      </c>
      <c r="D7334">
        <v>11</v>
      </c>
      <c r="E7334" s="13">
        <v>16.8</v>
      </c>
      <c r="F7334" s="7">
        <f>(((20-15)/(MIN($E$2:$E$8761)-15))*Data[[#This Row],[temperatuur]])+18.151</f>
        <v>14.621588235294118</v>
      </c>
      <c r="G7334" s="7">
        <f>Data[[#This Row],[Tintern ]]-Data[[#This Row],[temperatuur]]</f>
        <v>-2.1784117647058832</v>
      </c>
      <c r="H7334" s="7">
        <f>ROUND(IF(Data[[#This Row],[deltaT]]&gt;0,(Data[[#This Row],[Tintern ]]-Data[[#This Row],[temperatuur]])*Uitgangspunten!$B$9,0),1)</f>
        <v>0</v>
      </c>
      <c r="I7334"/>
      <c r="J7334"/>
      <c r="K7334" s="6"/>
      <c r="O7334" s="5"/>
      <c r="P7334" s="8"/>
      <c r="U7334"/>
      <c r="V7334"/>
    </row>
    <row r="7335" spans="1:22" x14ac:dyDescent="0.25">
      <c r="A7335">
        <v>2008</v>
      </c>
      <c r="B7335">
        <v>7</v>
      </c>
      <c r="C7335">
        <v>17</v>
      </c>
      <c r="D7335">
        <v>12</v>
      </c>
      <c r="E7335" s="13">
        <v>16.2</v>
      </c>
      <c r="F7335" s="7">
        <f>(((20-15)/(MIN($E$2:$E$8761)-15))*Data[[#This Row],[temperatuur]])+18.151</f>
        <v>14.747638655462184</v>
      </c>
      <c r="G7335" s="7">
        <f>Data[[#This Row],[Tintern ]]-Data[[#This Row],[temperatuur]]</f>
        <v>-1.452361344537815</v>
      </c>
      <c r="H7335" s="7">
        <f>ROUND(IF(Data[[#This Row],[deltaT]]&gt;0,(Data[[#This Row],[Tintern ]]-Data[[#This Row],[temperatuur]])*Uitgangspunten!$B$9,0),1)</f>
        <v>0</v>
      </c>
      <c r="I7335"/>
      <c r="J7335"/>
      <c r="K7335" s="6"/>
      <c r="O7335" s="5"/>
      <c r="P7335" s="8"/>
      <c r="U7335"/>
      <c r="V7335"/>
    </row>
    <row r="7336" spans="1:22" x14ac:dyDescent="0.25">
      <c r="A7336">
        <v>2008</v>
      </c>
      <c r="B7336">
        <v>7</v>
      </c>
      <c r="C7336">
        <v>17</v>
      </c>
      <c r="D7336">
        <v>14</v>
      </c>
      <c r="E7336" s="13">
        <v>15.600000000000001</v>
      </c>
      <c r="F7336" s="7">
        <f>(((20-15)/(MIN($E$2:$E$8761)-15))*Data[[#This Row],[temperatuur]])+18.151</f>
        <v>14.873689075630251</v>
      </c>
      <c r="G7336" s="7">
        <f>Data[[#This Row],[Tintern ]]-Data[[#This Row],[temperatuur]]</f>
        <v>-0.72631092436975031</v>
      </c>
      <c r="H7336" s="7">
        <f>ROUND(IF(Data[[#This Row],[deltaT]]&gt;0,(Data[[#This Row],[Tintern ]]-Data[[#This Row],[temperatuur]])*Uitgangspunten!$B$9,0),1)</f>
        <v>0</v>
      </c>
      <c r="I7336"/>
      <c r="J7336"/>
      <c r="K7336" s="6"/>
      <c r="O7336" s="5"/>
      <c r="P7336" s="8"/>
      <c r="U7336"/>
      <c r="V7336"/>
    </row>
    <row r="7337" spans="1:22" x14ac:dyDescent="0.25">
      <c r="A7337">
        <v>2008</v>
      </c>
      <c r="B7337">
        <v>7</v>
      </c>
      <c r="C7337">
        <v>17</v>
      </c>
      <c r="D7337">
        <v>16</v>
      </c>
      <c r="E7337" s="13">
        <v>15</v>
      </c>
      <c r="F7337" s="7">
        <f>(((20-15)/(MIN($E$2:$E$8761)-15))*Data[[#This Row],[temperatuur]])+18.151</f>
        <v>14.99973949579832</v>
      </c>
      <c r="G7337" s="7">
        <f>Data[[#This Row],[Tintern ]]-Data[[#This Row],[temperatuur]]</f>
        <v>-2.6050420168033384E-4</v>
      </c>
      <c r="H7337" s="7">
        <f>ROUND(IF(Data[[#This Row],[deltaT]]&gt;0,(Data[[#This Row],[Tintern ]]-Data[[#This Row],[temperatuur]])*Uitgangspunten!$B$9,0),1)</f>
        <v>0</v>
      </c>
      <c r="I7337"/>
      <c r="J7337"/>
      <c r="K7337" s="6"/>
      <c r="O7337" s="5"/>
      <c r="P7337" s="8"/>
      <c r="U7337"/>
      <c r="V7337"/>
    </row>
    <row r="7338" spans="1:22" x14ac:dyDescent="0.25">
      <c r="A7338">
        <v>2008</v>
      </c>
      <c r="B7338">
        <v>7</v>
      </c>
      <c r="C7338">
        <v>18</v>
      </c>
      <c r="D7338">
        <v>7</v>
      </c>
      <c r="E7338" s="13">
        <v>15.100000000000001</v>
      </c>
      <c r="F7338" s="7">
        <f>(((20-15)/(MIN($E$2:$E$8761)-15))*Data[[#This Row],[temperatuur]])+18.151</f>
        <v>14.978731092436973</v>
      </c>
      <c r="G7338" s="7">
        <f>Data[[#This Row],[Tintern ]]-Data[[#This Row],[temperatuur]]</f>
        <v>-0.12126890756302799</v>
      </c>
      <c r="H7338" s="7">
        <f>ROUND(IF(Data[[#This Row],[deltaT]]&gt;0,(Data[[#This Row],[Tintern ]]-Data[[#This Row],[temperatuur]])*Uitgangspunten!$B$9,0),1)</f>
        <v>0</v>
      </c>
      <c r="I7338"/>
      <c r="J7338"/>
      <c r="K7338" s="6"/>
      <c r="O7338" s="5"/>
      <c r="P7338" s="8"/>
      <c r="U7338"/>
      <c r="V7338"/>
    </row>
    <row r="7339" spans="1:22" x14ac:dyDescent="0.25">
      <c r="A7339">
        <v>2008</v>
      </c>
      <c r="B7339">
        <v>7</v>
      </c>
      <c r="C7339">
        <v>18</v>
      </c>
      <c r="D7339">
        <v>8</v>
      </c>
      <c r="E7339" s="13">
        <v>16.900000000000002</v>
      </c>
      <c r="F7339" s="7">
        <f>(((20-15)/(MIN($E$2:$E$8761)-15))*Data[[#This Row],[temperatuur]])+18.151</f>
        <v>14.600579831932773</v>
      </c>
      <c r="G7339" s="7">
        <f>Data[[#This Row],[Tintern ]]-Data[[#This Row],[temperatuur]]</f>
        <v>-2.299420168067229</v>
      </c>
      <c r="H7339" s="7">
        <f>ROUND(IF(Data[[#This Row],[deltaT]]&gt;0,(Data[[#This Row],[Tintern ]]-Data[[#This Row],[temperatuur]])*Uitgangspunten!$B$9,0),1)</f>
        <v>0</v>
      </c>
      <c r="I7339"/>
      <c r="J7339"/>
      <c r="K7339" s="6"/>
      <c r="O7339" s="5"/>
      <c r="P7339" s="8"/>
      <c r="U7339"/>
      <c r="V7339"/>
    </row>
    <row r="7340" spans="1:22" x14ac:dyDescent="0.25">
      <c r="A7340">
        <v>2008</v>
      </c>
      <c r="B7340">
        <v>7</v>
      </c>
      <c r="C7340">
        <v>18</v>
      </c>
      <c r="D7340">
        <v>9</v>
      </c>
      <c r="E7340" s="13">
        <v>17.100000000000001</v>
      </c>
      <c r="F7340" s="7">
        <f>(((20-15)/(MIN($E$2:$E$8761)-15))*Data[[#This Row],[temperatuur]])+18.151</f>
        <v>14.558563025210084</v>
      </c>
      <c r="G7340" s="7">
        <f>Data[[#This Row],[Tintern ]]-Data[[#This Row],[temperatuur]]</f>
        <v>-2.5414369747899173</v>
      </c>
      <c r="H7340" s="7">
        <f>ROUND(IF(Data[[#This Row],[deltaT]]&gt;0,(Data[[#This Row],[Tintern ]]-Data[[#This Row],[temperatuur]])*Uitgangspunten!$B$9,0),1)</f>
        <v>0</v>
      </c>
      <c r="I7340"/>
      <c r="J7340"/>
      <c r="K7340" s="6"/>
      <c r="O7340" s="5"/>
      <c r="P7340" s="8"/>
      <c r="U7340"/>
      <c r="V7340"/>
    </row>
    <row r="7341" spans="1:22" x14ac:dyDescent="0.25">
      <c r="A7341">
        <v>2008</v>
      </c>
      <c r="B7341">
        <v>7</v>
      </c>
      <c r="C7341">
        <v>18</v>
      </c>
      <c r="D7341">
        <v>10</v>
      </c>
      <c r="E7341" s="13">
        <v>16.900000000000002</v>
      </c>
      <c r="F7341" s="7">
        <f>(((20-15)/(MIN($E$2:$E$8761)-15))*Data[[#This Row],[temperatuur]])+18.151</f>
        <v>14.600579831932773</v>
      </c>
      <c r="G7341" s="7">
        <f>Data[[#This Row],[Tintern ]]-Data[[#This Row],[temperatuur]]</f>
        <v>-2.299420168067229</v>
      </c>
      <c r="H7341" s="7">
        <f>ROUND(IF(Data[[#This Row],[deltaT]]&gt;0,(Data[[#This Row],[Tintern ]]-Data[[#This Row],[temperatuur]])*Uitgangspunten!$B$9,0),1)</f>
        <v>0</v>
      </c>
      <c r="I7341"/>
      <c r="J7341"/>
      <c r="K7341" s="6"/>
      <c r="O7341" s="5"/>
      <c r="P7341" s="8"/>
      <c r="U7341"/>
      <c r="V7341"/>
    </row>
    <row r="7342" spans="1:22" x14ac:dyDescent="0.25">
      <c r="A7342">
        <v>2008</v>
      </c>
      <c r="B7342">
        <v>7</v>
      </c>
      <c r="C7342">
        <v>18</v>
      </c>
      <c r="D7342">
        <v>11</v>
      </c>
      <c r="E7342" s="13">
        <v>16.900000000000002</v>
      </c>
      <c r="F7342" s="7">
        <f>(((20-15)/(MIN($E$2:$E$8761)-15))*Data[[#This Row],[temperatuur]])+18.151</f>
        <v>14.600579831932773</v>
      </c>
      <c r="G7342" s="7">
        <f>Data[[#This Row],[Tintern ]]-Data[[#This Row],[temperatuur]]</f>
        <v>-2.299420168067229</v>
      </c>
      <c r="H7342" s="7">
        <f>ROUND(IF(Data[[#This Row],[deltaT]]&gt;0,(Data[[#This Row],[Tintern ]]-Data[[#This Row],[temperatuur]])*Uitgangspunten!$B$9,0),1)</f>
        <v>0</v>
      </c>
      <c r="I7342"/>
      <c r="J7342"/>
      <c r="K7342" s="6"/>
      <c r="O7342" s="5"/>
      <c r="P7342" s="8"/>
      <c r="U7342"/>
      <c r="V7342"/>
    </row>
    <row r="7343" spans="1:22" x14ac:dyDescent="0.25">
      <c r="A7343">
        <v>2008</v>
      </c>
      <c r="B7343">
        <v>7</v>
      </c>
      <c r="C7343">
        <v>18</v>
      </c>
      <c r="D7343">
        <v>12</v>
      </c>
      <c r="E7343" s="13">
        <v>17.5</v>
      </c>
      <c r="F7343" s="7">
        <f>(((20-15)/(MIN($E$2:$E$8761)-15))*Data[[#This Row],[temperatuur]])+18.151</f>
        <v>14.474529411764706</v>
      </c>
      <c r="G7343" s="7">
        <f>Data[[#This Row],[Tintern ]]-Data[[#This Row],[temperatuur]]</f>
        <v>-3.0254705882352937</v>
      </c>
      <c r="H7343" s="7">
        <f>ROUND(IF(Data[[#This Row],[deltaT]]&gt;0,(Data[[#This Row],[Tintern ]]-Data[[#This Row],[temperatuur]])*Uitgangspunten!$B$9,0),1)</f>
        <v>0</v>
      </c>
      <c r="I7343"/>
      <c r="J7343"/>
      <c r="K7343" s="6"/>
      <c r="O7343" s="5"/>
      <c r="P7343" s="8"/>
      <c r="U7343"/>
      <c r="V7343"/>
    </row>
    <row r="7344" spans="1:22" x14ac:dyDescent="0.25">
      <c r="A7344">
        <v>2008</v>
      </c>
      <c r="B7344">
        <v>7</v>
      </c>
      <c r="C7344">
        <v>18</v>
      </c>
      <c r="D7344">
        <v>13</v>
      </c>
      <c r="E7344" s="13">
        <v>19.3</v>
      </c>
      <c r="F7344" s="7">
        <f>(((20-15)/(MIN($E$2:$E$8761)-15))*Data[[#This Row],[temperatuur]])+18.151</f>
        <v>14.096378151260504</v>
      </c>
      <c r="G7344" s="7">
        <f>Data[[#This Row],[Tintern ]]-Data[[#This Row],[temperatuur]]</f>
        <v>-5.2036218487394965</v>
      </c>
      <c r="H7344" s="7">
        <f>ROUND(IF(Data[[#This Row],[deltaT]]&gt;0,(Data[[#This Row],[Tintern ]]-Data[[#This Row],[temperatuur]])*Uitgangspunten!$B$9,0),1)</f>
        <v>0</v>
      </c>
      <c r="I7344"/>
      <c r="J7344"/>
      <c r="K7344" s="6"/>
      <c r="O7344" s="5"/>
      <c r="P7344" s="8"/>
      <c r="U7344"/>
      <c r="V7344"/>
    </row>
    <row r="7345" spans="1:22" x14ac:dyDescent="0.25">
      <c r="A7345">
        <v>2008</v>
      </c>
      <c r="B7345">
        <v>7</v>
      </c>
      <c r="C7345">
        <v>18</v>
      </c>
      <c r="D7345">
        <v>14</v>
      </c>
      <c r="E7345" s="13">
        <v>19.600000000000001</v>
      </c>
      <c r="F7345" s="7">
        <f>(((20-15)/(MIN($E$2:$E$8761)-15))*Data[[#This Row],[temperatuur]])+18.151</f>
        <v>14.033352941176471</v>
      </c>
      <c r="G7345" s="7">
        <f>Data[[#This Row],[Tintern ]]-Data[[#This Row],[temperatuur]]</f>
        <v>-5.5666470588235306</v>
      </c>
      <c r="H7345" s="7">
        <f>ROUND(IF(Data[[#This Row],[deltaT]]&gt;0,(Data[[#This Row],[Tintern ]]-Data[[#This Row],[temperatuur]])*Uitgangspunten!$B$9,0),1)</f>
        <v>0</v>
      </c>
      <c r="I7345"/>
      <c r="J7345"/>
      <c r="K7345" s="6"/>
      <c r="O7345" s="5"/>
      <c r="P7345" s="8"/>
      <c r="U7345"/>
      <c r="V7345"/>
    </row>
    <row r="7346" spans="1:22" x14ac:dyDescent="0.25">
      <c r="A7346">
        <v>2008</v>
      </c>
      <c r="B7346">
        <v>7</v>
      </c>
      <c r="C7346">
        <v>18</v>
      </c>
      <c r="D7346">
        <v>15</v>
      </c>
      <c r="E7346" s="13">
        <v>19.100000000000001</v>
      </c>
      <c r="F7346" s="7">
        <f>(((20-15)/(MIN($E$2:$E$8761)-15))*Data[[#This Row],[temperatuur]])+18.151</f>
        <v>14.138394957983193</v>
      </c>
      <c r="G7346" s="7">
        <f>Data[[#This Row],[Tintern ]]-Data[[#This Row],[temperatuur]]</f>
        <v>-4.9616050420168083</v>
      </c>
      <c r="H7346" s="7">
        <f>ROUND(IF(Data[[#This Row],[deltaT]]&gt;0,(Data[[#This Row],[Tintern ]]-Data[[#This Row],[temperatuur]])*Uitgangspunten!$B$9,0),1)</f>
        <v>0</v>
      </c>
      <c r="I7346">
        <f>(MAX(E7322:E7345)+MIN(E7322:E7345))/20</f>
        <v>1.73</v>
      </c>
      <c r="J7346"/>
      <c r="K7346" s="6"/>
      <c r="O7346" s="5"/>
      <c r="P7346" s="8"/>
      <c r="U7346"/>
      <c r="V7346"/>
    </row>
    <row r="7347" spans="1:22" x14ac:dyDescent="0.25">
      <c r="A7347">
        <v>2008</v>
      </c>
      <c r="B7347">
        <v>7</v>
      </c>
      <c r="C7347">
        <v>18</v>
      </c>
      <c r="D7347">
        <v>16</v>
      </c>
      <c r="E7347" s="13">
        <v>18.5</v>
      </c>
      <c r="F7347" s="7">
        <f>(((20-15)/(MIN($E$2:$E$8761)-15))*Data[[#This Row],[temperatuur]])+18.151</f>
        <v>14.26444537815126</v>
      </c>
      <c r="G7347" s="7">
        <f>Data[[#This Row],[Tintern ]]-Data[[#This Row],[temperatuur]]</f>
        <v>-4.2355546218487401</v>
      </c>
      <c r="H7347" s="7">
        <f>ROUND(IF(Data[[#This Row],[deltaT]]&gt;0,(Data[[#This Row],[Tintern ]]-Data[[#This Row],[temperatuur]])*Uitgangspunten!$B$9,0),1)</f>
        <v>0</v>
      </c>
      <c r="I7347"/>
      <c r="J7347"/>
      <c r="K7347" s="6"/>
      <c r="O7347" s="5"/>
      <c r="P7347" s="8"/>
      <c r="U7347"/>
      <c r="V7347"/>
    </row>
    <row r="7348" spans="1:22" x14ac:dyDescent="0.25">
      <c r="A7348">
        <v>2008</v>
      </c>
      <c r="B7348">
        <v>7</v>
      </c>
      <c r="C7348">
        <v>18</v>
      </c>
      <c r="D7348">
        <v>17</v>
      </c>
      <c r="E7348" s="13">
        <v>18.100000000000001</v>
      </c>
      <c r="F7348" s="7">
        <f>(((20-15)/(MIN($E$2:$E$8761)-15))*Data[[#This Row],[temperatuur]])+18.151</f>
        <v>14.348478991596638</v>
      </c>
      <c r="G7348" s="7">
        <f>Data[[#This Row],[Tintern ]]-Data[[#This Row],[temperatuur]]</f>
        <v>-3.7515210084033637</v>
      </c>
      <c r="H7348" s="7">
        <f>ROUND(IF(Data[[#This Row],[deltaT]]&gt;0,(Data[[#This Row],[Tintern ]]-Data[[#This Row],[temperatuur]])*Uitgangspunten!$B$9,0),1)</f>
        <v>0</v>
      </c>
      <c r="I7348"/>
      <c r="J7348"/>
      <c r="K7348" s="6"/>
      <c r="O7348" s="5"/>
      <c r="P7348" s="8"/>
      <c r="U7348"/>
      <c r="V7348"/>
    </row>
    <row r="7349" spans="1:22" x14ac:dyDescent="0.25">
      <c r="A7349">
        <v>2008</v>
      </c>
      <c r="B7349">
        <v>7</v>
      </c>
      <c r="C7349">
        <v>18</v>
      </c>
      <c r="D7349">
        <v>18</v>
      </c>
      <c r="E7349" s="13">
        <v>17.3</v>
      </c>
      <c r="F7349" s="7">
        <f>(((20-15)/(MIN($E$2:$E$8761)-15))*Data[[#This Row],[temperatuur]])+18.151</f>
        <v>14.516546218487395</v>
      </c>
      <c r="G7349" s="7">
        <f>Data[[#This Row],[Tintern ]]-Data[[#This Row],[temperatuur]]</f>
        <v>-2.7834537815126055</v>
      </c>
      <c r="H7349" s="7">
        <f>ROUND(IF(Data[[#This Row],[deltaT]]&gt;0,(Data[[#This Row],[Tintern ]]-Data[[#This Row],[temperatuur]])*Uitgangspunten!$B$9,0),1)</f>
        <v>0</v>
      </c>
      <c r="I7349"/>
      <c r="J7349"/>
      <c r="K7349" s="6"/>
      <c r="O7349" s="5"/>
      <c r="P7349" s="8"/>
      <c r="U7349"/>
      <c r="V7349"/>
    </row>
    <row r="7350" spans="1:22" x14ac:dyDescent="0.25">
      <c r="A7350">
        <v>2008</v>
      </c>
      <c r="B7350">
        <v>7</v>
      </c>
      <c r="C7350">
        <v>18</v>
      </c>
      <c r="D7350">
        <v>19</v>
      </c>
      <c r="E7350" s="13">
        <v>16.3</v>
      </c>
      <c r="F7350" s="7">
        <f>(((20-15)/(MIN($E$2:$E$8761)-15))*Data[[#This Row],[temperatuur]])+18.151</f>
        <v>14.72663025210084</v>
      </c>
      <c r="G7350" s="7">
        <f>Data[[#This Row],[Tintern ]]-Data[[#This Row],[temperatuur]]</f>
        <v>-1.5733697478991608</v>
      </c>
      <c r="H7350" s="7">
        <f>ROUND(IF(Data[[#This Row],[deltaT]]&gt;0,(Data[[#This Row],[Tintern ]]-Data[[#This Row],[temperatuur]])*Uitgangspunten!$B$9,0),1)</f>
        <v>0</v>
      </c>
      <c r="I7350"/>
      <c r="J7350"/>
      <c r="K7350" s="6"/>
      <c r="O7350" s="5"/>
      <c r="P7350" s="8"/>
      <c r="U7350"/>
      <c r="V7350"/>
    </row>
    <row r="7351" spans="1:22" x14ac:dyDescent="0.25">
      <c r="A7351">
        <v>2008</v>
      </c>
      <c r="B7351">
        <v>7</v>
      </c>
      <c r="C7351">
        <v>18</v>
      </c>
      <c r="D7351">
        <v>20</v>
      </c>
      <c r="E7351" s="13">
        <v>16.2</v>
      </c>
      <c r="F7351" s="7">
        <f>(((20-15)/(MIN($E$2:$E$8761)-15))*Data[[#This Row],[temperatuur]])+18.151</f>
        <v>14.747638655462184</v>
      </c>
      <c r="G7351" s="7">
        <f>Data[[#This Row],[Tintern ]]-Data[[#This Row],[temperatuur]]</f>
        <v>-1.452361344537815</v>
      </c>
      <c r="H7351" s="7">
        <f>ROUND(IF(Data[[#This Row],[deltaT]]&gt;0,(Data[[#This Row],[Tintern ]]-Data[[#This Row],[temperatuur]])*Uitgangspunten!$B$9,0),1)</f>
        <v>0</v>
      </c>
      <c r="I7351"/>
      <c r="J7351"/>
      <c r="K7351" s="6"/>
      <c r="O7351" s="5"/>
      <c r="P7351" s="8"/>
      <c r="U7351"/>
      <c r="V7351"/>
    </row>
    <row r="7352" spans="1:22" x14ac:dyDescent="0.25">
      <c r="A7352">
        <v>2008</v>
      </c>
      <c r="B7352">
        <v>7</v>
      </c>
      <c r="C7352">
        <v>18</v>
      </c>
      <c r="D7352">
        <v>21</v>
      </c>
      <c r="E7352" s="13">
        <v>15.8</v>
      </c>
      <c r="F7352" s="7">
        <f>(((20-15)/(MIN($E$2:$E$8761)-15))*Data[[#This Row],[temperatuur]])+18.151</f>
        <v>14.831672268907562</v>
      </c>
      <c r="G7352" s="7">
        <f>Data[[#This Row],[Tintern ]]-Data[[#This Row],[temperatuur]]</f>
        <v>-0.96832773109243853</v>
      </c>
      <c r="H7352" s="7">
        <f>ROUND(IF(Data[[#This Row],[deltaT]]&gt;0,(Data[[#This Row],[Tintern ]]-Data[[#This Row],[temperatuur]])*Uitgangspunten!$B$9,0),1)</f>
        <v>0</v>
      </c>
      <c r="I7352"/>
      <c r="J7352"/>
      <c r="K7352" s="6"/>
      <c r="O7352" s="5"/>
      <c r="P7352" s="8"/>
      <c r="U7352"/>
      <c r="V7352"/>
    </row>
    <row r="7353" spans="1:22" x14ac:dyDescent="0.25">
      <c r="A7353">
        <v>2008</v>
      </c>
      <c r="B7353">
        <v>7</v>
      </c>
      <c r="C7353">
        <v>18</v>
      </c>
      <c r="D7353">
        <v>22</v>
      </c>
      <c r="E7353" s="13">
        <v>15.3</v>
      </c>
      <c r="F7353" s="7">
        <f>(((20-15)/(MIN($E$2:$E$8761)-15))*Data[[#This Row],[temperatuur]])+18.151</f>
        <v>14.936714285714285</v>
      </c>
      <c r="G7353" s="7">
        <f>Data[[#This Row],[Tintern ]]-Data[[#This Row],[temperatuur]]</f>
        <v>-0.36328571428571621</v>
      </c>
      <c r="H7353" s="7">
        <f>ROUND(IF(Data[[#This Row],[deltaT]]&gt;0,(Data[[#This Row],[Tintern ]]-Data[[#This Row],[temperatuur]])*Uitgangspunten!$B$9,0),1)</f>
        <v>0</v>
      </c>
      <c r="I7353"/>
      <c r="J7353"/>
      <c r="K7353" s="6"/>
      <c r="O7353" s="5"/>
      <c r="P7353" s="8"/>
      <c r="U7353"/>
      <c r="V7353"/>
    </row>
    <row r="7354" spans="1:22" x14ac:dyDescent="0.25">
      <c r="A7354">
        <v>2008</v>
      </c>
      <c r="B7354">
        <v>7</v>
      </c>
      <c r="C7354">
        <v>18</v>
      </c>
      <c r="D7354">
        <v>23</v>
      </c>
      <c r="E7354" s="13">
        <v>15.5</v>
      </c>
      <c r="F7354" s="7">
        <f>(((20-15)/(MIN($E$2:$E$8761)-15))*Data[[#This Row],[temperatuur]])+18.151</f>
        <v>14.894697478991596</v>
      </c>
      <c r="G7354" s="7">
        <f>Data[[#This Row],[Tintern ]]-Data[[#This Row],[temperatuur]]</f>
        <v>-0.60530252100840443</v>
      </c>
      <c r="H7354" s="7">
        <f>ROUND(IF(Data[[#This Row],[deltaT]]&gt;0,(Data[[#This Row],[Tintern ]]-Data[[#This Row],[temperatuur]])*Uitgangspunten!$B$9,0),1)</f>
        <v>0</v>
      </c>
      <c r="I7354"/>
      <c r="J7354"/>
      <c r="K7354" s="6"/>
      <c r="O7354" s="5"/>
      <c r="P7354" s="8"/>
      <c r="U7354"/>
      <c r="V7354"/>
    </row>
    <row r="7355" spans="1:22" x14ac:dyDescent="0.25">
      <c r="A7355">
        <v>2008</v>
      </c>
      <c r="B7355">
        <v>7</v>
      </c>
      <c r="C7355">
        <v>18</v>
      </c>
      <c r="D7355">
        <v>24</v>
      </c>
      <c r="E7355" s="13">
        <v>15.200000000000001</v>
      </c>
      <c r="F7355" s="7">
        <f>(((20-15)/(MIN($E$2:$E$8761)-15))*Data[[#This Row],[temperatuur]])+18.151</f>
        <v>14.957722689075631</v>
      </c>
      <c r="G7355" s="7">
        <f>Data[[#This Row],[Tintern ]]-Data[[#This Row],[temperatuur]]</f>
        <v>-0.24227731092437033</v>
      </c>
      <c r="H7355" s="7">
        <f>ROUND(IF(Data[[#This Row],[deltaT]]&gt;0,(Data[[#This Row],[Tintern ]]-Data[[#This Row],[temperatuur]])*Uitgangspunten!$B$9,0),1)</f>
        <v>0</v>
      </c>
      <c r="I7355"/>
      <c r="J7355"/>
      <c r="K7355" s="6"/>
      <c r="O7355" s="5"/>
      <c r="P7355" s="8"/>
      <c r="U7355"/>
      <c r="V7355"/>
    </row>
    <row r="7356" spans="1:22" x14ac:dyDescent="0.25">
      <c r="A7356">
        <v>2008</v>
      </c>
      <c r="B7356">
        <v>7</v>
      </c>
      <c r="C7356">
        <v>19</v>
      </c>
      <c r="D7356">
        <v>1</v>
      </c>
      <c r="E7356" s="13">
        <v>15.8</v>
      </c>
      <c r="F7356" s="7">
        <f>(((20-15)/(MIN($E$2:$E$8761)-15))*Data[[#This Row],[temperatuur]])+18.151</f>
        <v>14.831672268907562</v>
      </c>
      <c r="G7356" s="7">
        <f>Data[[#This Row],[Tintern ]]-Data[[#This Row],[temperatuur]]</f>
        <v>-0.96832773109243853</v>
      </c>
      <c r="H7356" s="7">
        <f>ROUND(IF(Data[[#This Row],[deltaT]]&gt;0,(Data[[#This Row],[Tintern ]]-Data[[#This Row],[temperatuur]])*Uitgangspunten!$B$9,0),1)</f>
        <v>0</v>
      </c>
      <c r="I7356"/>
      <c r="J7356"/>
      <c r="K7356" s="6"/>
      <c r="O7356" s="5"/>
      <c r="P7356" s="8"/>
      <c r="U7356"/>
      <c r="V7356"/>
    </row>
    <row r="7357" spans="1:22" x14ac:dyDescent="0.25">
      <c r="A7357">
        <v>2008</v>
      </c>
      <c r="B7357">
        <v>7</v>
      </c>
      <c r="C7357">
        <v>19</v>
      </c>
      <c r="D7357">
        <v>2</v>
      </c>
      <c r="E7357" s="13">
        <v>16.100000000000001</v>
      </c>
      <c r="F7357" s="7">
        <f>(((20-15)/(MIN($E$2:$E$8761)-15))*Data[[#This Row],[temperatuur]])+18.151</f>
        <v>14.768647058823529</v>
      </c>
      <c r="G7357" s="7">
        <f>Data[[#This Row],[Tintern ]]-Data[[#This Row],[temperatuur]]</f>
        <v>-1.3313529411764726</v>
      </c>
      <c r="H7357" s="7">
        <f>ROUND(IF(Data[[#This Row],[deltaT]]&gt;0,(Data[[#This Row],[Tintern ]]-Data[[#This Row],[temperatuur]])*Uitgangspunten!$B$9,0),1)</f>
        <v>0</v>
      </c>
      <c r="I7357"/>
      <c r="J7357"/>
      <c r="K7357" s="6"/>
      <c r="O7357" s="5"/>
      <c r="P7357" s="8"/>
      <c r="U7357"/>
      <c r="V7357"/>
    </row>
    <row r="7358" spans="1:22" x14ac:dyDescent="0.25">
      <c r="A7358">
        <v>2008</v>
      </c>
      <c r="B7358">
        <v>7</v>
      </c>
      <c r="C7358">
        <v>19</v>
      </c>
      <c r="D7358">
        <v>3</v>
      </c>
      <c r="E7358" s="13">
        <v>16</v>
      </c>
      <c r="F7358" s="7">
        <f>(((20-15)/(MIN($E$2:$E$8761)-15))*Data[[#This Row],[temperatuur]])+18.151</f>
        <v>14.789655462184873</v>
      </c>
      <c r="G7358" s="7">
        <f>Data[[#This Row],[Tintern ]]-Data[[#This Row],[temperatuur]]</f>
        <v>-1.2103445378151267</v>
      </c>
      <c r="H7358" s="7">
        <f>ROUND(IF(Data[[#This Row],[deltaT]]&gt;0,(Data[[#This Row],[Tintern ]]-Data[[#This Row],[temperatuur]])*Uitgangspunten!$B$9,0),1)</f>
        <v>0</v>
      </c>
      <c r="I7358"/>
      <c r="J7358"/>
      <c r="K7358" s="6"/>
      <c r="O7358" s="5"/>
      <c r="P7358" s="8"/>
      <c r="U7358"/>
      <c r="V7358"/>
    </row>
    <row r="7359" spans="1:22" x14ac:dyDescent="0.25">
      <c r="A7359">
        <v>2008</v>
      </c>
      <c r="B7359">
        <v>7</v>
      </c>
      <c r="C7359">
        <v>19</v>
      </c>
      <c r="D7359">
        <v>4</v>
      </c>
      <c r="E7359" s="13">
        <v>15.9</v>
      </c>
      <c r="F7359" s="7">
        <f>(((20-15)/(MIN($E$2:$E$8761)-15))*Data[[#This Row],[temperatuur]])+18.151</f>
        <v>14.810663865546218</v>
      </c>
      <c r="G7359" s="7">
        <f>Data[[#This Row],[Tintern ]]-Data[[#This Row],[temperatuur]]</f>
        <v>-1.0893361344537826</v>
      </c>
      <c r="H7359" s="7">
        <f>ROUND(IF(Data[[#This Row],[deltaT]]&gt;0,(Data[[#This Row],[Tintern ]]-Data[[#This Row],[temperatuur]])*Uitgangspunten!$B$9,0),1)</f>
        <v>0</v>
      </c>
      <c r="I7359"/>
      <c r="J7359"/>
      <c r="K7359" s="6"/>
      <c r="O7359" s="5"/>
      <c r="P7359" s="8"/>
      <c r="U7359"/>
      <c r="V7359"/>
    </row>
    <row r="7360" spans="1:22" x14ac:dyDescent="0.25">
      <c r="A7360">
        <v>2008</v>
      </c>
      <c r="B7360">
        <v>7</v>
      </c>
      <c r="C7360">
        <v>19</v>
      </c>
      <c r="D7360">
        <v>5</v>
      </c>
      <c r="E7360" s="13">
        <v>16.2</v>
      </c>
      <c r="F7360" s="7">
        <f>(((20-15)/(MIN($E$2:$E$8761)-15))*Data[[#This Row],[temperatuur]])+18.151</f>
        <v>14.747638655462184</v>
      </c>
      <c r="G7360" s="7">
        <f>Data[[#This Row],[Tintern ]]-Data[[#This Row],[temperatuur]]</f>
        <v>-1.452361344537815</v>
      </c>
      <c r="H7360" s="7">
        <f>ROUND(IF(Data[[#This Row],[deltaT]]&gt;0,(Data[[#This Row],[Tintern ]]-Data[[#This Row],[temperatuur]])*Uitgangspunten!$B$9,0),1)</f>
        <v>0</v>
      </c>
      <c r="I7360"/>
      <c r="J7360"/>
      <c r="K7360" s="6"/>
      <c r="O7360" s="5"/>
      <c r="P7360" s="8"/>
      <c r="U7360"/>
      <c r="V7360"/>
    </row>
    <row r="7361" spans="1:22" x14ac:dyDescent="0.25">
      <c r="A7361">
        <v>2008</v>
      </c>
      <c r="B7361">
        <v>7</v>
      </c>
      <c r="C7361">
        <v>19</v>
      </c>
      <c r="D7361">
        <v>6</v>
      </c>
      <c r="E7361" s="13">
        <v>16</v>
      </c>
      <c r="F7361" s="7">
        <f>(((20-15)/(MIN($E$2:$E$8761)-15))*Data[[#This Row],[temperatuur]])+18.151</f>
        <v>14.789655462184873</v>
      </c>
      <c r="G7361" s="7">
        <f>Data[[#This Row],[Tintern ]]-Data[[#This Row],[temperatuur]]</f>
        <v>-1.2103445378151267</v>
      </c>
      <c r="H7361" s="7">
        <f>ROUND(IF(Data[[#This Row],[deltaT]]&gt;0,(Data[[#This Row],[Tintern ]]-Data[[#This Row],[temperatuur]])*Uitgangspunten!$B$9,0),1)</f>
        <v>0</v>
      </c>
      <c r="I7361"/>
      <c r="J7361"/>
      <c r="K7361" s="6"/>
      <c r="O7361" s="5"/>
      <c r="P7361" s="8"/>
      <c r="U7361"/>
      <c r="V7361"/>
    </row>
    <row r="7362" spans="1:22" x14ac:dyDescent="0.25">
      <c r="A7362">
        <v>2008</v>
      </c>
      <c r="B7362">
        <v>7</v>
      </c>
      <c r="C7362">
        <v>19</v>
      </c>
      <c r="D7362">
        <v>7</v>
      </c>
      <c r="E7362" s="13">
        <v>16.3</v>
      </c>
      <c r="F7362" s="7">
        <f>(((20-15)/(MIN($E$2:$E$8761)-15))*Data[[#This Row],[temperatuur]])+18.151</f>
        <v>14.72663025210084</v>
      </c>
      <c r="G7362" s="7">
        <f>Data[[#This Row],[Tintern ]]-Data[[#This Row],[temperatuur]]</f>
        <v>-1.5733697478991608</v>
      </c>
      <c r="H7362" s="7">
        <f>ROUND(IF(Data[[#This Row],[deltaT]]&gt;0,(Data[[#This Row],[Tintern ]]-Data[[#This Row],[temperatuur]])*Uitgangspunten!$B$9,0),1)</f>
        <v>0</v>
      </c>
      <c r="I7362"/>
      <c r="J7362"/>
      <c r="K7362" s="6"/>
      <c r="O7362" s="5"/>
      <c r="P7362" s="8"/>
      <c r="U7362"/>
      <c r="V7362"/>
    </row>
    <row r="7363" spans="1:22" x14ac:dyDescent="0.25">
      <c r="A7363">
        <v>2008</v>
      </c>
      <c r="B7363">
        <v>7</v>
      </c>
      <c r="C7363">
        <v>19</v>
      </c>
      <c r="D7363">
        <v>8</v>
      </c>
      <c r="E7363" s="13">
        <v>16.600000000000001</v>
      </c>
      <c r="F7363" s="7">
        <f>(((20-15)/(MIN($E$2:$E$8761)-15))*Data[[#This Row],[temperatuur]])+18.151</f>
        <v>14.663605042016806</v>
      </c>
      <c r="G7363" s="7">
        <f>Data[[#This Row],[Tintern ]]-Data[[#This Row],[temperatuur]]</f>
        <v>-1.9363949579831949</v>
      </c>
      <c r="H7363" s="7">
        <f>ROUND(IF(Data[[#This Row],[deltaT]]&gt;0,(Data[[#This Row],[Tintern ]]-Data[[#This Row],[temperatuur]])*Uitgangspunten!$B$9,0),1)</f>
        <v>0</v>
      </c>
      <c r="I7363"/>
      <c r="J7363"/>
      <c r="K7363" s="6"/>
      <c r="O7363" s="5"/>
      <c r="P7363" s="8"/>
      <c r="U7363"/>
      <c r="V7363"/>
    </row>
    <row r="7364" spans="1:22" x14ac:dyDescent="0.25">
      <c r="A7364">
        <v>2008</v>
      </c>
      <c r="B7364">
        <v>7</v>
      </c>
      <c r="C7364">
        <v>19</v>
      </c>
      <c r="D7364">
        <v>9</v>
      </c>
      <c r="E7364" s="13">
        <v>16.100000000000001</v>
      </c>
      <c r="F7364" s="7">
        <f>(((20-15)/(MIN($E$2:$E$8761)-15))*Data[[#This Row],[temperatuur]])+18.151</f>
        <v>14.768647058823529</v>
      </c>
      <c r="G7364" s="7">
        <f>Data[[#This Row],[Tintern ]]-Data[[#This Row],[temperatuur]]</f>
        <v>-1.3313529411764726</v>
      </c>
      <c r="H7364" s="7">
        <f>ROUND(IF(Data[[#This Row],[deltaT]]&gt;0,(Data[[#This Row],[Tintern ]]-Data[[#This Row],[temperatuur]])*Uitgangspunten!$B$9,0),1)</f>
        <v>0</v>
      </c>
      <c r="I7364"/>
      <c r="J7364"/>
      <c r="K7364" s="6"/>
      <c r="O7364" s="5"/>
      <c r="P7364" s="8"/>
      <c r="U7364"/>
      <c r="V7364"/>
    </row>
    <row r="7365" spans="1:22" x14ac:dyDescent="0.25">
      <c r="A7365">
        <v>2008</v>
      </c>
      <c r="B7365">
        <v>7</v>
      </c>
      <c r="C7365">
        <v>19</v>
      </c>
      <c r="D7365">
        <v>10</v>
      </c>
      <c r="E7365" s="13">
        <v>16.8</v>
      </c>
      <c r="F7365" s="7">
        <f>(((20-15)/(MIN($E$2:$E$8761)-15))*Data[[#This Row],[temperatuur]])+18.151</f>
        <v>14.621588235294118</v>
      </c>
      <c r="G7365" s="7">
        <f>Data[[#This Row],[Tintern ]]-Data[[#This Row],[temperatuur]]</f>
        <v>-2.1784117647058832</v>
      </c>
      <c r="H7365" s="7">
        <f>ROUND(IF(Data[[#This Row],[deltaT]]&gt;0,(Data[[#This Row],[Tintern ]]-Data[[#This Row],[temperatuur]])*Uitgangspunten!$B$9,0),1)</f>
        <v>0</v>
      </c>
      <c r="I7365"/>
      <c r="J7365"/>
      <c r="K7365" s="6"/>
      <c r="O7365" s="5"/>
      <c r="P7365" s="8"/>
      <c r="U7365"/>
      <c r="V7365"/>
    </row>
    <row r="7366" spans="1:22" x14ac:dyDescent="0.25">
      <c r="A7366">
        <v>2008</v>
      </c>
      <c r="B7366">
        <v>7</v>
      </c>
      <c r="C7366">
        <v>19</v>
      </c>
      <c r="D7366">
        <v>11</v>
      </c>
      <c r="E7366" s="13">
        <v>18.600000000000001</v>
      </c>
      <c r="F7366" s="7">
        <f>(((20-15)/(MIN($E$2:$E$8761)-15))*Data[[#This Row],[temperatuur]])+18.151</f>
        <v>14.243436974789915</v>
      </c>
      <c r="G7366" s="7">
        <f>Data[[#This Row],[Tintern ]]-Data[[#This Row],[temperatuur]]</f>
        <v>-4.356563025210086</v>
      </c>
      <c r="H7366" s="7">
        <f>ROUND(IF(Data[[#This Row],[deltaT]]&gt;0,(Data[[#This Row],[Tintern ]]-Data[[#This Row],[temperatuur]])*Uitgangspunten!$B$9,0),1)</f>
        <v>0</v>
      </c>
      <c r="I7366"/>
      <c r="J7366"/>
      <c r="K7366" s="6"/>
      <c r="O7366" s="5"/>
      <c r="P7366" s="8"/>
      <c r="U7366"/>
      <c r="V7366"/>
    </row>
    <row r="7367" spans="1:22" x14ac:dyDescent="0.25">
      <c r="A7367">
        <v>2008</v>
      </c>
      <c r="B7367">
        <v>7</v>
      </c>
      <c r="C7367">
        <v>19</v>
      </c>
      <c r="D7367">
        <v>12</v>
      </c>
      <c r="E7367" s="13">
        <v>16.900000000000002</v>
      </c>
      <c r="F7367" s="7">
        <f>(((20-15)/(MIN($E$2:$E$8761)-15))*Data[[#This Row],[temperatuur]])+18.151</f>
        <v>14.600579831932773</v>
      </c>
      <c r="G7367" s="7">
        <f>Data[[#This Row],[Tintern ]]-Data[[#This Row],[temperatuur]]</f>
        <v>-2.299420168067229</v>
      </c>
      <c r="H7367" s="7">
        <f>ROUND(IF(Data[[#This Row],[deltaT]]&gt;0,(Data[[#This Row],[Tintern ]]-Data[[#This Row],[temperatuur]])*Uitgangspunten!$B$9,0),1)</f>
        <v>0</v>
      </c>
      <c r="I7367"/>
      <c r="J7367"/>
      <c r="K7367" s="6"/>
      <c r="O7367" s="5"/>
      <c r="P7367" s="8"/>
      <c r="U7367"/>
      <c r="V7367"/>
    </row>
    <row r="7368" spans="1:22" x14ac:dyDescent="0.25">
      <c r="A7368">
        <v>2008</v>
      </c>
      <c r="B7368">
        <v>7</v>
      </c>
      <c r="C7368">
        <v>19</v>
      </c>
      <c r="D7368">
        <v>13</v>
      </c>
      <c r="E7368" s="13">
        <v>16</v>
      </c>
      <c r="F7368" s="7">
        <f>(((20-15)/(MIN($E$2:$E$8761)-15))*Data[[#This Row],[temperatuur]])+18.151</f>
        <v>14.789655462184873</v>
      </c>
      <c r="G7368" s="7">
        <f>Data[[#This Row],[Tintern ]]-Data[[#This Row],[temperatuur]]</f>
        <v>-1.2103445378151267</v>
      </c>
      <c r="H7368" s="7">
        <f>ROUND(IF(Data[[#This Row],[deltaT]]&gt;0,(Data[[#This Row],[Tintern ]]-Data[[#This Row],[temperatuur]])*Uitgangspunten!$B$9,0),1)</f>
        <v>0</v>
      </c>
      <c r="I7368"/>
      <c r="J7368"/>
      <c r="K7368" s="6"/>
      <c r="O7368" s="5"/>
      <c r="P7368" s="8"/>
      <c r="U7368"/>
      <c r="V7368"/>
    </row>
    <row r="7369" spans="1:22" x14ac:dyDescent="0.25">
      <c r="A7369">
        <v>2008</v>
      </c>
      <c r="B7369">
        <v>7</v>
      </c>
      <c r="C7369">
        <v>19</v>
      </c>
      <c r="D7369">
        <v>14</v>
      </c>
      <c r="E7369" s="13">
        <v>17.400000000000002</v>
      </c>
      <c r="F7369" s="7">
        <f>(((20-15)/(MIN($E$2:$E$8761)-15))*Data[[#This Row],[temperatuur]])+18.151</f>
        <v>14.495537815126049</v>
      </c>
      <c r="G7369" s="7">
        <f>Data[[#This Row],[Tintern ]]-Data[[#This Row],[temperatuur]]</f>
        <v>-2.9044621848739531</v>
      </c>
      <c r="H7369" s="7">
        <f>ROUND(IF(Data[[#This Row],[deltaT]]&gt;0,(Data[[#This Row],[Tintern ]]-Data[[#This Row],[temperatuur]])*Uitgangspunten!$B$9,0),1)</f>
        <v>0</v>
      </c>
      <c r="I7369"/>
      <c r="J7369"/>
      <c r="K7369" s="6"/>
      <c r="O7369" s="5"/>
      <c r="P7369" s="8"/>
      <c r="U7369"/>
      <c r="V7369"/>
    </row>
    <row r="7370" spans="1:22" x14ac:dyDescent="0.25">
      <c r="A7370">
        <v>2008</v>
      </c>
      <c r="B7370">
        <v>7</v>
      </c>
      <c r="C7370">
        <v>19</v>
      </c>
      <c r="D7370">
        <v>15</v>
      </c>
      <c r="E7370" s="13">
        <v>16.3</v>
      </c>
      <c r="F7370" s="7">
        <f>(((20-15)/(MIN($E$2:$E$8761)-15))*Data[[#This Row],[temperatuur]])+18.151</f>
        <v>14.72663025210084</v>
      </c>
      <c r="G7370" s="7">
        <f>Data[[#This Row],[Tintern ]]-Data[[#This Row],[temperatuur]]</f>
        <v>-1.5733697478991608</v>
      </c>
      <c r="H7370" s="7">
        <f>ROUND(IF(Data[[#This Row],[deltaT]]&gt;0,(Data[[#This Row],[Tintern ]]-Data[[#This Row],[temperatuur]])*Uitgangspunten!$B$9,0),1)</f>
        <v>0</v>
      </c>
      <c r="I7370">
        <f>(MAX(E7346:E7369)+MIN(E7346:E7369))/20</f>
        <v>1.7150000000000003</v>
      </c>
      <c r="J7370"/>
      <c r="K7370" s="6"/>
      <c r="O7370" s="5"/>
      <c r="P7370" s="8"/>
      <c r="U7370"/>
      <c r="V7370"/>
    </row>
    <row r="7371" spans="1:22" x14ac:dyDescent="0.25">
      <c r="A7371">
        <v>2008</v>
      </c>
      <c r="B7371">
        <v>7</v>
      </c>
      <c r="C7371">
        <v>19</v>
      </c>
      <c r="D7371">
        <v>16</v>
      </c>
      <c r="E7371" s="13">
        <v>17.900000000000002</v>
      </c>
      <c r="F7371" s="7">
        <f>(((20-15)/(MIN($E$2:$E$8761)-15))*Data[[#This Row],[temperatuur]])+18.151</f>
        <v>14.390495798319327</v>
      </c>
      <c r="G7371" s="7">
        <f>Data[[#This Row],[Tintern ]]-Data[[#This Row],[temperatuur]]</f>
        <v>-3.5095042016806755</v>
      </c>
      <c r="H7371" s="7">
        <f>ROUND(IF(Data[[#This Row],[deltaT]]&gt;0,(Data[[#This Row],[Tintern ]]-Data[[#This Row],[temperatuur]])*Uitgangspunten!$B$9,0),1)</f>
        <v>0</v>
      </c>
      <c r="I7371"/>
      <c r="J7371"/>
      <c r="K7371" s="6"/>
      <c r="O7371" s="5"/>
      <c r="P7371" s="8"/>
      <c r="U7371"/>
      <c r="V7371"/>
    </row>
    <row r="7372" spans="1:22" x14ac:dyDescent="0.25">
      <c r="A7372">
        <v>2008</v>
      </c>
      <c r="B7372">
        <v>7</v>
      </c>
      <c r="C7372">
        <v>19</v>
      </c>
      <c r="D7372">
        <v>17</v>
      </c>
      <c r="E7372" s="13">
        <v>18.100000000000001</v>
      </c>
      <c r="F7372" s="7">
        <f>(((20-15)/(MIN($E$2:$E$8761)-15))*Data[[#This Row],[temperatuur]])+18.151</f>
        <v>14.348478991596638</v>
      </c>
      <c r="G7372" s="7">
        <f>Data[[#This Row],[Tintern ]]-Data[[#This Row],[temperatuur]]</f>
        <v>-3.7515210084033637</v>
      </c>
      <c r="H7372" s="7">
        <f>ROUND(IF(Data[[#This Row],[deltaT]]&gt;0,(Data[[#This Row],[Tintern ]]-Data[[#This Row],[temperatuur]])*Uitgangspunten!$B$9,0),1)</f>
        <v>0</v>
      </c>
      <c r="I7372"/>
      <c r="J7372"/>
      <c r="K7372" s="6"/>
      <c r="O7372" s="5"/>
      <c r="P7372" s="8"/>
      <c r="U7372"/>
      <c r="V7372"/>
    </row>
    <row r="7373" spans="1:22" x14ac:dyDescent="0.25">
      <c r="A7373">
        <v>2008</v>
      </c>
      <c r="B7373">
        <v>7</v>
      </c>
      <c r="C7373">
        <v>19</v>
      </c>
      <c r="D7373">
        <v>18</v>
      </c>
      <c r="E7373" s="13">
        <v>18.400000000000002</v>
      </c>
      <c r="F7373" s="7">
        <f>(((20-15)/(MIN($E$2:$E$8761)-15))*Data[[#This Row],[temperatuur]])+18.151</f>
        <v>14.285453781512604</v>
      </c>
      <c r="G7373" s="7">
        <f>Data[[#This Row],[Tintern ]]-Data[[#This Row],[temperatuur]]</f>
        <v>-4.1145462184873978</v>
      </c>
      <c r="H7373" s="7">
        <f>ROUND(IF(Data[[#This Row],[deltaT]]&gt;0,(Data[[#This Row],[Tintern ]]-Data[[#This Row],[temperatuur]])*Uitgangspunten!$B$9,0),1)</f>
        <v>0</v>
      </c>
      <c r="I7373"/>
      <c r="J7373"/>
      <c r="K7373" s="6"/>
      <c r="O7373" s="5"/>
      <c r="P7373" s="8"/>
      <c r="U7373"/>
      <c r="V7373"/>
    </row>
    <row r="7374" spans="1:22" x14ac:dyDescent="0.25">
      <c r="A7374">
        <v>2008</v>
      </c>
      <c r="B7374">
        <v>7</v>
      </c>
      <c r="C7374">
        <v>20</v>
      </c>
      <c r="D7374">
        <v>7</v>
      </c>
      <c r="E7374" s="13">
        <v>15.100000000000001</v>
      </c>
      <c r="F7374" s="7">
        <f>(((20-15)/(MIN($E$2:$E$8761)-15))*Data[[#This Row],[temperatuur]])+18.151</f>
        <v>14.978731092436973</v>
      </c>
      <c r="G7374" s="7">
        <f>Data[[#This Row],[Tintern ]]-Data[[#This Row],[temperatuur]]</f>
        <v>-0.12126890756302799</v>
      </c>
      <c r="H7374" s="7">
        <f>ROUND(IF(Data[[#This Row],[deltaT]]&gt;0,(Data[[#This Row],[Tintern ]]-Data[[#This Row],[temperatuur]])*Uitgangspunten!$B$9,0),1)</f>
        <v>0</v>
      </c>
      <c r="I7374"/>
      <c r="J7374"/>
      <c r="K7374" s="6"/>
      <c r="O7374" s="5"/>
      <c r="P7374" s="8"/>
      <c r="U7374"/>
      <c r="V7374"/>
    </row>
    <row r="7375" spans="1:22" x14ac:dyDescent="0.25">
      <c r="A7375">
        <v>2008</v>
      </c>
      <c r="B7375">
        <v>7</v>
      </c>
      <c r="C7375">
        <v>20</v>
      </c>
      <c r="D7375">
        <v>8</v>
      </c>
      <c r="E7375" s="13">
        <v>16.3</v>
      </c>
      <c r="F7375" s="7">
        <f>(((20-15)/(MIN($E$2:$E$8761)-15))*Data[[#This Row],[temperatuur]])+18.151</f>
        <v>14.72663025210084</v>
      </c>
      <c r="G7375" s="7">
        <f>Data[[#This Row],[Tintern ]]-Data[[#This Row],[temperatuur]]</f>
        <v>-1.5733697478991608</v>
      </c>
      <c r="H7375" s="7">
        <f>ROUND(IF(Data[[#This Row],[deltaT]]&gt;0,(Data[[#This Row],[Tintern ]]-Data[[#This Row],[temperatuur]])*Uitgangspunten!$B$9,0),1)</f>
        <v>0</v>
      </c>
      <c r="I7375"/>
      <c r="J7375"/>
      <c r="K7375" s="6"/>
      <c r="O7375" s="5"/>
      <c r="P7375" s="8"/>
      <c r="U7375"/>
      <c r="V7375"/>
    </row>
    <row r="7376" spans="1:22" x14ac:dyDescent="0.25">
      <c r="A7376">
        <v>2008</v>
      </c>
      <c r="B7376">
        <v>7</v>
      </c>
      <c r="C7376">
        <v>20</v>
      </c>
      <c r="D7376">
        <v>11</v>
      </c>
      <c r="E7376" s="13">
        <v>16</v>
      </c>
      <c r="F7376" s="7">
        <f>(((20-15)/(MIN($E$2:$E$8761)-15))*Data[[#This Row],[temperatuur]])+18.151</f>
        <v>14.789655462184873</v>
      </c>
      <c r="G7376" s="7">
        <f>Data[[#This Row],[Tintern ]]-Data[[#This Row],[temperatuur]]</f>
        <v>-1.2103445378151267</v>
      </c>
      <c r="H7376" s="7">
        <f>ROUND(IF(Data[[#This Row],[deltaT]]&gt;0,(Data[[#This Row],[Tintern ]]-Data[[#This Row],[temperatuur]])*Uitgangspunten!$B$9,0),1)</f>
        <v>0</v>
      </c>
      <c r="I7376"/>
      <c r="J7376"/>
      <c r="K7376" s="6"/>
      <c r="O7376" s="5"/>
      <c r="P7376" s="8"/>
      <c r="U7376"/>
      <c r="V7376"/>
    </row>
    <row r="7377" spans="1:22" x14ac:dyDescent="0.25">
      <c r="A7377">
        <v>2008</v>
      </c>
      <c r="B7377">
        <v>7</v>
      </c>
      <c r="C7377">
        <v>20</v>
      </c>
      <c r="D7377">
        <v>16</v>
      </c>
      <c r="E7377" s="13">
        <v>16.5</v>
      </c>
      <c r="F7377" s="7">
        <f>(((20-15)/(MIN($E$2:$E$8761)-15))*Data[[#This Row],[temperatuur]])+18.151</f>
        <v>14.684613445378151</v>
      </c>
      <c r="G7377" s="7">
        <f>Data[[#This Row],[Tintern ]]-Data[[#This Row],[temperatuur]]</f>
        <v>-1.8153865546218491</v>
      </c>
      <c r="H7377" s="7">
        <f>ROUND(IF(Data[[#This Row],[deltaT]]&gt;0,(Data[[#This Row],[Tintern ]]-Data[[#This Row],[temperatuur]])*Uitgangspunten!$B$9,0),1)</f>
        <v>0</v>
      </c>
      <c r="I7377"/>
      <c r="J7377"/>
      <c r="K7377" s="6"/>
      <c r="O7377" s="5"/>
      <c r="P7377" s="8"/>
      <c r="U7377"/>
      <c r="V7377"/>
    </row>
    <row r="7378" spans="1:22" x14ac:dyDescent="0.25">
      <c r="A7378">
        <v>2008</v>
      </c>
      <c r="B7378">
        <v>7</v>
      </c>
      <c r="C7378">
        <v>20</v>
      </c>
      <c r="D7378">
        <v>17</v>
      </c>
      <c r="E7378" s="13">
        <v>15.600000000000001</v>
      </c>
      <c r="F7378" s="7">
        <f>(((20-15)/(MIN($E$2:$E$8761)-15))*Data[[#This Row],[temperatuur]])+18.151</f>
        <v>14.873689075630251</v>
      </c>
      <c r="G7378" s="7">
        <f>Data[[#This Row],[Tintern ]]-Data[[#This Row],[temperatuur]]</f>
        <v>-0.72631092436975031</v>
      </c>
      <c r="H7378" s="7">
        <f>ROUND(IF(Data[[#This Row],[deltaT]]&gt;0,(Data[[#This Row],[Tintern ]]-Data[[#This Row],[temperatuur]])*Uitgangspunten!$B$9,0),1)</f>
        <v>0</v>
      </c>
      <c r="I7378"/>
      <c r="J7378"/>
      <c r="K7378" s="6"/>
      <c r="O7378" s="5"/>
      <c r="P7378" s="8"/>
      <c r="U7378"/>
      <c r="V7378"/>
    </row>
    <row r="7379" spans="1:22" x14ac:dyDescent="0.25">
      <c r="A7379">
        <v>2008</v>
      </c>
      <c r="B7379">
        <v>7</v>
      </c>
      <c r="C7379">
        <v>20</v>
      </c>
      <c r="D7379">
        <v>18</v>
      </c>
      <c r="E7379" s="13">
        <v>15.200000000000001</v>
      </c>
      <c r="F7379" s="7">
        <f>(((20-15)/(MIN($E$2:$E$8761)-15))*Data[[#This Row],[temperatuur]])+18.151</f>
        <v>14.957722689075631</v>
      </c>
      <c r="G7379" s="7">
        <f>Data[[#This Row],[Tintern ]]-Data[[#This Row],[temperatuur]]</f>
        <v>-0.24227731092437033</v>
      </c>
      <c r="H7379" s="7">
        <f>ROUND(IF(Data[[#This Row],[deltaT]]&gt;0,(Data[[#This Row],[Tintern ]]-Data[[#This Row],[temperatuur]])*Uitgangspunten!$B$9,0),1)</f>
        <v>0</v>
      </c>
      <c r="I7379"/>
      <c r="J7379"/>
      <c r="K7379" s="6"/>
      <c r="O7379" s="5"/>
      <c r="P7379" s="8"/>
      <c r="U7379"/>
      <c r="V7379"/>
    </row>
    <row r="7380" spans="1:22" x14ac:dyDescent="0.25">
      <c r="A7380">
        <v>2008</v>
      </c>
      <c r="B7380">
        <v>7</v>
      </c>
      <c r="C7380">
        <v>21</v>
      </c>
      <c r="D7380">
        <v>16</v>
      </c>
      <c r="E7380" s="13">
        <v>15.4</v>
      </c>
      <c r="F7380" s="7">
        <f>(((20-15)/(MIN($E$2:$E$8761)-15))*Data[[#This Row],[temperatuur]])+18.151</f>
        <v>14.915705882352942</v>
      </c>
      <c r="G7380" s="7">
        <f>Data[[#This Row],[Tintern ]]-Data[[#This Row],[temperatuur]]</f>
        <v>-0.48429411764705854</v>
      </c>
      <c r="H7380" s="7">
        <f>ROUND(IF(Data[[#This Row],[deltaT]]&gt;0,(Data[[#This Row],[Tintern ]]-Data[[#This Row],[temperatuur]])*Uitgangspunten!$B$9,0),1)</f>
        <v>0</v>
      </c>
      <c r="I7380"/>
      <c r="J7380"/>
      <c r="K7380" s="6"/>
      <c r="O7380" s="5"/>
      <c r="P7380" s="8"/>
      <c r="U7380"/>
      <c r="V7380"/>
    </row>
    <row r="7381" spans="1:22" x14ac:dyDescent="0.25">
      <c r="A7381">
        <v>2008</v>
      </c>
      <c r="B7381">
        <v>7</v>
      </c>
      <c r="C7381">
        <v>21</v>
      </c>
      <c r="D7381">
        <v>17</v>
      </c>
      <c r="E7381" s="13">
        <v>15.700000000000001</v>
      </c>
      <c r="F7381" s="7">
        <f>(((20-15)/(MIN($E$2:$E$8761)-15))*Data[[#This Row],[temperatuur]])+18.151</f>
        <v>14.852680672268907</v>
      </c>
      <c r="G7381" s="7">
        <f>Data[[#This Row],[Tintern ]]-Data[[#This Row],[temperatuur]]</f>
        <v>-0.84731932773109442</v>
      </c>
      <c r="H7381" s="7">
        <f>ROUND(IF(Data[[#This Row],[deltaT]]&gt;0,(Data[[#This Row],[Tintern ]]-Data[[#This Row],[temperatuur]])*Uitgangspunten!$B$9,0),1)</f>
        <v>0</v>
      </c>
      <c r="I7381"/>
      <c r="J7381"/>
      <c r="K7381" s="6"/>
      <c r="O7381" s="5"/>
      <c r="P7381" s="8"/>
      <c r="U7381"/>
      <c r="V7381"/>
    </row>
    <row r="7382" spans="1:22" x14ac:dyDescent="0.25">
      <c r="A7382">
        <v>2008</v>
      </c>
      <c r="B7382">
        <v>7</v>
      </c>
      <c r="C7382">
        <v>21</v>
      </c>
      <c r="D7382">
        <v>18</v>
      </c>
      <c r="E7382" s="13">
        <v>15.5</v>
      </c>
      <c r="F7382" s="7">
        <f>(((20-15)/(MIN($E$2:$E$8761)-15))*Data[[#This Row],[temperatuur]])+18.151</f>
        <v>14.894697478991596</v>
      </c>
      <c r="G7382" s="7">
        <f>Data[[#This Row],[Tintern ]]-Data[[#This Row],[temperatuur]]</f>
        <v>-0.60530252100840443</v>
      </c>
      <c r="H7382" s="7">
        <f>ROUND(IF(Data[[#This Row],[deltaT]]&gt;0,(Data[[#This Row],[Tintern ]]-Data[[#This Row],[temperatuur]])*Uitgangspunten!$B$9,0),1)</f>
        <v>0</v>
      </c>
      <c r="I7382"/>
      <c r="J7382"/>
      <c r="K7382" s="6"/>
      <c r="O7382" s="5"/>
      <c r="P7382" s="8"/>
      <c r="U7382"/>
      <c r="V7382"/>
    </row>
    <row r="7383" spans="1:22" x14ac:dyDescent="0.25">
      <c r="A7383">
        <v>2008</v>
      </c>
      <c r="B7383">
        <v>7</v>
      </c>
      <c r="C7383">
        <v>22</v>
      </c>
      <c r="D7383">
        <v>8</v>
      </c>
      <c r="E7383" s="13">
        <v>16</v>
      </c>
      <c r="F7383" s="7">
        <f>(((20-15)/(MIN($E$2:$E$8761)-15))*Data[[#This Row],[temperatuur]])+18.151</f>
        <v>14.789655462184873</v>
      </c>
      <c r="G7383" s="7">
        <f>Data[[#This Row],[Tintern ]]-Data[[#This Row],[temperatuur]]</f>
        <v>-1.2103445378151267</v>
      </c>
      <c r="H7383" s="7">
        <f>ROUND(IF(Data[[#This Row],[deltaT]]&gt;0,(Data[[#This Row],[Tintern ]]-Data[[#This Row],[temperatuur]])*Uitgangspunten!$B$9,0),1)</f>
        <v>0</v>
      </c>
      <c r="I7383"/>
      <c r="J7383"/>
      <c r="K7383" s="6"/>
      <c r="O7383" s="5"/>
      <c r="P7383" s="8"/>
      <c r="U7383"/>
      <c r="V7383"/>
    </row>
    <row r="7384" spans="1:22" x14ac:dyDescent="0.25">
      <c r="A7384">
        <v>2008</v>
      </c>
      <c r="B7384">
        <v>7</v>
      </c>
      <c r="C7384">
        <v>22</v>
      </c>
      <c r="D7384">
        <v>9</v>
      </c>
      <c r="E7384" s="13">
        <v>16.600000000000001</v>
      </c>
      <c r="F7384" s="7">
        <f>(((20-15)/(MIN($E$2:$E$8761)-15))*Data[[#This Row],[temperatuur]])+18.151</f>
        <v>14.663605042016806</v>
      </c>
      <c r="G7384" s="7">
        <f>Data[[#This Row],[Tintern ]]-Data[[#This Row],[temperatuur]]</f>
        <v>-1.9363949579831949</v>
      </c>
      <c r="H7384" s="7">
        <f>ROUND(IF(Data[[#This Row],[deltaT]]&gt;0,(Data[[#This Row],[Tintern ]]-Data[[#This Row],[temperatuur]])*Uitgangspunten!$B$9,0),1)</f>
        <v>0</v>
      </c>
      <c r="I7384"/>
      <c r="J7384"/>
      <c r="K7384" s="6"/>
      <c r="O7384" s="5"/>
      <c r="P7384" s="8"/>
      <c r="U7384"/>
      <c r="V7384"/>
    </row>
    <row r="7385" spans="1:22" x14ac:dyDescent="0.25">
      <c r="A7385">
        <v>2008</v>
      </c>
      <c r="B7385">
        <v>7</v>
      </c>
      <c r="C7385">
        <v>22</v>
      </c>
      <c r="D7385">
        <v>10</v>
      </c>
      <c r="E7385" s="13">
        <v>17.3</v>
      </c>
      <c r="F7385" s="7">
        <f>(((20-15)/(MIN($E$2:$E$8761)-15))*Data[[#This Row],[temperatuur]])+18.151</f>
        <v>14.516546218487395</v>
      </c>
      <c r="G7385" s="7">
        <f>Data[[#This Row],[Tintern ]]-Data[[#This Row],[temperatuur]]</f>
        <v>-2.7834537815126055</v>
      </c>
      <c r="H7385" s="7">
        <f>ROUND(IF(Data[[#This Row],[deltaT]]&gt;0,(Data[[#This Row],[Tintern ]]-Data[[#This Row],[temperatuur]])*Uitgangspunten!$B$9,0),1)</f>
        <v>0</v>
      </c>
      <c r="I7385"/>
      <c r="J7385"/>
      <c r="K7385" s="6"/>
      <c r="O7385" s="5"/>
      <c r="P7385" s="8"/>
      <c r="U7385"/>
      <c r="V7385"/>
    </row>
    <row r="7386" spans="1:22" x14ac:dyDescent="0.25">
      <c r="A7386">
        <v>2008</v>
      </c>
      <c r="B7386">
        <v>7</v>
      </c>
      <c r="C7386">
        <v>22</v>
      </c>
      <c r="D7386">
        <v>11</v>
      </c>
      <c r="E7386" s="13">
        <v>18.5</v>
      </c>
      <c r="F7386" s="7">
        <f>(((20-15)/(MIN($E$2:$E$8761)-15))*Data[[#This Row],[temperatuur]])+18.151</f>
        <v>14.26444537815126</v>
      </c>
      <c r="G7386" s="7">
        <f>Data[[#This Row],[Tintern ]]-Data[[#This Row],[temperatuur]]</f>
        <v>-4.2355546218487401</v>
      </c>
      <c r="H7386" s="7">
        <f>ROUND(IF(Data[[#This Row],[deltaT]]&gt;0,(Data[[#This Row],[Tintern ]]-Data[[#This Row],[temperatuur]])*Uitgangspunten!$B$9,0),1)</f>
        <v>0</v>
      </c>
      <c r="I7386"/>
      <c r="J7386"/>
      <c r="K7386" s="6"/>
      <c r="O7386" s="5"/>
      <c r="P7386" s="8"/>
      <c r="U7386"/>
      <c r="V7386"/>
    </row>
    <row r="7387" spans="1:22" x14ac:dyDescent="0.25">
      <c r="A7387">
        <v>2008</v>
      </c>
      <c r="B7387">
        <v>7</v>
      </c>
      <c r="C7387">
        <v>22</v>
      </c>
      <c r="D7387">
        <v>12</v>
      </c>
      <c r="E7387" s="13">
        <v>19.200000000000003</v>
      </c>
      <c r="F7387" s="7">
        <f>(((20-15)/(MIN($E$2:$E$8761)-15))*Data[[#This Row],[temperatuur]])+18.151</f>
        <v>14.117386554621849</v>
      </c>
      <c r="G7387" s="7">
        <f>Data[[#This Row],[Tintern ]]-Data[[#This Row],[temperatuur]]</f>
        <v>-5.0826134453781542</v>
      </c>
      <c r="H7387" s="7">
        <f>ROUND(IF(Data[[#This Row],[deltaT]]&gt;0,(Data[[#This Row],[Tintern ]]-Data[[#This Row],[temperatuur]])*Uitgangspunten!$B$9,0),1)</f>
        <v>0</v>
      </c>
      <c r="I7387"/>
      <c r="J7387"/>
      <c r="K7387" s="6"/>
      <c r="O7387" s="5"/>
      <c r="P7387" s="8"/>
      <c r="U7387"/>
      <c r="V7387"/>
    </row>
    <row r="7388" spans="1:22" x14ac:dyDescent="0.25">
      <c r="A7388">
        <v>2008</v>
      </c>
      <c r="B7388">
        <v>7</v>
      </c>
      <c r="C7388">
        <v>22</v>
      </c>
      <c r="D7388">
        <v>13</v>
      </c>
      <c r="E7388" s="13">
        <v>19.600000000000001</v>
      </c>
      <c r="F7388" s="7">
        <f>(((20-15)/(MIN($E$2:$E$8761)-15))*Data[[#This Row],[temperatuur]])+18.151</f>
        <v>14.033352941176471</v>
      </c>
      <c r="G7388" s="7">
        <f>Data[[#This Row],[Tintern ]]-Data[[#This Row],[temperatuur]]</f>
        <v>-5.5666470588235306</v>
      </c>
      <c r="H7388" s="7">
        <f>ROUND(IF(Data[[#This Row],[deltaT]]&gt;0,(Data[[#This Row],[Tintern ]]-Data[[#This Row],[temperatuur]])*Uitgangspunten!$B$9,0),1)</f>
        <v>0</v>
      </c>
      <c r="I7388"/>
      <c r="J7388"/>
      <c r="K7388" s="6"/>
      <c r="O7388" s="5"/>
      <c r="P7388" s="8"/>
      <c r="U7388"/>
      <c r="V7388"/>
    </row>
    <row r="7389" spans="1:22" x14ac:dyDescent="0.25">
      <c r="A7389">
        <v>2008</v>
      </c>
      <c r="B7389">
        <v>7</v>
      </c>
      <c r="C7389">
        <v>22</v>
      </c>
      <c r="D7389">
        <v>14</v>
      </c>
      <c r="E7389" s="13">
        <v>20.200000000000003</v>
      </c>
      <c r="F7389" s="7">
        <f>(((20-15)/(MIN($E$2:$E$8761)-15))*Data[[#This Row],[temperatuur]])+18.151</f>
        <v>13.907302521008402</v>
      </c>
      <c r="G7389" s="7">
        <f>Data[[#This Row],[Tintern ]]-Data[[#This Row],[temperatuur]]</f>
        <v>-6.2926974789916006</v>
      </c>
      <c r="H7389" s="7">
        <f>ROUND(IF(Data[[#This Row],[deltaT]]&gt;0,(Data[[#This Row],[Tintern ]]-Data[[#This Row],[temperatuur]])*Uitgangspunten!$B$9,0),1)</f>
        <v>0</v>
      </c>
      <c r="I7389"/>
      <c r="J7389"/>
      <c r="K7389" s="6"/>
      <c r="O7389" s="5"/>
      <c r="P7389" s="8"/>
      <c r="U7389"/>
      <c r="V7389"/>
    </row>
    <row r="7390" spans="1:22" x14ac:dyDescent="0.25">
      <c r="A7390">
        <v>2008</v>
      </c>
      <c r="B7390">
        <v>7</v>
      </c>
      <c r="C7390">
        <v>22</v>
      </c>
      <c r="D7390">
        <v>15</v>
      </c>
      <c r="E7390" s="13">
        <v>19.700000000000003</v>
      </c>
      <c r="F7390" s="7">
        <f>(((20-15)/(MIN($E$2:$E$8761)-15))*Data[[#This Row],[temperatuur]])+18.151</f>
        <v>14.012344537815125</v>
      </c>
      <c r="G7390" s="7">
        <f>Data[[#This Row],[Tintern ]]-Data[[#This Row],[temperatuur]]</f>
        <v>-5.6876554621848783</v>
      </c>
      <c r="H7390" s="7">
        <f>ROUND(IF(Data[[#This Row],[deltaT]]&gt;0,(Data[[#This Row],[Tintern ]]-Data[[#This Row],[temperatuur]])*Uitgangspunten!$B$9,0),1)</f>
        <v>0</v>
      </c>
      <c r="I7390"/>
      <c r="J7390"/>
      <c r="K7390" s="6"/>
      <c r="O7390" s="5"/>
      <c r="P7390" s="8"/>
      <c r="U7390"/>
      <c r="V7390"/>
    </row>
    <row r="7391" spans="1:22" x14ac:dyDescent="0.25">
      <c r="A7391">
        <v>2008</v>
      </c>
      <c r="B7391">
        <v>7</v>
      </c>
      <c r="C7391">
        <v>22</v>
      </c>
      <c r="D7391">
        <v>16</v>
      </c>
      <c r="E7391" s="13">
        <v>18.900000000000002</v>
      </c>
      <c r="F7391" s="7">
        <f>(((20-15)/(MIN($E$2:$E$8761)-15))*Data[[#This Row],[temperatuur]])+18.151</f>
        <v>14.180411764705882</v>
      </c>
      <c r="G7391" s="7">
        <f>Data[[#This Row],[Tintern ]]-Data[[#This Row],[temperatuur]]</f>
        <v>-4.7195882352941201</v>
      </c>
      <c r="H7391" s="7">
        <f>ROUND(IF(Data[[#This Row],[deltaT]]&gt;0,(Data[[#This Row],[Tintern ]]-Data[[#This Row],[temperatuur]])*Uitgangspunten!$B$9,0),1)</f>
        <v>0</v>
      </c>
      <c r="I7391"/>
      <c r="J7391"/>
      <c r="K7391" s="6"/>
      <c r="O7391" s="5"/>
      <c r="P7391" s="8"/>
      <c r="U7391"/>
      <c r="V7391"/>
    </row>
    <row r="7392" spans="1:22" x14ac:dyDescent="0.25">
      <c r="A7392">
        <v>2008</v>
      </c>
      <c r="B7392">
        <v>7</v>
      </c>
      <c r="C7392">
        <v>22</v>
      </c>
      <c r="D7392">
        <v>17</v>
      </c>
      <c r="E7392" s="13">
        <v>18.100000000000001</v>
      </c>
      <c r="F7392" s="7">
        <f>(((20-15)/(MIN($E$2:$E$8761)-15))*Data[[#This Row],[temperatuur]])+18.151</f>
        <v>14.348478991596638</v>
      </c>
      <c r="G7392" s="7">
        <f>Data[[#This Row],[Tintern ]]-Data[[#This Row],[temperatuur]]</f>
        <v>-3.7515210084033637</v>
      </c>
      <c r="H7392" s="7">
        <f>ROUND(IF(Data[[#This Row],[deltaT]]&gt;0,(Data[[#This Row],[Tintern ]]-Data[[#This Row],[temperatuur]])*Uitgangspunten!$B$9,0),1)</f>
        <v>0</v>
      </c>
      <c r="I7392"/>
      <c r="J7392"/>
      <c r="K7392" s="6"/>
      <c r="O7392" s="5"/>
      <c r="P7392" s="8"/>
      <c r="U7392"/>
      <c r="V7392"/>
    </row>
    <row r="7393" spans="1:22" x14ac:dyDescent="0.25">
      <c r="A7393">
        <v>2008</v>
      </c>
      <c r="B7393">
        <v>7</v>
      </c>
      <c r="C7393">
        <v>22</v>
      </c>
      <c r="D7393">
        <v>18</v>
      </c>
      <c r="E7393" s="13">
        <v>18</v>
      </c>
      <c r="F7393" s="7">
        <f>(((20-15)/(MIN($E$2:$E$8761)-15))*Data[[#This Row],[temperatuur]])+18.151</f>
        <v>14.369487394957982</v>
      </c>
      <c r="G7393" s="7">
        <f>Data[[#This Row],[Tintern ]]-Data[[#This Row],[temperatuur]]</f>
        <v>-3.6305126050420178</v>
      </c>
      <c r="H7393" s="7">
        <f>ROUND(IF(Data[[#This Row],[deltaT]]&gt;0,(Data[[#This Row],[Tintern ]]-Data[[#This Row],[temperatuur]])*Uitgangspunten!$B$9,0),1)</f>
        <v>0</v>
      </c>
      <c r="I7393"/>
      <c r="J7393"/>
      <c r="K7393" s="6"/>
      <c r="O7393" s="5"/>
      <c r="P7393" s="8"/>
      <c r="U7393"/>
      <c r="V7393"/>
    </row>
    <row r="7394" spans="1:22" x14ac:dyDescent="0.25">
      <c r="A7394">
        <v>2008</v>
      </c>
      <c r="B7394">
        <v>7</v>
      </c>
      <c r="C7394">
        <v>22</v>
      </c>
      <c r="D7394">
        <v>19</v>
      </c>
      <c r="E7394" s="13">
        <v>17</v>
      </c>
      <c r="F7394" s="7">
        <f>(((20-15)/(MIN($E$2:$E$8761)-15))*Data[[#This Row],[temperatuur]])+18.151</f>
        <v>14.579571428571429</v>
      </c>
      <c r="G7394" s="7">
        <f>Data[[#This Row],[Tintern ]]-Data[[#This Row],[temperatuur]]</f>
        <v>-2.4204285714285714</v>
      </c>
      <c r="H7394" s="7">
        <f>ROUND(IF(Data[[#This Row],[deltaT]]&gt;0,(Data[[#This Row],[Tintern ]]-Data[[#This Row],[temperatuur]])*Uitgangspunten!$B$9,0),1)</f>
        <v>0</v>
      </c>
      <c r="I7394">
        <f>(MAX(E7370:E7393)+MIN(E7370:E7393))/20</f>
        <v>1.7650000000000001</v>
      </c>
      <c r="J7394"/>
      <c r="K7394" s="6"/>
      <c r="O7394" s="5"/>
      <c r="P7394" s="8"/>
      <c r="U7394"/>
      <c r="V7394"/>
    </row>
    <row r="7395" spans="1:22" x14ac:dyDescent="0.25">
      <c r="A7395">
        <v>2008</v>
      </c>
      <c r="B7395">
        <v>7</v>
      </c>
      <c r="C7395">
        <v>22</v>
      </c>
      <c r="D7395">
        <v>20</v>
      </c>
      <c r="E7395" s="13">
        <v>16.5</v>
      </c>
      <c r="F7395" s="7">
        <f>(((20-15)/(MIN($E$2:$E$8761)-15))*Data[[#This Row],[temperatuur]])+18.151</f>
        <v>14.684613445378151</v>
      </c>
      <c r="G7395" s="7">
        <f>Data[[#This Row],[Tintern ]]-Data[[#This Row],[temperatuur]]</f>
        <v>-1.8153865546218491</v>
      </c>
      <c r="H7395" s="7">
        <f>ROUND(IF(Data[[#This Row],[deltaT]]&gt;0,(Data[[#This Row],[Tintern ]]-Data[[#This Row],[temperatuur]])*Uitgangspunten!$B$9,0),1)</f>
        <v>0</v>
      </c>
      <c r="I7395"/>
      <c r="J7395"/>
      <c r="K7395" s="6"/>
      <c r="O7395" s="5"/>
      <c r="P7395" s="8"/>
      <c r="U7395"/>
      <c r="V7395"/>
    </row>
    <row r="7396" spans="1:22" x14ac:dyDescent="0.25">
      <c r="A7396">
        <v>2008</v>
      </c>
      <c r="B7396">
        <v>7</v>
      </c>
      <c r="C7396">
        <v>22</v>
      </c>
      <c r="D7396">
        <v>21</v>
      </c>
      <c r="E7396" s="13">
        <v>16.100000000000001</v>
      </c>
      <c r="F7396" s="7">
        <f>(((20-15)/(MIN($E$2:$E$8761)-15))*Data[[#This Row],[temperatuur]])+18.151</f>
        <v>14.768647058823529</v>
      </c>
      <c r="G7396" s="7">
        <f>Data[[#This Row],[Tintern ]]-Data[[#This Row],[temperatuur]]</f>
        <v>-1.3313529411764726</v>
      </c>
      <c r="H7396" s="7">
        <f>ROUND(IF(Data[[#This Row],[deltaT]]&gt;0,(Data[[#This Row],[Tintern ]]-Data[[#This Row],[temperatuur]])*Uitgangspunten!$B$9,0),1)</f>
        <v>0</v>
      </c>
      <c r="I7396"/>
      <c r="J7396"/>
      <c r="K7396" s="6"/>
      <c r="O7396" s="5"/>
      <c r="P7396" s="8"/>
      <c r="U7396"/>
      <c r="V7396"/>
    </row>
    <row r="7397" spans="1:22" x14ac:dyDescent="0.25">
      <c r="A7397">
        <v>2008</v>
      </c>
      <c r="B7397">
        <v>7</v>
      </c>
      <c r="C7397">
        <v>22</v>
      </c>
      <c r="D7397">
        <v>22</v>
      </c>
      <c r="E7397" s="13">
        <v>16.2</v>
      </c>
      <c r="F7397" s="7">
        <f>(((20-15)/(MIN($E$2:$E$8761)-15))*Data[[#This Row],[temperatuur]])+18.151</f>
        <v>14.747638655462184</v>
      </c>
      <c r="G7397" s="7">
        <f>Data[[#This Row],[Tintern ]]-Data[[#This Row],[temperatuur]]</f>
        <v>-1.452361344537815</v>
      </c>
      <c r="H7397" s="7">
        <f>ROUND(IF(Data[[#This Row],[deltaT]]&gt;0,(Data[[#This Row],[Tintern ]]-Data[[#This Row],[temperatuur]])*Uitgangspunten!$B$9,0),1)</f>
        <v>0</v>
      </c>
      <c r="I7397"/>
      <c r="J7397"/>
      <c r="K7397" s="6"/>
      <c r="O7397" s="5"/>
      <c r="P7397" s="8"/>
      <c r="U7397"/>
      <c r="V7397"/>
    </row>
    <row r="7398" spans="1:22" x14ac:dyDescent="0.25">
      <c r="A7398">
        <v>2008</v>
      </c>
      <c r="B7398">
        <v>7</v>
      </c>
      <c r="C7398">
        <v>22</v>
      </c>
      <c r="D7398">
        <v>23</v>
      </c>
      <c r="E7398" s="13">
        <v>15.200000000000001</v>
      </c>
      <c r="F7398" s="7">
        <f>(((20-15)/(MIN($E$2:$E$8761)-15))*Data[[#This Row],[temperatuur]])+18.151</f>
        <v>14.957722689075631</v>
      </c>
      <c r="G7398" s="7">
        <f>Data[[#This Row],[Tintern ]]-Data[[#This Row],[temperatuur]]</f>
        <v>-0.24227731092437033</v>
      </c>
      <c r="H7398" s="7">
        <f>ROUND(IF(Data[[#This Row],[deltaT]]&gt;0,(Data[[#This Row],[Tintern ]]-Data[[#This Row],[temperatuur]])*Uitgangspunten!$B$9,0),1)</f>
        <v>0</v>
      </c>
      <c r="I7398"/>
      <c r="J7398"/>
      <c r="K7398" s="6"/>
      <c r="O7398" s="5"/>
      <c r="P7398" s="8"/>
      <c r="U7398"/>
      <c r="V7398"/>
    </row>
    <row r="7399" spans="1:22" x14ac:dyDescent="0.25">
      <c r="A7399">
        <v>2008</v>
      </c>
      <c r="B7399">
        <v>7</v>
      </c>
      <c r="C7399">
        <v>23</v>
      </c>
      <c r="D7399">
        <v>2</v>
      </c>
      <c r="E7399" s="13">
        <v>15.200000000000001</v>
      </c>
      <c r="F7399" s="7">
        <f>(((20-15)/(MIN($E$2:$E$8761)-15))*Data[[#This Row],[temperatuur]])+18.151</f>
        <v>14.957722689075631</v>
      </c>
      <c r="G7399" s="7">
        <f>Data[[#This Row],[Tintern ]]-Data[[#This Row],[temperatuur]]</f>
        <v>-0.24227731092437033</v>
      </c>
      <c r="H7399" s="7">
        <f>ROUND(IF(Data[[#This Row],[deltaT]]&gt;0,(Data[[#This Row],[Tintern ]]-Data[[#This Row],[temperatuur]])*Uitgangspunten!$B$9,0),1)</f>
        <v>0</v>
      </c>
      <c r="I7399"/>
      <c r="J7399"/>
      <c r="K7399" s="6"/>
      <c r="O7399" s="5"/>
      <c r="P7399" s="8"/>
      <c r="U7399"/>
      <c r="V7399"/>
    </row>
    <row r="7400" spans="1:22" x14ac:dyDescent="0.25">
      <c r="A7400">
        <v>2008</v>
      </c>
      <c r="B7400">
        <v>7</v>
      </c>
      <c r="C7400">
        <v>23</v>
      </c>
      <c r="D7400">
        <v>3</v>
      </c>
      <c r="E7400" s="13">
        <v>15.3</v>
      </c>
      <c r="F7400" s="7">
        <f>(((20-15)/(MIN($E$2:$E$8761)-15))*Data[[#This Row],[temperatuur]])+18.151</f>
        <v>14.936714285714285</v>
      </c>
      <c r="G7400" s="7">
        <f>Data[[#This Row],[Tintern ]]-Data[[#This Row],[temperatuur]]</f>
        <v>-0.36328571428571621</v>
      </c>
      <c r="H7400" s="7">
        <f>ROUND(IF(Data[[#This Row],[deltaT]]&gt;0,(Data[[#This Row],[Tintern ]]-Data[[#This Row],[temperatuur]])*Uitgangspunten!$B$9,0),1)</f>
        <v>0</v>
      </c>
      <c r="I7400"/>
      <c r="J7400"/>
      <c r="K7400" s="6"/>
      <c r="O7400" s="5"/>
      <c r="P7400" s="8"/>
      <c r="U7400"/>
      <c r="V7400"/>
    </row>
    <row r="7401" spans="1:22" x14ac:dyDescent="0.25">
      <c r="A7401">
        <v>2008</v>
      </c>
      <c r="B7401">
        <v>7</v>
      </c>
      <c r="C7401">
        <v>23</v>
      </c>
      <c r="D7401">
        <v>4</v>
      </c>
      <c r="E7401" s="13">
        <v>15.3</v>
      </c>
      <c r="F7401" s="7">
        <f>(((20-15)/(MIN($E$2:$E$8761)-15))*Data[[#This Row],[temperatuur]])+18.151</f>
        <v>14.936714285714285</v>
      </c>
      <c r="G7401" s="7">
        <f>Data[[#This Row],[Tintern ]]-Data[[#This Row],[temperatuur]]</f>
        <v>-0.36328571428571621</v>
      </c>
      <c r="H7401" s="7">
        <f>ROUND(IF(Data[[#This Row],[deltaT]]&gt;0,(Data[[#This Row],[Tintern ]]-Data[[#This Row],[temperatuur]])*Uitgangspunten!$B$9,0),1)</f>
        <v>0</v>
      </c>
      <c r="I7401"/>
      <c r="J7401"/>
      <c r="K7401" s="6"/>
      <c r="O7401" s="5"/>
      <c r="P7401" s="8"/>
      <c r="U7401"/>
      <c r="V7401"/>
    </row>
    <row r="7402" spans="1:22" x14ac:dyDescent="0.25">
      <c r="A7402">
        <v>2008</v>
      </c>
      <c r="B7402">
        <v>7</v>
      </c>
      <c r="C7402">
        <v>23</v>
      </c>
      <c r="D7402">
        <v>5</v>
      </c>
      <c r="E7402" s="13">
        <v>15.700000000000001</v>
      </c>
      <c r="F7402" s="7">
        <f>(((20-15)/(MIN($E$2:$E$8761)-15))*Data[[#This Row],[temperatuur]])+18.151</f>
        <v>14.852680672268907</v>
      </c>
      <c r="G7402" s="7">
        <f>Data[[#This Row],[Tintern ]]-Data[[#This Row],[temperatuur]]</f>
        <v>-0.84731932773109442</v>
      </c>
      <c r="H7402" s="7">
        <f>ROUND(IF(Data[[#This Row],[deltaT]]&gt;0,(Data[[#This Row],[Tintern ]]-Data[[#This Row],[temperatuur]])*Uitgangspunten!$B$9,0),1)</f>
        <v>0</v>
      </c>
      <c r="I7402"/>
      <c r="J7402"/>
      <c r="K7402" s="6"/>
      <c r="O7402" s="5"/>
      <c r="P7402" s="8"/>
      <c r="U7402"/>
      <c r="V7402"/>
    </row>
    <row r="7403" spans="1:22" x14ac:dyDescent="0.25">
      <c r="A7403">
        <v>2008</v>
      </c>
      <c r="B7403">
        <v>7</v>
      </c>
      <c r="C7403">
        <v>23</v>
      </c>
      <c r="D7403">
        <v>6</v>
      </c>
      <c r="E7403" s="13">
        <v>16.7</v>
      </c>
      <c r="F7403" s="7">
        <f>(((20-15)/(MIN($E$2:$E$8761)-15))*Data[[#This Row],[temperatuur]])+18.151</f>
        <v>14.642596638655462</v>
      </c>
      <c r="G7403" s="7">
        <f>Data[[#This Row],[Tintern ]]-Data[[#This Row],[temperatuur]]</f>
        <v>-2.0574033613445373</v>
      </c>
      <c r="H7403" s="7">
        <f>ROUND(IF(Data[[#This Row],[deltaT]]&gt;0,(Data[[#This Row],[Tintern ]]-Data[[#This Row],[temperatuur]])*Uitgangspunten!$B$9,0),1)</f>
        <v>0</v>
      </c>
      <c r="I7403"/>
      <c r="J7403"/>
      <c r="K7403" s="6"/>
      <c r="O7403" s="5"/>
      <c r="P7403" s="8"/>
      <c r="U7403"/>
      <c r="V7403"/>
    </row>
    <row r="7404" spans="1:22" x14ac:dyDescent="0.25">
      <c r="A7404">
        <v>2008</v>
      </c>
      <c r="B7404">
        <v>7</v>
      </c>
      <c r="C7404">
        <v>23</v>
      </c>
      <c r="D7404">
        <v>7</v>
      </c>
      <c r="E7404" s="13">
        <v>17.900000000000002</v>
      </c>
      <c r="F7404" s="7">
        <f>(((20-15)/(MIN($E$2:$E$8761)-15))*Data[[#This Row],[temperatuur]])+18.151</f>
        <v>14.390495798319327</v>
      </c>
      <c r="G7404" s="7">
        <f>Data[[#This Row],[Tintern ]]-Data[[#This Row],[temperatuur]]</f>
        <v>-3.5095042016806755</v>
      </c>
      <c r="H7404" s="7">
        <f>ROUND(IF(Data[[#This Row],[deltaT]]&gt;0,(Data[[#This Row],[Tintern ]]-Data[[#This Row],[temperatuur]])*Uitgangspunten!$B$9,0),1)</f>
        <v>0</v>
      </c>
      <c r="I7404"/>
      <c r="J7404"/>
      <c r="K7404" s="6"/>
      <c r="O7404" s="5"/>
      <c r="P7404" s="8"/>
      <c r="U7404"/>
      <c r="V7404"/>
    </row>
    <row r="7405" spans="1:22" x14ac:dyDescent="0.25">
      <c r="A7405">
        <v>2008</v>
      </c>
      <c r="B7405">
        <v>7</v>
      </c>
      <c r="C7405">
        <v>23</v>
      </c>
      <c r="D7405">
        <v>8</v>
      </c>
      <c r="E7405" s="13">
        <v>19.5</v>
      </c>
      <c r="F7405" s="7">
        <f>(((20-15)/(MIN($E$2:$E$8761)-15))*Data[[#This Row],[temperatuur]])+18.151</f>
        <v>14.054361344537815</v>
      </c>
      <c r="G7405" s="7">
        <f>Data[[#This Row],[Tintern ]]-Data[[#This Row],[temperatuur]]</f>
        <v>-5.4456386554621847</v>
      </c>
      <c r="H7405" s="7">
        <f>ROUND(IF(Data[[#This Row],[deltaT]]&gt;0,(Data[[#This Row],[Tintern ]]-Data[[#This Row],[temperatuur]])*Uitgangspunten!$B$9,0),1)</f>
        <v>0</v>
      </c>
      <c r="I7405"/>
      <c r="J7405"/>
      <c r="K7405" s="6"/>
      <c r="O7405" s="5"/>
      <c r="P7405" s="8"/>
      <c r="U7405"/>
      <c r="V7405"/>
    </row>
    <row r="7406" spans="1:22" x14ac:dyDescent="0.25">
      <c r="A7406">
        <v>2008</v>
      </c>
      <c r="B7406">
        <v>7</v>
      </c>
      <c r="C7406">
        <v>23</v>
      </c>
      <c r="D7406">
        <v>9</v>
      </c>
      <c r="E7406" s="13">
        <v>20.200000000000003</v>
      </c>
      <c r="F7406" s="7">
        <f>(((20-15)/(MIN($E$2:$E$8761)-15))*Data[[#This Row],[temperatuur]])+18.151</f>
        <v>13.907302521008402</v>
      </c>
      <c r="G7406" s="7">
        <f>Data[[#This Row],[Tintern ]]-Data[[#This Row],[temperatuur]]</f>
        <v>-6.2926974789916006</v>
      </c>
      <c r="H7406" s="7">
        <f>ROUND(IF(Data[[#This Row],[deltaT]]&gt;0,(Data[[#This Row],[Tintern ]]-Data[[#This Row],[temperatuur]])*Uitgangspunten!$B$9,0),1)</f>
        <v>0</v>
      </c>
      <c r="I7406"/>
      <c r="J7406"/>
      <c r="K7406" s="6"/>
      <c r="O7406" s="5"/>
      <c r="P7406" s="8"/>
      <c r="U7406"/>
      <c r="V7406"/>
    </row>
    <row r="7407" spans="1:22" x14ac:dyDescent="0.25">
      <c r="A7407">
        <v>2008</v>
      </c>
      <c r="B7407">
        <v>7</v>
      </c>
      <c r="C7407">
        <v>23</v>
      </c>
      <c r="D7407">
        <v>10</v>
      </c>
      <c r="E7407" s="13">
        <v>21.1</v>
      </c>
      <c r="F7407" s="7">
        <f>(((20-15)/(MIN($E$2:$E$8761)-15))*Data[[#This Row],[temperatuur]])+18.151</f>
        <v>13.718226890756302</v>
      </c>
      <c r="G7407" s="7">
        <f>Data[[#This Row],[Tintern ]]-Data[[#This Row],[temperatuur]]</f>
        <v>-7.3817731092436993</v>
      </c>
      <c r="H7407" s="7">
        <f>ROUND(IF(Data[[#This Row],[deltaT]]&gt;0,(Data[[#This Row],[Tintern ]]-Data[[#This Row],[temperatuur]])*Uitgangspunten!$B$9,0),1)</f>
        <v>0</v>
      </c>
      <c r="I7407"/>
      <c r="J7407"/>
      <c r="K7407" s="6"/>
      <c r="O7407" s="5"/>
      <c r="P7407" s="8"/>
      <c r="U7407"/>
      <c r="V7407"/>
    </row>
    <row r="7408" spans="1:22" x14ac:dyDescent="0.25">
      <c r="A7408">
        <v>2008</v>
      </c>
      <c r="B7408">
        <v>7</v>
      </c>
      <c r="C7408">
        <v>23</v>
      </c>
      <c r="D7408">
        <v>11</v>
      </c>
      <c r="E7408" s="13">
        <v>21.1</v>
      </c>
      <c r="F7408" s="7">
        <f>(((20-15)/(MIN($E$2:$E$8761)-15))*Data[[#This Row],[temperatuur]])+18.151</f>
        <v>13.718226890756302</v>
      </c>
      <c r="G7408" s="7">
        <f>Data[[#This Row],[Tintern ]]-Data[[#This Row],[temperatuur]]</f>
        <v>-7.3817731092436993</v>
      </c>
      <c r="H7408" s="7">
        <f>ROUND(IF(Data[[#This Row],[deltaT]]&gt;0,(Data[[#This Row],[Tintern ]]-Data[[#This Row],[temperatuur]])*Uitgangspunten!$B$9,0),1)</f>
        <v>0</v>
      </c>
      <c r="I7408"/>
      <c r="J7408"/>
      <c r="K7408" s="6"/>
      <c r="O7408" s="5"/>
      <c r="P7408" s="8"/>
      <c r="U7408"/>
      <c r="V7408"/>
    </row>
    <row r="7409" spans="1:22" x14ac:dyDescent="0.25">
      <c r="A7409">
        <v>2008</v>
      </c>
      <c r="B7409">
        <v>7</v>
      </c>
      <c r="C7409">
        <v>23</v>
      </c>
      <c r="D7409">
        <v>12</v>
      </c>
      <c r="E7409" s="13">
        <v>21.1</v>
      </c>
      <c r="F7409" s="7">
        <f>(((20-15)/(MIN($E$2:$E$8761)-15))*Data[[#This Row],[temperatuur]])+18.151</f>
        <v>13.718226890756302</v>
      </c>
      <c r="G7409" s="7">
        <f>Data[[#This Row],[Tintern ]]-Data[[#This Row],[temperatuur]]</f>
        <v>-7.3817731092436993</v>
      </c>
      <c r="H7409" s="7">
        <f>ROUND(IF(Data[[#This Row],[deltaT]]&gt;0,(Data[[#This Row],[Tintern ]]-Data[[#This Row],[temperatuur]])*Uitgangspunten!$B$9,0),1)</f>
        <v>0</v>
      </c>
      <c r="I7409"/>
      <c r="J7409"/>
      <c r="K7409" s="6"/>
      <c r="O7409" s="5"/>
      <c r="P7409" s="8"/>
      <c r="U7409"/>
      <c r="V7409"/>
    </row>
    <row r="7410" spans="1:22" x14ac:dyDescent="0.25">
      <c r="A7410">
        <v>2008</v>
      </c>
      <c r="B7410">
        <v>7</v>
      </c>
      <c r="C7410">
        <v>23</v>
      </c>
      <c r="D7410">
        <v>13</v>
      </c>
      <c r="E7410" s="13">
        <v>21.200000000000003</v>
      </c>
      <c r="F7410" s="7">
        <f>(((20-15)/(MIN($E$2:$E$8761)-15))*Data[[#This Row],[temperatuur]])+18.151</f>
        <v>13.697218487394956</v>
      </c>
      <c r="G7410" s="7">
        <f>Data[[#This Row],[Tintern ]]-Data[[#This Row],[temperatuur]]</f>
        <v>-7.502781512605047</v>
      </c>
      <c r="H7410" s="7">
        <f>ROUND(IF(Data[[#This Row],[deltaT]]&gt;0,(Data[[#This Row],[Tintern ]]-Data[[#This Row],[temperatuur]])*Uitgangspunten!$B$9,0),1)</f>
        <v>0</v>
      </c>
      <c r="I7410"/>
      <c r="J7410"/>
      <c r="K7410" s="6"/>
      <c r="O7410" s="5"/>
      <c r="P7410" s="8"/>
      <c r="U7410"/>
      <c r="V7410"/>
    </row>
    <row r="7411" spans="1:22" x14ac:dyDescent="0.25">
      <c r="A7411">
        <v>2008</v>
      </c>
      <c r="B7411">
        <v>7</v>
      </c>
      <c r="C7411">
        <v>23</v>
      </c>
      <c r="D7411">
        <v>14</v>
      </c>
      <c r="E7411" s="13">
        <v>22.400000000000002</v>
      </c>
      <c r="F7411" s="7">
        <f>(((20-15)/(MIN($E$2:$E$8761)-15))*Data[[#This Row],[temperatuur]])+18.151</f>
        <v>13.445117647058822</v>
      </c>
      <c r="G7411" s="7">
        <f>Data[[#This Row],[Tintern ]]-Data[[#This Row],[temperatuur]]</f>
        <v>-8.9548823529411798</v>
      </c>
      <c r="H7411" s="7">
        <f>ROUND(IF(Data[[#This Row],[deltaT]]&gt;0,(Data[[#This Row],[Tintern ]]-Data[[#This Row],[temperatuur]])*Uitgangspunten!$B$9,0),1)</f>
        <v>0</v>
      </c>
      <c r="I7411"/>
      <c r="J7411"/>
      <c r="K7411" s="6"/>
      <c r="O7411" s="5"/>
      <c r="P7411" s="8"/>
      <c r="U7411"/>
      <c r="V7411"/>
    </row>
    <row r="7412" spans="1:22" x14ac:dyDescent="0.25">
      <c r="A7412">
        <v>2008</v>
      </c>
      <c r="B7412">
        <v>7</v>
      </c>
      <c r="C7412">
        <v>23</v>
      </c>
      <c r="D7412">
        <v>15</v>
      </c>
      <c r="E7412" s="13">
        <v>23</v>
      </c>
      <c r="F7412" s="7">
        <f>(((20-15)/(MIN($E$2:$E$8761)-15))*Data[[#This Row],[temperatuur]])+18.151</f>
        <v>13.319067226890756</v>
      </c>
      <c r="G7412" s="7">
        <f>Data[[#This Row],[Tintern ]]-Data[[#This Row],[temperatuur]]</f>
        <v>-9.6809327731092445</v>
      </c>
      <c r="H7412" s="7">
        <f>ROUND(IF(Data[[#This Row],[deltaT]]&gt;0,(Data[[#This Row],[Tintern ]]-Data[[#This Row],[temperatuur]])*Uitgangspunten!$B$9,0),1)</f>
        <v>0</v>
      </c>
      <c r="I7412"/>
      <c r="J7412"/>
      <c r="K7412" s="6"/>
      <c r="O7412" s="5"/>
      <c r="P7412" s="8"/>
      <c r="U7412"/>
      <c r="V7412"/>
    </row>
    <row r="7413" spans="1:22" x14ac:dyDescent="0.25">
      <c r="A7413">
        <v>2008</v>
      </c>
      <c r="B7413">
        <v>7</v>
      </c>
      <c r="C7413">
        <v>23</v>
      </c>
      <c r="D7413">
        <v>16</v>
      </c>
      <c r="E7413" s="13">
        <v>22.900000000000002</v>
      </c>
      <c r="F7413" s="7">
        <f>(((20-15)/(MIN($E$2:$E$8761)-15))*Data[[#This Row],[temperatuur]])+18.151</f>
        <v>13.3400756302521</v>
      </c>
      <c r="G7413" s="7">
        <f>Data[[#This Row],[Tintern ]]-Data[[#This Row],[temperatuur]]</f>
        <v>-9.5599243697479022</v>
      </c>
      <c r="H7413" s="7">
        <f>ROUND(IF(Data[[#This Row],[deltaT]]&gt;0,(Data[[#This Row],[Tintern ]]-Data[[#This Row],[temperatuur]])*Uitgangspunten!$B$9,0),1)</f>
        <v>0</v>
      </c>
      <c r="I7413"/>
      <c r="J7413"/>
      <c r="K7413" s="6"/>
      <c r="O7413" s="5"/>
      <c r="P7413" s="8"/>
      <c r="U7413"/>
      <c r="V7413"/>
    </row>
    <row r="7414" spans="1:22" x14ac:dyDescent="0.25">
      <c r="A7414">
        <v>2008</v>
      </c>
      <c r="B7414">
        <v>7</v>
      </c>
      <c r="C7414">
        <v>23</v>
      </c>
      <c r="D7414">
        <v>17</v>
      </c>
      <c r="E7414" s="13">
        <v>21.400000000000002</v>
      </c>
      <c r="F7414" s="7">
        <f>(((20-15)/(MIN($E$2:$E$8761)-15))*Data[[#This Row],[temperatuur]])+18.151</f>
        <v>13.655201680672267</v>
      </c>
      <c r="G7414" s="7">
        <f>Data[[#This Row],[Tintern ]]-Data[[#This Row],[temperatuur]]</f>
        <v>-7.7447983193277352</v>
      </c>
      <c r="H7414" s="7">
        <f>ROUND(IF(Data[[#This Row],[deltaT]]&gt;0,(Data[[#This Row],[Tintern ]]-Data[[#This Row],[temperatuur]])*Uitgangspunten!$B$9,0),1)</f>
        <v>0</v>
      </c>
      <c r="I7414"/>
      <c r="J7414"/>
      <c r="K7414" s="6"/>
      <c r="O7414" s="5"/>
      <c r="P7414" s="8"/>
      <c r="U7414"/>
      <c r="V7414"/>
    </row>
    <row r="7415" spans="1:22" x14ac:dyDescent="0.25">
      <c r="A7415">
        <v>2008</v>
      </c>
      <c r="B7415">
        <v>7</v>
      </c>
      <c r="C7415">
        <v>23</v>
      </c>
      <c r="D7415">
        <v>18</v>
      </c>
      <c r="E7415" s="13">
        <v>20.5</v>
      </c>
      <c r="F7415" s="7">
        <f>(((20-15)/(MIN($E$2:$E$8761)-15))*Data[[#This Row],[temperatuur]])+18.151</f>
        <v>13.844277310924369</v>
      </c>
      <c r="G7415" s="7">
        <f>Data[[#This Row],[Tintern ]]-Data[[#This Row],[temperatuur]]</f>
        <v>-6.6557226890756311</v>
      </c>
      <c r="H7415" s="7">
        <f>ROUND(IF(Data[[#This Row],[deltaT]]&gt;0,(Data[[#This Row],[Tintern ]]-Data[[#This Row],[temperatuur]])*Uitgangspunten!$B$9,0),1)</f>
        <v>0</v>
      </c>
      <c r="I7415"/>
      <c r="J7415"/>
      <c r="K7415" s="6"/>
      <c r="O7415" s="5"/>
      <c r="P7415" s="8"/>
      <c r="U7415"/>
      <c r="V7415"/>
    </row>
    <row r="7416" spans="1:22" x14ac:dyDescent="0.25">
      <c r="A7416">
        <v>2008</v>
      </c>
      <c r="B7416">
        <v>7</v>
      </c>
      <c r="C7416">
        <v>23</v>
      </c>
      <c r="D7416">
        <v>19</v>
      </c>
      <c r="E7416" s="13">
        <v>19.100000000000001</v>
      </c>
      <c r="F7416" s="7">
        <f>(((20-15)/(MIN($E$2:$E$8761)-15))*Data[[#This Row],[temperatuur]])+18.151</f>
        <v>14.138394957983193</v>
      </c>
      <c r="G7416" s="7">
        <f>Data[[#This Row],[Tintern ]]-Data[[#This Row],[temperatuur]]</f>
        <v>-4.9616050420168083</v>
      </c>
      <c r="H7416" s="7">
        <f>ROUND(IF(Data[[#This Row],[deltaT]]&gt;0,(Data[[#This Row],[Tintern ]]-Data[[#This Row],[temperatuur]])*Uitgangspunten!$B$9,0),1)</f>
        <v>0</v>
      </c>
      <c r="I7416"/>
      <c r="J7416"/>
      <c r="K7416" s="6"/>
      <c r="O7416" s="5"/>
      <c r="P7416" s="8"/>
      <c r="U7416"/>
      <c r="V7416"/>
    </row>
    <row r="7417" spans="1:22" x14ac:dyDescent="0.25">
      <c r="A7417">
        <v>2008</v>
      </c>
      <c r="B7417">
        <v>7</v>
      </c>
      <c r="C7417">
        <v>23</v>
      </c>
      <c r="D7417">
        <v>20</v>
      </c>
      <c r="E7417" s="13">
        <v>16.600000000000001</v>
      </c>
      <c r="F7417" s="7">
        <f>(((20-15)/(MIN($E$2:$E$8761)-15))*Data[[#This Row],[temperatuur]])+18.151</f>
        <v>14.663605042016806</v>
      </c>
      <c r="G7417" s="7">
        <f>Data[[#This Row],[Tintern ]]-Data[[#This Row],[temperatuur]]</f>
        <v>-1.9363949579831949</v>
      </c>
      <c r="H7417" s="7">
        <f>ROUND(IF(Data[[#This Row],[deltaT]]&gt;0,(Data[[#This Row],[Tintern ]]-Data[[#This Row],[temperatuur]])*Uitgangspunten!$B$9,0),1)</f>
        <v>0</v>
      </c>
      <c r="I7417"/>
      <c r="J7417"/>
      <c r="K7417" s="6"/>
      <c r="O7417" s="5"/>
      <c r="P7417" s="8"/>
      <c r="U7417"/>
      <c r="V7417"/>
    </row>
    <row r="7418" spans="1:22" x14ac:dyDescent="0.25">
      <c r="A7418">
        <v>2008</v>
      </c>
      <c r="B7418">
        <v>7</v>
      </c>
      <c r="C7418">
        <v>23</v>
      </c>
      <c r="D7418">
        <v>21</v>
      </c>
      <c r="E7418" s="13">
        <v>15.3</v>
      </c>
      <c r="F7418" s="7">
        <f>(((20-15)/(MIN($E$2:$E$8761)-15))*Data[[#This Row],[temperatuur]])+18.151</f>
        <v>14.936714285714285</v>
      </c>
      <c r="G7418" s="7">
        <f>Data[[#This Row],[Tintern ]]-Data[[#This Row],[temperatuur]]</f>
        <v>-0.36328571428571621</v>
      </c>
      <c r="H7418" s="7">
        <f>ROUND(IF(Data[[#This Row],[deltaT]]&gt;0,(Data[[#This Row],[Tintern ]]-Data[[#This Row],[temperatuur]])*Uitgangspunten!$B$9,0),1)</f>
        <v>0</v>
      </c>
      <c r="I7418">
        <f>(MAX(E7394:E7417)+MIN(E7394:E7417))/20</f>
        <v>1.9100000000000001</v>
      </c>
      <c r="J7418"/>
      <c r="K7418" s="6"/>
      <c r="O7418" s="5"/>
      <c r="P7418" s="8"/>
      <c r="U7418"/>
      <c r="V7418"/>
    </row>
    <row r="7419" spans="1:22" x14ac:dyDescent="0.25">
      <c r="A7419">
        <v>2008</v>
      </c>
      <c r="B7419">
        <v>7</v>
      </c>
      <c r="C7419">
        <v>24</v>
      </c>
      <c r="D7419">
        <v>6</v>
      </c>
      <c r="E7419" s="13">
        <v>16.7</v>
      </c>
      <c r="F7419" s="7">
        <f>(((20-15)/(MIN($E$2:$E$8761)-15))*Data[[#This Row],[temperatuur]])+18.151</f>
        <v>14.642596638655462</v>
      </c>
      <c r="G7419" s="7">
        <f>Data[[#This Row],[Tintern ]]-Data[[#This Row],[temperatuur]]</f>
        <v>-2.0574033613445373</v>
      </c>
      <c r="H7419" s="7">
        <f>ROUND(IF(Data[[#This Row],[deltaT]]&gt;0,(Data[[#This Row],[Tintern ]]-Data[[#This Row],[temperatuur]])*Uitgangspunten!$B$9,0),1)</f>
        <v>0</v>
      </c>
      <c r="I7419"/>
      <c r="J7419"/>
      <c r="K7419" s="6"/>
      <c r="O7419" s="5"/>
      <c r="P7419" s="8"/>
      <c r="U7419"/>
      <c r="V7419"/>
    </row>
    <row r="7420" spans="1:22" x14ac:dyDescent="0.25">
      <c r="A7420">
        <v>2008</v>
      </c>
      <c r="B7420">
        <v>7</v>
      </c>
      <c r="C7420">
        <v>24</v>
      </c>
      <c r="D7420">
        <v>7</v>
      </c>
      <c r="E7420" s="13">
        <v>18.400000000000002</v>
      </c>
      <c r="F7420" s="7">
        <f>(((20-15)/(MIN($E$2:$E$8761)-15))*Data[[#This Row],[temperatuur]])+18.151</f>
        <v>14.285453781512604</v>
      </c>
      <c r="G7420" s="7">
        <f>Data[[#This Row],[Tintern ]]-Data[[#This Row],[temperatuur]]</f>
        <v>-4.1145462184873978</v>
      </c>
      <c r="H7420" s="7">
        <f>ROUND(IF(Data[[#This Row],[deltaT]]&gt;0,(Data[[#This Row],[Tintern ]]-Data[[#This Row],[temperatuur]])*Uitgangspunten!$B$9,0),1)</f>
        <v>0</v>
      </c>
      <c r="I7420"/>
      <c r="J7420"/>
      <c r="K7420" s="6"/>
      <c r="O7420" s="5"/>
      <c r="P7420" s="8"/>
      <c r="U7420"/>
      <c r="V7420"/>
    </row>
    <row r="7421" spans="1:22" x14ac:dyDescent="0.25">
      <c r="A7421">
        <v>2008</v>
      </c>
      <c r="B7421">
        <v>7</v>
      </c>
      <c r="C7421">
        <v>24</v>
      </c>
      <c r="D7421">
        <v>8</v>
      </c>
      <c r="E7421" s="13">
        <v>20.700000000000003</v>
      </c>
      <c r="F7421" s="7">
        <f>(((20-15)/(MIN($E$2:$E$8761)-15))*Data[[#This Row],[temperatuur]])+18.151</f>
        <v>13.80226050420168</v>
      </c>
      <c r="G7421" s="7">
        <f>Data[[#This Row],[Tintern ]]-Data[[#This Row],[temperatuur]]</f>
        <v>-6.8977394957983229</v>
      </c>
      <c r="H7421" s="7">
        <f>ROUND(IF(Data[[#This Row],[deltaT]]&gt;0,(Data[[#This Row],[Tintern ]]-Data[[#This Row],[temperatuur]])*Uitgangspunten!$B$9,0),1)</f>
        <v>0</v>
      </c>
      <c r="I7421"/>
      <c r="J7421"/>
      <c r="K7421" s="6"/>
      <c r="O7421" s="5"/>
      <c r="P7421" s="8"/>
      <c r="U7421"/>
      <c r="V7421"/>
    </row>
    <row r="7422" spans="1:22" x14ac:dyDescent="0.25">
      <c r="A7422">
        <v>2008</v>
      </c>
      <c r="B7422">
        <v>7</v>
      </c>
      <c r="C7422">
        <v>24</v>
      </c>
      <c r="D7422">
        <v>9</v>
      </c>
      <c r="E7422" s="13">
        <v>22.1</v>
      </c>
      <c r="F7422" s="7">
        <f>(((20-15)/(MIN($E$2:$E$8761)-15))*Data[[#This Row],[temperatuur]])+18.151</f>
        <v>13.508142857142857</v>
      </c>
      <c r="G7422" s="7">
        <f>Data[[#This Row],[Tintern ]]-Data[[#This Row],[temperatuur]]</f>
        <v>-8.591857142857144</v>
      </c>
      <c r="H7422" s="7">
        <f>ROUND(IF(Data[[#This Row],[deltaT]]&gt;0,(Data[[#This Row],[Tintern ]]-Data[[#This Row],[temperatuur]])*Uitgangspunten!$B$9,0),1)</f>
        <v>0</v>
      </c>
      <c r="I7422"/>
      <c r="J7422"/>
      <c r="K7422" s="6"/>
      <c r="O7422" s="5"/>
      <c r="P7422" s="8"/>
      <c r="U7422"/>
      <c r="V7422"/>
    </row>
    <row r="7423" spans="1:22" x14ac:dyDescent="0.25">
      <c r="A7423">
        <v>2008</v>
      </c>
      <c r="B7423">
        <v>7</v>
      </c>
      <c r="C7423">
        <v>24</v>
      </c>
      <c r="D7423">
        <v>10</v>
      </c>
      <c r="E7423" s="13">
        <v>23.3</v>
      </c>
      <c r="F7423" s="7">
        <f>(((20-15)/(MIN($E$2:$E$8761)-15))*Data[[#This Row],[temperatuur]])+18.151</f>
        <v>13.256042016806722</v>
      </c>
      <c r="G7423" s="7">
        <f>Data[[#This Row],[Tintern ]]-Data[[#This Row],[temperatuur]]</f>
        <v>-10.043957983193279</v>
      </c>
      <c r="H7423" s="7">
        <f>ROUND(IF(Data[[#This Row],[deltaT]]&gt;0,(Data[[#This Row],[Tintern ]]-Data[[#This Row],[temperatuur]])*Uitgangspunten!$B$9,0),1)</f>
        <v>0</v>
      </c>
      <c r="I7423"/>
      <c r="J7423"/>
      <c r="K7423" s="6"/>
      <c r="O7423" s="5"/>
      <c r="P7423" s="8"/>
      <c r="U7423"/>
      <c r="V7423"/>
    </row>
    <row r="7424" spans="1:22" x14ac:dyDescent="0.25">
      <c r="A7424">
        <v>2008</v>
      </c>
      <c r="B7424">
        <v>7</v>
      </c>
      <c r="C7424">
        <v>24</v>
      </c>
      <c r="D7424">
        <v>11</v>
      </c>
      <c r="E7424" s="13">
        <v>24</v>
      </c>
      <c r="F7424" s="7">
        <f>(((20-15)/(MIN($E$2:$E$8761)-15))*Data[[#This Row],[temperatuur]])+18.151</f>
        <v>13.108983193277311</v>
      </c>
      <c r="G7424" s="7">
        <f>Data[[#This Row],[Tintern ]]-Data[[#This Row],[temperatuur]]</f>
        <v>-10.891016806722689</v>
      </c>
      <c r="H7424" s="7">
        <f>ROUND(IF(Data[[#This Row],[deltaT]]&gt;0,(Data[[#This Row],[Tintern ]]-Data[[#This Row],[temperatuur]])*Uitgangspunten!$B$9,0),1)</f>
        <v>0</v>
      </c>
      <c r="I7424"/>
      <c r="J7424"/>
      <c r="K7424" s="6"/>
      <c r="O7424" s="5"/>
      <c r="P7424" s="8"/>
      <c r="U7424"/>
      <c r="V7424"/>
    </row>
    <row r="7425" spans="1:22" x14ac:dyDescent="0.25">
      <c r="A7425">
        <v>2008</v>
      </c>
      <c r="B7425">
        <v>7</v>
      </c>
      <c r="C7425">
        <v>24</v>
      </c>
      <c r="D7425">
        <v>12</v>
      </c>
      <c r="E7425" s="13">
        <v>24.5</v>
      </c>
      <c r="F7425" s="7">
        <f>(((20-15)/(MIN($E$2:$E$8761)-15))*Data[[#This Row],[temperatuur]])+18.151</f>
        <v>13.003941176470587</v>
      </c>
      <c r="G7425" s="7">
        <f>Data[[#This Row],[Tintern ]]-Data[[#This Row],[temperatuur]]</f>
        <v>-11.496058823529413</v>
      </c>
      <c r="H7425" s="7">
        <f>ROUND(IF(Data[[#This Row],[deltaT]]&gt;0,(Data[[#This Row],[Tintern ]]-Data[[#This Row],[temperatuur]])*Uitgangspunten!$B$9,0),1)</f>
        <v>0</v>
      </c>
      <c r="I7425"/>
      <c r="J7425"/>
      <c r="K7425" s="6"/>
      <c r="O7425" s="5"/>
      <c r="P7425" s="8"/>
      <c r="U7425"/>
      <c r="V7425"/>
    </row>
    <row r="7426" spans="1:22" x14ac:dyDescent="0.25">
      <c r="A7426">
        <v>2008</v>
      </c>
      <c r="B7426">
        <v>7</v>
      </c>
      <c r="C7426">
        <v>24</v>
      </c>
      <c r="D7426">
        <v>13</v>
      </c>
      <c r="E7426" s="13">
        <v>25.400000000000002</v>
      </c>
      <c r="F7426" s="7">
        <f>(((20-15)/(MIN($E$2:$E$8761)-15))*Data[[#This Row],[temperatuur]])+18.151</f>
        <v>12.814865546218487</v>
      </c>
      <c r="G7426" s="7">
        <f>Data[[#This Row],[Tintern ]]-Data[[#This Row],[temperatuur]]</f>
        <v>-12.585134453781516</v>
      </c>
      <c r="H7426" s="7">
        <f>ROUND(IF(Data[[#This Row],[deltaT]]&gt;0,(Data[[#This Row],[Tintern ]]-Data[[#This Row],[temperatuur]])*Uitgangspunten!$B$9,0),1)</f>
        <v>0</v>
      </c>
      <c r="I7426"/>
      <c r="J7426"/>
      <c r="K7426" s="6"/>
      <c r="O7426" s="5"/>
      <c r="P7426" s="8"/>
      <c r="U7426"/>
      <c r="V7426"/>
    </row>
    <row r="7427" spans="1:22" x14ac:dyDescent="0.25">
      <c r="A7427">
        <v>2008</v>
      </c>
      <c r="B7427">
        <v>7</v>
      </c>
      <c r="C7427">
        <v>24</v>
      </c>
      <c r="D7427">
        <v>14</v>
      </c>
      <c r="E7427" s="13">
        <v>25.1</v>
      </c>
      <c r="F7427" s="7">
        <f>(((20-15)/(MIN($E$2:$E$8761)-15))*Data[[#This Row],[temperatuur]])+18.151</f>
        <v>12.87789075630252</v>
      </c>
      <c r="G7427" s="7">
        <f>Data[[#This Row],[Tintern ]]-Data[[#This Row],[temperatuur]]</f>
        <v>-12.222109243697481</v>
      </c>
      <c r="H7427" s="7">
        <f>ROUND(IF(Data[[#This Row],[deltaT]]&gt;0,(Data[[#This Row],[Tintern ]]-Data[[#This Row],[temperatuur]])*Uitgangspunten!$B$9,0),1)</f>
        <v>0</v>
      </c>
      <c r="I7427"/>
      <c r="J7427"/>
      <c r="K7427" s="6"/>
      <c r="O7427" s="5"/>
      <c r="P7427" s="8"/>
      <c r="U7427"/>
      <c r="V7427"/>
    </row>
    <row r="7428" spans="1:22" x14ac:dyDescent="0.25">
      <c r="A7428">
        <v>2008</v>
      </c>
      <c r="B7428">
        <v>7</v>
      </c>
      <c r="C7428">
        <v>24</v>
      </c>
      <c r="D7428">
        <v>15</v>
      </c>
      <c r="E7428" s="13">
        <v>25.8</v>
      </c>
      <c r="F7428" s="7">
        <f>(((20-15)/(MIN($E$2:$E$8761)-15))*Data[[#This Row],[temperatuur]])+18.151</f>
        <v>12.730831932773109</v>
      </c>
      <c r="G7428" s="7">
        <f>Data[[#This Row],[Tintern ]]-Data[[#This Row],[temperatuur]]</f>
        <v>-13.069168067226892</v>
      </c>
      <c r="H7428" s="7">
        <f>ROUND(IF(Data[[#This Row],[deltaT]]&gt;0,(Data[[#This Row],[Tintern ]]-Data[[#This Row],[temperatuur]])*Uitgangspunten!$B$9,0),1)</f>
        <v>0</v>
      </c>
      <c r="I7428"/>
      <c r="J7428"/>
      <c r="K7428" s="6"/>
      <c r="O7428" s="5"/>
      <c r="P7428" s="8"/>
      <c r="U7428"/>
      <c r="V7428"/>
    </row>
    <row r="7429" spans="1:22" x14ac:dyDescent="0.25">
      <c r="A7429">
        <v>2008</v>
      </c>
      <c r="B7429">
        <v>7</v>
      </c>
      <c r="C7429">
        <v>24</v>
      </c>
      <c r="D7429">
        <v>16</v>
      </c>
      <c r="E7429" s="13">
        <v>24.8</v>
      </c>
      <c r="F7429" s="7">
        <f>(((20-15)/(MIN($E$2:$E$8761)-15))*Data[[#This Row],[temperatuur]])+18.151</f>
        <v>12.940915966386555</v>
      </c>
      <c r="G7429" s="7">
        <f>Data[[#This Row],[Tintern ]]-Data[[#This Row],[temperatuur]]</f>
        <v>-11.859084033613446</v>
      </c>
      <c r="H7429" s="7">
        <f>ROUND(IF(Data[[#This Row],[deltaT]]&gt;0,(Data[[#This Row],[Tintern ]]-Data[[#This Row],[temperatuur]])*Uitgangspunten!$B$9,0),1)</f>
        <v>0</v>
      </c>
      <c r="I7429"/>
      <c r="J7429"/>
      <c r="K7429" s="6"/>
      <c r="O7429" s="5"/>
      <c r="P7429" s="8"/>
      <c r="U7429"/>
      <c r="V7429"/>
    </row>
    <row r="7430" spans="1:22" x14ac:dyDescent="0.25">
      <c r="A7430">
        <v>2008</v>
      </c>
      <c r="B7430">
        <v>7</v>
      </c>
      <c r="C7430">
        <v>24</v>
      </c>
      <c r="D7430">
        <v>17</v>
      </c>
      <c r="E7430" s="13">
        <v>25.200000000000003</v>
      </c>
      <c r="F7430" s="7">
        <f>(((20-15)/(MIN($E$2:$E$8761)-15))*Data[[#This Row],[temperatuur]])+18.151</f>
        <v>12.856882352941176</v>
      </c>
      <c r="G7430" s="7">
        <f>Data[[#This Row],[Tintern ]]-Data[[#This Row],[temperatuur]]</f>
        <v>-12.343117647058827</v>
      </c>
      <c r="H7430" s="7">
        <f>ROUND(IF(Data[[#This Row],[deltaT]]&gt;0,(Data[[#This Row],[Tintern ]]-Data[[#This Row],[temperatuur]])*Uitgangspunten!$B$9,0),1)</f>
        <v>0</v>
      </c>
      <c r="I7430"/>
      <c r="J7430"/>
      <c r="K7430" s="6"/>
      <c r="O7430" s="5"/>
      <c r="P7430" s="8"/>
      <c r="U7430"/>
      <c r="V7430"/>
    </row>
    <row r="7431" spans="1:22" x14ac:dyDescent="0.25">
      <c r="A7431">
        <v>2008</v>
      </c>
      <c r="B7431">
        <v>7</v>
      </c>
      <c r="C7431">
        <v>24</v>
      </c>
      <c r="D7431">
        <v>18</v>
      </c>
      <c r="E7431" s="13">
        <v>24.400000000000002</v>
      </c>
      <c r="F7431" s="7">
        <f>(((20-15)/(MIN($E$2:$E$8761)-15))*Data[[#This Row],[temperatuur]])+18.151</f>
        <v>13.024949579831933</v>
      </c>
      <c r="G7431" s="7">
        <f>Data[[#This Row],[Tintern ]]-Data[[#This Row],[temperatuur]]</f>
        <v>-11.375050420168069</v>
      </c>
      <c r="H7431" s="7">
        <f>ROUND(IF(Data[[#This Row],[deltaT]]&gt;0,(Data[[#This Row],[Tintern ]]-Data[[#This Row],[temperatuur]])*Uitgangspunten!$B$9,0),1)</f>
        <v>0</v>
      </c>
      <c r="I7431"/>
      <c r="J7431"/>
      <c r="K7431" s="6"/>
      <c r="O7431" s="5"/>
      <c r="P7431" s="8"/>
      <c r="U7431"/>
      <c r="V7431"/>
    </row>
    <row r="7432" spans="1:22" x14ac:dyDescent="0.25">
      <c r="A7432">
        <v>2008</v>
      </c>
      <c r="B7432">
        <v>7</v>
      </c>
      <c r="C7432">
        <v>24</v>
      </c>
      <c r="D7432">
        <v>19</v>
      </c>
      <c r="E7432" s="13">
        <v>23</v>
      </c>
      <c r="F7432" s="7">
        <f>(((20-15)/(MIN($E$2:$E$8761)-15))*Data[[#This Row],[temperatuur]])+18.151</f>
        <v>13.319067226890756</v>
      </c>
      <c r="G7432" s="7">
        <f>Data[[#This Row],[Tintern ]]-Data[[#This Row],[temperatuur]]</f>
        <v>-9.6809327731092445</v>
      </c>
      <c r="H7432" s="7">
        <f>ROUND(IF(Data[[#This Row],[deltaT]]&gt;0,(Data[[#This Row],[Tintern ]]-Data[[#This Row],[temperatuur]])*Uitgangspunten!$B$9,0),1)</f>
        <v>0</v>
      </c>
      <c r="I7432"/>
      <c r="J7432"/>
      <c r="K7432" s="6"/>
      <c r="O7432" s="5"/>
      <c r="P7432" s="8"/>
      <c r="U7432"/>
      <c r="V7432"/>
    </row>
    <row r="7433" spans="1:22" x14ac:dyDescent="0.25">
      <c r="A7433">
        <v>2008</v>
      </c>
      <c r="B7433">
        <v>7</v>
      </c>
      <c r="C7433">
        <v>24</v>
      </c>
      <c r="D7433">
        <v>20</v>
      </c>
      <c r="E7433" s="13">
        <v>20.100000000000001</v>
      </c>
      <c r="F7433" s="7">
        <f>(((20-15)/(MIN($E$2:$E$8761)-15))*Data[[#This Row],[temperatuur]])+18.151</f>
        <v>13.928310924369747</v>
      </c>
      <c r="G7433" s="7">
        <f>Data[[#This Row],[Tintern ]]-Data[[#This Row],[temperatuur]]</f>
        <v>-6.1716890756302547</v>
      </c>
      <c r="H7433" s="7">
        <f>ROUND(IF(Data[[#This Row],[deltaT]]&gt;0,(Data[[#This Row],[Tintern ]]-Data[[#This Row],[temperatuur]])*Uitgangspunten!$B$9,0),1)</f>
        <v>0</v>
      </c>
      <c r="I7433"/>
      <c r="J7433"/>
      <c r="K7433" s="6"/>
      <c r="O7433" s="5"/>
      <c r="P7433" s="8"/>
      <c r="U7433"/>
      <c r="V7433"/>
    </row>
    <row r="7434" spans="1:22" x14ac:dyDescent="0.25">
      <c r="A7434">
        <v>2008</v>
      </c>
      <c r="B7434">
        <v>7</v>
      </c>
      <c r="C7434">
        <v>24</v>
      </c>
      <c r="D7434">
        <v>21</v>
      </c>
      <c r="E7434" s="13">
        <v>20.100000000000001</v>
      </c>
      <c r="F7434" s="7">
        <f>(((20-15)/(MIN($E$2:$E$8761)-15))*Data[[#This Row],[temperatuur]])+18.151</f>
        <v>13.928310924369747</v>
      </c>
      <c r="G7434" s="7">
        <f>Data[[#This Row],[Tintern ]]-Data[[#This Row],[temperatuur]]</f>
        <v>-6.1716890756302547</v>
      </c>
      <c r="H7434" s="7">
        <f>ROUND(IF(Data[[#This Row],[deltaT]]&gt;0,(Data[[#This Row],[Tintern ]]-Data[[#This Row],[temperatuur]])*Uitgangspunten!$B$9,0),1)</f>
        <v>0</v>
      </c>
      <c r="I7434"/>
      <c r="J7434"/>
      <c r="K7434" s="6"/>
      <c r="O7434" s="5"/>
      <c r="P7434" s="8"/>
      <c r="U7434"/>
      <c r="V7434"/>
    </row>
    <row r="7435" spans="1:22" x14ac:dyDescent="0.25">
      <c r="A7435">
        <v>2008</v>
      </c>
      <c r="B7435">
        <v>7</v>
      </c>
      <c r="C7435">
        <v>24</v>
      </c>
      <c r="D7435">
        <v>22</v>
      </c>
      <c r="E7435" s="13">
        <v>20.100000000000001</v>
      </c>
      <c r="F7435" s="7">
        <f>(((20-15)/(MIN($E$2:$E$8761)-15))*Data[[#This Row],[temperatuur]])+18.151</f>
        <v>13.928310924369747</v>
      </c>
      <c r="G7435" s="7">
        <f>Data[[#This Row],[Tintern ]]-Data[[#This Row],[temperatuur]]</f>
        <v>-6.1716890756302547</v>
      </c>
      <c r="H7435" s="7">
        <f>ROUND(IF(Data[[#This Row],[deltaT]]&gt;0,(Data[[#This Row],[Tintern ]]-Data[[#This Row],[temperatuur]])*Uitgangspunten!$B$9,0),1)</f>
        <v>0</v>
      </c>
      <c r="I7435"/>
      <c r="J7435"/>
      <c r="K7435" s="6"/>
      <c r="O7435" s="5"/>
      <c r="P7435" s="8"/>
      <c r="U7435"/>
      <c r="V7435"/>
    </row>
    <row r="7436" spans="1:22" x14ac:dyDescent="0.25">
      <c r="A7436">
        <v>2008</v>
      </c>
      <c r="B7436">
        <v>7</v>
      </c>
      <c r="C7436">
        <v>24</v>
      </c>
      <c r="D7436">
        <v>23</v>
      </c>
      <c r="E7436" s="13">
        <v>19.400000000000002</v>
      </c>
      <c r="F7436" s="7">
        <f>(((20-15)/(MIN($E$2:$E$8761)-15))*Data[[#This Row],[temperatuur]])+18.151</f>
        <v>14.07536974789916</v>
      </c>
      <c r="G7436" s="7">
        <f>Data[[#This Row],[Tintern ]]-Data[[#This Row],[temperatuur]]</f>
        <v>-5.3246302521008424</v>
      </c>
      <c r="H7436" s="7">
        <f>ROUND(IF(Data[[#This Row],[deltaT]]&gt;0,(Data[[#This Row],[Tintern ]]-Data[[#This Row],[temperatuur]])*Uitgangspunten!$B$9,0),1)</f>
        <v>0</v>
      </c>
      <c r="I7436"/>
      <c r="J7436"/>
      <c r="K7436" s="6"/>
      <c r="O7436" s="5"/>
      <c r="P7436" s="8"/>
      <c r="U7436"/>
      <c r="V7436"/>
    </row>
    <row r="7437" spans="1:22" x14ac:dyDescent="0.25">
      <c r="A7437">
        <v>2008</v>
      </c>
      <c r="B7437">
        <v>7</v>
      </c>
      <c r="C7437">
        <v>24</v>
      </c>
      <c r="D7437">
        <v>24</v>
      </c>
      <c r="E7437" s="13">
        <v>18.7</v>
      </c>
      <c r="F7437" s="7">
        <f>(((20-15)/(MIN($E$2:$E$8761)-15))*Data[[#This Row],[temperatuur]])+18.151</f>
        <v>14.222428571428571</v>
      </c>
      <c r="G7437" s="7">
        <f>Data[[#This Row],[Tintern ]]-Data[[#This Row],[temperatuur]]</f>
        <v>-4.4775714285714283</v>
      </c>
      <c r="H7437" s="7">
        <f>ROUND(IF(Data[[#This Row],[deltaT]]&gt;0,(Data[[#This Row],[Tintern ]]-Data[[#This Row],[temperatuur]])*Uitgangspunten!$B$9,0),1)</f>
        <v>0</v>
      </c>
      <c r="I7437"/>
      <c r="J7437"/>
      <c r="K7437" s="6"/>
      <c r="O7437" s="5"/>
      <c r="P7437" s="8"/>
      <c r="U7437"/>
      <c r="V7437"/>
    </row>
    <row r="7438" spans="1:22" x14ac:dyDescent="0.25">
      <c r="A7438">
        <v>2008</v>
      </c>
      <c r="B7438">
        <v>7</v>
      </c>
      <c r="C7438">
        <v>25</v>
      </c>
      <c r="D7438">
        <v>1</v>
      </c>
      <c r="E7438" s="13">
        <v>17.5</v>
      </c>
      <c r="F7438" s="7">
        <f>(((20-15)/(MIN($E$2:$E$8761)-15))*Data[[#This Row],[temperatuur]])+18.151</f>
        <v>14.474529411764706</v>
      </c>
      <c r="G7438" s="7">
        <f>Data[[#This Row],[Tintern ]]-Data[[#This Row],[temperatuur]]</f>
        <v>-3.0254705882352937</v>
      </c>
      <c r="H7438" s="7">
        <f>ROUND(IF(Data[[#This Row],[deltaT]]&gt;0,(Data[[#This Row],[Tintern ]]-Data[[#This Row],[temperatuur]])*Uitgangspunten!$B$9,0),1)</f>
        <v>0</v>
      </c>
      <c r="I7438"/>
      <c r="J7438"/>
      <c r="K7438" s="6"/>
      <c r="O7438" s="5"/>
      <c r="P7438" s="8"/>
      <c r="U7438"/>
      <c r="V7438"/>
    </row>
    <row r="7439" spans="1:22" x14ac:dyDescent="0.25">
      <c r="A7439">
        <v>2008</v>
      </c>
      <c r="B7439">
        <v>7</v>
      </c>
      <c r="C7439">
        <v>25</v>
      </c>
      <c r="D7439">
        <v>2</v>
      </c>
      <c r="E7439" s="13">
        <v>16.600000000000001</v>
      </c>
      <c r="F7439" s="7">
        <f>(((20-15)/(MIN($E$2:$E$8761)-15))*Data[[#This Row],[temperatuur]])+18.151</f>
        <v>14.663605042016806</v>
      </c>
      <c r="G7439" s="7">
        <f>Data[[#This Row],[Tintern ]]-Data[[#This Row],[temperatuur]]</f>
        <v>-1.9363949579831949</v>
      </c>
      <c r="H7439" s="7">
        <f>ROUND(IF(Data[[#This Row],[deltaT]]&gt;0,(Data[[#This Row],[Tintern ]]-Data[[#This Row],[temperatuur]])*Uitgangspunten!$B$9,0),1)</f>
        <v>0</v>
      </c>
      <c r="I7439"/>
      <c r="J7439"/>
      <c r="K7439" s="6"/>
      <c r="O7439" s="5"/>
      <c r="P7439" s="8"/>
      <c r="U7439"/>
      <c r="V7439"/>
    </row>
    <row r="7440" spans="1:22" x14ac:dyDescent="0.25">
      <c r="A7440">
        <v>2008</v>
      </c>
      <c r="B7440">
        <v>7</v>
      </c>
      <c r="C7440">
        <v>25</v>
      </c>
      <c r="D7440">
        <v>3</v>
      </c>
      <c r="E7440" s="13">
        <v>15.8</v>
      </c>
      <c r="F7440" s="7">
        <f>(((20-15)/(MIN($E$2:$E$8761)-15))*Data[[#This Row],[temperatuur]])+18.151</f>
        <v>14.831672268907562</v>
      </c>
      <c r="G7440" s="7">
        <f>Data[[#This Row],[Tintern ]]-Data[[#This Row],[temperatuur]]</f>
        <v>-0.96832773109243853</v>
      </c>
      <c r="H7440" s="7">
        <f>ROUND(IF(Data[[#This Row],[deltaT]]&gt;0,(Data[[#This Row],[Tintern ]]-Data[[#This Row],[temperatuur]])*Uitgangspunten!$B$9,0),1)</f>
        <v>0</v>
      </c>
      <c r="I7440"/>
      <c r="J7440"/>
      <c r="K7440" s="6"/>
      <c r="O7440" s="5"/>
      <c r="P7440" s="8"/>
      <c r="U7440"/>
      <c r="V7440"/>
    </row>
    <row r="7441" spans="1:22" x14ac:dyDescent="0.25">
      <c r="A7441">
        <v>2008</v>
      </c>
      <c r="B7441">
        <v>7</v>
      </c>
      <c r="C7441">
        <v>25</v>
      </c>
      <c r="D7441">
        <v>4</v>
      </c>
      <c r="E7441" s="13">
        <v>16</v>
      </c>
      <c r="F7441" s="7">
        <f>(((20-15)/(MIN($E$2:$E$8761)-15))*Data[[#This Row],[temperatuur]])+18.151</f>
        <v>14.789655462184873</v>
      </c>
      <c r="G7441" s="7">
        <f>Data[[#This Row],[Tintern ]]-Data[[#This Row],[temperatuur]]</f>
        <v>-1.2103445378151267</v>
      </c>
      <c r="H7441" s="7">
        <f>ROUND(IF(Data[[#This Row],[deltaT]]&gt;0,(Data[[#This Row],[Tintern ]]-Data[[#This Row],[temperatuur]])*Uitgangspunten!$B$9,0),1)</f>
        <v>0</v>
      </c>
      <c r="I7441"/>
      <c r="J7441"/>
      <c r="K7441" s="6"/>
      <c r="O7441" s="5"/>
      <c r="P7441" s="8"/>
      <c r="U7441"/>
      <c r="V7441"/>
    </row>
    <row r="7442" spans="1:22" x14ac:dyDescent="0.25">
      <c r="A7442">
        <v>2008</v>
      </c>
      <c r="B7442">
        <v>7</v>
      </c>
      <c r="C7442">
        <v>25</v>
      </c>
      <c r="D7442">
        <v>5</v>
      </c>
      <c r="E7442" s="13">
        <v>16.8</v>
      </c>
      <c r="F7442" s="7">
        <f>(((20-15)/(MIN($E$2:$E$8761)-15))*Data[[#This Row],[temperatuur]])+18.151</f>
        <v>14.621588235294118</v>
      </c>
      <c r="G7442" s="7">
        <f>Data[[#This Row],[Tintern ]]-Data[[#This Row],[temperatuur]]</f>
        <v>-2.1784117647058832</v>
      </c>
      <c r="H7442" s="7">
        <f>ROUND(IF(Data[[#This Row],[deltaT]]&gt;0,(Data[[#This Row],[Tintern ]]-Data[[#This Row],[temperatuur]])*Uitgangspunten!$B$9,0),1)</f>
        <v>0</v>
      </c>
      <c r="I7442">
        <f>(MAX(E7418:E7441)+MIN(E7418:E7441))/20</f>
        <v>2.0550000000000002</v>
      </c>
      <c r="J7442"/>
      <c r="K7442" s="6"/>
      <c r="O7442" s="5"/>
      <c r="P7442" s="8"/>
      <c r="U7442"/>
      <c r="V7442"/>
    </row>
    <row r="7443" spans="1:22" x14ac:dyDescent="0.25">
      <c r="A7443">
        <v>2008</v>
      </c>
      <c r="B7443">
        <v>7</v>
      </c>
      <c r="C7443">
        <v>25</v>
      </c>
      <c r="D7443">
        <v>6</v>
      </c>
      <c r="E7443" s="13">
        <v>18.600000000000001</v>
      </c>
      <c r="F7443" s="7">
        <f>(((20-15)/(MIN($E$2:$E$8761)-15))*Data[[#This Row],[temperatuur]])+18.151</f>
        <v>14.243436974789915</v>
      </c>
      <c r="G7443" s="7">
        <f>Data[[#This Row],[Tintern ]]-Data[[#This Row],[temperatuur]]</f>
        <v>-4.356563025210086</v>
      </c>
      <c r="H7443" s="7">
        <f>ROUND(IF(Data[[#This Row],[deltaT]]&gt;0,(Data[[#This Row],[Tintern ]]-Data[[#This Row],[temperatuur]])*Uitgangspunten!$B$9,0),1)</f>
        <v>0</v>
      </c>
      <c r="I7443"/>
      <c r="J7443"/>
      <c r="K7443" s="6"/>
      <c r="O7443" s="5"/>
      <c r="P7443" s="8"/>
      <c r="U7443"/>
      <c r="V7443"/>
    </row>
    <row r="7444" spans="1:22" x14ac:dyDescent="0.25">
      <c r="A7444">
        <v>2008</v>
      </c>
      <c r="B7444">
        <v>7</v>
      </c>
      <c r="C7444">
        <v>25</v>
      </c>
      <c r="D7444">
        <v>7</v>
      </c>
      <c r="E7444" s="13">
        <v>20.200000000000003</v>
      </c>
      <c r="F7444" s="7">
        <f>(((20-15)/(MIN($E$2:$E$8761)-15))*Data[[#This Row],[temperatuur]])+18.151</f>
        <v>13.907302521008402</v>
      </c>
      <c r="G7444" s="7">
        <f>Data[[#This Row],[Tintern ]]-Data[[#This Row],[temperatuur]]</f>
        <v>-6.2926974789916006</v>
      </c>
      <c r="H7444" s="7">
        <f>ROUND(IF(Data[[#This Row],[deltaT]]&gt;0,(Data[[#This Row],[Tintern ]]-Data[[#This Row],[temperatuur]])*Uitgangspunten!$B$9,0),1)</f>
        <v>0</v>
      </c>
      <c r="I7444"/>
      <c r="J7444"/>
      <c r="K7444" s="6"/>
      <c r="O7444" s="5"/>
      <c r="P7444" s="8"/>
      <c r="U7444"/>
      <c r="V7444"/>
    </row>
    <row r="7445" spans="1:22" x14ac:dyDescent="0.25">
      <c r="A7445">
        <v>2008</v>
      </c>
      <c r="B7445">
        <v>7</v>
      </c>
      <c r="C7445">
        <v>25</v>
      </c>
      <c r="D7445">
        <v>8</v>
      </c>
      <c r="E7445" s="13">
        <v>19.400000000000002</v>
      </c>
      <c r="F7445" s="7">
        <f>(((20-15)/(MIN($E$2:$E$8761)-15))*Data[[#This Row],[temperatuur]])+18.151</f>
        <v>14.07536974789916</v>
      </c>
      <c r="G7445" s="7">
        <f>Data[[#This Row],[Tintern ]]-Data[[#This Row],[temperatuur]]</f>
        <v>-5.3246302521008424</v>
      </c>
      <c r="H7445" s="7">
        <f>ROUND(IF(Data[[#This Row],[deltaT]]&gt;0,(Data[[#This Row],[Tintern ]]-Data[[#This Row],[temperatuur]])*Uitgangspunten!$B$9,0),1)</f>
        <v>0</v>
      </c>
      <c r="I7445"/>
      <c r="J7445"/>
      <c r="K7445" s="6"/>
      <c r="O7445" s="5"/>
      <c r="P7445" s="8"/>
      <c r="U7445"/>
      <c r="V7445"/>
    </row>
    <row r="7446" spans="1:22" x14ac:dyDescent="0.25">
      <c r="A7446">
        <v>2008</v>
      </c>
      <c r="B7446">
        <v>7</v>
      </c>
      <c r="C7446">
        <v>25</v>
      </c>
      <c r="D7446">
        <v>9</v>
      </c>
      <c r="E7446" s="13">
        <v>21.900000000000002</v>
      </c>
      <c r="F7446" s="7">
        <f>(((20-15)/(MIN($E$2:$E$8761)-15))*Data[[#This Row],[temperatuur]])+18.151</f>
        <v>13.550159663865546</v>
      </c>
      <c r="G7446" s="7">
        <f>Data[[#This Row],[Tintern ]]-Data[[#This Row],[temperatuur]]</f>
        <v>-8.3498403361344558</v>
      </c>
      <c r="H7446" s="7">
        <f>ROUND(IF(Data[[#This Row],[deltaT]]&gt;0,(Data[[#This Row],[Tintern ]]-Data[[#This Row],[temperatuur]])*Uitgangspunten!$B$9,0),1)</f>
        <v>0</v>
      </c>
      <c r="I7446"/>
      <c r="J7446"/>
      <c r="K7446" s="6"/>
      <c r="O7446" s="5"/>
      <c r="P7446" s="8"/>
      <c r="U7446"/>
      <c r="V7446"/>
    </row>
    <row r="7447" spans="1:22" x14ac:dyDescent="0.25">
      <c r="A7447">
        <v>2008</v>
      </c>
      <c r="B7447">
        <v>7</v>
      </c>
      <c r="C7447">
        <v>25</v>
      </c>
      <c r="D7447">
        <v>10</v>
      </c>
      <c r="E7447" s="13">
        <v>23.900000000000002</v>
      </c>
      <c r="F7447" s="7">
        <f>(((20-15)/(MIN($E$2:$E$8761)-15))*Data[[#This Row],[temperatuur]])+18.151</f>
        <v>13.129991596638654</v>
      </c>
      <c r="G7447" s="7">
        <f>Data[[#This Row],[Tintern ]]-Data[[#This Row],[temperatuur]]</f>
        <v>-10.770008403361349</v>
      </c>
      <c r="H7447" s="7">
        <f>ROUND(IF(Data[[#This Row],[deltaT]]&gt;0,(Data[[#This Row],[Tintern ]]-Data[[#This Row],[temperatuur]])*Uitgangspunten!$B$9,0),1)</f>
        <v>0</v>
      </c>
      <c r="I7447"/>
      <c r="J7447"/>
      <c r="K7447" s="6"/>
      <c r="O7447" s="5"/>
      <c r="P7447" s="8"/>
      <c r="U7447"/>
      <c r="V7447"/>
    </row>
    <row r="7448" spans="1:22" x14ac:dyDescent="0.25">
      <c r="A7448">
        <v>2008</v>
      </c>
      <c r="B7448">
        <v>7</v>
      </c>
      <c r="C7448">
        <v>25</v>
      </c>
      <c r="D7448">
        <v>11</v>
      </c>
      <c r="E7448" s="13">
        <v>26</v>
      </c>
      <c r="F7448" s="7">
        <f>(((20-15)/(MIN($E$2:$E$8761)-15))*Data[[#This Row],[temperatuur]])+18.151</f>
        <v>12.68881512605042</v>
      </c>
      <c r="G7448" s="7">
        <f>Data[[#This Row],[Tintern ]]-Data[[#This Row],[temperatuur]]</f>
        <v>-13.31118487394958</v>
      </c>
      <c r="H7448" s="7">
        <f>ROUND(IF(Data[[#This Row],[deltaT]]&gt;0,(Data[[#This Row],[Tintern ]]-Data[[#This Row],[temperatuur]])*Uitgangspunten!$B$9,0),1)</f>
        <v>0</v>
      </c>
      <c r="I7448"/>
      <c r="J7448"/>
      <c r="K7448" s="6"/>
      <c r="O7448" s="5"/>
      <c r="P7448" s="8"/>
      <c r="U7448"/>
      <c r="V7448"/>
    </row>
    <row r="7449" spans="1:22" x14ac:dyDescent="0.25">
      <c r="A7449">
        <v>2008</v>
      </c>
      <c r="B7449">
        <v>7</v>
      </c>
      <c r="C7449">
        <v>25</v>
      </c>
      <c r="D7449">
        <v>12</v>
      </c>
      <c r="E7449" s="13">
        <v>25.5</v>
      </c>
      <c r="F7449" s="7">
        <f>(((20-15)/(MIN($E$2:$E$8761)-15))*Data[[#This Row],[temperatuur]])+18.151</f>
        <v>12.793857142857142</v>
      </c>
      <c r="G7449" s="7">
        <f>Data[[#This Row],[Tintern ]]-Data[[#This Row],[temperatuur]]</f>
        <v>-12.706142857142858</v>
      </c>
      <c r="H7449" s="7">
        <f>ROUND(IF(Data[[#This Row],[deltaT]]&gt;0,(Data[[#This Row],[Tintern ]]-Data[[#This Row],[temperatuur]])*Uitgangspunten!$B$9,0),1)</f>
        <v>0</v>
      </c>
      <c r="I7449"/>
      <c r="J7449"/>
      <c r="K7449" s="6"/>
      <c r="O7449" s="5"/>
      <c r="P7449" s="8"/>
      <c r="U7449"/>
      <c r="V7449"/>
    </row>
    <row r="7450" spans="1:22" x14ac:dyDescent="0.25">
      <c r="A7450">
        <v>2008</v>
      </c>
      <c r="B7450">
        <v>7</v>
      </c>
      <c r="C7450">
        <v>25</v>
      </c>
      <c r="D7450">
        <v>13</v>
      </c>
      <c r="E7450" s="13">
        <v>28</v>
      </c>
      <c r="F7450" s="7">
        <f>(((20-15)/(MIN($E$2:$E$8761)-15))*Data[[#This Row],[temperatuur]])+18.151</f>
        <v>12.268647058823529</v>
      </c>
      <c r="G7450" s="7">
        <f>Data[[#This Row],[Tintern ]]-Data[[#This Row],[temperatuur]]</f>
        <v>-15.731352941176471</v>
      </c>
      <c r="H7450" s="7">
        <f>ROUND(IF(Data[[#This Row],[deltaT]]&gt;0,(Data[[#This Row],[Tintern ]]-Data[[#This Row],[temperatuur]])*Uitgangspunten!$B$9,0),1)</f>
        <v>0</v>
      </c>
      <c r="I7450"/>
      <c r="J7450"/>
      <c r="K7450" s="6"/>
      <c r="O7450" s="5"/>
      <c r="P7450" s="8"/>
      <c r="U7450"/>
      <c r="V7450"/>
    </row>
    <row r="7451" spans="1:22" x14ac:dyDescent="0.25">
      <c r="A7451">
        <v>2008</v>
      </c>
      <c r="B7451">
        <v>7</v>
      </c>
      <c r="C7451">
        <v>25</v>
      </c>
      <c r="D7451">
        <v>14</v>
      </c>
      <c r="E7451" s="13">
        <v>27.700000000000003</v>
      </c>
      <c r="F7451" s="7">
        <f>(((20-15)/(MIN($E$2:$E$8761)-15))*Data[[#This Row],[temperatuur]])+18.151</f>
        <v>12.331672268907562</v>
      </c>
      <c r="G7451" s="7">
        <f>Data[[#This Row],[Tintern ]]-Data[[#This Row],[temperatuur]]</f>
        <v>-15.368327731092441</v>
      </c>
      <c r="H7451" s="7">
        <f>ROUND(IF(Data[[#This Row],[deltaT]]&gt;0,(Data[[#This Row],[Tintern ]]-Data[[#This Row],[temperatuur]])*Uitgangspunten!$B$9,0),1)</f>
        <v>0</v>
      </c>
      <c r="I7451"/>
      <c r="J7451"/>
      <c r="K7451" s="6"/>
      <c r="O7451" s="5"/>
      <c r="P7451" s="8"/>
      <c r="U7451"/>
      <c r="V7451"/>
    </row>
    <row r="7452" spans="1:22" x14ac:dyDescent="0.25">
      <c r="A7452">
        <v>2008</v>
      </c>
      <c r="B7452">
        <v>7</v>
      </c>
      <c r="C7452">
        <v>25</v>
      </c>
      <c r="D7452">
        <v>15</v>
      </c>
      <c r="E7452" s="13">
        <v>27.400000000000002</v>
      </c>
      <c r="F7452" s="7">
        <f>(((20-15)/(MIN($E$2:$E$8761)-15))*Data[[#This Row],[temperatuur]])+18.151</f>
        <v>12.394697478991596</v>
      </c>
      <c r="G7452" s="7">
        <f>Data[[#This Row],[Tintern ]]-Data[[#This Row],[temperatuur]]</f>
        <v>-15.005302521008407</v>
      </c>
      <c r="H7452" s="7">
        <f>ROUND(IF(Data[[#This Row],[deltaT]]&gt;0,(Data[[#This Row],[Tintern ]]-Data[[#This Row],[temperatuur]])*Uitgangspunten!$B$9,0),1)</f>
        <v>0</v>
      </c>
      <c r="I7452"/>
      <c r="J7452"/>
      <c r="K7452" s="6"/>
      <c r="O7452" s="5"/>
      <c r="P7452" s="8"/>
      <c r="U7452"/>
      <c r="V7452"/>
    </row>
    <row r="7453" spans="1:22" x14ac:dyDescent="0.25">
      <c r="A7453">
        <v>2008</v>
      </c>
      <c r="B7453">
        <v>7</v>
      </c>
      <c r="C7453">
        <v>25</v>
      </c>
      <c r="D7453">
        <v>16</v>
      </c>
      <c r="E7453" s="13">
        <v>27.5</v>
      </c>
      <c r="F7453" s="7">
        <f>(((20-15)/(MIN($E$2:$E$8761)-15))*Data[[#This Row],[temperatuur]])+18.151</f>
        <v>12.373689075630253</v>
      </c>
      <c r="G7453" s="7">
        <f>Data[[#This Row],[Tintern ]]-Data[[#This Row],[temperatuur]]</f>
        <v>-15.126310924369747</v>
      </c>
      <c r="H7453" s="7">
        <f>ROUND(IF(Data[[#This Row],[deltaT]]&gt;0,(Data[[#This Row],[Tintern ]]-Data[[#This Row],[temperatuur]])*Uitgangspunten!$B$9,0),1)</f>
        <v>0</v>
      </c>
      <c r="I7453"/>
      <c r="J7453"/>
      <c r="K7453" s="6"/>
      <c r="O7453" s="5"/>
      <c r="P7453" s="8"/>
      <c r="U7453"/>
      <c r="V7453"/>
    </row>
    <row r="7454" spans="1:22" x14ac:dyDescent="0.25">
      <c r="A7454">
        <v>2008</v>
      </c>
      <c r="B7454">
        <v>7</v>
      </c>
      <c r="C7454">
        <v>25</v>
      </c>
      <c r="D7454">
        <v>17</v>
      </c>
      <c r="E7454" s="13">
        <v>27.5</v>
      </c>
      <c r="F7454" s="7">
        <f>(((20-15)/(MIN($E$2:$E$8761)-15))*Data[[#This Row],[temperatuur]])+18.151</f>
        <v>12.373689075630253</v>
      </c>
      <c r="G7454" s="7">
        <f>Data[[#This Row],[Tintern ]]-Data[[#This Row],[temperatuur]]</f>
        <v>-15.126310924369747</v>
      </c>
      <c r="H7454" s="7">
        <f>ROUND(IF(Data[[#This Row],[deltaT]]&gt;0,(Data[[#This Row],[Tintern ]]-Data[[#This Row],[temperatuur]])*Uitgangspunten!$B$9,0),1)</f>
        <v>0</v>
      </c>
      <c r="I7454"/>
      <c r="J7454"/>
      <c r="K7454" s="6"/>
      <c r="O7454" s="5"/>
      <c r="P7454" s="8"/>
      <c r="U7454"/>
      <c r="V7454"/>
    </row>
    <row r="7455" spans="1:22" x14ac:dyDescent="0.25">
      <c r="A7455">
        <v>2008</v>
      </c>
      <c r="B7455">
        <v>7</v>
      </c>
      <c r="C7455">
        <v>25</v>
      </c>
      <c r="D7455">
        <v>18</v>
      </c>
      <c r="E7455" s="13">
        <v>26.700000000000003</v>
      </c>
      <c r="F7455" s="7">
        <f>(((20-15)/(MIN($E$2:$E$8761)-15))*Data[[#This Row],[temperatuur]])+18.151</f>
        <v>12.541756302521009</v>
      </c>
      <c r="G7455" s="7">
        <f>Data[[#This Row],[Tintern ]]-Data[[#This Row],[temperatuur]]</f>
        <v>-14.158243697478994</v>
      </c>
      <c r="H7455" s="7">
        <f>ROUND(IF(Data[[#This Row],[deltaT]]&gt;0,(Data[[#This Row],[Tintern ]]-Data[[#This Row],[temperatuur]])*Uitgangspunten!$B$9,0),1)</f>
        <v>0</v>
      </c>
      <c r="I7455"/>
      <c r="J7455"/>
      <c r="K7455" s="6"/>
      <c r="O7455" s="5"/>
      <c r="P7455" s="8"/>
      <c r="U7455"/>
      <c r="V7455"/>
    </row>
    <row r="7456" spans="1:22" x14ac:dyDescent="0.25">
      <c r="A7456">
        <v>2008</v>
      </c>
      <c r="B7456">
        <v>7</v>
      </c>
      <c r="C7456">
        <v>25</v>
      </c>
      <c r="D7456">
        <v>19</v>
      </c>
      <c r="E7456" s="13">
        <v>25.200000000000003</v>
      </c>
      <c r="F7456" s="7">
        <f>(((20-15)/(MIN($E$2:$E$8761)-15))*Data[[#This Row],[temperatuur]])+18.151</f>
        <v>12.856882352941176</v>
      </c>
      <c r="G7456" s="7">
        <f>Data[[#This Row],[Tintern ]]-Data[[#This Row],[temperatuur]]</f>
        <v>-12.343117647058827</v>
      </c>
      <c r="H7456" s="7">
        <f>ROUND(IF(Data[[#This Row],[deltaT]]&gt;0,(Data[[#This Row],[Tintern ]]-Data[[#This Row],[temperatuur]])*Uitgangspunten!$B$9,0),1)</f>
        <v>0</v>
      </c>
      <c r="I7456"/>
      <c r="J7456"/>
      <c r="K7456" s="6"/>
      <c r="O7456" s="5"/>
      <c r="P7456" s="8"/>
      <c r="U7456"/>
      <c r="V7456"/>
    </row>
    <row r="7457" spans="1:22" x14ac:dyDescent="0.25">
      <c r="A7457">
        <v>2008</v>
      </c>
      <c r="B7457">
        <v>7</v>
      </c>
      <c r="C7457">
        <v>25</v>
      </c>
      <c r="D7457">
        <v>20</v>
      </c>
      <c r="E7457" s="13">
        <v>24.1</v>
      </c>
      <c r="F7457" s="7">
        <f>(((20-15)/(MIN($E$2:$E$8761)-15))*Data[[#This Row],[temperatuur]])+18.151</f>
        <v>13.087974789915965</v>
      </c>
      <c r="G7457" s="7">
        <f>Data[[#This Row],[Tintern ]]-Data[[#This Row],[temperatuur]]</f>
        <v>-11.012025210084037</v>
      </c>
      <c r="H7457" s="7">
        <f>ROUND(IF(Data[[#This Row],[deltaT]]&gt;0,(Data[[#This Row],[Tintern ]]-Data[[#This Row],[temperatuur]])*Uitgangspunten!$B$9,0),1)</f>
        <v>0</v>
      </c>
      <c r="I7457"/>
      <c r="J7457"/>
      <c r="K7457" s="6"/>
      <c r="O7457" s="5"/>
      <c r="P7457" s="8"/>
      <c r="U7457"/>
      <c r="V7457"/>
    </row>
    <row r="7458" spans="1:22" x14ac:dyDescent="0.25">
      <c r="A7458">
        <v>2008</v>
      </c>
      <c r="B7458">
        <v>7</v>
      </c>
      <c r="C7458">
        <v>25</v>
      </c>
      <c r="D7458">
        <v>21</v>
      </c>
      <c r="E7458" s="13">
        <v>20.700000000000003</v>
      </c>
      <c r="F7458" s="7">
        <f>(((20-15)/(MIN($E$2:$E$8761)-15))*Data[[#This Row],[temperatuur]])+18.151</f>
        <v>13.80226050420168</v>
      </c>
      <c r="G7458" s="7">
        <f>Data[[#This Row],[Tintern ]]-Data[[#This Row],[temperatuur]]</f>
        <v>-6.8977394957983229</v>
      </c>
      <c r="H7458" s="7">
        <f>ROUND(IF(Data[[#This Row],[deltaT]]&gt;0,(Data[[#This Row],[Tintern ]]-Data[[#This Row],[temperatuur]])*Uitgangspunten!$B$9,0),1)</f>
        <v>0</v>
      </c>
      <c r="I7458"/>
      <c r="J7458"/>
      <c r="K7458" s="6"/>
      <c r="O7458" s="5"/>
      <c r="P7458" s="8"/>
      <c r="U7458"/>
      <c r="V7458"/>
    </row>
    <row r="7459" spans="1:22" x14ac:dyDescent="0.25">
      <c r="A7459">
        <v>2008</v>
      </c>
      <c r="B7459">
        <v>7</v>
      </c>
      <c r="C7459">
        <v>25</v>
      </c>
      <c r="D7459">
        <v>22</v>
      </c>
      <c r="E7459" s="13">
        <v>19.8</v>
      </c>
      <c r="F7459" s="7">
        <f>(((20-15)/(MIN($E$2:$E$8761)-15))*Data[[#This Row],[temperatuur]])+18.151</f>
        <v>13.991336134453782</v>
      </c>
      <c r="G7459" s="7">
        <f>Data[[#This Row],[Tintern ]]-Data[[#This Row],[temperatuur]]</f>
        <v>-5.8086638655462188</v>
      </c>
      <c r="H7459" s="7">
        <f>ROUND(IF(Data[[#This Row],[deltaT]]&gt;0,(Data[[#This Row],[Tintern ]]-Data[[#This Row],[temperatuur]])*Uitgangspunten!$B$9,0),1)</f>
        <v>0</v>
      </c>
      <c r="I7459"/>
      <c r="J7459"/>
      <c r="K7459" s="6"/>
      <c r="O7459" s="5"/>
      <c r="P7459" s="8"/>
      <c r="U7459"/>
      <c r="V7459"/>
    </row>
    <row r="7460" spans="1:22" x14ac:dyDescent="0.25">
      <c r="A7460">
        <v>2008</v>
      </c>
      <c r="B7460">
        <v>7</v>
      </c>
      <c r="C7460">
        <v>25</v>
      </c>
      <c r="D7460">
        <v>23</v>
      </c>
      <c r="E7460" s="13">
        <v>19.700000000000003</v>
      </c>
      <c r="F7460" s="7">
        <f>(((20-15)/(MIN($E$2:$E$8761)-15))*Data[[#This Row],[temperatuur]])+18.151</f>
        <v>14.012344537815125</v>
      </c>
      <c r="G7460" s="7">
        <f>Data[[#This Row],[Tintern ]]-Data[[#This Row],[temperatuur]]</f>
        <v>-5.6876554621848783</v>
      </c>
      <c r="H7460" s="7">
        <f>ROUND(IF(Data[[#This Row],[deltaT]]&gt;0,(Data[[#This Row],[Tintern ]]-Data[[#This Row],[temperatuur]])*Uitgangspunten!$B$9,0),1)</f>
        <v>0</v>
      </c>
      <c r="I7460"/>
      <c r="J7460"/>
      <c r="K7460" s="6"/>
      <c r="O7460" s="5"/>
      <c r="P7460" s="8"/>
      <c r="U7460"/>
      <c r="V7460"/>
    </row>
    <row r="7461" spans="1:22" x14ac:dyDescent="0.25">
      <c r="A7461">
        <v>2008</v>
      </c>
      <c r="B7461">
        <v>7</v>
      </c>
      <c r="C7461">
        <v>25</v>
      </c>
      <c r="D7461">
        <v>24</v>
      </c>
      <c r="E7461" s="13">
        <v>18.5</v>
      </c>
      <c r="F7461" s="7">
        <f>(((20-15)/(MIN($E$2:$E$8761)-15))*Data[[#This Row],[temperatuur]])+18.151</f>
        <v>14.26444537815126</v>
      </c>
      <c r="G7461" s="7">
        <f>Data[[#This Row],[Tintern ]]-Data[[#This Row],[temperatuur]]</f>
        <v>-4.2355546218487401</v>
      </c>
      <c r="H7461" s="7">
        <f>ROUND(IF(Data[[#This Row],[deltaT]]&gt;0,(Data[[#This Row],[Tintern ]]-Data[[#This Row],[temperatuur]])*Uitgangspunten!$B$9,0),1)</f>
        <v>0</v>
      </c>
      <c r="I7461"/>
      <c r="J7461"/>
      <c r="K7461" s="6"/>
      <c r="O7461" s="5"/>
      <c r="P7461" s="8"/>
      <c r="U7461"/>
      <c r="V7461"/>
    </row>
    <row r="7462" spans="1:22" x14ac:dyDescent="0.25">
      <c r="A7462">
        <v>2008</v>
      </c>
      <c r="B7462">
        <v>7</v>
      </c>
      <c r="C7462">
        <v>26</v>
      </c>
      <c r="D7462">
        <v>1</v>
      </c>
      <c r="E7462" s="13">
        <v>18.100000000000001</v>
      </c>
      <c r="F7462" s="7">
        <f>(((20-15)/(MIN($E$2:$E$8761)-15))*Data[[#This Row],[temperatuur]])+18.151</f>
        <v>14.348478991596638</v>
      </c>
      <c r="G7462" s="7">
        <f>Data[[#This Row],[Tintern ]]-Data[[#This Row],[temperatuur]]</f>
        <v>-3.7515210084033637</v>
      </c>
      <c r="H7462" s="7">
        <f>ROUND(IF(Data[[#This Row],[deltaT]]&gt;0,(Data[[#This Row],[Tintern ]]-Data[[#This Row],[temperatuur]])*Uitgangspunten!$B$9,0),1)</f>
        <v>0</v>
      </c>
      <c r="I7462"/>
      <c r="J7462"/>
      <c r="K7462" s="6"/>
      <c r="O7462" s="5"/>
      <c r="P7462" s="8"/>
      <c r="U7462"/>
      <c r="V7462"/>
    </row>
    <row r="7463" spans="1:22" x14ac:dyDescent="0.25">
      <c r="A7463">
        <v>2008</v>
      </c>
      <c r="B7463">
        <v>7</v>
      </c>
      <c r="C7463">
        <v>26</v>
      </c>
      <c r="D7463">
        <v>2</v>
      </c>
      <c r="E7463" s="13">
        <v>18.5</v>
      </c>
      <c r="F7463" s="7">
        <f>(((20-15)/(MIN($E$2:$E$8761)-15))*Data[[#This Row],[temperatuur]])+18.151</f>
        <v>14.26444537815126</v>
      </c>
      <c r="G7463" s="7">
        <f>Data[[#This Row],[Tintern ]]-Data[[#This Row],[temperatuur]]</f>
        <v>-4.2355546218487401</v>
      </c>
      <c r="H7463" s="7">
        <f>ROUND(IF(Data[[#This Row],[deltaT]]&gt;0,(Data[[#This Row],[Tintern ]]-Data[[#This Row],[temperatuur]])*Uitgangspunten!$B$9,0),1)</f>
        <v>0</v>
      </c>
      <c r="I7463"/>
      <c r="J7463"/>
      <c r="K7463" s="6"/>
      <c r="O7463" s="5"/>
      <c r="P7463" s="8"/>
      <c r="U7463"/>
      <c r="V7463"/>
    </row>
    <row r="7464" spans="1:22" x14ac:dyDescent="0.25">
      <c r="A7464">
        <v>2008</v>
      </c>
      <c r="B7464">
        <v>7</v>
      </c>
      <c r="C7464">
        <v>26</v>
      </c>
      <c r="D7464">
        <v>3</v>
      </c>
      <c r="E7464" s="13">
        <v>19.900000000000002</v>
      </c>
      <c r="F7464" s="7">
        <f>(((20-15)/(MIN($E$2:$E$8761)-15))*Data[[#This Row],[temperatuur]])+18.151</f>
        <v>13.970327731092436</v>
      </c>
      <c r="G7464" s="7">
        <f>Data[[#This Row],[Tintern ]]-Data[[#This Row],[temperatuur]]</f>
        <v>-5.9296722689075665</v>
      </c>
      <c r="H7464" s="7">
        <f>ROUND(IF(Data[[#This Row],[deltaT]]&gt;0,(Data[[#This Row],[Tintern ]]-Data[[#This Row],[temperatuur]])*Uitgangspunten!$B$9,0),1)</f>
        <v>0</v>
      </c>
      <c r="I7464"/>
      <c r="J7464"/>
      <c r="K7464" s="6"/>
      <c r="O7464" s="5"/>
      <c r="P7464" s="8"/>
      <c r="U7464"/>
      <c r="V7464"/>
    </row>
    <row r="7465" spans="1:22" x14ac:dyDescent="0.25">
      <c r="A7465">
        <v>2008</v>
      </c>
      <c r="B7465">
        <v>7</v>
      </c>
      <c r="C7465">
        <v>26</v>
      </c>
      <c r="D7465">
        <v>4</v>
      </c>
      <c r="E7465" s="13">
        <v>18.100000000000001</v>
      </c>
      <c r="F7465" s="7">
        <f>(((20-15)/(MIN($E$2:$E$8761)-15))*Data[[#This Row],[temperatuur]])+18.151</f>
        <v>14.348478991596638</v>
      </c>
      <c r="G7465" s="7">
        <f>Data[[#This Row],[Tintern ]]-Data[[#This Row],[temperatuur]]</f>
        <v>-3.7515210084033637</v>
      </c>
      <c r="H7465" s="7">
        <f>ROUND(IF(Data[[#This Row],[deltaT]]&gt;0,(Data[[#This Row],[Tintern ]]-Data[[#This Row],[temperatuur]])*Uitgangspunten!$B$9,0),1)</f>
        <v>0</v>
      </c>
      <c r="I7465"/>
      <c r="J7465"/>
      <c r="K7465" s="6"/>
      <c r="O7465" s="5"/>
      <c r="P7465" s="8"/>
      <c r="U7465"/>
      <c r="V7465"/>
    </row>
    <row r="7466" spans="1:22" x14ac:dyDescent="0.25">
      <c r="A7466">
        <v>2008</v>
      </c>
      <c r="B7466">
        <v>7</v>
      </c>
      <c r="C7466">
        <v>26</v>
      </c>
      <c r="D7466">
        <v>5</v>
      </c>
      <c r="E7466" s="13">
        <v>18.400000000000002</v>
      </c>
      <c r="F7466" s="7">
        <f>(((20-15)/(MIN($E$2:$E$8761)-15))*Data[[#This Row],[temperatuur]])+18.151</f>
        <v>14.285453781512604</v>
      </c>
      <c r="G7466" s="7">
        <f>Data[[#This Row],[Tintern ]]-Data[[#This Row],[temperatuur]]</f>
        <v>-4.1145462184873978</v>
      </c>
      <c r="H7466" s="7">
        <f>ROUND(IF(Data[[#This Row],[deltaT]]&gt;0,(Data[[#This Row],[Tintern ]]-Data[[#This Row],[temperatuur]])*Uitgangspunten!$B$9,0),1)</f>
        <v>0</v>
      </c>
      <c r="I7466">
        <f>(MAX(E7442:E7465)+MIN(E7442:E7465))/20</f>
        <v>2.2399999999999998</v>
      </c>
      <c r="J7466"/>
      <c r="K7466" s="6"/>
      <c r="O7466" s="5"/>
      <c r="P7466" s="8"/>
      <c r="U7466"/>
      <c r="V7466"/>
    </row>
    <row r="7467" spans="1:22" x14ac:dyDescent="0.25">
      <c r="A7467">
        <v>2008</v>
      </c>
      <c r="B7467">
        <v>7</v>
      </c>
      <c r="C7467">
        <v>26</v>
      </c>
      <c r="D7467">
        <v>6</v>
      </c>
      <c r="E7467" s="13">
        <v>20</v>
      </c>
      <c r="F7467" s="7">
        <f>(((20-15)/(MIN($E$2:$E$8761)-15))*Data[[#This Row],[temperatuur]])+18.151</f>
        <v>13.949319327731093</v>
      </c>
      <c r="G7467" s="7">
        <f>Data[[#This Row],[Tintern ]]-Data[[#This Row],[temperatuur]]</f>
        <v>-6.050680672268907</v>
      </c>
      <c r="H7467" s="7">
        <f>ROUND(IF(Data[[#This Row],[deltaT]]&gt;0,(Data[[#This Row],[Tintern ]]-Data[[#This Row],[temperatuur]])*Uitgangspunten!$B$9,0),1)</f>
        <v>0</v>
      </c>
      <c r="I7467"/>
      <c r="J7467"/>
      <c r="K7467" s="6"/>
      <c r="O7467" s="5"/>
      <c r="P7467" s="8"/>
      <c r="U7467"/>
      <c r="V7467"/>
    </row>
    <row r="7468" spans="1:22" x14ac:dyDescent="0.25">
      <c r="A7468">
        <v>2008</v>
      </c>
      <c r="B7468">
        <v>7</v>
      </c>
      <c r="C7468">
        <v>26</v>
      </c>
      <c r="D7468">
        <v>7</v>
      </c>
      <c r="E7468" s="13">
        <v>22.3</v>
      </c>
      <c r="F7468" s="7">
        <f>(((20-15)/(MIN($E$2:$E$8761)-15))*Data[[#This Row],[temperatuur]])+18.151</f>
        <v>13.466126050420169</v>
      </c>
      <c r="G7468" s="7">
        <f>Data[[#This Row],[Tintern ]]-Data[[#This Row],[temperatuur]]</f>
        <v>-8.8338739495798322</v>
      </c>
      <c r="H7468" s="7">
        <f>ROUND(IF(Data[[#This Row],[deltaT]]&gt;0,(Data[[#This Row],[Tintern ]]-Data[[#This Row],[temperatuur]])*Uitgangspunten!$B$9,0),1)</f>
        <v>0</v>
      </c>
      <c r="I7468"/>
      <c r="J7468"/>
      <c r="K7468" s="6"/>
      <c r="O7468" s="5"/>
      <c r="P7468" s="8"/>
      <c r="U7468"/>
      <c r="V7468"/>
    </row>
    <row r="7469" spans="1:22" x14ac:dyDescent="0.25">
      <c r="A7469">
        <v>2008</v>
      </c>
      <c r="B7469">
        <v>7</v>
      </c>
      <c r="C7469">
        <v>26</v>
      </c>
      <c r="D7469">
        <v>8</v>
      </c>
      <c r="E7469" s="13">
        <v>24.3</v>
      </c>
      <c r="F7469" s="7">
        <f>(((20-15)/(MIN($E$2:$E$8761)-15))*Data[[#This Row],[temperatuur]])+18.151</f>
        <v>13.045957983193276</v>
      </c>
      <c r="G7469" s="7">
        <f>Data[[#This Row],[Tintern ]]-Data[[#This Row],[temperatuur]]</f>
        <v>-11.254042016806725</v>
      </c>
      <c r="H7469" s="7">
        <f>ROUND(IF(Data[[#This Row],[deltaT]]&gt;0,(Data[[#This Row],[Tintern ]]-Data[[#This Row],[temperatuur]])*Uitgangspunten!$B$9,0),1)</f>
        <v>0</v>
      </c>
      <c r="I7469"/>
      <c r="J7469"/>
      <c r="K7469" s="6"/>
      <c r="O7469" s="5"/>
      <c r="P7469" s="8"/>
      <c r="U7469"/>
      <c r="V7469"/>
    </row>
    <row r="7470" spans="1:22" x14ac:dyDescent="0.25">
      <c r="A7470">
        <v>2008</v>
      </c>
      <c r="B7470">
        <v>7</v>
      </c>
      <c r="C7470">
        <v>26</v>
      </c>
      <c r="D7470">
        <v>9</v>
      </c>
      <c r="E7470" s="13">
        <v>25.6</v>
      </c>
      <c r="F7470" s="7">
        <f>(((20-15)/(MIN($E$2:$E$8761)-15))*Data[[#This Row],[temperatuur]])+18.151</f>
        <v>12.772848739495798</v>
      </c>
      <c r="G7470" s="7">
        <f>Data[[#This Row],[Tintern ]]-Data[[#This Row],[temperatuur]]</f>
        <v>-12.827151260504204</v>
      </c>
      <c r="H7470" s="7">
        <f>ROUND(IF(Data[[#This Row],[deltaT]]&gt;0,(Data[[#This Row],[Tintern ]]-Data[[#This Row],[temperatuur]])*Uitgangspunten!$B$9,0),1)</f>
        <v>0</v>
      </c>
      <c r="I7470"/>
      <c r="J7470"/>
      <c r="K7470" s="6"/>
      <c r="O7470" s="5"/>
      <c r="P7470" s="8"/>
      <c r="U7470"/>
      <c r="V7470"/>
    </row>
    <row r="7471" spans="1:22" x14ac:dyDescent="0.25">
      <c r="A7471">
        <v>2008</v>
      </c>
      <c r="B7471">
        <v>7</v>
      </c>
      <c r="C7471">
        <v>26</v>
      </c>
      <c r="D7471">
        <v>10</v>
      </c>
      <c r="E7471" s="13">
        <v>26</v>
      </c>
      <c r="F7471" s="7">
        <f>(((20-15)/(MIN($E$2:$E$8761)-15))*Data[[#This Row],[temperatuur]])+18.151</f>
        <v>12.68881512605042</v>
      </c>
      <c r="G7471" s="7">
        <f>Data[[#This Row],[Tintern ]]-Data[[#This Row],[temperatuur]]</f>
        <v>-13.31118487394958</v>
      </c>
      <c r="H7471" s="7">
        <f>ROUND(IF(Data[[#This Row],[deltaT]]&gt;0,(Data[[#This Row],[Tintern ]]-Data[[#This Row],[temperatuur]])*Uitgangspunten!$B$9,0),1)</f>
        <v>0</v>
      </c>
      <c r="I7471"/>
      <c r="J7471"/>
      <c r="K7471" s="6"/>
      <c r="O7471" s="5"/>
      <c r="P7471" s="8"/>
      <c r="U7471"/>
      <c r="V7471"/>
    </row>
    <row r="7472" spans="1:22" x14ac:dyDescent="0.25">
      <c r="A7472">
        <v>2008</v>
      </c>
      <c r="B7472">
        <v>7</v>
      </c>
      <c r="C7472">
        <v>26</v>
      </c>
      <c r="D7472">
        <v>11</v>
      </c>
      <c r="E7472" s="13">
        <v>27.700000000000003</v>
      </c>
      <c r="F7472" s="7">
        <f>(((20-15)/(MIN($E$2:$E$8761)-15))*Data[[#This Row],[temperatuur]])+18.151</f>
        <v>12.331672268907562</v>
      </c>
      <c r="G7472" s="7">
        <f>Data[[#This Row],[Tintern ]]-Data[[#This Row],[temperatuur]]</f>
        <v>-15.368327731092441</v>
      </c>
      <c r="H7472" s="7">
        <f>ROUND(IF(Data[[#This Row],[deltaT]]&gt;0,(Data[[#This Row],[Tintern ]]-Data[[#This Row],[temperatuur]])*Uitgangspunten!$B$9,0),1)</f>
        <v>0</v>
      </c>
      <c r="I7472"/>
      <c r="J7472"/>
      <c r="K7472" s="6"/>
      <c r="O7472" s="5"/>
      <c r="P7472" s="8"/>
      <c r="U7472"/>
      <c r="V7472"/>
    </row>
    <row r="7473" spans="1:22" x14ac:dyDescent="0.25">
      <c r="A7473">
        <v>2008</v>
      </c>
      <c r="B7473">
        <v>7</v>
      </c>
      <c r="C7473">
        <v>26</v>
      </c>
      <c r="D7473">
        <v>12</v>
      </c>
      <c r="E7473" s="13">
        <v>28.400000000000002</v>
      </c>
      <c r="F7473" s="7">
        <f>(((20-15)/(MIN($E$2:$E$8761)-15))*Data[[#This Row],[temperatuur]])+18.151</f>
        <v>12.184613445378151</v>
      </c>
      <c r="G7473" s="7">
        <f>Data[[#This Row],[Tintern ]]-Data[[#This Row],[temperatuur]]</f>
        <v>-16.215386554621851</v>
      </c>
      <c r="H7473" s="7">
        <f>ROUND(IF(Data[[#This Row],[deltaT]]&gt;0,(Data[[#This Row],[Tintern ]]-Data[[#This Row],[temperatuur]])*Uitgangspunten!$B$9,0),1)</f>
        <v>0</v>
      </c>
      <c r="I7473"/>
      <c r="J7473"/>
      <c r="K7473" s="6"/>
      <c r="O7473" s="5"/>
      <c r="P7473" s="8"/>
      <c r="U7473"/>
      <c r="V7473"/>
    </row>
    <row r="7474" spans="1:22" x14ac:dyDescent="0.25">
      <c r="A7474">
        <v>2008</v>
      </c>
      <c r="B7474">
        <v>7</v>
      </c>
      <c r="C7474">
        <v>26</v>
      </c>
      <c r="D7474">
        <v>13</v>
      </c>
      <c r="E7474" s="13">
        <v>27.5</v>
      </c>
      <c r="F7474" s="7">
        <f>(((20-15)/(MIN($E$2:$E$8761)-15))*Data[[#This Row],[temperatuur]])+18.151</f>
        <v>12.373689075630253</v>
      </c>
      <c r="G7474" s="7">
        <f>Data[[#This Row],[Tintern ]]-Data[[#This Row],[temperatuur]]</f>
        <v>-15.126310924369747</v>
      </c>
      <c r="H7474" s="7">
        <f>ROUND(IF(Data[[#This Row],[deltaT]]&gt;0,(Data[[#This Row],[Tintern ]]-Data[[#This Row],[temperatuur]])*Uitgangspunten!$B$9,0),1)</f>
        <v>0</v>
      </c>
      <c r="I7474"/>
      <c r="J7474"/>
      <c r="K7474" s="6"/>
      <c r="O7474" s="5"/>
      <c r="P7474" s="8"/>
      <c r="U7474"/>
      <c r="V7474"/>
    </row>
    <row r="7475" spans="1:22" x14ac:dyDescent="0.25">
      <c r="A7475">
        <v>2008</v>
      </c>
      <c r="B7475">
        <v>7</v>
      </c>
      <c r="C7475">
        <v>26</v>
      </c>
      <c r="D7475">
        <v>14</v>
      </c>
      <c r="E7475" s="13">
        <v>28.1</v>
      </c>
      <c r="F7475" s="7">
        <f>(((20-15)/(MIN($E$2:$E$8761)-15))*Data[[#This Row],[temperatuur]])+18.151</f>
        <v>12.247638655462184</v>
      </c>
      <c r="G7475" s="7">
        <f>Data[[#This Row],[Tintern ]]-Data[[#This Row],[temperatuur]]</f>
        <v>-15.852361344537817</v>
      </c>
      <c r="H7475" s="7">
        <f>ROUND(IF(Data[[#This Row],[deltaT]]&gt;0,(Data[[#This Row],[Tintern ]]-Data[[#This Row],[temperatuur]])*Uitgangspunten!$B$9,0),1)</f>
        <v>0</v>
      </c>
      <c r="I7475"/>
      <c r="J7475"/>
      <c r="K7475" s="6"/>
      <c r="O7475" s="5"/>
      <c r="P7475" s="8"/>
      <c r="U7475"/>
      <c r="V7475"/>
    </row>
    <row r="7476" spans="1:22" x14ac:dyDescent="0.25">
      <c r="A7476">
        <v>2008</v>
      </c>
      <c r="B7476">
        <v>7</v>
      </c>
      <c r="C7476">
        <v>26</v>
      </c>
      <c r="D7476">
        <v>15</v>
      </c>
      <c r="E7476" s="13">
        <v>21.6</v>
      </c>
      <c r="F7476" s="7">
        <f>(((20-15)/(MIN($E$2:$E$8761)-15))*Data[[#This Row],[temperatuur]])+18.151</f>
        <v>13.613184873949578</v>
      </c>
      <c r="G7476" s="7">
        <f>Data[[#This Row],[Tintern ]]-Data[[#This Row],[temperatuur]]</f>
        <v>-7.9868151260504234</v>
      </c>
      <c r="H7476" s="7">
        <f>ROUND(IF(Data[[#This Row],[deltaT]]&gt;0,(Data[[#This Row],[Tintern ]]-Data[[#This Row],[temperatuur]])*Uitgangspunten!$B$9,0),1)</f>
        <v>0</v>
      </c>
      <c r="I7476"/>
      <c r="J7476"/>
      <c r="K7476" s="6"/>
      <c r="O7476" s="5"/>
      <c r="P7476" s="8"/>
      <c r="U7476"/>
      <c r="V7476"/>
    </row>
    <row r="7477" spans="1:22" x14ac:dyDescent="0.25">
      <c r="A7477">
        <v>2008</v>
      </c>
      <c r="B7477">
        <v>7</v>
      </c>
      <c r="C7477">
        <v>26</v>
      </c>
      <c r="D7477">
        <v>16</v>
      </c>
      <c r="E7477" s="13">
        <v>18.3</v>
      </c>
      <c r="F7477" s="7">
        <f>(((20-15)/(MIN($E$2:$E$8761)-15))*Data[[#This Row],[temperatuur]])+18.151</f>
        <v>14.306462184873949</v>
      </c>
      <c r="G7477" s="7">
        <f>Data[[#This Row],[Tintern ]]-Data[[#This Row],[temperatuur]]</f>
        <v>-3.9935378151260519</v>
      </c>
      <c r="H7477" s="7">
        <f>ROUND(IF(Data[[#This Row],[deltaT]]&gt;0,(Data[[#This Row],[Tintern ]]-Data[[#This Row],[temperatuur]])*Uitgangspunten!$B$9,0),1)</f>
        <v>0</v>
      </c>
      <c r="I7477"/>
      <c r="J7477"/>
      <c r="K7477" s="6"/>
      <c r="O7477" s="5"/>
      <c r="P7477" s="8"/>
      <c r="U7477"/>
      <c r="V7477"/>
    </row>
    <row r="7478" spans="1:22" x14ac:dyDescent="0.25">
      <c r="A7478">
        <v>2008</v>
      </c>
      <c r="B7478">
        <v>7</v>
      </c>
      <c r="C7478">
        <v>26</v>
      </c>
      <c r="D7478">
        <v>17</v>
      </c>
      <c r="E7478" s="13">
        <v>19.600000000000001</v>
      </c>
      <c r="F7478" s="7">
        <f>(((20-15)/(MIN($E$2:$E$8761)-15))*Data[[#This Row],[temperatuur]])+18.151</f>
        <v>14.033352941176471</v>
      </c>
      <c r="G7478" s="7">
        <f>Data[[#This Row],[Tintern ]]-Data[[#This Row],[temperatuur]]</f>
        <v>-5.5666470588235306</v>
      </c>
      <c r="H7478" s="7">
        <f>ROUND(IF(Data[[#This Row],[deltaT]]&gt;0,(Data[[#This Row],[Tintern ]]-Data[[#This Row],[temperatuur]])*Uitgangspunten!$B$9,0),1)</f>
        <v>0</v>
      </c>
      <c r="I7478"/>
      <c r="J7478"/>
      <c r="K7478" s="6"/>
      <c r="O7478" s="5"/>
      <c r="P7478" s="8"/>
      <c r="U7478"/>
      <c r="V7478"/>
    </row>
    <row r="7479" spans="1:22" x14ac:dyDescent="0.25">
      <c r="A7479">
        <v>2008</v>
      </c>
      <c r="B7479">
        <v>7</v>
      </c>
      <c r="C7479">
        <v>26</v>
      </c>
      <c r="D7479">
        <v>18</v>
      </c>
      <c r="E7479" s="13">
        <v>19.600000000000001</v>
      </c>
      <c r="F7479" s="7">
        <f>(((20-15)/(MIN($E$2:$E$8761)-15))*Data[[#This Row],[temperatuur]])+18.151</f>
        <v>14.033352941176471</v>
      </c>
      <c r="G7479" s="7">
        <f>Data[[#This Row],[Tintern ]]-Data[[#This Row],[temperatuur]]</f>
        <v>-5.5666470588235306</v>
      </c>
      <c r="H7479" s="7">
        <f>ROUND(IF(Data[[#This Row],[deltaT]]&gt;0,(Data[[#This Row],[Tintern ]]-Data[[#This Row],[temperatuur]])*Uitgangspunten!$B$9,0),1)</f>
        <v>0</v>
      </c>
      <c r="I7479"/>
      <c r="J7479"/>
      <c r="K7479" s="6"/>
      <c r="O7479" s="5"/>
      <c r="P7479" s="8"/>
      <c r="U7479"/>
      <c r="V7479"/>
    </row>
    <row r="7480" spans="1:22" x14ac:dyDescent="0.25">
      <c r="A7480">
        <v>2008</v>
      </c>
      <c r="B7480">
        <v>7</v>
      </c>
      <c r="C7480">
        <v>26</v>
      </c>
      <c r="D7480">
        <v>19</v>
      </c>
      <c r="E7480" s="13">
        <v>19.400000000000002</v>
      </c>
      <c r="F7480" s="7">
        <f>(((20-15)/(MIN($E$2:$E$8761)-15))*Data[[#This Row],[temperatuur]])+18.151</f>
        <v>14.07536974789916</v>
      </c>
      <c r="G7480" s="7">
        <f>Data[[#This Row],[Tintern ]]-Data[[#This Row],[temperatuur]]</f>
        <v>-5.3246302521008424</v>
      </c>
      <c r="H7480" s="7">
        <f>ROUND(IF(Data[[#This Row],[deltaT]]&gt;0,(Data[[#This Row],[Tintern ]]-Data[[#This Row],[temperatuur]])*Uitgangspunten!$B$9,0),1)</f>
        <v>0</v>
      </c>
      <c r="I7480"/>
      <c r="J7480"/>
      <c r="K7480" s="6"/>
      <c r="O7480" s="5"/>
      <c r="P7480" s="8"/>
      <c r="U7480"/>
      <c r="V7480"/>
    </row>
    <row r="7481" spans="1:22" x14ac:dyDescent="0.25">
      <c r="A7481">
        <v>2008</v>
      </c>
      <c r="B7481">
        <v>7</v>
      </c>
      <c r="C7481">
        <v>26</v>
      </c>
      <c r="D7481">
        <v>20</v>
      </c>
      <c r="E7481" s="13">
        <v>19.5</v>
      </c>
      <c r="F7481" s="7">
        <f>(((20-15)/(MIN($E$2:$E$8761)-15))*Data[[#This Row],[temperatuur]])+18.151</f>
        <v>14.054361344537815</v>
      </c>
      <c r="G7481" s="7">
        <f>Data[[#This Row],[Tintern ]]-Data[[#This Row],[temperatuur]]</f>
        <v>-5.4456386554621847</v>
      </c>
      <c r="H7481" s="7">
        <f>ROUND(IF(Data[[#This Row],[deltaT]]&gt;0,(Data[[#This Row],[Tintern ]]-Data[[#This Row],[temperatuur]])*Uitgangspunten!$B$9,0),1)</f>
        <v>0</v>
      </c>
      <c r="I7481"/>
      <c r="J7481"/>
      <c r="K7481" s="6"/>
      <c r="O7481" s="5"/>
      <c r="P7481" s="8"/>
      <c r="U7481"/>
      <c r="V7481"/>
    </row>
    <row r="7482" spans="1:22" x14ac:dyDescent="0.25">
      <c r="A7482">
        <v>2008</v>
      </c>
      <c r="B7482">
        <v>7</v>
      </c>
      <c r="C7482">
        <v>26</v>
      </c>
      <c r="D7482">
        <v>21</v>
      </c>
      <c r="E7482" s="13">
        <v>18.8</v>
      </c>
      <c r="F7482" s="7">
        <f>(((20-15)/(MIN($E$2:$E$8761)-15))*Data[[#This Row],[temperatuur]])+18.151</f>
        <v>14.201420168067227</v>
      </c>
      <c r="G7482" s="7">
        <f>Data[[#This Row],[Tintern ]]-Data[[#This Row],[temperatuur]]</f>
        <v>-4.5985798319327742</v>
      </c>
      <c r="H7482" s="7">
        <f>ROUND(IF(Data[[#This Row],[deltaT]]&gt;0,(Data[[#This Row],[Tintern ]]-Data[[#This Row],[temperatuur]])*Uitgangspunten!$B$9,0),1)</f>
        <v>0</v>
      </c>
      <c r="I7482"/>
      <c r="J7482"/>
      <c r="K7482" s="6"/>
      <c r="O7482" s="5"/>
      <c r="P7482" s="8"/>
      <c r="U7482"/>
      <c r="V7482"/>
    </row>
    <row r="7483" spans="1:22" x14ac:dyDescent="0.25">
      <c r="A7483">
        <v>2008</v>
      </c>
      <c r="B7483">
        <v>7</v>
      </c>
      <c r="C7483">
        <v>26</v>
      </c>
      <c r="D7483">
        <v>22</v>
      </c>
      <c r="E7483" s="13">
        <v>18.600000000000001</v>
      </c>
      <c r="F7483" s="7">
        <f>(((20-15)/(MIN($E$2:$E$8761)-15))*Data[[#This Row],[temperatuur]])+18.151</f>
        <v>14.243436974789915</v>
      </c>
      <c r="G7483" s="7">
        <f>Data[[#This Row],[Tintern ]]-Data[[#This Row],[temperatuur]]</f>
        <v>-4.356563025210086</v>
      </c>
      <c r="H7483" s="7">
        <f>ROUND(IF(Data[[#This Row],[deltaT]]&gt;0,(Data[[#This Row],[Tintern ]]-Data[[#This Row],[temperatuur]])*Uitgangspunten!$B$9,0),1)</f>
        <v>0</v>
      </c>
      <c r="I7483"/>
      <c r="J7483"/>
      <c r="K7483" s="6"/>
      <c r="O7483" s="5"/>
      <c r="P7483" s="8"/>
      <c r="U7483"/>
      <c r="V7483"/>
    </row>
    <row r="7484" spans="1:22" x14ac:dyDescent="0.25">
      <c r="A7484">
        <v>2008</v>
      </c>
      <c r="B7484">
        <v>7</v>
      </c>
      <c r="C7484">
        <v>26</v>
      </c>
      <c r="D7484">
        <v>23</v>
      </c>
      <c r="E7484" s="13">
        <v>17.8</v>
      </c>
      <c r="F7484" s="7">
        <f>(((20-15)/(MIN($E$2:$E$8761)-15))*Data[[#This Row],[temperatuur]])+18.151</f>
        <v>14.411504201680671</v>
      </c>
      <c r="G7484" s="7">
        <f>Data[[#This Row],[Tintern ]]-Data[[#This Row],[temperatuur]]</f>
        <v>-3.3884957983193296</v>
      </c>
      <c r="H7484" s="7">
        <f>ROUND(IF(Data[[#This Row],[deltaT]]&gt;0,(Data[[#This Row],[Tintern ]]-Data[[#This Row],[temperatuur]])*Uitgangspunten!$B$9,0),1)</f>
        <v>0</v>
      </c>
      <c r="I7484"/>
      <c r="J7484"/>
      <c r="K7484" s="6"/>
      <c r="O7484" s="5"/>
      <c r="P7484" s="8"/>
      <c r="U7484"/>
      <c r="V7484"/>
    </row>
    <row r="7485" spans="1:22" x14ac:dyDescent="0.25">
      <c r="A7485">
        <v>2008</v>
      </c>
      <c r="B7485">
        <v>7</v>
      </c>
      <c r="C7485">
        <v>26</v>
      </c>
      <c r="D7485">
        <v>24</v>
      </c>
      <c r="E7485" s="13">
        <v>17.8</v>
      </c>
      <c r="F7485" s="7">
        <f>(((20-15)/(MIN($E$2:$E$8761)-15))*Data[[#This Row],[temperatuur]])+18.151</f>
        <v>14.411504201680671</v>
      </c>
      <c r="G7485" s="7">
        <f>Data[[#This Row],[Tintern ]]-Data[[#This Row],[temperatuur]]</f>
        <v>-3.3884957983193296</v>
      </c>
      <c r="H7485" s="7">
        <f>ROUND(IF(Data[[#This Row],[deltaT]]&gt;0,(Data[[#This Row],[Tintern ]]-Data[[#This Row],[temperatuur]])*Uitgangspunten!$B$9,0),1)</f>
        <v>0</v>
      </c>
      <c r="I7485"/>
      <c r="J7485"/>
      <c r="K7485" s="6"/>
      <c r="O7485" s="5"/>
      <c r="P7485" s="8"/>
      <c r="U7485"/>
      <c r="V7485"/>
    </row>
    <row r="7486" spans="1:22" x14ac:dyDescent="0.25">
      <c r="A7486">
        <v>2008</v>
      </c>
      <c r="B7486">
        <v>7</v>
      </c>
      <c r="C7486">
        <v>27</v>
      </c>
      <c r="D7486">
        <v>1</v>
      </c>
      <c r="E7486" s="13">
        <v>17.400000000000002</v>
      </c>
      <c r="F7486" s="7">
        <f>(((20-15)/(MIN($E$2:$E$8761)-15))*Data[[#This Row],[temperatuur]])+18.151</f>
        <v>14.495537815126049</v>
      </c>
      <c r="G7486" s="7">
        <f>Data[[#This Row],[Tintern ]]-Data[[#This Row],[temperatuur]]</f>
        <v>-2.9044621848739531</v>
      </c>
      <c r="H7486" s="7">
        <f>ROUND(IF(Data[[#This Row],[deltaT]]&gt;0,(Data[[#This Row],[Tintern ]]-Data[[#This Row],[temperatuur]])*Uitgangspunten!$B$9,0),1)</f>
        <v>0</v>
      </c>
      <c r="I7486"/>
      <c r="J7486"/>
      <c r="K7486" s="6"/>
      <c r="O7486" s="5"/>
      <c r="P7486" s="8"/>
      <c r="U7486"/>
      <c r="V7486"/>
    </row>
    <row r="7487" spans="1:22" x14ac:dyDescent="0.25">
      <c r="A7487">
        <v>2008</v>
      </c>
      <c r="B7487">
        <v>7</v>
      </c>
      <c r="C7487">
        <v>27</v>
      </c>
      <c r="D7487">
        <v>2</v>
      </c>
      <c r="E7487" s="13">
        <v>17.2</v>
      </c>
      <c r="F7487" s="7">
        <f>(((20-15)/(MIN($E$2:$E$8761)-15))*Data[[#This Row],[temperatuur]])+18.151</f>
        <v>14.53755462184874</v>
      </c>
      <c r="G7487" s="7">
        <f>Data[[#This Row],[Tintern ]]-Data[[#This Row],[temperatuur]]</f>
        <v>-2.6624453781512596</v>
      </c>
      <c r="H7487" s="7">
        <f>ROUND(IF(Data[[#This Row],[deltaT]]&gt;0,(Data[[#This Row],[Tintern ]]-Data[[#This Row],[temperatuur]])*Uitgangspunten!$B$9,0),1)</f>
        <v>0</v>
      </c>
      <c r="I7487"/>
      <c r="J7487"/>
      <c r="K7487" s="6"/>
      <c r="O7487" s="5"/>
      <c r="P7487" s="8"/>
      <c r="U7487"/>
      <c r="V7487"/>
    </row>
    <row r="7488" spans="1:22" x14ac:dyDescent="0.25">
      <c r="A7488">
        <v>2008</v>
      </c>
      <c r="B7488">
        <v>7</v>
      </c>
      <c r="C7488">
        <v>27</v>
      </c>
      <c r="D7488">
        <v>3</v>
      </c>
      <c r="E7488" s="13">
        <v>17.600000000000001</v>
      </c>
      <c r="F7488" s="7">
        <f>(((20-15)/(MIN($E$2:$E$8761)-15))*Data[[#This Row],[temperatuur]])+18.151</f>
        <v>14.45352100840336</v>
      </c>
      <c r="G7488" s="7">
        <f>Data[[#This Row],[Tintern ]]-Data[[#This Row],[temperatuur]]</f>
        <v>-3.1464789915966414</v>
      </c>
      <c r="H7488" s="7">
        <f>ROUND(IF(Data[[#This Row],[deltaT]]&gt;0,(Data[[#This Row],[Tintern ]]-Data[[#This Row],[temperatuur]])*Uitgangspunten!$B$9,0),1)</f>
        <v>0</v>
      </c>
      <c r="I7488"/>
      <c r="J7488"/>
      <c r="K7488" s="6"/>
      <c r="O7488" s="5"/>
      <c r="P7488" s="8"/>
      <c r="U7488"/>
      <c r="V7488"/>
    </row>
    <row r="7489" spans="1:22" x14ac:dyDescent="0.25">
      <c r="A7489">
        <v>2008</v>
      </c>
      <c r="B7489">
        <v>7</v>
      </c>
      <c r="C7489">
        <v>27</v>
      </c>
      <c r="D7489">
        <v>4</v>
      </c>
      <c r="E7489" s="13">
        <v>17.400000000000002</v>
      </c>
      <c r="F7489" s="7">
        <f>(((20-15)/(MIN($E$2:$E$8761)-15))*Data[[#This Row],[temperatuur]])+18.151</f>
        <v>14.495537815126049</v>
      </c>
      <c r="G7489" s="7">
        <f>Data[[#This Row],[Tintern ]]-Data[[#This Row],[temperatuur]]</f>
        <v>-2.9044621848739531</v>
      </c>
      <c r="H7489" s="7">
        <f>ROUND(IF(Data[[#This Row],[deltaT]]&gt;0,(Data[[#This Row],[Tintern ]]-Data[[#This Row],[temperatuur]])*Uitgangspunten!$B$9,0),1)</f>
        <v>0</v>
      </c>
      <c r="I7489"/>
      <c r="J7489"/>
      <c r="K7489" s="6"/>
      <c r="O7489" s="5"/>
      <c r="P7489" s="8"/>
      <c r="U7489"/>
      <c r="V7489"/>
    </row>
    <row r="7490" spans="1:22" x14ac:dyDescent="0.25">
      <c r="A7490">
        <v>2008</v>
      </c>
      <c r="B7490">
        <v>7</v>
      </c>
      <c r="C7490">
        <v>27</v>
      </c>
      <c r="D7490">
        <v>5</v>
      </c>
      <c r="E7490" s="13">
        <v>17.900000000000002</v>
      </c>
      <c r="F7490" s="7">
        <f>(((20-15)/(MIN($E$2:$E$8761)-15))*Data[[#This Row],[temperatuur]])+18.151</f>
        <v>14.390495798319327</v>
      </c>
      <c r="G7490" s="7">
        <f>Data[[#This Row],[Tintern ]]-Data[[#This Row],[temperatuur]]</f>
        <v>-3.5095042016806755</v>
      </c>
      <c r="H7490" s="7">
        <f>ROUND(IF(Data[[#This Row],[deltaT]]&gt;0,(Data[[#This Row],[Tintern ]]-Data[[#This Row],[temperatuur]])*Uitgangspunten!$B$9,0),1)</f>
        <v>0</v>
      </c>
      <c r="I7490">
        <f>(MAX(E7466:E7489)+MIN(E7466:E7489))/20</f>
        <v>2.2800000000000002</v>
      </c>
      <c r="J7490"/>
      <c r="K7490" s="6"/>
      <c r="O7490" s="5"/>
      <c r="P7490" s="8"/>
      <c r="U7490"/>
      <c r="V7490"/>
    </row>
    <row r="7491" spans="1:22" x14ac:dyDescent="0.25">
      <c r="A7491">
        <v>2008</v>
      </c>
      <c r="B7491">
        <v>7</v>
      </c>
      <c r="C7491">
        <v>27</v>
      </c>
      <c r="D7491">
        <v>6</v>
      </c>
      <c r="E7491" s="13">
        <v>18.8</v>
      </c>
      <c r="F7491" s="7">
        <f>(((20-15)/(MIN($E$2:$E$8761)-15))*Data[[#This Row],[temperatuur]])+18.151</f>
        <v>14.201420168067227</v>
      </c>
      <c r="G7491" s="7">
        <f>Data[[#This Row],[Tintern ]]-Data[[#This Row],[temperatuur]]</f>
        <v>-4.5985798319327742</v>
      </c>
      <c r="H7491" s="7">
        <f>ROUND(IF(Data[[#This Row],[deltaT]]&gt;0,(Data[[#This Row],[Tintern ]]-Data[[#This Row],[temperatuur]])*Uitgangspunten!$B$9,0),1)</f>
        <v>0</v>
      </c>
      <c r="I7491"/>
      <c r="J7491"/>
      <c r="K7491" s="6"/>
      <c r="O7491" s="5"/>
      <c r="P7491" s="8"/>
      <c r="U7491"/>
      <c r="V7491"/>
    </row>
    <row r="7492" spans="1:22" x14ac:dyDescent="0.25">
      <c r="A7492">
        <v>2008</v>
      </c>
      <c r="B7492">
        <v>7</v>
      </c>
      <c r="C7492">
        <v>27</v>
      </c>
      <c r="D7492">
        <v>7</v>
      </c>
      <c r="E7492" s="13">
        <v>21.200000000000003</v>
      </c>
      <c r="F7492" s="7">
        <f>(((20-15)/(MIN($E$2:$E$8761)-15))*Data[[#This Row],[temperatuur]])+18.151</f>
        <v>13.697218487394956</v>
      </c>
      <c r="G7492" s="7">
        <f>Data[[#This Row],[Tintern ]]-Data[[#This Row],[temperatuur]]</f>
        <v>-7.502781512605047</v>
      </c>
      <c r="H7492" s="7">
        <f>ROUND(IF(Data[[#This Row],[deltaT]]&gt;0,(Data[[#This Row],[Tintern ]]-Data[[#This Row],[temperatuur]])*Uitgangspunten!$B$9,0),1)</f>
        <v>0</v>
      </c>
      <c r="I7492"/>
      <c r="J7492"/>
      <c r="K7492" s="6"/>
      <c r="O7492" s="5"/>
      <c r="P7492" s="8"/>
      <c r="U7492"/>
      <c r="V7492"/>
    </row>
    <row r="7493" spans="1:22" x14ac:dyDescent="0.25">
      <c r="A7493">
        <v>2008</v>
      </c>
      <c r="B7493">
        <v>7</v>
      </c>
      <c r="C7493">
        <v>27</v>
      </c>
      <c r="D7493">
        <v>8</v>
      </c>
      <c r="E7493" s="13">
        <v>22</v>
      </c>
      <c r="F7493" s="7">
        <f>(((20-15)/(MIN($E$2:$E$8761)-15))*Data[[#This Row],[temperatuur]])+18.151</f>
        <v>13.5291512605042</v>
      </c>
      <c r="G7493" s="7">
        <f>Data[[#This Row],[Tintern ]]-Data[[#This Row],[temperatuur]]</f>
        <v>-8.4708487394957999</v>
      </c>
      <c r="H7493" s="7">
        <f>ROUND(IF(Data[[#This Row],[deltaT]]&gt;0,(Data[[#This Row],[Tintern ]]-Data[[#This Row],[temperatuur]])*Uitgangspunten!$B$9,0),1)</f>
        <v>0</v>
      </c>
      <c r="I7493"/>
      <c r="J7493"/>
      <c r="K7493" s="6"/>
      <c r="O7493" s="5"/>
      <c r="P7493" s="8"/>
      <c r="U7493"/>
      <c r="V7493"/>
    </row>
    <row r="7494" spans="1:22" x14ac:dyDescent="0.25">
      <c r="A7494">
        <v>2008</v>
      </c>
      <c r="B7494">
        <v>7</v>
      </c>
      <c r="C7494">
        <v>27</v>
      </c>
      <c r="D7494">
        <v>9</v>
      </c>
      <c r="E7494" s="13">
        <v>23.3</v>
      </c>
      <c r="F7494" s="7">
        <f>(((20-15)/(MIN($E$2:$E$8761)-15))*Data[[#This Row],[temperatuur]])+18.151</f>
        <v>13.256042016806722</v>
      </c>
      <c r="G7494" s="7">
        <f>Data[[#This Row],[Tintern ]]-Data[[#This Row],[temperatuur]]</f>
        <v>-10.043957983193279</v>
      </c>
      <c r="H7494" s="7">
        <f>ROUND(IF(Data[[#This Row],[deltaT]]&gt;0,(Data[[#This Row],[Tintern ]]-Data[[#This Row],[temperatuur]])*Uitgangspunten!$B$9,0),1)</f>
        <v>0</v>
      </c>
      <c r="I7494"/>
      <c r="J7494"/>
      <c r="K7494" s="6"/>
      <c r="O7494" s="5"/>
      <c r="P7494" s="8"/>
      <c r="U7494"/>
      <c r="V7494"/>
    </row>
    <row r="7495" spans="1:22" x14ac:dyDescent="0.25">
      <c r="A7495">
        <v>2008</v>
      </c>
      <c r="B7495">
        <v>7</v>
      </c>
      <c r="C7495">
        <v>27</v>
      </c>
      <c r="D7495">
        <v>10</v>
      </c>
      <c r="E7495" s="13">
        <v>24.200000000000003</v>
      </c>
      <c r="F7495" s="7">
        <f>(((20-15)/(MIN($E$2:$E$8761)-15))*Data[[#This Row],[temperatuur]])+18.151</f>
        <v>13.066966386554622</v>
      </c>
      <c r="G7495" s="7">
        <f>Data[[#This Row],[Tintern ]]-Data[[#This Row],[temperatuur]]</f>
        <v>-11.133033613445381</v>
      </c>
      <c r="H7495" s="7">
        <f>ROUND(IF(Data[[#This Row],[deltaT]]&gt;0,(Data[[#This Row],[Tintern ]]-Data[[#This Row],[temperatuur]])*Uitgangspunten!$B$9,0),1)</f>
        <v>0</v>
      </c>
      <c r="I7495"/>
      <c r="J7495"/>
      <c r="K7495" s="6"/>
      <c r="O7495" s="5"/>
      <c r="P7495" s="8"/>
      <c r="U7495"/>
      <c r="V7495"/>
    </row>
    <row r="7496" spans="1:22" x14ac:dyDescent="0.25">
      <c r="A7496">
        <v>2008</v>
      </c>
      <c r="B7496">
        <v>7</v>
      </c>
      <c r="C7496">
        <v>27</v>
      </c>
      <c r="D7496">
        <v>11</v>
      </c>
      <c r="E7496" s="13">
        <v>26.200000000000003</v>
      </c>
      <c r="F7496" s="7">
        <f>(((20-15)/(MIN($E$2:$E$8761)-15))*Data[[#This Row],[temperatuur]])+18.151</f>
        <v>12.646798319327729</v>
      </c>
      <c r="G7496" s="7">
        <f>Data[[#This Row],[Tintern ]]-Data[[#This Row],[temperatuur]]</f>
        <v>-13.553201680672274</v>
      </c>
      <c r="H7496" s="7">
        <f>ROUND(IF(Data[[#This Row],[deltaT]]&gt;0,(Data[[#This Row],[Tintern ]]-Data[[#This Row],[temperatuur]])*Uitgangspunten!$B$9,0),1)</f>
        <v>0</v>
      </c>
      <c r="I7496"/>
      <c r="J7496"/>
      <c r="K7496" s="6"/>
      <c r="O7496" s="5"/>
      <c r="P7496" s="8"/>
      <c r="U7496"/>
      <c r="V7496"/>
    </row>
    <row r="7497" spans="1:22" x14ac:dyDescent="0.25">
      <c r="A7497">
        <v>2008</v>
      </c>
      <c r="B7497">
        <v>7</v>
      </c>
      <c r="C7497">
        <v>27</v>
      </c>
      <c r="D7497">
        <v>12</v>
      </c>
      <c r="E7497" s="13">
        <v>26.200000000000003</v>
      </c>
      <c r="F7497" s="7">
        <f>(((20-15)/(MIN($E$2:$E$8761)-15))*Data[[#This Row],[temperatuur]])+18.151</f>
        <v>12.646798319327729</v>
      </c>
      <c r="G7497" s="7">
        <f>Data[[#This Row],[Tintern ]]-Data[[#This Row],[temperatuur]]</f>
        <v>-13.553201680672274</v>
      </c>
      <c r="H7497" s="7">
        <f>ROUND(IF(Data[[#This Row],[deltaT]]&gt;0,(Data[[#This Row],[Tintern ]]-Data[[#This Row],[temperatuur]])*Uitgangspunten!$B$9,0),1)</f>
        <v>0</v>
      </c>
      <c r="I7497"/>
      <c r="J7497"/>
      <c r="K7497" s="6"/>
      <c r="O7497" s="5"/>
      <c r="P7497" s="8"/>
      <c r="U7497"/>
      <c r="V7497"/>
    </row>
    <row r="7498" spans="1:22" x14ac:dyDescent="0.25">
      <c r="A7498">
        <v>2008</v>
      </c>
      <c r="B7498">
        <v>7</v>
      </c>
      <c r="C7498">
        <v>27</v>
      </c>
      <c r="D7498">
        <v>13</v>
      </c>
      <c r="E7498" s="13">
        <v>27.900000000000002</v>
      </c>
      <c r="F7498" s="7">
        <f>(((20-15)/(MIN($E$2:$E$8761)-15))*Data[[#This Row],[temperatuur]])+18.151</f>
        <v>12.289655462184873</v>
      </c>
      <c r="G7498" s="7">
        <f>Data[[#This Row],[Tintern ]]-Data[[#This Row],[temperatuur]]</f>
        <v>-15.610344537815129</v>
      </c>
      <c r="H7498" s="7">
        <f>ROUND(IF(Data[[#This Row],[deltaT]]&gt;0,(Data[[#This Row],[Tintern ]]-Data[[#This Row],[temperatuur]])*Uitgangspunten!$B$9,0),1)</f>
        <v>0</v>
      </c>
      <c r="I7498"/>
      <c r="J7498"/>
      <c r="K7498" s="6"/>
      <c r="O7498" s="5"/>
      <c r="P7498" s="8"/>
      <c r="U7498"/>
      <c r="V7498"/>
    </row>
    <row r="7499" spans="1:22" x14ac:dyDescent="0.25">
      <c r="A7499">
        <v>2008</v>
      </c>
      <c r="B7499">
        <v>7</v>
      </c>
      <c r="C7499">
        <v>27</v>
      </c>
      <c r="D7499">
        <v>14</v>
      </c>
      <c r="E7499" s="13">
        <v>27.400000000000002</v>
      </c>
      <c r="F7499" s="7">
        <f>(((20-15)/(MIN($E$2:$E$8761)-15))*Data[[#This Row],[temperatuur]])+18.151</f>
        <v>12.394697478991596</v>
      </c>
      <c r="G7499" s="7">
        <f>Data[[#This Row],[Tintern ]]-Data[[#This Row],[temperatuur]]</f>
        <v>-15.005302521008407</v>
      </c>
      <c r="H7499" s="7">
        <f>ROUND(IF(Data[[#This Row],[deltaT]]&gt;0,(Data[[#This Row],[Tintern ]]-Data[[#This Row],[temperatuur]])*Uitgangspunten!$B$9,0),1)</f>
        <v>0</v>
      </c>
      <c r="I7499"/>
      <c r="J7499"/>
      <c r="K7499" s="6"/>
      <c r="O7499" s="5"/>
      <c r="P7499" s="8"/>
      <c r="U7499"/>
      <c r="V7499"/>
    </row>
    <row r="7500" spans="1:22" x14ac:dyDescent="0.25">
      <c r="A7500">
        <v>2008</v>
      </c>
      <c r="B7500">
        <v>7</v>
      </c>
      <c r="C7500">
        <v>27</v>
      </c>
      <c r="D7500">
        <v>15</v>
      </c>
      <c r="E7500" s="13">
        <v>27.8</v>
      </c>
      <c r="F7500" s="7">
        <f>(((20-15)/(MIN($E$2:$E$8761)-15))*Data[[#This Row],[temperatuur]])+18.151</f>
        <v>12.310663865546218</v>
      </c>
      <c r="G7500" s="7">
        <f>Data[[#This Row],[Tintern ]]-Data[[#This Row],[temperatuur]]</f>
        <v>-15.489336134453783</v>
      </c>
      <c r="H7500" s="7">
        <f>ROUND(IF(Data[[#This Row],[deltaT]]&gt;0,(Data[[#This Row],[Tintern ]]-Data[[#This Row],[temperatuur]])*Uitgangspunten!$B$9,0),1)</f>
        <v>0</v>
      </c>
      <c r="I7500"/>
      <c r="J7500"/>
      <c r="K7500" s="6"/>
      <c r="O7500" s="5"/>
      <c r="P7500" s="8"/>
      <c r="U7500"/>
      <c r="V7500"/>
    </row>
    <row r="7501" spans="1:22" x14ac:dyDescent="0.25">
      <c r="A7501">
        <v>2008</v>
      </c>
      <c r="B7501">
        <v>7</v>
      </c>
      <c r="C7501">
        <v>27</v>
      </c>
      <c r="D7501">
        <v>16</v>
      </c>
      <c r="E7501" s="13">
        <v>26.8</v>
      </c>
      <c r="F7501" s="7">
        <f>(((20-15)/(MIN($E$2:$E$8761)-15))*Data[[#This Row],[temperatuur]])+18.151</f>
        <v>12.520747899159662</v>
      </c>
      <c r="G7501" s="7">
        <f>Data[[#This Row],[Tintern ]]-Data[[#This Row],[temperatuur]]</f>
        <v>-14.279252100840338</v>
      </c>
      <c r="H7501" s="7">
        <f>ROUND(IF(Data[[#This Row],[deltaT]]&gt;0,(Data[[#This Row],[Tintern ]]-Data[[#This Row],[temperatuur]])*Uitgangspunten!$B$9,0),1)</f>
        <v>0</v>
      </c>
      <c r="I7501"/>
      <c r="J7501"/>
      <c r="K7501" s="6"/>
      <c r="O7501" s="5"/>
      <c r="P7501" s="8"/>
      <c r="U7501"/>
      <c r="V7501"/>
    </row>
    <row r="7502" spans="1:22" x14ac:dyDescent="0.25">
      <c r="A7502">
        <v>2008</v>
      </c>
      <c r="B7502">
        <v>7</v>
      </c>
      <c r="C7502">
        <v>27</v>
      </c>
      <c r="D7502">
        <v>17</v>
      </c>
      <c r="E7502" s="13">
        <v>26.5</v>
      </c>
      <c r="F7502" s="7">
        <f>(((20-15)/(MIN($E$2:$E$8761)-15))*Data[[#This Row],[temperatuur]])+18.151</f>
        <v>12.583773109243698</v>
      </c>
      <c r="G7502" s="7">
        <f>Data[[#This Row],[Tintern ]]-Data[[#This Row],[temperatuur]]</f>
        <v>-13.916226890756302</v>
      </c>
      <c r="H7502" s="7">
        <f>ROUND(IF(Data[[#This Row],[deltaT]]&gt;0,(Data[[#This Row],[Tintern ]]-Data[[#This Row],[temperatuur]])*Uitgangspunten!$B$9,0),1)</f>
        <v>0</v>
      </c>
      <c r="I7502"/>
      <c r="J7502"/>
      <c r="K7502" s="6"/>
      <c r="O7502" s="5"/>
      <c r="P7502" s="8"/>
      <c r="U7502"/>
      <c r="V7502"/>
    </row>
    <row r="7503" spans="1:22" x14ac:dyDescent="0.25">
      <c r="A7503">
        <v>2008</v>
      </c>
      <c r="B7503">
        <v>7</v>
      </c>
      <c r="C7503">
        <v>27</v>
      </c>
      <c r="D7503">
        <v>18</v>
      </c>
      <c r="E7503" s="13">
        <v>25.700000000000003</v>
      </c>
      <c r="F7503" s="7">
        <f>(((20-15)/(MIN($E$2:$E$8761)-15))*Data[[#This Row],[temperatuur]])+18.151</f>
        <v>12.751840336134453</v>
      </c>
      <c r="G7503" s="7">
        <f>Data[[#This Row],[Tintern ]]-Data[[#This Row],[temperatuur]]</f>
        <v>-12.94815966386555</v>
      </c>
      <c r="H7503" s="7">
        <f>ROUND(IF(Data[[#This Row],[deltaT]]&gt;0,(Data[[#This Row],[Tintern ]]-Data[[#This Row],[temperatuur]])*Uitgangspunten!$B$9,0),1)</f>
        <v>0</v>
      </c>
      <c r="I7503"/>
      <c r="J7503"/>
      <c r="K7503" s="6"/>
      <c r="O7503" s="5"/>
      <c r="P7503" s="8"/>
      <c r="U7503"/>
      <c r="V7503"/>
    </row>
    <row r="7504" spans="1:22" x14ac:dyDescent="0.25">
      <c r="A7504">
        <v>2008</v>
      </c>
      <c r="B7504">
        <v>7</v>
      </c>
      <c r="C7504">
        <v>27</v>
      </c>
      <c r="D7504">
        <v>19</v>
      </c>
      <c r="E7504" s="13">
        <v>24.700000000000003</v>
      </c>
      <c r="F7504" s="7">
        <f>(((20-15)/(MIN($E$2:$E$8761)-15))*Data[[#This Row],[temperatuur]])+18.151</f>
        <v>12.961924369747898</v>
      </c>
      <c r="G7504" s="7">
        <f>Data[[#This Row],[Tintern ]]-Data[[#This Row],[temperatuur]]</f>
        <v>-11.738075630252105</v>
      </c>
      <c r="H7504" s="7">
        <f>ROUND(IF(Data[[#This Row],[deltaT]]&gt;0,(Data[[#This Row],[Tintern ]]-Data[[#This Row],[temperatuur]])*Uitgangspunten!$B$9,0),1)</f>
        <v>0</v>
      </c>
      <c r="I7504"/>
      <c r="J7504"/>
      <c r="K7504" s="6"/>
      <c r="O7504" s="5"/>
      <c r="P7504" s="8"/>
      <c r="U7504"/>
      <c r="V7504"/>
    </row>
    <row r="7505" spans="1:22" x14ac:dyDescent="0.25">
      <c r="A7505">
        <v>2008</v>
      </c>
      <c r="B7505">
        <v>7</v>
      </c>
      <c r="C7505">
        <v>27</v>
      </c>
      <c r="D7505">
        <v>20</v>
      </c>
      <c r="E7505" s="13">
        <v>23.200000000000003</v>
      </c>
      <c r="F7505" s="7">
        <f>(((20-15)/(MIN($E$2:$E$8761)-15))*Data[[#This Row],[temperatuur]])+18.151</f>
        <v>13.277050420168067</v>
      </c>
      <c r="G7505" s="7">
        <f>Data[[#This Row],[Tintern ]]-Data[[#This Row],[temperatuur]]</f>
        <v>-9.9229495798319363</v>
      </c>
      <c r="H7505" s="7">
        <f>ROUND(IF(Data[[#This Row],[deltaT]]&gt;0,(Data[[#This Row],[Tintern ]]-Data[[#This Row],[temperatuur]])*Uitgangspunten!$B$9,0),1)</f>
        <v>0</v>
      </c>
      <c r="I7505"/>
      <c r="J7505"/>
      <c r="K7505" s="6"/>
      <c r="O7505" s="5"/>
      <c r="P7505" s="8"/>
      <c r="U7505"/>
      <c r="V7505"/>
    </row>
    <row r="7506" spans="1:22" x14ac:dyDescent="0.25">
      <c r="A7506">
        <v>2008</v>
      </c>
      <c r="B7506">
        <v>7</v>
      </c>
      <c r="C7506">
        <v>27</v>
      </c>
      <c r="D7506">
        <v>21</v>
      </c>
      <c r="E7506" s="13">
        <v>22.3</v>
      </c>
      <c r="F7506" s="7">
        <f>(((20-15)/(MIN($E$2:$E$8761)-15))*Data[[#This Row],[temperatuur]])+18.151</f>
        <v>13.466126050420169</v>
      </c>
      <c r="G7506" s="7">
        <f>Data[[#This Row],[Tintern ]]-Data[[#This Row],[temperatuur]]</f>
        <v>-8.8338739495798322</v>
      </c>
      <c r="H7506" s="7">
        <f>ROUND(IF(Data[[#This Row],[deltaT]]&gt;0,(Data[[#This Row],[Tintern ]]-Data[[#This Row],[temperatuur]])*Uitgangspunten!$B$9,0),1)</f>
        <v>0</v>
      </c>
      <c r="I7506"/>
      <c r="J7506"/>
      <c r="K7506" s="6"/>
      <c r="O7506" s="5"/>
      <c r="P7506" s="8"/>
      <c r="U7506"/>
      <c r="V7506"/>
    </row>
    <row r="7507" spans="1:22" x14ac:dyDescent="0.25">
      <c r="A7507">
        <v>2008</v>
      </c>
      <c r="B7507">
        <v>7</v>
      </c>
      <c r="C7507">
        <v>27</v>
      </c>
      <c r="D7507">
        <v>22</v>
      </c>
      <c r="E7507" s="13">
        <v>21.3</v>
      </c>
      <c r="F7507" s="7">
        <f>(((20-15)/(MIN($E$2:$E$8761)-15))*Data[[#This Row],[temperatuur]])+18.151</f>
        <v>13.676210084033613</v>
      </c>
      <c r="G7507" s="7">
        <f>Data[[#This Row],[Tintern ]]-Data[[#This Row],[temperatuur]]</f>
        <v>-7.6237899159663876</v>
      </c>
      <c r="H7507" s="7">
        <f>ROUND(IF(Data[[#This Row],[deltaT]]&gt;0,(Data[[#This Row],[Tintern ]]-Data[[#This Row],[temperatuur]])*Uitgangspunten!$B$9,0),1)</f>
        <v>0</v>
      </c>
      <c r="I7507"/>
      <c r="J7507"/>
      <c r="K7507" s="6"/>
      <c r="O7507" s="5"/>
      <c r="P7507" s="8"/>
      <c r="U7507"/>
      <c r="V7507"/>
    </row>
    <row r="7508" spans="1:22" x14ac:dyDescent="0.25">
      <c r="A7508">
        <v>2008</v>
      </c>
      <c r="B7508">
        <v>7</v>
      </c>
      <c r="C7508">
        <v>27</v>
      </c>
      <c r="D7508">
        <v>23</v>
      </c>
      <c r="E7508" s="13">
        <v>20.8</v>
      </c>
      <c r="F7508" s="7">
        <f>(((20-15)/(MIN($E$2:$E$8761)-15))*Data[[#This Row],[temperatuur]])+18.151</f>
        <v>13.781252100840335</v>
      </c>
      <c r="G7508" s="7">
        <f>Data[[#This Row],[Tintern ]]-Data[[#This Row],[temperatuur]]</f>
        <v>-7.0187478991596652</v>
      </c>
      <c r="H7508" s="7">
        <f>ROUND(IF(Data[[#This Row],[deltaT]]&gt;0,(Data[[#This Row],[Tintern ]]-Data[[#This Row],[temperatuur]])*Uitgangspunten!$B$9,0),1)</f>
        <v>0</v>
      </c>
      <c r="I7508"/>
      <c r="J7508"/>
      <c r="K7508" s="6"/>
      <c r="O7508" s="5"/>
      <c r="P7508" s="8"/>
      <c r="U7508"/>
      <c r="V7508"/>
    </row>
    <row r="7509" spans="1:22" x14ac:dyDescent="0.25">
      <c r="A7509">
        <v>2008</v>
      </c>
      <c r="B7509">
        <v>7</v>
      </c>
      <c r="C7509">
        <v>27</v>
      </c>
      <c r="D7509">
        <v>24</v>
      </c>
      <c r="E7509" s="13">
        <v>21</v>
      </c>
      <c r="F7509" s="7">
        <f>(((20-15)/(MIN($E$2:$E$8761)-15))*Data[[#This Row],[temperatuur]])+18.151</f>
        <v>13.739235294117647</v>
      </c>
      <c r="G7509" s="7">
        <f>Data[[#This Row],[Tintern ]]-Data[[#This Row],[temperatuur]]</f>
        <v>-7.2607647058823535</v>
      </c>
      <c r="H7509" s="7">
        <f>ROUND(IF(Data[[#This Row],[deltaT]]&gt;0,(Data[[#This Row],[Tintern ]]-Data[[#This Row],[temperatuur]])*Uitgangspunten!$B$9,0),1)</f>
        <v>0</v>
      </c>
      <c r="I7509"/>
      <c r="J7509"/>
      <c r="K7509" s="6"/>
      <c r="O7509" s="5"/>
      <c r="P7509" s="8"/>
      <c r="U7509"/>
      <c r="V7509"/>
    </row>
    <row r="7510" spans="1:22" x14ac:dyDescent="0.25">
      <c r="A7510">
        <v>2008</v>
      </c>
      <c r="B7510">
        <v>7</v>
      </c>
      <c r="C7510">
        <v>28</v>
      </c>
      <c r="D7510">
        <v>1</v>
      </c>
      <c r="E7510" s="13">
        <v>20.900000000000002</v>
      </c>
      <c r="F7510" s="7">
        <f>(((20-15)/(MIN($E$2:$E$8761)-15))*Data[[#This Row],[temperatuur]])+18.151</f>
        <v>13.760243697478991</v>
      </c>
      <c r="G7510" s="7">
        <f>Data[[#This Row],[Tintern ]]-Data[[#This Row],[temperatuur]]</f>
        <v>-7.1397563025210111</v>
      </c>
      <c r="H7510" s="7">
        <f>ROUND(IF(Data[[#This Row],[deltaT]]&gt;0,(Data[[#This Row],[Tintern ]]-Data[[#This Row],[temperatuur]])*Uitgangspunten!$B$9,0),1)</f>
        <v>0</v>
      </c>
      <c r="I7510"/>
      <c r="J7510"/>
      <c r="K7510" s="6"/>
      <c r="O7510" s="5"/>
      <c r="P7510" s="8"/>
      <c r="U7510"/>
      <c r="V7510"/>
    </row>
    <row r="7511" spans="1:22" x14ac:dyDescent="0.25">
      <c r="A7511">
        <v>2008</v>
      </c>
      <c r="B7511">
        <v>7</v>
      </c>
      <c r="C7511">
        <v>28</v>
      </c>
      <c r="D7511">
        <v>2</v>
      </c>
      <c r="E7511" s="13">
        <v>20.8</v>
      </c>
      <c r="F7511" s="7">
        <f>(((20-15)/(MIN($E$2:$E$8761)-15))*Data[[#This Row],[temperatuur]])+18.151</f>
        <v>13.781252100840335</v>
      </c>
      <c r="G7511" s="7">
        <f>Data[[#This Row],[Tintern ]]-Data[[#This Row],[temperatuur]]</f>
        <v>-7.0187478991596652</v>
      </c>
      <c r="H7511" s="7">
        <f>ROUND(IF(Data[[#This Row],[deltaT]]&gt;0,(Data[[#This Row],[Tintern ]]-Data[[#This Row],[temperatuur]])*Uitgangspunten!$B$9,0),1)</f>
        <v>0</v>
      </c>
      <c r="I7511"/>
      <c r="J7511"/>
      <c r="K7511" s="6"/>
      <c r="O7511" s="5"/>
      <c r="P7511" s="8"/>
      <c r="U7511"/>
      <c r="V7511"/>
    </row>
    <row r="7512" spans="1:22" x14ac:dyDescent="0.25">
      <c r="A7512">
        <v>2008</v>
      </c>
      <c r="B7512">
        <v>7</v>
      </c>
      <c r="C7512">
        <v>28</v>
      </c>
      <c r="D7512">
        <v>3</v>
      </c>
      <c r="E7512" s="13">
        <v>20.8</v>
      </c>
      <c r="F7512" s="7">
        <f>(((20-15)/(MIN($E$2:$E$8761)-15))*Data[[#This Row],[temperatuur]])+18.151</f>
        <v>13.781252100840335</v>
      </c>
      <c r="G7512" s="7">
        <f>Data[[#This Row],[Tintern ]]-Data[[#This Row],[temperatuur]]</f>
        <v>-7.0187478991596652</v>
      </c>
      <c r="H7512" s="7">
        <f>ROUND(IF(Data[[#This Row],[deltaT]]&gt;0,(Data[[#This Row],[Tintern ]]-Data[[#This Row],[temperatuur]])*Uitgangspunten!$B$9,0),1)</f>
        <v>0</v>
      </c>
      <c r="I7512"/>
      <c r="J7512"/>
      <c r="K7512" s="6"/>
      <c r="O7512" s="5"/>
      <c r="P7512" s="8"/>
      <c r="U7512"/>
      <c r="V7512"/>
    </row>
    <row r="7513" spans="1:22" x14ac:dyDescent="0.25">
      <c r="A7513">
        <v>2008</v>
      </c>
      <c r="B7513">
        <v>7</v>
      </c>
      <c r="C7513">
        <v>28</v>
      </c>
      <c r="D7513">
        <v>4</v>
      </c>
      <c r="E7513" s="13">
        <v>20.200000000000003</v>
      </c>
      <c r="F7513" s="7">
        <f>(((20-15)/(MIN($E$2:$E$8761)-15))*Data[[#This Row],[temperatuur]])+18.151</f>
        <v>13.907302521008402</v>
      </c>
      <c r="G7513" s="7">
        <f>Data[[#This Row],[Tintern ]]-Data[[#This Row],[temperatuur]]</f>
        <v>-6.2926974789916006</v>
      </c>
      <c r="H7513" s="7">
        <f>ROUND(IF(Data[[#This Row],[deltaT]]&gt;0,(Data[[#This Row],[Tintern ]]-Data[[#This Row],[temperatuur]])*Uitgangspunten!$B$9,0),1)</f>
        <v>0</v>
      </c>
      <c r="I7513"/>
      <c r="J7513"/>
      <c r="K7513" s="6"/>
      <c r="O7513" s="5"/>
      <c r="P7513" s="8"/>
      <c r="U7513"/>
      <c r="V7513"/>
    </row>
    <row r="7514" spans="1:22" x14ac:dyDescent="0.25">
      <c r="A7514">
        <v>2008</v>
      </c>
      <c r="B7514">
        <v>7</v>
      </c>
      <c r="C7514">
        <v>28</v>
      </c>
      <c r="D7514">
        <v>5</v>
      </c>
      <c r="E7514" s="13">
        <v>20.3</v>
      </c>
      <c r="F7514" s="7">
        <f>(((20-15)/(MIN($E$2:$E$8761)-15))*Data[[#This Row],[temperatuur]])+18.151</f>
        <v>13.886294117647058</v>
      </c>
      <c r="G7514" s="7">
        <f>Data[[#This Row],[Tintern ]]-Data[[#This Row],[temperatuur]]</f>
        <v>-6.4137058823529429</v>
      </c>
      <c r="H7514" s="7">
        <f>ROUND(IF(Data[[#This Row],[deltaT]]&gt;0,(Data[[#This Row],[Tintern ]]-Data[[#This Row],[temperatuur]])*Uitgangspunten!$B$9,0),1)</f>
        <v>0</v>
      </c>
      <c r="I7514">
        <f>(MAX(E7490:E7513)+MIN(E7490:E7513))/20</f>
        <v>2.29</v>
      </c>
      <c r="J7514"/>
      <c r="K7514" s="6"/>
      <c r="O7514" s="5"/>
      <c r="P7514" s="8"/>
      <c r="U7514"/>
      <c r="V7514"/>
    </row>
    <row r="7515" spans="1:22" x14ac:dyDescent="0.25">
      <c r="A7515">
        <v>2008</v>
      </c>
      <c r="B7515">
        <v>7</v>
      </c>
      <c r="C7515">
        <v>28</v>
      </c>
      <c r="D7515">
        <v>6</v>
      </c>
      <c r="E7515" s="13">
        <v>20.5</v>
      </c>
      <c r="F7515" s="7">
        <f>(((20-15)/(MIN($E$2:$E$8761)-15))*Data[[#This Row],[temperatuur]])+18.151</f>
        <v>13.844277310924369</v>
      </c>
      <c r="G7515" s="7">
        <f>Data[[#This Row],[Tintern ]]-Data[[#This Row],[temperatuur]]</f>
        <v>-6.6557226890756311</v>
      </c>
      <c r="H7515" s="7">
        <f>ROUND(IF(Data[[#This Row],[deltaT]]&gt;0,(Data[[#This Row],[Tintern ]]-Data[[#This Row],[temperatuur]])*Uitgangspunten!$B$9,0),1)</f>
        <v>0</v>
      </c>
      <c r="I7515"/>
      <c r="J7515"/>
      <c r="K7515" s="6"/>
      <c r="O7515" s="5"/>
      <c r="P7515" s="8"/>
      <c r="U7515"/>
      <c r="V7515"/>
    </row>
    <row r="7516" spans="1:22" x14ac:dyDescent="0.25">
      <c r="A7516">
        <v>2008</v>
      </c>
      <c r="B7516">
        <v>7</v>
      </c>
      <c r="C7516">
        <v>28</v>
      </c>
      <c r="D7516">
        <v>7</v>
      </c>
      <c r="E7516" s="13">
        <v>21</v>
      </c>
      <c r="F7516" s="7">
        <f>(((20-15)/(MIN($E$2:$E$8761)-15))*Data[[#This Row],[temperatuur]])+18.151</f>
        <v>13.739235294117647</v>
      </c>
      <c r="G7516" s="7">
        <f>Data[[#This Row],[Tintern ]]-Data[[#This Row],[temperatuur]]</f>
        <v>-7.2607647058823535</v>
      </c>
      <c r="H7516" s="7">
        <f>ROUND(IF(Data[[#This Row],[deltaT]]&gt;0,(Data[[#This Row],[Tintern ]]-Data[[#This Row],[temperatuur]])*Uitgangspunten!$B$9,0),1)</f>
        <v>0</v>
      </c>
      <c r="I7516"/>
      <c r="J7516"/>
      <c r="K7516" s="6"/>
      <c r="O7516" s="5"/>
      <c r="P7516" s="8"/>
      <c r="U7516"/>
      <c r="V7516"/>
    </row>
    <row r="7517" spans="1:22" x14ac:dyDescent="0.25">
      <c r="A7517">
        <v>2008</v>
      </c>
      <c r="B7517">
        <v>7</v>
      </c>
      <c r="C7517">
        <v>28</v>
      </c>
      <c r="D7517">
        <v>8</v>
      </c>
      <c r="E7517" s="13">
        <v>21.1</v>
      </c>
      <c r="F7517" s="7">
        <f>(((20-15)/(MIN($E$2:$E$8761)-15))*Data[[#This Row],[temperatuur]])+18.151</f>
        <v>13.718226890756302</v>
      </c>
      <c r="G7517" s="7">
        <f>Data[[#This Row],[Tintern ]]-Data[[#This Row],[temperatuur]]</f>
        <v>-7.3817731092436993</v>
      </c>
      <c r="H7517" s="7">
        <f>ROUND(IF(Data[[#This Row],[deltaT]]&gt;0,(Data[[#This Row],[Tintern ]]-Data[[#This Row],[temperatuur]])*Uitgangspunten!$B$9,0),1)</f>
        <v>0</v>
      </c>
      <c r="I7517"/>
      <c r="J7517"/>
      <c r="K7517" s="6"/>
      <c r="O7517" s="5"/>
      <c r="P7517" s="8"/>
      <c r="U7517"/>
      <c r="V7517"/>
    </row>
    <row r="7518" spans="1:22" x14ac:dyDescent="0.25">
      <c r="A7518">
        <v>2008</v>
      </c>
      <c r="B7518">
        <v>7</v>
      </c>
      <c r="C7518">
        <v>28</v>
      </c>
      <c r="D7518">
        <v>9</v>
      </c>
      <c r="E7518" s="13">
        <v>22.3</v>
      </c>
      <c r="F7518" s="7">
        <f>(((20-15)/(MIN($E$2:$E$8761)-15))*Data[[#This Row],[temperatuur]])+18.151</f>
        <v>13.466126050420169</v>
      </c>
      <c r="G7518" s="7">
        <f>Data[[#This Row],[Tintern ]]-Data[[#This Row],[temperatuur]]</f>
        <v>-8.8338739495798322</v>
      </c>
      <c r="H7518" s="7">
        <f>ROUND(IF(Data[[#This Row],[deltaT]]&gt;0,(Data[[#This Row],[Tintern ]]-Data[[#This Row],[temperatuur]])*Uitgangspunten!$B$9,0),1)</f>
        <v>0</v>
      </c>
      <c r="I7518"/>
      <c r="J7518"/>
      <c r="K7518" s="6"/>
      <c r="O7518" s="5"/>
      <c r="P7518" s="8"/>
      <c r="U7518"/>
      <c r="V7518"/>
    </row>
    <row r="7519" spans="1:22" x14ac:dyDescent="0.25">
      <c r="A7519">
        <v>2008</v>
      </c>
      <c r="B7519">
        <v>7</v>
      </c>
      <c r="C7519">
        <v>28</v>
      </c>
      <c r="D7519">
        <v>10</v>
      </c>
      <c r="E7519" s="13">
        <v>23.400000000000002</v>
      </c>
      <c r="F7519" s="7">
        <f>(((20-15)/(MIN($E$2:$E$8761)-15))*Data[[#This Row],[temperatuur]])+18.151</f>
        <v>13.235033613445378</v>
      </c>
      <c r="G7519" s="7">
        <f>Data[[#This Row],[Tintern ]]-Data[[#This Row],[temperatuur]]</f>
        <v>-10.164966386554624</v>
      </c>
      <c r="H7519" s="7">
        <f>ROUND(IF(Data[[#This Row],[deltaT]]&gt;0,(Data[[#This Row],[Tintern ]]-Data[[#This Row],[temperatuur]])*Uitgangspunten!$B$9,0),1)</f>
        <v>0</v>
      </c>
      <c r="I7519"/>
      <c r="J7519"/>
      <c r="K7519" s="6"/>
      <c r="O7519" s="5"/>
      <c r="P7519" s="8"/>
      <c r="U7519"/>
      <c r="V7519"/>
    </row>
    <row r="7520" spans="1:22" x14ac:dyDescent="0.25">
      <c r="A7520">
        <v>2008</v>
      </c>
      <c r="B7520">
        <v>7</v>
      </c>
      <c r="C7520">
        <v>28</v>
      </c>
      <c r="D7520">
        <v>11</v>
      </c>
      <c r="E7520" s="13">
        <v>24.5</v>
      </c>
      <c r="F7520" s="7">
        <f>(((20-15)/(MIN($E$2:$E$8761)-15))*Data[[#This Row],[temperatuur]])+18.151</f>
        <v>13.003941176470587</v>
      </c>
      <c r="G7520" s="7">
        <f>Data[[#This Row],[Tintern ]]-Data[[#This Row],[temperatuur]]</f>
        <v>-11.496058823529413</v>
      </c>
      <c r="H7520" s="7">
        <f>ROUND(IF(Data[[#This Row],[deltaT]]&gt;0,(Data[[#This Row],[Tintern ]]-Data[[#This Row],[temperatuur]])*Uitgangspunten!$B$9,0),1)</f>
        <v>0</v>
      </c>
      <c r="I7520"/>
      <c r="J7520"/>
      <c r="K7520" s="6"/>
      <c r="O7520" s="5"/>
      <c r="P7520" s="8"/>
      <c r="U7520"/>
      <c r="V7520"/>
    </row>
    <row r="7521" spans="1:22" x14ac:dyDescent="0.25">
      <c r="A7521">
        <v>2008</v>
      </c>
      <c r="B7521">
        <v>7</v>
      </c>
      <c r="C7521">
        <v>28</v>
      </c>
      <c r="D7521">
        <v>12</v>
      </c>
      <c r="E7521" s="13">
        <v>26</v>
      </c>
      <c r="F7521" s="7">
        <f>(((20-15)/(MIN($E$2:$E$8761)-15))*Data[[#This Row],[temperatuur]])+18.151</f>
        <v>12.68881512605042</v>
      </c>
      <c r="G7521" s="7">
        <f>Data[[#This Row],[Tintern ]]-Data[[#This Row],[temperatuur]]</f>
        <v>-13.31118487394958</v>
      </c>
      <c r="H7521" s="7">
        <f>ROUND(IF(Data[[#This Row],[deltaT]]&gt;0,(Data[[#This Row],[Tintern ]]-Data[[#This Row],[temperatuur]])*Uitgangspunten!$B$9,0),1)</f>
        <v>0</v>
      </c>
      <c r="I7521"/>
      <c r="J7521"/>
      <c r="K7521" s="6"/>
      <c r="O7521" s="5"/>
      <c r="P7521" s="8"/>
      <c r="U7521"/>
      <c r="V7521"/>
    </row>
    <row r="7522" spans="1:22" x14ac:dyDescent="0.25">
      <c r="A7522">
        <v>2008</v>
      </c>
      <c r="B7522">
        <v>7</v>
      </c>
      <c r="C7522">
        <v>28</v>
      </c>
      <c r="D7522">
        <v>13</v>
      </c>
      <c r="E7522" s="13">
        <v>27.1</v>
      </c>
      <c r="F7522" s="7">
        <f>(((20-15)/(MIN($E$2:$E$8761)-15))*Data[[#This Row],[temperatuur]])+18.151</f>
        <v>12.457722689075631</v>
      </c>
      <c r="G7522" s="7">
        <f>Data[[#This Row],[Tintern ]]-Data[[#This Row],[temperatuur]]</f>
        <v>-14.642277310924371</v>
      </c>
      <c r="H7522" s="7">
        <f>ROUND(IF(Data[[#This Row],[deltaT]]&gt;0,(Data[[#This Row],[Tintern ]]-Data[[#This Row],[temperatuur]])*Uitgangspunten!$B$9,0),1)</f>
        <v>0</v>
      </c>
      <c r="I7522"/>
      <c r="J7522"/>
      <c r="K7522" s="6"/>
      <c r="O7522" s="5"/>
      <c r="P7522" s="8"/>
      <c r="U7522"/>
      <c r="V7522"/>
    </row>
    <row r="7523" spans="1:22" x14ac:dyDescent="0.25">
      <c r="A7523">
        <v>2008</v>
      </c>
      <c r="B7523">
        <v>7</v>
      </c>
      <c r="C7523">
        <v>28</v>
      </c>
      <c r="D7523">
        <v>14</v>
      </c>
      <c r="E7523" s="13">
        <v>26.8</v>
      </c>
      <c r="F7523" s="7">
        <f>(((20-15)/(MIN($E$2:$E$8761)-15))*Data[[#This Row],[temperatuur]])+18.151</f>
        <v>12.520747899159662</v>
      </c>
      <c r="G7523" s="7">
        <f>Data[[#This Row],[Tintern ]]-Data[[#This Row],[temperatuur]]</f>
        <v>-14.279252100840338</v>
      </c>
      <c r="H7523" s="7">
        <f>ROUND(IF(Data[[#This Row],[deltaT]]&gt;0,(Data[[#This Row],[Tintern ]]-Data[[#This Row],[temperatuur]])*Uitgangspunten!$B$9,0),1)</f>
        <v>0</v>
      </c>
      <c r="I7523"/>
      <c r="J7523"/>
      <c r="K7523" s="6"/>
      <c r="O7523" s="5"/>
      <c r="P7523" s="8"/>
      <c r="U7523"/>
      <c r="V7523"/>
    </row>
    <row r="7524" spans="1:22" x14ac:dyDescent="0.25">
      <c r="A7524">
        <v>2008</v>
      </c>
      <c r="B7524">
        <v>7</v>
      </c>
      <c r="C7524">
        <v>28</v>
      </c>
      <c r="D7524">
        <v>15</v>
      </c>
      <c r="E7524" s="13">
        <v>27.200000000000003</v>
      </c>
      <c r="F7524" s="7">
        <f>(((20-15)/(MIN($E$2:$E$8761)-15))*Data[[#This Row],[temperatuur]])+18.151</f>
        <v>12.436714285714285</v>
      </c>
      <c r="G7524" s="7">
        <f>Data[[#This Row],[Tintern ]]-Data[[#This Row],[temperatuur]]</f>
        <v>-14.763285714285718</v>
      </c>
      <c r="H7524" s="7">
        <f>ROUND(IF(Data[[#This Row],[deltaT]]&gt;0,(Data[[#This Row],[Tintern ]]-Data[[#This Row],[temperatuur]])*Uitgangspunten!$B$9,0),1)</f>
        <v>0</v>
      </c>
      <c r="I7524"/>
      <c r="J7524"/>
      <c r="K7524" s="6"/>
      <c r="O7524" s="5"/>
      <c r="P7524" s="8"/>
      <c r="U7524"/>
      <c r="V7524"/>
    </row>
    <row r="7525" spans="1:22" x14ac:dyDescent="0.25">
      <c r="A7525">
        <v>2008</v>
      </c>
      <c r="B7525">
        <v>7</v>
      </c>
      <c r="C7525">
        <v>28</v>
      </c>
      <c r="D7525">
        <v>16</v>
      </c>
      <c r="E7525" s="13">
        <v>27.3</v>
      </c>
      <c r="F7525" s="7">
        <f>(((20-15)/(MIN($E$2:$E$8761)-15))*Data[[#This Row],[temperatuur]])+18.151</f>
        <v>12.415705882352942</v>
      </c>
      <c r="G7525" s="7">
        <f>Data[[#This Row],[Tintern ]]-Data[[#This Row],[temperatuur]]</f>
        <v>-14.884294117647059</v>
      </c>
      <c r="H7525" s="7">
        <f>ROUND(IF(Data[[#This Row],[deltaT]]&gt;0,(Data[[#This Row],[Tintern ]]-Data[[#This Row],[temperatuur]])*Uitgangspunten!$B$9,0),1)</f>
        <v>0</v>
      </c>
      <c r="I7525"/>
      <c r="J7525"/>
      <c r="K7525" s="6"/>
      <c r="O7525" s="5"/>
      <c r="P7525" s="8"/>
      <c r="U7525"/>
      <c r="V7525"/>
    </row>
    <row r="7526" spans="1:22" x14ac:dyDescent="0.25">
      <c r="A7526">
        <v>2008</v>
      </c>
      <c r="B7526">
        <v>7</v>
      </c>
      <c r="C7526">
        <v>28</v>
      </c>
      <c r="D7526">
        <v>17</v>
      </c>
      <c r="E7526" s="13">
        <v>26.3</v>
      </c>
      <c r="F7526" s="7">
        <f>(((20-15)/(MIN($E$2:$E$8761)-15))*Data[[#This Row],[temperatuur]])+18.151</f>
        <v>12.625789915966386</v>
      </c>
      <c r="G7526" s="7">
        <f>Data[[#This Row],[Tintern ]]-Data[[#This Row],[temperatuur]]</f>
        <v>-13.674210084033614</v>
      </c>
      <c r="H7526" s="7">
        <f>ROUND(IF(Data[[#This Row],[deltaT]]&gt;0,(Data[[#This Row],[Tintern ]]-Data[[#This Row],[temperatuur]])*Uitgangspunten!$B$9,0),1)</f>
        <v>0</v>
      </c>
      <c r="I7526"/>
      <c r="J7526"/>
      <c r="K7526" s="6"/>
      <c r="O7526" s="5"/>
      <c r="P7526" s="8"/>
      <c r="U7526"/>
      <c r="V7526"/>
    </row>
    <row r="7527" spans="1:22" x14ac:dyDescent="0.25">
      <c r="A7527">
        <v>2008</v>
      </c>
      <c r="B7527">
        <v>7</v>
      </c>
      <c r="C7527">
        <v>28</v>
      </c>
      <c r="D7527">
        <v>18</v>
      </c>
      <c r="E7527" s="13">
        <v>25.5</v>
      </c>
      <c r="F7527" s="7">
        <f>(((20-15)/(MIN($E$2:$E$8761)-15))*Data[[#This Row],[temperatuur]])+18.151</f>
        <v>12.793857142857142</v>
      </c>
      <c r="G7527" s="7">
        <f>Data[[#This Row],[Tintern ]]-Data[[#This Row],[temperatuur]]</f>
        <v>-12.706142857142858</v>
      </c>
      <c r="H7527" s="7">
        <f>ROUND(IF(Data[[#This Row],[deltaT]]&gt;0,(Data[[#This Row],[Tintern ]]-Data[[#This Row],[temperatuur]])*Uitgangspunten!$B$9,0),1)</f>
        <v>0</v>
      </c>
      <c r="I7527"/>
      <c r="J7527"/>
      <c r="K7527" s="6"/>
      <c r="O7527" s="5"/>
      <c r="P7527" s="8"/>
      <c r="U7527"/>
      <c r="V7527"/>
    </row>
    <row r="7528" spans="1:22" x14ac:dyDescent="0.25">
      <c r="A7528">
        <v>2008</v>
      </c>
      <c r="B7528">
        <v>7</v>
      </c>
      <c r="C7528">
        <v>28</v>
      </c>
      <c r="D7528">
        <v>19</v>
      </c>
      <c r="E7528" s="13">
        <v>24.3</v>
      </c>
      <c r="F7528" s="7">
        <f>(((20-15)/(MIN($E$2:$E$8761)-15))*Data[[#This Row],[temperatuur]])+18.151</f>
        <v>13.045957983193276</v>
      </c>
      <c r="G7528" s="7">
        <f>Data[[#This Row],[Tintern ]]-Data[[#This Row],[temperatuur]]</f>
        <v>-11.254042016806725</v>
      </c>
      <c r="H7528" s="7">
        <f>ROUND(IF(Data[[#This Row],[deltaT]]&gt;0,(Data[[#This Row],[Tintern ]]-Data[[#This Row],[temperatuur]])*Uitgangspunten!$B$9,0),1)</f>
        <v>0</v>
      </c>
      <c r="I7528"/>
      <c r="J7528"/>
      <c r="K7528" s="6"/>
      <c r="O7528" s="5"/>
      <c r="P7528" s="8"/>
      <c r="U7528"/>
      <c r="V7528"/>
    </row>
    <row r="7529" spans="1:22" x14ac:dyDescent="0.25">
      <c r="A7529">
        <v>2008</v>
      </c>
      <c r="B7529">
        <v>7</v>
      </c>
      <c r="C7529">
        <v>28</v>
      </c>
      <c r="D7529">
        <v>20</v>
      </c>
      <c r="E7529" s="13">
        <v>23.200000000000003</v>
      </c>
      <c r="F7529" s="7">
        <f>(((20-15)/(MIN($E$2:$E$8761)-15))*Data[[#This Row],[temperatuur]])+18.151</f>
        <v>13.277050420168067</v>
      </c>
      <c r="G7529" s="7">
        <f>Data[[#This Row],[Tintern ]]-Data[[#This Row],[temperatuur]]</f>
        <v>-9.9229495798319363</v>
      </c>
      <c r="H7529" s="7">
        <f>ROUND(IF(Data[[#This Row],[deltaT]]&gt;0,(Data[[#This Row],[Tintern ]]-Data[[#This Row],[temperatuur]])*Uitgangspunten!$B$9,0),1)</f>
        <v>0</v>
      </c>
      <c r="I7529"/>
      <c r="J7529"/>
      <c r="K7529" s="6"/>
      <c r="O7529" s="5"/>
      <c r="P7529" s="8"/>
      <c r="U7529"/>
      <c r="V7529"/>
    </row>
    <row r="7530" spans="1:22" x14ac:dyDescent="0.25">
      <c r="A7530">
        <v>2008</v>
      </c>
      <c r="B7530">
        <v>7</v>
      </c>
      <c r="C7530">
        <v>28</v>
      </c>
      <c r="D7530">
        <v>21</v>
      </c>
      <c r="E7530" s="13">
        <v>22.6</v>
      </c>
      <c r="F7530" s="7">
        <f>(((20-15)/(MIN($E$2:$E$8761)-15))*Data[[#This Row],[temperatuur]])+18.151</f>
        <v>13.403100840336133</v>
      </c>
      <c r="G7530" s="7">
        <f>Data[[#This Row],[Tintern ]]-Data[[#This Row],[temperatuur]]</f>
        <v>-9.1968991596638681</v>
      </c>
      <c r="H7530" s="7">
        <f>ROUND(IF(Data[[#This Row],[deltaT]]&gt;0,(Data[[#This Row],[Tintern ]]-Data[[#This Row],[temperatuur]])*Uitgangspunten!$B$9,0),1)</f>
        <v>0</v>
      </c>
      <c r="I7530"/>
      <c r="J7530"/>
      <c r="K7530" s="6"/>
      <c r="O7530" s="5"/>
      <c r="P7530" s="8"/>
      <c r="U7530"/>
      <c r="V7530"/>
    </row>
    <row r="7531" spans="1:22" x14ac:dyDescent="0.25">
      <c r="A7531">
        <v>2008</v>
      </c>
      <c r="B7531">
        <v>7</v>
      </c>
      <c r="C7531">
        <v>28</v>
      </c>
      <c r="D7531">
        <v>22</v>
      </c>
      <c r="E7531" s="13">
        <v>22</v>
      </c>
      <c r="F7531" s="7">
        <f>(((20-15)/(MIN($E$2:$E$8761)-15))*Data[[#This Row],[temperatuur]])+18.151</f>
        <v>13.5291512605042</v>
      </c>
      <c r="G7531" s="7">
        <f>Data[[#This Row],[Tintern ]]-Data[[#This Row],[temperatuur]]</f>
        <v>-8.4708487394957999</v>
      </c>
      <c r="H7531" s="7">
        <f>ROUND(IF(Data[[#This Row],[deltaT]]&gt;0,(Data[[#This Row],[Tintern ]]-Data[[#This Row],[temperatuur]])*Uitgangspunten!$B$9,0),1)</f>
        <v>0</v>
      </c>
      <c r="I7531"/>
      <c r="J7531"/>
      <c r="K7531" s="6"/>
      <c r="O7531" s="5"/>
      <c r="P7531" s="8"/>
      <c r="U7531"/>
      <c r="V7531"/>
    </row>
    <row r="7532" spans="1:22" x14ac:dyDescent="0.25">
      <c r="A7532">
        <v>2008</v>
      </c>
      <c r="B7532">
        <v>7</v>
      </c>
      <c r="C7532">
        <v>28</v>
      </c>
      <c r="D7532">
        <v>23</v>
      </c>
      <c r="E7532" s="13">
        <v>21.900000000000002</v>
      </c>
      <c r="F7532" s="7">
        <f>(((20-15)/(MIN($E$2:$E$8761)-15))*Data[[#This Row],[temperatuur]])+18.151</f>
        <v>13.550159663865546</v>
      </c>
      <c r="G7532" s="7">
        <f>Data[[#This Row],[Tintern ]]-Data[[#This Row],[temperatuur]]</f>
        <v>-8.3498403361344558</v>
      </c>
      <c r="H7532" s="7">
        <f>ROUND(IF(Data[[#This Row],[deltaT]]&gt;0,(Data[[#This Row],[Tintern ]]-Data[[#This Row],[temperatuur]])*Uitgangspunten!$B$9,0),1)</f>
        <v>0</v>
      </c>
      <c r="I7532"/>
      <c r="J7532"/>
      <c r="K7532" s="6"/>
      <c r="O7532" s="5"/>
      <c r="P7532" s="8"/>
      <c r="U7532"/>
      <c r="V7532"/>
    </row>
    <row r="7533" spans="1:22" x14ac:dyDescent="0.25">
      <c r="A7533">
        <v>2008</v>
      </c>
      <c r="B7533">
        <v>7</v>
      </c>
      <c r="C7533">
        <v>28</v>
      </c>
      <c r="D7533">
        <v>24</v>
      </c>
      <c r="E7533" s="13">
        <v>21.6</v>
      </c>
      <c r="F7533" s="7">
        <f>(((20-15)/(MIN($E$2:$E$8761)-15))*Data[[#This Row],[temperatuur]])+18.151</f>
        <v>13.613184873949578</v>
      </c>
      <c r="G7533" s="7">
        <f>Data[[#This Row],[Tintern ]]-Data[[#This Row],[temperatuur]]</f>
        <v>-7.9868151260504234</v>
      </c>
      <c r="H7533" s="7">
        <f>ROUND(IF(Data[[#This Row],[deltaT]]&gt;0,(Data[[#This Row],[Tintern ]]-Data[[#This Row],[temperatuur]])*Uitgangspunten!$B$9,0),1)</f>
        <v>0</v>
      </c>
      <c r="I7533"/>
      <c r="J7533"/>
      <c r="K7533" s="6"/>
      <c r="O7533" s="5"/>
      <c r="P7533" s="8"/>
      <c r="U7533"/>
      <c r="V7533"/>
    </row>
    <row r="7534" spans="1:22" x14ac:dyDescent="0.25">
      <c r="A7534">
        <v>2008</v>
      </c>
      <c r="B7534">
        <v>7</v>
      </c>
      <c r="C7534">
        <v>29</v>
      </c>
      <c r="D7534">
        <v>1</v>
      </c>
      <c r="E7534" s="13">
        <v>21.400000000000002</v>
      </c>
      <c r="F7534" s="7">
        <f>(((20-15)/(MIN($E$2:$E$8761)-15))*Data[[#This Row],[temperatuur]])+18.151</f>
        <v>13.655201680672267</v>
      </c>
      <c r="G7534" s="7">
        <f>Data[[#This Row],[Tintern ]]-Data[[#This Row],[temperatuur]]</f>
        <v>-7.7447983193277352</v>
      </c>
      <c r="H7534" s="7">
        <f>ROUND(IF(Data[[#This Row],[deltaT]]&gt;0,(Data[[#This Row],[Tintern ]]-Data[[#This Row],[temperatuur]])*Uitgangspunten!$B$9,0),1)</f>
        <v>0</v>
      </c>
      <c r="I7534"/>
      <c r="J7534"/>
      <c r="K7534" s="6"/>
      <c r="O7534" s="5"/>
      <c r="P7534" s="8"/>
      <c r="U7534"/>
      <c r="V7534"/>
    </row>
    <row r="7535" spans="1:22" x14ac:dyDescent="0.25">
      <c r="A7535">
        <v>2008</v>
      </c>
      <c r="B7535">
        <v>7</v>
      </c>
      <c r="C7535">
        <v>29</v>
      </c>
      <c r="D7535">
        <v>2</v>
      </c>
      <c r="E7535" s="13">
        <v>20.3</v>
      </c>
      <c r="F7535" s="7">
        <f>(((20-15)/(MIN($E$2:$E$8761)-15))*Data[[#This Row],[temperatuur]])+18.151</f>
        <v>13.886294117647058</v>
      </c>
      <c r="G7535" s="7">
        <f>Data[[#This Row],[Tintern ]]-Data[[#This Row],[temperatuur]]</f>
        <v>-6.4137058823529429</v>
      </c>
      <c r="H7535" s="7">
        <f>ROUND(IF(Data[[#This Row],[deltaT]]&gt;0,(Data[[#This Row],[Tintern ]]-Data[[#This Row],[temperatuur]])*Uitgangspunten!$B$9,0),1)</f>
        <v>0</v>
      </c>
      <c r="I7535"/>
      <c r="J7535"/>
      <c r="K7535" s="6"/>
      <c r="O7535" s="5"/>
      <c r="P7535" s="8"/>
      <c r="U7535"/>
      <c r="V7535"/>
    </row>
    <row r="7536" spans="1:22" x14ac:dyDescent="0.25">
      <c r="A7536">
        <v>2008</v>
      </c>
      <c r="B7536">
        <v>7</v>
      </c>
      <c r="C7536">
        <v>29</v>
      </c>
      <c r="D7536">
        <v>3</v>
      </c>
      <c r="E7536" s="13">
        <v>18.900000000000002</v>
      </c>
      <c r="F7536" s="7">
        <f>(((20-15)/(MIN($E$2:$E$8761)-15))*Data[[#This Row],[temperatuur]])+18.151</f>
        <v>14.180411764705882</v>
      </c>
      <c r="G7536" s="7">
        <f>Data[[#This Row],[Tintern ]]-Data[[#This Row],[temperatuur]]</f>
        <v>-4.7195882352941201</v>
      </c>
      <c r="H7536" s="7">
        <f>ROUND(IF(Data[[#This Row],[deltaT]]&gt;0,(Data[[#This Row],[Tintern ]]-Data[[#This Row],[temperatuur]])*Uitgangspunten!$B$9,0),1)</f>
        <v>0</v>
      </c>
      <c r="I7536"/>
      <c r="J7536"/>
      <c r="K7536" s="6"/>
      <c r="O7536" s="5"/>
      <c r="P7536" s="8"/>
      <c r="U7536"/>
      <c r="V7536"/>
    </row>
    <row r="7537" spans="1:22" x14ac:dyDescent="0.25">
      <c r="A7537">
        <v>2008</v>
      </c>
      <c r="B7537">
        <v>7</v>
      </c>
      <c r="C7537">
        <v>29</v>
      </c>
      <c r="D7537">
        <v>4</v>
      </c>
      <c r="E7537" s="13">
        <v>18.2</v>
      </c>
      <c r="F7537" s="7">
        <f>(((20-15)/(MIN($E$2:$E$8761)-15))*Data[[#This Row],[temperatuur]])+18.151</f>
        <v>14.327470588235293</v>
      </c>
      <c r="G7537" s="7">
        <f>Data[[#This Row],[Tintern ]]-Data[[#This Row],[temperatuur]]</f>
        <v>-3.872529411764706</v>
      </c>
      <c r="H7537" s="7">
        <f>ROUND(IF(Data[[#This Row],[deltaT]]&gt;0,(Data[[#This Row],[Tintern ]]-Data[[#This Row],[temperatuur]])*Uitgangspunten!$B$9,0),1)</f>
        <v>0</v>
      </c>
      <c r="I7537"/>
      <c r="J7537"/>
      <c r="K7537" s="6"/>
      <c r="O7537" s="5"/>
      <c r="P7537" s="8"/>
      <c r="U7537"/>
      <c r="V7537"/>
    </row>
    <row r="7538" spans="1:22" x14ac:dyDescent="0.25">
      <c r="A7538">
        <v>2008</v>
      </c>
      <c r="B7538">
        <v>7</v>
      </c>
      <c r="C7538">
        <v>29</v>
      </c>
      <c r="D7538">
        <v>5</v>
      </c>
      <c r="E7538" s="13">
        <v>20.100000000000001</v>
      </c>
      <c r="F7538" s="7">
        <f>(((20-15)/(MIN($E$2:$E$8761)-15))*Data[[#This Row],[temperatuur]])+18.151</f>
        <v>13.928310924369747</v>
      </c>
      <c r="G7538" s="7">
        <f>Data[[#This Row],[Tintern ]]-Data[[#This Row],[temperatuur]]</f>
        <v>-6.1716890756302547</v>
      </c>
      <c r="H7538" s="7">
        <f>ROUND(IF(Data[[#This Row],[deltaT]]&gt;0,(Data[[#This Row],[Tintern ]]-Data[[#This Row],[temperatuur]])*Uitgangspunten!$B$9,0),1)</f>
        <v>0</v>
      </c>
      <c r="I7538">
        <f>(MAX(E7514:E7537)+MIN(E7514:E7537))/20</f>
        <v>2.2749999999999999</v>
      </c>
      <c r="J7538"/>
      <c r="K7538" s="6"/>
      <c r="O7538" s="5"/>
      <c r="P7538" s="8"/>
      <c r="U7538"/>
      <c r="V7538"/>
    </row>
    <row r="7539" spans="1:22" x14ac:dyDescent="0.25">
      <c r="A7539">
        <v>2008</v>
      </c>
      <c r="B7539">
        <v>7</v>
      </c>
      <c r="C7539">
        <v>29</v>
      </c>
      <c r="D7539">
        <v>6</v>
      </c>
      <c r="E7539" s="13">
        <v>21.400000000000002</v>
      </c>
      <c r="F7539" s="7">
        <f>(((20-15)/(MIN($E$2:$E$8761)-15))*Data[[#This Row],[temperatuur]])+18.151</f>
        <v>13.655201680672267</v>
      </c>
      <c r="G7539" s="7">
        <f>Data[[#This Row],[Tintern ]]-Data[[#This Row],[temperatuur]]</f>
        <v>-7.7447983193277352</v>
      </c>
      <c r="H7539" s="7">
        <f>ROUND(IF(Data[[#This Row],[deltaT]]&gt;0,(Data[[#This Row],[Tintern ]]-Data[[#This Row],[temperatuur]])*Uitgangspunten!$B$9,0),1)</f>
        <v>0</v>
      </c>
      <c r="I7539"/>
      <c r="J7539"/>
      <c r="K7539" s="6"/>
      <c r="O7539" s="5"/>
      <c r="P7539" s="8"/>
      <c r="U7539"/>
      <c r="V7539"/>
    </row>
    <row r="7540" spans="1:22" x14ac:dyDescent="0.25">
      <c r="A7540">
        <v>2008</v>
      </c>
      <c r="B7540">
        <v>7</v>
      </c>
      <c r="C7540">
        <v>29</v>
      </c>
      <c r="D7540">
        <v>7</v>
      </c>
      <c r="E7540" s="13">
        <v>22.3</v>
      </c>
      <c r="F7540" s="7">
        <f>(((20-15)/(MIN($E$2:$E$8761)-15))*Data[[#This Row],[temperatuur]])+18.151</f>
        <v>13.466126050420169</v>
      </c>
      <c r="G7540" s="7">
        <f>Data[[#This Row],[Tintern ]]-Data[[#This Row],[temperatuur]]</f>
        <v>-8.8338739495798322</v>
      </c>
      <c r="H7540" s="7">
        <f>ROUND(IF(Data[[#This Row],[deltaT]]&gt;0,(Data[[#This Row],[Tintern ]]-Data[[#This Row],[temperatuur]])*Uitgangspunten!$B$9,0),1)</f>
        <v>0</v>
      </c>
      <c r="I7540"/>
      <c r="J7540"/>
      <c r="K7540" s="6"/>
      <c r="O7540" s="5"/>
      <c r="P7540" s="8"/>
      <c r="U7540"/>
      <c r="V7540"/>
    </row>
    <row r="7541" spans="1:22" x14ac:dyDescent="0.25">
      <c r="A7541">
        <v>2008</v>
      </c>
      <c r="B7541">
        <v>7</v>
      </c>
      <c r="C7541">
        <v>29</v>
      </c>
      <c r="D7541">
        <v>8</v>
      </c>
      <c r="E7541" s="13">
        <v>22.6</v>
      </c>
      <c r="F7541" s="7">
        <f>(((20-15)/(MIN($E$2:$E$8761)-15))*Data[[#This Row],[temperatuur]])+18.151</f>
        <v>13.403100840336133</v>
      </c>
      <c r="G7541" s="7">
        <f>Data[[#This Row],[Tintern ]]-Data[[#This Row],[temperatuur]]</f>
        <v>-9.1968991596638681</v>
      </c>
      <c r="H7541" s="7">
        <f>ROUND(IF(Data[[#This Row],[deltaT]]&gt;0,(Data[[#This Row],[Tintern ]]-Data[[#This Row],[temperatuur]])*Uitgangspunten!$B$9,0),1)</f>
        <v>0</v>
      </c>
      <c r="I7541"/>
      <c r="J7541"/>
      <c r="K7541" s="6"/>
      <c r="O7541" s="5"/>
      <c r="P7541" s="8"/>
      <c r="U7541"/>
      <c r="V7541"/>
    </row>
    <row r="7542" spans="1:22" x14ac:dyDescent="0.25">
      <c r="A7542">
        <v>2008</v>
      </c>
      <c r="B7542">
        <v>7</v>
      </c>
      <c r="C7542">
        <v>29</v>
      </c>
      <c r="D7542">
        <v>9</v>
      </c>
      <c r="E7542" s="13">
        <v>22.400000000000002</v>
      </c>
      <c r="F7542" s="7">
        <f>(((20-15)/(MIN($E$2:$E$8761)-15))*Data[[#This Row],[temperatuur]])+18.151</f>
        <v>13.445117647058822</v>
      </c>
      <c r="G7542" s="7">
        <f>Data[[#This Row],[Tintern ]]-Data[[#This Row],[temperatuur]]</f>
        <v>-8.9548823529411798</v>
      </c>
      <c r="H7542" s="7">
        <f>ROUND(IF(Data[[#This Row],[deltaT]]&gt;0,(Data[[#This Row],[Tintern ]]-Data[[#This Row],[temperatuur]])*Uitgangspunten!$B$9,0),1)</f>
        <v>0</v>
      </c>
      <c r="I7542"/>
      <c r="J7542"/>
      <c r="K7542" s="6"/>
      <c r="O7542" s="5"/>
      <c r="P7542" s="8"/>
      <c r="U7542"/>
      <c r="V7542"/>
    </row>
    <row r="7543" spans="1:22" x14ac:dyDescent="0.25">
      <c r="A7543">
        <v>2008</v>
      </c>
      <c r="B7543">
        <v>7</v>
      </c>
      <c r="C7543">
        <v>29</v>
      </c>
      <c r="D7543">
        <v>10</v>
      </c>
      <c r="E7543" s="13">
        <v>21.5</v>
      </c>
      <c r="F7543" s="7">
        <f>(((20-15)/(MIN($E$2:$E$8761)-15))*Data[[#This Row],[temperatuur]])+18.151</f>
        <v>13.634193277310924</v>
      </c>
      <c r="G7543" s="7">
        <f>Data[[#This Row],[Tintern ]]-Data[[#This Row],[temperatuur]]</f>
        <v>-7.8658067226890758</v>
      </c>
      <c r="H7543" s="7">
        <f>ROUND(IF(Data[[#This Row],[deltaT]]&gt;0,(Data[[#This Row],[Tintern ]]-Data[[#This Row],[temperatuur]])*Uitgangspunten!$B$9,0),1)</f>
        <v>0</v>
      </c>
      <c r="I7543"/>
      <c r="J7543"/>
      <c r="K7543" s="6"/>
      <c r="O7543" s="5"/>
      <c r="P7543" s="8"/>
      <c r="U7543"/>
      <c r="V7543"/>
    </row>
    <row r="7544" spans="1:22" x14ac:dyDescent="0.25">
      <c r="A7544">
        <v>2008</v>
      </c>
      <c r="B7544">
        <v>7</v>
      </c>
      <c r="C7544">
        <v>29</v>
      </c>
      <c r="D7544">
        <v>11</v>
      </c>
      <c r="E7544" s="13">
        <v>21.200000000000003</v>
      </c>
      <c r="F7544" s="7">
        <f>(((20-15)/(MIN($E$2:$E$8761)-15))*Data[[#This Row],[temperatuur]])+18.151</f>
        <v>13.697218487394956</v>
      </c>
      <c r="G7544" s="7">
        <f>Data[[#This Row],[Tintern ]]-Data[[#This Row],[temperatuur]]</f>
        <v>-7.502781512605047</v>
      </c>
      <c r="H7544" s="7">
        <f>ROUND(IF(Data[[#This Row],[deltaT]]&gt;0,(Data[[#This Row],[Tintern ]]-Data[[#This Row],[temperatuur]])*Uitgangspunten!$B$9,0),1)</f>
        <v>0</v>
      </c>
      <c r="I7544"/>
      <c r="J7544"/>
      <c r="K7544" s="6"/>
      <c r="O7544" s="5"/>
      <c r="P7544" s="8"/>
      <c r="U7544"/>
      <c r="V7544"/>
    </row>
    <row r="7545" spans="1:22" x14ac:dyDescent="0.25">
      <c r="A7545">
        <v>2008</v>
      </c>
      <c r="B7545">
        <v>7</v>
      </c>
      <c r="C7545">
        <v>29</v>
      </c>
      <c r="D7545">
        <v>12</v>
      </c>
      <c r="E7545" s="13">
        <v>21.700000000000003</v>
      </c>
      <c r="F7545" s="7">
        <f>(((20-15)/(MIN($E$2:$E$8761)-15))*Data[[#This Row],[temperatuur]])+18.151</f>
        <v>13.592176470588235</v>
      </c>
      <c r="G7545" s="7">
        <f>Data[[#This Row],[Tintern ]]-Data[[#This Row],[temperatuur]]</f>
        <v>-8.1078235294117675</v>
      </c>
      <c r="H7545" s="7">
        <f>ROUND(IF(Data[[#This Row],[deltaT]]&gt;0,(Data[[#This Row],[Tintern ]]-Data[[#This Row],[temperatuur]])*Uitgangspunten!$B$9,0),1)</f>
        <v>0</v>
      </c>
      <c r="I7545"/>
      <c r="J7545"/>
      <c r="K7545" s="6"/>
      <c r="O7545" s="5"/>
      <c r="P7545" s="8"/>
      <c r="U7545"/>
      <c r="V7545"/>
    </row>
    <row r="7546" spans="1:22" x14ac:dyDescent="0.25">
      <c r="A7546">
        <v>2008</v>
      </c>
      <c r="B7546">
        <v>7</v>
      </c>
      <c r="C7546">
        <v>29</v>
      </c>
      <c r="D7546">
        <v>13</v>
      </c>
      <c r="E7546" s="13">
        <v>22.400000000000002</v>
      </c>
      <c r="F7546" s="7">
        <f>(((20-15)/(MIN($E$2:$E$8761)-15))*Data[[#This Row],[temperatuur]])+18.151</f>
        <v>13.445117647058822</v>
      </c>
      <c r="G7546" s="7">
        <f>Data[[#This Row],[Tintern ]]-Data[[#This Row],[temperatuur]]</f>
        <v>-8.9548823529411798</v>
      </c>
      <c r="H7546" s="7">
        <f>ROUND(IF(Data[[#This Row],[deltaT]]&gt;0,(Data[[#This Row],[Tintern ]]-Data[[#This Row],[temperatuur]])*Uitgangspunten!$B$9,0),1)</f>
        <v>0</v>
      </c>
      <c r="I7546"/>
      <c r="J7546"/>
      <c r="K7546" s="6"/>
      <c r="O7546" s="5"/>
      <c r="P7546" s="8"/>
      <c r="U7546"/>
      <c r="V7546"/>
    </row>
    <row r="7547" spans="1:22" x14ac:dyDescent="0.25">
      <c r="A7547">
        <v>2008</v>
      </c>
      <c r="B7547">
        <v>7</v>
      </c>
      <c r="C7547">
        <v>29</v>
      </c>
      <c r="D7547">
        <v>14</v>
      </c>
      <c r="E7547" s="13">
        <v>23.5</v>
      </c>
      <c r="F7547" s="7">
        <f>(((20-15)/(MIN($E$2:$E$8761)-15))*Data[[#This Row],[temperatuur]])+18.151</f>
        <v>13.214025210084033</v>
      </c>
      <c r="G7547" s="7">
        <f>Data[[#This Row],[Tintern ]]-Data[[#This Row],[temperatuur]]</f>
        <v>-10.285974789915967</v>
      </c>
      <c r="H7547" s="7">
        <f>ROUND(IF(Data[[#This Row],[deltaT]]&gt;0,(Data[[#This Row],[Tintern ]]-Data[[#This Row],[temperatuur]])*Uitgangspunten!$B$9,0),1)</f>
        <v>0</v>
      </c>
      <c r="I7547"/>
      <c r="J7547"/>
      <c r="K7547" s="6"/>
      <c r="O7547" s="5"/>
      <c r="P7547" s="8"/>
      <c r="U7547"/>
      <c r="V7547"/>
    </row>
    <row r="7548" spans="1:22" x14ac:dyDescent="0.25">
      <c r="A7548">
        <v>2008</v>
      </c>
      <c r="B7548">
        <v>7</v>
      </c>
      <c r="C7548">
        <v>29</v>
      </c>
      <c r="D7548">
        <v>15</v>
      </c>
      <c r="E7548" s="13">
        <v>24</v>
      </c>
      <c r="F7548" s="7">
        <f>(((20-15)/(MIN($E$2:$E$8761)-15))*Data[[#This Row],[temperatuur]])+18.151</f>
        <v>13.108983193277311</v>
      </c>
      <c r="G7548" s="7">
        <f>Data[[#This Row],[Tintern ]]-Data[[#This Row],[temperatuur]]</f>
        <v>-10.891016806722689</v>
      </c>
      <c r="H7548" s="7">
        <f>ROUND(IF(Data[[#This Row],[deltaT]]&gt;0,(Data[[#This Row],[Tintern ]]-Data[[#This Row],[temperatuur]])*Uitgangspunten!$B$9,0),1)</f>
        <v>0</v>
      </c>
      <c r="I7548"/>
      <c r="J7548"/>
      <c r="K7548" s="6"/>
      <c r="O7548" s="5"/>
      <c r="P7548" s="8"/>
      <c r="U7548"/>
      <c r="V7548"/>
    </row>
    <row r="7549" spans="1:22" x14ac:dyDescent="0.25">
      <c r="A7549">
        <v>2008</v>
      </c>
      <c r="B7549">
        <v>7</v>
      </c>
      <c r="C7549">
        <v>29</v>
      </c>
      <c r="D7549">
        <v>16</v>
      </c>
      <c r="E7549" s="13">
        <v>24.3</v>
      </c>
      <c r="F7549" s="7">
        <f>(((20-15)/(MIN($E$2:$E$8761)-15))*Data[[#This Row],[temperatuur]])+18.151</f>
        <v>13.045957983193276</v>
      </c>
      <c r="G7549" s="7">
        <f>Data[[#This Row],[Tintern ]]-Data[[#This Row],[temperatuur]]</f>
        <v>-11.254042016806725</v>
      </c>
      <c r="H7549" s="7">
        <f>ROUND(IF(Data[[#This Row],[deltaT]]&gt;0,(Data[[#This Row],[Tintern ]]-Data[[#This Row],[temperatuur]])*Uitgangspunten!$B$9,0),1)</f>
        <v>0</v>
      </c>
      <c r="I7549"/>
      <c r="J7549"/>
      <c r="K7549" s="6"/>
      <c r="O7549" s="5"/>
      <c r="P7549" s="8"/>
      <c r="U7549"/>
      <c r="V7549"/>
    </row>
    <row r="7550" spans="1:22" x14ac:dyDescent="0.25">
      <c r="A7550">
        <v>2008</v>
      </c>
      <c r="B7550">
        <v>7</v>
      </c>
      <c r="C7550">
        <v>29</v>
      </c>
      <c r="D7550">
        <v>17</v>
      </c>
      <c r="E7550" s="13">
        <v>23.3</v>
      </c>
      <c r="F7550" s="7">
        <f>(((20-15)/(MIN($E$2:$E$8761)-15))*Data[[#This Row],[temperatuur]])+18.151</f>
        <v>13.256042016806722</v>
      </c>
      <c r="G7550" s="7">
        <f>Data[[#This Row],[Tintern ]]-Data[[#This Row],[temperatuur]]</f>
        <v>-10.043957983193279</v>
      </c>
      <c r="H7550" s="7">
        <f>ROUND(IF(Data[[#This Row],[deltaT]]&gt;0,(Data[[#This Row],[Tintern ]]-Data[[#This Row],[temperatuur]])*Uitgangspunten!$B$9,0),1)</f>
        <v>0</v>
      </c>
      <c r="I7550"/>
      <c r="J7550"/>
      <c r="K7550" s="6"/>
      <c r="O7550" s="5"/>
      <c r="P7550" s="8"/>
      <c r="U7550"/>
      <c r="V7550"/>
    </row>
    <row r="7551" spans="1:22" x14ac:dyDescent="0.25">
      <c r="A7551">
        <v>2008</v>
      </c>
      <c r="B7551">
        <v>7</v>
      </c>
      <c r="C7551">
        <v>29</v>
      </c>
      <c r="D7551">
        <v>18</v>
      </c>
      <c r="E7551" s="13">
        <v>21.8</v>
      </c>
      <c r="F7551" s="7">
        <f>(((20-15)/(MIN($E$2:$E$8761)-15))*Data[[#This Row],[temperatuur]])+18.151</f>
        <v>13.571168067226889</v>
      </c>
      <c r="G7551" s="7">
        <f>Data[[#This Row],[Tintern ]]-Data[[#This Row],[temperatuur]]</f>
        <v>-8.2288319327731116</v>
      </c>
      <c r="H7551" s="7">
        <f>ROUND(IF(Data[[#This Row],[deltaT]]&gt;0,(Data[[#This Row],[Tintern ]]-Data[[#This Row],[temperatuur]])*Uitgangspunten!$B$9,0),1)</f>
        <v>0</v>
      </c>
      <c r="I7551"/>
      <c r="J7551"/>
      <c r="K7551" s="6"/>
      <c r="O7551" s="5"/>
      <c r="P7551" s="8"/>
      <c r="U7551"/>
      <c r="V7551"/>
    </row>
    <row r="7552" spans="1:22" x14ac:dyDescent="0.25">
      <c r="A7552">
        <v>2008</v>
      </c>
      <c r="B7552">
        <v>7</v>
      </c>
      <c r="C7552">
        <v>29</v>
      </c>
      <c r="D7552">
        <v>19</v>
      </c>
      <c r="E7552" s="13">
        <v>21</v>
      </c>
      <c r="F7552" s="7">
        <f>(((20-15)/(MIN($E$2:$E$8761)-15))*Data[[#This Row],[temperatuur]])+18.151</f>
        <v>13.739235294117647</v>
      </c>
      <c r="G7552" s="7">
        <f>Data[[#This Row],[Tintern ]]-Data[[#This Row],[temperatuur]]</f>
        <v>-7.2607647058823535</v>
      </c>
      <c r="H7552" s="7">
        <f>ROUND(IF(Data[[#This Row],[deltaT]]&gt;0,(Data[[#This Row],[Tintern ]]-Data[[#This Row],[temperatuur]])*Uitgangspunten!$B$9,0),1)</f>
        <v>0</v>
      </c>
      <c r="I7552"/>
      <c r="J7552"/>
      <c r="K7552" s="6"/>
      <c r="O7552" s="5"/>
      <c r="P7552" s="8"/>
      <c r="U7552"/>
      <c r="V7552"/>
    </row>
    <row r="7553" spans="1:22" x14ac:dyDescent="0.25">
      <c r="A7553">
        <v>2008</v>
      </c>
      <c r="B7553">
        <v>7</v>
      </c>
      <c r="C7553">
        <v>29</v>
      </c>
      <c r="D7553">
        <v>20</v>
      </c>
      <c r="E7553" s="13">
        <v>19.400000000000002</v>
      </c>
      <c r="F7553" s="7">
        <f>(((20-15)/(MIN($E$2:$E$8761)-15))*Data[[#This Row],[temperatuur]])+18.151</f>
        <v>14.07536974789916</v>
      </c>
      <c r="G7553" s="7">
        <f>Data[[#This Row],[Tintern ]]-Data[[#This Row],[temperatuur]]</f>
        <v>-5.3246302521008424</v>
      </c>
      <c r="H7553" s="7">
        <f>ROUND(IF(Data[[#This Row],[deltaT]]&gt;0,(Data[[#This Row],[Tintern ]]-Data[[#This Row],[temperatuur]])*Uitgangspunten!$B$9,0),1)</f>
        <v>0</v>
      </c>
      <c r="I7553"/>
      <c r="J7553"/>
      <c r="K7553" s="6"/>
      <c r="O7553" s="5"/>
      <c r="P7553" s="8"/>
      <c r="U7553"/>
      <c r="V7553"/>
    </row>
    <row r="7554" spans="1:22" x14ac:dyDescent="0.25">
      <c r="A7554">
        <v>2008</v>
      </c>
      <c r="B7554">
        <v>7</v>
      </c>
      <c r="C7554">
        <v>29</v>
      </c>
      <c r="D7554">
        <v>21</v>
      </c>
      <c r="E7554" s="13">
        <v>17.900000000000002</v>
      </c>
      <c r="F7554" s="7">
        <f>(((20-15)/(MIN($E$2:$E$8761)-15))*Data[[#This Row],[temperatuur]])+18.151</f>
        <v>14.390495798319327</v>
      </c>
      <c r="G7554" s="7">
        <f>Data[[#This Row],[Tintern ]]-Data[[#This Row],[temperatuur]]</f>
        <v>-3.5095042016806755</v>
      </c>
      <c r="H7554" s="7">
        <f>ROUND(IF(Data[[#This Row],[deltaT]]&gt;0,(Data[[#This Row],[Tintern ]]-Data[[#This Row],[temperatuur]])*Uitgangspunten!$B$9,0),1)</f>
        <v>0</v>
      </c>
      <c r="I7554"/>
      <c r="J7554"/>
      <c r="K7554" s="6"/>
      <c r="O7554" s="5"/>
      <c r="P7554" s="8"/>
      <c r="U7554"/>
      <c r="V7554"/>
    </row>
    <row r="7555" spans="1:22" x14ac:dyDescent="0.25">
      <c r="A7555">
        <v>2008</v>
      </c>
      <c r="B7555">
        <v>7</v>
      </c>
      <c r="C7555">
        <v>29</v>
      </c>
      <c r="D7555">
        <v>22</v>
      </c>
      <c r="E7555" s="13">
        <v>16.2</v>
      </c>
      <c r="F7555" s="7">
        <f>(((20-15)/(MIN($E$2:$E$8761)-15))*Data[[#This Row],[temperatuur]])+18.151</f>
        <v>14.747638655462184</v>
      </c>
      <c r="G7555" s="7">
        <f>Data[[#This Row],[Tintern ]]-Data[[#This Row],[temperatuur]]</f>
        <v>-1.452361344537815</v>
      </c>
      <c r="H7555" s="7">
        <f>ROUND(IF(Data[[#This Row],[deltaT]]&gt;0,(Data[[#This Row],[Tintern ]]-Data[[#This Row],[temperatuur]])*Uitgangspunten!$B$9,0),1)</f>
        <v>0</v>
      </c>
      <c r="I7555"/>
      <c r="J7555"/>
      <c r="K7555" s="6"/>
      <c r="O7555" s="5"/>
      <c r="P7555" s="8"/>
      <c r="U7555"/>
      <c r="V7555"/>
    </row>
    <row r="7556" spans="1:22" x14ac:dyDescent="0.25">
      <c r="A7556">
        <v>2008</v>
      </c>
      <c r="B7556">
        <v>7</v>
      </c>
      <c r="C7556">
        <v>29</v>
      </c>
      <c r="D7556">
        <v>23</v>
      </c>
      <c r="E7556" s="13">
        <v>15.4</v>
      </c>
      <c r="F7556" s="7">
        <f>(((20-15)/(MIN($E$2:$E$8761)-15))*Data[[#This Row],[temperatuur]])+18.151</f>
        <v>14.915705882352942</v>
      </c>
      <c r="G7556" s="7">
        <f>Data[[#This Row],[Tintern ]]-Data[[#This Row],[temperatuur]]</f>
        <v>-0.48429411764705854</v>
      </c>
      <c r="H7556" s="7">
        <f>ROUND(IF(Data[[#This Row],[deltaT]]&gt;0,(Data[[#This Row],[Tintern ]]-Data[[#This Row],[temperatuur]])*Uitgangspunten!$B$9,0),1)</f>
        <v>0</v>
      </c>
      <c r="I7556"/>
      <c r="J7556"/>
      <c r="K7556" s="6"/>
      <c r="O7556" s="5"/>
      <c r="P7556" s="8"/>
      <c r="U7556"/>
      <c r="V7556"/>
    </row>
    <row r="7557" spans="1:22" x14ac:dyDescent="0.25">
      <c r="A7557">
        <v>2008</v>
      </c>
      <c r="B7557">
        <v>7</v>
      </c>
      <c r="C7557">
        <v>29</v>
      </c>
      <c r="D7557">
        <v>24</v>
      </c>
      <c r="E7557" s="13">
        <v>15.4</v>
      </c>
      <c r="F7557" s="7">
        <f>(((20-15)/(MIN($E$2:$E$8761)-15))*Data[[#This Row],[temperatuur]])+18.151</f>
        <v>14.915705882352942</v>
      </c>
      <c r="G7557" s="7">
        <f>Data[[#This Row],[Tintern ]]-Data[[#This Row],[temperatuur]]</f>
        <v>-0.48429411764705854</v>
      </c>
      <c r="H7557" s="7">
        <f>ROUND(IF(Data[[#This Row],[deltaT]]&gt;0,(Data[[#This Row],[Tintern ]]-Data[[#This Row],[temperatuur]])*Uitgangspunten!$B$9,0),1)</f>
        <v>0</v>
      </c>
      <c r="I7557"/>
      <c r="J7557"/>
      <c r="K7557" s="6"/>
      <c r="O7557" s="5"/>
      <c r="P7557" s="8"/>
      <c r="U7557"/>
      <c r="V7557"/>
    </row>
    <row r="7558" spans="1:22" x14ac:dyDescent="0.25">
      <c r="A7558">
        <v>2008</v>
      </c>
      <c r="B7558">
        <v>7</v>
      </c>
      <c r="C7558">
        <v>30</v>
      </c>
      <c r="D7558">
        <v>2</v>
      </c>
      <c r="E7558" s="13">
        <v>15.8</v>
      </c>
      <c r="F7558" s="7">
        <f>(((20-15)/(MIN($E$2:$E$8761)-15))*Data[[#This Row],[temperatuur]])+18.151</f>
        <v>14.831672268907562</v>
      </c>
      <c r="G7558" s="7">
        <f>Data[[#This Row],[Tintern ]]-Data[[#This Row],[temperatuur]]</f>
        <v>-0.96832773109243853</v>
      </c>
      <c r="H7558" s="7">
        <f>ROUND(IF(Data[[#This Row],[deltaT]]&gt;0,(Data[[#This Row],[Tintern ]]-Data[[#This Row],[temperatuur]])*Uitgangspunten!$B$9,0),1)</f>
        <v>0</v>
      </c>
      <c r="I7558"/>
      <c r="J7558"/>
      <c r="K7558" s="6"/>
      <c r="O7558" s="5"/>
      <c r="P7558" s="8"/>
      <c r="U7558"/>
      <c r="V7558"/>
    </row>
    <row r="7559" spans="1:22" x14ac:dyDescent="0.25">
      <c r="A7559">
        <v>2008</v>
      </c>
      <c r="B7559">
        <v>7</v>
      </c>
      <c r="C7559">
        <v>30</v>
      </c>
      <c r="D7559">
        <v>3</v>
      </c>
      <c r="E7559" s="13">
        <v>16.100000000000001</v>
      </c>
      <c r="F7559" s="7">
        <f>(((20-15)/(MIN($E$2:$E$8761)-15))*Data[[#This Row],[temperatuur]])+18.151</f>
        <v>14.768647058823529</v>
      </c>
      <c r="G7559" s="7">
        <f>Data[[#This Row],[Tintern ]]-Data[[#This Row],[temperatuur]]</f>
        <v>-1.3313529411764726</v>
      </c>
      <c r="H7559" s="7">
        <f>ROUND(IF(Data[[#This Row],[deltaT]]&gt;0,(Data[[#This Row],[Tintern ]]-Data[[#This Row],[temperatuur]])*Uitgangspunten!$B$9,0),1)</f>
        <v>0</v>
      </c>
      <c r="I7559"/>
      <c r="J7559"/>
      <c r="K7559" s="6"/>
      <c r="O7559" s="5"/>
      <c r="P7559" s="8"/>
      <c r="U7559"/>
      <c r="V7559"/>
    </row>
    <row r="7560" spans="1:22" x14ac:dyDescent="0.25">
      <c r="A7560">
        <v>2008</v>
      </c>
      <c r="B7560">
        <v>7</v>
      </c>
      <c r="C7560">
        <v>30</v>
      </c>
      <c r="D7560">
        <v>4</v>
      </c>
      <c r="E7560" s="13">
        <v>16.600000000000001</v>
      </c>
      <c r="F7560" s="7">
        <f>(((20-15)/(MIN($E$2:$E$8761)-15))*Data[[#This Row],[temperatuur]])+18.151</f>
        <v>14.663605042016806</v>
      </c>
      <c r="G7560" s="7">
        <f>Data[[#This Row],[Tintern ]]-Data[[#This Row],[temperatuur]]</f>
        <v>-1.9363949579831949</v>
      </c>
      <c r="H7560" s="7">
        <f>ROUND(IF(Data[[#This Row],[deltaT]]&gt;0,(Data[[#This Row],[Tintern ]]-Data[[#This Row],[temperatuur]])*Uitgangspunten!$B$9,0),1)</f>
        <v>0</v>
      </c>
      <c r="I7560"/>
      <c r="J7560"/>
      <c r="K7560" s="6"/>
      <c r="O7560" s="5"/>
      <c r="P7560" s="8"/>
      <c r="U7560"/>
      <c r="V7560"/>
    </row>
    <row r="7561" spans="1:22" x14ac:dyDescent="0.25">
      <c r="A7561">
        <v>2008</v>
      </c>
      <c r="B7561">
        <v>7</v>
      </c>
      <c r="C7561">
        <v>30</v>
      </c>
      <c r="D7561">
        <v>5</v>
      </c>
      <c r="E7561" s="13">
        <v>16.7</v>
      </c>
      <c r="F7561" s="7">
        <f>(((20-15)/(MIN($E$2:$E$8761)-15))*Data[[#This Row],[temperatuur]])+18.151</f>
        <v>14.642596638655462</v>
      </c>
      <c r="G7561" s="7">
        <f>Data[[#This Row],[Tintern ]]-Data[[#This Row],[temperatuur]]</f>
        <v>-2.0574033613445373</v>
      </c>
      <c r="H7561" s="7">
        <f>ROUND(IF(Data[[#This Row],[deltaT]]&gt;0,(Data[[#This Row],[Tintern ]]-Data[[#This Row],[temperatuur]])*Uitgangspunten!$B$9,0),1)</f>
        <v>0</v>
      </c>
      <c r="I7561"/>
      <c r="J7561"/>
      <c r="K7561" s="6"/>
      <c r="O7561" s="5"/>
      <c r="P7561" s="8"/>
      <c r="U7561"/>
      <c r="V7561"/>
    </row>
    <row r="7562" spans="1:22" x14ac:dyDescent="0.25">
      <c r="A7562">
        <v>2008</v>
      </c>
      <c r="B7562">
        <v>7</v>
      </c>
      <c r="C7562">
        <v>30</v>
      </c>
      <c r="D7562">
        <v>6</v>
      </c>
      <c r="E7562" s="13">
        <v>19.100000000000001</v>
      </c>
      <c r="F7562" s="7">
        <f>(((20-15)/(MIN($E$2:$E$8761)-15))*Data[[#This Row],[temperatuur]])+18.151</f>
        <v>14.138394957983193</v>
      </c>
      <c r="G7562" s="7">
        <f>Data[[#This Row],[Tintern ]]-Data[[#This Row],[temperatuur]]</f>
        <v>-4.9616050420168083</v>
      </c>
      <c r="H7562" s="7">
        <f>ROUND(IF(Data[[#This Row],[deltaT]]&gt;0,(Data[[#This Row],[Tintern ]]-Data[[#This Row],[temperatuur]])*Uitgangspunten!$B$9,0),1)</f>
        <v>0</v>
      </c>
      <c r="I7562">
        <f>(MAX(E7538:E7561)+MIN(E7538:E7561))/20</f>
        <v>1.9850000000000001</v>
      </c>
      <c r="J7562"/>
      <c r="K7562" s="6"/>
      <c r="O7562" s="5"/>
      <c r="P7562" s="8"/>
      <c r="U7562"/>
      <c r="V7562"/>
    </row>
    <row r="7563" spans="1:22" x14ac:dyDescent="0.25">
      <c r="A7563">
        <v>2008</v>
      </c>
      <c r="B7563">
        <v>7</v>
      </c>
      <c r="C7563">
        <v>30</v>
      </c>
      <c r="D7563">
        <v>7</v>
      </c>
      <c r="E7563" s="13">
        <v>20</v>
      </c>
      <c r="F7563" s="7">
        <f>(((20-15)/(MIN($E$2:$E$8761)-15))*Data[[#This Row],[temperatuur]])+18.151</f>
        <v>13.949319327731093</v>
      </c>
      <c r="G7563" s="7">
        <f>Data[[#This Row],[Tintern ]]-Data[[#This Row],[temperatuur]]</f>
        <v>-6.050680672268907</v>
      </c>
      <c r="H7563" s="7">
        <f>ROUND(IF(Data[[#This Row],[deltaT]]&gt;0,(Data[[#This Row],[Tintern ]]-Data[[#This Row],[temperatuur]])*Uitgangspunten!$B$9,0),1)</f>
        <v>0</v>
      </c>
      <c r="I7563"/>
      <c r="J7563"/>
      <c r="K7563" s="6"/>
      <c r="O7563" s="5"/>
      <c r="P7563" s="8"/>
      <c r="U7563"/>
      <c r="V7563"/>
    </row>
    <row r="7564" spans="1:22" x14ac:dyDescent="0.25">
      <c r="A7564">
        <v>2008</v>
      </c>
      <c r="B7564">
        <v>7</v>
      </c>
      <c r="C7564">
        <v>30</v>
      </c>
      <c r="D7564">
        <v>8</v>
      </c>
      <c r="E7564" s="13">
        <v>21.6</v>
      </c>
      <c r="F7564" s="7">
        <f>(((20-15)/(MIN($E$2:$E$8761)-15))*Data[[#This Row],[temperatuur]])+18.151</f>
        <v>13.613184873949578</v>
      </c>
      <c r="G7564" s="7">
        <f>Data[[#This Row],[Tintern ]]-Data[[#This Row],[temperatuur]]</f>
        <v>-7.9868151260504234</v>
      </c>
      <c r="H7564" s="7">
        <f>ROUND(IF(Data[[#This Row],[deltaT]]&gt;0,(Data[[#This Row],[Tintern ]]-Data[[#This Row],[temperatuur]])*Uitgangspunten!$B$9,0),1)</f>
        <v>0</v>
      </c>
      <c r="I7564"/>
      <c r="J7564"/>
      <c r="K7564" s="6"/>
      <c r="O7564" s="5"/>
      <c r="P7564" s="8"/>
      <c r="U7564"/>
      <c r="V7564"/>
    </row>
    <row r="7565" spans="1:22" x14ac:dyDescent="0.25">
      <c r="A7565">
        <v>2008</v>
      </c>
      <c r="B7565">
        <v>7</v>
      </c>
      <c r="C7565">
        <v>30</v>
      </c>
      <c r="D7565">
        <v>9</v>
      </c>
      <c r="E7565" s="13">
        <v>22.200000000000003</v>
      </c>
      <c r="F7565" s="7">
        <f>(((20-15)/(MIN($E$2:$E$8761)-15))*Data[[#This Row],[temperatuur]])+18.151</f>
        <v>13.487134453781511</v>
      </c>
      <c r="G7565" s="7">
        <f>Data[[#This Row],[Tintern ]]-Data[[#This Row],[temperatuur]]</f>
        <v>-8.7128655462184916</v>
      </c>
      <c r="H7565" s="7">
        <f>ROUND(IF(Data[[#This Row],[deltaT]]&gt;0,(Data[[#This Row],[Tintern ]]-Data[[#This Row],[temperatuur]])*Uitgangspunten!$B$9,0),1)</f>
        <v>0</v>
      </c>
      <c r="I7565"/>
      <c r="J7565"/>
      <c r="K7565" s="6"/>
      <c r="O7565" s="5"/>
      <c r="P7565" s="8"/>
      <c r="U7565"/>
      <c r="V7565"/>
    </row>
    <row r="7566" spans="1:22" x14ac:dyDescent="0.25">
      <c r="A7566">
        <v>2008</v>
      </c>
      <c r="B7566">
        <v>7</v>
      </c>
      <c r="C7566">
        <v>30</v>
      </c>
      <c r="D7566">
        <v>10</v>
      </c>
      <c r="E7566" s="13">
        <v>23.1</v>
      </c>
      <c r="F7566" s="7">
        <f>(((20-15)/(MIN($E$2:$E$8761)-15))*Data[[#This Row],[temperatuur]])+18.151</f>
        <v>13.298058823529411</v>
      </c>
      <c r="G7566" s="7">
        <f>Data[[#This Row],[Tintern ]]-Data[[#This Row],[temperatuur]]</f>
        <v>-9.8019411764705904</v>
      </c>
      <c r="H7566" s="7">
        <f>ROUND(IF(Data[[#This Row],[deltaT]]&gt;0,(Data[[#This Row],[Tintern ]]-Data[[#This Row],[temperatuur]])*Uitgangspunten!$B$9,0),1)</f>
        <v>0</v>
      </c>
      <c r="I7566"/>
      <c r="J7566"/>
      <c r="K7566" s="6"/>
      <c r="O7566" s="5"/>
      <c r="P7566" s="8"/>
      <c r="U7566"/>
      <c r="V7566"/>
    </row>
    <row r="7567" spans="1:22" x14ac:dyDescent="0.25">
      <c r="A7567">
        <v>2008</v>
      </c>
      <c r="B7567">
        <v>7</v>
      </c>
      <c r="C7567">
        <v>30</v>
      </c>
      <c r="D7567">
        <v>11</v>
      </c>
      <c r="E7567" s="13">
        <v>25.400000000000002</v>
      </c>
      <c r="F7567" s="7">
        <f>(((20-15)/(MIN($E$2:$E$8761)-15))*Data[[#This Row],[temperatuur]])+18.151</f>
        <v>12.814865546218487</v>
      </c>
      <c r="G7567" s="7">
        <f>Data[[#This Row],[Tintern ]]-Data[[#This Row],[temperatuur]]</f>
        <v>-12.585134453781516</v>
      </c>
      <c r="H7567" s="7">
        <f>ROUND(IF(Data[[#This Row],[deltaT]]&gt;0,(Data[[#This Row],[Tintern ]]-Data[[#This Row],[temperatuur]])*Uitgangspunten!$B$9,0),1)</f>
        <v>0</v>
      </c>
      <c r="I7567"/>
      <c r="J7567"/>
      <c r="K7567" s="6"/>
      <c r="O7567" s="5"/>
      <c r="P7567" s="8"/>
      <c r="U7567"/>
      <c r="V7567"/>
    </row>
    <row r="7568" spans="1:22" x14ac:dyDescent="0.25">
      <c r="A7568">
        <v>2008</v>
      </c>
      <c r="B7568">
        <v>7</v>
      </c>
      <c r="C7568">
        <v>30</v>
      </c>
      <c r="D7568">
        <v>12</v>
      </c>
      <c r="E7568" s="13">
        <v>25.6</v>
      </c>
      <c r="F7568" s="7">
        <f>(((20-15)/(MIN($E$2:$E$8761)-15))*Data[[#This Row],[temperatuur]])+18.151</f>
        <v>12.772848739495798</v>
      </c>
      <c r="G7568" s="7">
        <f>Data[[#This Row],[Tintern ]]-Data[[#This Row],[temperatuur]]</f>
        <v>-12.827151260504204</v>
      </c>
      <c r="H7568" s="7">
        <f>ROUND(IF(Data[[#This Row],[deltaT]]&gt;0,(Data[[#This Row],[Tintern ]]-Data[[#This Row],[temperatuur]])*Uitgangspunten!$B$9,0),1)</f>
        <v>0</v>
      </c>
      <c r="I7568"/>
      <c r="J7568"/>
      <c r="K7568" s="6"/>
      <c r="O7568" s="5"/>
      <c r="P7568" s="8"/>
      <c r="U7568"/>
      <c r="V7568"/>
    </row>
    <row r="7569" spans="1:22" x14ac:dyDescent="0.25">
      <c r="A7569">
        <v>2008</v>
      </c>
      <c r="B7569">
        <v>7</v>
      </c>
      <c r="C7569">
        <v>30</v>
      </c>
      <c r="D7569">
        <v>13</v>
      </c>
      <c r="E7569" s="13">
        <v>26.5</v>
      </c>
      <c r="F7569" s="7">
        <f>(((20-15)/(MIN($E$2:$E$8761)-15))*Data[[#This Row],[temperatuur]])+18.151</f>
        <v>12.583773109243698</v>
      </c>
      <c r="G7569" s="7">
        <f>Data[[#This Row],[Tintern ]]-Data[[#This Row],[temperatuur]]</f>
        <v>-13.916226890756302</v>
      </c>
      <c r="H7569" s="7">
        <f>ROUND(IF(Data[[#This Row],[deltaT]]&gt;0,(Data[[#This Row],[Tintern ]]-Data[[#This Row],[temperatuur]])*Uitgangspunten!$B$9,0),1)</f>
        <v>0</v>
      </c>
      <c r="I7569"/>
      <c r="J7569"/>
      <c r="K7569" s="6"/>
      <c r="O7569" s="5"/>
      <c r="P7569" s="8"/>
      <c r="U7569"/>
      <c r="V7569"/>
    </row>
    <row r="7570" spans="1:22" x14ac:dyDescent="0.25">
      <c r="A7570">
        <v>2008</v>
      </c>
      <c r="B7570">
        <v>7</v>
      </c>
      <c r="C7570">
        <v>30</v>
      </c>
      <c r="D7570">
        <v>14</v>
      </c>
      <c r="E7570" s="13">
        <v>26.3</v>
      </c>
      <c r="F7570" s="7">
        <f>(((20-15)/(MIN($E$2:$E$8761)-15))*Data[[#This Row],[temperatuur]])+18.151</f>
        <v>12.625789915966386</v>
      </c>
      <c r="G7570" s="7">
        <f>Data[[#This Row],[Tintern ]]-Data[[#This Row],[temperatuur]]</f>
        <v>-13.674210084033614</v>
      </c>
      <c r="H7570" s="7">
        <f>ROUND(IF(Data[[#This Row],[deltaT]]&gt;0,(Data[[#This Row],[Tintern ]]-Data[[#This Row],[temperatuur]])*Uitgangspunten!$B$9,0),1)</f>
        <v>0</v>
      </c>
      <c r="I7570"/>
      <c r="J7570"/>
      <c r="K7570" s="6"/>
      <c r="O7570" s="5"/>
      <c r="P7570" s="8"/>
      <c r="U7570"/>
      <c r="V7570"/>
    </row>
    <row r="7571" spans="1:22" x14ac:dyDescent="0.25">
      <c r="A7571">
        <v>2008</v>
      </c>
      <c r="B7571">
        <v>7</v>
      </c>
      <c r="C7571">
        <v>30</v>
      </c>
      <c r="D7571">
        <v>15</v>
      </c>
      <c r="E7571" s="13">
        <v>26.6</v>
      </c>
      <c r="F7571" s="7">
        <f>(((20-15)/(MIN($E$2:$E$8761)-15))*Data[[#This Row],[temperatuur]])+18.151</f>
        <v>12.562764705882351</v>
      </c>
      <c r="G7571" s="7">
        <f>Data[[#This Row],[Tintern ]]-Data[[#This Row],[temperatuur]]</f>
        <v>-14.03723529411765</v>
      </c>
      <c r="H7571" s="7">
        <f>ROUND(IF(Data[[#This Row],[deltaT]]&gt;0,(Data[[#This Row],[Tintern ]]-Data[[#This Row],[temperatuur]])*Uitgangspunten!$B$9,0),1)</f>
        <v>0</v>
      </c>
      <c r="I7571"/>
      <c r="J7571"/>
      <c r="K7571" s="6"/>
      <c r="O7571" s="5"/>
      <c r="P7571" s="8"/>
      <c r="U7571"/>
      <c r="V7571"/>
    </row>
    <row r="7572" spans="1:22" x14ac:dyDescent="0.25">
      <c r="A7572">
        <v>2008</v>
      </c>
      <c r="B7572">
        <v>7</v>
      </c>
      <c r="C7572">
        <v>30</v>
      </c>
      <c r="D7572">
        <v>16</v>
      </c>
      <c r="E7572" s="13">
        <v>26.400000000000002</v>
      </c>
      <c r="F7572" s="7">
        <f>(((20-15)/(MIN($E$2:$E$8761)-15))*Data[[#This Row],[temperatuur]])+18.151</f>
        <v>12.60478151260504</v>
      </c>
      <c r="G7572" s="7">
        <f>Data[[#This Row],[Tintern ]]-Data[[#This Row],[temperatuur]]</f>
        <v>-13.795218487394962</v>
      </c>
      <c r="H7572" s="7">
        <f>ROUND(IF(Data[[#This Row],[deltaT]]&gt;0,(Data[[#This Row],[Tintern ]]-Data[[#This Row],[temperatuur]])*Uitgangspunten!$B$9,0),1)</f>
        <v>0</v>
      </c>
      <c r="I7572"/>
      <c r="J7572"/>
      <c r="K7572" s="6"/>
      <c r="O7572" s="5"/>
      <c r="P7572" s="8"/>
      <c r="U7572"/>
      <c r="V7572"/>
    </row>
    <row r="7573" spans="1:22" x14ac:dyDescent="0.25">
      <c r="A7573">
        <v>2008</v>
      </c>
      <c r="B7573">
        <v>7</v>
      </c>
      <c r="C7573">
        <v>30</v>
      </c>
      <c r="D7573">
        <v>17</v>
      </c>
      <c r="E7573" s="13">
        <v>26.400000000000002</v>
      </c>
      <c r="F7573" s="7">
        <f>(((20-15)/(MIN($E$2:$E$8761)-15))*Data[[#This Row],[temperatuur]])+18.151</f>
        <v>12.60478151260504</v>
      </c>
      <c r="G7573" s="7">
        <f>Data[[#This Row],[Tintern ]]-Data[[#This Row],[temperatuur]]</f>
        <v>-13.795218487394962</v>
      </c>
      <c r="H7573" s="7">
        <f>ROUND(IF(Data[[#This Row],[deltaT]]&gt;0,(Data[[#This Row],[Tintern ]]-Data[[#This Row],[temperatuur]])*Uitgangspunten!$B$9,0),1)</f>
        <v>0</v>
      </c>
      <c r="I7573"/>
      <c r="J7573"/>
      <c r="K7573" s="6"/>
      <c r="O7573" s="5"/>
      <c r="P7573" s="8"/>
      <c r="U7573"/>
      <c r="V7573"/>
    </row>
    <row r="7574" spans="1:22" x14ac:dyDescent="0.25">
      <c r="A7574">
        <v>2008</v>
      </c>
      <c r="B7574">
        <v>7</v>
      </c>
      <c r="C7574">
        <v>30</v>
      </c>
      <c r="D7574">
        <v>18</v>
      </c>
      <c r="E7574" s="13">
        <v>25.8</v>
      </c>
      <c r="F7574" s="7">
        <f>(((20-15)/(MIN($E$2:$E$8761)-15))*Data[[#This Row],[temperatuur]])+18.151</f>
        <v>12.730831932773109</v>
      </c>
      <c r="G7574" s="7">
        <f>Data[[#This Row],[Tintern ]]-Data[[#This Row],[temperatuur]]</f>
        <v>-13.069168067226892</v>
      </c>
      <c r="H7574" s="7">
        <f>ROUND(IF(Data[[#This Row],[deltaT]]&gt;0,(Data[[#This Row],[Tintern ]]-Data[[#This Row],[temperatuur]])*Uitgangspunten!$B$9,0),1)</f>
        <v>0</v>
      </c>
      <c r="I7574"/>
      <c r="J7574"/>
      <c r="K7574" s="6"/>
      <c r="O7574" s="5"/>
      <c r="P7574" s="8"/>
      <c r="U7574"/>
      <c r="V7574"/>
    </row>
    <row r="7575" spans="1:22" x14ac:dyDescent="0.25">
      <c r="A7575">
        <v>2008</v>
      </c>
      <c r="B7575">
        <v>7</v>
      </c>
      <c r="C7575">
        <v>30</v>
      </c>
      <c r="D7575">
        <v>19</v>
      </c>
      <c r="E7575" s="13">
        <v>23.700000000000003</v>
      </c>
      <c r="F7575" s="7">
        <f>(((20-15)/(MIN($E$2:$E$8761)-15))*Data[[#This Row],[temperatuur]])+18.151</f>
        <v>13.172008403361342</v>
      </c>
      <c r="G7575" s="7">
        <f>Data[[#This Row],[Tintern ]]-Data[[#This Row],[temperatuur]]</f>
        <v>-10.52799159663866</v>
      </c>
      <c r="H7575" s="7">
        <f>ROUND(IF(Data[[#This Row],[deltaT]]&gt;0,(Data[[#This Row],[Tintern ]]-Data[[#This Row],[temperatuur]])*Uitgangspunten!$B$9,0),1)</f>
        <v>0</v>
      </c>
      <c r="I7575"/>
      <c r="J7575"/>
      <c r="K7575" s="6"/>
      <c r="O7575" s="5"/>
      <c r="P7575" s="8"/>
      <c r="U7575"/>
      <c r="V7575"/>
    </row>
    <row r="7576" spans="1:22" x14ac:dyDescent="0.25">
      <c r="A7576">
        <v>2008</v>
      </c>
      <c r="B7576">
        <v>7</v>
      </c>
      <c r="C7576">
        <v>30</v>
      </c>
      <c r="D7576">
        <v>20</v>
      </c>
      <c r="E7576" s="13">
        <v>22.5</v>
      </c>
      <c r="F7576" s="7">
        <f>(((20-15)/(MIN($E$2:$E$8761)-15))*Data[[#This Row],[temperatuur]])+18.151</f>
        <v>13.42410924369748</v>
      </c>
      <c r="G7576" s="7">
        <f>Data[[#This Row],[Tintern ]]-Data[[#This Row],[temperatuur]]</f>
        <v>-9.0758907563025204</v>
      </c>
      <c r="H7576" s="7">
        <f>ROUND(IF(Data[[#This Row],[deltaT]]&gt;0,(Data[[#This Row],[Tintern ]]-Data[[#This Row],[temperatuur]])*Uitgangspunten!$B$9,0),1)</f>
        <v>0</v>
      </c>
      <c r="I7576"/>
      <c r="J7576"/>
      <c r="K7576" s="6"/>
      <c r="O7576" s="5"/>
      <c r="P7576" s="8"/>
      <c r="U7576"/>
      <c r="V7576"/>
    </row>
    <row r="7577" spans="1:22" x14ac:dyDescent="0.25">
      <c r="A7577">
        <v>2008</v>
      </c>
      <c r="B7577">
        <v>7</v>
      </c>
      <c r="C7577">
        <v>30</v>
      </c>
      <c r="D7577">
        <v>21</v>
      </c>
      <c r="E7577" s="13">
        <v>21.700000000000003</v>
      </c>
      <c r="F7577" s="7">
        <f>(((20-15)/(MIN($E$2:$E$8761)-15))*Data[[#This Row],[temperatuur]])+18.151</f>
        <v>13.592176470588235</v>
      </c>
      <c r="G7577" s="7">
        <f>Data[[#This Row],[Tintern ]]-Data[[#This Row],[temperatuur]]</f>
        <v>-8.1078235294117675</v>
      </c>
      <c r="H7577" s="7">
        <f>ROUND(IF(Data[[#This Row],[deltaT]]&gt;0,(Data[[#This Row],[Tintern ]]-Data[[#This Row],[temperatuur]])*Uitgangspunten!$B$9,0),1)</f>
        <v>0</v>
      </c>
      <c r="I7577"/>
      <c r="J7577"/>
      <c r="K7577" s="6"/>
      <c r="O7577" s="5"/>
      <c r="P7577" s="8"/>
      <c r="U7577"/>
      <c r="V7577"/>
    </row>
    <row r="7578" spans="1:22" x14ac:dyDescent="0.25">
      <c r="A7578">
        <v>2008</v>
      </c>
      <c r="B7578">
        <v>7</v>
      </c>
      <c r="C7578">
        <v>30</v>
      </c>
      <c r="D7578">
        <v>22</v>
      </c>
      <c r="E7578" s="13">
        <v>21.200000000000003</v>
      </c>
      <c r="F7578" s="7">
        <f>(((20-15)/(MIN($E$2:$E$8761)-15))*Data[[#This Row],[temperatuur]])+18.151</f>
        <v>13.697218487394956</v>
      </c>
      <c r="G7578" s="7">
        <f>Data[[#This Row],[Tintern ]]-Data[[#This Row],[temperatuur]]</f>
        <v>-7.502781512605047</v>
      </c>
      <c r="H7578" s="7">
        <f>ROUND(IF(Data[[#This Row],[deltaT]]&gt;0,(Data[[#This Row],[Tintern ]]-Data[[#This Row],[temperatuur]])*Uitgangspunten!$B$9,0),1)</f>
        <v>0</v>
      </c>
      <c r="I7578"/>
      <c r="J7578"/>
      <c r="K7578" s="6"/>
      <c r="O7578" s="5"/>
      <c r="P7578" s="8"/>
      <c r="U7578"/>
      <c r="V7578"/>
    </row>
    <row r="7579" spans="1:22" x14ac:dyDescent="0.25">
      <c r="A7579">
        <v>2008</v>
      </c>
      <c r="B7579">
        <v>7</v>
      </c>
      <c r="C7579">
        <v>30</v>
      </c>
      <c r="D7579">
        <v>23</v>
      </c>
      <c r="E7579" s="13">
        <v>20.5</v>
      </c>
      <c r="F7579" s="7">
        <f>(((20-15)/(MIN($E$2:$E$8761)-15))*Data[[#This Row],[temperatuur]])+18.151</f>
        <v>13.844277310924369</v>
      </c>
      <c r="G7579" s="7">
        <f>Data[[#This Row],[Tintern ]]-Data[[#This Row],[temperatuur]]</f>
        <v>-6.6557226890756311</v>
      </c>
      <c r="H7579" s="7">
        <f>ROUND(IF(Data[[#This Row],[deltaT]]&gt;0,(Data[[#This Row],[Tintern ]]-Data[[#This Row],[temperatuur]])*Uitgangspunten!$B$9,0),1)</f>
        <v>0</v>
      </c>
      <c r="I7579"/>
      <c r="J7579"/>
      <c r="K7579" s="6"/>
      <c r="O7579" s="5"/>
      <c r="P7579" s="8"/>
      <c r="U7579"/>
      <c r="V7579"/>
    </row>
    <row r="7580" spans="1:22" x14ac:dyDescent="0.25">
      <c r="A7580">
        <v>2008</v>
      </c>
      <c r="B7580">
        <v>7</v>
      </c>
      <c r="C7580">
        <v>30</v>
      </c>
      <c r="D7580">
        <v>24</v>
      </c>
      <c r="E7580" s="13">
        <v>20</v>
      </c>
      <c r="F7580" s="7">
        <f>(((20-15)/(MIN($E$2:$E$8761)-15))*Data[[#This Row],[temperatuur]])+18.151</f>
        <v>13.949319327731093</v>
      </c>
      <c r="G7580" s="7">
        <f>Data[[#This Row],[Tintern ]]-Data[[#This Row],[temperatuur]]</f>
        <v>-6.050680672268907</v>
      </c>
      <c r="H7580" s="7">
        <f>ROUND(IF(Data[[#This Row],[deltaT]]&gt;0,(Data[[#This Row],[Tintern ]]-Data[[#This Row],[temperatuur]])*Uitgangspunten!$B$9,0),1)</f>
        <v>0</v>
      </c>
      <c r="I7580"/>
      <c r="J7580"/>
      <c r="K7580" s="6"/>
      <c r="O7580" s="5"/>
      <c r="P7580" s="8"/>
      <c r="U7580"/>
      <c r="V7580"/>
    </row>
    <row r="7581" spans="1:22" x14ac:dyDescent="0.25">
      <c r="A7581">
        <v>2008</v>
      </c>
      <c r="B7581">
        <v>7</v>
      </c>
      <c r="C7581">
        <v>31</v>
      </c>
      <c r="D7581">
        <v>1</v>
      </c>
      <c r="E7581" s="13">
        <v>19.200000000000003</v>
      </c>
      <c r="F7581" s="7">
        <f>(((20-15)/(MIN($E$2:$E$8761)-15))*Data[[#This Row],[temperatuur]])+18.151</f>
        <v>14.117386554621849</v>
      </c>
      <c r="G7581" s="7">
        <f>Data[[#This Row],[Tintern ]]-Data[[#This Row],[temperatuur]]</f>
        <v>-5.0826134453781542</v>
      </c>
      <c r="H7581" s="7">
        <f>ROUND(IF(Data[[#This Row],[deltaT]]&gt;0,(Data[[#This Row],[Tintern ]]-Data[[#This Row],[temperatuur]])*Uitgangspunten!$B$9,0),1)</f>
        <v>0</v>
      </c>
      <c r="I7581"/>
      <c r="J7581"/>
      <c r="K7581" s="6"/>
      <c r="O7581" s="5"/>
      <c r="P7581" s="8"/>
      <c r="U7581"/>
      <c r="V7581"/>
    </row>
    <row r="7582" spans="1:22" x14ac:dyDescent="0.25">
      <c r="A7582">
        <v>2008</v>
      </c>
      <c r="B7582">
        <v>7</v>
      </c>
      <c r="C7582">
        <v>31</v>
      </c>
      <c r="D7582">
        <v>2</v>
      </c>
      <c r="E7582" s="13">
        <v>18.400000000000002</v>
      </c>
      <c r="F7582" s="7">
        <f>(((20-15)/(MIN($E$2:$E$8761)-15))*Data[[#This Row],[temperatuur]])+18.151</f>
        <v>14.285453781512604</v>
      </c>
      <c r="G7582" s="7">
        <f>Data[[#This Row],[Tintern ]]-Data[[#This Row],[temperatuur]]</f>
        <v>-4.1145462184873978</v>
      </c>
      <c r="H7582" s="7">
        <f>ROUND(IF(Data[[#This Row],[deltaT]]&gt;0,(Data[[#This Row],[Tintern ]]-Data[[#This Row],[temperatuur]])*Uitgangspunten!$B$9,0),1)</f>
        <v>0</v>
      </c>
      <c r="I7582"/>
      <c r="J7582"/>
      <c r="K7582" s="6"/>
      <c r="O7582" s="5"/>
      <c r="P7582" s="8"/>
      <c r="U7582"/>
      <c r="V7582"/>
    </row>
    <row r="7583" spans="1:22" x14ac:dyDescent="0.25">
      <c r="A7583">
        <v>2008</v>
      </c>
      <c r="B7583">
        <v>7</v>
      </c>
      <c r="C7583">
        <v>31</v>
      </c>
      <c r="D7583">
        <v>3</v>
      </c>
      <c r="E7583" s="13">
        <v>17.600000000000001</v>
      </c>
      <c r="F7583" s="7">
        <f>(((20-15)/(MIN($E$2:$E$8761)-15))*Data[[#This Row],[temperatuur]])+18.151</f>
        <v>14.45352100840336</v>
      </c>
      <c r="G7583" s="7">
        <f>Data[[#This Row],[Tintern ]]-Data[[#This Row],[temperatuur]]</f>
        <v>-3.1464789915966414</v>
      </c>
      <c r="H7583" s="7">
        <f>ROUND(IF(Data[[#This Row],[deltaT]]&gt;0,(Data[[#This Row],[Tintern ]]-Data[[#This Row],[temperatuur]])*Uitgangspunten!$B$9,0),1)</f>
        <v>0</v>
      </c>
      <c r="I7583"/>
      <c r="J7583"/>
      <c r="K7583" s="6"/>
      <c r="O7583" s="5"/>
      <c r="P7583" s="8"/>
      <c r="U7583"/>
      <c r="V7583"/>
    </row>
    <row r="7584" spans="1:22" x14ac:dyDescent="0.25">
      <c r="A7584">
        <v>2008</v>
      </c>
      <c r="B7584">
        <v>7</v>
      </c>
      <c r="C7584">
        <v>31</v>
      </c>
      <c r="D7584">
        <v>4</v>
      </c>
      <c r="E7584" s="13">
        <v>17.2</v>
      </c>
      <c r="F7584" s="7">
        <f>(((20-15)/(MIN($E$2:$E$8761)-15))*Data[[#This Row],[temperatuur]])+18.151</f>
        <v>14.53755462184874</v>
      </c>
      <c r="G7584" s="7">
        <f>Data[[#This Row],[Tintern ]]-Data[[#This Row],[temperatuur]]</f>
        <v>-2.6624453781512596</v>
      </c>
      <c r="H7584" s="7">
        <f>ROUND(IF(Data[[#This Row],[deltaT]]&gt;0,(Data[[#This Row],[Tintern ]]-Data[[#This Row],[temperatuur]])*Uitgangspunten!$B$9,0),1)</f>
        <v>0</v>
      </c>
      <c r="I7584"/>
      <c r="J7584"/>
      <c r="K7584" s="6"/>
      <c r="O7584" s="5"/>
      <c r="P7584" s="8"/>
      <c r="U7584"/>
      <c r="V7584"/>
    </row>
    <row r="7585" spans="1:22" x14ac:dyDescent="0.25">
      <c r="A7585">
        <v>2008</v>
      </c>
      <c r="B7585">
        <v>7</v>
      </c>
      <c r="C7585">
        <v>31</v>
      </c>
      <c r="D7585">
        <v>5</v>
      </c>
      <c r="E7585" s="13">
        <v>17.7</v>
      </c>
      <c r="F7585" s="7">
        <f>(((20-15)/(MIN($E$2:$E$8761)-15))*Data[[#This Row],[temperatuur]])+18.151</f>
        <v>14.432512605042017</v>
      </c>
      <c r="G7585" s="7">
        <f>Data[[#This Row],[Tintern ]]-Data[[#This Row],[temperatuur]]</f>
        <v>-3.2674873949579819</v>
      </c>
      <c r="H7585" s="7">
        <f>ROUND(IF(Data[[#This Row],[deltaT]]&gt;0,(Data[[#This Row],[Tintern ]]-Data[[#This Row],[temperatuur]])*Uitgangspunten!$B$9,0),1)</f>
        <v>0</v>
      </c>
      <c r="I7585"/>
      <c r="J7585"/>
      <c r="K7585" s="6"/>
      <c r="O7585" s="5"/>
      <c r="P7585" s="8"/>
      <c r="U7585"/>
      <c r="V7585"/>
    </row>
    <row r="7586" spans="1:22" x14ac:dyDescent="0.25">
      <c r="A7586">
        <v>2008</v>
      </c>
      <c r="B7586">
        <v>7</v>
      </c>
      <c r="C7586">
        <v>31</v>
      </c>
      <c r="D7586">
        <v>6</v>
      </c>
      <c r="E7586" s="13">
        <v>20</v>
      </c>
      <c r="F7586" s="7">
        <f>(((20-15)/(MIN($E$2:$E$8761)-15))*Data[[#This Row],[temperatuur]])+18.151</f>
        <v>13.949319327731093</v>
      </c>
      <c r="G7586" s="7">
        <f>Data[[#This Row],[Tintern ]]-Data[[#This Row],[temperatuur]]</f>
        <v>-6.050680672268907</v>
      </c>
      <c r="H7586" s="7">
        <f>ROUND(IF(Data[[#This Row],[deltaT]]&gt;0,(Data[[#This Row],[Tintern ]]-Data[[#This Row],[temperatuur]])*Uitgangspunten!$B$9,0),1)</f>
        <v>0</v>
      </c>
      <c r="I7586">
        <f>(MAX(E7562:E7585)+MIN(E7562:E7585))/20</f>
        <v>2.19</v>
      </c>
      <c r="J7586"/>
      <c r="K7586" s="6"/>
      <c r="O7586" s="5"/>
      <c r="P7586" s="8"/>
      <c r="U7586"/>
      <c r="V7586"/>
    </row>
    <row r="7587" spans="1:22" x14ac:dyDescent="0.25">
      <c r="A7587">
        <v>2008</v>
      </c>
      <c r="B7587">
        <v>7</v>
      </c>
      <c r="C7587">
        <v>31</v>
      </c>
      <c r="D7587">
        <v>7</v>
      </c>
      <c r="E7587" s="13">
        <v>21.900000000000002</v>
      </c>
      <c r="F7587" s="7">
        <f>(((20-15)/(MIN($E$2:$E$8761)-15))*Data[[#This Row],[temperatuur]])+18.151</f>
        <v>13.550159663865546</v>
      </c>
      <c r="G7587" s="7">
        <f>Data[[#This Row],[Tintern ]]-Data[[#This Row],[temperatuur]]</f>
        <v>-8.3498403361344558</v>
      </c>
      <c r="H7587" s="7">
        <f>ROUND(IF(Data[[#This Row],[deltaT]]&gt;0,(Data[[#This Row],[Tintern ]]-Data[[#This Row],[temperatuur]])*Uitgangspunten!$B$9,0),1)</f>
        <v>0</v>
      </c>
      <c r="I7587"/>
      <c r="J7587"/>
      <c r="K7587" s="6"/>
      <c r="O7587" s="5"/>
      <c r="P7587" s="8"/>
      <c r="U7587"/>
      <c r="V7587"/>
    </row>
    <row r="7588" spans="1:22" x14ac:dyDescent="0.25">
      <c r="A7588">
        <v>2008</v>
      </c>
      <c r="B7588">
        <v>7</v>
      </c>
      <c r="C7588">
        <v>31</v>
      </c>
      <c r="D7588">
        <v>8</v>
      </c>
      <c r="E7588" s="13">
        <v>24</v>
      </c>
      <c r="F7588" s="7">
        <f>(((20-15)/(MIN($E$2:$E$8761)-15))*Data[[#This Row],[temperatuur]])+18.151</f>
        <v>13.108983193277311</v>
      </c>
      <c r="G7588" s="7">
        <f>Data[[#This Row],[Tintern ]]-Data[[#This Row],[temperatuur]]</f>
        <v>-10.891016806722689</v>
      </c>
      <c r="H7588" s="7">
        <f>ROUND(IF(Data[[#This Row],[deltaT]]&gt;0,(Data[[#This Row],[Tintern ]]-Data[[#This Row],[temperatuur]])*Uitgangspunten!$B$9,0),1)</f>
        <v>0</v>
      </c>
      <c r="I7588"/>
      <c r="J7588"/>
      <c r="K7588" s="6"/>
      <c r="O7588" s="5"/>
      <c r="P7588" s="8"/>
      <c r="U7588"/>
      <c r="V7588"/>
    </row>
    <row r="7589" spans="1:22" x14ac:dyDescent="0.25">
      <c r="A7589">
        <v>2008</v>
      </c>
      <c r="B7589">
        <v>7</v>
      </c>
      <c r="C7589">
        <v>31</v>
      </c>
      <c r="D7589">
        <v>9</v>
      </c>
      <c r="E7589" s="13">
        <v>25.5</v>
      </c>
      <c r="F7589" s="7">
        <f>(((20-15)/(MIN($E$2:$E$8761)-15))*Data[[#This Row],[temperatuur]])+18.151</f>
        <v>12.793857142857142</v>
      </c>
      <c r="G7589" s="7">
        <f>Data[[#This Row],[Tintern ]]-Data[[#This Row],[temperatuur]]</f>
        <v>-12.706142857142858</v>
      </c>
      <c r="H7589" s="7">
        <f>ROUND(IF(Data[[#This Row],[deltaT]]&gt;0,(Data[[#This Row],[Tintern ]]-Data[[#This Row],[temperatuur]])*Uitgangspunten!$B$9,0),1)</f>
        <v>0</v>
      </c>
      <c r="I7589"/>
      <c r="J7589"/>
      <c r="K7589" s="6"/>
      <c r="O7589" s="5"/>
      <c r="P7589" s="8"/>
      <c r="U7589"/>
      <c r="V7589"/>
    </row>
    <row r="7590" spans="1:22" x14ac:dyDescent="0.25">
      <c r="A7590">
        <v>2008</v>
      </c>
      <c r="B7590">
        <v>7</v>
      </c>
      <c r="C7590">
        <v>31</v>
      </c>
      <c r="D7590">
        <v>10</v>
      </c>
      <c r="E7590" s="13">
        <v>27</v>
      </c>
      <c r="F7590" s="7">
        <f>(((20-15)/(MIN($E$2:$E$8761)-15))*Data[[#This Row],[temperatuur]])+18.151</f>
        <v>12.478731092436973</v>
      </c>
      <c r="G7590" s="7">
        <f>Data[[#This Row],[Tintern ]]-Data[[#This Row],[temperatuur]]</f>
        <v>-14.521268907563027</v>
      </c>
      <c r="H7590" s="7">
        <f>ROUND(IF(Data[[#This Row],[deltaT]]&gt;0,(Data[[#This Row],[Tintern ]]-Data[[#This Row],[temperatuur]])*Uitgangspunten!$B$9,0),1)</f>
        <v>0</v>
      </c>
      <c r="I7590"/>
      <c r="J7590"/>
      <c r="K7590" s="6"/>
      <c r="O7590" s="5"/>
      <c r="P7590" s="8"/>
      <c r="U7590"/>
      <c r="V7590"/>
    </row>
    <row r="7591" spans="1:22" x14ac:dyDescent="0.25">
      <c r="A7591">
        <v>2008</v>
      </c>
      <c r="B7591">
        <v>7</v>
      </c>
      <c r="C7591">
        <v>31</v>
      </c>
      <c r="D7591">
        <v>11</v>
      </c>
      <c r="E7591" s="13">
        <v>28.1</v>
      </c>
      <c r="F7591" s="7">
        <f>(((20-15)/(MIN($E$2:$E$8761)-15))*Data[[#This Row],[temperatuur]])+18.151</f>
        <v>12.247638655462184</v>
      </c>
      <c r="G7591" s="7">
        <f>Data[[#This Row],[Tintern ]]-Data[[#This Row],[temperatuur]]</f>
        <v>-15.852361344537817</v>
      </c>
      <c r="H7591" s="7">
        <f>ROUND(IF(Data[[#This Row],[deltaT]]&gt;0,(Data[[#This Row],[Tintern ]]-Data[[#This Row],[temperatuur]])*Uitgangspunten!$B$9,0),1)</f>
        <v>0</v>
      </c>
      <c r="I7591"/>
      <c r="J7591"/>
      <c r="K7591" s="6"/>
      <c r="O7591" s="5"/>
      <c r="P7591" s="8"/>
      <c r="U7591"/>
      <c r="V7591"/>
    </row>
    <row r="7592" spans="1:22" x14ac:dyDescent="0.25">
      <c r="A7592">
        <v>2008</v>
      </c>
      <c r="B7592">
        <v>7</v>
      </c>
      <c r="C7592">
        <v>31</v>
      </c>
      <c r="D7592">
        <v>12</v>
      </c>
      <c r="E7592" s="13">
        <v>27.3</v>
      </c>
      <c r="F7592" s="7">
        <f>(((20-15)/(MIN($E$2:$E$8761)-15))*Data[[#This Row],[temperatuur]])+18.151</f>
        <v>12.415705882352942</v>
      </c>
      <c r="G7592" s="7">
        <f>Data[[#This Row],[Tintern ]]-Data[[#This Row],[temperatuur]]</f>
        <v>-14.884294117647059</v>
      </c>
      <c r="H7592" s="7">
        <f>ROUND(IF(Data[[#This Row],[deltaT]]&gt;0,(Data[[#This Row],[Tintern ]]-Data[[#This Row],[temperatuur]])*Uitgangspunten!$B$9,0),1)</f>
        <v>0</v>
      </c>
      <c r="I7592"/>
      <c r="J7592"/>
      <c r="K7592" s="6"/>
      <c r="O7592" s="5"/>
      <c r="P7592" s="8"/>
      <c r="U7592"/>
      <c r="V7592"/>
    </row>
    <row r="7593" spans="1:22" x14ac:dyDescent="0.25">
      <c r="A7593">
        <v>2008</v>
      </c>
      <c r="B7593">
        <v>7</v>
      </c>
      <c r="C7593">
        <v>31</v>
      </c>
      <c r="D7593">
        <v>13</v>
      </c>
      <c r="E7593" s="13">
        <v>28</v>
      </c>
      <c r="F7593" s="7">
        <f>(((20-15)/(MIN($E$2:$E$8761)-15))*Data[[#This Row],[temperatuur]])+18.151</f>
        <v>12.268647058823529</v>
      </c>
      <c r="G7593" s="7">
        <f>Data[[#This Row],[Tintern ]]-Data[[#This Row],[temperatuur]]</f>
        <v>-15.731352941176471</v>
      </c>
      <c r="H7593" s="7">
        <f>ROUND(IF(Data[[#This Row],[deltaT]]&gt;0,(Data[[#This Row],[Tintern ]]-Data[[#This Row],[temperatuur]])*Uitgangspunten!$B$9,0),1)</f>
        <v>0</v>
      </c>
      <c r="I7593"/>
      <c r="J7593"/>
      <c r="K7593" s="6"/>
      <c r="O7593" s="5"/>
      <c r="P7593" s="8"/>
      <c r="U7593"/>
      <c r="V7593"/>
    </row>
    <row r="7594" spans="1:22" x14ac:dyDescent="0.25">
      <c r="A7594">
        <v>2008</v>
      </c>
      <c r="B7594">
        <v>7</v>
      </c>
      <c r="C7594">
        <v>31</v>
      </c>
      <c r="D7594">
        <v>14</v>
      </c>
      <c r="E7594" s="13">
        <v>28.700000000000003</v>
      </c>
      <c r="F7594" s="7">
        <f>(((20-15)/(MIN($E$2:$E$8761)-15))*Data[[#This Row],[temperatuur]])+18.151</f>
        <v>12.121588235294116</v>
      </c>
      <c r="G7594" s="7">
        <f>Data[[#This Row],[Tintern ]]-Data[[#This Row],[temperatuur]]</f>
        <v>-16.578411764705887</v>
      </c>
      <c r="H7594" s="7">
        <f>ROUND(IF(Data[[#This Row],[deltaT]]&gt;0,(Data[[#This Row],[Tintern ]]-Data[[#This Row],[temperatuur]])*Uitgangspunten!$B$9,0),1)</f>
        <v>0</v>
      </c>
      <c r="I7594"/>
      <c r="J7594"/>
      <c r="K7594" s="6"/>
      <c r="O7594" s="5"/>
      <c r="P7594" s="8"/>
      <c r="U7594"/>
      <c r="V7594"/>
    </row>
    <row r="7595" spans="1:22" x14ac:dyDescent="0.25">
      <c r="A7595">
        <v>2008</v>
      </c>
      <c r="B7595">
        <v>7</v>
      </c>
      <c r="C7595">
        <v>31</v>
      </c>
      <c r="D7595">
        <v>15</v>
      </c>
      <c r="E7595" s="13">
        <v>29.6</v>
      </c>
      <c r="F7595" s="7">
        <f>(((20-15)/(MIN($E$2:$E$8761)-15))*Data[[#This Row],[temperatuur]])+18.151</f>
        <v>11.932512605042017</v>
      </c>
      <c r="G7595" s="7">
        <f>Data[[#This Row],[Tintern ]]-Data[[#This Row],[temperatuur]]</f>
        <v>-17.667487394957984</v>
      </c>
      <c r="H7595" s="7">
        <f>ROUND(IF(Data[[#This Row],[deltaT]]&gt;0,(Data[[#This Row],[Tintern ]]-Data[[#This Row],[temperatuur]])*Uitgangspunten!$B$9,0),1)</f>
        <v>0</v>
      </c>
      <c r="I7595"/>
      <c r="J7595"/>
      <c r="K7595" s="6"/>
      <c r="O7595" s="5"/>
      <c r="P7595" s="8"/>
      <c r="U7595"/>
      <c r="V7595"/>
    </row>
    <row r="7596" spans="1:22" x14ac:dyDescent="0.25">
      <c r="A7596">
        <v>2008</v>
      </c>
      <c r="B7596" s="3">
        <v>7</v>
      </c>
      <c r="C7596" s="3">
        <v>31</v>
      </c>
      <c r="D7596" s="3">
        <v>16</v>
      </c>
      <c r="E7596" s="13">
        <v>29.3</v>
      </c>
      <c r="F7596" s="7">
        <f>(((20-15)/(MIN($E$2:$E$8761)-15))*Data[[#This Row],[temperatuur]])+18.151</f>
        <v>11.995537815126049</v>
      </c>
      <c r="G7596" s="7">
        <f>Data[[#This Row],[Tintern ]]-Data[[#This Row],[temperatuur]]</f>
        <v>-17.304462184873952</v>
      </c>
      <c r="H7596" s="7">
        <f>ROUND(IF(Data[[#This Row],[deltaT]]&gt;0,(Data[[#This Row],[Tintern ]]-Data[[#This Row],[temperatuur]])*Uitgangspunten!$B$9,0),1)</f>
        <v>0</v>
      </c>
      <c r="I7596"/>
      <c r="J7596"/>
      <c r="K7596" s="6"/>
      <c r="O7596" s="5"/>
      <c r="P7596" s="8"/>
      <c r="U7596"/>
      <c r="V7596"/>
    </row>
    <row r="7597" spans="1:22" x14ac:dyDescent="0.25">
      <c r="A7597">
        <v>2008</v>
      </c>
      <c r="B7597" s="3">
        <v>7</v>
      </c>
      <c r="C7597" s="3">
        <v>31</v>
      </c>
      <c r="D7597" s="3">
        <v>17</v>
      </c>
      <c r="E7597" s="13">
        <v>28.700000000000003</v>
      </c>
      <c r="F7597" s="7">
        <f>(((20-15)/(MIN($E$2:$E$8761)-15))*Data[[#This Row],[temperatuur]])+18.151</f>
        <v>12.121588235294116</v>
      </c>
      <c r="G7597" s="7">
        <f>Data[[#This Row],[Tintern ]]-Data[[#This Row],[temperatuur]]</f>
        <v>-16.578411764705887</v>
      </c>
      <c r="H7597" s="7">
        <f>ROUND(IF(Data[[#This Row],[deltaT]]&gt;0,(Data[[#This Row],[Tintern ]]-Data[[#This Row],[temperatuur]])*Uitgangspunten!$B$9,0),1)</f>
        <v>0</v>
      </c>
      <c r="I7597"/>
      <c r="J7597"/>
      <c r="K7597" s="6"/>
      <c r="O7597" s="5"/>
      <c r="P7597" s="8"/>
      <c r="U7597"/>
      <c r="V7597"/>
    </row>
    <row r="7598" spans="1:22" x14ac:dyDescent="0.25">
      <c r="A7598">
        <v>2008</v>
      </c>
      <c r="B7598" s="3">
        <v>7</v>
      </c>
      <c r="C7598" s="3">
        <v>31</v>
      </c>
      <c r="D7598" s="3">
        <v>18</v>
      </c>
      <c r="E7598" s="13">
        <v>27.3</v>
      </c>
      <c r="F7598" s="7">
        <f>(((20-15)/(MIN($E$2:$E$8761)-15))*Data[[#This Row],[temperatuur]])+18.151</f>
        <v>12.415705882352942</v>
      </c>
      <c r="G7598" s="7">
        <f>Data[[#This Row],[Tintern ]]-Data[[#This Row],[temperatuur]]</f>
        <v>-14.884294117647059</v>
      </c>
      <c r="H7598" s="7">
        <f>ROUND(IF(Data[[#This Row],[deltaT]]&gt;0,(Data[[#This Row],[Tintern ]]-Data[[#This Row],[temperatuur]])*Uitgangspunten!$B$9,0),1)</f>
        <v>0</v>
      </c>
      <c r="I7598"/>
      <c r="J7598"/>
      <c r="K7598" s="6"/>
      <c r="O7598" s="5"/>
      <c r="P7598" s="8"/>
      <c r="U7598"/>
      <c r="V7598"/>
    </row>
    <row r="7599" spans="1:22" x14ac:dyDescent="0.25">
      <c r="A7599">
        <v>2008</v>
      </c>
      <c r="B7599" s="3">
        <v>7</v>
      </c>
      <c r="C7599" s="3">
        <v>31</v>
      </c>
      <c r="D7599" s="3">
        <v>19</v>
      </c>
      <c r="E7599" s="13">
        <v>23.900000000000002</v>
      </c>
      <c r="F7599" s="7">
        <f>(((20-15)/(MIN($E$2:$E$8761)-15))*Data[[#This Row],[temperatuur]])+18.151</f>
        <v>13.129991596638654</v>
      </c>
      <c r="G7599" s="7">
        <f>Data[[#This Row],[Tintern ]]-Data[[#This Row],[temperatuur]]</f>
        <v>-10.770008403361349</v>
      </c>
      <c r="H7599" s="7">
        <f>ROUND(IF(Data[[#This Row],[deltaT]]&gt;0,(Data[[#This Row],[Tintern ]]-Data[[#This Row],[temperatuur]])*Uitgangspunten!$B$9,0),1)</f>
        <v>0</v>
      </c>
      <c r="I7599"/>
      <c r="J7599"/>
      <c r="K7599" s="6"/>
      <c r="O7599" s="5"/>
      <c r="P7599" s="8"/>
      <c r="U7599"/>
      <c r="V7599"/>
    </row>
    <row r="7600" spans="1:22" x14ac:dyDescent="0.25">
      <c r="A7600">
        <v>2008</v>
      </c>
      <c r="B7600" s="3">
        <v>7</v>
      </c>
      <c r="C7600" s="3">
        <v>31</v>
      </c>
      <c r="D7600" s="3">
        <v>20</v>
      </c>
      <c r="E7600" s="13">
        <v>22.200000000000003</v>
      </c>
      <c r="F7600" s="7">
        <f>(((20-15)/(MIN($E$2:$E$8761)-15))*Data[[#This Row],[temperatuur]])+18.151</f>
        <v>13.487134453781511</v>
      </c>
      <c r="G7600" s="7">
        <f>Data[[#This Row],[Tintern ]]-Data[[#This Row],[temperatuur]]</f>
        <v>-8.7128655462184916</v>
      </c>
      <c r="H7600" s="7">
        <f>ROUND(IF(Data[[#This Row],[deltaT]]&gt;0,(Data[[#This Row],[Tintern ]]-Data[[#This Row],[temperatuur]])*Uitgangspunten!$B$9,0),1)</f>
        <v>0</v>
      </c>
      <c r="I7600"/>
      <c r="J7600"/>
      <c r="K7600" s="6"/>
      <c r="O7600" s="5"/>
      <c r="P7600" s="8"/>
      <c r="U7600"/>
      <c r="V7600"/>
    </row>
    <row r="7601" spans="1:22" x14ac:dyDescent="0.25">
      <c r="A7601">
        <v>2008</v>
      </c>
      <c r="B7601" s="3">
        <v>7</v>
      </c>
      <c r="C7601" s="3">
        <v>31</v>
      </c>
      <c r="D7601" s="3">
        <v>21</v>
      </c>
      <c r="E7601" s="13">
        <v>21.3</v>
      </c>
      <c r="F7601" s="7">
        <f>(((20-15)/(MIN($E$2:$E$8761)-15))*Data[[#This Row],[temperatuur]])+18.151</f>
        <v>13.676210084033613</v>
      </c>
      <c r="G7601" s="7">
        <f>Data[[#This Row],[Tintern ]]-Data[[#This Row],[temperatuur]]</f>
        <v>-7.6237899159663876</v>
      </c>
      <c r="H7601" s="7">
        <f>ROUND(IF(Data[[#This Row],[deltaT]]&gt;0,(Data[[#This Row],[Tintern ]]-Data[[#This Row],[temperatuur]])*Uitgangspunten!$B$9,0),1)</f>
        <v>0</v>
      </c>
      <c r="I7601"/>
      <c r="J7601"/>
      <c r="K7601" s="6"/>
      <c r="O7601" s="5"/>
      <c r="P7601" s="8"/>
      <c r="U7601"/>
      <c r="V7601"/>
    </row>
    <row r="7602" spans="1:22" x14ac:dyDescent="0.25">
      <c r="A7602">
        <v>2008</v>
      </c>
      <c r="B7602" s="3">
        <v>7</v>
      </c>
      <c r="C7602" s="3">
        <v>31</v>
      </c>
      <c r="D7602" s="3">
        <v>22</v>
      </c>
      <c r="E7602" s="13">
        <v>19.900000000000002</v>
      </c>
      <c r="F7602" s="7">
        <f>(((20-15)/(MIN($E$2:$E$8761)-15))*Data[[#This Row],[temperatuur]])+18.151</f>
        <v>13.970327731092436</v>
      </c>
      <c r="G7602" s="7">
        <f>Data[[#This Row],[Tintern ]]-Data[[#This Row],[temperatuur]]</f>
        <v>-5.9296722689075665</v>
      </c>
      <c r="H7602" s="7">
        <f>ROUND(IF(Data[[#This Row],[deltaT]]&gt;0,(Data[[#This Row],[Tintern ]]-Data[[#This Row],[temperatuur]])*Uitgangspunten!$B$9,0),1)</f>
        <v>0</v>
      </c>
      <c r="I7602"/>
      <c r="J7602"/>
      <c r="K7602" s="6"/>
      <c r="O7602" s="5"/>
      <c r="P7602" s="8"/>
      <c r="U7602"/>
      <c r="V7602"/>
    </row>
    <row r="7603" spans="1:22" x14ac:dyDescent="0.25">
      <c r="A7603">
        <v>2008</v>
      </c>
      <c r="B7603" s="3">
        <v>7</v>
      </c>
      <c r="C7603" s="3">
        <v>31</v>
      </c>
      <c r="D7603" s="3">
        <v>23</v>
      </c>
      <c r="E7603" s="13">
        <v>19.900000000000002</v>
      </c>
      <c r="F7603" s="7">
        <f>(((20-15)/(MIN($E$2:$E$8761)-15))*Data[[#This Row],[temperatuur]])+18.151</f>
        <v>13.970327731092436</v>
      </c>
      <c r="G7603" s="7">
        <f>Data[[#This Row],[Tintern ]]-Data[[#This Row],[temperatuur]]</f>
        <v>-5.9296722689075665</v>
      </c>
      <c r="H7603" s="7">
        <f>ROUND(IF(Data[[#This Row],[deltaT]]&gt;0,(Data[[#This Row],[Tintern ]]-Data[[#This Row],[temperatuur]])*Uitgangspunten!$B$9,0),1)</f>
        <v>0</v>
      </c>
      <c r="I7603"/>
      <c r="J7603"/>
      <c r="K7603" s="6"/>
      <c r="O7603" s="5"/>
      <c r="P7603" s="8"/>
      <c r="U7603"/>
      <c r="V7603"/>
    </row>
    <row r="7604" spans="1:22" x14ac:dyDescent="0.25">
      <c r="A7604">
        <v>2008</v>
      </c>
      <c r="B7604" s="3">
        <v>7</v>
      </c>
      <c r="C7604" s="3">
        <v>31</v>
      </c>
      <c r="D7604" s="3">
        <v>24</v>
      </c>
      <c r="E7604" s="13">
        <v>18.600000000000001</v>
      </c>
      <c r="F7604" s="7">
        <f>(((20-15)/(MIN($E$2:$E$8761)-15))*Data[[#This Row],[temperatuur]])+18.151</f>
        <v>14.243436974789915</v>
      </c>
      <c r="G7604" s="7">
        <f>Data[[#This Row],[Tintern ]]-Data[[#This Row],[temperatuur]]</f>
        <v>-4.356563025210086</v>
      </c>
      <c r="H7604" s="7">
        <f>ROUND(IF(Data[[#This Row],[deltaT]]&gt;0,(Data[[#This Row],[Tintern ]]-Data[[#This Row],[temperatuur]])*Uitgangspunten!$B$9,0),1)</f>
        <v>0</v>
      </c>
      <c r="I7604"/>
      <c r="J7604"/>
      <c r="K7604" s="6"/>
      <c r="O7604" s="5"/>
      <c r="P7604" s="8"/>
      <c r="U7604"/>
      <c r="V7604"/>
    </row>
    <row r="7605" spans="1:22" x14ac:dyDescent="0.25">
      <c r="A7605">
        <v>2001</v>
      </c>
      <c r="B7605" s="3">
        <v>8</v>
      </c>
      <c r="C7605" s="3">
        <v>1</v>
      </c>
      <c r="D7605" s="3">
        <v>1</v>
      </c>
      <c r="E7605" s="13">
        <v>18.600000000000001</v>
      </c>
      <c r="F7605" s="7">
        <f>(((20-15)/(MIN($E$2:$E$8761)-15))*Data[[#This Row],[temperatuur]])+18.151</f>
        <v>14.243436974789915</v>
      </c>
      <c r="G7605" s="7">
        <f>Data[[#This Row],[Tintern ]]-Data[[#This Row],[temperatuur]]</f>
        <v>-4.356563025210086</v>
      </c>
      <c r="H7605" s="7">
        <f>ROUND(IF(Data[[#This Row],[deltaT]]&gt;0,(Data[[#This Row],[Tintern ]]-Data[[#This Row],[temperatuur]])*Uitgangspunten!$B$9,0),1)</f>
        <v>0</v>
      </c>
      <c r="I7605"/>
      <c r="J7605"/>
      <c r="K7605" s="6"/>
      <c r="O7605" s="5"/>
      <c r="P7605" s="8"/>
      <c r="U7605"/>
      <c r="V7605"/>
    </row>
    <row r="7606" spans="1:22" x14ac:dyDescent="0.25">
      <c r="A7606">
        <v>2001</v>
      </c>
      <c r="B7606" s="3">
        <v>8</v>
      </c>
      <c r="C7606" s="3">
        <v>1</v>
      </c>
      <c r="D7606" s="3">
        <v>2</v>
      </c>
      <c r="E7606" s="13">
        <v>17.8</v>
      </c>
      <c r="F7606" s="7">
        <f>(((20-15)/(MIN($E$2:$E$8761)-15))*Data[[#This Row],[temperatuur]])+18.151</f>
        <v>14.411504201680671</v>
      </c>
      <c r="G7606" s="7">
        <f>Data[[#This Row],[Tintern ]]-Data[[#This Row],[temperatuur]]</f>
        <v>-3.3884957983193296</v>
      </c>
      <c r="H7606" s="7">
        <f>ROUND(IF(Data[[#This Row],[deltaT]]&gt;0,(Data[[#This Row],[Tintern ]]-Data[[#This Row],[temperatuur]])*Uitgangspunten!$B$9,0),1)</f>
        <v>0</v>
      </c>
      <c r="I7606"/>
      <c r="J7606"/>
      <c r="K7606" s="6"/>
      <c r="O7606" s="5"/>
      <c r="P7606" s="8"/>
      <c r="U7606"/>
      <c r="V7606"/>
    </row>
    <row r="7607" spans="1:22" x14ac:dyDescent="0.25">
      <c r="A7607">
        <v>2001</v>
      </c>
      <c r="B7607" s="3">
        <v>8</v>
      </c>
      <c r="C7607" s="3">
        <v>1</v>
      </c>
      <c r="D7607" s="3">
        <v>3</v>
      </c>
      <c r="E7607" s="13">
        <v>17.600000000000001</v>
      </c>
      <c r="F7607" s="7">
        <f>(((20-15)/(MIN($E$2:$E$8761)-15))*Data[[#This Row],[temperatuur]])+18.151</f>
        <v>14.45352100840336</v>
      </c>
      <c r="G7607" s="7">
        <f>Data[[#This Row],[Tintern ]]-Data[[#This Row],[temperatuur]]</f>
        <v>-3.1464789915966414</v>
      </c>
      <c r="H7607" s="7">
        <f>ROUND(IF(Data[[#This Row],[deltaT]]&gt;0,(Data[[#This Row],[Tintern ]]-Data[[#This Row],[temperatuur]])*Uitgangspunten!$B$9,0),1)</f>
        <v>0</v>
      </c>
      <c r="I7607"/>
      <c r="J7607"/>
      <c r="K7607" s="6"/>
      <c r="O7607" s="5"/>
      <c r="P7607" s="8"/>
      <c r="U7607"/>
      <c r="V7607"/>
    </row>
    <row r="7608" spans="1:22" x14ac:dyDescent="0.25">
      <c r="A7608">
        <v>2001</v>
      </c>
      <c r="B7608" s="3">
        <v>8</v>
      </c>
      <c r="C7608" s="3">
        <v>1</v>
      </c>
      <c r="D7608" s="3">
        <v>4</v>
      </c>
      <c r="E7608" s="13">
        <v>16.5</v>
      </c>
      <c r="F7608" s="7">
        <f>(((20-15)/(MIN($E$2:$E$8761)-15))*Data[[#This Row],[temperatuur]])+18.151</f>
        <v>14.684613445378151</v>
      </c>
      <c r="G7608" s="7">
        <f>Data[[#This Row],[Tintern ]]-Data[[#This Row],[temperatuur]]</f>
        <v>-1.8153865546218491</v>
      </c>
      <c r="H7608" s="7">
        <f>ROUND(IF(Data[[#This Row],[deltaT]]&gt;0,(Data[[#This Row],[Tintern ]]-Data[[#This Row],[temperatuur]])*Uitgangspunten!$B$9,0),1)</f>
        <v>0</v>
      </c>
      <c r="I7608"/>
      <c r="J7608"/>
      <c r="K7608" s="6"/>
      <c r="O7608" s="5"/>
      <c r="P7608" s="8"/>
      <c r="U7608"/>
      <c r="V7608"/>
    </row>
    <row r="7609" spans="1:22" x14ac:dyDescent="0.25">
      <c r="A7609">
        <v>2001</v>
      </c>
      <c r="B7609" s="3">
        <v>8</v>
      </c>
      <c r="C7609" s="3">
        <v>1</v>
      </c>
      <c r="D7609" s="3">
        <v>5</v>
      </c>
      <c r="E7609" s="13">
        <v>15.4</v>
      </c>
      <c r="F7609" s="7">
        <f>(((20-15)/(MIN($E$2:$E$8761)-15))*Data[[#This Row],[temperatuur]])+18.151</f>
        <v>14.915705882352942</v>
      </c>
      <c r="G7609" s="7">
        <f>Data[[#This Row],[Tintern ]]-Data[[#This Row],[temperatuur]]</f>
        <v>-0.48429411764705854</v>
      </c>
      <c r="H7609" s="7">
        <f>ROUND(IF(Data[[#This Row],[deltaT]]&gt;0,(Data[[#This Row],[Tintern ]]-Data[[#This Row],[temperatuur]])*Uitgangspunten!$B$9,0),1)</f>
        <v>0</v>
      </c>
      <c r="I7609"/>
      <c r="J7609"/>
      <c r="K7609" s="6"/>
      <c r="O7609" s="5"/>
      <c r="P7609" s="8"/>
      <c r="U7609"/>
      <c r="V7609"/>
    </row>
    <row r="7610" spans="1:22" x14ac:dyDescent="0.25">
      <c r="A7610">
        <v>2001</v>
      </c>
      <c r="B7610" s="3">
        <v>8</v>
      </c>
      <c r="C7610" s="3">
        <v>1</v>
      </c>
      <c r="D7610" s="3">
        <v>6</v>
      </c>
      <c r="E7610" s="13">
        <v>16.400000000000002</v>
      </c>
      <c r="F7610" s="7">
        <f>(((20-15)/(MIN($E$2:$E$8761)-15))*Data[[#This Row],[temperatuur]])+18.151</f>
        <v>14.705621848739495</v>
      </c>
      <c r="G7610" s="7">
        <f>Data[[#This Row],[Tintern ]]-Data[[#This Row],[temperatuur]]</f>
        <v>-1.6943781512605067</v>
      </c>
      <c r="H7610" s="7">
        <f>ROUND(IF(Data[[#This Row],[deltaT]]&gt;0,(Data[[#This Row],[Tintern ]]-Data[[#This Row],[temperatuur]])*Uitgangspunten!$B$9,0),1)</f>
        <v>0</v>
      </c>
      <c r="I7610">
        <f>(MAX(E7586:E7609)+MIN(E7586:E7609))/20</f>
        <v>2.25</v>
      </c>
      <c r="J7610"/>
      <c r="K7610" s="6"/>
      <c r="O7610" s="5"/>
      <c r="P7610" s="8"/>
      <c r="U7610"/>
      <c r="V7610"/>
    </row>
    <row r="7611" spans="1:22" x14ac:dyDescent="0.25">
      <c r="A7611">
        <v>2001</v>
      </c>
      <c r="B7611" s="3">
        <v>8</v>
      </c>
      <c r="C7611" s="3">
        <v>1</v>
      </c>
      <c r="D7611" s="3">
        <v>7</v>
      </c>
      <c r="E7611" s="13">
        <v>17.600000000000001</v>
      </c>
      <c r="F7611" s="7">
        <f>(((20-15)/(MIN($E$2:$E$8761)-15))*Data[[#This Row],[temperatuur]])+18.151</f>
        <v>14.45352100840336</v>
      </c>
      <c r="G7611" s="7">
        <f>Data[[#This Row],[Tintern ]]-Data[[#This Row],[temperatuur]]</f>
        <v>-3.1464789915966414</v>
      </c>
      <c r="H7611" s="7">
        <f>ROUND(IF(Data[[#This Row],[deltaT]]&gt;0,(Data[[#This Row],[Tintern ]]-Data[[#This Row],[temperatuur]])*Uitgangspunten!$B$9,0),1)</f>
        <v>0</v>
      </c>
      <c r="I7611"/>
      <c r="J7611"/>
      <c r="K7611" s="6"/>
      <c r="O7611" s="5"/>
      <c r="P7611" s="8"/>
      <c r="U7611"/>
      <c r="V7611"/>
    </row>
    <row r="7612" spans="1:22" x14ac:dyDescent="0.25">
      <c r="A7612">
        <v>2001</v>
      </c>
      <c r="B7612" s="3">
        <v>8</v>
      </c>
      <c r="C7612" s="3">
        <v>1</v>
      </c>
      <c r="D7612" s="3">
        <v>8</v>
      </c>
      <c r="E7612" s="13">
        <v>18.3</v>
      </c>
      <c r="F7612" s="7">
        <f>(((20-15)/(MIN($E$2:$E$8761)-15))*Data[[#This Row],[temperatuur]])+18.151</f>
        <v>14.306462184873949</v>
      </c>
      <c r="G7612" s="7">
        <f>Data[[#This Row],[Tintern ]]-Data[[#This Row],[temperatuur]]</f>
        <v>-3.9935378151260519</v>
      </c>
      <c r="H7612" s="7">
        <f>ROUND(IF(Data[[#This Row],[deltaT]]&gt;0,(Data[[#This Row],[Tintern ]]-Data[[#This Row],[temperatuur]])*Uitgangspunten!$B$9,0),1)</f>
        <v>0</v>
      </c>
      <c r="I7612"/>
      <c r="J7612"/>
      <c r="K7612" s="6"/>
      <c r="O7612" s="5"/>
      <c r="P7612" s="8"/>
      <c r="U7612"/>
      <c r="V7612"/>
    </row>
    <row r="7613" spans="1:22" x14ac:dyDescent="0.25">
      <c r="A7613">
        <v>2001</v>
      </c>
      <c r="B7613" s="3">
        <v>8</v>
      </c>
      <c r="C7613" s="3">
        <v>1</v>
      </c>
      <c r="D7613" s="3">
        <v>9</v>
      </c>
      <c r="E7613" s="13">
        <v>18.3</v>
      </c>
      <c r="F7613" s="7">
        <f>(((20-15)/(MIN($E$2:$E$8761)-15))*Data[[#This Row],[temperatuur]])+18.151</f>
        <v>14.306462184873949</v>
      </c>
      <c r="G7613" s="7">
        <f>Data[[#This Row],[Tintern ]]-Data[[#This Row],[temperatuur]]</f>
        <v>-3.9935378151260519</v>
      </c>
      <c r="H7613" s="7">
        <f>ROUND(IF(Data[[#This Row],[deltaT]]&gt;0,(Data[[#This Row],[Tintern ]]-Data[[#This Row],[temperatuur]])*Uitgangspunten!$B$9,0),1)</f>
        <v>0</v>
      </c>
      <c r="I7613"/>
      <c r="J7613"/>
      <c r="K7613" s="6"/>
      <c r="O7613" s="5"/>
      <c r="P7613" s="8"/>
      <c r="U7613"/>
      <c r="V7613"/>
    </row>
    <row r="7614" spans="1:22" x14ac:dyDescent="0.25">
      <c r="A7614">
        <v>2001</v>
      </c>
      <c r="B7614">
        <v>8</v>
      </c>
      <c r="C7614">
        <v>1</v>
      </c>
      <c r="D7614">
        <v>10</v>
      </c>
      <c r="E7614" s="13">
        <v>18.8</v>
      </c>
      <c r="F7614" s="7">
        <f>(((20-15)/(MIN($E$2:$E$8761)-15))*Data[[#This Row],[temperatuur]])+18.151</f>
        <v>14.201420168067227</v>
      </c>
      <c r="G7614" s="7">
        <f>Data[[#This Row],[Tintern ]]-Data[[#This Row],[temperatuur]]</f>
        <v>-4.5985798319327742</v>
      </c>
      <c r="H7614" s="7">
        <f>ROUND(IF(Data[[#This Row],[deltaT]]&gt;0,(Data[[#This Row],[Tintern ]]-Data[[#This Row],[temperatuur]])*Uitgangspunten!$B$9,0),1)</f>
        <v>0</v>
      </c>
      <c r="I7614"/>
      <c r="J7614"/>
      <c r="K7614" s="6"/>
      <c r="O7614" s="5"/>
      <c r="P7614" s="8"/>
      <c r="U7614"/>
      <c r="V7614"/>
    </row>
    <row r="7615" spans="1:22" x14ac:dyDescent="0.25">
      <c r="A7615">
        <v>2001</v>
      </c>
      <c r="B7615">
        <v>8</v>
      </c>
      <c r="C7615">
        <v>1</v>
      </c>
      <c r="D7615">
        <v>11</v>
      </c>
      <c r="E7615" s="13">
        <v>20</v>
      </c>
      <c r="F7615" s="7">
        <f>(((20-15)/(MIN($E$2:$E$8761)-15))*Data[[#This Row],[temperatuur]])+18.151</f>
        <v>13.949319327731093</v>
      </c>
      <c r="G7615" s="7">
        <f>Data[[#This Row],[Tintern ]]-Data[[#This Row],[temperatuur]]</f>
        <v>-6.050680672268907</v>
      </c>
      <c r="H7615" s="7">
        <f>ROUND(IF(Data[[#This Row],[deltaT]]&gt;0,(Data[[#This Row],[Tintern ]]-Data[[#This Row],[temperatuur]])*Uitgangspunten!$B$9,0),1)</f>
        <v>0</v>
      </c>
      <c r="I7615"/>
      <c r="J7615"/>
      <c r="K7615" s="6"/>
      <c r="O7615" s="5"/>
      <c r="P7615" s="8"/>
      <c r="U7615"/>
      <c r="V7615"/>
    </row>
    <row r="7616" spans="1:22" x14ac:dyDescent="0.25">
      <c r="A7616">
        <v>2001</v>
      </c>
      <c r="B7616">
        <v>8</v>
      </c>
      <c r="C7616">
        <v>1</v>
      </c>
      <c r="D7616">
        <v>12</v>
      </c>
      <c r="E7616" s="13">
        <v>19.900000000000002</v>
      </c>
      <c r="F7616" s="7">
        <f>(((20-15)/(MIN($E$2:$E$8761)-15))*Data[[#This Row],[temperatuur]])+18.151</f>
        <v>13.970327731092436</v>
      </c>
      <c r="G7616" s="7">
        <f>Data[[#This Row],[Tintern ]]-Data[[#This Row],[temperatuur]]</f>
        <v>-5.9296722689075665</v>
      </c>
      <c r="H7616" s="7">
        <f>ROUND(IF(Data[[#This Row],[deltaT]]&gt;0,(Data[[#This Row],[Tintern ]]-Data[[#This Row],[temperatuur]])*Uitgangspunten!$B$9,0),1)</f>
        <v>0</v>
      </c>
      <c r="I7616"/>
      <c r="J7616"/>
      <c r="K7616" s="6"/>
      <c r="O7616" s="5"/>
      <c r="P7616" s="8"/>
      <c r="U7616"/>
      <c r="V7616"/>
    </row>
    <row r="7617" spans="1:22" x14ac:dyDescent="0.25">
      <c r="A7617">
        <v>2001</v>
      </c>
      <c r="B7617">
        <v>8</v>
      </c>
      <c r="C7617">
        <v>1</v>
      </c>
      <c r="D7617">
        <v>13</v>
      </c>
      <c r="E7617" s="13">
        <v>19.700000000000003</v>
      </c>
      <c r="F7617" s="7">
        <f>(((20-15)/(MIN($E$2:$E$8761)-15))*Data[[#This Row],[temperatuur]])+18.151</f>
        <v>14.012344537815125</v>
      </c>
      <c r="G7617" s="7">
        <f>Data[[#This Row],[Tintern ]]-Data[[#This Row],[temperatuur]]</f>
        <v>-5.6876554621848783</v>
      </c>
      <c r="H7617" s="7">
        <f>ROUND(IF(Data[[#This Row],[deltaT]]&gt;0,(Data[[#This Row],[Tintern ]]-Data[[#This Row],[temperatuur]])*Uitgangspunten!$B$9,0),1)</f>
        <v>0</v>
      </c>
      <c r="I7617"/>
      <c r="J7617"/>
      <c r="K7617" s="6"/>
      <c r="O7617" s="5"/>
      <c r="P7617" s="8"/>
      <c r="U7617"/>
      <c r="V7617"/>
    </row>
    <row r="7618" spans="1:22" x14ac:dyDescent="0.25">
      <c r="A7618">
        <v>2001</v>
      </c>
      <c r="B7618">
        <v>8</v>
      </c>
      <c r="C7618">
        <v>1</v>
      </c>
      <c r="D7618">
        <v>14</v>
      </c>
      <c r="E7618" s="13">
        <v>20.6</v>
      </c>
      <c r="F7618" s="7">
        <f>(((20-15)/(MIN($E$2:$E$8761)-15))*Data[[#This Row],[temperatuur]])+18.151</f>
        <v>13.823268907563024</v>
      </c>
      <c r="G7618" s="7">
        <f>Data[[#This Row],[Tintern ]]-Data[[#This Row],[temperatuur]]</f>
        <v>-6.776731092436977</v>
      </c>
      <c r="H7618" s="7">
        <f>ROUND(IF(Data[[#This Row],[deltaT]]&gt;0,(Data[[#This Row],[Tintern ]]-Data[[#This Row],[temperatuur]])*Uitgangspunten!$B$9,0),1)</f>
        <v>0</v>
      </c>
      <c r="I7618"/>
      <c r="J7618"/>
      <c r="K7618" s="6"/>
      <c r="O7618" s="5"/>
      <c r="P7618" s="8"/>
      <c r="U7618"/>
      <c r="V7618"/>
    </row>
    <row r="7619" spans="1:22" x14ac:dyDescent="0.25">
      <c r="A7619">
        <v>2001</v>
      </c>
      <c r="B7619">
        <v>8</v>
      </c>
      <c r="C7619">
        <v>1</v>
      </c>
      <c r="D7619">
        <v>15</v>
      </c>
      <c r="E7619" s="13">
        <v>21.8</v>
      </c>
      <c r="F7619" s="7">
        <f>(((20-15)/(MIN($E$2:$E$8761)-15))*Data[[#This Row],[temperatuur]])+18.151</f>
        <v>13.571168067226889</v>
      </c>
      <c r="G7619" s="7">
        <f>Data[[#This Row],[Tintern ]]-Data[[#This Row],[temperatuur]]</f>
        <v>-8.2288319327731116</v>
      </c>
      <c r="H7619" s="7">
        <f>ROUND(IF(Data[[#This Row],[deltaT]]&gt;0,(Data[[#This Row],[Tintern ]]-Data[[#This Row],[temperatuur]])*Uitgangspunten!$B$9,0),1)</f>
        <v>0</v>
      </c>
      <c r="I7619"/>
      <c r="J7619"/>
      <c r="K7619" s="6"/>
      <c r="O7619" s="5"/>
      <c r="P7619" s="8"/>
      <c r="U7619"/>
      <c r="V7619"/>
    </row>
    <row r="7620" spans="1:22" x14ac:dyDescent="0.25">
      <c r="A7620">
        <v>2001</v>
      </c>
      <c r="B7620">
        <v>8</v>
      </c>
      <c r="C7620">
        <v>1</v>
      </c>
      <c r="D7620">
        <v>16</v>
      </c>
      <c r="E7620" s="13">
        <v>21.1</v>
      </c>
      <c r="F7620" s="7">
        <f>(((20-15)/(MIN($E$2:$E$8761)-15))*Data[[#This Row],[temperatuur]])+18.151</f>
        <v>13.718226890756302</v>
      </c>
      <c r="G7620" s="7">
        <f>Data[[#This Row],[Tintern ]]-Data[[#This Row],[temperatuur]]</f>
        <v>-7.3817731092436993</v>
      </c>
      <c r="H7620" s="7">
        <f>ROUND(IF(Data[[#This Row],[deltaT]]&gt;0,(Data[[#This Row],[Tintern ]]-Data[[#This Row],[temperatuur]])*Uitgangspunten!$B$9,0),1)</f>
        <v>0</v>
      </c>
      <c r="I7620"/>
      <c r="J7620"/>
      <c r="K7620" s="6"/>
      <c r="O7620" s="5"/>
      <c r="P7620" s="8"/>
      <c r="U7620"/>
      <c r="V7620"/>
    </row>
    <row r="7621" spans="1:22" x14ac:dyDescent="0.25">
      <c r="A7621">
        <v>2001</v>
      </c>
      <c r="B7621">
        <v>8</v>
      </c>
      <c r="C7621">
        <v>1</v>
      </c>
      <c r="D7621">
        <v>17</v>
      </c>
      <c r="E7621" s="13">
        <v>20.700000000000003</v>
      </c>
      <c r="F7621" s="7">
        <f>(((20-15)/(MIN($E$2:$E$8761)-15))*Data[[#This Row],[temperatuur]])+18.151</f>
        <v>13.80226050420168</v>
      </c>
      <c r="G7621" s="7">
        <f>Data[[#This Row],[Tintern ]]-Data[[#This Row],[temperatuur]]</f>
        <v>-6.8977394957983229</v>
      </c>
      <c r="H7621" s="7">
        <f>ROUND(IF(Data[[#This Row],[deltaT]]&gt;0,(Data[[#This Row],[Tintern ]]-Data[[#This Row],[temperatuur]])*Uitgangspunten!$B$9,0),1)</f>
        <v>0</v>
      </c>
      <c r="I7621"/>
      <c r="J7621"/>
      <c r="K7621" s="6"/>
      <c r="O7621" s="5"/>
      <c r="P7621" s="8"/>
      <c r="U7621"/>
      <c r="V7621"/>
    </row>
    <row r="7622" spans="1:22" x14ac:dyDescent="0.25">
      <c r="A7622">
        <v>2001</v>
      </c>
      <c r="B7622">
        <v>8</v>
      </c>
      <c r="C7622">
        <v>1</v>
      </c>
      <c r="D7622">
        <v>18</v>
      </c>
      <c r="E7622" s="13">
        <v>20</v>
      </c>
      <c r="F7622" s="7">
        <f>(((20-15)/(MIN($E$2:$E$8761)-15))*Data[[#This Row],[temperatuur]])+18.151</f>
        <v>13.949319327731093</v>
      </c>
      <c r="G7622" s="7">
        <f>Data[[#This Row],[Tintern ]]-Data[[#This Row],[temperatuur]]</f>
        <v>-6.050680672268907</v>
      </c>
      <c r="H7622" s="7">
        <f>ROUND(IF(Data[[#This Row],[deltaT]]&gt;0,(Data[[#This Row],[Tintern ]]-Data[[#This Row],[temperatuur]])*Uitgangspunten!$B$9,0),1)</f>
        <v>0</v>
      </c>
      <c r="I7622"/>
      <c r="J7622"/>
      <c r="K7622" s="6"/>
      <c r="O7622" s="5"/>
      <c r="P7622" s="8"/>
      <c r="U7622"/>
      <c r="V7622"/>
    </row>
    <row r="7623" spans="1:22" x14ac:dyDescent="0.25">
      <c r="A7623">
        <v>2001</v>
      </c>
      <c r="B7623">
        <v>8</v>
      </c>
      <c r="C7623">
        <v>1</v>
      </c>
      <c r="D7623">
        <v>19</v>
      </c>
      <c r="E7623" s="13">
        <v>18.600000000000001</v>
      </c>
      <c r="F7623" s="7">
        <f>(((20-15)/(MIN($E$2:$E$8761)-15))*Data[[#This Row],[temperatuur]])+18.151</f>
        <v>14.243436974789915</v>
      </c>
      <c r="G7623" s="7">
        <f>Data[[#This Row],[Tintern ]]-Data[[#This Row],[temperatuur]]</f>
        <v>-4.356563025210086</v>
      </c>
      <c r="H7623" s="7">
        <f>ROUND(IF(Data[[#This Row],[deltaT]]&gt;0,(Data[[#This Row],[Tintern ]]-Data[[#This Row],[temperatuur]])*Uitgangspunten!$B$9,0),1)</f>
        <v>0</v>
      </c>
      <c r="I7623"/>
      <c r="J7623"/>
      <c r="K7623" s="6"/>
      <c r="O7623" s="5"/>
      <c r="P7623" s="8"/>
      <c r="U7623"/>
      <c r="V7623"/>
    </row>
    <row r="7624" spans="1:22" x14ac:dyDescent="0.25">
      <c r="A7624">
        <v>2001</v>
      </c>
      <c r="B7624">
        <v>8</v>
      </c>
      <c r="C7624">
        <v>1</v>
      </c>
      <c r="D7624">
        <v>20</v>
      </c>
      <c r="E7624" s="13">
        <v>17.400000000000002</v>
      </c>
      <c r="F7624" s="7">
        <f>(((20-15)/(MIN($E$2:$E$8761)-15))*Data[[#This Row],[temperatuur]])+18.151</f>
        <v>14.495537815126049</v>
      </c>
      <c r="G7624" s="7">
        <f>Data[[#This Row],[Tintern ]]-Data[[#This Row],[temperatuur]]</f>
        <v>-2.9044621848739531</v>
      </c>
      <c r="H7624" s="7">
        <f>ROUND(IF(Data[[#This Row],[deltaT]]&gt;0,(Data[[#This Row],[Tintern ]]-Data[[#This Row],[temperatuur]])*Uitgangspunten!$B$9,0),1)</f>
        <v>0</v>
      </c>
      <c r="I7624"/>
      <c r="J7624"/>
      <c r="K7624" s="6"/>
      <c r="O7624" s="5"/>
      <c r="P7624" s="8"/>
      <c r="U7624"/>
      <c r="V7624"/>
    </row>
    <row r="7625" spans="1:22" x14ac:dyDescent="0.25">
      <c r="A7625">
        <v>2001</v>
      </c>
      <c r="B7625">
        <v>8</v>
      </c>
      <c r="C7625">
        <v>1</v>
      </c>
      <c r="D7625">
        <v>21</v>
      </c>
      <c r="E7625" s="13">
        <v>15.3</v>
      </c>
      <c r="F7625" s="7">
        <f>(((20-15)/(MIN($E$2:$E$8761)-15))*Data[[#This Row],[temperatuur]])+18.151</f>
        <v>14.936714285714285</v>
      </c>
      <c r="G7625" s="7">
        <f>Data[[#This Row],[Tintern ]]-Data[[#This Row],[temperatuur]]</f>
        <v>-0.36328571428571621</v>
      </c>
      <c r="H7625" s="7">
        <f>ROUND(IF(Data[[#This Row],[deltaT]]&gt;0,(Data[[#This Row],[Tintern ]]-Data[[#This Row],[temperatuur]])*Uitgangspunten!$B$9,0),1)</f>
        <v>0</v>
      </c>
      <c r="I7625"/>
      <c r="J7625"/>
      <c r="K7625" s="6"/>
      <c r="O7625" s="5"/>
      <c r="P7625" s="8"/>
      <c r="U7625"/>
      <c r="V7625"/>
    </row>
    <row r="7626" spans="1:22" x14ac:dyDescent="0.25">
      <c r="A7626">
        <v>2001</v>
      </c>
      <c r="B7626">
        <v>8</v>
      </c>
      <c r="C7626">
        <v>2</v>
      </c>
      <c r="D7626">
        <v>7</v>
      </c>
      <c r="E7626" s="13">
        <v>15.700000000000001</v>
      </c>
      <c r="F7626" s="7">
        <f>(((20-15)/(MIN($E$2:$E$8761)-15))*Data[[#This Row],[temperatuur]])+18.151</f>
        <v>14.852680672268907</v>
      </c>
      <c r="G7626" s="7">
        <f>Data[[#This Row],[Tintern ]]-Data[[#This Row],[temperatuur]]</f>
        <v>-0.84731932773109442</v>
      </c>
      <c r="H7626" s="7">
        <f>ROUND(IF(Data[[#This Row],[deltaT]]&gt;0,(Data[[#This Row],[Tintern ]]-Data[[#This Row],[temperatuur]])*Uitgangspunten!$B$9,0),1)</f>
        <v>0</v>
      </c>
      <c r="I7626"/>
      <c r="J7626"/>
      <c r="K7626" s="6"/>
      <c r="O7626" s="5"/>
      <c r="P7626" s="8"/>
      <c r="U7626"/>
      <c r="V7626"/>
    </row>
    <row r="7627" spans="1:22" x14ac:dyDescent="0.25">
      <c r="A7627">
        <v>2001</v>
      </c>
      <c r="B7627">
        <v>8</v>
      </c>
      <c r="C7627">
        <v>2</v>
      </c>
      <c r="D7627">
        <v>8</v>
      </c>
      <c r="E7627" s="13">
        <v>17.8</v>
      </c>
      <c r="F7627" s="7">
        <f>(((20-15)/(MIN($E$2:$E$8761)-15))*Data[[#This Row],[temperatuur]])+18.151</f>
        <v>14.411504201680671</v>
      </c>
      <c r="G7627" s="7">
        <f>Data[[#This Row],[Tintern ]]-Data[[#This Row],[temperatuur]]</f>
        <v>-3.3884957983193296</v>
      </c>
      <c r="H7627" s="7">
        <f>ROUND(IF(Data[[#This Row],[deltaT]]&gt;0,(Data[[#This Row],[Tintern ]]-Data[[#This Row],[temperatuur]])*Uitgangspunten!$B$9,0),1)</f>
        <v>0</v>
      </c>
      <c r="I7627"/>
      <c r="J7627"/>
      <c r="K7627" s="6"/>
      <c r="O7627" s="5"/>
      <c r="P7627" s="8"/>
      <c r="U7627"/>
      <c r="V7627"/>
    </row>
    <row r="7628" spans="1:22" x14ac:dyDescent="0.25">
      <c r="A7628">
        <v>2001</v>
      </c>
      <c r="B7628">
        <v>8</v>
      </c>
      <c r="C7628">
        <v>2</v>
      </c>
      <c r="D7628">
        <v>9</v>
      </c>
      <c r="E7628" s="13">
        <v>18.600000000000001</v>
      </c>
      <c r="F7628" s="7">
        <f>(((20-15)/(MIN($E$2:$E$8761)-15))*Data[[#This Row],[temperatuur]])+18.151</f>
        <v>14.243436974789915</v>
      </c>
      <c r="G7628" s="7">
        <f>Data[[#This Row],[Tintern ]]-Data[[#This Row],[temperatuur]]</f>
        <v>-4.356563025210086</v>
      </c>
      <c r="H7628" s="7">
        <f>ROUND(IF(Data[[#This Row],[deltaT]]&gt;0,(Data[[#This Row],[Tintern ]]-Data[[#This Row],[temperatuur]])*Uitgangspunten!$B$9,0),1)</f>
        <v>0</v>
      </c>
      <c r="I7628"/>
      <c r="J7628"/>
      <c r="K7628" s="6"/>
      <c r="O7628" s="5"/>
      <c r="P7628" s="8"/>
      <c r="U7628"/>
      <c r="V7628"/>
    </row>
    <row r="7629" spans="1:22" x14ac:dyDescent="0.25">
      <c r="A7629">
        <v>2001</v>
      </c>
      <c r="B7629">
        <v>8</v>
      </c>
      <c r="C7629">
        <v>2</v>
      </c>
      <c r="D7629">
        <v>10</v>
      </c>
      <c r="E7629" s="13">
        <v>20.400000000000002</v>
      </c>
      <c r="F7629" s="7">
        <f>(((20-15)/(MIN($E$2:$E$8761)-15))*Data[[#This Row],[temperatuur]])+18.151</f>
        <v>13.865285714285713</v>
      </c>
      <c r="G7629" s="7">
        <f>Data[[#This Row],[Tintern ]]-Data[[#This Row],[temperatuur]]</f>
        <v>-6.5347142857142888</v>
      </c>
      <c r="H7629" s="7">
        <f>ROUND(IF(Data[[#This Row],[deltaT]]&gt;0,(Data[[#This Row],[Tintern ]]-Data[[#This Row],[temperatuur]])*Uitgangspunten!$B$9,0),1)</f>
        <v>0</v>
      </c>
      <c r="I7629"/>
      <c r="J7629"/>
      <c r="K7629" s="6"/>
      <c r="O7629" s="5"/>
      <c r="P7629" s="8"/>
      <c r="U7629"/>
      <c r="V7629"/>
    </row>
    <row r="7630" spans="1:22" x14ac:dyDescent="0.25">
      <c r="A7630">
        <v>2001</v>
      </c>
      <c r="B7630">
        <v>8</v>
      </c>
      <c r="C7630">
        <v>2</v>
      </c>
      <c r="D7630">
        <v>11</v>
      </c>
      <c r="E7630" s="13">
        <v>22.900000000000002</v>
      </c>
      <c r="F7630" s="7">
        <f>(((20-15)/(MIN($E$2:$E$8761)-15))*Data[[#This Row],[temperatuur]])+18.151</f>
        <v>13.3400756302521</v>
      </c>
      <c r="G7630" s="7">
        <f>Data[[#This Row],[Tintern ]]-Data[[#This Row],[temperatuur]]</f>
        <v>-9.5599243697479022</v>
      </c>
      <c r="H7630" s="7">
        <f>ROUND(IF(Data[[#This Row],[deltaT]]&gt;0,(Data[[#This Row],[Tintern ]]-Data[[#This Row],[temperatuur]])*Uitgangspunten!$B$9,0),1)</f>
        <v>0</v>
      </c>
      <c r="I7630"/>
      <c r="J7630"/>
      <c r="K7630" s="6"/>
      <c r="O7630" s="5"/>
      <c r="P7630" s="8"/>
      <c r="U7630"/>
      <c r="V7630"/>
    </row>
    <row r="7631" spans="1:22" x14ac:dyDescent="0.25">
      <c r="A7631">
        <v>2001</v>
      </c>
      <c r="B7631">
        <v>8</v>
      </c>
      <c r="C7631">
        <v>2</v>
      </c>
      <c r="D7631">
        <v>12</v>
      </c>
      <c r="E7631" s="13">
        <v>25.200000000000003</v>
      </c>
      <c r="F7631" s="7">
        <f>(((20-15)/(MIN($E$2:$E$8761)-15))*Data[[#This Row],[temperatuur]])+18.151</f>
        <v>12.856882352941176</v>
      </c>
      <c r="G7631" s="7">
        <f>Data[[#This Row],[Tintern ]]-Data[[#This Row],[temperatuur]]</f>
        <v>-12.343117647058827</v>
      </c>
      <c r="H7631" s="7">
        <f>ROUND(IF(Data[[#This Row],[deltaT]]&gt;0,(Data[[#This Row],[Tintern ]]-Data[[#This Row],[temperatuur]])*Uitgangspunten!$B$9,0),1)</f>
        <v>0</v>
      </c>
      <c r="I7631"/>
      <c r="J7631"/>
      <c r="K7631" s="6"/>
      <c r="O7631" s="5"/>
      <c r="P7631" s="8"/>
      <c r="U7631"/>
      <c r="V7631"/>
    </row>
    <row r="7632" spans="1:22" x14ac:dyDescent="0.25">
      <c r="A7632">
        <v>2001</v>
      </c>
      <c r="B7632">
        <v>8</v>
      </c>
      <c r="C7632">
        <v>2</v>
      </c>
      <c r="D7632">
        <v>13</v>
      </c>
      <c r="E7632" s="13">
        <v>25.900000000000002</v>
      </c>
      <c r="F7632" s="7">
        <f>(((20-15)/(MIN($E$2:$E$8761)-15))*Data[[#This Row],[temperatuur]])+18.151</f>
        <v>12.709823529411764</v>
      </c>
      <c r="G7632" s="7">
        <f>Data[[#This Row],[Tintern ]]-Data[[#This Row],[temperatuur]]</f>
        <v>-13.190176470588238</v>
      </c>
      <c r="H7632" s="7">
        <f>ROUND(IF(Data[[#This Row],[deltaT]]&gt;0,(Data[[#This Row],[Tintern ]]-Data[[#This Row],[temperatuur]])*Uitgangspunten!$B$9,0),1)</f>
        <v>0</v>
      </c>
      <c r="I7632"/>
      <c r="J7632"/>
      <c r="K7632" s="6"/>
      <c r="O7632" s="5"/>
      <c r="P7632" s="8"/>
      <c r="U7632"/>
      <c r="V7632"/>
    </row>
    <row r="7633" spans="1:22" x14ac:dyDescent="0.25">
      <c r="A7633">
        <v>2001</v>
      </c>
      <c r="B7633">
        <v>8</v>
      </c>
      <c r="C7633">
        <v>2</v>
      </c>
      <c r="D7633">
        <v>14</v>
      </c>
      <c r="E7633" s="13">
        <v>26.3</v>
      </c>
      <c r="F7633" s="7">
        <f>(((20-15)/(MIN($E$2:$E$8761)-15))*Data[[#This Row],[temperatuur]])+18.151</f>
        <v>12.625789915966386</v>
      </c>
      <c r="G7633" s="7">
        <f>Data[[#This Row],[Tintern ]]-Data[[#This Row],[temperatuur]]</f>
        <v>-13.674210084033614</v>
      </c>
      <c r="H7633" s="7">
        <f>ROUND(IF(Data[[#This Row],[deltaT]]&gt;0,(Data[[#This Row],[Tintern ]]-Data[[#This Row],[temperatuur]])*Uitgangspunten!$B$9,0),1)</f>
        <v>0</v>
      </c>
      <c r="I7633"/>
      <c r="J7633"/>
      <c r="K7633" s="6"/>
      <c r="O7633" s="5"/>
      <c r="P7633" s="8"/>
      <c r="U7633"/>
      <c r="V7633"/>
    </row>
    <row r="7634" spans="1:22" x14ac:dyDescent="0.25">
      <c r="A7634">
        <v>2001</v>
      </c>
      <c r="B7634">
        <v>8</v>
      </c>
      <c r="C7634">
        <v>2</v>
      </c>
      <c r="D7634">
        <v>15</v>
      </c>
      <c r="E7634" s="13">
        <v>27.200000000000003</v>
      </c>
      <c r="F7634" s="7">
        <f>(((20-15)/(MIN($E$2:$E$8761)-15))*Data[[#This Row],[temperatuur]])+18.151</f>
        <v>12.436714285714285</v>
      </c>
      <c r="G7634" s="7">
        <f>Data[[#This Row],[Tintern ]]-Data[[#This Row],[temperatuur]]</f>
        <v>-14.763285714285718</v>
      </c>
      <c r="H7634" s="7">
        <f>ROUND(IF(Data[[#This Row],[deltaT]]&gt;0,(Data[[#This Row],[Tintern ]]-Data[[#This Row],[temperatuur]])*Uitgangspunten!$B$9,0),1)</f>
        <v>0</v>
      </c>
      <c r="I7634">
        <f>(MAX(E7610:E7633)+MIN(E7610:E7633))/20</f>
        <v>2.08</v>
      </c>
      <c r="J7634"/>
      <c r="K7634" s="6"/>
      <c r="O7634" s="5"/>
      <c r="P7634" s="8"/>
      <c r="U7634"/>
      <c r="V7634"/>
    </row>
    <row r="7635" spans="1:22" x14ac:dyDescent="0.25">
      <c r="A7635">
        <v>2001</v>
      </c>
      <c r="B7635">
        <v>8</v>
      </c>
      <c r="C7635">
        <v>2</v>
      </c>
      <c r="D7635">
        <v>16</v>
      </c>
      <c r="E7635" s="13">
        <v>26.3</v>
      </c>
      <c r="F7635" s="7">
        <f>(((20-15)/(MIN($E$2:$E$8761)-15))*Data[[#This Row],[temperatuur]])+18.151</f>
        <v>12.625789915966386</v>
      </c>
      <c r="G7635" s="7">
        <f>Data[[#This Row],[Tintern ]]-Data[[#This Row],[temperatuur]]</f>
        <v>-13.674210084033614</v>
      </c>
      <c r="H7635" s="7">
        <f>ROUND(IF(Data[[#This Row],[deltaT]]&gt;0,(Data[[#This Row],[Tintern ]]-Data[[#This Row],[temperatuur]])*Uitgangspunten!$B$9,0),1)</f>
        <v>0</v>
      </c>
      <c r="I7635"/>
      <c r="J7635"/>
      <c r="K7635" s="6"/>
      <c r="O7635" s="5"/>
      <c r="P7635" s="8"/>
      <c r="U7635"/>
      <c r="V7635"/>
    </row>
    <row r="7636" spans="1:22" x14ac:dyDescent="0.25">
      <c r="A7636">
        <v>2001</v>
      </c>
      <c r="B7636">
        <v>8</v>
      </c>
      <c r="C7636">
        <v>2</v>
      </c>
      <c r="D7636">
        <v>17</v>
      </c>
      <c r="E7636" s="13">
        <v>26.8</v>
      </c>
      <c r="F7636" s="7">
        <f>(((20-15)/(MIN($E$2:$E$8761)-15))*Data[[#This Row],[temperatuur]])+18.151</f>
        <v>12.520747899159662</v>
      </c>
      <c r="G7636" s="7">
        <f>Data[[#This Row],[Tintern ]]-Data[[#This Row],[temperatuur]]</f>
        <v>-14.279252100840338</v>
      </c>
      <c r="H7636" s="7">
        <f>ROUND(IF(Data[[#This Row],[deltaT]]&gt;0,(Data[[#This Row],[Tintern ]]-Data[[#This Row],[temperatuur]])*Uitgangspunten!$B$9,0),1)</f>
        <v>0</v>
      </c>
      <c r="I7636"/>
      <c r="J7636"/>
      <c r="K7636" s="6"/>
      <c r="O7636" s="5"/>
      <c r="P7636" s="8"/>
      <c r="U7636"/>
      <c r="V7636"/>
    </row>
    <row r="7637" spans="1:22" x14ac:dyDescent="0.25">
      <c r="A7637">
        <v>2001</v>
      </c>
      <c r="B7637">
        <v>8</v>
      </c>
      <c r="C7637">
        <v>2</v>
      </c>
      <c r="D7637">
        <v>18</v>
      </c>
      <c r="E7637" s="13">
        <v>25.200000000000003</v>
      </c>
      <c r="F7637" s="7">
        <f>(((20-15)/(MIN($E$2:$E$8761)-15))*Data[[#This Row],[temperatuur]])+18.151</f>
        <v>12.856882352941176</v>
      </c>
      <c r="G7637" s="7">
        <f>Data[[#This Row],[Tintern ]]-Data[[#This Row],[temperatuur]]</f>
        <v>-12.343117647058827</v>
      </c>
      <c r="H7637" s="7">
        <f>ROUND(IF(Data[[#This Row],[deltaT]]&gt;0,(Data[[#This Row],[Tintern ]]-Data[[#This Row],[temperatuur]])*Uitgangspunten!$B$9,0),1)</f>
        <v>0</v>
      </c>
      <c r="I7637"/>
      <c r="J7637"/>
      <c r="K7637" s="6"/>
      <c r="O7637" s="5"/>
      <c r="P7637" s="8"/>
      <c r="U7637"/>
      <c r="V7637"/>
    </row>
    <row r="7638" spans="1:22" x14ac:dyDescent="0.25">
      <c r="A7638">
        <v>2001</v>
      </c>
      <c r="B7638">
        <v>8</v>
      </c>
      <c r="C7638">
        <v>2</v>
      </c>
      <c r="D7638">
        <v>19</v>
      </c>
      <c r="E7638" s="13">
        <v>24.3</v>
      </c>
      <c r="F7638" s="7">
        <f>(((20-15)/(MIN($E$2:$E$8761)-15))*Data[[#This Row],[temperatuur]])+18.151</f>
        <v>13.045957983193276</v>
      </c>
      <c r="G7638" s="7">
        <f>Data[[#This Row],[Tintern ]]-Data[[#This Row],[temperatuur]]</f>
        <v>-11.254042016806725</v>
      </c>
      <c r="H7638" s="7">
        <f>ROUND(IF(Data[[#This Row],[deltaT]]&gt;0,(Data[[#This Row],[Tintern ]]-Data[[#This Row],[temperatuur]])*Uitgangspunten!$B$9,0),1)</f>
        <v>0</v>
      </c>
      <c r="I7638"/>
      <c r="J7638"/>
      <c r="K7638" s="6"/>
      <c r="O7638" s="5"/>
      <c r="P7638" s="8"/>
      <c r="U7638"/>
      <c r="V7638"/>
    </row>
    <row r="7639" spans="1:22" x14ac:dyDescent="0.25">
      <c r="A7639">
        <v>2001</v>
      </c>
      <c r="B7639">
        <v>8</v>
      </c>
      <c r="C7639">
        <v>2</v>
      </c>
      <c r="D7639">
        <v>20</v>
      </c>
      <c r="E7639" s="13">
        <v>22.6</v>
      </c>
      <c r="F7639" s="7">
        <f>(((20-15)/(MIN($E$2:$E$8761)-15))*Data[[#This Row],[temperatuur]])+18.151</f>
        <v>13.403100840336133</v>
      </c>
      <c r="G7639" s="7">
        <f>Data[[#This Row],[Tintern ]]-Data[[#This Row],[temperatuur]]</f>
        <v>-9.1968991596638681</v>
      </c>
      <c r="H7639" s="7">
        <f>ROUND(IF(Data[[#This Row],[deltaT]]&gt;0,(Data[[#This Row],[Tintern ]]-Data[[#This Row],[temperatuur]])*Uitgangspunten!$B$9,0),1)</f>
        <v>0</v>
      </c>
      <c r="I7639"/>
      <c r="J7639"/>
      <c r="K7639" s="6"/>
      <c r="O7639" s="5"/>
      <c r="P7639" s="8"/>
      <c r="U7639"/>
      <c r="V7639"/>
    </row>
    <row r="7640" spans="1:22" x14ac:dyDescent="0.25">
      <c r="A7640">
        <v>2001</v>
      </c>
      <c r="B7640">
        <v>8</v>
      </c>
      <c r="C7640">
        <v>2</v>
      </c>
      <c r="D7640">
        <v>21</v>
      </c>
      <c r="E7640" s="13">
        <v>20.3</v>
      </c>
      <c r="F7640" s="7">
        <f>(((20-15)/(MIN($E$2:$E$8761)-15))*Data[[#This Row],[temperatuur]])+18.151</f>
        <v>13.886294117647058</v>
      </c>
      <c r="G7640" s="7">
        <f>Data[[#This Row],[Tintern ]]-Data[[#This Row],[temperatuur]]</f>
        <v>-6.4137058823529429</v>
      </c>
      <c r="H7640" s="7">
        <f>ROUND(IF(Data[[#This Row],[deltaT]]&gt;0,(Data[[#This Row],[Tintern ]]-Data[[#This Row],[temperatuur]])*Uitgangspunten!$B$9,0),1)</f>
        <v>0</v>
      </c>
      <c r="I7640"/>
      <c r="J7640"/>
      <c r="K7640" s="6"/>
      <c r="O7640" s="5"/>
      <c r="P7640" s="8"/>
      <c r="U7640"/>
      <c r="V7640"/>
    </row>
    <row r="7641" spans="1:22" x14ac:dyDescent="0.25">
      <c r="A7641">
        <v>2001</v>
      </c>
      <c r="B7641">
        <v>8</v>
      </c>
      <c r="C7641">
        <v>2</v>
      </c>
      <c r="D7641">
        <v>22</v>
      </c>
      <c r="E7641" s="13">
        <v>20</v>
      </c>
      <c r="F7641" s="7">
        <f>(((20-15)/(MIN($E$2:$E$8761)-15))*Data[[#This Row],[temperatuur]])+18.151</f>
        <v>13.949319327731093</v>
      </c>
      <c r="G7641" s="7">
        <f>Data[[#This Row],[Tintern ]]-Data[[#This Row],[temperatuur]]</f>
        <v>-6.050680672268907</v>
      </c>
      <c r="H7641" s="7">
        <f>ROUND(IF(Data[[#This Row],[deltaT]]&gt;0,(Data[[#This Row],[Tintern ]]-Data[[#This Row],[temperatuur]])*Uitgangspunten!$B$9,0),1)</f>
        <v>0</v>
      </c>
      <c r="I7641"/>
      <c r="J7641"/>
      <c r="K7641" s="6"/>
      <c r="O7641" s="5"/>
      <c r="P7641" s="8"/>
      <c r="U7641"/>
      <c r="V7641"/>
    </row>
    <row r="7642" spans="1:22" x14ac:dyDescent="0.25">
      <c r="A7642">
        <v>2001</v>
      </c>
      <c r="B7642">
        <v>8</v>
      </c>
      <c r="C7642">
        <v>2</v>
      </c>
      <c r="D7642">
        <v>23</v>
      </c>
      <c r="E7642" s="13">
        <v>19.200000000000003</v>
      </c>
      <c r="F7642" s="7">
        <f>(((20-15)/(MIN($E$2:$E$8761)-15))*Data[[#This Row],[temperatuur]])+18.151</f>
        <v>14.117386554621849</v>
      </c>
      <c r="G7642" s="7">
        <f>Data[[#This Row],[Tintern ]]-Data[[#This Row],[temperatuur]]</f>
        <v>-5.0826134453781542</v>
      </c>
      <c r="H7642" s="7">
        <f>ROUND(IF(Data[[#This Row],[deltaT]]&gt;0,(Data[[#This Row],[Tintern ]]-Data[[#This Row],[temperatuur]])*Uitgangspunten!$B$9,0),1)</f>
        <v>0</v>
      </c>
      <c r="I7642"/>
      <c r="J7642"/>
      <c r="K7642" s="6"/>
      <c r="O7642" s="5"/>
      <c r="P7642" s="8"/>
      <c r="U7642"/>
      <c r="V7642"/>
    </row>
    <row r="7643" spans="1:22" x14ac:dyDescent="0.25">
      <c r="A7643">
        <v>2001</v>
      </c>
      <c r="B7643">
        <v>8</v>
      </c>
      <c r="C7643">
        <v>2</v>
      </c>
      <c r="D7643">
        <v>24</v>
      </c>
      <c r="E7643" s="13">
        <v>19.5</v>
      </c>
      <c r="F7643" s="7">
        <f>(((20-15)/(MIN($E$2:$E$8761)-15))*Data[[#This Row],[temperatuur]])+18.151</f>
        <v>14.054361344537815</v>
      </c>
      <c r="G7643" s="7">
        <f>Data[[#This Row],[Tintern ]]-Data[[#This Row],[temperatuur]]</f>
        <v>-5.4456386554621847</v>
      </c>
      <c r="H7643" s="7">
        <f>ROUND(IF(Data[[#This Row],[deltaT]]&gt;0,(Data[[#This Row],[Tintern ]]-Data[[#This Row],[temperatuur]])*Uitgangspunten!$B$9,0),1)</f>
        <v>0</v>
      </c>
      <c r="I7643"/>
      <c r="J7643"/>
      <c r="K7643" s="6"/>
      <c r="O7643" s="5"/>
      <c r="P7643" s="8"/>
      <c r="U7643"/>
      <c r="V7643"/>
    </row>
    <row r="7644" spans="1:22" x14ac:dyDescent="0.25">
      <c r="A7644">
        <v>2001</v>
      </c>
      <c r="B7644">
        <v>8</v>
      </c>
      <c r="C7644">
        <v>3</v>
      </c>
      <c r="D7644">
        <v>1</v>
      </c>
      <c r="E7644" s="13">
        <v>18.8</v>
      </c>
      <c r="F7644" s="7">
        <f>(((20-15)/(MIN($E$2:$E$8761)-15))*Data[[#This Row],[temperatuur]])+18.151</f>
        <v>14.201420168067227</v>
      </c>
      <c r="G7644" s="7">
        <f>Data[[#This Row],[Tintern ]]-Data[[#This Row],[temperatuur]]</f>
        <v>-4.5985798319327742</v>
      </c>
      <c r="H7644" s="7">
        <f>ROUND(IF(Data[[#This Row],[deltaT]]&gt;0,(Data[[#This Row],[Tintern ]]-Data[[#This Row],[temperatuur]])*Uitgangspunten!$B$9,0),1)</f>
        <v>0</v>
      </c>
      <c r="I7644"/>
      <c r="J7644"/>
      <c r="K7644" s="6"/>
      <c r="O7644" s="5"/>
      <c r="P7644" s="8"/>
      <c r="U7644"/>
      <c r="V7644"/>
    </row>
    <row r="7645" spans="1:22" x14ac:dyDescent="0.25">
      <c r="A7645">
        <v>2001</v>
      </c>
      <c r="B7645">
        <v>8</v>
      </c>
      <c r="C7645">
        <v>3</v>
      </c>
      <c r="D7645">
        <v>2</v>
      </c>
      <c r="E7645" s="13">
        <v>18.2</v>
      </c>
      <c r="F7645" s="7">
        <f>(((20-15)/(MIN($E$2:$E$8761)-15))*Data[[#This Row],[temperatuur]])+18.151</f>
        <v>14.327470588235293</v>
      </c>
      <c r="G7645" s="7">
        <f>Data[[#This Row],[Tintern ]]-Data[[#This Row],[temperatuur]]</f>
        <v>-3.872529411764706</v>
      </c>
      <c r="H7645" s="7">
        <f>ROUND(IF(Data[[#This Row],[deltaT]]&gt;0,(Data[[#This Row],[Tintern ]]-Data[[#This Row],[temperatuur]])*Uitgangspunten!$B$9,0),1)</f>
        <v>0</v>
      </c>
      <c r="I7645"/>
      <c r="J7645"/>
      <c r="K7645" s="6"/>
      <c r="O7645" s="5"/>
      <c r="P7645" s="8"/>
      <c r="U7645"/>
      <c r="V7645"/>
    </row>
    <row r="7646" spans="1:22" x14ac:dyDescent="0.25">
      <c r="A7646">
        <v>2001</v>
      </c>
      <c r="B7646">
        <v>8</v>
      </c>
      <c r="C7646">
        <v>3</v>
      </c>
      <c r="D7646">
        <v>3</v>
      </c>
      <c r="E7646" s="13">
        <v>18.7</v>
      </c>
      <c r="F7646" s="7">
        <f>(((20-15)/(MIN($E$2:$E$8761)-15))*Data[[#This Row],[temperatuur]])+18.151</f>
        <v>14.222428571428571</v>
      </c>
      <c r="G7646" s="7">
        <f>Data[[#This Row],[Tintern ]]-Data[[#This Row],[temperatuur]]</f>
        <v>-4.4775714285714283</v>
      </c>
      <c r="H7646" s="7">
        <f>ROUND(IF(Data[[#This Row],[deltaT]]&gt;0,(Data[[#This Row],[Tintern ]]-Data[[#This Row],[temperatuur]])*Uitgangspunten!$B$9,0),1)</f>
        <v>0</v>
      </c>
      <c r="I7646"/>
      <c r="J7646"/>
      <c r="K7646" s="6"/>
      <c r="O7646" s="5"/>
      <c r="P7646" s="8"/>
      <c r="U7646"/>
      <c r="V7646"/>
    </row>
    <row r="7647" spans="1:22" x14ac:dyDescent="0.25">
      <c r="A7647">
        <v>2001</v>
      </c>
      <c r="B7647">
        <v>8</v>
      </c>
      <c r="C7647">
        <v>3</v>
      </c>
      <c r="D7647">
        <v>4</v>
      </c>
      <c r="E7647" s="13">
        <v>18.7</v>
      </c>
      <c r="F7647" s="7">
        <f>(((20-15)/(MIN($E$2:$E$8761)-15))*Data[[#This Row],[temperatuur]])+18.151</f>
        <v>14.222428571428571</v>
      </c>
      <c r="G7647" s="7">
        <f>Data[[#This Row],[Tintern ]]-Data[[#This Row],[temperatuur]]</f>
        <v>-4.4775714285714283</v>
      </c>
      <c r="H7647" s="7">
        <f>ROUND(IF(Data[[#This Row],[deltaT]]&gt;0,(Data[[#This Row],[Tintern ]]-Data[[#This Row],[temperatuur]])*Uitgangspunten!$B$9,0),1)</f>
        <v>0</v>
      </c>
      <c r="I7647"/>
      <c r="J7647"/>
      <c r="K7647" s="6"/>
      <c r="O7647" s="5"/>
      <c r="P7647" s="8"/>
      <c r="U7647"/>
      <c r="V7647"/>
    </row>
    <row r="7648" spans="1:22" x14ac:dyDescent="0.25">
      <c r="A7648">
        <v>2001</v>
      </c>
      <c r="B7648">
        <v>8</v>
      </c>
      <c r="C7648">
        <v>3</v>
      </c>
      <c r="D7648">
        <v>5</v>
      </c>
      <c r="E7648" s="13">
        <v>19.200000000000003</v>
      </c>
      <c r="F7648" s="7">
        <f>(((20-15)/(MIN($E$2:$E$8761)-15))*Data[[#This Row],[temperatuur]])+18.151</f>
        <v>14.117386554621849</v>
      </c>
      <c r="G7648" s="7">
        <f>Data[[#This Row],[Tintern ]]-Data[[#This Row],[temperatuur]]</f>
        <v>-5.0826134453781542</v>
      </c>
      <c r="H7648" s="7">
        <f>ROUND(IF(Data[[#This Row],[deltaT]]&gt;0,(Data[[#This Row],[Tintern ]]-Data[[#This Row],[temperatuur]])*Uitgangspunten!$B$9,0),1)</f>
        <v>0</v>
      </c>
      <c r="I7648"/>
      <c r="J7648"/>
      <c r="K7648" s="6"/>
      <c r="O7648" s="5"/>
      <c r="P7648" s="8"/>
      <c r="U7648"/>
      <c r="V7648"/>
    </row>
    <row r="7649" spans="1:22" x14ac:dyDescent="0.25">
      <c r="A7649">
        <v>2001</v>
      </c>
      <c r="B7649">
        <v>8</v>
      </c>
      <c r="C7649">
        <v>3</v>
      </c>
      <c r="D7649">
        <v>6</v>
      </c>
      <c r="E7649" s="13">
        <v>18.5</v>
      </c>
      <c r="F7649" s="7">
        <f>(((20-15)/(MIN($E$2:$E$8761)-15))*Data[[#This Row],[temperatuur]])+18.151</f>
        <v>14.26444537815126</v>
      </c>
      <c r="G7649" s="7">
        <f>Data[[#This Row],[Tintern ]]-Data[[#This Row],[temperatuur]]</f>
        <v>-4.2355546218487401</v>
      </c>
      <c r="H7649" s="7">
        <f>ROUND(IF(Data[[#This Row],[deltaT]]&gt;0,(Data[[#This Row],[Tintern ]]-Data[[#This Row],[temperatuur]])*Uitgangspunten!$B$9,0),1)</f>
        <v>0</v>
      </c>
      <c r="I7649"/>
      <c r="J7649"/>
      <c r="K7649" s="6"/>
      <c r="O7649" s="5"/>
      <c r="P7649" s="8"/>
      <c r="U7649"/>
      <c r="V7649"/>
    </row>
    <row r="7650" spans="1:22" x14ac:dyDescent="0.25">
      <c r="A7650">
        <v>2001</v>
      </c>
      <c r="B7650">
        <v>8</v>
      </c>
      <c r="C7650">
        <v>3</v>
      </c>
      <c r="D7650">
        <v>7</v>
      </c>
      <c r="E7650" s="13">
        <v>18.3</v>
      </c>
      <c r="F7650" s="7">
        <f>(((20-15)/(MIN($E$2:$E$8761)-15))*Data[[#This Row],[temperatuur]])+18.151</f>
        <v>14.306462184873949</v>
      </c>
      <c r="G7650" s="7">
        <f>Data[[#This Row],[Tintern ]]-Data[[#This Row],[temperatuur]]</f>
        <v>-3.9935378151260519</v>
      </c>
      <c r="H7650" s="7">
        <f>ROUND(IF(Data[[#This Row],[deltaT]]&gt;0,(Data[[#This Row],[Tintern ]]-Data[[#This Row],[temperatuur]])*Uitgangspunten!$B$9,0),1)</f>
        <v>0</v>
      </c>
      <c r="I7650"/>
      <c r="J7650"/>
      <c r="K7650" s="6"/>
      <c r="O7650" s="5"/>
      <c r="P7650" s="8"/>
      <c r="U7650"/>
      <c r="V7650"/>
    </row>
    <row r="7651" spans="1:22" x14ac:dyDescent="0.25">
      <c r="A7651">
        <v>2001</v>
      </c>
      <c r="B7651">
        <v>8</v>
      </c>
      <c r="C7651">
        <v>3</v>
      </c>
      <c r="D7651">
        <v>8</v>
      </c>
      <c r="E7651" s="13">
        <v>18.3</v>
      </c>
      <c r="F7651" s="7">
        <f>(((20-15)/(MIN($E$2:$E$8761)-15))*Data[[#This Row],[temperatuur]])+18.151</f>
        <v>14.306462184873949</v>
      </c>
      <c r="G7651" s="7">
        <f>Data[[#This Row],[Tintern ]]-Data[[#This Row],[temperatuur]]</f>
        <v>-3.9935378151260519</v>
      </c>
      <c r="H7651" s="7">
        <f>ROUND(IF(Data[[#This Row],[deltaT]]&gt;0,(Data[[#This Row],[Tintern ]]-Data[[#This Row],[temperatuur]])*Uitgangspunten!$B$9,0),1)</f>
        <v>0</v>
      </c>
      <c r="I7651"/>
      <c r="J7651"/>
      <c r="K7651" s="6"/>
      <c r="O7651" s="5"/>
      <c r="P7651" s="8"/>
      <c r="U7651"/>
      <c r="V7651"/>
    </row>
    <row r="7652" spans="1:22" x14ac:dyDescent="0.25">
      <c r="A7652">
        <v>2001</v>
      </c>
      <c r="B7652">
        <v>8</v>
      </c>
      <c r="C7652">
        <v>3</v>
      </c>
      <c r="D7652">
        <v>9</v>
      </c>
      <c r="E7652" s="13">
        <v>17.5</v>
      </c>
      <c r="F7652" s="7">
        <f>(((20-15)/(MIN($E$2:$E$8761)-15))*Data[[#This Row],[temperatuur]])+18.151</f>
        <v>14.474529411764706</v>
      </c>
      <c r="G7652" s="7">
        <f>Data[[#This Row],[Tintern ]]-Data[[#This Row],[temperatuur]]</f>
        <v>-3.0254705882352937</v>
      </c>
      <c r="H7652" s="7">
        <f>ROUND(IF(Data[[#This Row],[deltaT]]&gt;0,(Data[[#This Row],[Tintern ]]-Data[[#This Row],[temperatuur]])*Uitgangspunten!$B$9,0),1)</f>
        <v>0</v>
      </c>
      <c r="I7652"/>
      <c r="J7652"/>
      <c r="K7652" s="6"/>
      <c r="O7652" s="5"/>
      <c r="P7652" s="8"/>
      <c r="U7652"/>
      <c r="V7652"/>
    </row>
    <row r="7653" spans="1:22" x14ac:dyDescent="0.25">
      <c r="A7653">
        <v>2001</v>
      </c>
      <c r="B7653">
        <v>8</v>
      </c>
      <c r="C7653">
        <v>3</v>
      </c>
      <c r="D7653">
        <v>10</v>
      </c>
      <c r="E7653" s="13">
        <v>17.7</v>
      </c>
      <c r="F7653" s="7">
        <f>(((20-15)/(MIN($E$2:$E$8761)-15))*Data[[#This Row],[temperatuur]])+18.151</f>
        <v>14.432512605042017</v>
      </c>
      <c r="G7653" s="7">
        <f>Data[[#This Row],[Tintern ]]-Data[[#This Row],[temperatuur]]</f>
        <v>-3.2674873949579819</v>
      </c>
      <c r="H7653" s="7">
        <f>ROUND(IF(Data[[#This Row],[deltaT]]&gt;0,(Data[[#This Row],[Tintern ]]-Data[[#This Row],[temperatuur]])*Uitgangspunten!$B$9,0),1)</f>
        <v>0</v>
      </c>
      <c r="I7653"/>
      <c r="J7653"/>
      <c r="K7653" s="6"/>
      <c r="O7653" s="5"/>
      <c r="P7653" s="8"/>
      <c r="U7653"/>
      <c r="V7653"/>
    </row>
    <row r="7654" spans="1:22" x14ac:dyDescent="0.25">
      <c r="A7654">
        <v>2001</v>
      </c>
      <c r="B7654">
        <v>8</v>
      </c>
      <c r="C7654">
        <v>3</v>
      </c>
      <c r="D7654">
        <v>11</v>
      </c>
      <c r="E7654" s="13">
        <v>19.3</v>
      </c>
      <c r="F7654" s="7">
        <f>(((20-15)/(MIN($E$2:$E$8761)-15))*Data[[#This Row],[temperatuur]])+18.151</f>
        <v>14.096378151260504</v>
      </c>
      <c r="G7654" s="7">
        <f>Data[[#This Row],[Tintern ]]-Data[[#This Row],[temperatuur]]</f>
        <v>-5.2036218487394965</v>
      </c>
      <c r="H7654" s="7">
        <f>ROUND(IF(Data[[#This Row],[deltaT]]&gt;0,(Data[[#This Row],[Tintern ]]-Data[[#This Row],[temperatuur]])*Uitgangspunten!$B$9,0),1)</f>
        <v>0</v>
      </c>
      <c r="I7654"/>
      <c r="J7654"/>
      <c r="K7654" s="6"/>
      <c r="O7654" s="5"/>
      <c r="P7654" s="8"/>
      <c r="U7654"/>
      <c r="V7654"/>
    </row>
    <row r="7655" spans="1:22" x14ac:dyDescent="0.25">
      <c r="A7655">
        <v>2001</v>
      </c>
      <c r="B7655">
        <v>8</v>
      </c>
      <c r="C7655">
        <v>3</v>
      </c>
      <c r="D7655">
        <v>12</v>
      </c>
      <c r="E7655" s="13">
        <v>20.900000000000002</v>
      </c>
      <c r="F7655" s="7">
        <f>(((20-15)/(MIN($E$2:$E$8761)-15))*Data[[#This Row],[temperatuur]])+18.151</f>
        <v>13.760243697478991</v>
      </c>
      <c r="G7655" s="7">
        <f>Data[[#This Row],[Tintern ]]-Data[[#This Row],[temperatuur]]</f>
        <v>-7.1397563025210111</v>
      </c>
      <c r="H7655" s="7">
        <f>ROUND(IF(Data[[#This Row],[deltaT]]&gt;0,(Data[[#This Row],[Tintern ]]-Data[[#This Row],[temperatuur]])*Uitgangspunten!$B$9,0),1)</f>
        <v>0</v>
      </c>
      <c r="I7655"/>
      <c r="J7655"/>
      <c r="K7655" s="6"/>
      <c r="O7655" s="5"/>
      <c r="P7655" s="8"/>
      <c r="U7655"/>
      <c r="V7655"/>
    </row>
    <row r="7656" spans="1:22" x14ac:dyDescent="0.25">
      <c r="A7656">
        <v>2001</v>
      </c>
      <c r="B7656">
        <v>8</v>
      </c>
      <c r="C7656">
        <v>3</v>
      </c>
      <c r="D7656">
        <v>13</v>
      </c>
      <c r="E7656" s="13">
        <v>21.8</v>
      </c>
      <c r="F7656" s="7">
        <f>(((20-15)/(MIN($E$2:$E$8761)-15))*Data[[#This Row],[temperatuur]])+18.151</f>
        <v>13.571168067226889</v>
      </c>
      <c r="G7656" s="7">
        <f>Data[[#This Row],[Tintern ]]-Data[[#This Row],[temperatuur]]</f>
        <v>-8.2288319327731116</v>
      </c>
      <c r="H7656" s="7">
        <f>ROUND(IF(Data[[#This Row],[deltaT]]&gt;0,(Data[[#This Row],[Tintern ]]-Data[[#This Row],[temperatuur]])*Uitgangspunten!$B$9,0),1)</f>
        <v>0</v>
      </c>
      <c r="I7656"/>
      <c r="J7656"/>
      <c r="K7656" s="6"/>
      <c r="O7656" s="5"/>
      <c r="P7656" s="8"/>
      <c r="U7656"/>
      <c r="V7656"/>
    </row>
    <row r="7657" spans="1:22" x14ac:dyDescent="0.25">
      <c r="A7657">
        <v>2001</v>
      </c>
      <c r="B7657">
        <v>8</v>
      </c>
      <c r="C7657">
        <v>3</v>
      </c>
      <c r="D7657">
        <v>14</v>
      </c>
      <c r="E7657" s="13">
        <v>22.900000000000002</v>
      </c>
      <c r="F7657" s="7">
        <f>(((20-15)/(MIN($E$2:$E$8761)-15))*Data[[#This Row],[temperatuur]])+18.151</f>
        <v>13.3400756302521</v>
      </c>
      <c r="G7657" s="7">
        <f>Data[[#This Row],[Tintern ]]-Data[[#This Row],[temperatuur]]</f>
        <v>-9.5599243697479022</v>
      </c>
      <c r="H7657" s="7">
        <f>ROUND(IF(Data[[#This Row],[deltaT]]&gt;0,(Data[[#This Row],[Tintern ]]-Data[[#This Row],[temperatuur]])*Uitgangspunten!$B$9,0),1)</f>
        <v>0</v>
      </c>
      <c r="I7657"/>
      <c r="J7657"/>
      <c r="K7657" s="6"/>
      <c r="O7657" s="5"/>
      <c r="P7657" s="8"/>
      <c r="U7657"/>
      <c r="V7657"/>
    </row>
    <row r="7658" spans="1:22" x14ac:dyDescent="0.25">
      <c r="A7658">
        <v>2001</v>
      </c>
      <c r="B7658">
        <v>8</v>
      </c>
      <c r="C7658">
        <v>3</v>
      </c>
      <c r="D7658">
        <v>15</v>
      </c>
      <c r="E7658" s="13">
        <v>21.5</v>
      </c>
      <c r="F7658" s="7">
        <f>(((20-15)/(MIN($E$2:$E$8761)-15))*Data[[#This Row],[temperatuur]])+18.151</f>
        <v>13.634193277310924</v>
      </c>
      <c r="G7658" s="7">
        <f>Data[[#This Row],[Tintern ]]-Data[[#This Row],[temperatuur]]</f>
        <v>-7.8658067226890758</v>
      </c>
      <c r="H7658" s="7">
        <f>ROUND(IF(Data[[#This Row],[deltaT]]&gt;0,(Data[[#This Row],[Tintern ]]-Data[[#This Row],[temperatuur]])*Uitgangspunten!$B$9,0),1)</f>
        <v>0</v>
      </c>
      <c r="I7658">
        <f>(MAX(E7634:E7657)+MIN(E7634:E7657))/20</f>
        <v>2.2350000000000003</v>
      </c>
      <c r="J7658"/>
      <c r="K7658" s="6"/>
      <c r="O7658" s="5"/>
      <c r="P7658" s="8"/>
      <c r="U7658"/>
      <c r="V7658"/>
    </row>
    <row r="7659" spans="1:22" x14ac:dyDescent="0.25">
      <c r="A7659">
        <v>2001</v>
      </c>
      <c r="B7659">
        <v>8</v>
      </c>
      <c r="C7659">
        <v>3</v>
      </c>
      <c r="D7659">
        <v>16</v>
      </c>
      <c r="E7659" s="13">
        <v>21.5</v>
      </c>
      <c r="F7659" s="7">
        <f>(((20-15)/(MIN($E$2:$E$8761)-15))*Data[[#This Row],[temperatuur]])+18.151</f>
        <v>13.634193277310924</v>
      </c>
      <c r="G7659" s="7">
        <f>Data[[#This Row],[Tintern ]]-Data[[#This Row],[temperatuur]]</f>
        <v>-7.8658067226890758</v>
      </c>
      <c r="H7659" s="7">
        <f>ROUND(IF(Data[[#This Row],[deltaT]]&gt;0,(Data[[#This Row],[Tintern ]]-Data[[#This Row],[temperatuur]])*Uitgangspunten!$B$9,0),1)</f>
        <v>0</v>
      </c>
      <c r="I7659"/>
      <c r="J7659"/>
      <c r="K7659" s="6"/>
      <c r="O7659" s="5"/>
      <c r="P7659" s="8"/>
      <c r="U7659"/>
      <c r="V7659"/>
    </row>
    <row r="7660" spans="1:22" x14ac:dyDescent="0.25">
      <c r="A7660">
        <v>2001</v>
      </c>
      <c r="B7660">
        <v>8</v>
      </c>
      <c r="C7660">
        <v>3</v>
      </c>
      <c r="D7660">
        <v>17</v>
      </c>
      <c r="E7660" s="13">
        <v>21.6</v>
      </c>
      <c r="F7660" s="7">
        <f>(((20-15)/(MIN($E$2:$E$8761)-15))*Data[[#This Row],[temperatuur]])+18.151</f>
        <v>13.613184873949578</v>
      </c>
      <c r="G7660" s="7">
        <f>Data[[#This Row],[Tintern ]]-Data[[#This Row],[temperatuur]]</f>
        <v>-7.9868151260504234</v>
      </c>
      <c r="H7660" s="7">
        <f>ROUND(IF(Data[[#This Row],[deltaT]]&gt;0,(Data[[#This Row],[Tintern ]]-Data[[#This Row],[temperatuur]])*Uitgangspunten!$B$9,0),1)</f>
        <v>0</v>
      </c>
      <c r="I7660"/>
      <c r="J7660"/>
      <c r="K7660" s="6"/>
      <c r="O7660" s="5"/>
      <c r="P7660" s="8"/>
      <c r="U7660"/>
      <c r="V7660"/>
    </row>
    <row r="7661" spans="1:22" x14ac:dyDescent="0.25">
      <c r="A7661">
        <v>2001</v>
      </c>
      <c r="B7661">
        <v>8</v>
      </c>
      <c r="C7661">
        <v>3</v>
      </c>
      <c r="D7661">
        <v>18</v>
      </c>
      <c r="E7661" s="13">
        <v>20.700000000000003</v>
      </c>
      <c r="F7661" s="7">
        <f>(((20-15)/(MIN($E$2:$E$8761)-15))*Data[[#This Row],[temperatuur]])+18.151</f>
        <v>13.80226050420168</v>
      </c>
      <c r="G7661" s="7">
        <f>Data[[#This Row],[Tintern ]]-Data[[#This Row],[temperatuur]]</f>
        <v>-6.8977394957983229</v>
      </c>
      <c r="H7661" s="7">
        <f>ROUND(IF(Data[[#This Row],[deltaT]]&gt;0,(Data[[#This Row],[Tintern ]]-Data[[#This Row],[temperatuur]])*Uitgangspunten!$B$9,0),1)</f>
        <v>0</v>
      </c>
      <c r="I7661"/>
      <c r="J7661"/>
      <c r="K7661" s="6"/>
      <c r="O7661" s="5"/>
      <c r="P7661" s="8"/>
      <c r="U7661"/>
      <c r="V7661"/>
    </row>
    <row r="7662" spans="1:22" x14ac:dyDescent="0.25">
      <c r="A7662">
        <v>2001</v>
      </c>
      <c r="B7662">
        <v>8</v>
      </c>
      <c r="C7662">
        <v>3</v>
      </c>
      <c r="D7662">
        <v>19</v>
      </c>
      <c r="E7662" s="13">
        <v>19.700000000000003</v>
      </c>
      <c r="F7662" s="7">
        <f>(((20-15)/(MIN($E$2:$E$8761)-15))*Data[[#This Row],[temperatuur]])+18.151</f>
        <v>14.012344537815125</v>
      </c>
      <c r="G7662" s="7">
        <f>Data[[#This Row],[Tintern ]]-Data[[#This Row],[temperatuur]]</f>
        <v>-5.6876554621848783</v>
      </c>
      <c r="H7662" s="7">
        <f>ROUND(IF(Data[[#This Row],[deltaT]]&gt;0,(Data[[#This Row],[Tintern ]]-Data[[#This Row],[temperatuur]])*Uitgangspunten!$B$9,0),1)</f>
        <v>0</v>
      </c>
      <c r="I7662"/>
      <c r="J7662"/>
      <c r="K7662" s="6"/>
      <c r="O7662" s="5"/>
      <c r="P7662" s="8"/>
      <c r="U7662"/>
      <c r="V7662"/>
    </row>
    <row r="7663" spans="1:22" x14ac:dyDescent="0.25">
      <c r="A7663">
        <v>2001</v>
      </c>
      <c r="B7663">
        <v>8</v>
      </c>
      <c r="C7663">
        <v>3</v>
      </c>
      <c r="D7663">
        <v>20</v>
      </c>
      <c r="E7663" s="13">
        <v>16.900000000000002</v>
      </c>
      <c r="F7663" s="7">
        <f>(((20-15)/(MIN($E$2:$E$8761)-15))*Data[[#This Row],[temperatuur]])+18.151</f>
        <v>14.600579831932773</v>
      </c>
      <c r="G7663" s="7">
        <f>Data[[#This Row],[Tintern ]]-Data[[#This Row],[temperatuur]]</f>
        <v>-2.299420168067229</v>
      </c>
      <c r="H7663" s="7">
        <f>ROUND(IF(Data[[#This Row],[deltaT]]&gt;0,(Data[[#This Row],[Tintern ]]-Data[[#This Row],[temperatuur]])*Uitgangspunten!$B$9,0),1)</f>
        <v>0</v>
      </c>
      <c r="I7663"/>
      <c r="J7663"/>
      <c r="K7663" s="6"/>
      <c r="O7663" s="5"/>
      <c r="P7663" s="8"/>
      <c r="U7663"/>
      <c r="V7663"/>
    </row>
    <row r="7664" spans="1:22" x14ac:dyDescent="0.25">
      <c r="A7664">
        <v>2001</v>
      </c>
      <c r="B7664">
        <v>8</v>
      </c>
      <c r="C7664">
        <v>3</v>
      </c>
      <c r="D7664">
        <v>23</v>
      </c>
      <c r="E7664" s="13">
        <v>15.200000000000001</v>
      </c>
      <c r="F7664" s="7">
        <f>(((20-15)/(MIN($E$2:$E$8761)-15))*Data[[#This Row],[temperatuur]])+18.151</f>
        <v>14.957722689075631</v>
      </c>
      <c r="G7664" s="7">
        <f>Data[[#This Row],[Tintern ]]-Data[[#This Row],[temperatuur]]</f>
        <v>-0.24227731092437033</v>
      </c>
      <c r="H7664" s="7">
        <f>ROUND(IF(Data[[#This Row],[deltaT]]&gt;0,(Data[[#This Row],[Tintern ]]-Data[[#This Row],[temperatuur]])*Uitgangspunten!$B$9,0),1)</f>
        <v>0</v>
      </c>
      <c r="I7664"/>
      <c r="J7664"/>
      <c r="K7664" s="6"/>
      <c r="O7664" s="5"/>
      <c r="P7664" s="8"/>
      <c r="U7664"/>
      <c r="V7664"/>
    </row>
    <row r="7665" spans="1:22" x14ac:dyDescent="0.25">
      <c r="A7665">
        <v>2001</v>
      </c>
      <c r="B7665">
        <v>8</v>
      </c>
      <c r="C7665">
        <v>3</v>
      </c>
      <c r="D7665">
        <v>24</v>
      </c>
      <c r="E7665" s="13">
        <v>16</v>
      </c>
      <c r="F7665" s="7">
        <f>(((20-15)/(MIN($E$2:$E$8761)-15))*Data[[#This Row],[temperatuur]])+18.151</f>
        <v>14.789655462184873</v>
      </c>
      <c r="G7665" s="7">
        <f>Data[[#This Row],[Tintern ]]-Data[[#This Row],[temperatuur]]</f>
        <v>-1.2103445378151267</v>
      </c>
      <c r="H7665" s="7">
        <f>ROUND(IF(Data[[#This Row],[deltaT]]&gt;0,(Data[[#This Row],[Tintern ]]-Data[[#This Row],[temperatuur]])*Uitgangspunten!$B$9,0),1)</f>
        <v>0</v>
      </c>
      <c r="I7665"/>
      <c r="J7665"/>
      <c r="K7665" s="6"/>
      <c r="O7665" s="5"/>
      <c r="P7665" s="8"/>
      <c r="U7665"/>
      <c r="V7665"/>
    </row>
    <row r="7666" spans="1:22" x14ac:dyDescent="0.25">
      <c r="A7666">
        <v>2001</v>
      </c>
      <c r="B7666">
        <v>8</v>
      </c>
      <c r="C7666">
        <v>4</v>
      </c>
      <c r="D7666">
        <v>1</v>
      </c>
      <c r="E7666" s="13">
        <v>16.400000000000002</v>
      </c>
      <c r="F7666" s="7">
        <f>(((20-15)/(MIN($E$2:$E$8761)-15))*Data[[#This Row],[temperatuur]])+18.151</f>
        <v>14.705621848739495</v>
      </c>
      <c r="G7666" s="7">
        <f>Data[[#This Row],[Tintern ]]-Data[[#This Row],[temperatuur]]</f>
        <v>-1.6943781512605067</v>
      </c>
      <c r="H7666" s="7">
        <f>ROUND(IF(Data[[#This Row],[deltaT]]&gt;0,(Data[[#This Row],[Tintern ]]-Data[[#This Row],[temperatuur]])*Uitgangspunten!$B$9,0),1)</f>
        <v>0</v>
      </c>
      <c r="I7666"/>
      <c r="J7666"/>
      <c r="K7666" s="6"/>
      <c r="O7666" s="5"/>
      <c r="P7666" s="8"/>
      <c r="U7666"/>
      <c r="V7666"/>
    </row>
    <row r="7667" spans="1:22" x14ac:dyDescent="0.25">
      <c r="A7667">
        <v>2001</v>
      </c>
      <c r="B7667">
        <v>8</v>
      </c>
      <c r="C7667">
        <v>4</v>
      </c>
      <c r="D7667">
        <v>2</v>
      </c>
      <c r="E7667" s="13">
        <v>17.100000000000001</v>
      </c>
      <c r="F7667" s="7">
        <f>(((20-15)/(MIN($E$2:$E$8761)-15))*Data[[#This Row],[temperatuur]])+18.151</f>
        <v>14.558563025210084</v>
      </c>
      <c r="G7667" s="7">
        <f>Data[[#This Row],[Tintern ]]-Data[[#This Row],[temperatuur]]</f>
        <v>-2.5414369747899173</v>
      </c>
      <c r="H7667" s="7">
        <f>ROUND(IF(Data[[#This Row],[deltaT]]&gt;0,(Data[[#This Row],[Tintern ]]-Data[[#This Row],[temperatuur]])*Uitgangspunten!$B$9,0),1)</f>
        <v>0</v>
      </c>
      <c r="I7667"/>
      <c r="J7667"/>
      <c r="K7667" s="6"/>
      <c r="O7667" s="5"/>
      <c r="P7667" s="8"/>
      <c r="U7667"/>
      <c r="V7667"/>
    </row>
    <row r="7668" spans="1:22" x14ac:dyDescent="0.25">
      <c r="A7668">
        <v>2001</v>
      </c>
      <c r="B7668">
        <v>8</v>
      </c>
      <c r="C7668">
        <v>4</v>
      </c>
      <c r="D7668">
        <v>3</v>
      </c>
      <c r="E7668" s="13">
        <v>16.5</v>
      </c>
      <c r="F7668" s="7">
        <f>(((20-15)/(MIN($E$2:$E$8761)-15))*Data[[#This Row],[temperatuur]])+18.151</f>
        <v>14.684613445378151</v>
      </c>
      <c r="G7668" s="7">
        <f>Data[[#This Row],[Tintern ]]-Data[[#This Row],[temperatuur]]</f>
        <v>-1.8153865546218491</v>
      </c>
      <c r="H7668" s="7">
        <f>ROUND(IF(Data[[#This Row],[deltaT]]&gt;0,(Data[[#This Row],[Tintern ]]-Data[[#This Row],[temperatuur]])*Uitgangspunten!$B$9,0),1)</f>
        <v>0</v>
      </c>
      <c r="I7668"/>
      <c r="J7668"/>
      <c r="K7668" s="6"/>
      <c r="O7668" s="5"/>
      <c r="P7668" s="8"/>
      <c r="U7668"/>
      <c r="V7668"/>
    </row>
    <row r="7669" spans="1:22" x14ac:dyDescent="0.25">
      <c r="A7669">
        <v>2001</v>
      </c>
      <c r="B7669">
        <v>8</v>
      </c>
      <c r="C7669">
        <v>4</v>
      </c>
      <c r="D7669">
        <v>4</v>
      </c>
      <c r="E7669" s="13">
        <v>16.2</v>
      </c>
      <c r="F7669" s="7">
        <f>(((20-15)/(MIN($E$2:$E$8761)-15))*Data[[#This Row],[temperatuur]])+18.151</f>
        <v>14.747638655462184</v>
      </c>
      <c r="G7669" s="7">
        <f>Data[[#This Row],[Tintern ]]-Data[[#This Row],[temperatuur]]</f>
        <v>-1.452361344537815</v>
      </c>
      <c r="H7669" s="7">
        <f>ROUND(IF(Data[[#This Row],[deltaT]]&gt;0,(Data[[#This Row],[Tintern ]]-Data[[#This Row],[temperatuur]])*Uitgangspunten!$B$9,0),1)</f>
        <v>0</v>
      </c>
      <c r="I7669"/>
      <c r="J7669"/>
      <c r="K7669" s="6"/>
      <c r="O7669" s="5"/>
      <c r="P7669" s="8"/>
      <c r="U7669"/>
      <c r="V7669"/>
    </row>
    <row r="7670" spans="1:22" x14ac:dyDescent="0.25">
      <c r="A7670">
        <v>2001</v>
      </c>
      <c r="B7670">
        <v>8</v>
      </c>
      <c r="C7670">
        <v>4</v>
      </c>
      <c r="D7670">
        <v>5</v>
      </c>
      <c r="E7670" s="13">
        <v>15.9</v>
      </c>
      <c r="F7670" s="7">
        <f>(((20-15)/(MIN($E$2:$E$8761)-15))*Data[[#This Row],[temperatuur]])+18.151</f>
        <v>14.810663865546218</v>
      </c>
      <c r="G7670" s="7">
        <f>Data[[#This Row],[Tintern ]]-Data[[#This Row],[temperatuur]]</f>
        <v>-1.0893361344537826</v>
      </c>
      <c r="H7670" s="7">
        <f>ROUND(IF(Data[[#This Row],[deltaT]]&gt;0,(Data[[#This Row],[Tintern ]]-Data[[#This Row],[temperatuur]])*Uitgangspunten!$B$9,0),1)</f>
        <v>0</v>
      </c>
      <c r="I7670"/>
      <c r="J7670"/>
      <c r="K7670" s="6"/>
      <c r="O7670" s="5"/>
      <c r="P7670" s="8"/>
      <c r="U7670"/>
      <c r="V7670"/>
    </row>
    <row r="7671" spans="1:22" x14ac:dyDescent="0.25">
      <c r="A7671">
        <v>2001</v>
      </c>
      <c r="B7671">
        <v>8</v>
      </c>
      <c r="C7671">
        <v>4</v>
      </c>
      <c r="D7671">
        <v>6</v>
      </c>
      <c r="E7671" s="13">
        <v>15.700000000000001</v>
      </c>
      <c r="F7671" s="7">
        <f>(((20-15)/(MIN($E$2:$E$8761)-15))*Data[[#This Row],[temperatuur]])+18.151</f>
        <v>14.852680672268907</v>
      </c>
      <c r="G7671" s="7">
        <f>Data[[#This Row],[Tintern ]]-Data[[#This Row],[temperatuur]]</f>
        <v>-0.84731932773109442</v>
      </c>
      <c r="H7671" s="7">
        <f>ROUND(IF(Data[[#This Row],[deltaT]]&gt;0,(Data[[#This Row],[Tintern ]]-Data[[#This Row],[temperatuur]])*Uitgangspunten!$B$9,0),1)</f>
        <v>0</v>
      </c>
      <c r="I7671"/>
      <c r="J7671"/>
      <c r="K7671" s="6"/>
      <c r="O7671" s="5"/>
      <c r="P7671" s="8"/>
      <c r="U7671"/>
      <c r="V7671"/>
    </row>
    <row r="7672" spans="1:22" x14ac:dyDescent="0.25">
      <c r="A7672">
        <v>2001</v>
      </c>
      <c r="B7672">
        <v>8</v>
      </c>
      <c r="C7672">
        <v>4</v>
      </c>
      <c r="D7672">
        <v>7</v>
      </c>
      <c r="E7672" s="13">
        <v>16.3</v>
      </c>
      <c r="F7672" s="7">
        <f>(((20-15)/(MIN($E$2:$E$8761)-15))*Data[[#This Row],[temperatuur]])+18.151</f>
        <v>14.72663025210084</v>
      </c>
      <c r="G7672" s="7">
        <f>Data[[#This Row],[Tintern ]]-Data[[#This Row],[temperatuur]]</f>
        <v>-1.5733697478991608</v>
      </c>
      <c r="H7672" s="7">
        <f>ROUND(IF(Data[[#This Row],[deltaT]]&gt;0,(Data[[#This Row],[Tintern ]]-Data[[#This Row],[temperatuur]])*Uitgangspunten!$B$9,0),1)</f>
        <v>0</v>
      </c>
      <c r="I7672"/>
      <c r="J7672"/>
      <c r="K7672" s="6"/>
      <c r="O7672" s="5"/>
      <c r="P7672" s="8"/>
      <c r="U7672"/>
      <c r="V7672"/>
    </row>
    <row r="7673" spans="1:22" x14ac:dyDescent="0.25">
      <c r="A7673">
        <v>2001</v>
      </c>
      <c r="B7673">
        <v>8</v>
      </c>
      <c r="C7673">
        <v>4</v>
      </c>
      <c r="D7673">
        <v>8</v>
      </c>
      <c r="E7673" s="13">
        <v>16.7</v>
      </c>
      <c r="F7673" s="7">
        <f>(((20-15)/(MIN($E$2:$E$8761)-15))*Data[[#This Row],[temperatuur]])+18.151</f>
        <v>14.642596638655462</v>
      </c>
      <c r="G7673" s="7">
        <f>Data[[#This Row],[Tintern ]]-Data[[#This Row],[temperatuur]]</f>
        <v>-2.0574033613445373</v>
      </c>
      <c r="H7673" s="7">
        <f>ROUND(IF(Data[[#This Row],[deltaT]]&gt;0,(Data[[#This Row],[Tintern ]]-Data[[#This Row],[temperatuur]])*Uitgangspunten!$B$9,0),1)</f>
        <v>0</v>
      </c>
      <c r="I7673"/>
      <c r="J7673"/>
      <c r="K7673" s="6"/>
      <c r="O7673" s="5"/>
      <c r="P7673" s="8"/>
      <c r="U7673"/>
      <c r="V7673"/>
    </row>
    <row r="7674" spans="1:22" x14ac:dyDescent="0.25">
      <c r="A7674">
        <v>2001</v>
      </c>
      <c r="B7674">
        <v>8</v>
      </c>
      <c r="C7674">
        <v>4</v>
      </c>
      <c r="D7674">
        <v>9</v>
      </c>
      <c r="E7674" s="13">
        <v>17.5</v>
      </c>
      <c r="F7674" s="7">
        <f>(((20-15)/(MIN($E$2:$E$8761)-15))*Data[[#This Row],[temperatuur]])+18.151</f>
        <v>14.474529411764706</v>
      </c>
      <c r="G7674" s="7">
        <f>Data[[#This Row],[Tintern ]]-Data[[#This Row],[temperatuur]]</f>
        <v>-3.0254705882352937</v>
      </c>
      <c r="H7674" s="7">
        <f>ROUND(IF(Data[[#This Row],[deltaT]]&gt;0,(Data[[#This Row],[Tintern ]]-Data[[#This Row],[temperatuur]])*Uitgangspunten!$B$9,0),1)</f>
        <v>0</v>
      </c>
      <c r="I7674"/>
      <c r="J7674"/>
      <c r="K7674" s="6"/>
      <c r="O7674" s="5"/>
      <c r="P7674" s="8"/>
      <c r="U7674"/>
      <c r="V7674"/>
    </row>
    <row r="7675" spans="1:22" x14ac:dyDescent="0.25">
      <c r="A7675">
        <v>2001</v>
      </c>
      <c r="B7675">
        <v>8</v>
      </c>
      <c r="C7675">
        <v>4</v>
      </c>
      <c r="D7675">
        <v>10</v>
      </c>
      <c r="E7675" s="13">
        <v>18.2</v>
      </c>
      <c r="F7675" s="7">
        <f>(((20-15)/(MIN($E$2:$E$8761)-15))*Data[[#This Row],[temperatuur]])+18.151</f>
        <v>14.327470588235293</v>
      </c>
      <c r="G7675" s="7">
        <f>Data[[#This Row],[Tintern ]]-Data[[#This Row],[temperatuur]]</f>
        <v>-3.872529411764706</v>
      </c>
      <c r="H7675" s="7">
        <f>ROUND(IF(Data[[#This Row],[deltaT]]&gt;0,(Data[[#This Row],[Tintern ]]-Data[[#This Row],[temperatuur]])*Uitgangspunten!$B$9,0),1)</f>
        <v>0</v>
      </c>
      <c r="I7675"/>
      <c r="J7675"/>
      <c r="K7675" s="6"/>
      <c r="O7675" s="5"/>
      <c r="P7675" s="8"/>
      <c r="U7675"/>
      <c r="V7675"/>
    </row>
    <row r="7676" spans="1:22" x14ac:dyDescent="0.25">
      <c r="A7676">
        <v>2001</v>
      </c>
      <c r="B7676">
        <v>8</v>
      </c>
      <c r="C7676">
        <v>4</v>
      </c>
      <c r="D7676">
        <v>11</v>
      </c>
      <c r="E7676" s="13">
        <v>20</v>
      </c>
      <c r="F7676" s="7">
        <f>(((20-15)/(MIN($E$2:$E$8761)-15))*Data[[#This Row],[temperatuur]])+18.151</f>
        <v>13.949319327731093</v>
      </c>
      <c r="G7676" s="7">
        <f>Data[[#This Row],[Tintern ]]-Data[[#This Row],[temperatuur]]</f>
        <v>-6.050680672268907</v>
      </c>
      <c r="H7676" s="7">
        <f>ROUND(IF(Data[[#This Row],[deltaT]]&gt;0,(Data[[#This Row],[Tintern ]]-Data[[#This Row],[temperatuur]])*Uitgangspunten!$B$9,0),1)</f>
        <v>0</v>
      </c>
      <c r="I7676"/>
      <c r="J7676"/>
      <c r="K7676" s="6"/>
      <c r="O7676" s="5"/>
      <c r="P7676" s="8"/>
      <c r="U7676"/>
      <c r="V7676"/>
    </row>
    <row r="7677" spans="1:22" x14ac:dyDescent="0.25">
      <c r="A7677">
        <v>2001</v>
      </c>
      <c r="B7677">
        <v>8</v>
      </c>
      <c r="C7677">
        <v>4</v>
      </c>
      <c r="D7677">
        <v>12</v>
      </c>
      <c r="E7677" s="13">
        <v>19.900000000000002</v>
      </c>
      <c r="F7677" s="7">
        <f>(((20-15)/(MIN($E$2:$E$8761)-15))*Data[[#This Row],[temperatuur]])+18.151</f>
        <v>13.970327731092436</v>
      </c>
      <c r="G7677" s="7">
        <f>Data[[#This Row],[Tintern ]]-Data[[#This Row],[temperatuur]]</f>
        <v>-5.9296722689075665</v>
      </c>
      <c r="H7677" s="7">
        <f>ROUND(IF(Data[[#This Row],[deltaT]]&gt;0,(Data[[#This Row],[Tintern ]]-Data[[#This Row],[temperatuur]])*Uitgangspunten!$B$9,0),1)</f>
        <v>0</v>
      </c>
      <c r="I7677"/>
      <c r="J7677"/>
      <c r="K7677" s="6"/>
      <c r="O7677" s="5"/>
      <c r="P7677" s="8"/>
      <c r="U7677"/>
      <c r="V7677"/>
    </row>
    <row r="7678" spans="1:22" x14ac:dyDescent="0.25">
      <c r="A7678">
        <v>2001</v>
      </c>
      <c r="B7678">
        <v>8</v>
      </c>
      <c r="C7678">
        <v>4</v>
      </c>
      <c r="D7678">
        <v>13</v>
      </c>
      <c r="E7678" s="13">
        <v>21.200000000000003</v>
      </c>
      <c r="F7678" s="7">
        <f>(((20-15)/(MIN($E$2:$E$8761)-15))*Data[[#This Row],[temperatuur]])+18.151</f>
        <v>13.697218487394956</v>
      </c>
      <c r="G7678" s="7">
        <f>Data[[#This Row],[Tintern ]]-Data[[#This Row],[temperatuur]]</f>
        <v>-7.502781512605047</v>
      </c>
      <c r="H7678" s="7">
        <f>ROUND(IF(Data[[#This Row],[deltaT]]&gt;0,(Data[[#This Row],[Tintern ]]-Data[[#This Row],[temperatuur]])*Uitgangspunten!$B$9,0),1)</f>
        <v>0</v>
      </c>
      <c r="I7678"/>
      <c r="J7678"/>
      <c r="K7678" s="6"/>
      <c r="O7678" s="5"/>
      <c r="P7678" s="8"/>
      <c r="U7678"/>
      <c r="V7678"/>
    </row>
    <row r="7679" spans="1:22" x14ac:dyDescent="0.25">
      <c r="A7679">
        <v>2001</v>
      </c>
      <c r="B7679">
        <v>8</v>
      </c>
      <c r="C7679">
        <v>4</v>
      </c>
      <c r="D7679">
        <v>14</v>
      </c>
      <c r="E7679" s="13">
        <v>21</v>
      </c>
      <c r="F7679" s="7">
        <f>(((20-15)/(MIN($E$2:$E$8761)-15))*Data[[#This Row],[temperatuur]])+18.151</f>
        <v>13.739235294117647</v>
      </c>
      <c r="G7679" s="7">
        <f>Data[[#This Row],[Tintern ]]-Data[[#This Row],[temperatuur]]</f>
        <v>-7.2607647058823535</v>
      </c>
      <c r="H7679" s="7">
        <f>ROUND(IF(Data[[#This Row],[deltaT]]&gt;0,(Data[[#This Row],[Tintern ]]-Data[[#This Row],[temperatuur]])*Uitgangspunten!$B$9,0),1)</f>
        <v>0</v>
      </c>
      <c r="I7679"/>
      <c r="J7679"/>
      <c r="K7679" s="6"/>
      <c r="O7679" s="5"/>
      <c r="P7679" s="8"/>
      <c r="U7679"/>
      <c r="V7679"/>
    </row>
    <row r="7680" spans="1:22" x14ac:dyDescent="0.25">
      <c r="A7680">
        <v>2001</v>
      </c>
      <c r="B7680">
        <v>8</v>
      </c>
      <c r="C7680">
        <v>4</v>
      </c>
      <c r="D7680">
        <v>15</v>
      </c>
      <c r="E7680" s="13">
        <v>20.700000000000003</v>
      </c>
      <c r="F7680" s="7">
        <f>(((20-15)/(MIN($E$2:$E$8761)-15))*Data[[#This Row],[temperatuur]])+18.151</f>
        <v>13.80226050420168</v>
      </c>
      <c r="G7680" s="7">
        <f>Data[[#This Row],[Tintern ]]-Data[[#This Row],[temperatuur]]</f>
        <v>-6.8977394957983229</v>
      </c>
      <c r="H7680" s="7">
        <f>ROUND(IF(Data[[#This Row],[deltaT]]&gt;0,(Data[[#This Row],[Tintern ]]-Data[[#This Row],[temperatuur]])*Uitgangspunten!$B$9,0),1)</f>
        <v>0</v>
      </c>
      <c r="I7680"/>
      <c r="J7680"/>
      <c r="K7680" s="6"/>
      <c r="O7680" s="5"/>
      <c r="P7680" s="8"/>
      <c r="U7680"/>
      <c r="V7680"/>
    </row>
    <row r="7681" spans="1:22" x14ac:dyDescent="0.25">
      <c r="A7681">
        <v>2001</v>
      </c>
      <c r="B7681">
        <v>8</v>
      </c>
      <c r="C7681">
        <v>4</v>
      </c>
      <c r="D7681">
        <v>16</v>
      </c>
      <c r="E7681" s="13">
        <v>20.6</v>
      </c>
      <c r="F7681" s="7">
        <f>(((20-15)/(MIN($E$2:$E$8761)-15))*Data[[#This Row],[temperatuur]])+18.151</f>
        <v>13.823268907563024</v>
      </c>
      <c r="G7681" s="7">
        <f>Data[[#This Row],[Tintern ]]-Data[[#This Row],[temperatuur]]</f>
        <v>-6.776731092436977</v>
      </c>
      <c r="H7681" s="7">
        <f>ROUND(IF(Data[[#This Row],[deltaT]]&gt;0,(Data[[#This Row],[Tintern ]]-Data[[#This Row],[temperatuur]])*Uitgangspunten!$B$9,0),1)</f>
        <v>0</v>
      </c>
      <c r="I7681"/>
      <c r="J7681"/>
      <c r="K7681" s="6"/>
      <c r="O7681" s="5"/>
      <c r="P7681" s="8"/>
      <c r="U7681"/>
      <c r="V7681"/>
    </row>
    <row r="7682" spans="1:22" x14ac:dyDescent="0.25">
      <c r="A7682">
        <v>2001</v>
      </c>
      <c r="B7682">
        <v>8</v>
      </c>
      <c r="C7682">
        <v>4</v>
      </c>
      <c r="D7682">
        <v>17</v>
      </c>
      <c r="E7682" s="13">
        <v>20.200000000000003</v>
      </c>
      <c r="F7682" s="7">
        <f>(((20-15)/(MIN($E$2:$E$8761)-15))*Data[[#This Row],[temperatuur]])+18.151</f>
        <v>13.907302521008402</v>
      </c>
      <c r="G7682" s="7">
        <f>Data[[#This Row],[Tintern ]]-Data[[#This Row],[temperatuur]]</f>
        <v>-6.2926974789916006</v>
      </c>
      <c r="H7682" s="7">
        <f>ROUND(IF(Data[[#This Row],[deltaT]]&gt;0,(Data[[#This Row],[Tintern ]]-Data[[#This Row],[temperatuur]])*Uitgangspunten!$B$9,0),1)</f>
        <v>0</v>
      </c>
      <c r="I7682">
        <f>(MAX(E7658:E7681)+MIN(E7658:E7681))/20</f>
        <v>1.8400000000000003</v>
      </c>
      <c r="J7682"/>
      <c r="K7682" s="6"/>
      <c r="O7682" s="5"/>
      <c r="P7682" s="8"/>
      <c r="U7682"/>
      <c r="V7682"/>
    </row>
    <row r="7683" spans="1:22" x14ac:dyDescent="0.25">
      <c r="A7683">
        <v>2001</v>
      </c>
      <c r="B7683">
        <v>8</v>
      </c>
      <c r="C7683">
        <v>4</v>
      </c>
      <c r="D7683">
        <v>18</v>
      </c>
      <c r="E7683" s="13">
        <v>19.5</v>
      </c>
      <c r="F7683" s="7">
        <f>(((20-15)/(MIN($E$2:$E$8761)-15))*Data[[#This Row],[temperatuur]])+18.151</f>
        <v>14.054361344537815</v>
      </c>
      <c r="G7683" s="7">
        <f>Data[[#This Row],[Tintern ]]-Data[[#This Row],[temperatuur]]</f>
        <v>-5.4456386554621847</v>
      </c>
      <c r="H7683" s="7">
        <f>ROUND(IF(Data[[#This Row],[deltaT]]&gt;0,(Data[[#This Row],[Tintern ]]-Data[[#This Row],[temperatuur]])*Uitgangspunten!$B$9,0),1)</f>
        <v>0</v>
      </c>
      <c r="I7683"/>
      <c r="J7683"/>
      <c r="K7683" s="6"/>
      <c r="O7683" s="5"/>
      <c r="P7683" s="8"/>
      <c r="U7683"/>
      <c r="V7683"/>
    </row>
    <row r="7684" spans="1:22" x14ac:dyDescent="0.25">
      <c r="A7684">
        <v>2001</v>
      </c>
      <c r="B7684">
        <v>8</v>
      </c>
      <c r="C7684">
        <v>4</v>
      </c>
      <c r="D7684">
        <v>19</v>
      </c>
      <c r="E7684" s="13">
        <v>17.900000000000002</v>
      </c>
      <c r="F7684" s="7">
        <f>(((20-15)/(MIN($E$2:$E$8761)-15))*Data[[#This Row],[temperatuur]])+18.151</f>
        <v>14.390495798319327</v>
      </c>
      <c r="G7684" s="7">
        <f>Data[[#This Row],[Tintern ]]-Data[[#This Row],[temperatuur]]</f>
        <v>-3.5095042016806755</v>
      </c>
      <c r="H7684" s="7">
        <f>ROUND(IF(Data[[#This Row],[deltaT]]&gt;0,(Data[[#This Row],[Tintern ]]-Data[[#This Row],[temperatuur]])*Uitgangspunten!$B$9,0),1)</f>
        <v>0</v>
      </c>
      <c r="I7684"/>
      <c r="J7684"/>
      <c r="K7684" s="6"/>
      <c r="O7684" s="5"/>
      <c r="P7684" s="8"/>
      <c r="U7684"/>
      <c r="V7684"/>
    </row>
    <row r="7685" spans="1:22" x14ac:dyDescent="0.25">
      <c r="A7685">
        <v>2001</v>
      </c>
      <c r="B7685">
        <v>8</v>
      </c>
      <c r="C7685">
        <v>4</v>
      </c>
      <c r="D7685">
        <v>20</v>
      </c>
      <c r="E7685" s="13">
        <v>16.2</v>
      </c>
      <c r="F7685" s="7">
        <f>(((20-15)/(MIN($E$2:$E$8761)-15))*Data[[#This Row],[temperatuur]])+18.151</f>
        <v>14.747638655462184</v>
      </c>
      <c r="G7685" s="7">
        <f>Data[[#This Row],[Tintern ]]-Data[[#This Row],[temperatuur]]</f>
        <v>-1.452361344537815</v>
      </c>
      <c r="H7685" s="7">
        <f>ROUND(IF(Data[[#This Row],[deltaT]]&gt;0,(Data[[#This Row],[Tintern ]]-Data[[#This Row],[temperatuur]])*Uitgangspunten!$B$9,0),1)</f>
        <v>0</v>
      </c>
      <c r="I7685"/>
      <c r="J7685"/>
      <c r="K7685" s="6"/>
      <c r="O7685" s="5"/>
      <c r="P7685" s="8"/>
      <c r="U7685"/>
      <c r="V7685"/>
    </row>
    <row r="7686" spans="1:22" x14ac:dyDescent="0.25">
      <c r="A7686">
        <v>2001</v>
      </c>
      <c r="B7686">
        <v>8</v>
      </c>
      <c r="C7686">
        <v>5</v>
      </c>
      <c r="D7686">
        <v>8</v>
      </c>
      <c r="E7686" s="13">
        <v>15.8</v>
      </c>
      <c r="F7686" s="7">
        <f>(((20-15)/(MIN($E$2:$E$8761)-15))*Data[[#This Row],[temperatuur]])+18.151</f>
        <v>14.831672268907562</v>
      </c>
      <c r="G7686" s="7">
        <f>Data[[#This Row],[Tintern ]]-Data[[#This Row],[temperatuur]]</f>
        <v>-0.96832773109243853</v>
      </c>
      <c r="H7686" s="7">
        <f>ROUND(IF(Data[[#This Row],[deltaT]]&gt;0,(Data[[#This Row],[Tintern ]]-Data[[#This Row],[temperatuur]])*Uitgangspunten!$B$9,0),1)</f>
        <v>0</v>
      </c>
      <c r="I7686"/>
      <c r="J7686"/>
      <c r="K7686" s="6"/>
      <c r="O7686" s="5"/>
      <c r="P7686" s="8"/>
      <c r="U7686"/>
      <c r="V7686"/>
    </row>
    <row r="7687" spans="1:22" x14ac:dyDescent="0.25">
      <c r="A7687">
        <v>2001</v>
      </c>
      <c r="B7687">
        <v>8</v>
      </c>
      <c r="C7687">
        <v>5</v>
      </c>
      <c r="D7687">
        <v>9</v>
      </c>
      <c r="E7687" s="13">
        <v>17.2</v>
      </c>
      <c r="F7687" s="7">
        <f>(((20-15)/(MIN($E$2:$E$8761)-15))*Data[[#This Row],[temperatuur]])+18.151</f>
        <v>14.53755462184874</v>
      </c>
      <c r="G7687" s="7">
        <f>Data[[#This Row],[Tintern ]]-Data[[#This Row],[temperatuur]]</f>
        <v>-2.6624453781512596</v>
      </c>
      <c r="H7687" s="7">
        <f>ROUND(IF(Data[[#This Row],[deltaT]]&gt;0,(Data[[#This Row],[Tintern ]]-Data[[#This Row],[temperatuur]])*Uitgangspunten!$B$9,0),1)</f>
        <v>0</v>
      </c>
      <c r="I7687"/>
      <c r="J7687"/>
      <c r="K7687" s="6"/>
      <c r="O7687" s="5"/>
      <c r="P7687" s="8"/>
      <c r="U7687"/>
      <c r="V7687"/>
    </row>
    <row r="7688" spans="1:22" x14ac:dyDescent="0.25">
      <c r="A7688">
        <v>2001</v>
      </c>
      <c r="B7688">
        <v>8</v>
      </c>
      <c r="C7688">
        <v>5</v>
      </c>
      <c r="D7688">
        <v>10</v>
      </c>
      <c r="E7688" s="13">
        <v>19.100000000000001</v>
      </c>
      <c r="F7688" s="7">
        <f>(((20-15)/(MIN($E$2:$E$8761)-15))*Data[[#This Row],[temperatuur]])+18.151</f>
        <v>14.138394957983193</v>
      </c>
      <c r="G7688" s="7">
        <f>Data[[#This Row],[Tintern ]]-Data[[#This Row],[temperatuur]]</f>
        <v>-4.9616050420168083</v>
      </c>
      <c r="H7688" s="7">
        <f>ROUND(IF(Data[[#This Row],[deltaT]]&gt;0,(Data[[#This Row],[Tintern ]]-Data[[#This Row],[temperatuur]])*Uitgangspunten!$B$9,0),1)</f>
        <v>0</v>
      </c>
      <c r="I7688"/>
      <c r="J7688"/>
      <c r="K7688" s="6"/>
      <c r="O7688" s="5"/>
      <c r="P7688" s="8"/>
      <c r="U7688"/>
      <c r="V7688"/>
    </row>
    <row r="7689" spans="1:22" x14ac:dyDescent="0.25">
      <c r="A7689">
        <v>2001</v>
      </c>
      <c r="B7689">
        <v>8</v>
      </c>
      <c r="C7689">
        <v>5</v>
      </c>
      <c r="D7689">
        <v>11</v>
      </c>
      <c r="E7689" s="13">
        <v>18.2</v>
      </c>
      <c r="F7689" s="7">
        <f>(((20-15)/(MIN($E$2:$E$8761)-15))*Data[[#This Row],[temperatuur]])+18.151</f>
        <v>14.327470588235293</v>
      </c>
      <c r="G7689" s="7">
        <f>Data[[#This Row],[Tintern ]]-Data[[#This Row],[temperatuur]]</f>
        <v>-3.872529411764706</v>
      </c>
      <c r="H7689" s="7">
        <f>ROUND(IF(Data[[#This Row],[deltaT]]&gt;0,(Data[[#This Row],[Tintern ]]-Data[[#This Row],[temperatuur]])*Uitgangspunten!$B$9,0),1)</f>
        <v>0</v>
      </c>
      <c r="I7689"/>
      <c r="J7689"/>
      <c r="K7689" s="6"/>
      <c r="O7689" s="5"/>
      <c r="P7689" s="8"/>
      <c r="U7689"/>
      <c r="V7689"/>
    </row>
    <row r="7690" spans="1:22" x14ac:dyDescent="0.25">
      <c r="A7690">
        <v>2001</v>
      </c>
      <c r="B7690">
        <v>8</v>
      </c>
      <c r="C7690">
        <v>5</v>
      </c>
      <c r="D7690">
        <v>12</v>
      </c>
      <c r="E7690" s="13">
        <v>19.3</v>
      </c>
      <c r="F7690" s="7">
        <f>(((20-15)/(MIN($E$2:$E$8761)-15))*Data[[#This Row],[temperatuur]])+18.151</f>
        <v>14.096378151260504</v>
      </c>
      <c r="G7690" s="7">
        <f>Data[[#This Row],[Tintern ]]-Data[[#This Row],[temperatuur]]</f>
        <v>-5.2036218487394965</v>
      </c>
      <c r="H7690" s="7">
        <f>ROUND(IF(Data[[#This Row],[deltaT]]&gt;0,(Data[[#This Row],[Tintern ]]-Data[[#This Row],[temperatuur]])*Uitgangspunten!$B$9,0),1)</f>
        <v>0</v>
      </c>
      <c r="I7690"/>
      <c r="J7690"/>
      <c r="K7690" s="6"/>
      <c r="O7690" s="5"/>
      <c r="P7690" s="8"/>
      <c r="U7690"/>
      <c r="V7690"/>
    </row>
    <row r="7691" spans="1:22" x14ac:dyDescent="0.25">
      <c r="A7691">
        <v>2001</v>
      </c>
      <c r="B7691">
        <v>8</v>
      </c>
      <c r="C7691">
        <v>5</v>
      </c>
      <c r="D7691">
        <v>13</v>
      </c>
      <c r="E7691" s="13">
        <v>19.200000000000003</v>
      </c>
      <c r="F7691" s="7">
        <f>(((20-15)/(MIN($E$2:$E$8761)-15))*Data[[#This Row],[temperatuur]])+18.151</f>
        <v>14.117386554621849</v>
      </c>
      <c r="G7691" s="7">
        <f>Data[[#This Row],[Tintern ]]-Data[[#This Row],[temperatuur]]</f>
        <v>-5.0826134453781542</v>
      </c>
      <c r="H7691" s="7">
        <f>ROUND(IF(Data[[#This Row],[deltaT]]&gt;0,(Data[[#This Row],[Tintern ]]-Data[[#This Row],[temperatuur]])*Uitgangspunten!$B$9,0),1)</f>
        <v>0</v>
      </c>
      <c r="I7691"/>
      <c r="J7691"/>
      <c r="K7691" s="6"/>
      <c r="O7691" s="5"/>
      <c r="P7691" s="8"/>
      <c r="U7691"/>
      <c r="V7691"/>
    </row>
    <row r="7692" spans="1:22" x14ac:dyDescent="0.25">
      <c r="A7692">
        <v>2001</v>
      </c>
      <c r="B7692">
        <v>8</v>
      </c>
      <c r="C7692">
        <v>5</v>
      </c>
      <c r="D7692">
        <v>14</v>
      </c>
      <c r="E7692" s="13">
        <v>17.600000000000001</v>
      </c>
      <c r="F7692" s="7">
        <f>(((20-15)/(MIN($E$2:$E$8761)-15))*Data[[#This Row],[temperatuur]])+18.151</f>
        <v>14.45352100840336</v>
      </c>
      <c r="G7692" s="7">
        <f>Data[[#This Row],[Tintern ]]-Data[[#This Row],[temperatuur]]</f>
        <v>-3.1464789915966414</v>
      </c>
      <c r="H7692" s="7">
        <f>ROUND(IF(Data[[#This Row],[deltaT]]&gt;0,(Data[[#This Row],[Tintern ]]-Data[[#This Row],[temperatuur]])*Uitgangspunten!$B$9,0),1)</f>
        <v>0</v>
      </c>
      <c r="I7692"/>
      <c r="J7692"/>
      <c r="K7692" s="6"/>
      <c r="O7692" s="5"/>
      <c r="P7692" s="8"/>
      <c r="U7692"/>
      <c r="V7692"/>
    </row>
    <row r="7693" spans="1:22" x14ac:dyDescent="0.25">
      <c r="A7693">
        <v>2001</v>
      </c>
      <c r="B7693">
        <v>8</v>
      </c>
      <c r="C7693">
        <v>5</v>
      </c>
      <c r="D7693">
        <v>15</v>
      </c>
      <c r="E7693" s="13">
        <v>19</v>
      </c>
      <c r="F7693" s="7">
        <f>(((20-15)/(MIN($E$2:$E$8761)-15))*Data[[#This Row],[temperatuur]])+18.151</f>
        <v>14.159403361344538</v>
      </c>
      <c r="G7693" s="7">
        <f>Data[[#This Row],[Tintern ]]-Data[[#This Row],[temperatuur]]</f>
        <v>-4.8405966386554624</v>
      </c>
      <c r="H7693" s="7">
        <f>ROUND(IF(Data[[#This Row],[deltaT]]&gt;0,(Data[[#This Row],[Tintern ]]-Data[[#This Row],[temperatuur]])*Uitgangspunten!$B$9,0),1)</f>
        <v>0</v>
      </c>
      <c r="I7693"/>
      <c r="J7693"/>
      <c r="K7693" s="6"/>
      <c r="O7693" s="5"/>
      <c r="P7693" s="8"/>
      <c r="U7693"/>
      <c r="V7693"/>
    </row>
    <row r="7694" spans="1:22" x14ac:dyDescent="0.25">
      <c r="A7694">
        <v>2001</v>
      </c>
      <c r="B7694">
        <v>8</v>
      </c>
      <c r="C7694">
        <v>5</v>
      </c>
      <c r="D7694">
        <v>16</v>
      </c>
      <c r="E7694" s="13">
        <v>18.5</v>
      </c>
      <c r="F7694" s="7">
        <f>(((20-15)/(MIN($E$2:$E$8761)-15))*Data[[#This Row],[temperatuur]])+18.151</f>
        <v>14.26444537815126</v>
      </c>
      <c r="G7694" s="7">
        <f>Data[[#This Row],[Tintern ]]-Data[[#This Row],[temperatuur]]</f>
        <v>-4.2355546218487401</v>
      </c>
      <c r="H7694" s="7">
        <f>ROUND(IF(Data[[#This Row],[deltaT]]&gt;0,(Data[[#This Row],[Tintern ]]-Data[[#This Row],[temperatuur]])*Uitgangspunten!$B$9,0),1)</f>
        <v>0</v>
      </c>
      <c r="I7694"/>
      <c r="J7694"/>
      <c r="K7694" s="6"/>
      <c r="O7694" s="5"/>
      <c r="P7694" s="8"/>
      <c r="U7694"/>
      <c r="V7694"/>
    </row>
    <row r="7695" spans="1:22" x14ac:dyDescent="0.25">
      <c r="A7695">
        <v>2001</v>
      </c>
      <c r="B7695">
        <v>8</v>
      </c>
      <c r="C7695">
        <v>5</v>
      </c>
      <c r="D7695">
        <v>17</v>
      </c>
      <c r="E7695" s="13">
        <v>19.200000000000003</v>
      </c>
      <c r="F7695" s="7">
        <f>(((20-15)/(MIN($E$2:$E$8761)-15))*Data[[#This Row],[temperatuur]])+18.151</f>
        <v>14.117386554621849</v>
      </c>
      <c r="G7695" s="7">
        <f>Data[[#This Row],[Tintern ]]-Data[[#This Row],[temperatuur]]</f>
        <v>-5.0826134453781542</v>
      </c>
      <c r="H7695" s="7">
        <f>ROUND(IF(Data[[#This Row],[deltaT]]&gt;0,(Data[[#This Row],[Tintern ]]-Data[[#This Row],[temperatuur]])*Uitgangspunten!$B$9,0),1)</f>
        <v>0</v>
      </c>
      <c r="I7695"/>
      <c r="J7695"/>
      <c r="K7695" s="6"/>
      <c r="O7695" s="5"/>
      <c r="P7695" s="8"/>
      <c r="U7695"/>
      <c r="V7695"/>
    </row>
    <row r="7696" spans="1:22" x14ac:dyDescent="0.25">
      <c r="A7696">
        <v>2001</v>
      </c>
      <c r="B7696">
        <v>8</v>
      </c>
      <c r="C7696">
        <v>5</v>
      </c>
      <c r="D7696">
        <v>18</v>
      </c>
      <c r="E7696" s="13">
        <v>18.100000000000001</v>
      </c>
      <c r="F7696" s="7">
        <f>(((20-15)/(MIN($E$2:$E$8761)-15))*Data[[#This Row],[temperatuur]])+18.151</f>
        <v>14.348478991596638</v>
      </c>
      <c r="G7696" s="7">
        <f>Data[[#This Row],[Tintern ]]-Data[[#This Row],[temperatuur]]</f>
        <v>-3.7515210084033637</v>
      </c>
      <c r="H7696" s="7">
        <f>ROUND(IF(Data[[#This Row],[deltaT]]&gt;0,(Data[[#This Row],[Tintern ]]-Data[[#This Row],[temperatuur]])*Uitgangspunten!$B$9,0),1)</f>
        <v>0</v>
      </c>
      <c r="I7696"/>
      <c r="J7696"/>
      <c r="K7696" s="6"/>
      <c r="O7696" s="5"/>
      <c r="P7696" s="8"/>
      <c r="U7696"/>
      <c r="V7696"/>
    </row>
    <row r="7697" spans="1:22" x14ac:dyDescent="0.25">
      <c r="A7697">
        <v>2001</v>
      </c>
      <c r="B7697">
        <v>8</v>
      </c>
      <c r="C7697">
        <v>5</v>
      </c>
      <c r="D7697">
        <v>19</v>
      </c>
      <c r="E7697" s="13">
        <v>16.5</v>
      </c>
      <c r="F7697" s="7">
        <f>(((20-15)/(MIN($E$2:$E$8761)-15))*Data[[#This Row],[temperatuur]])+18.151</f>
        <v>14.684613445378151</v>
      </c>
      <c r="G7697" s="7">
        <f>Data[[#This Row],[Tintern ]]-Data[[#This Row],[temperatuur]]</f>
        <v>-1.8153865546218491</v>
      </c>
      <c r="H7697" s="7">
        <f>ROUND(IF(Data[[#This Row],[deltaT]]&gt;0,(Data[[#This Row],[Tintern ]]-Data[[#This Row],[temperatuur]])*Uitgangspunten!$B$9,0),1)</f>
        <v>0</v>
      </c>
      <c r="I7697"/>
      <c r="J7697"/>
      <c r="K7697" s="6"/>
      <c r="O7697" s="5"/>
      <c r="P7697" s="8"/>
      <c r="U7697"/>
      <c r="V7697"/>
    </row>
    <row r="7698" spans="1:22" x14ac:dyDescent="0.25">
      <c r="A7698">
        <v>2001</v>
      </c>
      <c r="B7698">
        <v>8</v>
      </c>
      <c r="C7698">
        <v>6</v>
      </c>
      <c r="D7698">
        <v>7</v>
      </c>
      <c r="E7698" s="13">
        <v>17.3</v>
      </c>
      <c r="F7698" s="7">
        <f>(((20-15)/(MIN($E$2:$E$8761)-15))*Data[[#This Row],[temperatuur]])+18.151</f>
        <v>14.516546218487395</v>
      </c>
      <c r="G7698" s="7">
        <f>Data[[#This Row],[Tintern ]]-Data[[#This Row],[temperatuur]]</f>
        <v>-2.7834537815126055</v>
      </c>
      <c r="H7698" s="7">
        <f>ROUND(IF(Data[[#This Row],[deltaT]]&gt;0,(Data[[#This Row],[Tintern ]]-Data[[#This Row],[temperatuur]])*Uitgangspunten!$B$9,0),1)</f>
        <v>0</v>
      </c>
      <c r="I7698"/>
      <c r="J7698"/>
      <c r="K7698" s="6"/>
      <c r="O7698" s="5"/>
      <c r="P7698" s="8"/>
      <c r="U7698"/>
      <c r="V7698"/>
    </row>
    <row r="7699" spans="1:22" x14ac:dyDescent="0.25">
      <c r="A7699">
        <v>2001</v>
      </c>
      <c r="B7699">
        <v>8</v>
      </c>
      <c r="C7699">
        <v>6</v>
      </c>
      <c r="D7699">
        <v>8</v>
      </c>
      <c r="E7699" s="13">
        <v>17.900000000000002</v>
      </c>
      <c r="F7699" s="7">
        <f>(((20-15)/(MIN($E$2:$E$8761)-15))*Data[[#This Row],[temperatuur]])+18.151</f>
        <v>14.390495798319327</v>
      </c>
      <c r="G7699" s="7">
        <f>Data[[#This Row],[Tintern ]]-Data[[#This Row],[temperatuur]]</f>
        <v>-3.5095042016806755</v>
      </c>
      <c r="H7699" s="7">
        <f>ROUND(IF(Data[[#This Row],[deltaT]]&gt;0,(Data[[#This Row],[Tintern ]]-Data[[#This Row],[temperatuur]])*Uitgangspunten!$B$9,0),1)</f>
        <v>0</v>
      </c>
      <c r="I7699"/>
      <c r="J7699"/>
      <c r="K7699" s="6"/>
      <c r="O7699" s="5"/>
      <c r="P7699" s="8"/>
      <c r="U7699"/>
      <c r="V7699"/>
    </row>
    <row r="7700" spans="1:22" x14ac:dyDescent="0.25">
      <c r="A7700">
        <v>2001</v>
      </c>
      <c r="B7700">
        <v>8</v>
      </c>
      <c r="C7700">
        <v>6</v>
      </c>
      <c r="D7700">
        <v>9</v>
      </c>
      <c r="E7700" s="13">
        <v>18.7</v>
      </c>
      <c r="F7700" s="7">
        <f>(((20-15)/(MIN($E$2:$E$8761)-15))*Data[[#This Row],[temperatuur]])+18.151</f>
        <v>14.222428571428571</v>
      </c>
      <c r="G7700" s="7">
        <f>Data[[#This Row],[Tintern ]]-Data[[#This Row],[temperatuur]]</f>
        <v>-4.4775714285714283</v>
      </c>
      <c r="H7700" s="7">
        <f>ROUND(IF(Data[[#This Row],[deltaT]]&gt;0,(Data[[#This Row],[Tintern ]]-Data[[#This Row],[temperatuur]])*Uitgangspunten!$B$9,0),1)</f>
        <v>0</v>
      </c>
      <c r="I7700"/>
      <c r="J7700"/>
      <c r="K7700" s="6"/>
      <c r="O7700" s="5"/>
      <c r="P7700" s="8"/>
      <c r="U7700"/>
      <c r="V7700"/>
    </row>
    <row r="7701" spans="1:22" x14ac:dyDescent="0.25">
      <c r="A7701">
        <v>2001</v>
      </c>
      <c r="B7701">
        <v>8</v>
      </c>
      <c r="C7701">
        <v>6</v>
      </c>
      <c r="D7701">
        <v>10</v>
      </c>
      <c r="E7701" s="13">
        <v>20.100000000000001</v>
      </c>
      <c r="F7701" s="7">
        <f>(((20-15)/(MIN($E$2:$E$8761)-15))*Data[[#This Row],[temperatuur]])+18.151</f>
        <v>13.928310924369747</v>
      </c>
      <c r="G7701" s="7">
        <f>Data[[#This Row],[Tintern ]]-Data[[#This Row],[temperatuur]]</f>
        <v>-6.1716890756302547</v>
      </c>
      <c r="H7701" s="7">
        <f>ROUND(IF(Data[[#This Row],[deltaT]]&gt;0,(Data[[#This Row],[Tintern ]]-Data[[#This Row],[temperatuur]])*Uitgangspunten!$B$9,0),1)</f>
        <v>0</v>
      </c>
      <c r="I7701"/>
      <c r="J7701"/>
      <c r="K7701" s="6"/>
      <c r="O7701" s="5"/>
      <c r="P7701" s="8"/>
      <c r="U7701"/>
      <c r="V7701"/>
    </row>
    <row r="7702" spans="1:22" x14ac:dyDescent="0.25">
      <c r="A7702">
        <v>2001</v>
      </c>
      <c r="B7702">
        <v>8</v>
      </c>
      <c r="C7702">
        <v>6</v>
      </c>
      <c r="D7702">
        <v>11</v>
      </c>
      <c r="E7702" s="13">
        <v>21.3</v>
      </c>
      <c r="F7702" s="7">
        <f>(((20-15)/(MIN($E$2:$E$8761)-15))*Data[[#This Row],[temperatuur]])+18.151</f>
        <v>13.676210084033613</v>
      </c>
      <c r="G7702" s="7">
        <f>Data[[#This Row],[Tintern ]]-Data[[#This Row],[temperatuur]]</f>
        <v>-7.6237899159663876</v>
      </c>
      <c r="H7702" s="7">
        <f>ROUND(IF(Data[[#This Row],[deltaT]]&gt;0,(Data[[#This Row],[Tintern ]]-Data[[#This Row],[temperatuur]])*Uitgangspunten!$B$9,0),1)</f>
        <v>0</v>
      </c>
      <c r="I7702"/>
      <c r="J7702"/>
      <c r="K7702" s="6"/>
      <c r="O7702" s="5"/>
      <c r="P7702" s="8"/>
      <c r="U7702"/>
      <c r="V7702"/>
    </row>
    <row r="7703" spans="1:22" x14ac:dyDescent="0.25">
      <c r="A7703">
        <v>2001</v>
      </c>
      <c r="B7703">
        <v>8</v>
      </c>
      <c r="C7703">
        <v>6</v>
      </c>
      <c r="D7703">
        <v>12</v>
      </c>
      <c r="E7703" s="13">
        <v>20.100000000000001</v>
      </c>
      <c r="F7703" s="7">
        <f>(((20-15)/(MIN($E$2:$E$8761)-15))*Data[[#This Row],[temperatuur]])+18.151</f>
        <v>13.928310924369747</v>
      </c>
      <c r="G7703" s="7">
        <f>Data[[#This Row],[Tintern ]]-Data[[#This Row],[temperatuur]]</f>
        <v>-6.1716890756302547</v>
      </c>
      <c r="H7703" s="7">
        <f>ROUND(IF(Data[[#This Row],[deltaT]]&gt;0,(Data[[#This Row],[Tintern ]]-Data[[#This Row],[temperatuur]])*Uitgangspunten!$B$9,0),1)</f>
        <v>0</v>
      </c>
      <c r="I7703"/>
      <c r="J7703"/>
      <c r="K7703" s="6"/>
      <c r="O7703" s="5"/>
      <c r="P7703" s="8"/>
      <c r="U7703"/>
      <c r="V7703"/>
    </row>
    <row r="7704" spans="1:22" x14ac:dyDescent="0.25">
      <c r="A7704">
        <v>2001</v>
      </c>
      <c r="B7704">
        <v>8</v>
      </c>
      <c r="C7704">
        <v>6</v>
      </c>
      <c r="D7704">
        <v>13</v>
      </c>
      <c r="E7704" s="13">
        <v>20.6</v>
      </c>
      <c r="F7704" s="7">
        <f>(((20-15)/(MIN($E$2:$E$8761)-15))*Data[[#This Row],[temperatuur]])+18.151</f>
        <v>13.823268907563024</v>
      </c>
      <c r="G7704" s="7">
        <f>Data[[#This Row],[Tintern ]]-Data[[#This Row],[temperatuur]]</f>
        <v>-6.776731092436977</v>
      </c>
      <c r="H7704" s="7">
        <f>ROUND(IF(Data[[#This Row],[deltaT]]&gt;0,(Data[[#This Row],[Tintern ]]-Data[[#This Row],[temperatuur]])*Uitgangspunten!$B$9,0),1)</f>
        <v>0</v>
      </c>
      <c r="I7704"/>
      <c r="J7704"/>
      <c r="K7704" s="6"/>
      <c r="O7704" s="5"/>
      <c r="P7704" s="8"/>
      <c r="U7704"/>
      <c r="V7704"/>
    </row>
    <row r="7705" spans="1:22" x14ac:dyDescent="0.25">
      <c r="A7705">
        <v>2001</v>
      </c>
      <c r="B7705">
        <v>8</v>
      </c>
      <c r="C7705">
        <v>6</v>
      </c>
      <c r="D7705">
        <v>14</v>
      </c>
      <c r="E7705" s="13">
        <v>20.400000000000002</v>
      </c>
      <c r="F7705" s="7">
        <f>(((20-15)/(MIN($E$2:$E$8761)-15))*Data[[#This Row],[temperatuur]])+18.151</f>
        <v>13.865285714285713</v>
      </c>
      <c r="G7705" s="7">
        <f>Data[[#This Row],[Tintern ]]-Data[[#This Row],[temperatuur]]</f>
        <v>-6.5347142857142888</v>
      </c>
      <c r="H7705" s="7">
        <f>ROUND(IF(Data[[#This Row],[deltaT]]&gt;0,(Data[[#This Row],[Tintern ]]-Data[[#This Row],[temperatuur]])*Uitgangspunten!$B$9,0),1)</f>
        <v>0</v>
      </c>
      <c r="I7705"/>
      <c r="J7705"/>
      <c r="K7705" s="6"/>
      <c r="O7705" s="5"/>
      <c r="P7705" s="8"/>
      <c r="U7705"/>
      <c r="V7705"/>
    </row>
    <row r="7706" spans="1:22" x14ac:dyDescent="0.25">
      <c r="A7706">
        <v>2001</v>
      </c>
      <c r="B7706">
        <v>8</v>
      </c>
      <c r="C7706">
        <v>6</v>
      </c>
      <c r="D7706">
        <v>15</v>
      </c>
      <c r="E7706" s="13">
        <v>19.3</v>
      </c>
      <c r="F7706" s="7">
        <f>(((20-15)/(MIN($E$2:$E$8761)-15))*Data[[#This Row],[temperatuur]])+18.151</f>
        <v>14.096378151260504</v>
      </c>
      <c r="G7706" s="7">
        <f>Data[[#This Row],[Tintern ]]-Data[[#This Row],[temperatuur]]</f>
        <v>-5.2036218487394965</v>
      </c>
      <c r="H7706" s="7">
        <f>ROUND(IF(Data[[#This Row],[deltaT]]&gt;0,(Data[[#This Row],[Tintern ]]-Data[[#This Row],[temperatuur]])*Uitgangspunten!$B$9,0),1)</f>
        <v>0</v>
      </c>
      <c r="I7706">
        <f>(MAX(E7682:E7705)+MIN(E7682:E7705))/20</f>
        <v>1.855</v>
      </c>
      <c r="J7706"/>
      <c r="K7706" s="6"/>
      <c r="O7706" s="5"/>
      <c r="P7706" s="8"/>
      <c r="U7706"/>
      <c r="V7706"/>
    </row>
    <row r="7707" spans="1:22" x14ac:dyDescent="0.25">
      <c r="A7707">
        <v>2001</v>
      </c>
      <c r="B7707">
        <v>8</v>
      </c>
      <c r="C7707">
        <v>6</v>
      </c>
      <c r="D7707">
        <v>16</v>
      </c>
      <c r="E7707" s="13">
        <v>18.7</v>
      </c>
      <c r="F7707" s="7">
        <f>(((20-15)/(MIN($E$2:$E$8761)-15))*Data[[#This Row],[temperatuur]])+18.151</f>
        <v>14.222428571428571</v>
      </c>
      <c r="G7707" s="7">
        <f>Data[[#This Row],[Tintern ]]-Data[[#This Row],[temperatuur]]</f>
        <v>-4.4775714285714283</v>
      </c>
      <c r="H7707" s="7">
        <f>ROUND(IF(Data[[#This Row],[deltaT]]&gt;0,(Data[[#This Row],[Tintern ]]-Data[[#This Row],[temperatuur]])*Uitgangspunten!$B$9,0),1)</f>
        <v>0</v>
      </c>
      <c r="I7707"/>
      <c r="J7707"/>
      <c r="K7707" s="6"/>
      <c r="O7707" s="5"/>
      <c r="P7707" s="8"/>
      <c r="U7707"/>
      <c r="V7707"/>
    </row>
    <row r="7708" spans="1:22" x14ac:dyDescent="0.25">
      <c r="A7708">
        <v>2001</v>
      </c>
      <c r="B7708">
        <v>8</v>
      </c>
      <c r="C7708">
        <v>6</v>
      </c>
      <c r="D7708">
        <v>17</v>
      </c>
      <c r="E7708" s="13">
        <v>18.600000000000001</v>
      </c>
      <c r="F7708" s="7">
        <f>(((20-15)/(MIN($E$2:$E$8761)-15))*Data[[#This Row],[temperatuur]])+18.151</f>
        <v>14.243436974789915</v>
      </c>
      <c r="G7708" s="7">
        <f>Data[[#This Row],[Tintern ]]-Data[[#This Row],[temperatuur]]</f>
        <v>-4.356563025210086</v>
      </c>
      <c r="H7708" s="7">
        <f>ROUND(IF(Data[[#This Row],[deltaT]]&gt;0,(Data[[#This Row],[Tintern ]]-Data[[#This Row],[temperatuur]])*Uitgangspunten!$B$9,0),1)</f>
        <v>0</v>
      </c>
      <c r="I7708"/>
      <c r="J7708"/>
      <c r="K7708" s="6"/>
      <c r="O7708" s="5"/>
      <c r="P7708" s="8"/>
      <c r="U7708"/>
      <c r="V7708"/>
    </row>
    <row r="7709" spans="1:22" x14ac:dyDescent="0.25">
      <c r="A7709">
        <v>2001</v>
      </c>
      <c r="B7709">
        <v>8</v>
      </c>
      <c r="C7709">
        <v>6</v>
      </c>
      <c r="D7709">
        <v>18</v>
      </c>
      <c r="E7709" s="13">
        <v>18.900000000000002</v>
      </c>
      <c r="F7709" s="7">
        <f>(((20-15)/(MIN($E$2:$E$8761)-15))*Data[[#This Row],[temperatuur]])+18.151</f>
        <v>14.180411764705882</v>
      </c>
      <c r="G7709" s="7">
        <f>Data[[#This Row],[Tintern ]]-Data[[#This Row],[temperatuur]]</f>
        <v>-4.7195882352941201</v>
      </c>
      <c r="H7709" s="7">
        <f>ROUND(IF(Data[[#This Row],[deltaT]]&gt;0,(Data[[#This Row],[Tintern ]]-Data[[#This Row],[temperatuur]])*Uitgangspunten!$B$9,0),1)</f>
        <v>0</v>
      </c>
      <c r="I7709"/>
      <c r="J7709"/>
      <c r="K7709" s="6"/>
      <c r="O7709" s="5"/>
      <c r="P7709" s="8"/>
      <c r="U7709"/>
      <c r="V7709"/>
    </row>
    <row r="7710" spans="1:22" x14ac:dyDescent="0.25">
      <c r="A7710">
        <v>2001</v>
      </c>
      <c r="B7710">
        <v>8</v>
      </c>
      <c r="C7710">
        <v>6</v>
      </c>
      <c r="D7710">
        <v>19</v>
      </c>
      <c r="E7710" s="13">
        <v>18.900000000000002</v>
      </c>
      <c r="F7710" s="7">
        <f>(((20-15)/(MIN($E$2:$E$8761)-15))*Data[[#This Row],[temperatuur]])+18.151</f>
        <v>14.180411764705882</v>
      </c>
      <c r="G7710" s="7">
        <f>Data[[#This Row],[Tintern ]]-Data[[#This Row],[temperatuur]]</f>
        <v>-4.7195882352941201</v>
      </c>
      <c r="H7710" s="7">
        <f>ROUND(IF(Data[[#This Row],[deltaT]]&gt;0,(Data[[#This Row],[Tintern ]]-Data[[#This Row],[temperatuur]])*Uitgangspunten!$B$9,0),1)</f>
        <v>0</v>
      </c>
      <c r="I7710"/>
      <c r="J7710"/>
      <c r="K7710" s="6"/>
      <c r="O7710" s="5"/>
      <c r="P7710" s="8"/>
      <c r="U7710"/>
      <c r="V7710"/>
    </row>
    <row r="7711" spans="1:22" x14ac:dyDescent="0.25">
      <c r="A7711">
        <v>2001</v>
      </c>
      <c r="B7711">
        <v>8</v>
      </c>
      <c r="C7711">
        <v>6</v>
      </c>
      <c r="D7711">
        <v>20</v>
      </c>
      <c r="E7711" s="13">
        <v>18.900000000000002</v>
      </c>
      <c r="F7711" s="7">
        <f>(((20-15)/(MIN($E$2:$E$8761)-15))*Data[[#This Row],[temperatuur]])+18.151</f>
        <v>14.180411764705882</v>
      </c>
      <c r="G7711" s="7">
        <f>Data[[#This Row],[Tintern ]]-Data[[#This Row],[temperatuur]]</f>
        <v>-4.7195882352941201</v>
      </c>
      <c r="H7711" s="7">
        <f>ROUND(IF(Data[[#This Row],[deltaT]]&gt;0,(Data[[#This Row],[Tintern ]]-Data[[#This Row],[temperatuur]])*Uitgangspunten!$B$9,0),1)</f>
        <v>0</v>
      </c>
      <c r="I7711"/>
      <c r="J7711"/>
      <c r="K7711" s="6"/>
      <c r="O7711" s="5"/>
      <c r="P7711" s="8"/>
      <c r="U7711"/>
      <c r="V7711"/>
    </row>
    <row r="7712" spans="1:22" x14ac:dyDescent="0.25">
      <c r="A7712">
        <v>2001</v>
      </c>
      <c r="B7712">
        <v>8</v>
      </c>
      <c r="C7712">
        <v>6</v>
      </c>
      <c r="D7712">
        <v>21</v>
      </c>
      <c r="E7712" s="13">
        <v>18.8</v>
      </c>
      <c r="F7712" s="7">
        <f>(((20-15)/(MIN($E$2:$E$8761)-15))*Data[[#This Row],[temperatuur]])+18.151</f>
        <v>14.201420168067227</v>
      </c>
      <c r="G7712" s="7">
        <f>Data[[#This Row],[Tintern ]]-Data[[#This Row],[temperatuur]]</f>
        <v>-4.5985798319327742</v>
      </c>
      <c r="H7712" s="7">
        <f>ROUND(IF(Data[[#This Row],[deltaT]]&gt;0,(Data[[#This Row],[Tintern ]]-Data[[#This Row],[temperatuur]])*Uitgangspunten!$B$9,0),1)</f>
        <v>0</v>
      </c>
      <c r="I7712"/>
      <c r="J7712"/>
      <c r="K7712" s="6"/>
      <c r="O7712" s="5"/>
      <c r="P7712" s="8"/>
      <c r="U7712"/>
      <c r="V7712"/>
    </row>
    <row r="7713" spans="1:22" x14ac:dyDescent="0.25">
      <c r="A7713">
        <v>2001</v>
      </c>
      <c r="B7713">
        <v>8</v>
      </c>
      <c r="C7713">
        <v>6</v>
      </c>
      <c r="D7713">
        <v>22</v>
      </c>
      <c r="E7713" s="13">
        <v>18.7</v>
      </c>
      <c r="F7713" s="7">
        <f>(((20-15)/(MIN($E$2:$E$8761)-15))*Data[[#This Row],[temperatuur]])+18.151</f>
        <v>14.222428571428571</v>
      </c>
      <c r="G7713" s="7">
        <f>Data[[#This Row],[Tintern ]]-Data[[#This Row],[temperatuur]]</f>
        <v>-4.4775714285714283</v>
      </c>
      <c r="H7713" s="7">
        <f>ROUND(IF(Data[[#This Row],[deltaT]]&gt;0,(Data[[#This Row],[Tintern ]]-Data[[#This Row],[temperatuur]])*Uitgangspunten!$B$9,0),1)</f>
        <v>0</v>
      </c>
      <c r="I7713"/>
      <c r="J7713"/>
      <c r="K7713" s="6"/>
      <c r="O7713" s="5"/>
      <c r="P7713" s="8"/>
      <c r="U7713"/>
      <c r="V7713"/>
    </row>
    <row r="7714" spans="1:22" x14ac:dyDescent="0.25">
      <c r="A7714">
        <v>2001</v>
      </c>
      <c r="B7714">
        <v>8</v>
      </c>
      <c r="C7714">
        <v>6</v>
      </c>
      <c r="D7714">
        <v>23</v>
      </c>
      <c r="E7714" s="13">
        <v>18.3</v>
      </c>
      <c r="F7714" s="7">
        <f>(((20-15)/(MIN($E$2:$E$8761)-15))*Data[[#This Row],[temperatuur]])+18.151</f>
        <v>14.306462184873949</v>
      </c>
      <c r="G7714" s="7">
        <f>Data[[#This Row],[Tintern ]]-Data[[#This Row],[temperatuur]]</f>
        <v>-3.9935378151260519</v>
      </c>
      <c r="H7714" s="7">
        <f>ROUND(IF(Data[[#This Row],[deltaT]]&gt;0,(Data[[#This Row],[Tintern ]]-Data[[#This Row],[temperatuur]])*Uitgangspunten!$B$9,0),1)</f>
        <v>0</v>
      </c>
      <c r="I7714"/>
      <c r="J7714"/>
      <c r="K7714" s="6"/>
      <c r="O7714" s="5"/>
      <c r="P7714" s="8"/>
      <c r="U7714"/>
      <c r="V7714"/>
    </row>
    <row r="7715" spans="1:22" x14ac:dyDescent="0.25">
      <c r="A7715">
        <v>2001</v>
      </c>
      <c r="B7715">
        <v>8</v>
      </c>
      <c r="C7715">
        <v>6</v>
      </c>
      <c r="D7715">
        <v>24</v>
      </c>
      <c r="E7715" s="13">
        <v>17.3</v>
      </c>
      <c r="F7715" s="7">
        <f>(((20-15)/(MIN($E$2:$E$8761)-15))*Data[[#This Row],[temperatuur]])+18.151</f>
        <v>14.516546218487395</v>
      </c>
      <c r="G7715" s="7">
        <f>Data[[#This Row],[Tintern ]]-Data[[#This Row],[temperatuur]]</f>
        <v>-2.7834537815126055</v>
      </c>
      <c r="H7715" s="7">
        <f>ROUND(IF(Data[[#This Row],[deltaT]]&gt;0,(Data[[#This Row],[Tintern ]]-Data[[#This Row],[temperatuur]])*Uitgangspunten!$B$9,0),1)</f>
        <v>0</v>
      </c>
      <c r="I7715"/>
      <c r="J7715"/>
      <c r="K7715" s="6"/>
      <c r="O7715" s="5"/>
      <c r="P7715" s="8"/>
      <c r="U7715"/>
      <c r="V7715"/>
    </row>
    <row r="7716" spans="1:22" x14ac:dyDescent="0.25">
      <c r="A7716">
        <v>2001</v>
      </c>
      <c r="B7716">
        <v>8</v>
      </c>
      <c r="C7716">
        <v>7</v>
      </c>
      <c r="D7716">
        <v>1</v>
      </c>
      <c r="E7716" s="13">
        <v>17.600000000000001</v>
      </c>
      <c r="F7716" s="7">
        <f>(((20-15)/(MIN($E$2:$E$8761)-15))*Data[[#This Row],[temperatuur]])+18.151</f>
        <v>14.45352100840336</v>
      </c>
      <c r="G7716" s="7">
        <f>Data[[#This Row],[Tintern ]]-Data[[#This Row],[temperatuur]]</f>
        <v>-3.1464789915966414</v>
      </c>
      <c r="H7716" s="7">
        <f>ROUND(IF(Data[[#This Row],[deltaT]]&gt;0,(Data[[#This Row],[Tintern ]]-Data[[#This Row],[temperatuur]])*Uitgangspunten!$B$9,0),1)</f>
        <v>0</v>
      </c>
      <c r="I7716"/>
      <c r="J7716"/>
      <c r="K7716" s="6"/>
      <c r="O7716" s="5"/>
      <c r="P7716" s="8"/>
      <c r="U7716"/>
      <c r="V7716"/>
    </row>
    <row r="7717" spans="1:22" x14ac:dyDescent="0.25">
      <c r="A7717">
        <v>2001</v>
      </c>
      <c r="B7717">
        <v>8</v>
      </c>
      <c r="C7717">
        <v>7</v>
      </c>
      <c r="D7717">
        <v>2</v>
      </c>
      <c r="E7717" s="13">
        <v>17.600000000000001</v>
      </c>
      <c r="F7717" s="7">
        <f>(((20-15)/(MIN($E$2:$E$8761)-15))*Data[[#This Row],[temperatuur]])+18.151</f>
        <v>14.45352100840336</v>
      </c>
      <c r="G7717" s="7">
        <f>Data[[#This Row],[Tintern ]]-Data[[#This Row],[temperatuur]]</f>
        <v>-3.1464789915966414</v>
      </c>
      <c r="H7717" s="7">
        <f>ROUND(IF(Data[[#This Row],[deltaT]]&gt;0,(Data[[#This Row],[Tintern ]]-Data[[#This Row],[temperatuur]])*Uitgangspunten!$B$9,0),1)</f>
        <v>0</v>
      </c>
      <c r="I7717"/>
      <c r="J7717"/>
      <c r="K7717" s="6"/>
      <c r="O7717" s="5"/>
      <c r="P7717" s="8"/>
      <c r="U7717"/>
      <c r="V7717"/>
    </row>
    <row r="7718" spans="1:22" x14ac:dyDescent="0.25">
      <c r="A7718">
        <v>2001</v>
      </c>
      <c r="B7718">
        <v>8</v>
      </c>
      <c r="C7718">
        <v>7</v>
      </c>
      <c r="D7718">
        <v>3</v>
      </c>
      <c r="E7718" s="13">
        <v>17.5</v>
      </c>
      <c r="F7718" s="7">
        <f>(((20-15)/(MIN($E$2:$E$8761)-15))*Data[[#This Row],[temperatuur]])+18.151</f>
        <v>14.474529411764706</v>
      </c>
      <c r="G7718" s="7">
        <f>Data[[#This Row],[Tintern ]]-Data[[#This Row],[temperatuur]]</f>
        <v>-3.0254705882352937</v>
      </c>
      <c r="H7718" s="7">
        <f>ROUND(IF(Data[[#This Row],[deltaT]]&gt;0,(Data[[#This Row],[Tintern ]]-Data[[#This Row],[temperatuur]])*Uitgangspunten!$B$9,0),1)</f>
        <v>0</v>
      </c>
      <c r="I7718"/>
      <c r="J7718"/>
      <c r="K7718" s="6"/>
      <c r="O7718" s="5"/>
      <c r="P7718" s="8"/>
      <c r="U7718"/>
      <c r="V7718"/>
    </row>
    <row r="7719" spans="1:22" x14ac:dyDescent="0.25">
      <c r="A7719">
        <v>2001</v>
      </c>
      <c r="B7719">
        <v>8</v>
      </c>
      <c r="C7719">
        <v>7</v>
      </c>
      <c r="D7719">
        <v>4</v>
      </c>
      <c r="E7719" s="13">
        <v>17.2</v>
      </c>
      <c r="F7719" s="7">
        <f>(((20-15)/(MIN($E$2:$E$8761)-15))*Data[[#This Row],[temperatuur]])+18.151</f>
        <v>14.53755462184874</v>
      </c>
      <c r="G7719" s="7">
        <f>Data[[#This Row],[Tintern ]]-Data[[#This Row],[temperatuur]]</f>
        <v>-2.6624453781512596</v>
      </c>
      <c r="H7719" s="7">
        <f>ROUND(IF(Data[[#This Row],[deltaT]]&gt;0,(Data[[#This Row],[Tintern ]]-Data[[#This Row],[temperatuur]])*Uitgangspunten!$B$9,0),1)</f>
        <v>0</v>
      </c>
      <c r="I7719"/>
      <c r="J7719"/>
      <c r="K7719" s="6"/>
      <c r="O7719" s="5"/>
      <c r="P7719" s="8"/>
      <c r="U7719"/>
      <c r="V7719"/>
    </row>
    <row r="7720" spans="1:22" x14ac:dyDescent="0.25">
      <c r="A7720">
        <v>2001</v>
      </c>
      <c r="B7720">
        <v>8</v>
      </c>
      <c r="C7720">
        <v>7</v>
      </c>
      <c r="D7720">
        <v>5</v>
      </c>
      <c r="E7720" s="13">
        <v>16.7</v>
      </c>
      <c r="F7720" s="7">
        <f>(((20-15)/(MIN($E$2:$E$8761)-15))*Data[[#This Row],[temperatuur]])+18.151</f>
        <v>14.642596638655462</v>
      </c>
      <c r="G7720" s="7">
        <f>Data[[#This Row],[Tintern ]]-Data[[#This Row],[temperatuur]]</f>
        <v>-2.0574033613445373</v>
      </c>
      <c r="H7720" s="7">
        <f>ROUND(IF(Data[[#This Row],[deltaT]]&gt;0,(Data[[#This Row],[Tintern ]]-Data[[#This Row],[temperatuur]])*Uitgangspunten!$B$9,0),1)</f>
        <v>0</v>
      </c>
      <c r="I7720"/>
      <c r="J7720"/>
      <c r="K7720" s="6"/>
      <c r="O7720" s="5"/>
      <c r="P7720" s="8"/>
      <c r="U7720"/>
      <c r="V7720"/>
    </row>
    <row r="7721" spans="1:22" x14ac:dyDescent="0.25">
      <c r="A7721">
        <v>2001</v>
      </c>
      <c r="B7721">
        <v>8</v>
      </c>
      <c r="C7721">
        <v>7</v>
      </c>
      <c r="D7721">
        <v>6</v>
      </c>
      <c r="E7721" s="13">
        <v>16.8</v>
      </c>
      <c r="F7721" s="7">
        <f>(((20-15)/(MIN($E$2:$E$8761)-15))*Data[[#This Row],[temperatuur]])+18.151</f>
        <v>14.621588235294118</v>
      </c>
      <c r="G7721" s="7">
        <f>Data[[#This Row],[Tintern ]]-Data[[#This Row],[temperatuur]]</f>
        <v>-2.1784117647058832</v>
      </c>
      <c r="H7721" s="7">
        <f>ROUND(IF(Data[[#This Row],[deltaT]]&gt;0,(Data[[#This Row],[Tintern ]]-Data[[#This Row],[temperatuur]])*Uitgangspunten!$B$9,0),1)</f>
        <v>0</v>
      </c>
      <c r="I7721"/>
      <c r="J7721"/>
      <c r="K7721" s="6"/>
      <c r="O7721" s="5"/>
      <c r="P7721" s="8"/>
      <c r="U7721"/>
      <c r="V7721"/>
    </row>
    <row r="7722" spans="1:22" x14ac:dyDescent="0.25">
      <c r="A7722">
        <v>2001</v>
      </c>
      <c r="B7722">
        <v>8</v>
      </c>
      <c r="C7722">
        <v>7</v>
      </c>
      <c r="D7722">
        <v>7</v>
      </c>
      <c r="E7722" s="13">
        <v>17.100000000000001</v>
      </c>
      <c r="F7722" s="7">
        <f>(((20-15)/(MIN($E$2:$E$8761)-15))*Data[[#This Row],[temperatuur]])+18.151</f>
        <v>14.558563025210084</v>
      </c>
      <c r="G7722" s="7">
        <f>Data[[#This Row],[Tintern ]]-Data[[#This Row],[temperatuur]]</f>
        <v>-2.5414369747899173</v>
      </c>
      <c r="H7722" s="7">
        <f>ROUND(IF(Data[[#This Row],[deltaT]]&gt;0,(Data[[#This Row],[Tintern ]]-Data[[#This Row],[temperatuur]])*Uitgangspunten!$B$9,0),1)</f>
        <v>0</v>
      </c>
      <c r="I7722"/>
      <c r="J7722"/>
      <c r="K7722" s="6"/>
      <c r="O7722" s="5"/>
      <c r="P7722" s="8"/>
      <c r="U7722"/>
      <c r="V7722"/>
    </row>
    <row r="7723" spans="1:22" x14ac:dyDescent="0.25">
      <c r="A7723">
        <v>2001</v>
      </c>
      <c r="B7723">
        <v>8</v>
      </c>
      <c r="C7723">
        <v>7</v>
      </c>
      <c r="D7723">
        <v>8</v>
      </c>
      <c r="E7723" s="13">
        <v>17.5</v>
      </c>
      <c r="F7723" s="7">
        <f>(((20-15)/(MIN($E$2:$E$8761)-15))*Data[[#This Row],[temperatuur]])+18.151</f>
        <v>14.474529411764706</v>
      </c>
      <c r="G7723" s="7">
        <f>Data[[#This Row],[Tintern ]]-Data[[#This Row],[temperatuur]]</f>
        <v>-3.0254705882352937</v>
      </c>
      <c r="H7723" s="7">
        <f>ROUND(IF(Data[[#This Row],[deltaT]]&gt;0,(Data[[#This Row],[Tintern ]]-Data[[#This Row],[temperatuur]])*Uitgangspunten!$B$9,0),1)</f>
        <v>0</v>
      </c>
      <c r="I7723"/>
      <c r="J7723"/>
      <c r="K7723" s="6"/>
      <c r="O7723" s="5"/>
      <c r="P7723" s="8"/>
      <c r="U7723"/>
      <c r="V7723"/>
    </row>
    <row r="7724" spans="1:22" x14ac:dyDescent="0.25">
      <c r="A7724">
        <v>2001</v>
      </c>
      <c r="B7724">
        <v>8</v>
      </c>
      <c r="C7724">
        <v>7</v>
      </c>
      <c r="D7724">
        <v>9</v>
      </c>
      <c r="E7724" s="13">
        <v>18.400000000000002</v>
      </c>
      <c r="F7724" s="7">
        <f>(((20-15)/(MIN($E$2:$E$8761)-15))*Data[[#This Row],[temperatuur]])+18.151</f>
        <v>14.285453781512604</v>
      </c>
      <c r="G7724" s="7">
        <f>Data[[#This Row],[Tintern ]]-Data[[#This Row],[temperatuur]]</f>
        <v>-4.1145462184873978</v>
      </c>
      <c r="H7724" s="7">
        <f>ROUND(IF(Data[[#This Row],[deltaT]]&gt;0,(Data[[#This Row],[Tintern ]]-Data[[#This Row],[temperatuur]])*Uitgangspunten!$B$9,0),1)</f>
        <v>0</v>
      </c>
      <c r="I7724"/>
      <c r="J7724"/>
      <c r="K7724" s="6"/>
      <c r="O7724" s="5"/>
      <c r="P7724" s="8"/>
      <c r="U7724"/>
      <c r="V7724"/>
    </row>
    <row r="7725" spans="1:22" x14ac:dyDescent="0.25">
      <c r="A7725">
        <v>2001</v>
      </c>
      <c r="B7725">
        <v>8</v>
      </c>
      <c r="C7725">
        <v>7</v>
      </c>
      <c r="D7725">
        <v>10</v>
      </c>
      <c r="E7725" s="13">
        <v>18.8</v>
      </c>
      <c r="F7725" s="7">
        <f>(((20-15)/(MIN($E$2:$E$8761)-15))*Data[[#This Row],[temperatuur]])+18.151</f>
        <v>14.201420168067227</v>
      </c>
      <c r="G7725" s="7">
        <f>Data[[#This Row],[Tintern ]]-Data[[#This Row],[temperatuur]]</f>
        <v>-4.5985798319327742</v>
      </c>
      <c r="H7725" s="7">
        <f>ROUND(IF(Data[[#This Row],[deltaT]]&gt;0,(Data[[#This Row],[Tintern ]]-Data[[#This Row],[temperatuur]])*Uitgangspunten!$B$9,0),1)</f>
        <v>0</v>
      </c>
      <c r="I7725"/>
      <c r="J7725"/>
      <c r="K7725" s="6"/>
      <c r="O7725" s="5"/>
      <c r="P7725" s="8"/>
      <c r="U7725"/>
      <c r="V7725"/>
    </row>
    <row r="7726" spans="1:22" x14ac:dyDescent="0.25">
      <c r="A7726">
        <v>2001</v>
      </c>
      <c r="B7726">
        <v>8</v>
      </c>
      <c r="C7726">
        <v>7</v>
      </c>
      <c r="D7726">
        <v>11</v>
      </c>
      <c r="E7726" s="13">
        <v>18.900000000000002</v>
      </c>
      <c r="F7726" s="7">
        <f>(((20-15)/(MIN($E$2:$E$8761)-15))*Data[[#This Row],[temperatuur]])+18.151</f>
        <v>14.180411764705882</v>
      </c>
      <c r="G7726" s="7">
        <f>Data[[#This Row],[Tintern ]]-Data[[#This Row],[temperatuur]]</f>
        <v>-4.7195882352941201</v>
      </c>
      <c r="H7726" s="7">
        <f>ROUND(IF(Data[[#This Row],[deltaT]]&gt;0,(Data[[#This Row],[Tintern ]]-Data[[#This Row],[temperatuur]])*Uitgangspunten!$B$9,0),1)</f>
        <v>0</v>
      </c>
      <c r="I7726"/>
      <c r="J7726"/>
      <c r="K7726" s="6"/>
      <c r="O7726" s="5"/>
      <c r="P7726" s="8"/>
      <c r="U7726"/>
      <c r="V7726"/>
    </row>
    <row r="7727" spans="1:22" x14ac:dyDescent="0.25">
      <c r="A7727">
        <v>2001</v>
      </c>
      <c r="B7727">
        <v>8</v>
      </c>
      <c r="C7727">
        <v>7</v>
      </c>
      <c r="D7727">
        <v>12</v>
      </c>
      <c r="E7727" s="13">
        <v>21.900000000000002</v>
      </c>
      <c r="F7727" s="7">
        <f>(((20-15)/(MIN($E$2:$E$8761)-15))*Data[[#This Row],[temperatuur]])+18.151</f>
        <v>13.550159663865546</v>
      </c>
      <c r="G7727" s="7">
        <f>Data[[#This Row],[Tintern ]]-Data[[#This Row],[temperatuur]]</f>
        <v>-8.3498403361344558</v>
      </c>
      <c r="H7727" s="7">
        <f>ROUND(IF(Data[[#This Row],[deltaT]]&gt;0,(Data[[#This Row],[Tintern ]]-Data[[#This Row],[temperatuur]])*Uitgangspunten!$B$9,0),1)</f>
        <v>0</v>
      </c>
      <c r="I7727"/>
      <c r="J7727"/>
      <c r="K7727" s="6"/>
      <c r="O7727" s="5"/>
      <c r="P7727" s="8"/>
      <c r="U7727"/>
      <c r="V7727"/>
    </row>
    <row r="7728" spans="1:22" x14ac:dyDescent="0.25">
      <c r="A7728">
        <v>2001</v>
      </c>
      <c r="B7728">
        <v>8</v>
      </c>
      <c r="C7728">
        <v>7</v>
      </c>
      <c r="D7728">
        <v>13</v>
      </c>
      <c r="E7728" s="13">
        <v>21.400000000000002</v>
      </c>
      <c r="F7728" s="7">
        <f>(((20-15)/(MIN($E$2:$E$8761)-15))*Data[[#This Row],[temperatuur]])+18.151</f>
        <v>13.655201680672267</v>
      </c>
      <c r="G7728" s="7">
        <f>Data[[#This Row],[Tintern ]]-Data[[#This Row],[temperatuur]]</f>
        <v>-7.7447983193277352</v>
      </c>
      <c r="H7728" s="7">
        <f>ROUND(IF(Data[[#This Row],[deltaT]]&gt;0,(Data[[#This Row],[Tintern ]]-Data[[#This Row],[temperatuur]])*Uitgangspunten!$B$9,0),1)</f>
        <v>0</v>
      </c>
      <c r="I7728"/>
      <c r="J7728"/>
      <c r="K7728" s="6"/>
      <c r="O7728" s="5"/>
      <c r="P7728" s="8"/>
      <c r="U7728"/>
      <c r="V7728"/>
    </row>
    <row r="7729" spans="1:22" x14ac:dyDescent="0.25">
      <c r="A7729">
        <v>2001</v>
      </c>
      <c r="B7729">
        <v>8</v>
      </c>
      <c r="C7729">
        <v>7</v>
      </c>
      <c r="D7729">
        <v>14</v>
      </c>
      <c r="E7729" s="13">
        <v>20.400000000000002</v>
      </c>
      <c r="F7729" s="7">
        <f>(((20-15)/(MIN($E$2:$E$8761)-15))*Data[[#This Row],[temperatuur]])+18.151</f>
        <v>13.865285714285713</v>
      </c>
      <c r="G7729" s="7">
        <f>Data[[#This Row],[Tintern ]]-Data[[#This Row],[temperatuur]]</f>
        <v>-6.5347142857142888</v>
      </c>
      <c r="H7729" s="7">
        <f>ROUND(IF(Data[[#This Row],[deltaT]]&gt;0,(Data[[#This Row],[Tintern ]]-Data[[#This Row],[temperatuur]])*Uitgangspunten!$B$9,0),1)</f>
        <v>0</v>
      </c>
      <c r="I7729"/>
      <c r="J7729"/>
      <c r="K7729" s="6"/>
      <c r="O7729" s="5"/>
      <c r="P7729" s="8"/>
      <c r="U7729"/>
      <c r="V7729"/>
    </row>
    <row r="7730" spans="1:22" x14ac:dyDescent="0.25">
      <c r="A7730">
        <v>2001</v>
      </c>
      <c r="B7730">
        <v>8</v>
      </c>
      <c r="C7730">
        <v>7</v>
      </c>
      <c r="D7730">
        <v>15</v>
      </c>
      <c r="E7730" s="13">
        <v>19.200000000000003</v>
      </c>
      <c r="F7730" s="7">
        <f>(((20-15)/(MIN($E$2:$E$8761)-15))*Data[[#This Row],[temperatuur]])+18.151</f>
        <v>14.117386554621849</v>
      </c>
      <c r="G7730" s="7">
        <f>Data[[#This Row],[Tintern ]]-Data[[#This Row],[temperatuur]]</f>
        <v>-5.0826134453781542</v>
      </c>
      <c r="H7730" s="7">
        <f>ROUND(IF(Data[[#This Row],[deltaT]]&gt;0,(Data[[#This Row],[Tintern ]]-Data[[#This Row],[temperatuur]])*Uitgangspunten!$B$9,0),1)</f>
        <v>0</v>
      </c>
      <c r="I7730">
        <f>(MAX(E7706:E7729)+MIN(E7706:E7729))/20</f>
        <v>1.9300000000000002</v>
      </c>
      <c r="J7730"/>
      <c r="K7730" s="6"/>
      <c r="O7730" s="5"/>
      <c r="P7730" s="8"/>
      <c r="U7730"/>
      <c r="V7730"/>
    </row>
    <row r="7731" spans="1:22" x14ac:dyDescent="0.25">
      <c r="A7731">
        <v>2001</v>
      </c>
      <c r="B7731">
        <v>8</v>
      </c>
      <c r="C7731">
        <v>7</v>
      </c>
      <c r="D7731">
        <v>16</v>
      </c>
      <c r="E7731" s="13">
        <v>18.3</v>
      </c>
      <c r="F7731" s="7">
        <f>(((20-15)/(MIN($E$2:$E$8761)-15))*Data[[#This Row],[temperatuur]])+18.151</f>
        <v>14.306462184873949</v>
      </c>
      <c r="G7731" s="7">
        <f>Data[[#This Row],[Tintern ]]-Data[[#This Row],[temperatuur]]</f>
        <v>-3.9935378151260519</v>
      </c>
      <c r="H7731" s="7">
        <f>ROUND(IF(Data[[#This Row],[deltaT]]&gt;0,(Data[[#This Row],[Tintern ]]-Data[[#This Row],[temperatuur]])*Uitgangspunten!$B$9,0),1)</f>
        <v>0</v>
      </c>
      <c r="I7731"/>
      <c r="J7731"/>
      <c r="K7731" s="6"/>
      <c r="O7731" s="5"/>
      <c r="P7731" s="8"/>
      <c r="U7731"/>
      <c r="V7731"/>
    </row>
    <row r="7732" spans="1:22" x14ac:dyDescent="0.25">
      <c r="A7732">
        <v>2001</v>
      </c>
      <c r="B7732">
        <v>8</v>
      </c>
      <c r="C7732">
        <v>7</v>
      </c>
      <c r="D7732">
        <v>17</v>
      </c>
      <c r="E7732" s="13">
        <v>18.3</v>
      </c>
      <c r="F7732" s="7">
        <f>(((20-15)/(MIN($E$2:$E$8761)-15))*Data[[#This Row],[temperatuur]])+18.151</f>
        <v>14.306462184873949</v>
      </c>
      <c r="G7732" s="7">
        <f>Data[[#This Row],[Tintern ]]-Data[[#This Row],[temperatuur]]</f>
        <v>-3.9935378151260519</v>
      </c>
      <c r="H7732" s="7">
        <f>ROUND(IF(Data[[#This Row],[deltaT]]&gt;0,(Data[[#This Row],[Tintern ]]-Data[[#This Row],[temperatuur]])*Uitgangspunten!$B$9,0),1)</f>
        <v>0</v>
      </c>
      <c r="I7732"/>
      <c r="J7732"/>
      <c r="K7732" s="6"/>
      <c r="O7732" s="5"/>
      <c r="P7732" s="8"/>
      <c r="U7732"/>
      <c r="V7732"/>
    </row>
    <row r="7733" spans="1:22" x14ac:dyDescent="0.25">
      <c r="A7733">
        <v>2001</v>
      </c>
      <c r="B7733">
        <v>8</v>
      </c>
      <c r="C7733">
        <v>7</v>
      </c>
      <c r="D7733">
        <v>18</v>
      </c>
      <c r="E7733" s="13">
        <v>18.100000000000001</v>
      </c>
      <c r="F7733" s="7">
        <f>(((20-15)/(MIN($E$2:$E$8761)-15))*Data[[#This Row],[temperatuur]])+18.151</f>
        <v>14.348478991596638</v>
      </c>
      <c r="G7733" s="7">
        <f>Data[[#This Row],[Tintern ]]-Data[[#This Row],[temperatuur]]</f>
        <v>-3.7515210084033637</v>
      </c>
      <c r="H7733" s="7">
        <f>ROUND(IF(Data[[#This Row],[deltaT]]&gt;0,(Data[[#This Row],[Tintern ]]-Data[[#This Row],[temperatuur]])*Uitgangspunten!$B$9,0),1)</f>
        <v>0</v>
      </c>
      <c r="I7733"/>
      <c r="J7733"/>
      <c r="K7733" s="6"/>
      <c r="O7733" s="5"/>
      <c r="P7733" s="8"/>
      <c r="U7733"/>
      <c r="V7733"/>
    </row>
    <row r="7734" spans="1:22" x14ac:dyDescent="0.25">
      <c r="A7734">
        <v>2001</v>
      </c>
      <c r="B7734">
        <v>8</v>
      </c>
      <c r="C7734">
        <v>7</v>
      </c>
      <c r="D7734">
        <v>19</v>
      </c>
      <c r="E7734" s="13">
        <v>17.8</v>
      </c>
      <c r="F7734" s="7">
        <f>(((20-15)/(MIN($E$2:$E$8761)-15))*Data[[#This Row],[temperatuur]])+18.151</f>
        <v>14.411504201680671</v>
      </c>
      <c r="G7734" s="7">
        <f>Data[[#This Row],[Tintern ]]-Data[[#This Row],[temperatuur]]</f>
        <v>-3.3884957983193296</v>
      </c>
      <c r="H7734" s="7">
        <f>ROUND(IF(Data[[#This Row],[deltaT]]&gt;0,(Data[[#This Row],[Tintern ]]-Data[[#This Row],[temperatuur]])*Uitgangspunten!$B$9,0),1)</f>
        <v>0</v>
      </c>
      <c r="I7734"/>
      <c r="J7734"/>
      <c r="K7734" s="6"/>
      <c r="O7734" s="5"/>
      <c r="P7734" s="8"/>
      <c r="U7734"/>
      <c r="V7734"/>
    </row>
    <row r="7735" spans="1:22" x14ac:dyDescent="0.25">
      <c r="A7735">
        <v>2001</v>
      </c>
      <c r="B7735">
        <v>8</v>
      </c>
      <c r="C7735">
        <v>7</v>
      </c>
      <c r="D7735">
        <v>20</v>
      </c>
      <c r="E7735" s="13">
        <v>17.8</v>
      </c>
      <c r="F7735" s="7">
        <f>(((20-15)/(MIN($E$2:$E$8761)-15))*Data[[#This Row],[temperatuur]])+18.151</f>
        <v>14.411504201680671</v>
      </c>
      <c r="G7735" s="7">
        <f>Data[[#This Row],[Tintern ]]-Data[[#This Row],[temperatuur]]</f>
        <v>-3.3884957983193296</v>
      </c>
      <c r="H7735" s="7">
        <f>ROUND(IF(Data[[#This Row],[deltaT]]&gt;0,(Data[[#This Row],[Tintern ]]-Data[[#This Row],[temperatuur]])*Uitgangspunten!$B$9,0),1)</f>
        <v>0</v>
      </c>
      <c r="I7735"/>
      <c r="J7735"/>
      <c r="K7735" s="6"/>
      <c r="O7735" s="5"/>
      <c r="P7735" s="8"/>
      <c r="U7735"/>
      <c r="V7735"/>
    </row>
    <row r="7736" spans="1:22" x14ac:dyDescent="0.25">
      <c r="A7736">
        <v>2001</v>
      </c>
      <c r="B7736">
        <v>8</v>
      </c>
      <c r="C7736">
        <v>7</v>
      </c>
      <c r="D7736">
        <v>21</v>
      </c>
      <c r="E7736" s="13">
        <v>18</v>
      </c>
      <c r="F7736" s="7">
        <f>(((20-15)/(MIN($E$2:$E$8761)-15))*Data[[#This Row],[temperatuur]])+18.151</f>
        <v>14.369487394957982</v>
      </c>
      <c r="G7736" s="7">
        <f>Data[[#This Row],[Tintern ]]-Data[[#This Row],[temperatuur]]</f>
        <v>-3.6305126050420178</v>
      </c>
      <c r="H7736" s="7">
        <f>ROUND(IF(Data[[#This Row],[deltaT]]&gt;0,(Data[[#This Row],[Tintern ]]-Data[[#This Row],[temperatuur]])*Uitgangspunten!$B$9,0),1)</f>
        <v>0</v>
      </c>
      <c r="I7736"/>
      <c r="J7736"/>
      <c r="K7736" s="6"/>
      <c r="O7736" s="5"/>
      <c r="P7736" s="8"/>
      <c r="U7736"/>
      <c r="V7736"/>
    </row>
    <row r="7737" spans="1:22" x14ac:dyDescent="0.25">
      <c r="A7737">
        <v>2001</v>
      </c>
      <c r="B7737">
        <v>8</v>
      </c>
      <c r="C7737">
        <v>7</v>
      </c>
      <c r="D7737">
        <v>22</v>
      </c>
      <c r="E7737" s="13">
        <v>18.100000000000001</v>
      </c>
      <c r="F7737" s="7">
        <f>(((20-15)/(MIN($E$2:$E$8761)-15))*Data[[#This Row],[temperatuur]])+18.151</f>
        <v>14.348478991596638</v>
      </c>
      <c r="G7737" s="7">
        <f>Data[[#This Row],[Tintern ]]-Data[[#This Row],[temperatuur]]</f>
        <v>-3.7515210084033637</v>
      </c>
      <c r="H7737" s="7">
        <f>ROUND(IF(Data[[#This Row],[deltaT]]&gt;0,(Data[[#This Row],[Tintern ]]-Data[[#This Row],[temperatuur]])*Uitgangspunten!$B$9,0),1)</f>
        <v>0</v>
      </c>
      <c r="I7737"/>
      <c r="J7737"/>
      <c r="K7737" s="6"/>
      <c r="O7737" s="5"/>
      <c r="P7737" s="8"/>
      <c r="U7737"/>
      <c r="V7737"/>
    </row>
    <row r="7738" spans="1:22" x14ac:dyDescent="0.25">
      <c r="A7738">
        <v>2001</v>
      </c>
      <c r="B7738">
        <v>8</v>
      </c>
      <c r="C7738">
        <v>7</v>
      </c>
      <c r="D7738">
        <v>23</v>
      </c>
      <c r="E7738" s="13">
        <v>18</v>
      </c>
      <c r="F7738" s="7">
        <f>(((20-15)/(MIN($E$2:$E$8761)-15))*Data[[#This Row],[temperatuur]])+18.151</f>
        <v>14.369487394957982</v>
      </c>
      <c r="G7738" s="7">
        <f>Data[[#This Row],[Tintern ]]-Data[[#This Row],[temperatuur]]</f>
        <v>-3.6305126050420178</v>
      </c>
      <c r="H7738" s="7">
        <f>ROUND(IF(Data[[#This Row],[deltaT]]&gt;0,(Data[[#This Row],[Tintern ]]-Data[[#This Row],[temperatuur]])*Uitgangspunten!$B$9,0),1)</f>
        <v>0</v>
      </c>
      <c r="I7738"/>
      <c r="J7738"/>
      <c r="K7738" s="6"/>
      <c r="O7738" s="5"/>
      <c r="P7738" s="8"/>
      <c r="U7738"/>
      <c r="V7738"/>
    </row>
    <row r="7739" spans="1:22" x14ac:dyDescent="0.25">
      <c r="A7739">
        <v>2001</v>
      </c>
      <c r="B7739">
        <v>8</v>
      </c>
      <c r="C7739">
        <v>7</v>
      </c>
      <c r="D7739">
        <v>24</v>
      </c>
      <c r="E7739" s="13">
        <v>15.100000000000001</v>
      </c>
      <c r="F7739" s="7">
        <f>(((20-15)/(MIN($E$2:$E$8761)-15))*Data[[#This Row],[temperatuur]])+18.151</f>
        <v>14.978731092436973</v>
      </c>
      <c r="G7739" s="7">
        <f>Data[[#This Row],[Tintern ]]-Data[[#This Row],[temperatuur]]</f>
        <v>-0.12126890756302799</v>
      </c>
      <c r="H7739" s="7">
        <f>ROUND(IF(Data[[#This Row],[deltaT]]&gt;0,(Data[[#This Row],[Tintern ]]-Data[[#This Row],[temperatuur]])*Uitgangspunten!$B$9,0),1)</f>
        <v>0</v>
      </c>
      <c r="I7739"/>
      <c r="J7739"/>
      <c r="K7739" s="6"/>
      <c r="O7739" s="5"/>
      <c r="P7739" s="8"/>
      <c r="U7739"/>
      <c r="V7739"/>
    </row>
    <row r="7740" spans="1:22" x14ac:dyDescent="0.25">
      <c r="A7740">
        <v>2001</v>
      </c>
      <c r="B7740">
        <v>8</v>
      </c>
      <c r="C7740">
        <v>8</v>
      </c>
      <c r="D7740">
        <v>1</v>
      </c>
      <c r="E7740" s="13">
        <v>15.200000000000001</v>
      </c>
      <c r="F7740" s="7">
        <f>(((20-15)/(MIN($E$2:$E$8761)-15))*Data[[#This Row],[temperatuur]])+18.151</f>
        <v>14.957722689075631</v>
      </c>
      <c r="G7740" s="7">
        <f>Data[[#This Row],[Tintern ]]-Data[[#This Row],[temperatuur]]</f>
        <v>-0.24227731092437033</v>
      </c>
      <c r="H7740" s="7">
        <f>ROUND(IF(Data[[#This Row],[deltaT]]&gt;0,(Data[[#This Row],[Tintern ]]-Data[[#This Row],[temperatuur]])*Uitgangspunten!$B$9,0),1)</f>
        <v>0</v>
      </c>
      <c r="I7740"/>
      <c r="J7740"/>
      <c r="K7740" s="6"/>
      <c r="O7740" s="5"/>
      <c r="P7740" s="8"/>
      <c r="U7740"/>
      <c r="V7740"/>
    </row>
    <row r="7741" spans="1:22" x14ac:dyDescent="0.25">
      <c r="A7741">
        <v>2001</v>
      </c>
      <c r="B7741">
        <v>8</v>
      </c>
      <c r="C7741">
        <v>8</v>
      </c>
      <c r="D7741">
        <v>6</v>
      </c>
      <c r="E7741" s="13">
        <v>15.100000000000001</v>
      </c>
      <c r="F7741" s="7">
        <f>(((20-15)/(MIN($E$2:$E$8761)-15))*Data[[#This Row],[temperatuur]])+18.151</f>
        <v>14.978731092436973</v>
      </c>
      <c r="G7741" s="7">
        <f>Data[[#This Row],[Tintern ]]-Data[[#This Row],[temperatuur]]</f>
        <v>-0.12126890756302799</v>
      </c>
      <c r="H7741" s="7">
        <f>ROUND(IF(Data[[#This Row],[deltaT]]&gt;0,(Data[[#This Row],[Tintern ]]-Data[[#This Row],[temperatuur]])*Uitgangspunten!$B$9,0),1)</f>
        <v>0</v>
      </c>
      <c r="I7741"/>
      <c r="J7741"/>
      <c r="K7741" s="6"/>
      <c r="O7741" s="5"/>
      <c r="P7741" s="8"/>
      <c r="U7741"/>
      <c r="V7741"/>
    </row>
    <row r="7742" spans="1:22" x14ac:dyDescent="0.25">
      <c r="A7742">
        <v>2001</v>
      </c>
      <c r="B7742">
        <v>8</v>
      </c>
      <c r="C7742">
        <v>8</v>
      </c>
      <c r="D7742">
        <v>7</v>
      </c>
      <c r="E7742" s="13">
        <v>15.9</v>
      </c>
      <c r="F7742" s="7">
        <f>(((20-15)/(MIN($E$2:$E$8761)-15))*Data[[#This Row],[temperatuur]])+18.151</f>
        <v>14.810663865546218</v>
      </c>
      <c r="G7742" s="7">
        <f>Data[[#This Row],[Tintern ]]-Data[[#This Row],[temperatuur]]</f>
        <v>-1.0893361344537826</v>
      </c>
      <c r="H7742" s="7">
        <f>ROUND(IF(Data[[#This Row],[deltaT]]&gt;0,(Data[[#This Row],[Tintern ]]-Data[[#This Row],[temperatuur]])*Uitgangspunten!$B$9,0),1)</f>
        <v>0</v>
      </c>
      <c r="I7742"/>
      <c r="J7742"/>
      <c r="K7742" s="6"/>
      <c r="O7742" s="5"/>
      <c r="P7742" s="8"/>
      <c r="U7742"/>
      <c r="V7742"/>
    </row>
    <row r="7743" spans="1:22" x14ac:dyDescent="0.25">
      <c r="A7743">
        <v>2001</v>
      </c>
      <c r="B7743">
        <v>8</v>
      </c>
      <c r="C7743">
        <v>8</v>
      </c>
      <c r="D7743">
        <v>8</v>
      </c>
      <c r="E7743" s="13">
        <v>16.600000000000001</v>
      </c>
      <c r="F7743" s="7">
        <f>(((20-15)/(MIN($E$2:$E$8761)-15))*Data[[#This Row],[temperatuur]])+18.151</f>
        <v>14.663605042016806</v>
      </c>
      <c r="G7743" s="7">
        <f>Data[[#This Row],[Tintern ]]-Data[[#This Row],[temperatuur]]</f>
        <v>-1.9363949579831949</v>
      </c>
      <c r="H7743" s="7">
        <f>ROUND(IF(Data[[#This Row],[deltaT]]&gt;0,(Data[[#This Row],[Tintern ]]-Data[[#This Row],[temperatuur]])*Uitgangspunten!$B$9,0),1)</f>
        <v>0</v>
      </c>
      <c r="I7743"/>
      <c r="J7743"/>
      <c r="K7743" s="6"/>
      <c r="O7743" s="5"/>
      <c r="P7743" s="8"/>
      <c r="U7743"/>
      <c r="V7743"/>
    </row>
    <row r="7744" spans="1:22" x14ac:dyDescent="0.25">
      <c r="A7744">
        <v>2001</v>
      </c>
      <c r="B7744">
        <v>8</v>
      </c>
      <c r="C7744">
        <v>8</v>
      </c>
      <c r="D7744">
        <v>9</v>
      </c>
      <c r="E7744" s="13">
        <v>17.400000000000002</v>
      </c>
      <c r="F7744" s="7">
        <f>(((20-15)/(MIN($E$2:$E$8761)-15))*Data[[#This Row],[temperatuur]])+18.151</f>
        <v>14.495537815126049</v>
      </c>
      <c r="G7744" s="7">
        <f>Data[[#This Row],[Tintern ]]-Data[[#This Row],[temperatuur]]</f>
        <v>-2.9044621848739531</v>
      </c>
      <c r="H7744" s="7">
        <f>ROUND(IF(Data[[#This Row],[deltaT]]&gt;0,(Data[[#This Row],[Tintern ]]-Data[[#This Row],[temperatuur]])*Uitgangspunten!$B$9,0),1)</f>
        <v>0</v>
      </c>
      <c r="I7744"/>
      <c r="J7744"/>
      <c r="K7744" s="6"/>
      <c r="O7744" s="5"/>
      <c r="P7744" s="8"/>
      <c r="U7744"/>
      <c r="V7744"/>
    </row>
    <row r="7745" spans="1:22" x14ac:dyDescent="0.25">
      <c r="A7745">
        <v>2001</v>
      </c>
      <c r="B7745">
        <v>8</v>
      </c>
      <c r="C7745">
        <v>8</v>
      </c>
      <c r="D7745">
        <v>10</v>
      </c>
      <c r="E7745" s="13">
        <v>18.100000000000001</v>
      </c>
      <c r="F7745" s="7">
        <f>(((20-15)/(MIN($E$2:$E$8761)-15))*Data[[#This Row],[temperatuur]])+18.151</f>
        <v>14.348478991596638</v>
      </c>
      <c r="G7745" s="7">
        <f>Data[[#This Row],[Tintern ]]-Data[[#This Row],[temperatuur]]</f>
        <v>-3.7515210084033637</v>
      </c>
      <c r="H7745" s="7">
        <f>ROUND(IF(Data[[#This Row],[deltaT]]&gt;0,(Data[[#This Row],[Tintern ]]-Data[[#This Row],[temperatuur]])*Uitgangspunten!$B$9,0),1)</f>
        <v>0</v>
      </c>
      <c r="I7745"/>
      <c r="J7745"/>
      <c r="K7745" s="6"/>
      <c r="O7745" s="5"/>
      <c r="P7745" s="8"/>
      <c r="U7745"/>
      <c r="V7745"/>
    </row>
    <row r="7746" spans="1:22" x14ac:dyDescent="0.25">
      <c r="A7746">
        <v>2001</v>
      </c>
      <c r="B7746">
        <v>8</v>
      </c>
      <c r="C7746">
        <v>8</v>
      </c>
      <c r="D7746">
        <v>11</v>
      </c>
      <c r="E7746" s="13">
        <v>19.100000000000001</v>
      </c>
      <c r="F7746" s="7">
        <f>(((20-15)/(MIN($E$2:$E$8761)-15))*Data[[#This Row],[temperatuur]])+18.151</f>
        <v>14.138394957983193</v>
      </c>
      <c r="G7746" s="7">
        <f>Data[[#This Row],[Tintern ]]-Data[[#This Row],[temperatuur]]</f>
        <v>-4.9616050420168083</v>
      </c>
      <c r="H7746" s="7">
        <f>ROUND(IF(Data[[#This Row],[deltaT]]&gt;0,(Data[[#This Row],[Tintern ]]-Data[[#This Row],[temperatuur]])*Uitgangspunten!$B$9,0),1)</f>
        <v>0</v>
      </c>
      <c r="I7746"/>
      <c r="J7746"/>
      <c r="K7746" s="6"/>
      <c r="O7746" s="5"/>
      <c r="P7746" s="8"/>
      <c r="U7746"/>
      <c r="V7746"/>
    </row>
    <row r="7747" spans="1:22" x14ac:dyDescent="0.25">
      <c r="A7747">
        <v>2001</v>
      </c>
      <c r="B7747">
        <v>8</v>
      </c>
      <c r="C7747">
        <v>8</v>
      </c>
      <c r="D7747">
        <v>14</v>
      </c>
      <c r="E7747" s="13">
        <v>16.600000000000001</v>
      </c>
      <c r="F7747" s="7">
        <f>(((20-15)/(MIN($E$2:$E$8761)-15))*Data[[#This Row],[temperatuur]])+18.151</f>
        <v>14.663605042016806</v>
      </c>
      <c r="G7747" s="7">
        <f>Data[[#This Row],[Tintern ]]-Data[[#This Row],[temperatuur]]</f>
        <v>-1.9363949579831949</v>
      </c>
      <c r="H7747" s="7">
        <f>ROUND(IF(Data[[#This Row],[deltaT]]&gt;0,(Data[[#This Row],[Tintern ]]-Data[[#This Row],[temperatuur]])*Uitgangspunten!$B$9,0),1)</f>
        <v>0</v>
      </c>
      <c r="I7747"/>
      <c r="J7747"/>
      <c r="K7747" s="6"/>
      <c r="O7747" s="5"/>
      <c r="P7747" s="8"/>
      <c r="U7747"/>
      <c r="V7747"/>
    </row>
    <row r="7748" spans="1:22" x14ac:dyDescent="0.25">
      <c r="A7748">
        <v>2001</v>
      </c>
      <c r="B7748">
        <v>8</v>
      </c>
      <c r="C7748">
        <v>8</v>
      </c>
      <c r="D7748">
        <v>15</v>
      </c>
      <c r="E7748" s="13">
        <v>16.900000000000002</v>
      </c>
      <c r="F7748" s="7">
        <f>(((20-15)/(MIN($E$2:$E$8761)-15))*Data[[#This Row],[temperatuur]])+18.151</f>
        <v>14.600579831932773</v>
      </c>
      <c r="G7748" s="7">
        <f>Data[[#This Row],[Tintern ]]-Data[[#This Row],[temperatuur]]</f>
        <v>-2.299420168067229</v>
      </c>
      <c r="H7748" s="7">
        <f>ROUND(IF(Data[[#This Row],[deltaT]]&gt;0,(Data[[#This Row],[Tintern ]]-Data[[#This Row],[temperatuur]])*Uitgangspunten!$B$9,0),1)</f>
        <v>0</v>
      </c>
      <c r="I7748"/>
      <c r="J7748"/>
      <c r="K7748" s="6"/>
      <c r="O7748" s="5"/>
      <c r="P7748" s="8"/>
      <c r="U7748"/>
      <c r="V7748"/>
    </row>
    <row r="7749" spans="1:22" x14ac:dyDescent="0.25">
      <c r="A7749">
        <v>2001</v>
      </c>
      <c r="B7749">
        <v>8</v>
      </c>
      <c r="C7749">
        <v>8</v>
      </c>
      <c r="D7749">
        <v>16</v>
      </c>
      <c r="E7749" s="13">
        <v>18.100000000000001</v>
      </c>
      <c r="F7749" s="7">
        <f>(((20-15)/(MIN($E$2:$E$8761)-15))*Data[[#This Row],[temperatuur]])+18.151</f>
        <v>14.348478991596638</v>
      </c>
      <c r="G7749" s="7">
        <f>Data[[#This Row],[Tintern ]]-Data[[#This Row],[temperatuur]]</f>
        <v>-3.7515210084033637</v>
      </c>
      <c r="H7749" s="7">
        <f>ROUND(IF(Data[[#This Row],[deltaT]]&gt;0,(Data[[#This Row],[Tintern ]]-Data[[#This Row],[temperatuur]])*Uitgangspunten!$B$9,0),1)</f>
        <v>0</v>
      </c>
      <c r="I7749"/>
      <c r="J7749"/>
      <c r="K7749" s="6"/>
      <c r="O7749" s="5"/>
      <c r="P7749" s="8"/>
      <c r="U7749"/>
      <c r="V7749"/>
    </row>
    <row r="7750" spans="1:22" x14ac:dyDescent="0.25">
      <c r="A7750">
        <v>2001</v>
      </c>
      <c r="B7750">
        <v>8</v>
      </c>
      <c r="C7750">
        <v>8</v>
      </c>
      <c r="D7750">
        <v>17</v>
      </c>
      <c r="E7750" s="13">
        <v>19</v>
      </c>
      <c r="F7750" s="7">
        <f>(((20-15)/(MIN($E$2:$E$8761)-15))*Data[[#This Row],[temperatuur]])+18.151</f>
        <v>14.159403361344538</v>
      </c>
      <c r="G7750" s="7">
        <f>Data[[#This Row],[Tintern ]]-Data[[#This Row],[temperatuur]]</f>
        <v>-4.8405966386554624</v>
      </c>
      <c r="H7750" s="7">
        <f>ROUND(IF(Data[[#This Row],[deltaT]]&gt;0,(Data[[#This Row],[Tintern ]]-Data[[#This Row],[temperatuur]])*Uitgangspunten!$B$9,0),1)</f>
        <v>0</v>
      </c>
      <c r="I7750"/>
      <c r="J7750"/>
      <c r="K7750" s="6"/>
      <c r="O7750" s="5"/>
      <c r="P7750" s="8"/>
      <c r="U7750"/>
      <c r="V7750"/>
    </row>
    <row r="7751" spans="1:22" x14ac:dyDescent="0.25">
      <c r="A7751">
        <v>2001</v>
      </c>
      <c r="B7751">
        <v>8</v>
      </c>
      <c r="C7751">
        <v>8</v>
      </c>
      <c r="D7751">
        <v>18</v>
      </c>
      <c r="E7751" s="13">
        <v>18.100000000000001</v>
      </c>
      <c r="F7751" s="7">
        <f>(((20-15)/(MIN($E$2:$E$8761)-15))*Data[[#This Row],[temperatuur]])+18.151</f>
        <v>14.348478991596638</v>
      </c>
      <c r="G7751" s="7">
        <f>Data[[#This Row],[Tintern ]]-Data[[#This Row],[temperatuur]]</f>
        <v>-3.7515210084033637</v>
      </c>
      <c r="H7751" s="7">
        <f>ROUND(IF(Data[[#This Row],[deltaT]]&gt;0,(Data[[#This Row],[Tintern ]]-Data[[#This Row],[temperatuur]])*Uitgangspunten!$B$9,0),1)</f>
        <v>0</v>
      </c>
      <c r="I7751"/>
      <c r="J7751"/>
      <c r="K7751" s="6"/>
      <c r="O7751" s="5"/>
      <c r="P7751" s="8"/>
      <c r="U7751"/>
      <c r="V7751"/>
    </row>
    <row r="7752" spans="1:22" x14ac:dyDescent="0.25">
      <c r="A7752">
        <v>2001</v>
      </c>
      <c r="B7752">
        <v>8</v>
      </c>
      <c r="C7752">
        <v>8</v>
      </c>
      <c r="D7752">
        <v>19</v>
      </c>
      <c r="E7752" s="13">
        <v>16.900000000000002</v>
      </c>
      <c r="F7752" s="7">
        <f>(((20-15)/(MIN($E$2:$E$8761)-15))*Data[[#This Row],[temperatuur]])+18.151</f>
        <v>14.600579831932773</v>
      </c>
      <c r="G7752" s="7">
        <f>Data[[#This Row],[Tintern ]]-Data[[#This Row],[temperatuur]]</f>
        <v>-2.299420168067229</v>
      </c>
      <c r="H7752" s="7">
        <f>ROUND(IF(Data[[#This Row],[deltaT]]&gt;0,(Data[[#This Row],[Tintern ]]-Data[[#This Row],[temperatuur]])*Uitgangspunten!$B$9,0),1)</f>
        <v>0</v>
      </c>
      <c r="I7752"/>
      <c r="J7752"/>
      <c r="K7752" s="6"/>
      <c r="O7752" s="5"/>
      <c r="P7752" s="8"/>
      <c r="U7752"/>
      <c r="V7752"/>
    </row>
    <row r="7753" spans="1:22" x14ac:dyDescent="0.25">
      <c r="A7753">
        <v>2001</v>
      </c>
      <c r="B7753">
        <v>8</v>
      </c>
      <c r="C7753">
        <v>8</v>
      </c>
      <c r="D7753">
        <v>20</v>
      </c>
      <c r="E7753" s="13">
        <v>15.9</v>
      </c>
      <c r="F7753" s="7">
        <f>(((20-15)/(MIN($E$2:$E$8761)-15))*Data[[#This Row],[temperatuur]])+18.151</f>
        <v>14.810663865546218</v>
      </c>
      <c r="G7753" s="7">
        <f>Data[[#This Row],[Tintern ]]-Data[[#This Row],[temperatuur]]</f>
        <v>-1.0893361344537826</v>
      </c>
      <c r="H7753" s="7">
        <f>ROUND(IF(Data[[#This Row],[deltaT]]&gt;0,(Data[[#This Row],[Tintern ]]-Data[[#This Row],[temperatuur]])*Uitgangspunten!$B$9,0),1)</f>
        <v>0</v>
      </c>
      <c r="I7753"/>
      <c r="J7753"/>
      <c r="K7753" s="6"/>
      <c r="O7753" s="5"/>
      <c r="P7753" s="8"/>
      <c r="U7753"/>
      <c r="V7753"/>
    </row>
    <row r="7754" spans="1:22" x14ac:dyDescent="0.25">
      <c r="A7754">
        <v>2001</v>
      </c>
      <c r="B7754">
        <v>8</v>
      </c>
      <c r="C7754">
        <v>8</v>
      </c>
      <c r="D7754">
        <v>21</v>
      </c>
      <c r="E7754" s="13">
        <v>15.5</v>
      </c>
      <c r="F7754" s="7">
        <f>(((20-15)/(MIN($E$2:$E$8761)-15))*Data[[#This Row],[temperatuur]])+18.151</f>
        <v>14.894697478991596</v>
      </c>
      <c r="G7754" s="7">
        <f>Data[[#This Row],[Tintern ]]-Data[[#This Row],[temperatuur]]</f>
        <v>-0.60530252100840443</v>
      </c>
      <c r="H7754" s="7">
        <f>ROUND(IF(Data[[#This Row],[deltaT]]&gt;0,(Data[[#This Row],[Tintern ]]-Data[[#This Row],[temperatuur]])*Uitgangspunten!$B$9,0),1)</f>
        <v>0</v>
      </c>
      <c r="I7754">
        <f>(MAX(E7730:E7753)+MIN(E7730:E7753))/20</f>
        <v>1.7150000000000003</v>
      </c>
      <c r="J7754"/>
      <c r="K7754" s="6"/>
      <c r="O7754" s="5"/>
      <c r="P7754" s="8"/>
      <c r="U7754"/>
      <c r="V7754"/>
    </row>
    <row r="7755" spans="1:22" x14ac:dyDescent="0.25">
      <c r="A7755">
        <v>2001</v>
      </c>
      <c r="B7755">
        <v>8</v>
      </c>
      <c r="C7755">
        <v>8</v>
      </c>
      <c r="D7755">
        <v>22</v>
      </c>
      <c r="E7755" s="13">
        <v>15.200000000000001</v>
      </c>
      <c r="F7755" s="7">
        <f>(((20-15)/(MIN($E$2:$E$8761)-15))*Data[[#This Row],[temperatuur]])+18.151</f>
        <v>14.957722689075631</v>
      </c>
      <c r="G7755" s="7">
        <f>Data[[#This Row],[Tintern ]]-Data[[#This Row],[temperatuur]]</f>
        <v>-0.24227731092437033</v>
      </c>
      <c r="H7755" s="7">
        <f>ROUND(IF(Data[[#This Row],[deltaT]]&gt;0,(Data[[#This Row],[Tintern ]]-Data[[#This Row],[temperatuur]])*Uitgangspunten!$B$9,0),1)</f>
        <v>0</v>
      </c>
      <c r="I7755"/>
      <c r="J7755"/>
      <c r="K7755" s="6"/>
      <c r="O7755" s="5"/>
      <c r="P7755" s="8"/>
      <c r="U7755"/>
      <c r="V7755"/>
    </row>
    <row r="7756" spans="1:22" x14ac:dyDescent="0.25">
      <c r="A7756">
        <v>2001</v>
      </c>
      <c r="B7756">
        <v>8</v>
      </c>
      <c r="C7756">
        <v>9</v>
      </c>
      <c r="D7756">
        <v>9</v>
      </c>
      <c r="E7756" s="13">
        <v>17.100000000000001</v>
      </c>
      <c r="F7756" s="7">
        <f>(((20-15)/(MIN($E$2:$E$8761)-15))*Data[[#This Row],[temperatuur]])+18.151</f>
        <v>14.558563025210084</v>
      </c>
      <c r="G7756" s="7">
        <f>Data[[#This Row],[Tintern ]]-Data[[#This Row],[temperatuur]]</f>
        <v>-2.5414369747899173</v>
      </c>
      <c r="H7756" s="7">
        <f>ROUND(IF(Data[[#This Row],[deltaT]]&gt;0,(Data[[#This Row],[Tintern ]]-Data[[#This Row],[temperatuur]])*Uitgangspunten!$B$9,0),1)</f>
        <v>0</v>
      </c>
      <c r="I7756"/>
      <c r="J7756"/>
      <c r="K7756" s="6"/>
      <c r="O7756" s="5"/>
      <c r="P7756" s="8"/>
      <c r="U7756"/>
      <c r="V7756"/>
    </row>
    <row r="7757" spans="1:22" x14ac:dyDescent="0.25">
      <c r="A7757">
        <v>2001</v>
      </c>
      <c r="B7757">
        <v>8</v>
      </c>
      <c r="C7757">
        <v>9</v>
      </c>
      <c r="D7757">
        <v>10</v>
      </c>
      <c r="E7757" s="13">
        <v>15.5</v>
      </c>
      <c r="F7757" s="7">
        <f>(((20-15)/(MIN($E$2:$E$8761)-15))*Data[[#This Row],[temperatuur]])+18.151</f>
        <v>14.894697478991596</v>
      </c>
      <c r="G7757" s="7">
        <f>Data[[#This Row],[Tintern ]]-Data[[#This Row],[temperatuur]]</f>
        <v>-0.60530252100840443</v>
      </c>
      <c r="H7757" s="7">
        <f>ROUND(IF(Data[[#This Row],[deltaT]]&gt;0,(Data[[#This Row],[Tintern ]]-Data[[#This Row],[temperatuur]])*Uitgangspunten!$B$9,0),1)</f>
        <v>0</v>
      </c>
      <c r="I7757"/>
      <c r="J7757"/>
      <c r="K7757" s="6"/>
      <c r="O7757" s="5"/>
      <c r="P7757" s="8"/>
      <c r="U7757"/>
      <c r="V7757"/>
    </row>
    <row r="7758" spans="1:22" x14ac:dyDescent="0.25">
      <c r="A7758">
        <v>2001</v>
      </c>
      <c r="B7758">
        <v>8</v>
      </c>
      <c r="C7758">
        <v>9</v>
      </c>
      <c r="D7758">
        <v>11</v>
      </c>
      <c r="E7758" s="13">
        <v>17.7</v>
      </c>
      <c r="F7758" s="7">
        <f>(((20-15)/(MIN($E$2:$E$8761)-15))*Data[[#This Row],[temperatuur]])+18.151</f>
        <v>14.432512605042017</v>
      </c>
      <c r="G7758" s="7">
        <f>Data[[#This Row],[Tintern ]]-Data[[#This Row],[temperatuur]]</f>
        <v>-3.2674873949579819</v>
      </c>
      <c r="H7758" s="7">
        <f>ROUND(IF(Data[[#This Row],[deltaT]]&gt;0,(Data[[#This Row],[Tintern ]]-Data[[#This Row],[temperatuur]])*Uitgangspunten!$B$9,0),1)</f>
        <v>0</v>
      </c>
      <c r="I7758"/>
      <c r="J7758"/>
      <c r="K7758" s="6"/>
      <c r="O7758" s="5"/>
      <c r="P7758" s="8"/>
      <c r="U7758"/>
      <c r="V7758"/>
    </row>
    <row r="7759" spans="1:22" x14ac:dyDescent="0.25">
      <c r="A7759">
        <v>2001</v>
      </c>
      <c r="B7759">
        <v>8</v>
      </c>
      <c r="C7759">
        <v>9</v>
      </c>
      <c r="D7759">
        <v>12</v>
      </c>
      <c r="E7759" s="13">
        <v>18.3</v>
      </c>
      <c r="F7759" s="7">
        <f>(((20-15)/(MIN($E$2:$E$8761)-15))*Data[[#This Row],[temperatuur]])+18.151</f>
        <v>14.306462184873949</v>
      </c>
      <c r="G7759" s="7">
        <f>Data[[#This Row],[Tintern ]]-Data[[#This Row],[temperatuur]]</f>
        <v>-3.9935378151260519</v>
      </c>
      <c r="H7759" s="7">
        <f>ROUND(IF(Data[[#This Row],[deltaT]]&gt;0,(Data[[#This Row],[Tintern ]]-Data[[#This Row],[temperatuur]])*Uitgangspunten!$B$9,0),1)</f>
        <v>0</v>
      </c>
      <c r="I7759"/>
      <c r="J7759"/>
      <c r="K7759" s="6"/>
      <c r="O7759" s="5"/>
      <c r="P7759" s="8"/>
      <c r="U7759"/>
      <c r="V7759"/>
    </row>
    <row r="7760" spans="1:22" x14ac:dyDescent="0.25">
      <c r="A7760">
        <v>2001</v>
      </c>
      <c r="B7760">
        <v>8</v>
      </c>
      <c r="C7760">
        <v>9</v>
      </c>
      <c r="D7760">
        <v>13</v>
      </c>
      <c r="E7760" s="13">
        <v>18.3</v>
      </c>
      <c r="F7760" s="7">
        <f>(((20-15)/(MIN($E$2:$E$8761)-15))*Data[[#This Row],[temperatuur]])+18.151</f>
        <v>14.306462184873949</v>
      </c>
      <c r="G7760" s="7">
        <f>Data[[#This Row],[Tintern ]]-Data[[#This Row],[temperatuur]]</f>
        <v>-3.9935378151260519</v>
      </c>
      <c r="H7760" s="7">
        <f>ROUND(IF(Data[[#This Row],[deltaT]]&gt;0,(Data[[#This Row],[Tintern ]]-Data[[#This Row],[temperatuur]])*Uitgangspunten!$B$9,0),1)</f>
        <v>0</v>
      </c>
      <c r="I7760"/>
      <c r="J7760"/>
      <c r="K7760" s="6"/>
      <c r="O7760" s="5"/>
      <c r="P7760" s="8"/>
      <c r="U7760"/>
      <c r="V7760"/>
    </row>
    <row r="7761" spans="1:22" x14ac:dyDescent="0.25">
      <c r="A7761">
        <v>2001</v>
      </c>
      <c r="B7761">
        <v>8</v>
      </c>
      <c r="C7761">
        <v>9</v>
      </c>
      <c r="D7761">
        <v>14</v>
      </c>
      <c r="E7761" s="13">
        <v>19.600000000000001</v>
      </c>
      <c r="F7761" s="7">
        <f>(((20-15)/(MIN($E$2:$E$8761)-15))*Data[[#This Row],[temperatuur]])+18.151</f>
        <v>14.033352941176471</v>
      </c>
      <c r="G7761" s="7">
        <f>Data[[#This Row],[Tintern ]]-Data[[#This Row],[temperatuur]]</f>
        <v>-5.5666470588235306</v>
      </c>
      <c r="H7761" s="7">
        <f>ROUND(IF(Data[[#This Row],[deltaT]]&gt;0,(Data[[#This Row],[Tintern ]]-Data[[#This Row],[temperatuur]])*Uitgangspunten!$B$9,0),1)</f>
        <v>0</v>
      </c>
      <c r="I7761"/>
      <c r="J7761"/>
      <c r="K7761" s="6"/>
      <c r="O7761" s="5"/>
      <c r="P7761" s="8"/>
      <c r="U7761"/>
      <c r="V7761"/>
    </row>
    <row r="7762" spans="1:22" x14ac:dyDescent="0.25">
      <c r="A7762">
        <v>2001</v>
      </c>
      <c r="B7762">
        <v>8</v>
      </c>
      <c r="C7762">
        <v>9</v>
      </c>
      <c r="D7762">
        <v>15</v>
      </c>
      <c r="E7762" s="13">
        <v>17.900000000000002</v>
      </c>
      <c r="F7762" s="7">
        <f>(((20-15)/(MIN($E$2:$E$8761)-15))*Data[[#This Row],[temperatuur]])+18.151</f>
        <v>14.390495798319327</v>
      </c>
      <c r="G7762" s="7">
        <f>Data[[#This Row],[Tintern ]]-Data[[#This Row],[temperatuur]]</f>
        <v>-3.5095042016806755</v>
      </c>
      <c r="H7762" s="7">
        <f>ROUND(IF(Data[[#This Row],[deltaT]]&gt;0,(Data[[#This Row],[Tintern ]]-Data[[#This Row],[temperatuur]])*Uitgangspunten!$B$9,0),1)</f>
        <v>0</v>
      </c>
      <c r="I7762"/>
      <c r="J7762"/>
      <c r="K7762" s="6"/>
      <c r="O7762" s="5"/>
      <c r="P7762" s="8"/>
      <c r="U7762"/>
      <c r="V7762"/>
    </row>
    <row r="7763" spans="1:22" x14ac:dyDescent="0.25">
      <c r="A7763">
        <v>2001</v>
      </c>
      <c r="B7763">
        <v>8</v>
      </c>
      <c r="C7763">
        <v>9</v>
      </c>
      <c r="D7763">
        <v>16</v>
      </c>
      <c r="E7763" s="13">
        <v>15</v>
      </c>
      <c r="F7763" s="7">
        <f>(((20-15)/(MIN($E$2:$E$8761)-15))*Data[[#This Row],[temperatuur]])+18.151</f>
        <v>14.99973949579832</v>
      </c>
      <c r="G7763" s="7">
        <f>Data[[#This Row],[Tintern ]]-Data[[#This Row],[temperatuur]]</f>
        <v>-2.6050420168033384E-4</v>
      </c>
      <c r="H7763" s="7">
        <f>ROUND(IF(Data[[#This Row],[deltaT]]&gt;0,(Data[[#This Row],[Tintern ]]-Data[[#This Row],[temperatuur]])*Uitgangspunten!$B$9,0),1)</f>
        <v>0</v>
      </c>
      <c r="I7763"/>
      <c r="J7763"/>
      <c r="K7763" s="6"/>
      <c r="O7763" s="5"/>
      <c r="P7763" s="8"/>
      <c r="U7763"/>
      <c r="V7763"/>
    </row>
    <row r="7764" spans="1:22" x14ac:dyDescent="0.25">
      <c r="A7764">
        <v>2001</v>
      </c>
      <c r="B7764">
        <v>8</v>
      </c>
      <c r="C7764">
        <v>9</v>
      </c>
      <c r="D7764">
        <v>17</v>
      </c>
      <c r="E7764" s="13">
        <v>15.700000000000001</v>
      </c>
      <c r="F7764" s="7">
        <f>(((20-15)/(MIN($E$2:$E$8761)-15))*Data[[#This Row],[temperatuur]])+18.151</f>
        <v>14.852680672268907</v>
      </c>
      <c r="G7764" s="7">
        <f>Data[[#This Row],[Tintern ]]-Data[[#This Row],[temperatuur]]</f>
        <v>-0.84731932773109442</v>
      </c>
      <c r="H7764" s="7">
        <f>ROUND(IF(Data[[#This Row],[deltaT]]&gt;0,(Data[[#This Row],[Tintern ]]-Data[[#This Row],[temperatuur]])*Uitgangspunten!$B$9,0),1)</f>
        <v>0</v>
      </c>
      <c r="I7764"/>
      <c r="J7764"/>
      <c r="K7764" s="6"/>
      <c r="O7764" s="5"/>
      <c r="P7764" s="8"/>
      <c r="U7764"/>
      <c r="V7764"/>
    </row>
    <row r="7765" spans="1:22" x14ac:dyDescent="0.25">
      <c r="A7765">
        <v>2001</v>
      </c>
      <c r="B7765">
        <v>8</v>
      </c>
      <c r="C7765">
        <v>9</v>
      </c>
      <c r="D7765">
        <v>18</v>
      </c>
      <c r="E7765" s="13">
        <v>15.700000000000001</v>
      </c>
      <c r="F7765" s="7">
        <f>(((20-15)/(MIN($E$2:$E$8761)-15))*Data[[#This Row],[temperatuur]])+18.151</f>
        <v>14.852680672268907</v>
      </c>
      <c r="G7765" s="7">
        <f>Data[[#This Row],[Tintern ]]-Data[[#This Row],[temperatuur]]</f>
        <v>-0.84731932773109442</v>
      </c>
      <c r="H7765" s="7">
        <f>ROUND(IF(Data[[#This Row],[deltaT]]&gt;0,(Data[[#This Row],[Tintern ]]-Data[[#This Row],[temperatuur]])*Uitgangspunten!$B$9,0),1)</f>
        <v>0</v>
      </c>
      <c r="I7765"/>
      <c r="J7765"/>
      <c r="K7765" s="6"/>
      <c r="O7765" s="5"/>
      <c r="P7765" s="8"/>
      <c r="U7765"/>
      <c r="V7765"/>
    </row>
    <row r="7766" spans="1:22" x14ac:dyDescent="0.25">
      <c r="A7766">
        <v>2001</v>
      </c>
      <c r="B7766">
        <v>8</v>
      </c>
      <c r="C7766">
        <v>10</v>
      </c>
      <c r="D7766">
        <v>10</v>
      </c>
      <c r="E7766" s="13">
        <v>17.3</v>
      </c>
      <c r="F7766" s="7">
        <f>(((20-15)/(MIN($E$2:$E$8761)-15))*Data[[#This Row],[temperatuur]])+18.151</f>
        <v>14.516546218487395</v>
      </c>
      <c r="G7766" s="7">
        <f>Data[[#This Row],[Tintern ]]-Data[[#This Row],[temperatuur]]</f>
        <v>-2.7834537815126055</v>
      </c>
      <c r="H7766" s="7">
        <f>ROUND(IF(Data[[#This Row],[deltaT]]&gt;0,(Data[[#This Row],[Tintern ]]-Data[[#This Row],[temperatuur]])*Uitgangspunten!$B$9,0),1)</f>
        <v>0</v>
      </c>
      <c r="I7766"/>
      <c r="J7766"/>
      <c r="K7766" s="6"/>
      <c r="O7766" s="5"/>
      <c r="P7766" s="8"/>
      <c r="U7766"/>
      <c r="V7766"/>
    </row>
    <row r="7767" spans="1:22" x14ac:dyDescent="0.25">
      <c r="A7767">
        <v>2001</v>
      </c>
      <c r="B7767">
        <v>8</v>
      </c>
      <c r="C7767">
        <v>10</v>
      </c>
      <c r="D7767">
        <v>11</v>
      </c>
      <c r="E7767" s="13">
        <v>16.900000000000002</v>
      </c>
      <c r="F7767" s="7">
        <f>(((20-15)/(MIN($E$2:$E$8761)-15))*Data[[#This Row],[temperatuur]])+18.151</f>
        <v>14.600579831932773</v>
      </c>
      <c r="G7767" s="7">
        <f>Data[[#This Row],[Tintern ]]-Data[[#This Row],[temperatuur]]</f>
        <v>-2.299420168067229</v>
      </c>
      <c r="H7767" s="7">
        <f>ROUND(IF(Data[[#This Row],[deltaT]]&gt;0,(Data[[#This Row],[Tintern ]]-Data[[#This Row],[temperatuur]])*Uitgangspunten!$B$9,0),1)</f>
        <v>0</v>
      </c>
      <c r="I7767"/>
      <c r="J7767"/>
      <c r="K7767" s="6"/>
      <c r="O7767" s="5"/>
      <c r="P7767" s="8"/>
      <c r="U7767"/>
      <c r="V7767"/>
    </row>
    <row r="7768" spans="1:22" x14ac:dyDescent="0.25">
      <c r="A7768">
        <v>2001</v>
      </c>
      <c r="B7768">
        <v>8</v>
      </c>
      <c r="C7768">
        <v>10</v>
      </c>
      <c r="D7768">
        <v>12</v>
      </c>
      <c r="E7768" s="13">
        <v>17.2</v>
      </c>
      <c r="F7768" s="7">
        <f>(((20-15)/(MIN($E$2:$E$8761)-15))*Data[[#This Row],[temperatuur]])+18.151</f>
        <v>14.53755462184874</v>
      </c>
      <c r="G7768" s="7">
        <f>Data[[#This Row],[Tintern ]]-Data[[#This Row],[temperatuur]]</f>
        <v>-2.6624453781512596</v>
      </c>
      <c r="H7768" s="7">
        <f>ROUND(IF(Data[[#This Row],[deltaT]]&gt;0,(Data[[#This Row],[Tintern ]]-Data[[#This Row],[temperatuur]])*Uitgangspunten!$B$9,0),1)</f>
        <v>0</v>
      </c>
      <c r="I7768"/>
      <c r="J7768"/>
      <c r="K7768" s="6"/>
      <c r="O7768" s="5"/>
      <c r="P7768" s="8"/>
      <c r="U7768"/>
      <c r="V7768"/>
    </row>
    <row r="7769" spans="1:22" x14ac:dyDescent="0.25">
      <c r="A7769">
        <v>2001</v>
      </c>
      <c r="B7769">
        <v>8</v>
      </c>
      <c r="C7769">
        <v>10</v>
      </c>
      <c r="D7769">
        <v>13</v>
      </c>
      <c r="E7769" s="13">
        <v>16.900000000000002</v>
      </c>
      <c r="F7769" s="7">
        <f>(((20-15)/(MIN($E$2:$E$8761)-15))*Data[[#This Row],[temperatuur]])+18.151</f>
        <v>14.600579831932773</v>
      </c>
      <c r="G7769" s="7">
        <f>Data[[#This Row],[Tintern ]]-Data[[#This Row],[temperatuur]]</f>
        <v>-2.299420168067229</v>
      </c>
      <c r="H7769" s="7">
        <f>ROUND(IF(Data[[#This Row],[deltaT]]&gt;0,(Data[[#This Row],[Tintern ]]-Data[[#This Row],[temperatuur]])*Uitgangspunten!$B$9,0),1)</f>
        <v>0</v>
      </c>
      <c r="I7769"/>
      <c r="J7769"/>
      <c r="K7769" s="6"/>
      <c r="O7769" s="5"/>
      <c r="P7769" s="8"/>
      <c r="U7769"/>
      <c r="V7769"/>
    </row>
    <row r="7770" spans="1:22" x14ac:dyDescent="0.25">
      <c r="A7770">
        <v>2001</v>
      </c>
      <c r="B7770">
        <v>8</v>
      </c>
      <c r="C7770">
        <v>10</v>
      </c>
      <c r="D7770">
        <v>14</v>
      </c>
      <c r="E7770" s="13">
        <v>16.7</v>
      </c>
      <c r="F7770" s="7">
        <f>(((20-15)/(MIN($E$2:$E$8761)-15))*Data[[#This Row],[temperatuur]])+18.151</f>
        <v>14.642596638655462</v>
      </c>
      <c r="G7770" s="7">
        <f>Data[[#This Row],[Tintern ]]-Data[[#This Row],[temperatuur]]</f>
        <v>-2.0574033613445373</v>
      </c>
      <c r="H7770" s="7">
        <f>ROUND(IF(Data[[#This Row],[deltaT]]&gt;0,(Data[[#This Row],[Tintern ]]-Data[[#This Row],[temperatuur]])*Uitgangspunten!$B$9,0),1)</f>
        <v>0</v>
      </c>
      <c r="I7770"/>
      <c r="J7770"/>
      <c r="K7770" s="6"/>
      <c r="O7770" s="5"/>
      <c r="P7770" s="8"/>
      <c r="U7770"/>
      <c r="V7770"/>
    </row>
    <row r="7771" spans="1:22" x14ac:dyDescent="0.25">
      <c r="A7771">
        <v>2001</v>
      </c>
      <c r="B7771">
        <v>8</v>
      </c>
      <c r="C7771">
        <v>10</v>
      </c>
      <c r="D7771">
        <v>15</v>
      </c>
      <c r="E7771" s="13">
        <v>17.2</v>
      </c>
      <c r="F7771" s="7">
        <f>(((20-15)/(MIN($E$2:$E$8761)-15))*Data[[#This Row],[temperatuur]])+18.151</f>
        <v>14.53755462184874</v>
      </c>
      <c r="G7771" s="7">
        <f>Data[[#This Row],[Tintern ]]-Data[[#This Row],[temperatuur]]</f>
        <v>-2.6624453781512596</v>
      </c>
      <c r="H7771" s="7">
        <f>ROUND(IF(Data[[#This Row],[deltaT]]&gt;0,(Data[[#This Row],[Tintern ]]-Data[[#This Row],[temperatuur]])*Uitgangspunten!$B$9,0),1)</f>
        <v>0</v>
      </c>
      <c r="I7771"/>
      <c r="J7771"/>
      <c r="K7771" s="6"/>
      <c r="O7771" s="5"/>
      <c r="P7771" s="8"/>
      <c r="U7771"/>
      <c r="V7771"/>
    </row>
    <row r="7772" spans="1:22" x14ac:dyDescent="0.25">
      <c r="A7772">
        <v>2001</v>
      </c>
      <c r="B7772">
        <v>8</v>
      </c>
      <c r="C7772">
        <v>10</v>
      </c>
      <c r="D7772">
        <v>16</v>
      </c>
      <c r="E7772" s="13">
        <v>16.600000000000001</v>
      </c>
      <c r="F7772" s="7">
        <f>(((20-15)/(MIN($E$2:$E$8761)-15))*Data[[#This Row],[temperatuur]])+18.151</f>
        <v>14.663605042016806</v>
      </c>
      <c r="G7772" s="7">
        <f>Data[[#This Row],[Tintern ]]-Data[[#This Row],[temperatuur]]</f>
        <v>-1.9363949579831949</v>
      </c>
      <c r="H7772" s="7">
        <f>ROUND(IF(Data[[#This Row],[deltaT]]&gt;0,(Data[[#This Row],[Tintern ]]-Data[[#This Row],[temperatuur]])*Uitgangspunten!$B$9,0),1)</f>
        <v>0</v>
      </c>
      <c r="I7772"/>
      <c r="J7772"/>
      <c r="K7772" s="6"/>
      <c r="O7772" s="5"/>
      <c r="P7772" s="8"/>
      <c r="U7772"/>
      <c r="V7772"/>
    </row>
    <row r="7773" spans="1:22" x14ac:dyDescent="0.25">
      <c r="A7773">
        <v>2001</v>
      </c>
      <c r="B7773">
        <v>8</v>
      </c>
      <c r="C7773">
        <v>10</v>
      </c>
      <c r="D7773">
        <v>17</v>
      </c>
      <c r="E7773" s="13">
        <v>17.8</v>
      </c>
      <c r="F7773" s="7">
        <f>(((20-15)/(MIN($E$2:$E$8761)-15))*Data[[#This Row],[temperatuur]])+18.151</f>
        <v>14.411504201680671</v>
      </c>
      <c r="G7773" s="7">
        <f>Data[[#This Row],[Tintern ]]-Data[[#This Row],[temperatuur]]</f>
        <v>-3.3884957983193296</v>
      </c>
      <c r="H7773" s="7">
        <f>ROUND(IF(Data[[#This Row],[deltaT]]&gt;0,(Data[[#This Row],[Tintern ]]-Data[[#This Row],[temperatuur]])*Uitgangspunten!$B$9,0),1)</f>
        <v>0</v>
      </c>
      <c r="I7773"/>
      <c r="J7773"/>
      <c r="K7773" s="6"/>
      <c r="O7773" s="5"/>
      <c r="P7773" s="8"/>
      <c r="U7773"/>
      <c r="V7773"/>
    </row>
    <row r="7774" spans="1:22" x14ac:dyDescent="0.25">
      <c r="A7774">
        <v>2001</v>
      </c>
      <c r="B7774">
        <v>8</v>
      </c>
      <c r="C7774">
        <v>10</v>
      </c>
      <c r="D7774">
        <v>18</v>
      </c>
      <c r="E7774" s="13">
        <v>16.100000000000001</v>
      </c>
      <c r="F7774" s="7">
        <f>(((20-15)/(MIN($E$2:$E$8761)-15))*Data[[#This Row],[temperatuur]])+18.151</f>
        <v>14.768647058823529</v>
      </c>
      <c r="G7774" s="7">
        <f>Data[[#This Row],[Tintern ]]-Data[[#This Row],[temperatuur]]</f>
        <v>-1.3313529411764726</v>
      </c>
      <c r="H7774" s="7">
        <f>ROUND(IF(Data[[#This Row],[deltaT]]&gt;0,(Data[[#This Row],[Tintern ]]-Data[[#This Row],[temperatuur]])*Uitgangspunten!$B$9,0),1)</f>
        <v>0</v>
      </c>
      <c r="I7774"/>
      <c r="J7774"/>
      <c r="K7774" s="6"/>
      <c r="O7774" s="5"/>
      <c r="P7774" s="8"/>
      <c r="U7774"/>
      <c r="V7774"/>
    </row>
    <row r="7775" spans="1:22" x14ac:dyDescent="0.25">
      <c r="A7775">
        <v>2001</v>
      </c>
      <c r="B7775">
        <v>8</v>
      </c>
      <c r="C7775">
        <v>10</v>
      </c>
      <c r="D7775">
        <v>19</v>
      </c>
      <c r="E7775" s="13">
        <v>15.3</v>
      </c>
      <c r="F7775" s="7">
        <f>(((20-15)/(MIN($E$2:$E$8761)-15))*Data[[#This Row],[temperatuur]])+18.151</f>
        <v>14.936714285714285</v>
      </c>
      <c r="G7775" s="7">
        <f>Data[[#This Row],[Tintern ]]-Data[[#This Row],[temperatuur]]</f>
        <v>-0.36328571428571621</v>
      </c>
      <c r="H7775" s="7">
        <f>ROUND(IF(Data[[#This Row],[deltaT]]&gt;0,(Data[[#This Row],[Tintern ]]-Data[[#This Row],[temperatuur]])*Uitgangspunten!$B$9,0),1)</f>
        <v>0</v>
      </c>
      <c r="I7775"/>
      <c r="J7775"/>
      <c r="K7775" s="6"/>
      <c r="O7775" s="5"/>
      <c r="P7775" s="8"/>
      <c r="U7775"/>
      <c r="V7775"/>
    </row>
    <row r="7776" spans="1:22" x14ac:dyDescent="0.25">
      <c r="A7776">
        <v>2001</v>
      </c>
      <c r="B7776">
        <v>8</v>
      </c>
      <c r="C7776">
        <v>11</v>
      </c>
      <c r="D7776">
        <v>7</v>
      </c>
      <c r="E7776" s="13">
        <v>16.2</v>
      </c>
      <c r="F7776" s="7">
        <f>(((20-15)/(MIN($E$2:$E$8761)-15))*Data[[#This Row],[temperatuur]])+18.151</f>
        <v>14.747638655462184</v>
      </c>
      <c r="G7776" s="7">
        <f>Data[[#This Row],[Tintern ]]-Data[[#This Row],[temperatuur]]</f>
        <v>-1.452361344537815</v>
      </c>
      <c r="H7776" s="7">
        <f>ROUND(IF(Data[[#This Row],[deltaT]]&gt;0,(Data[[#This Row],[Tintern ]]-Data[[#This Row],[temperatuur]])*Uitgangspunten!$B$9,0),1)</f>
        <v>0</v>
      </c>
      <c r="I7776"/>
      <c r="J7776"/>
      <c r="K7776" s="6"/>
      <c r="O7776" s="5"/>
      <c r="P7776" s="8"/>
      <c r="U7776"/>
      <c r="V7776"/>
    </row>
    <row r="7777" spans="1:22" x14ac:dyDescent="0.25">
      <c r="A7777">
        <v>2001</v>
      </c>
      <c r="B7777">
        <v>8</v>
      </c>
      <c r="C7777">
        <v>11</v>
      </c>
      <c r="D7777">
        <v>8</v>
      </c>
      <c r="E7777" s="13">
        <v>18.2</v>
      </c>
      <c r="F7777" s="7">
        <f>(((20-15)/(MIN($E$2:$E$8761)-15))*Data[[#This Row],[temperatuur]])+18.151</f>
        <v>14.327470588235293</v>
      </c>
      <c r="G7777" s="7">
        <f>Data[[#This Row],[Tintern ]]-Data[[#This Row],[temperatuur]]</f>
        <v>-3.872529411764706</v>
      </c>
      <c r="H7777" s="7">
        <f>ROUND(IF(Data[[#This Row],[deltaT]]&gt;0,(Data[[#This Row],[Tintern ]]-Data[[#This Row],[temperatuur]])*Uitgangspunten!$B$9,0),1)</f>
        <v>0</v>
      </c>
      <c r="I7777"/>
      <c r="J7777"/>
      <c r="K7777" s="6"/>
      <c r="O7777" s="5"/>
      <c r="P7777" s="8"/>
      <c r="U7777"/>
      <c r="V7777"/>
    </row>
    <row r="7778" spans="1:22" x14ac:dyDescent="0.25">
      <c r="A7778">
        <v>2001</v>
      </c>
      <c r="B7778">
        <v>8</v>
      </c>
      <c r="C7778">
        <v>11</v>
      </c>
      <c r="D7778">
        <v>9</v>
      </c>
      <c r="E7778" s="13">
        <v>19.3</v>
      </c>
      <c r="F7778" s="7">
        <f>(((20-15)/(MIN($E$2:$E$8761)-15))*Data[[#This Row],[temperatuur]])+18.151</f>
        <v>14.096378151260504</v>
      </c>
      <c r="G7778" s="7">
        <f>Data[[#This Row],[Tintern ]]-Data[[#This Row],[temperatuur]]</f>
        <v>-5.2036218487394965</v>
      </c>
      <c r="H7778" s="7">
        <f>ROUND(IF(Data[[#This Row],[deltaT]]&gt;0,(Data[[#This Row],[Tintern ]]-Data[[#This Row],[temperatuur]])*Uitgangspunten!$B$9,0),1)</f>
        <v>0</v>
      </c>
      <c r="I7778">
        <f>(MAX(E7754:E7777)+MIN(E7754:E7777))/20</f>
        <v>1.73</v>
      </c>
      <c r="J7778"/>
      <c r="K7778" s="6"/>
      <c r="O7778" s="5"/>
      <c r="P7778" s="8"/>
      <c r="U7778"/>
      <c r="V7778"/>
    </row>
    <row r="7779" spans="1:22" x14ac:dyDescent="0.25">
      <c r="A7779">
        <v>2001</v>
      </c>
      <c r="B7779">
        <v>8</v>
      </c>
      <c r="C7779">
        <v>11</v>
      </c>
      <c r="D7779">
        <v>10</v>
      </c>
      <c r="E7779" s="13">
        <v>19.3</v>
      </c>
      <c r="F7779" s="7">
        <f>(((20-15)/(MIN($E$2:$E$8761)-15))*Data[[#This Row],[temperatuur]])+18.151</f>
        <v>14.096378151260504</v>
      </c>
      <c r="G7779" s="7">
        <f>Data[[#This Row],[Tintern ]]-Data[[#This Row],[temperatuur]]</f>
        <v>-5.2036218487394965</v>
      </c>
      <c r="H7779" s="7">
        <f>ROUND(IF(Data[[#This Row],[deltaT]]&gt;0,(Data[[#This Row],[Tintern ]]-Data[[#This Row],[temperatuur]])*Uitgangspunten!$B$9,0),1)</f>
        <v>0</v>
      </c>
      <c r="I7779"/>
      <c r="J7779"/>
      <c r="K7779" s="6"/>
      <c r="O7779" s="5"/>
      <c r="P7779" s="8"/>
      <c r="U7779"/>
      <c r="V7779"/>
    </row>
    <row r="7780" spans="1:22" x14ac:dyDescent="0.25">
      <c r="A7780">
        <v>2001</v>
      </c>
      <c r="B7780">
        <v>8</v>
      </c>
      <c r="C7780">
        <v>11</v>
      </c>
      <c r="D7780">
        <v>11</v>
      </c>
      <c r="E7780" s="13">
        <v>19</v>
      </c>
      <c r="F7780" s="7">
        <f>(((20-15)/(MIN($E$2:$E$8761)-15))*Data[[#This Row],[temperatuur]])+18.151</f>
        <v>14.159403361344538</v>
      </c>
      <c r="G7780" s="7">
        <f>Data[[#This Row],[Tintern ]]-Data[[#This Row],[temperatuur]]</f>
        <v>-4.8405966386554624</v>
      </c>
      <c r="H7780" s="7">
        <f>ROUND(IF(Data[[#This Row],[deltaT]]&gt;0,(Data[[#This Row],[Tintern ]]-Data[[#This Row],[temperatuur]])*Uitgangspunten!$B$9,0),1)</f>
        <v>0</v>
      </c>
      <c r="I7780"/>
      <c r="J7780"/>
      <c r="K7780" s="6"/>
      <c r="O7780" s="5"/>
      <c r="P7780" s="8"/>
      <c r="U7780"/>
      <c r="V7780"/>
    </row>
    <row r="7781" spans="1:22" x14ac:dyDescent="0.25">
      <c r="A7781">
        <v>2001</v>
      </c>
      <c r="B7781">
        <v>8</v>
      </c>
      <c r="C7781">
        <v>11</v>
      </c>
      <c r="D7781">
        <v>12</v>
      </c>
      <c r="E7781" s="13">
        <v>20.700000000000003</v>
      </c>
      <c r="F7781" s="7">
        <f>(((20-15)/(MIN($E$2:$E$8761)-15))*Data[[#This Row],[temperatuur]])+18.151</f>
        <v>13.80226050420168</v>
      </c>
      <c r="G7781" s="7">
        <f>Data[[#This Row],[Tintern ]]-Data[[#This Row],[temperatuur]]</f>
        <v>-6.8977394957983229</v>
      </c>
      <c r="H7781" s="7">
        <f>ROUND(IF(Data[[#This Row],[deltaT]]&gt;0,(Data[[#This Row],[Tintern ]]-Data[[#This Row],[temperatuur]])*Uitgangspunten!$B$9,0),1)</f>
        <v>0</v>
      </c>
      <c r="I7781"/>
      <c r="J7781"/>
      <c r="K7781" s="6"/>
      <c r="O7781" s="5"/>
      <c r="P7781" s="8"/>
      <c r="U7781"/>
      <c r="V7781"/>
    </row>
    <row r="7782" spans="1:22" x14ac:dyDescent="0.25">
      <c r="A7782">
        <v>2001</v>
      </c>
      <c r="B7782">
        <v>8</v>
      </c>
      <c r="C7782">
        <v>11</v>
      </c>
      <c r="D7782">
        <v>13</v>
      </c>
      <c r="E7782" s="13">
        <v>19.3</v>
      </c>
      <c r="F7782" s="7">
        <f>(((20-15)/(MIN($E$2:$E$8761)-15))*Data[[#This Row],[temperatuur]])+18.151</f>
        <v>14.096378151260504</v>
      </c>
      <c r="G7782" s="7">
        <f>Data[[#This Row],[Tintern ]]-Data[[#This Row],[temperatuur]]</f>
        <v>-5.2036218487394965</v>
      </c>
      <c r="H7782" s="7">
        <f>ROUND(IF(Data[[#This Row],[deltaT]]&gt;0,(Data[[#This Row],[Tintern ]]-Data[[#This Row],[temperatuur]])*Uitgangspunten!$B$9,0),1)</f>
        <v>0</v>
      </c>
      <c r="I7782"/>
      <c r="J7782"/>
      <c r="K7782" s="6"/>
      <c r="O7782" s="5"/>
      <c r="P7782" s="8"/>
      <c r="U7782"/>
      <c r="V7782"/>
    </row>
    <row r="7783" spans="1:22" x14ac:dyDescent="0.25">
      <c r="A7783">
        <v>2001</v>
      </c>
      <c r="B7783">
        <v>8</v>
      </c>
      <c r="C7783">
        <v>11</v>
      </c>
      <c r="D7783">
        <v>14</v>
      </c>
      <c r="E7783" s="13">
        <v>21.1</v>
      </c>
      <c r="F7783" s="7">
        <f>(((20-15)/(MIN($E$2:$E$8761)-15))*Data[[#This Row],[temperatuur]])+18.151</f>
        <v>13.718226890756302</v>
      </c>
      <c r="G7783" s="7">
        <f>Data[[#This Row],[Tintern ]]-Data[[#This Row],[temperatuur]]</f>
        <v>-7.3817731092436993</v>
      </c>
      <c r="H7783" s="7">
        <f>ROUND(IF(Data[[#This Row],[deltaT]]&gt;0,(Data[[#This Row],[Tintern ]]-Data[[#This Row],[temperatuur]])*Uitgangspunten!$B$9,0),1)</f>
        <v>0</v>
      </c>
      <c r="I7783"/>
      <c r="J7783"/>
      <c r="K7783" s="6"/>
      <c r="O7783" s="5"/>
      <c r="P7783" s="8"/>
      <c r="U7783"/>
      <c r="V7783"/>
    </row>
    <row r="7784" spans="1:22" x14ac:dyDescent="0.25">
      <c r="A7784">
        <v>2001</v>
      </c>
      <c r="B7784">
        <v>8</v>
      </c>
      <c r="C7784">
        <v>11</v>
      </c>
      <c r="D7784">
        <v>15</v>
      </c>
      <c r="E7784" s="13">
        <v>19.3</v>
      </c>
      <c r="F7784" s="7">
        <f>(((20-15)/(MIN($E$2:$E$8761)-15))*Data[[#This Row],[temperatuur]])+18.151</f>
        <v>14.096378151260504</v>
      </c>
      <c r="G7784" s="7">
        <f>Data[[#This Row],[Tintern ]]-Data[[#This Row],[temperatuur]]</f>
        <v>-5.2036218487394965</v>
      </c>
      <c r="H7784" s="7">
        <f>ROUND(IF(Data[[#This Row],[deltaT]]&gt;0,(Data[[#This Row],[Tintern ]]-Data[[#This Row],[temperatuur]])*Uitgangspunten!$B$9,0),1)</f>
        <v>0</v>
      </c>
      <c r="I7784"/>
      <c r="J7784"/>
      <c r="K7784" s="6"/>
      <c r="O7784" s="5"/>
      <c r="P7784" s="8"/>
      <c r="U7784"/>
      <c r="V7784"/>
    </row>
    <row r="7785" spans="1:22" x14ac:dyDescent="0.25">
      <c r="A7785">
        <v>2001</v>
      </c>
      <c r="B7785">
        <v>8</v>
      </c>
      <c r="C7785">
        <v>11</v>
      </c>
      <c r="D7785">
        <v>16</v>
      </c>
      <c r="E7785" s="13">
        <v>20.200000000000003</v>
      </c>
      <c r="F7785" s="7">
        <f>(((20-15)/(MIN($E$2:$E$8761)-15))*Data[[#This Row],[temperatuur]])+18.151</f>
        <v>13.907302521008402</v>
      </c>
      <c r="G7785" s="7">
        <f>Data[[#This Row],[Tintern ]]-Data[[#This Row],[temperatuur]]</f>
        <v>-6.2926974789916006</v>
      </c>
      <c r="H7785" s="7">
        <f>ROUND(IF(Data[[#This Row],[deltaT]]&gt;0,(Data[[#This Row],[Tintern ]]-Data[[#This Row],[temperatuur]])*Uitgangspunten!$B$9,0),1)</f>
        <v>0</v>
      </c>
      <c r="I7785"/>
      <c r="J7785"/>
      <c r="K7785" s="6"/>
      <c r="O7785" s="5"/>
      <c r="P7785" s="8"/>
      <c r="U7785"/>
      <c r="V7785"/>
    </row>
    <row r="7786" spans="1:22" x14ac:dyDescent="0.25">
      <c r="A7786">
        <v>2001</v>
      </c>
      <c r="B7786">
        <v>8</v>
      </c>
      <c r="C7786">
        <v>11</v>
      </c>
      <c r="D7786">
        <v>17</v>
      </c>
      <c r="E7786" s="13">
        <v>19.600000000000001</v>
      </c>
      <c r="F7786" s="7">
        <f>(((20-15)/(MIN($E$2:$E$8761)-15))*Data[[#This Row],[temperatuur]])+18.151</f>
        <v>14.033352941176471</v>
      </c>
      <c r="G7786" s="7">
        <f>Data[[#This Row],[Tintern ]]-Data[[#This Row],[temperatuur]]</f>
        <v>-5.5666470588235306</v>
      </c>
      <c r="H7786" s="7">
        <f>ROUND(IF(Data[[#This Row],[deltaT]]&gt;0,(Data[[#This Row],[Tintern ]]-Data[[#This Row],[temperatuur]])*Uitgangspunten!$B$9,0),1)</f>
        <v>0</v>
      </c>
      <c r="I7786"/>
      <c r="J7786"/>
      <c r="K7786" s="6"/>
      <c r="O7786" s="5"/>
      <c r="P7786" s="8"/>
      <c r="U7786"/>
      <c r="V7786"/>
    </row>
    <row r="7787" spans="1:22" x14ac:dyDescent="0.25">
      <c r="A7787">
        <v>2001</v>
      </c>
      <c r="B7787">
        <v>8</v>
      </c>
      <c r="C7787">
        <v>11</v>
      </c>
      <c r="D7787">
        <v>18</v>
      </c>
      <c r="E7787" s="13">
        <v>18.2</v>
      </c>
      <c r="F7787" s="7">
        <f>(((20-15)/(MIN($E$2:$E$8761)-15))*Data[[#This Row],[temperatuur]])+18.151</f>
        <v>14.327470588235293</v>
      </c>
      <c r="G7787" s="7">
        <f>Data[[#This Row],[Tintern ]]-Data[[#This Row],[temperatuur]]</f>
        <v>-3.872529411764706</v>
      </c>
      <c r="H7787" s="7">
        <f>ROUND(IF(Data[[#This Row],[deltaT]]&gt;0,(Data[[#This Row],[Tintern ]]-Data[[#This Row],[temperatuur]])*Uitgangspunten!$B$9,0),1)</f>
        <v>0</v>
      </c>
      <c r="I7787"/>
      <c r="J7787"/>
      <c r="K7787" s="6"/>
      <c r="O7787" s="5"/>
      <c r="P7787" s="8"/>
      <c r="U7787"/>
      <c r="V7787"/>
    </row>
    <row r="7788" spans="1:22" x14ac:dyDescent="0.25">
      <c r="A7788">
        <v>2001</v>
      </c>
      <c r="B7788">
        <v>8</v>
      </c>
      <c r="C7788">
        <v>11</v>
      </c>
      <c r="D7788">
        <v>19</v>
      </c>
      <c r="E7788" s="13">
        <v>17</v>
      </c>
      <c r="F7788" s="7">
        <f>(((20-15)/(MIN($E$2:$E$8761)-15))*Data[[#This Row],[temperatuur]])+18.151</f>
        <v>14.579571428571429</v>
      </c>
      <c r="G7788" s="7">
        <f>Data[[#This Row],[Tintern ]]-Data[[#This Row],[temperatuur]]</f>
        <v>-2.4204285714285714</v>
      </c>
      <c r="H7788" s="7">
        <f>ROUND(IF(Data[[#This Row],[deltaT]]&gt;0,(Data[[#This Row],[Tintern ]]-Data[[#This Row],[temperatuur]])*Uitgangspunten!$B$9,0),1)</f>
        <v>0</v>
      </c>
      <c r="I7788"/>
      <c r="J7788"/>
      <c r="K7788" s="6"/>
      <c r="O7788" s="5"/>
      <c r="P7788" s="8"/>
      <c r="U7788"/>
      <c r="V7788"/>
    </row>
    <row r="7789" spans="1:22" x14ac:dyDescent="0.25">
      <c r="A7789">
        <v>2001</v>
      </c>
      <c r="B7789">
        <v>8</v>
      </c>
      <c r="C7789">
        <v>11</v>
      </c>
      <c r="D7789">
        <v>20</v>
      </c>
      <c r="E7789" s="13">
        <v>16.8</v>
      </c>
      <c r="F7789" s="7">
        <f>(((20-15)/(MIN($E$2:$E$8761)-15))*Data[[#This Row],[temperatuur]])+18.151</f>
        <v>14.621588235294118</v>
      </c>
      <c r="G7789" s="7">
        <f>Data[[#This Row],[Tintern ]]-Data[[#This Row],[temperatuur]]</f>
        <v>-2.1784117647058832</v>
      </c>
      <c r="H7789" s="7">
        <f>ROUND(IF(Data[[#This Row],[deltaT]]&gt;0,(Data[[#This Row],[Tintern ]]-Data[[#This Row],[temperatuur]])*Uitgangspunten!$B$9,0),1)</f>
        <v>0</v>
      </c>
      <c r="I7789"/>
      <c r="J7789"/>
      <c r="K7789" s="6"/>
      <c r="O7789" s="5"/>
      <c r="P7789" s="8"/>
      <c r="U7789"/>
      <c r="V7789"/>
    </row>
    <row r="7790" spans="1:22" x14ac:dyDescent="0.25">
      <c r="A7790">
        <v>2001</v>
      </c>
      <c r="B7790">
        <v>8</v>
      </c>
      <c r="C7790">
        <v>11</v>
      </c>
      <c r="D7790">
        <v>21</v>
      </c>
      <c r="E7790" s="13">
        <v>16.900000000000002</v>
      </c>
      <c r="F7790" s="7">
        <f>(((20-15)/(MIN($E$2:$E$8761)-15))*Data[[#This Row],[temperatuur]])+18.151</f>
        <v>14.600579831932773</v>
      </c>
      <c r="G7790" s="7">
        <f>Data[[#This Row],[Tintern ]]-Data[[#This Row],[temperatuur]]</f>
        <v>-2.299420168067229</v>
      </c>
      <c r="H7790" s="7">
        <f>ROUND(IF(Data[[#This Row],[deltaT]]&gt;0,(Data[[#This Row],[Tintern ]]-Data[[#This Row],[temperatuur]])*Uitgangspunten!$B$9,0),1)</f>
        <v>0</v>
      </c>
      <c r="I7790"/>
      <c r="J7790"/>
      <c r="K7790" s="6"/>
      <c r="O7790" s="5"/>
      <c r="P7790" s="8"/>
      <c r="U7790"/>
      <c r="V7790"/>
    </row>
    <row r="7791" spans="1:22" x14ac:dyDescent="0.25">
      <c r="A7791">
        <v>2001</v>
      </c>
      <c r="B7791">
        <v>8</v>
      </c>
      <c r="C7791">
        <v>11</v>
      </c>
      <c r="D7791">
        <v>22</v>
      </c>
      <c r="E7791" s="13">
        <v>16.400000000000002</v>
      </c>
      <c r="F7791" s="7">
        <f>(((20-15)/(MIN($E$2:$E$8761)-15))*Data[[#This Row],[temperatuur]])+18.151</f>
        <v>14.705621848739495</v>
      </c>
      <c r="G7791" s="7">
        <f>Data[[#This Row],[Tintern ]]-Data[[#This Row],[temperatuur]]</f>
        <v>-1.6943781512605067</v>
      </c>
      <c r="H7791" s="7">
        <f>ROUND(IF(Data[[#This Row],[deltaT]]&gt;0,(Data[[#This Row],[Tintern ]]-Data[[#This Row],[temperatuur]])*Uitgangspunten!$B$9,0),1)</f>
        <v>0</v>
      </c>
      <c r="I7791"/>
      <c r="J7791"/>
      <c r="K7791" s="6"/>
      <c r="O7791" s="5"/>
      <c r="P7791" s="8"/>
      <c r="U7791"/>
      <c r="V7791"/>
    </row>
    <row r="7792" spans="1:22" x14ac:dyDescent="0.25">
      <c r="A7792">
        <v>2001</v>
      </c>
      <c r="B7792">
        <v>8</v>
      </c>
      <c r="C7792">
        <v>11</v>
      </c>
      <c r="D7792">
        <v>23</v>
      </c>
      <c r="E7792" s="13">
        <v>16.3</v>
      </c>
      <c r="F7792" s="7">
        <f>(((20-15)/(MIN($E$2:$E$8761)-15))*Data[[#This Row],[temperatuur]])+18.151</f>
        <v>14.72663025210084</v>
      </c>
      <c r="G7792" s="7">
        <f>Data[[#This Row],[Tintern ]]-Data[[#This Row],[temperatuur]]</f>
        <v>-1.5733697478991608</v>
      </c>
      <c r="H7792" s="7">
        <f>ROUND(IF(Data[[#This Row],[deltaT]]&gt;0,(Data[[#This Row],[Tintern ]]-Data[[#This Row],[temperatuur]])*Uitgangspunten!$B$9,0),1)</f>
        <v>0</v>
      </c>
      <c r="I7792"/>
      <c r="J7792"/>
      <c r="K7792" s="6"/>
      <c r="O7792" s="5"/>
      <c r="P7792" s="8"/>
      <c r="U7792"/>
      <c r="V7792"/>
    </row>
    <row r="7793" spans="1:22" x14ac:dyDescent="0.25">
      <c r="A7793">
        <v>2001</v>
      </c>
      <c r="B7793">
        <v>8</v>
      </c>
      <c r="C7793">
        <v>11</v>
      </c>
      <c r="D7793">
        <v>24</v>
      </c>
      <c r="E7793" s="13">
        <v>15.700000000000001</v>
      </c>
      <c r="F7793" s="7">
        <f>(((20-15)/(MIN($E$2:$E$8761)-15))*Data[[#This Row],[temperatuur]])+18.151</f>
        <v>14.852680672268907</v>
      </c>
      <c r="G7793" s="7">
        <f>Data[[#This Row],[Tintern ]]-Data[[#This Row],[temperatuur]]</f>
        <v>-0.84731932773109442</v>
      </c>
      <c r="H7793" s="7">
        <f>ROUND(IF(Data[[#This Row],[deltaT]]&gt;0,(Data[[#This Row],[Tintern ]]-Data[[#This Row],[temperatuur]])*Uitgangspunten!$B$9,0),1)</f>
        <v>0</v>
      </c>
      <c r="I7793"/>
      <c r="J7793"/>
      <c r="K7793" s="6"/>
      <c r="O7793" s="5"/>
      <c r="P7793" s="8"/>
      <c r="U7793"/>
      <c r="V7793"/>
    </row>
    <row r="7794" spans="1:22" x14ac:dyDescent="0.25">
      <c r="A7794">
        <v>2001</v>
      </c>
      <c r="B7794">
        <v>8</v>
      </c>
      <c r="C7794">
        <v>12</v>
      </c>
      <c r="D7794">
        <v>1</v>
      </c>
      <c r="E7794" s="13">
        <v>15.3</v>
      </c>
      <c r="F7794" s="7">
        <f>(((20-15)/(MIN($E$2:$E$8761)-15))*Data[[#This Row],[temperatuur]])+18.151</f>
        <v>14.936714285714285</v>
      </c>
      <c r="G7794" s="7">
        <f>Data[[#This Row],[Tintern ]]-Data[[#This Row],[temperatuur]]</f>
        <v>-0.36328571428571621</v>
      </c>
      <c r="H7794" s="7">
        <f>ROUND(IF(Data[[#This Row],[deltaT]]&gt;0,(Data[[#This Row],[Tintern ]]-Data[[#This Row],[temperatuur]])*Uitgangspunten!$B$9,0),1)</f>
        <v>0</v>
      </c>
      <c r="I7794"/>
      <c r="J7794"/>
      <c r="K7794" s="6"/>
      <c r="O7794" s="5"/>
      <c r="P7794" s="8"/>
      <c r="U7794"/>
      <c r="V7794"/>
    </row>
    <row r="7795" spans="1:22" x14ac:dyDescent="0.25">
      <c r="A7795">
        <v>2001</v>
      </c>
      <c r="B7795">
        <v>8</v>
      </c>
      <c r="C7795">
        <v>12</v>
      </c>
      <c r="D7795">
        <v>2</v>
      </c>
      <c r="E7795" s="13">
        <v>15.600000000000001</v>
      </c>
      <c r="F7795" s="7">
        <f>(((20-15)/(MIN($E$2:$E$8761)-15))*Data[[#This Row],[temperatuur]])+18.151</f>
        <v>14.873689075630251</v>
      </c>
      <c r="G7795" s="7">
        <f>Data[[#This Row],[Tintern ]]-Data[[#This Row],[temperatuur]]</f>
        <v>-0.72631092436975031</v>
      </c>
      <c r="H7795" s="7">
        <f>ROUND(IF(Data[[#This Row],[deltaT]]&gt;0,(Data[[#This Row],[Tintern ]]-Data[[#This Row],[temperatuur]])*Uitgangspunten!$B$9,0),1)</f>
        <v>0</v>
      </c>
      <c r="I7795"/>
      <c r="J7795"/>
      <c r="K7795" s="6"/>
      <c r="O7795" s="5"/>
      <c r="P7795" s="8"/>
      <c r="U7795"/>
      <c r="V7795"/>
    </row>
    <row r="7796" spans="1:22" x14ac:dyDescent="0.25">
      <c r="A7796">
        <v>2001</v>
      </c>
      <c r="B7796">
        <v>8</v>
      </c>
      <c r="C7796">
        <v>12</v>
      </c>
      <c r="D7796">
        <v>3</v>
      </c>
      <c r="E7796" s="13">
        <v>15.100000000000001</v>
      </c>
      <c r="F7796" s="7">
        <f>(((20-15)/(MIN($E$2:$E$8761)-15))*Data[[#This Row],[temperatuur]])+18.151</f>
        <v>14.978731092436973</v>
      </c>
      <c r="G7796" s="7">
        <f>Data[[#This Row],[Tintern ]]-Data[[#This Row],[temperatuur]]</f>
        <v>-0.12126890756302799</v>
      </c>
      <c r="H7796" s="7">
        <f>ROUND(IF(Data[[#This Row],[deltaT]]&gt;0,(Data[[#This Row],[Tintern ]]-Data[[#This Row],[temperatuur]])*Uitgangspunten!$B$9,0),1)</f>
        <v>0</v>
      </c>
      <c r="I7796"/>
      <c r="J7796"/>
      <c r="K7796" s="6"/>
      <c r="O7796" s="5"/>
      <c r="P7796" s="8"/>
      <c r="U7796"/>
      <c r="V7796"/>
    </row>
    <row r="7797" spans="1:22" x14ac:dyDescent="0.25">
      <c r="A7797">
        <v>2001</v>
      </c>
      <c r="B7797">
        <v>8</v>
      </c>
      <c r="C7797">
        <v>12</v>
      </c>
      <c r="D7797">
        <v>5</v>
      </c>
      <c r="E7797" s="13">
        <v>15</v>
      </c>
      <c r="F7797" s="7">
        <f>(((20-15)/(MIN($E$2:$E$8761)-15))*Data[[#This Row],[temperatuur]])+18.151</f>
        <v>14.99973949579832</v>
      </c>
      <c r="G7797" s="7">
        <f>Data[[#This Row],[Tintern ]]-Data[[#This Row],[temperatuur]]</f>
        <v>-2.6050420168033384E-4</v>
      </c>
      <c r="H7797" s="7">
        <f>ROUND(IF(Data[[#This Row],[deltaT]]&gt;0,(Data[[#This Row],[Tintern ]]-Data[[#This Row],[temperatuur]])*Uitgangspunten!$B$9,0),1)</f>
        <v>0</v>
      </c>
      <c r="I7797"/>
      <c r="J7797"/>
      <c r="K7797" s="6"/>
      <c r="O7797" s="5"/>
      <c r="P7797" s="8"/>
      <c r="U7797"/>
      <c r="V7797"/>
    </row>
    <row r="7798" spans="1:22" x14ac:dyDescent="0.25">
      <c r="A7798">
        <v>2001</v>
      </c>
      <c r="B7798">
        <v>8</v>
      </c>
      <c r="C7798">
        <v>12</v>
      </c>
      <c r="D7798">
        <v>6</v>
      </c>
      <c r="E7798" s="13">
        <v>15.4</v>
      </c>
      <c r="F7798" s="7">
        <f>(((20-15)/(MIN($E$2:$E$8761)-15))*Data[[#This Row],[temperatuur]])+18.151</f>
        <v>14.915705882352942</v>
      </c>
      <c r="G7798" s="7">
        <f>Data[[#This Row],[Tintern ]]-Data[[#This Row],[temperatuur]]</f>
        <v>-0.48429411764705854</v>
      </c>
      <c r="H7798" s="7">
        <f>ROUND(IF(Data[[#This Row],[deltaT]]&gt;0,(Data[[#This Row],[Tintern ]]-Data[[#This Row],[temperatuur]])*Uitgangspunten!$B$9,0),1)</f>
        <v>0</v>
      </c>
      <c r="I7798"/>
      <c r="J7798"/>
      <c r="K7798" s="6"/>
      <c r="O7798" s="5"/>
      <c r="P7798" s="8"/>
      <c r="U7798"/>
      <c r="V7798"/>
    </row>
    <row r="7799" spans="1:22" x14ac:dyDescent="0.25">
      <c r="A7799">
        <v>2001</v>
      </c>
      <c r="B7799">
        <v>8</v>
      </c>
      <c r="C7799">
        <v>12</v>
      </c>
      <c r="D7799">
        <v>7</v>
      </c>
      <c r="E7799" s="13">
        <v>16</v>
      </c>
      <c r="F7799" s="7">
        <f>(((20-15)/(MIN($E$2:$E$8761)-15))*Data[[#This Row],[temperatuur]])+18.151</f>
        <v>14.789655462184873</v>
      </c>
      <c r="G7799" s="7">
        <f>Data[[#This Row],[Tintern ]]-Data[[#This Row],[temperatuur]]</f>
        <v>-1.2103445378151267</v>
      </c>
      <c r="H7799" s="7">
        <f>ROUND(IF(Data[[#This Row],[deltaT]]&gt;0,(Data[[#This Row],[Tintern ]]-Data[[#This Row],[temperatuur]])*Uitgangspunten!$B$9,0),1)</f>
        <v>0</v>
      </c>
      <c r="I7799"/>
      <c r="J7799"/>
      <c r="K7799" s="6"/>
      <c r="O7799" s="5"/>
      <c r="P7799" s="8"/>
      <c r="U7799"/>
      <c r="V7799"/>
    </row>
    <row r="7800" spans="1:22" x14ac:dyDescent="0.25">
      <c r="A7800">
        <v>2001</v>
      </c>
      <c r="B7800">
        <v>8</v>
      </c>
      <c r="C7800">
        <v>12</v>
      </c>
      <c r="D7800">
        <v>8</v>
      </c>
      <c r="E7800" s="13">
        <v>15.600000000000001</v>
      </c>
      <c r="F7800" s="7">
        <f>(((20-15)/(MIN($E$2:$E$8761)-15))*Data[[#This Row],[temperatuur]])+18.151</f>
        <v>14.873689075630251</v>
      </c>
      <c r="G7800" s="7">
        <f>Data[[#This Row],[Tintern ]]-Data[[#This Row],[temperatuur]]</f>
        <v>-0.72631092436975031</v>
      </c>
      <c r="H7800" s="7">
        <f>ROUND(IF(Data[[#This Row],[deltaT]]&gt;0,(Data[[#This Row],[Tintern ]]-Data[[#This Row],[temperatuur]])*Uitgangspunten!$B$9,0),1)</f>
        <v>0</v>
      </c>
      <c r="I7800"/>
      <c r="J7800"/>
      <c r="K7800" s="6"/>
      <c r="O7800" s="5"/>
      <c r="P7800" s="8"/>
      <c r="U7800"/>
      <c r="V7800"/>
    </row>
    <row r="7801" spans="1:22" x14ac:dyDescent="0.25">
      <c r="A7801">
        <v>2001</v>
      </c>
      <c r="B7801">
        <v>8</v>
      </c>
      <c r="C7801">
        <v>12</v>
      </c>
      <c r="D7801">
        <v>9</v>
      </c>
      <c r="E7801" s="13">
        <v>15.8</v>
      </c>
      <c r="F7801" s="7">
        <f>(((20-15)/(MIN($E$2:$E$8761)-15))*Data[[#This Row],[temperatuur]])+18.151</f>
        <v>14.831672268907562</v>
      </c>
      <c r="G7801" s="7">
        <f>Data[[#This Row],[Tintern ]]-Data[[#This Row],[temperatuur]]</f>
        <v>-0.96832773109243853</v>
      </c>
      <c r="H7801" s="7">
        <f>ROUND(IF(Data[[#This Row],[deltaT]]&gt;0,(Data[[#This Row],[Tintern ]]-Data[[#This Row],[temperatuur]])*Uitgangspunten!$B$9,0),1)</f>
        <v>0</v>
      </c>
      <c r="I7801"/>
      <c r="J7801"/>
      <c r="K7801" s="6"/>
      <c r="O7801" s="5"/>
      <c r="P7801" s="8"/>
      <c r="U7801"/>
      <c r="V7801"/>
    </row>
    <row r="7802" spans="1:22" x14ac:dyDescent="0.25">
      <c r="A7802">
        <v>2001</v>
      </c>
      <c r="B7802">
        <v>8</v>
      </c>
      <c r="C7802">
        <v>12</v>
      </c>
      <c r="D7802">
        <v>10</v>
      </c>
      <c r="E7802" s="13">
        <v>15.3</v>
      </c>
      <c r="F7802" s="7">
        <f>(((20-15)/(MIN($E$2:$E$8761)-15))*Data[[#This Row],[temperatuur]])+18.151</f>
        <v>14.936714285714285</v>
      </c>
      <c r="G7802" s="7">
        <f>Data[[#This Row],[Tintern ]]-Data[[#This Row],[temperatuur]]</f>
        <v>-0.36328571428571621</v>
      </c>
      <c r="H7802" s="7">
        <f>ROUND(IF(Data[[#This Row],[deltaT]]&gt;0,(Data[[#This Row],[Tintern ]]-Data[[#This Row],[temperatuur]])*Uitgangspunten!$B$9,0),1)</f>
        <v>0</v>
      </c>
      <c r="I7802">
        <f>(MAX(E7778:E7801)+MIN(E7778:E7801))/20</f>
        <v>1.8050000000000002</v>
      </c>
      <c r="J7802"/>
      <c r="K7802" s="6"/>
      <c r="O7802" s="5"/>
      <c r="P7802" s="8"/>
      <c r="U7802"/>
      <c r="V7802"/>
    </row>
    <row r="7803" spans="1:22" x14ac:dyDescent="0.25">
      <c r="A7803">
        <v>2001</v>
      </c>
      <c r="B7803">
        <v>8</v>
      </c>
      <c r="C7803">
        <v>12</v>
      </c>
      <c r="D7803">
        <v>12</v>
      </c>
      <c r="E7803" s="13">
        <v>15.600000000000001</v>
      </c>
      <c r="F7803" s="7">
        <f>(((20-15)/(MIN($E$2:$E$8761)-15))*Data[[#This Row],[temperatuur]])+18.151</f>
        <v>14.873689075630251</v>
      </c>
      <c r="G7803" s="7">
        <f>Data[[#This Row],[Tintern ]]-Data[[#This Row],[temperatuur]]</f>
        <v>-0.72631092436975031</v>
      </c>
      <c r="H7803" s="7">
        <f>ROUND(IF(Data[[#This Row],[deltaT]]&gt;0,(Data[[#This Row],[Tintern ]]-Data[[#This Row],[temperatuur]])*Uitgangspunten!$B$9,0),1)</f>
        <v>0</v>
      </c>
      <c r="I7803"/>
      <c r="J7803"/>
      <c r="K7803" s="6"/>
      <c r="O7803" s="5"/>
      <c r="P7803" s="8"/>
      <c r="U7803"/>
      <c r="V7803"/>
    </row>
    <row r="7804" spans="1:22" x14ac:dyDescent="0.25">
      <c r="A7804">
        <v>2001</v>
      </c>
      <c r="B7804">
        <v>8</v>
      </c>
      <c r="C7804">
        <v>12</v>
      </c>
      <c r="D7804">
        <v>13</v>
      </c>
      <c r="E7804" s="13">
        <v>16.400000000000002</v>
      </c>
      <c r="F7804" s="7">
        <f>(((20-15)/(MIN($E$2:$E$8761)-15))*Data[[#This Row],[temperatuur]])+18.151</f>
        <v>14.705621848739495</v>
      </c>
      <c r="G7804" s="7">
        <f>Data[[#This Row],[Tintern ]]-Data[[#This Row],[temperatuur]]</f>
        <v>-1.6943781512605067</v>
      </c>
      <c r="H7804" s="7">
        <f>ROUND(IF(Data[[#This Row],[deltaT]]&gt;0,(Data[[#This Row],[Tintern ]]-Data[[#This Row],[temperatuur]])*Uitgangspunten!$B$9,0),1)</f>
        <v>0</v>
      </c>
      <c r="I7804"/>
      <c r="J7804"/>
      <c r="K7804" s="6"/>
      <c r="O7804" s="5"/>
      <c r="P7804" s="8"/>
      <c r="U7804"/>
      <c r="V7804"/>
    </row>
    <row r="7805" spans="1:22" x14ac:dyDescent="0.25">
      <c r="A7805">
        <v>2001</v>
      </c>
      <c r="B7805">
        <v>8</v>
      </c>
      <c r="C7805">
        <v>12</v>
      </c>
      <c r="D7805">
        <v>14</v>
      </c>
      <c r="E7805" s="13">
        <v>17.100000000000001</v>
      </c>
      <c r="F7805" s="7">
        <f>(((20-15)/(MIN($E$2:$E$8761)-15))*Data[[#This Row],[temperatuur]])+18.151</f>
        <v>14.558563025210084</v>
      </c>
      <c r="G7805" s="7">
        <f>Data[[#This Row],[Tintern ]]-Data[[#This Row],[temperatuur]]</f>
        <v>-2.5414369747899173</v>
      </c>
      <c r="H7805" s="7">
        <f>ROUND(IF(Data[[#This Row],[deltaT]]&gt;0,(Data[[#This Row],[Tintern ]]-Data[[#This Row],[temperatuur]])*Uitgangspunten!$B$9,0),1)</f>
        <v>0</v>
      </c>
      <c r="I7805"/>
      <c r="J7805"/>
      <c r="K7805" s="6"/>
      <c r="O7805" s="5"/>
      <c r="P7805" s="8"/>
      <c r="U7805"/>
      <c r="V7805"/>
    </row>
    <row r="7806" spans="1:22" x14ac:dyDescent="0.25">
      <c r="A7806">
        <v>2001</v>
      </c>
      <c r="B7806">
        <v>8</v>
      </c>
      <c r="C7806">
        <v>12</v>
      </c>
      <c r="D7806">
        <v>15</v>
      </c>
      <c r="E7806" s="13">
        <v>17.5</v>
      </c>
      <c r="F7806" s="7">
        <f>(((20-15)/(MIN($E$2:$E$8761)-15))*Data[[#This Row],[temperatuur]])+18.151</f>
        <v>14.474529411764706</v>
      </c>
      <c r="G7806" s="7">
        <f>Data[[#This Row],[Tintern ]]-Data[[#This Row],[temperatuur]]</f>
        <v>-3.0254705882352937</v>
      </c>
      <c r="H7806" s="7">
        <f>ROUND(IF(Data[[#This Row],[deltaT]]&gt;0,(Data[[#This Row],[Tintern ]]-Data[[#This Row],[temperatuur]])*Uitgangspunten!$B$9,0),1)</f>
        <v>0</v>
      </c>
      <c r="I7806"/>
      <c r="J7806"/>
      <c r="K7806" s="6"/>
      <c r="O7806" s="5"/>
      <c r="P7806" s="8"/>
      <c r="U7806"/>
      <c r="V7806"/>
    </row>
    <row r="7807" spans="1:22" x14ac:dyDescent="0.25">
      <c r="A7807">
        <v>2001</v>
      </c>
      <c r="B7807">
        <v>8</v>
      </c>
      <c r="C7807">
        <v>12</v>
      </c>
      <c r="D7807">
        <v>16</v>
      </c>
      <c r="E7807" s="13">
        <v>18.3</v>
      </c>
      <c r="F7807" s="7">
        <f>(((20-15)/(MIN($E$2:$E$8761)-15))*Data[[#This Row],[temperatuur]])+18.151</f>
        <v>14.306462184873949</v>
      </c>
      <c r="G7807" s="7">
        <f>Data[[#This Row],[Tintern ]]-Data[[#This Row],[temperatuur]]</f>
        <v>-3.9935378151260519</v>
      </c>
      <c r="H7807" s="7">
        <f>ROUND(IF(Data[[#This Row],[deltaT]]&gt;0,(Data[[#This Row],[Tintern ]]-Data[[#This Row],[temperatuur]])*Uitgangspunten!$B$9,0),1)</f>
        <v>0</v>
      </c>
      <c r="I7807"/>
      <c r="J7807"/>
      <c r="K7807" s="6"/>
      <c r="O7807" s="5"/>
      <c r="P7807" s="8"/>
      <c r="U7807"/>
      <c r="V7807"/>
    </row>
    <row r="7808" spans="1:22" x14ac:dyDescent="0.25">
      <c r="A7808">
        <v>2001</v>
      </c>
      <c r="B7808">
        <v>8</v>
      </c>
      <c r="C7808">
        <v>12</v>
      </c>
      <c r="D7808">
        <v>17</v>
      </c>
      <c r="E7808" s="13">
        <v>18.400000000000002</v>
      </c>
      <c r="F7808" s="7">
        <f>(((20-15)/(MIN($E$2:$E$8761)-15))*Data[[#This Row],[temperatuur]])+18.151</f>
        <v>14.285453781512604</v>
      </c>
      <c r="G7808" s="7">
        <f>Data[[#This Row],[Tintern ]]-Data[[#This Row],[temperatuur]]</f>
        <v>-4.1145462184873978</v>
      </c>
      <c r="H7808" s="7">
        <f>ROUND(IF(Data[[#This Row],[deltaT]]&gt;0,(Data[[#This Row],[Tintern ]]-Data[[#This Row],[temperatuur]])*Uitgangspunten!$B$9,0),1)</f>
        <v>0</v>
      </c>
      <c r="I7808"/>
      <c r="J7808"/>
      <c r="K7808" s="6"/>
      <c r="O7808" s="5"/>
      <c r="P7808" s="8"/>
      <c r="U7808"/>
      <c r="V7808"/>
    </row>
    <row r="7809" spans="1:22" x14ac:dyDescent="0.25">
      <c r="A7809">
        <v>2001</v>
      </c>
      <c r="B7809">
        <v>8</v>
      </c>
      <c r="C7809">
        <v>12</v>
      </c>
      <c r="D7809">
        <v>18</v>
      </c>
      <c r="E7809" s="13">
        <v>18.2</v>
      </c>
      <c r="F7809" s="7">
        <f>(((20-15)/(MIN($E$2:$E$8761)-15))*Data[[#This Row],[temperatuur]])+18.151</f>
        <v>14.327470588235293</v>
      </c>
      <c r="G7809" s="7">
        <f>Data[[#This Row],[Tintern ]]-Data[[#This Row],[temperatuur]]</f>
        <v>-3.872529411764706</v>
      </c>
      <c r="H7809" s="7">
        <f>ROUND(IF(Data[[#This Row],[deltaT]]&gt;0,(Data[[#This Row],[Tintern ]]-Data[[#This Row],[temperatuur]])*Uitgangspunten!$B$9,0),1)</f>
        <v>0</v>
      </c>
      <c r="I7809"/>
      <c r="J7809"/>
      <c r="K7809" s="6"/>
      <c r="O7809" s="5"/>
      <c r="P7809" s="8"/>
      <c r="U7809"/>
      <c r="V7809"/>
    </row>
    <row r="7810" spans="1:22" x14ac:dyDescent="0.25">
      <c r="A7810">
        <v>2001</v>
      </c>
      <c r="B7810">
        <v>8</v>
      </c>
      <c r="C7810">
        <v>12</v>
      </c>
      <c r="D7810">
        <v>19</v>
      </c>
      <c r="E7810" s="13">
        <v>18.400000000000002</v>
      </c>
      <c r="F7810" s="7">
        <f>(((20-15)/(MIN($E$2:$E$8761)-15))*Data[[#This Row],[temperatuur]])+18.151</f>
        <v>14.285453781512604</v>
      </c>
      <c r="G7810" s="7">
        <f>Data[[#This Row],[Tintern ]]-Data[[#This Row],[temperatuur]]</f>
        <v>-4.1145462184873978</v>
      </c>
      <c r="H7810" s="7">
        <f>ROUND(IF(Data[[#This Row],[deltaT]]&gt;0,(Data[[#This Row],[Tintern ]]-Data[[#This Row],[temperatuur]])*Uitgangspunten!$B$9,0),1)</f>
        <v>0</v>
      </c>
      <c r="I7810"/>
      <c r="J7810"/>
      <c r="K7810" s="6"/>
      <c r="O7810" s="5"/>
      <c r="P7810" s="8"/>
      <c r="U7810"/>
      <c r="V7810"/>
    </row>
    <row r="7811" spans="1:22" x14ac:dyDescent="0.25">
      <c r="A7811">
        <v>2001</v>
      </c>
      <c r="B7811">
        <v>8</v>
      </c>
      <c r="C7811">
        <v>12</v>
      </c>
      <c r="D7811">
        <v>20</v>
      </c>
      <c r="E7811" s="13">
        <v>17.100000000000001</v>
      </c>
      <c r="F7811" s="7">
        <f>(((20-15)/(MIN($E$2:$E$8761)-15))*Data[[#This Row],[temperatuur]])+18.151</f>
        <v>14.558563025210084</v>
      </c>
      <c r="G7811" s="7">
        <f>Data[[#This Row],[Tintern ]]-Data[[#This Row],[temperatuur]]</f>
        <v>-2.5414369747899173</v>
      </c>
      <c r="H7811" s="7">
        <f>ROUND(IF(Data[[#This Row],[deltaT]]&gt;0,(Data[[#This Row],[Tintern ]]-Data[[#This Row],[temperatuur]])*Uitgangspunten!$B$9,0),1)</f>
        <v>0</v>
      </c>
      <c r="I7811"/>
      <c r="J7811"/>
      <c r="K7811" s="6"/>
      <c r="O7811" s="5"/>
      <c r="P7811" s="8"/>
      <c r="U7811"/>
      <c r="V7811"/>
    </row>
    <row r="7812" spans="1:22" x14ac:dyDescent="0.25">
      <c r="A7812">
        <v>2001</v>
      </c>
      <c r="B7812">
        <v>8</v>
      </c>
      <c r="C7812">
        <v>12</v>
      </c>
      <c r="D7812">
        <v>21</v>
      </c>
      <c r="E7812" s="13">
        <v>16.100000000000001</v>
      </c>
      <c r="F7812" s="7">
        <f>(((20-15)/(MIN($E$2:$E$8761)-15))*Data[[#This Row],[temperatuur]])+18.151</f>
        <v>14.768647058823529</v>
      </c>
      <c r="G7812" s="7">
        <f>Data[[#This Row],[Tintern ]]-Data[[#This Row],[temperatuur]]</f>
        <v>-1.3313529411764726</v>
      </c>
      <c r="H7812" s="7">
        <f>ROUND(IF(Data[[#This Row],[deltaT]]&gt;0,(Data[[#This Row],[Tintern ]]-Data[[#This Row],[temperatuur]])*Uitgangspunten!$B$9,0),1)</f>
        <v>0</v>
      </c>
      <c r="I7812"/>
      <c r="J7812"/>
      <c r="K7812" s="6"/>
      <c r="O7812" s="5"/>
      <c r="P7812" s="8"/>
      <c r="U7812"/>
      <c r="V7812"/>
    </row>
    <row r="7813" spans="1:22" x14ac:dyDescent="0.25">
      <c r="A7813">
        <v>2001</v>
      </c>
      <c r="B7813">
        <v>8</v>
      </c>
      <c r="C7813">
        <v>12</v>
      </c>
      <c r="D7813">
        <v>22</v>
      </c>
      <c r="E7813" s="13">
        <v>16.5</v>
      </c>
      <c r="F7813" s="7">
        <f>(((20-15)/(MIN($E$2:$E$8761)-15))*Data[[#This Row],[temperatuur]])+18.151</f>
        <v>14.684613445378151</v>
      </c>
      <c r="G7813" s="7">
        <f>Data[[#This Row],[Tintern ]]-Data[[#This Row],[temperatuur]]</f>
        <v>-1.8153865546218491</v>
      </c>
      <c r="H7813" s="7">
        <f>ROUND(IF(Data[[#This Row],[deltaT]]&gt;0,(Data[[#This Row],[Tintern ]]-Data[[#This Row],[temperatuur]])*Uitgangspunten!$B$9,0),1)</f>
        <v>0</v>
      </c>
      <c r="I7813"/>
      <c r="J7813"/>
      <c r="K7813" s="6"/>
      <c r="O7813" s="5"/>
      <c r="P7813" s="8"/>
      <c r="U7813"/>
      <c r="V7813"/>
    </row>
    <row r="7814" spans="1:22" x14ac:dyDescent="0.25">
      <c r="A7814">
        <v>2001</v>
      </c>
      <c r="B7814">
        <v>8</v>
      </c>
      <c r="C7814">
        <v>12</v>
      </c>
      <c r="D7814">
        <v>23</v>
      </c>
      <c r="E7814" s="13">
        <v>17.2</v>
      </c>
      <c r="F7814" s="7">
        <f>(((20-15)/(MIN($E$2:$E$8761)-15))*Data[[#This Row],[temperatuur]])+18.151</f>
        <v>14.53755462184874</v>
      </c>
      <c r="G7814" s="7">
        <f>Data[[#This Row],[Tintern ]]-Data[[#This Row],[temperatuur]]</f>
        <v>-2.6624453781512596</v>
      </c>
      <c r="H7814" s="7">
        <f>ROUND(IF(Data[[#This Row],[deltaT]]&gt;0,(Data[[#This Row],[Tintern ]]-Data[[#This Row],[temperatuur]])*Uitgangspunten!$B$9,0),1)</f>
        <v>0</v>
      </c>
      <c r="I7814"/>
      <c r="J7814"/>
      <c r="K7814" s="6"/>
      <c r="O7814" s="5"/>
      <c r="P7814" s="8"/>
      <c r="U7814"/>
      <c r="V7814"/>
    </row>
    <row r="7815" spans="1:22" x14ac:dyDescent="0.25">
      <c r="A7815">
        <v>2001</v>
      </c>
      <c r="B7815">
        <v>8</v>
      </c>
      <c r="C7815">
        <v>12</v>
      </c>
      <c r="D7815">
        <v>24</v>
      </c>
      <c r="E7815" s="13">
        <v>17.2</v>
      </c>
      <c r="F7815" s="7">
        <f>(((20-15)/(MIN($E$2:$E$8761)-15))*Data[[#This Row],[temperatuur]])+18.151</f>
        <v>14.53755462184874</v>
      </c>
      <c r="G7815" s="7">
        <f>Data[[#This Row],[Tintern ]]-Data[[#This Row],[temperatuur]]</f>
        <v>-2.6624453781512596</v>
      </c>
      <c r="H7815" s="7">
        <f>ROUND(IF(Data[[#This Row],[deltaT]]&gt;0,(Data[[#This Row],[Tintern ]]-Data[[#This Row],[temperatuur]])*Uitgangspunten!$B$9,0),1)</f>
        <v>0</v>
      </c>
      <c r="I7815"/>
      <c r="J7815"/>
      <c r="K7815" s="6"/>
      <c r="O7815" s="5"/>
      <c r="P7815" s="8"/>
      <c r="U7815"/>
      <c r="V7815"/>
    </row>
    <row r="7816" spans="1:22" x14ac:dyDescent="0.25">
      <c r="A7816">
        <v>2001</v>
      </c>
      <c r="B7816">
        <v>8</v>
      </c>
      <c r="C7816">
        <v>13</v>
      </c>
      <c r="D7816">
        <v>1</v>
      </c>
      <c r="E7816" s="13">
        <v>17</v>
      </c>
      <c r="F7816" s="7">
        <f>(((20-15)/(MIN($E$2:$E$8761)-15))*Data[[#This Row],[temperatuur]])+18.151</f>
        <v>14.579571428571429</v>
      </c>
      <c r="G7816" s="7">
        <f>Data[[#This Row],[Tintern ]]-Data[[#This Row],[temperatuur]]</f>
        <v>-2.4204285714285714</v>
      </c>
      <c r="H7816" s="7">
        <f>ROUND(IF(Data[[#This Row],[deltaT]]&gt;0,(Data[[#This Row],[Tintern ]]-Data[[#This Row],[temperatuur]])*Uitgangspunten!$B$9,0),1)</f>
        <v>0</v>
      </c>
      <c r="I7816"/>
      <c r="J7816"/>
      <c r="K7816" s="6"/>
      <c r="O7816" s="5"/>
      <c r="P7816" s="8"/>
      <c r="U7816"/>
      <c r="V7816"/>
    </row>
    <row r="7817" spans="1:22" x14ac:dyDescent="0.25">
      <c r="A7817">
        <v>2001</v>
      </c>
      <c r="B7817">
        <v>8</v>
      </c>
      <c r="C7817">
        <v>13</v>
      </c>
      <c r="D7817">
        <v>2</v>
      </c>
      <c r="E7817" s="13">
        <v>17.100000000000001</v>
      </c>
      <c r="F7817" s="7">
        <f>(((20-15)/(MIN($E$2:$E$8761)-15))*Data[[#This Row],[temperatuur]])+18.151</f>
        <v>14.558563025210084</v>
      </c>
      <c r="G7817" s="7">
        <f>Data[[#This Row],[Tintern ]]-Data[[#This Row],[temperatuur]]</f>
        <v>-2.5414369747899173</v>
      </c>
      <c r="H7817" s="7">
        <f>ROUND(IF(Data[[#This Row],[deltaT]]&gt;0,(Data[[#This Row],[Tintern ]]-Data[[#This Row],[temperatuur]])*Uitgangspunten!$B$9,0),1)</f>
        <v>0</v>
      </c>
      <c r="I7817"/>
      <c r="J7817"/>
      <c r="K7817" s="6"/>
      <c r="O7817" s="5"/>
      <c r="P7817" s="8"/>
      <c r="U7817"/>
      <c r="V7817"/>
    </row>
    <row r="7818" spans="1:22" x14ac:dyDescent="0.25">
      <c r="A7818">
        <v>2001</v>
      </c>
      <c r="B7818">
        <v>8</v>
      </c>
      <c r="C7818">
        <v>13</v>
      </c>
      <c r="D7818">
        <v>3</v>
      </c>
      <c r="E7818" s="13">
        <v>17.3</v>
      </c>
      <c r="F7818" s="7">
        <f>(((20-15)/(MIN($E$2:$E$8761)-15))*Data[[#This Row],[temperatuur]])+18.151</f>
        <v>14.516546218487395</v>
      </c>
      <c r="G7818" s="7">
        <f>Data[[#This Row],[Tintern ]]-Data[[#This Row],[temperatuur]]</f>
        <v>-2.7834537815126055</v>
      </c>
      <c r="H7818" s="7">
        <f>ROUND(IF(Data[[#This Row],[deltaT]]&gt;0,(Data[[#This Row],[Tintern ]]-Data[[#This Row],[temperatuur]])*Uitgangspunten!$B$9,0),1)</f>
        <v>0</v>
      </c>
      <c r="I7818"/>
      <c r="J7818"/>
      <c r="K7818" s="6"/>
      <c r="O7818" s="5"/>
      <c r="P7818" s="8"/>
      <c r="U7818"/>
      <c r="V7818"/>
    </row>
    <row r="7819" spans="1:22" x14ac:dyDescent="0.25">
      <c r="A7819">
        <v>2001</v>
      </c>
      <c r="B7819">
        <v>8</v>
      </c>
      <c r="C7819">
        <v>13</v>
      </c>
      <c r="D7819">
        <v>4</v>
      </c>
      <c r="E7819" s="13">
        <v>17.5</v>
      </c>
      <c r="F7819" s="7">
        <f>(((20-15)/(MIN($E$2:$E$8761)-15))*Data[[#This Row],[temperatuur]])+18.151</f>
        <v>14.474529411764706</v>
      </c>
      <c r="G7819" s="7">
        <f>Data[[#This Row],[Tintern ]]-Data[[#This Row],[temperatuur]]</f>
        <v>-3.0254705882352937</v>
      </c>
      <c r="H7819" s="7">
        <f>ROUND(IF(Data[[#This Row],[deltaT]]&gt;0,(Data[[#This Row],[Tintern ]]-Data[[#This Row],[temperatuur]])*Uitgangspunten!$B$9,0),1)</f>
        <v>0</v>
      </c>
      <c r="I7819"/>
      <c r="J7819"/>
      <c r="K7819" s="6"/>
      <c r="O7819" s="5"/>
      <c r="P7819" s="8"/>
      <c r="U7819"/>
      <c r="V7819"/>
    </row>
    <row r="7820" spans="1:22" x14ac:dyDescent="0.25">
      <c r="A7820">
        <v>2001</v>
      </c>
      <c r="B7820">
        <v>8</v>
      </c>
      <c r="C7820">
        <v>13</v>
      </c>
      <c r="D7820">
        <v>5</v>
      </c>
      <c r="E7820" s="13">
        <v>17.7</v>
      </c>
      <c r="F7820" s="7">
        <f>(((20-15)/(MIN($E$2:$E$8761)-15))*Data[[#This Row],[temperatuur]])+18.151</f>
        <v>14.432512605042017</v>
      </c>
      <c r="G7820" s="7">
        <f>Data[[#This Row],[Tintern ]]-Data[[#This Row],[temperatuur]]</f>
        <v>-3.2674873949579819</v>
      </c>
      <c r="H7820" s="7">
        <f>ROUND(IF(Data[[#This Row],[deltaT]]&gt;0,(Data[[#This Row],[Tintern ]]-Data[[#This Row],[temperatuur]])*Uitgangspunten!$B$9,0),1)</f>
        <v>0</v>
      </c>
      <c r="I7820"/>
      <c r="J7820"/>
      <c r="K7820" s="6"/>
      <c r="O7820" s="5"/>
      <c r="P7820" s="8"/>
      <c r="U7820"/>
      <c r="V7820"/>
    </row>
    <row r="7821" spans="1:22" x14ac:dyDescent="0.25">
      <c r="A7821">
        <v>2001</v>
      </c>
      <c r="B7821">
        <v>8</v>
      </c>
      <c r="C7821">
        <v>13</v>
      </c>
      <c r="D7821">
        <v>6</v>
      </c>
      <c r="E7821" s="13">
        <v>17.600000000000001</v>
      </c>
      <c r="F7821" s="7">
        <f>(((20-15)/(MIN($E$2:$E$8761)-15))*Data[[#This Row],[temperatuur]])+18.151</f>
        <v>14.45352100840336</v>
      </c>
      <c r="G7821" s="7">
        <f>Data[[#This Row],[Tintern ]]-Data[[#This Row],[temperatuur]]</f>
        <v>-3.1464789915966414</v>
      </c>
      <c r="H7821" s="7">
        <f>ROUND(IF(Data[[#This Row],[deltaT]]&gt;0,(Data[[#This Row],[Tintern ]]-Data[[#This Row],[temperatuur]])*Uitgangspunten!$B$9,0),1)</f>
        <v>0</v>
      </c>
      <c r="I7821"/>
      <c r="J7821"/>
      <c r="K7821" s="6"/>
      <c r="O7821" s="5"/>
      <c r="P7821" s="8"/>
      <c r="U7821"/>
      <c r="V7821"/>
    </row>
    <row r="7822" spans="1:22" x14ac:dyDescent="0.25">
      <c r="A7822">
        <v>2001</v>
      </c>
      <c r="B7822">
        <v>8</v>
      </c>
      <c r="C7822">
        <v>13</v>
      </c>
      <c r="D7822">
        <v>7</v>
      </c>
      <c r="E7822" s="13">
        <v>17.7</v>
      </c>
      <c r="F7822" s="7">
        <f>(((20-15)/(MIN($E$2:$E$8761)-15))*Data[[#This Row],[temperatuur]])+18.151</f>
        <v>14.432512605042017</v>
      </c>
      <c r="G7822" s="7">
        <f>Data[[#This Row],[Tintern ]]-Data[[#This Row],[temperatuur]]</f>
        <v>-3.2674873949579819</v>
      </c>
      <c r="H7822" s="7">
        <f>ROUND(IF(Data[[#This Row],[deltaT]]&gt;0,(Data[[#This Row],[Tintern ]]-Data[[#This Row],[temperatuur]])*Uitgangspunten!$B$9,0),1)</f>
        <v>0</v>
      </c>
      <c r="I7822"/>
      <c r="J7822"/>
      <c r="K7822" s="6"/>
      <c r="O7822" s="5"/>
      <c r="P7822" s="8"/>
      <c r="U7822"/>
      <c r="V7822"/>
    </row>
    <row r="7823" spans="1:22" x14ac:dyDescent="0.25">
      <c r="A7823">
        <v>2001</v>
      </c>
      <c r="B7823">
        <v>8</v>
      </c>
      <c r="C7823">
        <v>13</v>
      </c>
      <c r="D7823">
        <v>8</v>
      </c>
      <c r="E7823" s="13">
        <v>18</v>
      </c>
      <c r="F7823" s="7">
        <f>(((20-15)/(MIN($E$2:$E$8761)-15))*Data[[#This Row],[temperatuur]])+18.151</f>
        <v>14.369487394957982</v>
      </c>
      <c r="G7823" s="7">
        <f>Data[[#This Row],[Tintern ]]-Data[[#This Row],[temperatuur]]</f>
        <v>-3.6305126050420178</v>
      </c>
      <c r="H7823" s="7">
        <f>ROUND(IF(Data[[#This Row],[deltaT]]&gt;0,(Data[[#This Row],[Tintern ]]-Data[[#This Row],[temperatuur]])*Uitgangspunten!$B$9,0),1)</f>
        <v>0</v>
      </c>
      <c r="I7823"/>
      <c r="J7823"/>
      <c r="K7823" s="6"/>
      <c r="O7823" s="5"/>
      <c r="P7823" s="8"/>
      <c r="U7823"/>
      <c r="V7823"/>
    </row>
    <row r="7824" spans="1:22" x14ac:dyDescent="0.25">
      <c r="A7824">
        <v>2001</v>
      </c>
      <c r="B7824">
        <v>8</v>
      </c>
      <c r="C7824">
        <v>13</v>
      </c>
      <c r="D7824">
        <v>9</v>
      </c>
      <c r="E7824" s="13">
        <v>17.900000000000002</v>
      </c>
      <c r="F7824" s="7">
        <f>(((20-15)/(MIN($E$2:$E$8761)-15))*Data[[#This Row],[temperatuur]])+18.151</f>
        <v>14.390495798319327</v>
      </c>
      <c r="G7824" s="7">
        <f>Data[[#This Row],[Tintern ]]-Data[[#This Row],[temperatuur]]</f>
        <v>-3.5095042016806755</v>
      </c>
      <c r="H7824" s="7">
        <f>ROUND(IF(Data[[#This Row],[deltaT]]&gt;0,(Data[[#This Row],[Tintern ]]-Data[[#This Row],[temperatuur]])*Uitgangspunten!$B$9,0),1)</f>
        <v>0</v>
      </c>
      <c r="I7824"/>
      <c r="J7824"/>
      <c r="K7824" s="6"/>
      <c r="O7824" s="5"/>
      <c r="P7824" s="8"/>
      <c r="U7824"/>
      <c r="V7824"/>
    </row>
    <row r="7825" spans="1:22" x14ac:dyDescent="0.25">
      <c r="A7825">
        <v>2001</v>
      </c>
      <c r="B7825">
        <v>8</v>
      </c>
      <c r="C7825">
        <v>13</v>
      </c>
      <c r="D7825">
        <v>10</v>
      </c>
      <c r="E7825" s="13">
        <v>18.2</v>
      </c>
      <c r="F7825" s="7">
        <f>(((20-15)/(MIN($E$2:$E$8761)-15))*Data[[#This Row],[temperatuur]])+18.151</f>
        <v>14.327470588235293</v>
      </c>
      <c r="G7825" s="7">
        <f>Data[[#This Row],[Tintern ]]-Data[[#This Row],[temperatuur]]</f>
        <v>-3.872529411764706</v>
      </c>
      <c r="H7825" s="7">
        <f>ROUND(IF(Data[[#This Row],[deltaT]]&gt;0,(Data[[#This Row],[Tintern ]]-Data[[#This Row],[temperatuur]])*Uitgangspunten!$B$9,0),1)</f>
        <v>0</v>
      </c>
      <c r="I7825"/>
      <c r="J7825"/>
      <c r="K7825" s="6"/>
      <c r="O7825" s="5"/>
      <c r="P7825" s="8"/>
      <c r="U7825"/>
      <c r="V7825"/>
    </row>
    <row r="7826" spans="1:22" x14ac:dyDescent="0.25">
      <c r="A7826">
        <v>2001</v>
      </c>
      <c r="B7826">
        <v>8</v>
      </c>
      <c r="C7826">
        <v>13</v>
      </c>
      <c r="D7826">
        <v>11</v>
      </c>
      <c r="E7826" s="13">
        <v>18.600000000000001</v>
      </c>
      <c r="F7826" s="7">
        <f>(((20-15)/(MIN($E$2:$E$8761)-15))*Data[[#This Row],[temperatuur]])+18.151</f>
        <v>14.243436974789915</v>
      </c>
      <c r="G7826" s="7">
        <f>Data[[#This Row],[Tintern ]]-Data[[#This Row],[temperatuur]]</f>
        <v>-4.356563025210086</v>
      </c>
      <c r="H7826" s="7">
        <f>ROUND(IF(Data[[#This Row],[deltaT]]&gt;0,(Data[[#This Row],[Tintern ]]-Data[[#This Row],[temperatuur]])*Uitgangspunten!$B$9,0),1)</f>
        <v>0</v>
      </c>
      <c r="I7826">
        <f>(MAX(E7802:E7825)+MIN(E7802:E7825))/20</f>
        <v>1.6850000000000001</v>
      </c>
      <c r="J7826"/>
      <c r="K7826" s="6"/>
      <c r="O7826" s="5"/>
      <c r="P7826" s="8"/>
      <c r="U7826"/>
      <c r="V7826"/>
    </row>
    <row r="7827" spans="1:22" x14ac:dyDescent="0.25">
      <c r="A7827">
        <v>2001</v>
      </c>
      <c r="B7827">
        <v>8</v>
      </c>
      <c r="C7827">
        <v>13</v>
      </c>
      <c r="D7827">
        <v>12</v>
      </c>
      <c r="E7827" s="13">
        <v>19.5</v>
      </c>
      <c r="F7827" s="7">
        <f>(((20-15)/(MIN($E$2:$E$8761)-15))*Data[[#This Row],[temperatuur]])+18.151</f>
        <v>14.054361344537815</v>
      </c>
      <c r="G7827" s="7">
        <f>Data[[#This Row],[Tintern ]]-Data[[#This Row],[temperatuur]]</f>
        <v>-5.4456386554621847</v>
      </c>
      <c r="H7827" s="7">
        <f>ROUND(IF(Data[[#This Row],[deltaT]]&gt;0,(Data[[#This Row],[Tintern ]]-Data[[#This Row],[temperatuur]])*Uitgangspunten!$B$9,0),1)</f>
        <v>0</v>
      </c>
      <c r="I7827"/>
      <c r="J7827"/>
      <c r="K7827" s="6"/>
      <c r="O7827" s="5"/>
      <c r="P7827" s="8"/>
      <c r="U7827"/>
      <c r="V7827"/>
    </row>
    <row r="7828" spans="1:22" x14ac:dyDescent="0.25">
      <c r="A7828">
        <v>2001</v>
      </c>
      <c r="B7828">
        <v>8</v>
      </c>
      <c r="C7828">
        <v>13</v>
      </c>
      <c r="D7828">
        <v>13</v>
      </c>
      <c r="E7828" s="13">
        <v>19.100000000000001</v>
      </c>
      <c r="F7828" s="7">
        <f>(((20-15)/(MIN($E$2:$E$8761)-15))*Data[[#This Row],[temperatuur]])+18.151</f>
        <v>14.138394957983193</v>
      </c>
      <c r="G7828" s="7">
        <f>Data[[#This Row],[Tintern ]]-Data[[#This Row],[temperatuur]]</f>
        <v>-4.9616050420168083</v>
      </c>
      <c r="H7828" s="7">
        <f>ROUND(IF(Data[[#This Row],[deltaT]]&gt;0,(Data[[#This Row],[Tintern ]]-Data[[#This Row],[temperatuur]])*Uitgangspunten!$B$9,0),1)</f>
        <v>0</v>
      </c>
      <c r="I7828"/>
      <c r="J7828"/>
      <c r="K7828" s="6"/>
      <c r="O7828" s="5"/>
      <c r="P7828" s="8"/>
      <c r="U7828"/>
      <c r="V7828"/>
    </row>
    <row r="7829" spans="1:22" x14ac:dyDescent="0.25">
      <c r="A7829">
        <v>2001</v>
      </c>
      <c r="B7829">
        <v>8</v>
      </c>
      <c r="C7829">
        <v>13</v>
      </c>
      <c r="D7829">
        <v>14</v>
      </c>
      <c r="E7829" s="13">
        <v>19.700000000000003</v>
      </c>
      <c r="F7829" s="7">
        <f>(((20-15)/(MIN($E$2:$E$8761)-15))*Data[[#This Row],[temperatuur]])+18.151</f>
        <v>14.012344537815125</v>
      </c>
      <c r="G7829" s="7">
        <f>Data[[#This Row],[Tintern ]]-Data[[#This Row],[temperatuur]]</f>
        <v>-5.6876554621848783</v>
      </c>
      <c r="H7829" s="7">
        <f>ROUND(IF(Data[[#This Row],[deltaT]]&gt;0,(Data[[#This Row],[Tintern ]]-Data[[#This Row],[temperatuur]])*Uitgangspunten!$B$9,0),1)</f>
        <v>0</v>
      </c>
      <c r="I7829"/>
      <c r="J7829"/>
      <c r="K7829" s="6"/>
      <c r="O7829" s="5"/>
      <c r="P7829" s="8"/>
      <c r="U7829"/>
      <c r="V7829"/>
    </row>
    <row r="7830" spans="1:22" x14ac:dyDescent="0.25">
      <c r="A7830">
        <v>2001</v>
      </c>
      <c r="B7830">
        <v>8</v>
      </c>
      <c r="C7830">
        <v>13</v>
      </c>
      <c r="D7830">
        <v>15</v>
      </c>
      <c r="E7830" s="13">
        <v>19.700000000000003</v>
      </c>
      <c r="F7830" s="7">
        <f>(((20-15)/(MIN($E$2:$E$8761)-15))*Data[[#This Row],[temperatuur]])+18.151</f>
        <v>14.012344537815125</v>
      </c>
      <c r="G7830" s="7">
        <f>Data[[#This Row],[Tintern ]]-Data[[#This Row],[temperatuur]]</f>
        <v>-5.6876554621848783</v>
      </c>
      <c r="H7830" s="7">
        <f>ROUND(IF(Data[[#This Row],[deltaT]]&gt;0,(Data[[#This Row],[Tintern ]]-Data[[#This Row],[temperatuur]])*Uitgangspunten!$B$9,0),1)</f>
        <v>0</v>
      </c>
      <c r="I7830"/>
      <c r="J7830"/>
      <c r="K7830" s="6"/>
      <c r="O7830" s="5"/>
      <c r="P7830" s="8"/>
      <c r="U7830"/>
      <c r="V7830"/>
    </row>
    <row r="7831" spans="1:22" x14ac:dyDescent="0.25">
      <c r="A7831">
        <v>2001</v>
      </c>
      <c r="B7831">
        <v>8</v>
      </c>
      <c r="C7831">
        <v>13</v>
      </c>
      <c r="D7831">
        <v>16</v>
      </c>
      <c r="E7831" s="13">
        <v>20.700000000000003</v>
      </c>
      <c r="F7831" s="7">
        <f>(((20-15)/(MIN($E$2:$E$8761)-15))*Data[[#This Row],[temperatuur]])+18.151</f>
        <v>13.80226050420168</v>
      </c>
      <c r="G7831" s="7">
        <f>Data[[#This Row],[Tintern ]]-Data[[#This Row],[temperatuur]]</f>
        <v>-6.8977394957983229</v>
      </c>
      <c r="H7831" s="7">
        <f>ROUND(IF(Data[[#This Row],[deltaT]]&gt;0,(Data[[#This Row],[Tintern ]]-Data[[#This Row],[temperatuur]])*Uitgangspunten!$B$9,0),1)</f>
        <v>0</v>
      </c>
      <c r="I7831"/>
      <c r="J7831"/>
      <c r="K7831" s="6"/>
      <c r="O7831" s="5"/>
      <c r="P7831" s="8"/>
      <c r="U7831"/>
      <c r="V7831"/>
    </row>
    <row r="7832" spans="1:22" x14ac:dyDescent="0.25">
      <c r="A7832">
        <v>2001</v>
      </c>
      <c r="B7832">
        <v>8</v>
      </c>
      <c r="C7832">
        <v>13</v>
      </c>
      <c r="D7832">
        <v>17</v>
      </c>
      <c r="E7832" s="13">
        <v>20.5</v>
      </c>
      <c r="F7832" s="7">
        <f>(((20-15)/(MIN($E$2:$E$8761)-15))*Data[[#This Row],[temperatuur]])+18.151</f>
        <v>13.844277310924369</v>
      </c>
      <c r="G7832" s="7">
        <f>Data[[#This Row],[Tintern ]]-Data[[#This Row],[temperatuur]]</f>
        <v>-6.6557226890756311</v>
      </c>
      <c r="H7832" s="7">
        <f>ROUND(IF(Data[[#This Row],[deltaT]]&gt;0,(Data[[#This Row],[Tintern ]]-Data[[#This Row],[temperatuur]])*Uitgangspunten!$B$9,0),1)</f>
        <v>0</v>
      </c>
      <c r="I7832"/>
      <c r="J7832"/>
      <c r="K7832" s="6"/>
      <c r="O7832" s="5"/>
      <c r="P7832" s="8"/>
      <c r="U7832"/>
      <c r="V7832"/>
    </row>
    <row r="7833" spans="1:22" x14ac:dyDescent="0.25">
      <c r="A7833">
        <v>2001</v>
      </c>
      <c r="B7833">
        <v>8</v>
      </c>
      <c r="C7833">
        <v>13</v>
      </c>
      <c r="D7833">
        <v>18</v>
      </c>
      <c r="E7833" s="13">
        <v>20.400000000000002</v>
      </c>
      <c r="F7833" s="7">
        <f>(((20-15)/(MIN($E$2:$E$8761)-15))*Data[[#This Row],[temperatuur]])+18.151</f>
        <v>13.865285714285713</v>
      </c>
      <c r="G7833" s="7">
        <f>Data[[#This Row],[Tintern ]]-Data[[#This Row],[temperatuur]]</f>
        <v>-6.5347142857142888</v>
      </c>
      <c r="H7833" s="7">
        <f>ROUND(IF(Data[[#This Row],[deltaT]]&gt;0,(Data[[#This Row],[Tintern ]]-Data[[#This Row],[temperatuur]])*Uitgangspunten!$B$9,0),1)</f>
        <v>0</v>
      </c>
      <c r="I7833"/>
      <c r="J7833"/>
      <c r="K7833" s="6"/>
      <c r="O7833" s="5"/>
      <c r="P7833" s="8"/>
      <c r="U7833"/>
      <c r="V7833"/>
    </row>
    <row r="7834" spans="1:22" x14ac:dyDescent="0.25">
      <c r="A7834">
        <v>2001</v>
      </c>
      <c r="B7834">
        <v>8</v>
      </c>
      <c r="C7834">
        <v>13</v>
      </c>
      <c r="D7834">
        <v>19</v>
      </c>
      <c r="E7834" s="13">
        <v>19.900000000000002</v>
      </c>
      <c r="F7834" s="7">
        <f>(((20-15)/(MIN($E$2:$E$8761)-15))*Data[[#This Row],[temperatuur]])+18.151</f>
        <v>13.970327731092436</v>
      </c>
      <c r="G7834" s="7">
        <f>Data[[#This Row],[Tintern ]]-Data[[#This Row],[temperatuur]]</f>
        <v>-5.9296722689075665</v>
      </c>
      <c r="H7834" s="7">
        <f>ROUND(IF(Data[[#This Row],[deltaT]]&gt;0,(Data[[#This Row],[Tintern ]]-Data[[#This Row],[temperatuur]])*Uitgangspunten!$B$9,0),1)</f>
        <v>0</v>
      </c>
      <c r="I7834"/>
      <c r="J7834"/>
      <c r="K7834" s="6"/>
      <c r="O7834" s="5"/>
      <c r="P7834" s="8"/>
      <c r="U7834"/>
      <c r="V7834"/>
    </row>
    <row r="7835" spans="1:22" x14ac:dyDescent="0.25">
      <c r="A7835">
        <v>2001</v>
      </c>
      <c r="B7835">
        <v>8</v>
      </c>
      <c r="C7835">
        <v>13</v>
      </c>
      <c r="D7835">
        <v>20</v>
      </c>
      <c r="E7835" s="13">
        <v>19.700000000000003</v>
      </c>
      <c r="F7835" s="7">
        <f>(((20-15)/(MIN($E$2:$E$8761)-15))*Data[[#This Row],[temperatuur]])+18.151</f>
        <v>14.012344537815125</v>
      </c>
      <c r="G7835" s="7">
        <f>Data[[#This Row],[Tintern ]]-Data[[#This Row],[temperatuur]]</f>
        <v>-5.6876554621848783</v>
      </c>
      <c r="H7835" s="7">
        <f>ROUND(IF(Data[[#This Row],[deltaT]]&gt;0,(Data[[#This Row],[Tintern ]]-Data[[#This Row],[temperatuur]])*Uitgangspunten!$B$9,0),1)</f>
        <v>0</v>
      </c>
      <c r="I7835"/>
      <c r="J7835"/>
      <c r="K7835" s="6"/>
      <c r="O7835" s="5"/>
      <c r="P7835" s="8"/>
      <c r="U7835"/>
      <c r="V7835"/>
    </row>
    <row r="7836" spans="1:22" x14ac:dyDescent="0.25">
      <c r="A7836">
        <v>2001</v>
      </c>
      <c r="B7836">
        <v>8</v>
      </c>
      <c r="C7836">
        <v>13</v>
      </c>
      <c r="D7836">
        <v>21</v>
      </c>
      <c r="E7836" s="13">
        <v>18.8</v>
      </c>
      <c r="F7836" s="7">
        <f>(((20-15)/(MIN($E$2:$E$8761)-15))*Data[[#This Row],[temperatuur]])+18.151</f>
        <v>14.201420168067227</v>
      </c>
      <c r="G7836" s="7">
        <f>Data[[#This Row],[Tintern ]]-Data[[#This Row],[temperatuur]]</f>
        <v>-4.5985798319327742</v>
      </c>
      <c r="H7836" s="7">
        <f>ROUND(IF(Data[[#This Row],[deltaT]]&gt;0,(Data[[#This Row],[Tintern ]]-Data[[#This Row],[temperatuur]])*Uitgangspunten!$B$9,0),1)</f>
        <v>0</v>
      </c>
      <c r="I7836"/>
      <c r="J7836"/>
      <c r="K7836" s="6"/>
      <c r="O7836" s="5"/>
      <c r="P7836" s="8"/>
      <c r="U7836"/>
      <c r="V7836"/>
    </row>
    <row r="7837" spans="1:22" x14ac:dyDescent="0.25">
      <c r="A7837">
        <v>2001</v>
      </c>
      <c r="B7837">
        <v>8</v>
      </c>
      <c r="C7837">
        <v>13</v>
      </c>
      <c r="D7837">
        <v>22</v>
      </c>
      <c r="E7837" s="13">
        <v>19.200000000000003</v>
      </c>
      <c r="F7837" s="7">
        <f>(((20-15)/(MIN($E$2:$E$8761)-15))*Data[[#This Row],[temperatuur]])+18.151</f>
        <v>14.117386554621849</v>
      </c>
      <c r="G7837" s="7">
        <f>Data[[#This Row],[Tintern ]]-Data[[#This Row],[temperatuur]]</f>
        <v>-5.0826134453781542</v>
      </c>
      <c r="H7837" s="7">
        <f>ROUND(IF(Data[[#This Row],[deltaT]]&gt;0,(Data[[#This Row],[Tintern ]]-Data[[#This Row],[temperatuur]])*Uitgangspunten!$B$9,0),1)</f>
        <v>0</v>
      </c>
      <c r="I7837"/>
      <c r="J7837"/>
      <c r="K7837" s="6"/>
      <c r="O7837" s="5"/>
      <c r="P7837" s="8"/>
      <c r="U7837"/>
      <c r="V7837"/>
    </row>
    <row r="7838" spans="1:22" x14ac:dyDescent="0.25">
      <c r="A7838">
        <v>2001</v>
      </c>
      <c r="B7838">
        <v>8</v>
      </c>
      <c r="C7838">
        <v>13</v>
      </c>
      <c r="D7838">
        <v>23</v>
      </c>
      <c r="E7838" s="13">
        <v>19</v>
      </c>
      <c r="F7838" s="7">
        <f>(((20-15)/(MIN($E$2:$E$8761)-15))*Data[[#This Row],[temperatuur]])+18.151</f>
        <v>14.159403361344538</v>
      </c>
      <c r="G7838" s="7">
        <f>Data[[#This Row],[Tintern ]]-Data[[#This Row],[temperatuur]]</f>
        <v>-4.8405966386554624</v>
      </c>
      <c r="H7838" s="7">
        <f>ROUND(IF(Data[[#This Row],[deltaT]]&gt;0,(Data[[#This Row],[Tintern ]]-Data[[#This Row],[temperatuur]])*Uitgangspunten!$B$9,0),1)</f>
        <v>0</v>
      </c>
      <c r="I7838"/>
      <c r="J7838"/>
      <c r="K7838" s="6"/>
      <c r="O7838" s="5"/>
      <c r="P7838" s="8"/>
      <c r="U7838"/>
      <c r="V7838"/>
    </row>
    <row r="7839" spans="1:22" x14ac:dyDescent="0.25">
      <c r="A7839">
        <v>2001</v>
      </c>
      <c r="B7839">
        <v>8</v>
      </c>
      <c r="C7839">
        <v>13</v>
      </c>
      <c r="D7839">
        <v>24</v>
      </c>
      <c r="E7839" s="13">
        <v>18.8</v>
      </c>
      <c r="F7839" s="7">
        <f>(((20-15)/(MIN($E$2:$E$8761)-15))*Data[[#This Row],[temperatuur]])+18.151</f>
        <v>14.201420168067227</v>
      </c>
      <c r="G7839" s="7">
        <f>Data[[#This Row],[Tintern ]]-Data[[#This Row],[temperatuur]]</f>
        <v>-4.5985798319327742</v>
      </c>
      <c r="H7839" s="7">
        <f>ROUND(IF(Data[[#This Row],[deltaT]]&gt;0,(Data[[#This Row],[Tintern ]]-Data[[#This Row],[temperatuur]])*Uitgangspunten!$B$9,0),1)</f>
        <v>0</v>
      </c>
      <c r="I7839"/>
      <c r="J7839"/>
      <c r="K7839" s="6"/>
      <c r="O7839" s="5"/>
      <c r="P7839" s="8"/>
      <c r="U7839"/>
      <c r="V7839"/>
    </row>
    <row r="7840" spans="1:22" x14ac:dyDescent="0.25">
      <c r="A7840">
        <v>2001</v>
      </c>
      <c r="B7840">
        <v>8</v>
      </c>
      <c r="C7840">
        <v>14</v>
      </c>
      <c r="D7840">
        <v>1</v>
      </c>
      <c r="E7840" s="13">
        <v>17.100000000000001</v>
      </c>
      <c r="F7840" s="7">
        <f>(((20-15)/(MIN($E$2:$E$8761)-15))*Data[[#This Row],[temperatuur]])+18.151</f>
        <v>14.558563025210084</v>
      </c>
      <c r="G7840" s="7">
        <f>Data[[#This Row],[Tintern ]]-Data[[#This Row],[temperatuur]]</f>
        <v>-2.5414369747899173</v>
      </c>
      <c r="H7840" s="7">
        <f>ROUND(IF(Data[[#This Row],[deltaT]]&gt;0,(Data[[#This Row],[Tintern ]]-Data[[#This Row],[temperatuur]])*Uitgangspunten!$B$9,0),1)</f>
        <v>0</v>
      </c>
      <c r="I7840"/>
      <c r="J7840"/>
      <c r="K7840" s="6"/>
      <c r="O7840" s="5"/>
      <c r="P7840" s="8"/>
      <c r="U7840"/>
      <c r="V7840"/>
    </row>
    <row r="7841" spans="1:22" x14ac:dyDescent="0.25">
      <c r="A7841">
        <v>2001</v>
      </c>
      <c r="B7841">
        <v>8</v>
      </c>
      <c r="C7841">
        <v>14</v>
      </c>
      <c r="D7841">
        <v>2</v>
      </c>
      <c r="E7841" s="13">
        <v>16.100000000000001</v>
      </c>
      <c r="F7841" s="7">
        <f>(((20-15)/(MIN($E$2:$E$8761)-15))*Data[[#This Row],[temperatuur]])+18.151</f>
        <v>14.768647058823529</v>
      </c>
      <c r="G7841" s="7">
        <f>Data[[#This Row],[Tintern ]]-Data[[#This Row],[temperatuur]]</f>
        <v>-1.3313529411764726</v>
      </c>
      <c r="H7841" s="7">
        <f>ROUND(IF(Data[[#This Row],[deltaT]]&gt;0,(Data[[#This Row],[Tintern ]]-Data[[#This Row],[temperatuur]])*Uitgangspunten!$B$9,0),1)</f>
        <v>0</v>
      </c>
      <c r="I7841"/>
      <c r="J7841"/>
      <c r="K7841" s="6"/>
      <c r="O7841" s="5"/>
      <c r="P7841" s="8"/>
      <c r="U7841"/>
      <c r="V7841"/>
    </row>
    <row r="7842" spans="1:22" x14ac:dyDescent="0.25">
      <c r="A7842">
        <v>2001</v>
      </c>
      <c r="B7842">
        <v>8</v>
      </c>
      <c r="C7842">
        <v>14</v>
      </c>
      <c r="D7842">
        <v>3</v>
      </c>
      <c r="E7842" s="13">
        <v>15.700000000000001</v>
      </c>
      <c r="F7842" s="7">
        <f>(((20-15)/(MIN($E$2:$E$8761)-15))*Data[[#This Row],[temperatuur]])+18.151</f>
        <v>14.852680672268907</v>
      </c>
      <c r="G7842" s="7">
        <f>Data[[#This Row],[Tintern ]]-Data[[#This Row],[temperatuur]]</f>
        <v>-0.84731932773109442</v>
      </c>
      <c r="H7842" s="7">
        <f>ROUND(IF(Data[[#This Row],[deltaT]]&gt;0,(Data[[#This Row],[Tintern ]]-Data[[#This Row],[temperatuur]])*Uitgangspunten!$B$9,0),1)</f>
        <v>0</v>
      </c>
      <c r="I7842"/>
      <c r="J7842"/>
      <c r="K7842" s="6"/>
      <c r="O7842" s="5"/>
      <c r="P7842" s="8"/>
      <c r="U7842"/>
      <c r="V7842"/>
    </row>
    <row r="7843" spans="1:22" x14ac:dyDescent="0.25">
      <c r="A7843">
        <v>2001</v>
      </c>
      <c r="B7843">
        <v>8</v>
      </c>
      <c r="C7843">
        <v>14</v>
      </c>
      <c r="D7843">
        <v>6</v>
      </c>
      <c r="E7843" s="13">
        <v>16</v>
      </c>
      <c r="F7843" s="7">
        <f>(((20-15)/(MIN($E$2:$E$8761)-15))*Data[[#This Row],[temperatuur]])+18.151</f>
        <v>14.789655462184873</v>
      </c>
      <c r="G7843" s="7">
        <f>Data[[#This Row],[Tintern ]]-Data[[#This Row],[temperatuur]]</f>
        <v>-1.2103445378151267</v>
      </c>
      <c r="H7843" s="7">
        <f>ROUND(IF(Data[[#This Row],[deltaT]]&gt;0,(Data[[#This Row],[Tintern ]]-Data[[#This Row],[temperatuur]])*Uitgangspunten!$B$9,0),1)</f>
        <v>0</v>
      </c>
      <c r="I7843"/>
      <c r="J7843"/>
      <c r="K7843" s="6"/>
      <c r="O7843" s="5"/>
      <c r="P7843" s="8"/>
      <c r="U7843"/>
      <c r="V7843"/>
    </row>
    <row r="7844" spans="1:22" x14ac:dyDescent="0.25">
      <c r="A7844">
        <v>2001</v>
      </c>
      <c r="B7844">
        <v>8</v>
      </c>
      <c r="C7844">
        <v>14</v>
      </c>
      <c r="D7844">
        <v>7</v>
      </c>
      <c r="E7844" s="13">
        <v>18.2</v>
      </c>
      <c r="F7844" s="7">
        <f>(((20-15)/(MIN($E$2:$E$8761)-15))*Data[[#This Row],[temperatuur]])+18.151</f>
        <v>14.327470588235293</v>
      </c>
      <c r="G7844" s="7">
        <f>Data[[#This Row],[Tintern ]]-Data[[#This Row],[temperatuur]]</f>
        <v>-3.872529411764706</v>
      </c>
      <c r="H7844" s="7">
        <f>ROUND(IF(Data[[#This Row],[deltaT]]&gt;0,(Data[[#This Row],[Tintern ]]-Data[[#This Row],[temperatuur]])*Uitgangspunten!$B$9,0),1)</f>
        <v>0</v>
      </c>
      <c r="I7844"/>
      <c r="J7844"/>
      <c r="K7844" s="6"/>
      <c r="O7844" s="5"/>
      <c r="P7844" s="8"/>
      <c r="U7844"/>
      <c r="V7844"/>
    </row>
    <row r="7845" spans="1:22" x14ac:dyDescent="0.25">
      <c r="A7845">
        <v>2001</v>
      </c>
      <c r="B7845">
        <v>8</v>
      </c>
      <c r="C7845">
        <v>14</v>
      </c>
      <c r="D7845">
        <v>8</v>
      </c>
      <c r="E7845" s="13">
        <v>20</v>
      </c>
      <c r="F7845" s="7">
        <f>(((20-15)/(MIN($E$2:$E$8761)-15))*Data[[#This Row],[temperatuur]])+18.151</f>
        <v>13.949319327731093</v>
      </c>
      <c r="G7845" s="7">
        <f>Data[[#This Row],[Tintern ]]-Data[[#This Row],[temperatuur]]</f>
        <v>-6.050680672268907</v>
      </c>
      <c r="H7845" s="7">
        <f>ROUND(IF(Data[[#This Row],[deltaT]]&gt;0,(Data[[#This Row],[Tintern ]]-Data[[#This Row],[temperatuur]])*Uitgangspunten!$B$9,0),1)</f>
        <v>0</v>
      </c>
      <c r="I7845"/>
      <c r="J7845"/>
      <c r="K7845" s="6"/>
      <c r="O7845" s="5"/>
      <c r="P7845" s="8"/>
      <c r="U7845"/>
      <c r="V7845"/>
    </row>
    <row r="7846" spans="1:22" x14ac:dyDescent="0.25">
      <c r="A7846">
        <v>2001</v>
      </c>
      <c r="B7846">
        <v>8</v>
      </c>
      <c r="C7846">
        <v>14</v>
      </c>
      <c r="D7846">
        <v>9</v>
      </c>
      <c r="E7846" s="13">
        <v>21.6</v>
      </c>
      <c r="F7846" s="7">
        <f>(((20-15)/(MIN($E$2:$E$8761)-15))*Data[[#This Row],[temperatuur]])+18.151</f>
        <v>13.613184873949578</v>
      </c>
      <c r="G7846" s="7">
        <f>Data[[#This Row],[Tintern ]]-Data[[#This Row],[temperatuur]]</f>
        <v>-7.9868151260504234</v>
      </c>
      <c r="H7846" s="7">
        <f>ROUND(IF(Data[[#This Row],[deltaT]]&gt;0,(Data[[#This Row],[Tintern ]]-Data[[#This Row],[temperatuur]])*Uitgangspunten!$B$9,0),1)</f>
        <v>0</v>
      </c>
      <c r="I7846"/>
      <c r="J7846"/>
      <c r="K7846" s="6"/>
      <c r="O7846" s="5"/>
      <c r="P7846" s="8"/>
      <c r="U7846"/>
      <c r="V7846"/>
    </row>
    <row r="7847" spans="1:22" x14ac:dyDescent="0.25">
      <c r="A7847">
        <v>2001</v>
      </c>
      <c r="B7847">
        <v>8</v>
      </c>
      <c r="C7847">
        <v>14</v>
      </c>
      <c r="D7847">
        <v>10</v>
      </c>
      <c r="E7847" s="13">
        <v>23.3</v>
      </c>
      <c r="F7847" s="7">
        <f>(((20-15)/(MIN($E$2:$E$8761)-15))*Data[[#This Row],[temperatuur]])+18.151</f>
        <v>13.256042016806722</v>
      </c>
      <c r="G7847" s="7">
        <f>Data[[#This Row],[Tintern ]]-Data[[#This Row],[temperatuur]]</f>
        <v>-10.043957983193279</v>
      </c>
      <c r="H7847" s="7">
        <f>ROUND(IF(Data[[#This Row],[deltaT]]&gt;0,(Data[[#This Row],[Tintern ]]-Data[[#This Row],[temperatuur]])*Uitgangspunten!$B$9,0),1)</f>
        <v>0</v>
      </c>
      <c r="I7847"/>
      <c r="J7847"/>
      <c r="K7847" s="6"/>
      <c r="O7847" s="5"/>
      <c r="P7847" s="8"/>
      <c r="U7847"/>
      <c r="V7847"/>
    </row>
    <row r="7848" spans="1:22" x14ac:dyDescent="0.25">
      <c r="A7848">
        <v>2001</v>
      </c>
      <c r="B7848">
        <v>8</v>
      </c>
      <c r="C7848">
        <v>14</v>
      </c>
      <c r="D7848">
        <v>11</v>
      </c>
      <c r="E7848" s="13">
        <v>25.5</v>
      </c>
      <c r="F7848" s="7">
        <f>(((20-15)/(MIN($E$2:$E$8761)-15))*Data[[#This Row],[temperatuur]])+18.151</f>
        <v>12.793857142857142</v>
      </c>
      <c r="G7848" s="7">
        <f>Data[[#This Row],[Tintern ]]-Data[[#This Row],[temperatuur]]</f>
        <v>-12.706142857142858</v>
      </c>
      <c r="H7848" s="7">
        <f>ROUND(IF(Data[[#This Row],[deltaT]]&gt;0,(Data[[#This Row],[Tintern ]]-Data[[#This Row],[temperatuur]])*Uitgangspunten!$B$9,0),1)</f>
        <v>0</v>
      </c>
      <c r="I7848"/>
      <c r="J7848"/>
      <c r="K7848" s="6"/>
      <c r="O7848" s="5"/>
      <c r="P7848" s="8"/>
      <c r="U7848"/>
      <c r="V7848"/>
    </row>
    <row r="7849" spans="1:22" x14ac:dyDescent="0.25">
      <c r="A7849">
        <v>2001</v>
      </c>
      <c r="B7849">
        <v>8</v>
      </c>
      <c r="C7849">
        <v>14</v>
      </c>
      <c r="D7849">
        <v>12</v>
      </c>
      <c r="E7849" s="13">
        <v>25.900000000000002</v>
      </c>
      <c r="F7849" s="7">
        <f>(((20-15)/(MIN($E$2:$E$8761)-15))*Data[[#This Row],[temperatuur]])+18.151</f>
        <v>12.709823529411764</v>
      </c>
      <c r="G7849" s="7">
        <f>Data[[#This Row],[Tintern ]]-Data[[#This Row],[temperatuur]]</f>
        <v>-13.190176470588238</v>
      </c>
      <c r="H7849" s="7">
        <f>ROUND(IF(Data[[#This Row],[deltaT]]&gt;0,(Data[[#This Row],[Tintern ]]-Data[[#This Row],[temperatuur]])*Uitgangspunten!$B$9,0),1)</f>
        <v>0</v>
      </c>
      <c r="I7849"/>
      <c r="J7849"/>
      <c r="K7849" s="6"/>
      <c r="O7849" s="5"/>
      <c r="P7849" s="8"/>
      <c r="U7849"/>
      <c r="V7849"/>
    </row>
    <row r="7850" spans="1:22" x14ac:dyDescent="0.25">
      <c r="A7850">
        <v>2001</v>
      </c>
      <c r="B7850">
        <v>8</v>
      </c>
      <c r="C7850">
        <v>14</v>
      </c>
      <c r="D7850">
        <v>13</v>
      </c>
      <c r="E7850" s="13">
        <v>26.900000000000002</v>
      </c>
      <c r="F7850" s="7">
        <f>(((20-15)/(MIN($E$2:$E$8761)-15))*Data[[#This Row],[temperatuur]])+18.151</f>
        <v>12.49973949579832</v>
      </c>
      <c r="G7850" s="7">
        <f>Data[[#This Row],[Tintern ]]-Data[[#This Row],[temperatuur]]</f>
        <v>-14.400260504201682</v>
      </c>
      <c r="H7850" s="7">
        <f>ROUND(IF(Data[[#This Row],[deltaT]]&gt;0,(Data[[#This Row],[Tintern ]]-Data[[#This Row],[temperatuur]])*Uitgangspunten!$B$9,0),1)</f>
        <v>0</v>
      </c>
      <c r="I7850">
        <f>(MAX(E7826:E7849)+MIN(E7826:E7849))/20</f>
        <v>2.08</v>
      </c>
      <c r="J7850"/>
      <c r="K7850" s="6"/>
      <c r="O7850" s="5"/>
      <c r="P7850" s="8"/>
      <c r="U7850"/>
      <c r="V7850"/>
    </row>
    <row r="7851" spans="1:22" x14ac:dyDescent="0.25">
      <c r="A7851">
        <v>2001</v>
      </c>
      <c r="B7851">
        <v>8</v>
      </c>
      <c r="C7851">
        <v>14</v>
      </c>
      <c r="D7851">
        <v>14</v>
      </c>
      <c r="E7851" s="13">
        <v>27.8</v>
      </c>
      <c r="F7851" s="7">
        <f>(((20-15)/(MIN($E$2:$E$8761)-15))*Data[[#This Row],[temperatuur]])+18.151</f>
        <v>12.310663865546218</v>
      </c>
      <c r="G7851" s="7">
        <f>Data[[#This Row],[Tintern ]]-Data[[#This Row],[temperatuur]]</f>
        <v>-15.489336134453783</v>
      </c>
      <c r="H7851" s="7">
        <f>ROUND(IF(Data[[#This Row],[deltaT]]&gt;0,(Data[[#This Row],[Tintern ]]-Data[[#This Row],[temperatuur]])*Uitgangspunten!$B$9,0),1)</f>
        <v>0</v>
      </c>
      <c r="I7851"/>
      <c r="J7851"/>
      <c r="K7851" s="6"/>
      <c r="O7851" s="5"/>
      <c r="P7851" s="8"/>
      <c r="U7851"/>
      <c r="V7851"/>
    </row>
    <row r="7852" spans="1:22" x14ac:dyDescent="0.25">
      <c r="A7852">
        <v>2001</v>
      </c>
      <c r="B7852">
        <v>8</v>
      </c>
      <c r="C7852">
        <v>14</v>
      </c>
      <c r="D7852">
        <v>15</v>
      </c>
      <c r="E7852" s="13">
        <v>27.900000000000002</v>
      </c>
      <c r="F7852" s="7">
        <f>(((20-15)/(MIN($E$2:$E$8761)-15))*Data[[#This Row],[temperatuur]])+18.151</f>
        <v>12.289655462184873</v>
      </c>
      <c r="G7852" s="7">
        <f>Data[[#This Row],[Tintern ]]-Data[[#This Row],[temperatuur]]</f>
        <v>-15.610344537815129</v>
      </c>
      <c r="H7852" s="7">
        <f>ROUND(IF(Data[[#This Row],[deltaT]]&gt;0,(Data[[#This Row],[Tintern ]]-Data[[#This Row],[temperatuur]])*Uitgangspunten!$B$9,0),1)</f>
        <v>0</v>
      </c>
      <c r="I7852"/>
      <c r="J7852"/>
      <c r="K7852" s="6"/>
      <c r="O7852" s="5"/>
      <c r="P7852" s="8"/>
      <c r="U7852"/>
      <c r="V7852"/>
    </row>
    <row r="7853" spans="1:22" x14ac:dyDescent="0.25">
      <c r="A7853">
        <v>2001</v>
      </c>
      <c r="B7853">
        <v>8</v>
      </c>
      <c r="C7853">
        <v>14</v>
      </c>
      <c r="D7853">
        <v>16</v>
      </c>
      <c r="E7853" s="13">
        <v>28.1</v>
      </c>
      <c r="F7853" s="7">
        <f>(((20-15)/(MIN($E$2:$E$8761)-15))*Data[[#This Row],[temperatuur]])+18.151</f>
        <v>12.247638655462184</v>
      </c>
      <c r="G7853" s="7">
        <f>Data[[#This Row],[Tintern ]]-Data[[#This Row],[temperatuur]]</f>
        <v>-15.852361344537817</v>
      </c>
      <c r="H7853" s="7">
        <f>ROUND(IF(Data[[#This Row],[deltaT]]&gt;0,(Data[[#This Row],[Tintern ]]-Data[[#This Row],[temperatuur]])*Uitgangspunten!$B$9,0),1)</f>
        <v>0</v>
      </c>
      <c r="I7853"/>
      <c r="J7853"/>
      <c r="K7853" s="6"/>
      <c r="O7853" s="5"/>
      <c r="P7853" s="8"/>
      <c r="U7853"/>
      <c r="V7853"/>
    </row>
    <row r="7854" spans="1:22" x14ac:dyDescent="0.25">
      <c r="A7854">
        <v>2001</v>
      </c>
      <c r="B7854">
        <v>8</v>
      </c>
      <c r="C7854">
        <v>14</v>
      </c>
      <c r="D7854">
        <v>17</v>
      </c>
      <c r="E7854" s="13">
        <v>27.400000000000002</v>
      </c>
      <c r="F7854" s="7">
        <f>(((20-15)/(MIN($E$2:$E$8761)-15))*Data[[#This Row],[temperatuur]])+18.151</f>
        <v>12.394697478991596</v>
      </c>
      <c r="G7854" s="7">
        <f>Data[[#This Row],[Tintern ]]-Data[[#This Row],[temperatuur]]</f>
        <v>-15.005302521008407</v>
      </c>
      <c r="H7854" s="7">
        <f>ROUND(IF(Data[[#This Row],[deltaT]]&gt;0,(Data[[#This Row],[Tintern ]]-Data[[#This Row],[temperatuur]])*Uitgangspunten!$B$9,0),1)</f>
        <v>0</v>
      </c>
      <c r="I7854"/>
      <c r="J7854"/>
      <c r="K7854" s="6"/>
      <c r="O7854" s="5"/>
      <c r="P7854" s="8"/>
      <c r="U7854"/>
      <c r="V7854"/>
    </row>
    <row r="7855" spans="1:22" x14ac:dyDescent="0.25">
      <c r="A7855">
        <v>2001</v>
      </c>
      <c r="B7855">
        <v>8</v>
      </c>
      <c r="C7855">
        <v>14</v>
      </c>
      <c r="D7855">
        <v>18</v>
      </c>
      <c r="E7855" s="13">
        <v>26.900000000000002</v>
      </c>
      <c r="F7855" s="7">
        <f>(((20-15)/(MIN($E$2:$E$8761)-15))*Data[[#This Row],[temperatuur]])+18.151</f>
        <v>12.49973949579832</v>
      </c>
      <c r="G7855" s="7">
        <f>Data[[#This Row],[Tintern ]]-Data[[#This Row],[temperatuur]]</f>
        <v>-14.400260504201682</v>
      </c>
      <c r="H7855" s="7">
        <f>ROUND(IF(Data[[#This Row],[deltaT]]&gt;0,(Data[[#This Row],[Tintern ]]-Data[[#This Row],[temperatuur]])*Uitgangspunten!$B$9,0),1)</f>
        <v>0</v>
      </c>
      <c r="I7855"/>
      <c r="J7855"/>
      <c r="K7855" s="6"/>
      <c r="O7855" s="5"/>
      <c r="P7855" s="8"/>
      <c r="U7855"/>
      <c r="V7855"/>
    </row>
    <row r="7856" spans="1:22" x14ac:dyDescent="0.25">
      <c r="A7856">
        <v>2001</v>
      </c>
      <c r="B7856">
        <v>8</v>
      </c>
      <c r="C7856">
        <v>14</v>
      </c>
      <c r="D7856">
        <v>19</v>
      </c>
      <c r="E7856" s="13">
        <v>23.400000000000002</v>
      </c>
      <c r="F7856" s="7">
        <f>(((20-15)/(MIN($E$2:$E$8761)-15))*Data[[#This Row],[temperatuur]])+18.151</f>
        <v>13.235033613445378</v>
      </c>
      <c r="G7856" s="7">
        <f>Data[[#This Row],[Tintern ]]-Data[[#This Row],[temperatuur]]</f>
        <v>-10.164966386554624</v>
      </c>
      <c r="H7856" s="7">
        <f>ROUND(IF(Data[[#This Row],[deltaT]]&gt;0,(Data[[#This Row],[Tintern ]]-Data[[#This Row],[temperatuur]])*Uitgangspunten!$B$9,0),1)</f>
        <v>0</v>
      </c>
      <c r="I7856"/>
      <c r="J7856"/>
      <c r="K7856" s="6"/>
      <c r="O7856" s="5"/>
      <c r="P7856" s="8"/>
      <c r="U7856"/>
      <c r="V7856"/>
    </row>
    <row r="7857" spans="1:22" x14ac:dyDescent="0.25">
      <c r="A7857">
        <v>2001</v>
      </c>
      <c r="B7857">
        <v>8</v>
      </c>
      <c r="C7857">
        <v>14</v>
      </c>
      <c r="D7857">
        <v>20</v>
      </c>
      <c r="E7857" s="13">
        <v>20.700000000000003</v>
      </c>
      <c r="F7857" s="7">
        <f>(((20-15)/(MIN($E$2:$E$8761)-15))*Data[[#This Row],[temperatuur]])+18.151</f>
        <v>13.80226050420168</v>
      </c>
      <c r="G7857" s="7">
        <f>Data[[#This Row],[Tintern ]]-Data[[#This Row],[temperatuur]]</f>
        <v>-6.8977394957983229</v>
      </c>
      <c r="H7857" s="7">
        <f>ROUND(IF(Data[[#This Row],[deltaT]]&gt;0,(Data[[#This Row],[Tintern ]]-Data[[#This Row],[temperatuur]])*Uitgangspunten!$B$9,0),1)</f>
        <v>0</v>
      </c>
      <c r="I7857"/>
      <c r="J7857"/>
      <c r="K7857" s="6"/>
      <c r="O7857" s="5"/>
      <c r="P7857" s="8"/>
      <c r="U7857"/>
      <c r="V7857"/>
    </row>
    <row r="7858" spans="1:22" x14ac:dyDescent="0.25">
      <c r="A7858">
        <v>2001</v>
      </c>
      <c r="B7858">
        <v>8</v>
      </c>
      <c r="C7858">
        <v>14</v>
      </c>
      <c r="D7858">
        <v>21</v>
      </c>
      <c r="E7858" s="13">
        <v>21</v>
      </c>
      <c r="F7858" s="7">
        <f>(((20-15)/(MIN($E$2:$E$8761)-15))*Data[[#This Row],[temperatuur]])+18.151</f>
        <v>13.739235294117647</v>
      </c>
      <c r="G7858" s="7">
        <f>Data[[#This Row],[Tintern ]]-Data[[#This Row],[temperatuur]]</f>
        <v>-7.2607647058823535</v>
      </c>
      <c r="H7858" s="7">
        <f>ROUND(IF(Data[[#This Row],[deltaT]]&gt;0,(Data[[#This Row],[Tintern ]]-Data[[#This Row],[temperatuur]])*Uitgangspunten!$B$9,0),1)</f>
        <v>0</v>
      </c>
      <c r="I7858"/>
      <c r="J7858"/>
      <c r="K7858" s="6"/>
      <c r="O7858" s="5"/>
      <c r="P7858" s="8"/>
      <c r="U7858"/>
      <c r="V7858"/>
    </row>
    <row r="7859" spans="1:22" x14ac:dyDescent="0.25">
      <c r="A7859">
        <v>2001</v>
      </c>
      <c r="B7859">
        <v>8</v>
      </c>
      <c r="C7859">
        <v>14</v>
      </c>
      <c r="D7859">
        <v>22</v>
      </c>
      <c r="E7859" s="13">
        <v>20.100000000000001</v>
      </c>
      <c r="F7859" s="7">
        <f>(((20-15)/(MIN($E$2:$E$8761)-15))*Data[[#This Row],[temperatuur]])+18.151</f>
        <v>13.928310924369747</v>
      </c>
      <c r="G7859" s="7">
        <f>Data[[#This Row],[Tintern ]]-Data[[#This Row],[temperatuur]]</f>
        <v>-6.1716890756302547</v>
      </c>
      <c r="H7859" s="7">
        <f>ROUND(IF(Data[[#This Row],[deltaT]]&gt;0,(Data[[#This Row],[Tintern ]]-Data[[#This Row],[temperatuur]])*Uitgangspunten!$B$9,0),1)</f>
        <v>0</v>
      </c>
      <c r="I7859"/>
      <c r="J7859"/>
      <c r="K7859" s="6"/>
      <c r="O7859" s="5"/>
      <c r="P7859" s="8"/>
      <c r="U7859"/>
      <c r="V7859"/>
    </row>
    <row r="7860" spans="1:22" x14ac:dyDescent="0.25">
      <c r="A7860">
        <v>2001</v>
      </c>
      <c r="B7860">
        <v>8</v>
      </c>
      <c r="C7860">
        <v>14</v>
      </c>
      <c r="D7860">
        <v>23</v>
      </c>
      <c r="E7860" s="13">
        <v>19.900000000000002</v>
      </c>
      <c r="F7860" s="7">
        <f>(((20-15)/(MIN($E$2:$E$8761)-15))*Data[[#This Row],[temperatuur]])+18.151</f>
        <v>13.970327731092436</v>
      </c>
      <c r="G7860" s="7">
        <f>Data[[#This Row],[Tintern ]]-Data[[#This Row],[temperatuur]]</f>
        <v>-5.9296722689075665</v>
      </c>
      <c r="H7860" s="7">
        <f>ROUND(IF(Data[[#This Row],[deltaT]]&gt;0,(Data[[#This Row],[Tintern ]]-Data[[#This Row],[temperatuur]])*Uitgangspunten!$B$9,0),1)</f>
        <v>0</v>
      </c>
      <c r="I7860"/>
      <c r="J7860"/>
      <c r="K7860" s="6"/>
      <c r="O7860" s="5"/>
      <c r="P7860" s="8"/>
      <c r="U7860"/>
      <c r="V7860"/>
    </row>
    <row r="7861" spans="1:22" x14ac:dyDescent="0.25">
      <c r="A7861">
        <v>2001</v>
      </c>
      <c r="B7861">
        <v>8</v>
      </c>
      <c r="C7861">
        <v>14</v>
      </c>
      <c r="D7861">
        <v>24</v>
      </c>
      <c r="E7861" s="13">
        <v>19</v>
      </c>
      <c r="F7861" s="7">
        <f>(((20-15)/(MIN($E$2:$E$8761)-15))*Data[[#This Row],[temperatuur]])+18.151</f>
        <v>14.159403361344538</v>
      </c>
      <c r="G7861" s="7">
        <f>Data[[#This Row],[Tintern ]]-Data[[#This Row],[temperatuur]]</f>
        <v>-4.8405966386554624</v>
      </c>
      <c r="H7861" s="7">
        <f>ROUND(IF(Data[[#This Row],[deltaT]]&gt;0,(Data[[#This Row],[Tintern ]]-Data[[#This Row],[temperatuur]])*Uitgangspunten!$B$9,0),1)</f>
        <v>0</v>
      </c>
      <c r="I7861"/>
      <c r="J7861"/>
      <c r="K7861" s="6"/>
      <c r="O7861" s="5"/>
      <c r="P7861" s="8"/>
      <c r="U7861"/>
      <c r="V7861"/>
    </row>
    <row r="7862" spans="1:22" x14ac:dyDescent="0.25">
      <c r="A7862">
        <v>2001</v>
      </c>
      <c r="B7862">
        <v>8</v>
      </c>
      <c r="C7862">
        <v>15</v>
      </c>
      <c r="D7862">
        <v>1</v>
      </c>
      <c r="E7862" s="13">
        <v>19.100000000000001</v>
      </c>
      <c r="F7862" s="7">
        <f>(((20-15)/(MIN($E$2:$E$8761)-15))*Data[[#This Row],[temperatuur]])+18.151</f>
        <v>14.138394957983193</v>
      </c>
      <c r="G7862" s="7">
        <f>Data[[#This Row],[Tintern ]]-Data[[#This Row],[temperatuur]]</f>
        <v>-4.9616050420168083</v>
      </c>
      <c r="H7862" s="7">
        <f>ROUND(IF(Data[[#This Row],[deltaT]]&gt;0,(Data[[#This Row],[Tintern ]]-Data[[#This Row],[temperatuur]])*Uitgangspunten!$B$9,0),1)</f>
        <v>0</v>
      </c>
      <c r="I7862"/>
      <c r="J7862"/>
      <c r="K7862" s="6"/>
      <c r="O7862" s="5"/>
      <c r="P7862" s="8"/>
      <c r="U7862"/>
      <c r="V7862"/>
    </row>
    <row r="7863" spans="1:22" x14ac:dyDescent="0.25">
      <c r="A7863">
        <v>2001</v>
      </c>
      <c r="B7863">
        <v>8</v>
      </c>
      <c r="C7863">
        <v>15</v>
      </c>
      <c r="D7863">
        <v>2</v>
      </c>
      <c r="E7863" s="13">
        <v>18.600000000000001</v>
      </c>
      <c r="F7863" s="7">
        <f>(((20-15)/(MIN($E$2:$E$8761)-15))*Data[[#This Row],[temperatuur]])+18.151</f>
        <v>14.243436974789915</v>
      </c>
      <c r="G7863" s="7">
        <f>Data[[#This Row],[Tintern ]]-Data[[#This Row],[temperatuur]]</f>
        <v>-4.356563025210086</v>
      </c>
      <c r="H7863" s="7">
        <f>ROUND(IF(Data[[#This Row],[deltaT]]&gt;0,(Data[[#This Row],[Tintern ]]-Data[[#This Row],[temperatuur]])*Uitgangspunten!$B$9,0),1)</f>
        <v>0</v>
      </c>
      <c r="I7863"/>
      <c r="J7863"/>
      <c r="K7863" s="6"/>
      <c r="O7863" s="5"/>
      <c r="P7863" s="8"/>
      <c r="U7863"/>
      <c r="V7863"/>
    </row>
    <row r="7864" spans="1:22" x14ac:dyDescent="0.25">
      <c r="A7864">
        <v>2001</v>
      </c>
      <c r="B7864">
        <v>8</v>
      </c>
      <c r="C7864">
        <v>15</v>
      </c>
      <c r="D7864">
        <v>3</v>
      </c>
      <c r="E7864" s="13">
        <v>18.7</v>
      </c>
      <c r="F7864" s="7">
        <f>(((20-15)/(MIN($E$2:$E$8761)-15))*Data[[#This Row],[temperatuur]])+18.151</f>
        <v>14.222428571428571</v>
      </c>
      <c r="G7864" s="7">
        <f>Data[[#This Row],[Tintern ]]-Data[[#This Row],[temperatuur]]</f>
        <v>-4.4775714285714283</v>
      </c>
      <c r="H7864" s="7">
        <f>ROUND(IF(Data[[#This Row],[deltaT]]&gt;0,(Data[[#This Row],[Tintern ]]-Data[[#This Row],[temperatuur]])*Uitgangspunten!$B$9,0),1)</f>
        <v>0</v>
      </c>
      <c r="I7864"/>
      <c r="J7864"/>
      <c r="K7864" s="6"/>
      <c r="O7864" s="5"/>
      <c r="P7864" s="8"/>
      <c r="U7864"/>
      <c r="V7864"/>
    </row>
    <row r="7865" spans="1:22" x14ac:dyDescent="0.25">
      <c r="A7865">
        <v>2001</v>
      </c>
      <c r="B7865">
        <v>8</v>
      </c>
      <c r="C7865">
        <v>15</v>
      </c>
      <c r="D7865">
        <v>4</v>
      </c>
      <c r="E7865" s="13">
        <v>17.7</v>
      </c>
      <c r="F7865" s="7">
        <f>(((20-15)/(MIN($E$2:$E$8761)-15))*Data[[#This Row],[temperatuur]])+18.151</f>
        <v>14.432512605042017</v>
      </c>
      <c r="G7865" s="7">
        <f>Data[[#This Row],[Tintern ]]-Data[[#This Row],[temperatuur]]</f>
        <v>-3.2674873949579819</v>
      </c>
      <c r="H7865" s="7">
        <f>ROUND(IF(Data[[#This Row],[deltaT]]&gt;0,(Data[[#This Row],[Tintern ]]-Data[[#This Row],[temperatuur]])*Uitgangspunten!$B$9,0),1)</f>
        <v>0</v>
      </c>
      <c r="I7865"/>
      <c r="J7865"/>
      <c r="K7865" s="6"/>
      <c r="O7865" s="5"/>
      <c r="P7865" s="8"/>
      <c r="U7865"/>
      <c r="V7865"/>
    </row>
    <row r="7866" spans="1:22" x14ac:dyDescent="0.25">
      <c r="A7866">
        <v>2001</v>
      </c>
      <c r="B7866">
        <v>8</v>
      </c>
      <c r="C7866">
        <v>15</v>
      </c>
      <c r="D7866">
        <v>5</v>
      </c>
      <c r="E7866" s="13">
        <v>17.8</v>
      </c>
      <c r="F7866" s="7">
        <f>(((20-15)/(MIN($E$2:$E$8761)-15))*Data[[#This Row],[temperatuur]])+18.151</f>
        <v>14.411504201680671</v>
      </c>
      <c r="G7866" s="7">
        <f>Data[[#This Row],[Tintern ]]-Data[[#This Row],[temperatuur]]</f>
        <v>-3.3884957983193296</v>
      </c>
      <c r="H7866" s="7">
        <f>ROUND(IF(Data[[#This Row],[deltaT]]&gt;0,(Data[[#This Row],[Tintern ]]-Data[[#This Row],[temperatuur]])*Uitgangspunten!$B$9,0),1)</f>
        <v>0</v>
      </c>
      <c r="I7866"/>
      <c r="J7866"/>
      <c r="K7866" s="6"/>
      <c r="O7866" s="5"/>
      <c r="P7866" s="8"/>
      <c r="U7866"/>
      <c r="V7866"/>
    </row>
    <row r="7867" spans="1:22" x14ac:dyDescent="0.25">
      <c r="A7867">
        <v>2001</v>
      </c>
      <c r="B7867">
        <v>8</v>
      </c>
      <c r="C7867">
        <v>15</v>
      </c>
      <c r="D7867">
        <v>6</v>
      </c>
      <c r="E7867" s="13">
        <v>20.3</v>
      </c>
      <c r="F7867" s="7">
        <f>(((20-15)/(MIN($E$2:$E$8761)-15))*Data[[#This Row],[temperatuur]])+18.151</f>
        <v>13.886294117647058</v>
      </c>
      <c r="G7867" s="7">
        <f>Data[[#This Row],[Tintern ]]-Data[[#This Row],[temperatuur]]</f>
        <v>-6.4137058823529429</v>
      </c>
      <c r="H7867" s="7">
        <f>ROUND(IF(Data[[#This Row],[deltaT]]&gt;0,(Data[[#This Row],[Tintern ]]-Data[[#This Row],[temperatuur]])*Uitgangspunten!$B$9,0),1)</f>
        <v>0</v>
      </c>
      <c r="I7867"/>
      <c r="J7867"/>
      <c r="K7867" s="6"/>
      <c r="O7867" s="5"/>
      <c r="P7867" s="8"/>
      <c r="U7867"/>
      <c r="V7867"/>
    </row>
    <row r="7868" spans="1:22" x14ac:dyDescent="0.25">
      <c r="A7868">
        <v>2001</v>
      </c>
      <c r="B7868">
        <v>8</v>
      </c>
      <c r="C7868">
        <v>15</v>
      </c>
      <c r="D7868">
        <v>7</v>
      </c>
      <c r="E7868" s="13">
        <v>22.6</v>
      </c>
      <c r="F7868" s="7">
        <f>(((20-15)/(MIN($E$2:$E$8761)-15))*Data[[#This Row],[temperatuur]])+18.151</f>
        <v>13.403100840336133</v>
      </c>
      <c r="G7868" s="7">
        <f>Data[[#This Row],[Tintern ]]-Data[[#This Row],[temperatuur]]</f>
        <v>-9.1968991596638681</v>
      </c>
      <c r="H7868" s="7">
        <f>ROUND(IF(Data[[#This Row],[deltaT]]&gt;0,(Data[[#This Row],[Tintern ]]-Data[[#This Row],[temperatuur]])*Uitgangspunten!$B$9,0),1)</f>
        <v>0</v>
      </c>
      <c r="I7868"/>
      <c r="J7868"/>
      <c r="K7868" s="6"/>
      <c r="O7868" s="5"/>
      <c r="P7868" s="8"/>
      <c r="U7868"/>
      <c r="V7868"/>
    </row>
    <row r="7869" spans="1:22" x14ac:dyDescent="0.25">
      <c r="A7869">
        <v>2001</v>
      </c>
      <c r="B7869">
        <v>8</v>
      </c>
      <c r="C7869">
        <v>15</v>
      </c>
      <c r="D7869">
        <v>8</v>
      </c>
      <c r="E7869" s="13">
        <v>24.8</v>
      </c>
      <c r="F7869" s="7">
        <f>(((20-15)/(MIN($E$2:$E$8761)-15))*Data[[#This Row],[temperatuur]])+18.151</f>
        <v>12.940915966386555</v>
      </c>
      <c r="G7869" s="7">
        <f>Data[[#This Row],[Tintern ]]-Data[[#This Row],[temperatuur]]</f>
        <v>-11.859084033613446</v>
      </c>
      <c r="H7869" s="7">
        <f>ROUND(IF(Data[[#This Row],[deltaT]]&gt;0,(Data[[#This Row],[Tintern ]]-Data[[#This Row],[temperatuur]])*Uitgangspunten!$B$9,0),1)</f>
        <v>0</v>
      </c>
      <c r="I7869"/>
      <c r="J7869"/>
      <c r="K7869" s="6"/>
      <c r="O7869" s="5"/>
      <c r="P7869" s="8"/>
      <c r="U7869"/>
      <c r="V7869"/>
    </row>
    <row r="7870" spans="1:22" x14ac:dyDescent="0.25">
      <c r="A7870">
        <v>2001</v>
      </c>
      <c r="B7870">
        <v>8</v>
      </c>
      <c r="C7870">
        <v>15</v>
      </c>
      <c r="D7870">
        <v>9</v>
      </c>
      <c r="E7870" s="13">
        <v>26.3</v>
      </c>
      <c r="F7870" s="7">
        <f>(((20-15)/(MIN($E$2:$E$8761)-15))*Data[[#This Row],[temperatuur]])+18.151</f>
        <v>12.625789915966386</v>
      </c>
      <c r="G7870" s="7">
        <f>Data[[#This Row],[Tintern ]]-Data[[#This Row],[temperatuur]]</f>
        <v>-13.674210084033614</v>
      </c>
      <c r="H7870" s="7">
        <f>ROUND(IF(Data[[#This Row],[deltaT]]&gt;0,(Data[[#This Row],[Tintern ]]-Data[[#This Row],[temperatuur]])*Uitgangspunten!$B$9,0),1)</f>
        <v>0</v>
      </c>
      <c r="I7870"/>
      <c r="J7870"/>
      <c r="K7870" s="6"/>
      <c r="O7870" s="5"/>
      <c r="P7870" s="8"/>
      <c r="U7870"/>
      <c r="V7870"/>
    </row>
    <row r="7871" spans="1:22" x14ac:dyDescent="0.25">
      <c r="A7871">
        <v>2001</v>
      </c>
      <c r="B7871">
        <v>8</v>
      </c>
      <c r="C7871">
        <v>15</v>
      </c>
      <c r="D7871">
        <v>10</v>
      </c>
      <c r="E7871" s="13">
        <v>28.1</v>
      </c>
      <c r="F7871" s="7">
        <f>(((20-15)/(MIN($E$2:$E$8761)-15))*Data[[#This Row],[temperatuur]])+18.151</f>
        <v>12.247638655462184</v>
      </c>
      <c r="G7871" s="7">
        <f>Data[[#This Row],[Tintern ]]-Data[[#This Row],[temperatuur]]</f>
        <v>-15.852361344537817</v>
      </c>
      <c r="H7871" s="7">
        <f>ROUND(IF(Data[[#This Row],[deltaT]]&gt;0,(Data[[#This Row],[Tintern ]]-Data[[#This Row],[temperatuur]])*Uitgangspunten!$B$9,0),1)</f>
        <v>0</v>
      </c>
      <c r="I7871"/>
      <c r="J7871"/>
      <c r="K7871" s="6"/>
      <c r="O7871" s="5"/>
      <c r="P7871" s="8"/>
      <c r="U7871"/>
      <c r="V7871"/>
    </row>
    <row r="7872" spans="1:22" x14ac:dyDescent="0.25">
      <c r="A7872">
        <v>2001</v>
      </c>
      <c r="B7872">
        <v>8</v>
      </c>
      <c r="C7872">
        <v>15</v>
      </c>
      <c r="D7872">
        <v>11</v>
      </c>
      <c r="E7872" s="13">
        <v>29.200000000000003</v>
      </c>
      <c r="F7872" s="7">
        <f>(((20-15)/(MIN($E$2:$E$8761)-15))*Data[[#This Row],[temperatuur]])+18.151</f>
        <v>12.016546218487395</v>
      </c>
      <c r="G7872" s="7">
        <f>Data[[#This Row],[Tintern ]]-Data[[#This Row],[temperatuur]]</f>
        <v>-17.183453781512608</v>
      </c>
      <c r="H7872" s="7">
        <f>ROUND(IF(Data[[#This Row],[deltaT]]&gt;0,(Data[[#This Row],[Tintern ]]-Data[[#This Row],[temperatuur]])*Uitgangspunten!$B$9,0),1)</f>
        <v>0</v>
      </c>
      <c r="I7872"/>
      <c r="J7872"/>
      <c r="K7872" s="6"/>
      <c r="O7872" s="5"/>
      <c r="P7872" s="8"/>
      <c r="U7872"/>
      <c r="V7872"/>
    </row>
    <row r="7873" spans="1:22" x14ac:dyDescent="0.25">
      <c r="A7873">
        <v>2001</v>
      </c>
      <c r="B7873">
        <v>8</v>
      </c>
      <c r="C7873">
        <v>15</v>
      </c>
      <c r="D7873">
        <v>12</v>
      </c>
      <c r="E7873" s="13">
        <v>30.200000000000003</v>
      </c>
      <c r="F7873" s="7">
        <f>(((20-15)/(MIN($E$2:$E$8761)-15))*Data[[#This Row],[temperatuur]])+18.151</f>
        <v>11.806462184873949</v>
      </c>
      <c r="G7873" s="7">
        <f>Data[[#This Row],[Tintern ]]-Data[[#This Row],[temperatuur]]</f>
        <v>-18.393537815126052</v>
      </c>
      <c r="H7873" s="7">
        <f>ROUND(IF(Data[[#This Row],[deltaT]]&gt;0,(Data[[#This Row],[Tintern ]]-Data[[#This Row],[temperatuur]])*Uitgangspunten!$B$9,0),1)</f>
        <v>0</v>
      </c>
      <c r="I7873"/>
      <c r="J7873"/>
      <c r="K7873" s="6"/>
      <c r="O7873" s="5"/>
      <c r="P7873" s="8"/>
      <c r="U7873"/>
      <c r="V7873"/>
    </row>
    <row r="7874" spans="1:22" x14ac:dyDescent="0.25">
      <c r="A7874">
        <v>2001</v>
      </c>
      <c r="B7874">
        <v>8</v>
      </c>
      <c r="C7874">
        <v>15</v>
      </c>
      <c r="D7874">
        <v>13</v>
      </c>
      <c r="E7874" s="13">
        <v>30.5</v>
      </c>
      <c r="F7874" s="7">
        <f>(((20-15)/(MIN($E$2:$E$8761)-15))*Data[[#This Row],[temperatuur]])+18.151</f>
        <v>11.743436974789915</v>
      </c>
      <c r="G7874" s="7">
        <f>Data[[#This Row],[Tintern ]]-Data[[#This Row],[temperatuur]]</f>
        <v>-18.756563025210085</v>
      </c>
      <c r="H7874" s="7">
        <f>ROUND(IF(Data[[#This Row],[deltaT]]&gt;0,(Data[[#This Row],[Tintern ]]-Data[[#This Row],[temperatuur]])*Uitgangspunten!$B$9,0),1)</f>
        <v>0</v>
      </c>
      <c r="I7874">
        <f>(MAX(E7850:E7873)+MIN(E7850:E7873))/20</f>
        <v>2.3950000000000005</v>
      </c>
      <c r="J7874"/>
      <c r="K7874" s="6"/>
      <c r="O7874" s="5"/>
      <c r="P7874" s="8"/>
      <c r="U7874"/>
      <c r="V7874"/>
    </row>
    <row r="7875" spans="1:22" x14ac:dyDescent="0.25">
      <c r="A7875">
        <v>2001</v>
      </c>
      <c r="B7875">
        <v>8</v>
      </c>
      <c r="C7875">
        <v>15</v>
      </c>
      <c r="D7875">
        <v>14</v>
      </c>
      <c r="E7875" s="13">
        <v>31.200000000000003</v>
      </c>
      <c r="F7875" s="7">
        <f>(((20-15)/(MIN($E$2:$E$8761)-15))*Data[[#This Row],[temperatuur]])+18.151</f>
        <v>11.596378151260502</v>
      </c>
      <c r="G7875" s="7">
        <f>Data[[#This Row],[Tintern ]]-Data[[#This Row],[temperatuur]]</f>
        <v>-19.6036218487395</v>
      </c>
      <c r="H7875" s="7">
        <f>ROUND(IF(Data[[#This Row],[deltaT]]&gt;0,(Data[[#This Row],[Tintern ]]-Data[[#This Row],[temperatuur]])*Uitgangspunten!$B$9,0),1)</f>
        <v>0</v>
      </c>
      <c r="I7875"/>
      <c r="J7875"/>
      <c r="K7875" s="6"/>
      <c r="O7875" s="5"/>
      <c r="P7875" s="8"/>
      <c r="U7875"/>
      <c r="V7875"/>
    </row>
    <row r="7876" spans="1:22" x14ac:dyDescent="0.25">
      <c r="A7876">
        <v>2001</v>
      </c>
      <c r="B7876">
        <v>8</v>
      </c>
      <c r="C7876">
        <v>15</v>
      </c>
      <c r="D7876">
        <v>15</v>
      </c>
      <c r="E7876" s="13">
        <v>30.1</v>
      </c>
      <c r="F7876" s="7">
        <f>(((20-15)/(MIN($E$2:$E$8761)-15))*Data[[#This Row],[temperatuur]])+18.151</f>
        <v>11.827470588235293</v>
      </c>
      <c r="G7876" s="7">
        <f>Data[[#This Row],[Tintern ]]-Data[[#This Row],[temperatuur]]</f>
        <v>-18.272529411764708</v>
      </c>
      <c r="H7876" s="7">
        <f>ROUND(IF(Data[[#This Row],[deltaT]]&gt;0,(Data[[#This Row],[Tintern ]]-Data[[#This Row],[temperatuur]])*Uitgangspunten!$B$9,0),1)</f>
        <v>0</v>
      </c>
      <c r="I7876"/>
      <c r="J7876"/>
      <c r="K7876" s="6"/>
      <c r="O7876" s="5"/>
      <c r="P7876" s="8"/>
      <c r="U7876"/>
      <c r="V7876"/>
    </row>
    <row r="7877" spans="1:22" x14ac:dyDescent="0.25">
      <c r="A7877">
        <v>2001</v>
      </c>
      <c r="B7877">
        <v>8</v>
      </c>
      <c r="C7877">
        <v>15</v>
      </c>
      <c r="D7877">
        <v>16</v>
      </c>
      <c r="E7877" s="13">
        <v>31.400000000000002</v>
      </c>
      <c r="F7877" s="7">
        <f>(((20-15)/(MIN($E$2:$E$8761)-15))*Data[[#This Row],[temperatuur]])+18.151</f>
        <v>11.554361344537813</v>
      </c>
      <c r="G7877" s="7">
        <f>Data[[#This Row],[Tintern ]]-Data[[#This Row],[temperatuur]]</f>
        <v>-19.845638655462189</v>
      </c>
      <c r="H7877" s="7">
        <f>ROUND(IF(Data[[#This Row],[deltaT]]&gt;0,(Data[[#This Row],[Tintern ]]-Data[[#This Row],[temperatuur]])*Uitgangspunten!$B$9,0),1)</f>
        <v>0</v>
      </c>
      <c r="I7877"/>
      <c r="J7877"/>
      <c r="K7877" s="6"/>
      <c r="O7877" s="5"/>
      <c r="P7877" s="8"/>
      <c r="U7877"/>
      <c r="V7877"/>
    </row>
    <row r="7878" spans="1:22" x14ac:dyDescent="0.25">
      <c r="A7878">
        <v>2001</v>
      </c>
      <c r="B7878">
        <v>8</v>
      </c>
      <c r="C7878">
        <v>15</v>
      </c>
      <c r="D7878">
        <v>17</v>
      </c>
      <c r="E7878" s="13">
        <v>29.900000000000002</v>
      </c>
      <c r="F7878" s="7">
        <f>(((20-15)/(MIN($E$2:$E$8761)-15))*Data[[#This Row],[temperatuur]])+18.151</f>
        <v>11.869487394957982</v>
      </c>
      <c r="G7878" s="7">
        <f>Data[[#This Row],[Tintern ]]-Data[[#This Row],[temperatuur]]</f>
        <v>-18.03051260504202</v>
      </c>
      <c r="H7878" s="7">
        <f>ROUND(IF(Data[[#This Row],[deltaT]]&gt;0,(Data[[#This Row],[Tintern ]]-Data[[#This Row],[temperatuur]])*Uitgangspunten!$B$9,0),1)</f>
        <v>0</v>
      </c>
      <c r="I7878"/>
      <c r="J7878"/>
      <c r="K7878" s="6"/>
      <c r="O7878" s="5"/>
      <c r="P7878" s="8"/>
      <c r="U7878"/>
      <c r="V7878"/>
    </row>
    <row r="7879" spans="1:22" x14ac:dyDescent="0.25">
      <c r="A7879">
        <v>2001</v>
      </c>
      <c r="B7879">
        <v>8</v>
      </c>
      <c r="C7879">
        <v>15</v>
      </c>
      <c r="D7879">
        <v>18</v>
      </c>
      <c r="E7879" s="13">
        <v>27.200000000000003</v>
      </c>
      <c r="F7879" s="7">
        <f>(((20-15)/(MIN($E$2:$E$8761)-15))*Data[[#This Row],[temperatuur]])+18.151</f>
        <v>12.436714285714285</v>
      </c>
      <c r="G7879" s="7">
        <f>Data[[#This Row],[Tintern ]]-Data[[#This Row],[temperatuur]]</f>
        <v>-14.763285714285718</v>
      </c>
      <c r="H7879" s="7">
        <f>ROUND(IF(Data[[#This Row],[deltaT]]&gt;0,(Data[[#This Row],[Tintern ]]-Data[[#This Row],[temperatuur]])*Uitgangspunten!$B$9,0),1)</f>
        <v>0</v>
      </c>
      <c r="I7879"/>
      <c r="J7879"/>
      <c r="K7879" s="6"/>
      <c r="O7879" s="5"/>
      <c r="P7879" s="8"/>
      <c r="U7879"/>
      <c r="V7879"/>
    </row>
    <row r="7880" spans="1:22" x14ac:dyDescent="0.25">
      <c r="A7880">
        <v>2001</v>
      </c>
      <c r="B7880">
        <v>8</v>
      </c>
      <c r="C7880">
        <v>15</v>
      </c>
      <c r="D7880">
        <v>19</v>
      </c>
      <c r="E7880" s="13">
        <v>24.900000000000002</v>
      </c>
      <c r="F7880" s="7">
        <f>(((20-15)/(MIN($E$2:$E$8761)-15))*Data[[#This Row],[temperatuur]])+18.151</f>
        <v>12.919907563025209</v>
      </c>
      <c r="G7880" s="7">
        <f>Data[[#This Row],[Tintern ]]-Data[[#This Row],[temperatuur]]</f>
        <v>-11.980092436974793</v>
      </c>
      <c r="H7880" s="7">
        <f>ROUND(IF(Data[[#This Row],[deltaT]]&gt;0,(Data[[#This Row],[Tintern ]]-Data[[#This Row],[temperatuur]])*Uitgangspunten!$B$9,0),1)</f>
        <v>0</v>
      </c>
      <c r="I7880"/>
      <c r="J7880"/>
      <c r="K7880" s="6"/>
      <c r="O7880" s="5"/>
      <c r="P7880" s="8"/>
      <c r="U7880"/>
      <c r="V7880"/>
    </row>
    <row r="7881" spans="1:22" x14ac:dyDescent="0.25">
      <c r="A7881">
        <v>2001</v>
      </c>
      <c r="B7881">
        <v>8</v>
      </c>
      <c r="C7881">
        <v>15</v>
      </c>
      <c r="D7881">
        <v>20</v>
      </c>
      <c r="E7881" s="13">
        <v>25.1</v>
      </c>
      <c r="F7881" s="7">
        <f>(((20-15)/(MIN($E$2:$E$8761)-15))*Data[[#This Row],[temperatuur]])+18.151</f>
        <v>12.87789075630252</v>
      </c>
      <c r="G7881" s="7">
        <f>Data[[#This Row],[Tintern ]]-Data[[#This Row],[temperatuur]]</f>
        <v>-12.222109243697481</v>
      </c>
      <c r="H7881" s="7">
        <f>ROUND(IF(Data[[#This Row],[deltaT]]&gt;0,(Data[[#This Row],[Tintern ]]-Data[[#This Row],[temperatuur]])*Uitgangspunten!$B$9,0),1)</f>
        <v>0</v>
      </c>
      <c r="I7881"/>
      <c r="J7881"/>
      <c r="K7881" s="6"/>
      <c r="O7881" s="5"/>
      <c r="P7881" s="8"/>
      <c r="U7881"/>
      <c r="V7881"/>
    </row>
    <row r="7882" spans="1:22" x14ac:dyDescent="0.25">
      <c r="A7882">
        <v>2001</v>
      </c>
      <c r="B7882">
        <v>8</v>
      </c>
      <c r="C7882">
        <v>15</v>
      </c>
      <c r="D7882">
        <v>21</v>
      </c>
      <c r="E7882" s="13">
        <v>21.5</v>
      </c>
      <c r="F7882" s="7">
        <f>(((20-15)/(MIN($E$2:$E$8761)-15))*Data[[#This Row],[temperatuur]])+18.151</f>
        <v>13.634193277310924</v>
      </c>
      <c r="G7882" s="7">
        <f>Data[[#This Row],[Tintern ]]-Data[[#This Row],[temperatuur]]</f>
        <v>-7.8658067226890758</v>
      </c>
      <c r="H7882" s="7">
        <f>ROUND(IF(Data[[#This Row],[deltaT]]&gt;0,(Data[[#This Row],[Tintern ]]-Data[[#This Row],[temperatuur]])*Uitgangspunten!$B$9,0),1)</f>
        <v>0</v>
      </c>
      <c r="I7882"/>
      <c r="J7882"/>
      <c r="K7882" s="6"/>
      <c r="O7882" s="5"/>
      <c r="P7882" s="8"/>
      <c r="U7882"/>
      <c r="V7882"/>
    </row>
    <row r="7883" spans="1:22" x14ac:dyDescent="0.25">
      <c r="A7883">
        <v>2001</v>
      </c>
      <c r="B7883">
        <v>8</v>
      </c>
      <c r="C7883">
        <v>15</v>
      </c>
      <c r="D7883">
        <v>22</v>
      </c>
      <c r="E7883" s="13">
        <v>20.100000000000001</v>
      </c>
      <c r="F7883" s="7">
        <f>(((20-15)/(MIN($E$2:$E$8761)-15))*Data[[#This Row],[temperatuur]])+18.151</f>
        <v>13.928310924369747</v>
      </c>
      <c r="G7883" s="7">
        <f>Data[[#This Row],[Tintern ]]-Data[[#This Row],[temperatuur]]</f>
        <v>-6.1716890756302547</v>
      </c>
      <c r="H7883" s="7">
        <f>ROUND(IF(Data[[#This Row],[deltaT]]&gt;0,(Data[[#This Row],[Tintern ]]-Data[[#This Row],[temperatuur]])*Uitgangspunten!$B$9,0),1)</f>
        <v>0</v>
      </c>
      <c r="I7883"/>
      <c r="J7883"/>
      <c r="K7883" s="6"/>
      <c r="O7883" s="5"/>
      <c r="P7883" s="8"/>
      <c r="U7883"/>
      <c r="V7883"/>
    </row>
    <row r="7884" spans="1:22" x14ac:dyDescent="0.25">
      <c r="A7884">
        <v>2001</v>
      </c>
      <c r="B7884">
        <v>8</v>
      </c>
      <c r="C7884">
        <v>15</v>
      </c>
      <c r="D7884">
        <v>23</v>
      </c>
      <c r="E7884" s="13">
        <v>20.400000000000002</v>
      </c>
      <c r="F7884" s="7">
        <f>(((20-15)/(MIN($E$2:$E$8761)-15))*Data[[#This Row],[temperatuur]])+18.151</f>
        <v>13.865285714285713</v>
      </c>
      <c r="G7884" s="7">
        <f>Data[[#This Row],[Tintern ]]-Data[[#This Row],[temperatuur]]</f>
        <v>-6.5347142857142888</v>
      </c>
      <c r="H7884" s="7">
        <f>ROUND(IF(Data[[#This Row],[deltaT]]&gt;0,(Data[[#This Row],[Tintern ]]-Data[[#This Row],[temperatuur]])*Uitgangspunten!$B$9,0),1)</f>
        <v>0</v>
      </c>
      <c r="I7884"/>
      <c r="J7884"/>
      <c r="K7884" s="6"/>
      <c r="O7884" s="5"/>
      <c r="P7884" s="8"/>
      <c r="U7884"/>
      <c r="V7884"/>
    </row>
    <row r="7885" spans="1:22" x14ac:dyDescent="0.25">
      <c r="A7885">
        <v>2001</v>
      </c>
      <c r="B7885">
        <v>8</v>
      </c>
      <c r="C7885">
        <v>15</v>
      </c>
      <c r="D7885">
        <v>24</v>
      </c>
      <c r="E7885" s="13">
        <v>20.5</v>
      </c>
      <c r="F7885" s="7">
        <f>(((20-15)/(MIN($E$2:$E$8761)-15))*Data[[#This Row],[temperatuur]])+18.151</f>
        <v>13.844277310924369</v>
      </c>
      <c r="G7885" s="7">
        <f>Data[[#This Row],[Tintern ]]-Data[[#This Row],[temperatuur]]</f>
        <v>-6.6557226890756311</v>
      </c>
      <c r="H7885" s="7">
        <f>ROUND(IF(Data[[#This Row],[deltaT]]&gt;0,(Data[[#This Row],[Tintern ]]-Data[[#This Row],[temperatuur]])*Uitgangspunten!$B$9,0),1)</f>
        <v>0</v>
      </c>
      <c r="I7885"/>
      <c r="J7885"/>
      <c r="K7885" s="6"/>
      <c r="O7885" s="5"/>
      <c r="P7885" s="8"/>
      <c r="U7885"/>
      <c r="V7885"/>
    </row>
    <row r="7886" spans="1:22" x14ac:dyDescent="0.25">
      <c r="A7886">
        <v>2001</v>
      </c>
      <c r="B7886">
        <v>8</v>
      </c>
      <c r="C7886">
        <v>16</v>
      </c>
      <c r="D7886">
        <v>1</v>
      </c>
      <c r="E7886" s="13">
        <v>20.100000000000001</v>
      </c>
      <c r="F7886" s="7">
        <f>(((20-15)/(MIN($E$2:$E$8761)-15))*Data[[#This Row],[temperatuur]])+18.151</f>
        <v>13.928310924369747</v>
      </c>
      <c r="G7886" s="7">
        <f>Data[[#This Row],[Tintern ]]-Data[[#This Row],[temperatuur]]</f>
        <v>-6.1716890756302547</v>
      </c>
      <c r="H7886" s="7">
        <f>ROUND(IF(Data[[#This Row],[deltaT]]&gt;0,(Data[[#This Row],[Tintern ]]-Data[[#This Row],[temperatuur]])*Uitgangspunten!$B$9,0),1)</f>
        <v>0</v>
      </c>
      <c r="I7886"/>
      <c r="J7886"/>
      <c r="K7886" s="6"/>
      <c r="O7886" s="5"/>
      <c r="P7886" s="8"/>
      <c r="U7886"/>
      <c r="V7886"/>
    </row>
    <row r="7887" spans="1:22" x14ac:dyDescent="0.25">
      <c r="A7887">
        <v>2001</v>
      </c>
      <c r="B7887">
        <v>8</v>
      </c>
      <c r="C7887">
        <v>16</v>
      </c>
      <c r="D7887">
        <v>2</v>
      </c>
      <c r="E7887" s="13">
        <v>21.700000000000003</v>
      </c>
      <c r="F7887" s="7">
        <f>(((20-15)/(MIN($E$2:$E$8761)-15))*Data[[#This Row],[temperatuur]])+18.151</f>
        <v>13.592176470588235</v>
      </c>
      <c r="G7887" s="7">
        <f>Data[[#This Row],[Tintern ]]-Data[[#This Row],[temperatuur]]</f>
        <v>-8.1078235294117675</v>
      </c>
      <c r="H7887" s="7">
        <f>ROUND(IF(Data[[#This Row],[deltaT]]&gt;0,(Data[[#This Row],[Tintern ]]-Data[[#This Row],[temperatuur]])*Uitgangspunten!$B$9,0),1)</f>
        <v>0</v>
      </c>
      <c r="I7887"/>
      <c r="J7887"/>
      <c r="K7887" s="6"/>
      <c r="O7887" s="5"/>
      <c r="P7887" s="8"/>
      <c r="U7887"/>
      <c r="V7887"/>
    </row>
    <row r="7888" spans="1:22" x14ac:dyDescent="0.25">
      <c r="A7888">
        <v>2001</v>
      </c>
      <c r="B7888">
        <v>8</v>
      </c>
      <c r="C7888">
        <v>16</v>
      </c>
      <c r="D7888">
        <v>3</v>
      </c>
      <c r="E7888" s="13">
        <v>22.3</v>
      </c>
      <c r="F7888" s="7">
        <f>(((20-15)/(MIN($E$2:$E$8761)-15))*Data[[#This Row],[temperatuur]])+18.151</f>
        <v>13.466126050420169</v>
      </c>
      <c r="G7888" s="7">
        <f>Data[[#This Row],[Tintern ]]-Data[[#This Row],[temperatuur]]</f>
        <v>-8.8338739495798322</v>
      </c>
      <c r="H7888" s="7">
        <f>ROUND(IF(Data[[#This Row],[deltaT]]&gt;0,(Data[[#This Row],[Tintern ]]-Data[[#This Row],[temperatuur]])*Uitgangspunten!$B$9,0),1)</f>
        <v>0</v>
      </c>
      <c r="I7888"/>
      <c r="J7888"/>
      <c r="K7888" s="6"/>
      <c r="O7888" s="5"/>
      <c r="P7888" s="8"/>
      <c r="U7888"/>
      <c r="V7888"/>
    </row>
    <row r="7889" spans="1:22" x14ac:dyDescent="0.25">
      <c r="A7889">
        <v>2001</v>
      </c>
      <c r="B7889">
        <v>8</v>
      </c>
      <c r="C7889">
        <v>16</v>
      </c>
      <c r="D7889">
        <v>4</v>
      </c>
      <c r="E7889" s="13">
        <v>21.5</v>
      </c>
      <c r="F7889" s="7">
        <f>(((20-15)/(MIN($E$2:$E$8761)-15))*Data[[#This Row],[temperatuur]])+18.151</f>
        <v>13.634193277310924</v>
      </c>
      <c r="G7889" s="7">
        <f>Data[[#This Row],[Tintern ]]-Data[[#This Row],[temperatuur]]</f>
        <v>-7.8658067226890758</v>
      </c>
      <c r="H7889" s="7">
        <f>ROUND(IF(Data[[#This Row],[deltaT]]&gt;0,(Data[[#This Row],[Tintern ]]-Data[[#This Row],[temperatuur]])*Uitgangspunten!$B$9,0),1)</f>
        <v>0</v>
      </c>
      <c r="I7889"/>
      <c r="J7889"/>
      <c r="K7889" s="6"/>
      <c r="O7889" s="5"/>
      <c r="P7889" s="8"/>
      <c r="U7889"/>
      <c r="V7889"/>
    </row>
    <row r="7890" spans="1:22" x14ac:dyDescent="0.25">
      <c r="A7890">
        <v>2001</v>
      </c>
      <c r="B7890">
        <v>8</v>
      </c>
      <c r="C7890">
        <v>16</v>
      </c>
      <c r="D7890">
        <v>5</v>
      </c>
      <c r="E7890" s="13">
        <v>20.8</v>
      </c>
      <c r="F7890" s="7">
        <f>(((20-15)/(MIN($E$2:$E$8761)-15))*Data[[#This Row],[temperatuur]])+18.151</f>
        <v>13.781252100840335</v>
      </c>
      <c r="G7890" s="7">
        <f>Data[[#This Row],[Tintern ]]-Data[[#This Row],[temperatuur]]</f>
        <v>-7.0187478991596652</v>
      </c>
      <c r="H7890" s="7">
        <f>ROUND(IF(Data[[#This Row],[deltaT]]&gt;0,(Data[[#This Row],[Tintern ]]-Data[[#This Row],[temperatuur]])*Uitgangspunten!$B$9,0),1)</f>
        <v>0</v>
      </c>
      <c r="I7890"/>
      <c r="J7890"/>
      <c r="K7890" s="6"/>
      <c r="O7890" s="5"/>
      <c r="P7890" s="8"/>
      <c r="U7890"/>
      <c r="V7890"/>
    </row>
    <row r="7891" spans="1:22" x14ac:dyDescent="0.25">
      <c r="A7891">
        <v>2001</v>
      </c>
      <c r="B7891">
        <v>8</v>
      </c>
      <c r="C7891">
        <v>16</v>
      </c>
      <c r="D7891">
        <v>6</v>
      </c>
      <c r="E7891" s="13">
        <v>19</v>
      </c>
      <c r="F7891" s="7">
        <f>(((20-15)/(MIN($E$2:$E$8761)-15))*Data[[#This Row],[temperatuur]])+18.151</f>
        <v>14.159403361344538</v>
      </c>
      <c r="G7891" s="7">
        <f>Data[[#This Row],[Tintern ]]-Data[[#This Row],[temperatuur]]</f>
        <v>-4.8405966386554624</v>
      </c>
      <c r="H7891" s="7">
        <f>ROUND(IF(Data[[#This Row],[deltaT]]&gt;0,(Data[[#This Row],[Tintern ]]-Data[[#This Row],[temperatuur]])*Uitgangspunten!$B$9,0),1)</f>
        <v>0</v>
      </c>
      <c r="I7891"/>
      <c r="J7891"/>
      <c r="K7891" s="6"/>
      <c r="O7891" s="5"/>
      <c r="P7891" s="8"/>
      <c r="U7891"/>
      <c r="V7891"/>
    </row>
    <row r="7892" spans="1:22" x14ac:dyDescent="0.25">
      <c r="A7892">
        <v>2001</v>
      </c>
      <c r="B7892">
        <v>8</v>
      </c>
      <c r="C7892">
        <v>16</v>
      </c>
      <c r="D7892">
        <v>7</v>
      </c>
      <c r="E7892" s="13">
        <v>20.6</v>
      </c>
      <c r="F7892" s="7">
        <f>(((20-15)/(MIN($E$2:$E$8761)-15))*Data[[#This Row],[temperatuur]])+18.151</f>
        <v>13.823268907563024</v>
      </c>
      <c r="G7892" s="7">
        <f>Data[[#This Row],[Tintern ]]-Data[[#This Row],[temperatuur]]</f>
        <v>-6.776731092436977</v>
      </c>
      <c r="H7892" s="7">
        <f>ROUND(IF(Data[[#This Row],[deltaT]]&gt;0,(Data[[#This Row],[Tintern ]]-Data[[#This Row],[temperatuur]])*Uitgangspunten!$B$9,0),1)</f>
        <v>0</v>
      </c>
      <c r="I7892"/>
      <c r="J7892"/>
      <c r="K7892" s="6"/>
      <c r="O7892" s="5"/>
      <c r="P7892" s="8"/>
      <c r="U7892"/>
      <c r="V7892"/>
    </row>
    <row r="7893" spans="1:22" x14ac:dyDescent="0.25">
      <c r="A7893">
        <v>2001</v>
      </c>
      <c r="B7893">
        <v>8</v>
      </c>
      <c r="C7893">
        <v>16</v>
      </c>
      <c r="D7893">
        <v>8</v>
      </c>
      <c r="E7893" s="13">
        <v>21.200000000000003</v>
      </c>
      <c r="F7893" s="7">
        <f>(((20-15)/(MIN($E$2:$E$8761)-15))*Data[[#This Row],[temperatuur]])+18.151</f>
        <v>13.697218487394956</v>
      </c>
      <c r="G7893" s="7">
        <f>Data[[#This Row],[Tintern ]]-Data[[#This Row],[temperatuur]]</f>
        <v>-7.502781512605047</v>
      </c>
      <c r="H7893" s="7">
        <f>ROUND(IF(Data[[#This Row],[deltaT]]&gt;0,(Data[[#This Row],[Tintern ]]-Data[[#This Row],[temperatuur]])*Uitgangspunten!$B$9,0),1)</f>
        <v>0</v>
      </c>
      <c r="I7893"/>
      <c r="J7893"/>
      <c r="K7893" s="6"/>
      <c r="O7893" s="5"/>
      <c r="P7893" s="8"/>
      <c r="U7893"/>
      <c r="V7893"/>
    </row>
    <row r="7894" spans="1:22" x14ac:dyDescent="0.25">
      <c r="A7894">
        <v>2001</v>
      </c>
      <c r="B7894">
        <v>8</v>
      </c>
      <c r="C7894">
        <v>16</v>
      </c>
      <c r="D7894">
        <v>9</v>
      </c>
      <c r="E7894" s="13">
        <v>20.400000000000002</v>
      </c>
      <c r="F7894" s="7">
        <f>(((20-15)/(MIN($E$2:$E$8761)-15))*Data[[#This Row],[temperatuur]])+18.151</f>
        <v>13.865285714285713</v>
      </c>
      <c r="G7894" s="7">
        <f>Data[[#This Row],[Tintern ]]-Data[[#This Row],[temperatuur]]</f>
        <v>-6.5347142857142888</v>
      </c>
      <c r="H7894" s="7">
        <f>ROUND(IF(Data[[#This Row],[deltaT]]&gt;0,(Data[[#This Row],[Tintern ]]-Data[[#This Row],[temperatuur]])*Uitgangspunten!$B$9,0),1)</f>
        <v>0</v>
      </c>
      <c r="I7894"/>
      <c r="J7894"/>
      <c r="K7894" s="6"/>
      <c r="O7894" s="5"/>
      <c r="P7894" s="8"/>
      <c r="U7894"/>
      <c r="V7894"/>
    </row>
    <row r="7895" spans="1:22" x14ac:dyDescent="0.25">
      <c r="A7895">
        <v>2001</v>
      </c>
      <c r="B7895">
        <v>8</v>
      </c>
      <c r="C7895">
        <v>16</v>
      </c>
      <c r="D7895">
        <v>10</v>
      </c>
      <c r="E7895" s="13">
        <v>21.700000000000003</v>
      </c>
      <c r="F7895" s="7">
        <f>(((20-15)/(MIN($E$2:$E$8761)-15))*Data[[#This Row],[temperatuur]])+18.151</f>
        <v>13.592176470588235</v>
      </c>
      <c r="G7895" s="7">
        <f>Data[[#This Row],[Tintern ]]-Data[[#This Row],[temperatuur]]</f>
        <v>-8.1078235294117675</v>
      </c>
      <c r="H7895" s="7">
        <f>ROUND(IF(Data[[#This Row],[deltaT]]&gt;0,(Data[[#This Row],[Tintern ]]-Data[[#This Row],[temperatuur]])*Uitgangspunten!$B$9,0),1)</f>
        <v>0</v>
      </c>
      <c r="I7895"/>
      <c r="J7895"/>
      <c r="K7895" s="6"/>
      <c r="O7895" s="5"/>
      <c r="P7895" s="8"/>
      <c r="U7895"/>
      <c r="V7895"/>
    </row>
    <row r="7896" spans="1:22" x14ac:dyDescent="0.25">
      <c r="A7896">
        <v>2001</v>
      </c>
      <c r="B7896">
        <v>8</v>
      </c>
      <c r="C7896">
        <v>16</v>
      </c>
      <c r="D7896">
        <v>11</v>
      </c>
      <c r="E7896" s="13">
        <v>20.700000000000003</v>
      </c>
      <c r="F7896" s="7">
        <f>(((20-15)/(MIN($E$2:$E$8761)-15))*Data[[#This Row],[temperatuur]])+18.151</f>
        <v>13.80226050420168</v>
      </c>
      <c r="G7896" s="7">
        <f>Data[[#This Row],[Tintern ]]-Data[[#This Row],[temperatuur]]</f>
        <v>-6.8977394957983229</v>
      </c>
      <c r="H7896" s="7">
        <f>ROUND(IF(Data[[#This Row],[deltaT]]&gt;0,(Data[[#This Row],[Tintern ]]-Data[[#This Row],[temperatuur]])*Uitgangspunten!$B$9,0),1)</f>
        <v>0</v>
      </c>
      <c r="I7896"/>
      <c r="J7896"/>
      <c r="K7896" s="6"/>
      <c r="O7896" s="5"/>
      <c r="P7896" s="8"/>
      <c r="U7896"/>
      <c r="V7896"/>
    </row>
    <row r="7897" spans="1:22" x14ac:dyDescent="0.25">
      <c r="A7897">
        <v>2001</v>
      </c>
      <c r="B7897">
        <v>8</v>
      </c>
      <c r="C7897">
        <v>16</v>
      </c>
      <c r="D7897">
        <v>12</v>
      </c>
      <c r="E7897" s="13">
        <v>20.900000000000002</v>
      </c>
      <c r="F7897" s="7">
        <f>(((20-15)/(MIN($E$2:$E$8761)-15))*Data[[#This Row],[temperatuur]])+18.151</f>
        <v>13.760243697478991</v>
      </c>
      <c r="G7897" s="7">
        <f>Data[[#This Row],[Tintern ]]-Data[[#This Row],[temperatuur]]</f>
        <v>-7.1397563025210111</v>
      </c>
      <c r="H7897" s="7">
        <f>ROUND(IF(Data[[#This Row],[deltaT]]&gt;0,(Data[[#This Row],[Tintern ]]-Data[[#This Row],[temperatuur]])*Uitgangspunten!$B$9,0),1)</f>
        <v>0</v>
      </c>
      <c r="I7897"/>
      <c r="J7897"/>
      <c r="K7897" s="6"/>
      <c r="O7897" s="5"/>
      <c r="P7897" s="8"/>
      <c r="U7897"/>
      <c r="V7897"/>
    </row>
    <row r="7898" spans="1:22" x14ac:dyDescent="0.25">
      <c r="A7898">
        <v>2001</v>
      </c>
      <c r="B7898">
        <v>8</v>
      </c>
      <c r="C7898">
        <v>16</v>
      </c>
      <c r="D7898">
        <v>13</v>
      </c>
      <c r="E7898" s="13">
        <v>22.3</v>
      </c>
      <c r="F7898" s="7">
        <f>(((20-15)/(MIN($E$2:$E$8761)-15))*Data[[#This Row],[temperatuur]])+18.151</f>
        <v>13.466126050420169</v>
      </c>
      <c r="G7898" s="7">
        <f>Data[[#This Row],[Tintern ]]-Data[[#This Row],[temperatuur]]</f>
        <v>-8.8338739495798322</v>
      </c>
      <c r="H7898" s="7">
        <f>ROUND(IF(Data[[#This Row],[deltaT]]&gt;0,(Data[[#This Row],[Tintern ]]-Data[[#This Row],[temperatuur]])*Uitgangspunten!$B$9,0),1)</f>
        <v>0</v>
      </c>
      <c r="I7898">
        <f>(MAX(E7874:E7897)+MIN(E7874:E7897))/20</f>
        <v>2.5200000000000005</v>
      </c>
      <c r="J7898"/>
      <c r="K7898" s="6"/>
      <c r="O7898" s="5"/>
      <c r="P7898" s="8"/>
      <c r="U7898"/>
      <c r="V7898"/>
    </row>
    <row r="7899" spans="1:22" x14ac:dyDescent="0.25">
      <c r="A7899">
        <v>2001</v>
      </c>
      <c r="B7899">
        <v>8</v>
      </c>
      <c r="C7899">
        <v>16</v>
      </c>
      <c r="D7899">
        <v>14</v>
      </c>
      <c r="E7899" s="13">
        <v>22.5</v>
      </c>
      <c r="F7899" s="7">
        <f>(((20-15)/(MIN($E$2:$E$8761)-15))*Data[[#This Row],[temperatuur]])+18.151</f>
        <v>13.42410924369748</v>
      </c>
      <c r="G7899" s="7">
        <f>Data[[#This Row],[Tintern ]]-Data[[#This Row],[temperatuur]]</f>
        <v>-9.0758907563025204</v>
      </c>
      <c r="H7899" s="7">
        <f>ROUND(IF(Data[[#This Row],[deltaT]]&gt;0,(Data[[#This Row],[Tintern ]]-Data[[#This Row],[temperatuur]])*Uitgangspunten!$B$9,0),1)</f>
        <v>0</v>
      </c>
      <c r="I7899"/>
      <c r="J7899"/>
      <c r="K7899" s="6"/>
      <c r="O7899" s="5"/>
      <c r="P7899" s="8"/>
      <c r="U7899"/>
      <c r="V7899"/>
    </row>
    <row r="7900" spans="1:22" x14ac:dyDescent="0.25">
      <c r="A7900">
        <v>2001</v>
      </c>
      <c r="B7900">
        <v>8</v>
      </c>
      <c r="C7900">
        <v>16</v>
      </c>
      <c r="D7900">
        <v>15</v>
      </c>
      <c r="E7900" s="13">
        <v>21.5</v>
      </c>
      <c r="F7900" s="7">
        <f>(((20-15)/(MIN($E$2:$E$8761)-15))*Data[[#This Row],[temperatuur]])+18.151</f>
        <v>13.634193277310924</v>
      </c>
      <c r="G7900" s="7">
        <f>Data[[#This Row],[Tintern ]]-Data[[#This Row],[temperatuur]]</f>
        <v>-7.8658067226890758</v>
      </c>
      <c r="H7900" s="7">
        <f>ROUND(IF(Data[[#This Row],[deltaT]]&gt;0,(Data[[#This Row],[Tintern ]]-Data[[#This Row],[temperatuur]])*Uitgangspunten!$B$9,0),1)</f>
        <v>0</v>
      </c>
      <c r="I7900"/>
      <c r="J7900"/>
      <c r="K7900" s="6"/>
      <c r="O7900" s="5"/>
      <c r="P7900" s="8"/>
      <c r="U7900"/>
      <c r="V7900"/>
    </row>
    <row r="7901" spans="1:22" x14ac:dyDescent="0.25">
      <c r="A7901">
        <v>2001</v>
      </c>
      <c r="B7901">
        <v>8</v>
      </c>
      <c r="C7901">
        <v>16</v>
      </c>
      <c r="D7901">
        <v>16</v>
      </c>
      <c r="E7901" s="13">
        <v>20.900000000000002</v>
      </c>
      <c r="F7901" s="7">
        <f>(((20-15)/(MIN($E$2:$E$8761)-15))*Data[[#This Row],[temperatuur]])+18.151</f>
        <v>13.760243697478991</v>
      </c>
      <c r="G7901" s="7">
        <f>Data[[#This Row],[Tintern ]]-Data[[#This Row],[temperatuur]]</f>
        <v>-7.1397563025210111</v>
      </c>
      <c r="H7901" s="7">
        <f>ROUND(IF(Data[[#This Row],[deltaT]]&gt;0,(Data[[#This Row],[Tintern ]]-Data[[#This Row],[temperatuur]])*Uitgangspunten!$B$9,0),1)</f>
        <v>0</v>
      </c>
      <c r="I7901"/>
      <c r="J7901"/>
      <c r="K7901" s="6"/>
      <c r="O7901" s="5"/>
      <c r="P7901" s="8"/>
      <c r="U7901"/>
      <c r="V7901"/>
    </row>
    <row r="7902" spans="1:22" x14ac:dyDescent="0.25">
      <c r="A7902">
        <v>2001</v>
      </c>
      <c r="B7902">
        <v>8</v>
      </c>
      <c r="C7902">
        <v>16</v>
      </c>
      <c r="D7902">
        <v>17</v>
      </c>
      <c r="E7902" s="13">
        <v>21</v>
      </c>
      <c r="F7902" s="7">
        <f>(((20-15)/(MIN($E$2:$E$8761)-15))*Data[[#This Row],[temperatuur]])+18.151</f>
        <v>13.739235294117647</v>
      </c>
      <c r="G7902" s="7">
        <f>Data[[#This Row],[Tintern ]]-Data[[#This Row],[temperatuur]]</f>
        <v>-7.2607647058823535</v>
      </c>
      <c r="H7902" s="7">
        <f>ROUND(IF(Data[[#This Row],[deltaT]]&gt;0,(Data[[#This Row],[Tintern ]]-Data[[#This Row],[temperatuur]])*Uitgangspunten!$B$9,0),1)</f>
        <v>0</v>
      </c>
      <c r="I7902"/>
      <c r="J7902"/>
      <c r="K7902" s="6"/>
      <c r="O7902" s="5"/>
      <c r="P7902" s="8"/>
      <c r="U7902"/>
      <c r="V7902"/>
    </row>
    <row r="7903" spans="1:22" x14ac:dyDescent="0.25">
      <c r="A7903">
        <v>2001</v>
      </c>
      <c r="B7903">
        <v>8</v>
      </c>
      <c r="C7903">
        <v>16</v>
      </c>
      <c r="D7903">
        <v>18</v>
      </c>
      <c r="E7903" s="13">
        <v>20.400000000000002</v>
      </c>
      <c r="F7903" s="7">
        <f>(((20-15)/(MIN($E$2:$E$8761)-15))*Data[[#This Row],[temperatuur]])+18.151</f>
        <v>13.865285714285713</v>
      </c>
      <c r="G7903" s="7">
        <f>Data[[#This Row],[Tintern ]]-Data[[#This Row],[temperatuur]]</f>
        <v>-6.5347142857142888</v>
      </c>
      <c r="H7903" s="7">
        <f>ROUND(IF(Data[[#This Row],[deltaT]]&gt;0,(Data[[#This Row],[Tintern ]]-Data[[#This Row],[temperatuur]])*Uitgangspunten!$B$9,0),1)</f>
        <v>0</v>
      </c>
      <c r="I7903"/>
      <c r="J7903"/>
      <c r="K7903" s="6"/>
      <c r="O7903" s="5"/>
      <c r="P7903" s="8"/>
      <c r="U7903"/>
      <c r="V7903"/>
    </row>
    <row r="7904" spans="1:22" x14ac:dyDescent="0.25">
      <c r="A7904">
        <v>2001</v>
      </c>
      <c r="B7904">
        <v>8</v>
      </c>
      <c r="C7904">
        <v>16</v>
      </c>
      <c r="D7904">
        <v>19</v>
      </c>
      <c r="E7904" s="13">
        <v>18.400000000000002</v>
      </c>
      <c r="F7904" s="7">
        <f>(((20-15)/(MIN($E$2:$E$8761)-15))*Data[[#This Row],[temperatuur]])+18.151</f>
        <v>14.285453781512604</v>
      </c>
      <c r="G7904" s="7">
        <f>Data[[#This Row],[Tintern ]]-Data[[#This Row],[temperatuur]]</f>
        <v>-4.1145462184873978</v>
      </c>
      <c r="H7904" s="7">
        <f>ROUND(IF(Data[[#This Row],[deltaT]]&gt;0,(Data[[#This Row],[Tintern ]]-Data[[#This Row],[temperatuur]])*Uitgangspunten!$B$9,0),1)</f>
        <v>0</v>
      </c>
      <c r="I7904"/>
      <c r="J7904"/>
      <c r="K7904" s="6"/>
      <c r="O7904" s="5"/>
      <c r="P7904" s="8"/>
      <c r="U7904"/>
      <c r="V7904"/>
    </row>
    <row r="7905" spans="1:22" x14ac:dyDescent="0.25">
      <c r="A7905">
        <v>2001</v>
      </c>
      <c r="B7905">
        <v>8</v>
      </c>
      <c r="C7905">
        <v>16</v>
      </c>
      <c r="D7905">
        <v>20</v>
      </c>
      <c r="E7905" s="13">
        <v>16.7</v>
      </c>
      <c r="F7905" s="7">
        <f>(((20-15)/(MIN($E$2:$E$8761)-15))*Data[[#This Row],[temperatuur]])+18.151</f>
        <v>14.642596638655462</v>
      </c>
      <c r="G7905" s="7">
        <f>Data[[#This Row],[Tintern ]]-Data[[#This Row],[temperatuur]]</f>
        <v>-2.0574033613445373</v>
      </c>
      <c r="H7905" s="7">
        <f>ROUND(IF(Data[[#This Row],[deltaT]]&gt;0,(Data[[#This Row],[Tintern ]]-Data[[#This Row],[temperatuur]])*Uitgangspunten!$B$9,0),1)</f>
        <v>0</v>
      </c>
      <c r="I7905"/>
      <c r="J7905"/>
      <c r="K7905" s="6"/>
      <c r="O7905" s="5"/>
      <c r="P7905" s="8"/>
      <c r="U7905"/>
      <c r="V7905"/>
    </row>
    <row r="7906" spans="1:22" x14ac:dyDescent="0.25">
      <c r="A7906">
        <v>2001</v>
      </c>
      <c r="B7906">
        <v>8</v>
      </c>
      <c r="C7906">
        <v>17</v>
      </c>
      <c r="D7906">
        <v>7</v>
      </c>
      <c r="E7906" s="13">
        <v>16</v>
      </c>
      <c r="F7906" s="7">
        <f>(((20-15)/(MIN($E$2:$E$8761)-15))*Data[[#This Row],[temperatuur]])+18.151</f>
        <v>14.789655462184873</v>
      </c>
      <c r="G7906" s="7">
        <f>Data[[#This Row],[Tintern ]]-Data[[#This Row],[temperatuur]]</f>
        <v>-1.2103445378151267</v>
      </c>
      <c r="H7906" s="7">
        <f>ROUND(IF(Data[[#This Row],[deltaT]]&gt;0,(Data[[#This Row],[Tintern ]]-Data[[#This Row],[temperatuur]])*Uitgangspunten!$B$9,0),1)</f>
        <v>0</v>
      </c>
      <c r="I7906"/>
      <c r="J7906"/>
      <c r="K7906" s="6"/>
      <c r="O7906" s="5"/>
      <c r="P7906" s="8"/>
      <c r="U7906"/>
      <c r="V7906"/>
    </row>
    <row r="7907" spans="1:22" x14ac:dyDescent="0.25">
      <c r="A7907">
        <v>2001</v>
      </c>
      <c r="B7907">
        <v>8</v>
      </c>
      <c r="C7907">
        <v>17</v>
      </c>
      <c r="D7907">
        <v>8</v>
      </c>
      <c r="E7907" s="13">
        <v>18.100000000000001</v>
      </c>
      <c r="F7907" s="7">
        <f>(((20-15)/(MIN($E$2:$E$8761)-15))*Data[[#This Row],[temperatuur]])+18.151</f>
        <v>14.348478991596638</v>
      </c>
      <c r="G7907" s="7">
        <f>Data[[#This Row],[Tintern ]]-Data[[#This Row],[temperatuur]]</f>
        <v>-3.7515210084033637</v>
      </c>
      <c r="H7907" s="7">
        <f>ROUND(IF(Data[[#This Row],[deltaT]]&gt;0,(Data[[#This Row],[Tintern ]]-Data[[#This Row],[temperatuur]])*Uitgangspunten!$B$9,0),1)</f>
        <v>0</v>
      </c>
      <c r="I7907"/>
      <c r="J7907"/>
      <c r="K7907" s="6"/>
      <c r="O7907" s="5"/>
      <c r="P7907" s="8"/>
      <c r="U7907"/>
      <c r="V7907"/>
    </row>
    <row r="7908" spans="1:22" x14ac:dyDescent="0.25">
      <c r="A7908">
        <v>2001</v>
      </c>
      <c r="B7908">
        <v>8</v>
      </c>
      <c r="C7908">
        <v>17</v>
      </c>
      <c r="D7908">
        <v>9</v>
      </c>
      <c r="E7908" s="13">
        <v>19.600000000000001</v>
      </c>
      <c r="F7908" s="7">
        <f>(((20-15)/(MIN($E$2:$E$8761)-15))*Data[[#This Row],[temperatuur]])+18.151</f>
        <v>14.033352941176471</v>
      </c>
      <c r="G7908" s="7">
        <f>Data[[#This Row],[Tintern ]]-Data[[#This Row],[temperatuur]]</f>
        <v>-5.5666470588235306</v>
      </c>
      <c r="H7908" s="7">
        <f>ROUND(IF(Data[[#This Row],[deltaT]]&gt;0,(Data[[#This Row],[Tintern ]]-Data[[#This Row],[temperatuur]])*Uitgangspunten!$B$9,0),1)</f>
        <v>0</v>
      </c>
      <c r="I7908"/>
      <c r="J7908"/>
      <c r="K7908" s="6"/>
      <c r="O7908" s="5"/>
      <c r="P7908" s="8"/>
      <c r="U7908"/>
      <c r="V7908"/>
    </row>
    <row r="7909" spans="1:22" x14ac:dyDescent="0.25">
      <c r="A7909">
        <v>2001</v>
      </c>
      <c r="B7909">
        <v>8</v>
      </c>
      <c r="C7909">
        <v>17</v>
      </c>
      <c r="D7909">
        <v>10</v>
      </c>
      <c r="E7909" s="13">
        <v>20.400000000000002</v>
      </c>
      <c r="F7909" s="7">
        <f>(((20-15)/(MIN($E$2:$E$8761)-15))*Data[[#This Row],[temperatuur]])+18.151</f>
        <v>13.865285714285713</v>
      </c>
      <c r="G7909" s="7">
        <f>Data[[#This Row],[Tintern ]]-Data[[#This Row],[temperatuur]]</f>
        <v>-6.5347142857142888</v>
      </c>
      <c r="H7909" s="7">
        <f>ROUND(IF(Data[[#This Row],[deltaT]]&gt;0,(Data[[#This Row],[Tintern ]]-Data[[#This Row],[temperatuur]])*Uitgangspunten!$B$9,0),1)</f>
        <v>0</v>
      </c>
      <c r="I7909"/>
      <c r="J7909"/>
      <c r="K7909" s="6"/>
      <c r="O7909" s="5"/>
      <c r="P7909" s="8"/>
      <c r="U7909"/>
      <c r="V7909"/>
    </row>
    <row r="7910" spans="1:22" x14ac:dyDescent="0.25">
      <c r="A7910">
        <v>2001</v>
      </c>
      <c r="B7910">
        <v>8</v>
      </c>
      <c r="C7910">
        <v>17</v>
      </c>
      <c r="D7910">
        <v>11</v>
      </c>
      <c r="E7910" s="13">
        <v>21.400000000000002</v>
      </c>
      <c r="F7910" s="7">
        <f>(((20-15)/(MIN($E$2:$E$8761)-15))*Data[[#This Row],[temperatuur]])+18.151</f>
        <v>13.655201680672267</v>
      </c>
      <c r="G7910" s="7">
        <f>Data[[#This Row],[Tintern ]]-Data[[#This Row],[temperatuur]]</f>
        <v>-7.7447983193277352</v>
      </c>
      <c r="H7910" s="7">
        <f>ROUND(IF(Data[[#This Row],[deltaT]]&gt;0,(Data[[#This Row],[Tintern ]]-Data[[#This Row],[temperatuur]])*Uitgangspunten!$B$9,0),1)</f>
        <v>0</v>
      </c>
      <c r="I7910"/>
      <c r="J7910"/>
      <c r="K7910" s="6"/>
      <c r="O7910" s="5"/>
      <c r="P7910" s="8"/>
      <c r="U7910"/>
      <c r="V7910"/>
    </row>
    <row r="7911" spans="1:22" x14ac:dyDescent="0.25">
      <c r="A7911">
        <v>2001</v>
      </c>
      <c r="B7911">
        <v>8</v>
      </c>
      <c r="C7911">
        <v>17</v>
      </c>
      <c r="D7911">
        <v>12</v>
      </c>
      <c r="E7911" s="13">
        <v>21.8</v>
      </c>
      <c r="F7911" s="7">
        <f>(((20-15)/(MIN($E$2:$E$8761)-15))*Data[[#This Row],[temperatuur]])+18.151</f>
        <v>13.571168067226889</v>
      </c>
      <c r="G7911" s="7">
        <f>Data[[#This Row],[Tintern ]]-Data[[#This Row],[temperatuur]]</f>
        <v>-8.2288319327731116</v>
      </c>
      <c r="H7911" s="7">
        <f>ROUND(IF(Data[[#This Row],[deltaT]]&gt;0,(Data[[#This Row],[Tintern ]]-Data[[#This Row],[temperatuur]])*Uitgangspunten!$B$9,0),1)</f>
        <v>0</v>
      </c>
      <c r="I7911"/>
      <c r="J7911"/>
      <c r="K7911" s="6"/>
      <c r="O7911" s="5"/>
      <c r="P7911" s="8"/>
      <c r="U7911"/>
      <c r="V7911"/>
    </row>
    <row r="7912" spans="1:22" x14ac:dyDescent="0.25">
      <c r="A7912">
        <v>2001</v>
      </c>
      <c r="B7912">
        <v>8</v>
      </c>
      <c r="C7912">
        <v>17</v>
      </c>
      <c r="D7912">
        <v>13</v>
      </c>
      <c r="E7912" s="13">
        <v>22.700000000000003</v>
      </c>
      <c r="F7912" s="7">
        <f>(((20-15)/(MIN($E$2:$E$8761)-15))*Data[[#This Row],[temperatuur]])+18.151</f>
        <v>13.382092436974789</v>
      </c>
      <c r="G7912" s="7">
        <f>Data[[#This Row],[Tintern ]]-Data[[#This Row],[temperatuur]]</f>
        <v>-9.3179075630252139</v>
      </c>
      <c r="H7912" s="7">
        <f>ROUND(IF(Data[[#This Row],[deltaT]]&gt;0,(Data[[#This Row],[Tintern ]]-Data[[#This Row],[temperatuur]])*Uitgangspunten!$B$9,0),1)</f>
        <v>0</v>
      </c>
      <c r="I7912"/>
      <c r="J7912"/>
      <c r="K7912" s="6"/>
      <c r="O7912" s="5"/>
      <c r="P7912" s="8"/>
      <c r="U7912"/>
      <c r="V7912"/>
    </row>
    <row r="7913" spans="1:22" x14ac:dyDescent="0.25">
      <c r="A7913">
        <v>2001</v>
      </c>
      <c r="B7913">
        <v>8</v>
      </c>
      <c r="C7913">
        <v>17</v>
      </c>
      <c r="D7913">
        <v>14</v>
      </c>
      <c r="E7913" s="13">
        <v>22.900000000000002</v>
      </c>
      <c r="F7913" s="7">
        <f>(((20-15)/(MIN($E$2:$E$8761)-15))*Data[[#This Row],[temperatuur]])+18.151</f>
        <v>13.3400756302521</v>
      </c>
      <c r="G7913" s="7">
        <f>Data[[#This Row],[Tintern ]]-Data[[#This Row],[temperatuur]]</f>
        <v>-9.5599243697479022</v>
      </c>
      <c r="H7913" s="7">
        <f>ROUND(IF(Data[[#This Row],[deltaT]]&gt;0,(Data[[#This Row],[Tintern ]]-Data[[#This Row],[temperatuur]])*Uitgangspunten!$B$9,0),1)</f>
        <v>0</v>
      </c>
      <c r="I7913"/>
      <c r="J7913"/>
      <c r="K7913" s="6"/>
      <c r="O7913" s="5"/>
      <c r="P7913" s="8"/>
      <c r="U7913"/>
      <c r="V7913"/>
    </row>
    <row r="7914" spans="1:22" x14ac:dyDescent="0.25">
      <c r="A7914">
        <v>2001</v>
      </c>
      <c r="B7914">
        <v>8</v>
      </c>
      <c r="C7914">
        <v>17</v>
      </c>
      <c r="D7914">
        <v>15</v>
      </c>
      <c r="E7914" s="13">
        <v>22.3</v>
      </c>
      <c r="F7914" s="7">
        <f>(((20-15)/(MIN($E$2:$E$8761)-15))*Data[[#This Row],[temperatuur]])+18.151</f>
        <v>13.466126050420169</v>
      </c>
      <c r="G7914" s="7">
        <f>Data[[#This Row],[Tintern ]]-Data[[#This Row],[temperatuur]]</f>
        <v>-8.8338739495798322</v>
      </c>
      <c r="H7914" s="7">
        <f>ROUND(IF(Data[[#This Row],[deltaT]]&gt;0,(Data[[#This Row],[Tintern ]]-Data[[#This Row],[temperatuur]])*Uitgangspunten!$B$9,0),1)</f>
        <v>0</v>
      </c>
      <c r="I7914"/>
      <c r="J7914"/>
      <c r="K7914" s="6"/>
      <c r="O7914" s="5"/>
      <c r="P7914" s="8"/>
      <c r="U7914"/>
      <c r="V7914"/>
    </row>
    <row r="7915" spans="1:22" x14ac:dyDescent="0.25">
      <c r="A7915">
        <v>2001</v>
      </c>
      <c r="B7915">
        <v>8</v>
      </c>
      <c r="C7915">
        <v>17</v>
      </c>
      <c r="D7915">
        <v>16</v>
      </c>
      <c r="E7915" s="13">
        <v>23.700000000000003</v>
      </c>
      <c r="F7915" s="7">
        <f>(((20-15)/(MIN($E$2:$E$8761)-15))*Data[[#This Row],[temperatuur]])+18.151</f>
        <v>13.172008403361342</v>
      </c>
      <c r="G7915" s="7">
        <f>Data[[#This Row],[Tintern ]]-Data[[#This Row],[temperatuur]]</f>
        <v>-10.52799159663866</v>
      </c>
      <c r="H7915" s="7">
        <f>ROUND(IF(Data[[#This Row],[deltaT]]&gt;0,(Data[[#This Row],[Tintern ]]-Data[[#This Row],[temperatuur]])*Uitgangspunten!$B$9,0),1)</f>
        <v>0</v>
      </c>
      <c r="I7915"/>
      <c r="J7915"/>
      <c r="K7915" s="6"/>
      <c r="O7915" s="5"/>
      <c r="P7915" s="8"/>
      <c r="U7915"/>
      <c r="V7915"/>
    </row>
    <row r="7916" spans="1:22" x14ac:dyDescent="0.25">
      <c r="A7916">
        <v>2001</v>
      </c>
      <c r="B7916">
        <v>8</v>
      </c>
      <c r="C7916">
        <v>17</v>
      </c>
      <c r="D7916">
        <v>17</v>
      </c>
      <c r="E7916" s="13">
        <v>22.3</v>
      </c>
      <c r="F7916" s="7">
        <f>(((20-15)/(MIN($E$2:$E$8761)-15))*Data[[#This Row],[temperatuur]])+18.151</f>
        <v>13.466126050420169</v>
      </c>
      <c r="G7916" s="7">
        <f>Data[[#This Row],[Tintern ]]-Data[[#This Row],[temperatuur]]</f>
        <v>-8.8338739495798322</v>
      </c>
      <c r="H7916" s="7">
        <f>ROUND(IF(Data[[#This Row],[deltaT]]&gt;0,(Data[[#This Row],[Tintern ]]-Data[[#This Row],[temperatuur]])*Uitgangspunten!$B$9,0),1)</f>
        <v>0</v>
      </c>
      <c r="I7916"/>
      <c r="J7916"/>
      <c r="K7916" s="6"/>
      <c r="O7916" s="5"/>
      <c r="P7916" s="8"/>
      <c r="U7916"/>
      <c r="V7916"/>
    </row>
    <row r="7917" spans="1:22" x14ac:dyDescent="0.25">
      <c r="A7917">
        <v>2001</v>
      </c>
      <c r="B7917">
        <v>8</v>
      </c>
      <c r="C7917">
        <v>17</v>
      </c>
      <c r="D7917">
        <v>18</v>
      </c>
      <c r="E7917" s="13">
        <v>21.400000000000002</v>
      </c>
      <c r="F7917" s="7">
        <f>(((20-15)/(MIN($E$2:$E$8761)-15))*Data[[#This Row],[temperatuur]])+18.151</f>
        <v>13.655201680672267</v>
      </c>
      <c r="G7917" s="7">
        <f>Data[[#This Row],[Tintern ]]-Data[[#This Row],[temperatuur]]</f>
        <v>-7.7447983193277352</v>
      </c>
      <c r="H7917" s="7">
        <f>ROUND(IF(Data[[#This Row],[deltaT]]&gt;0,(Data[[#This Row],[Tintern ]]-Data[[#This Row],[temperatuur]])*Uitgangspunten!$B$9,0),1)</f>
        <v>0</v>
      </c>
      <c r="I7917"/>
      <c r="J7917"/>
      <c r="K7917" s="6"/>
      <c r="O7917" s="5"/>
      <c r="P7917" s="8"/>
      <c r="U7917"/>
      <c r="V7917"/>
    </row>
    <row r="7918" spans="1:22" x14ac:dyDescent="0.25">
      <c r="A7918">
        <v>2001</v>
      </c>
      <c r="B7918">
        <v>8</v>
      </c>
      <c r="C7918">
        <v>17</v>
      </c>
      <c r="D7918">
        <v>19</v>
      </c>
      <c r="E7918" s="13">
        <v>19.5</v>
      </c>
      <c r="F7918" s="7">
        <f>(((20-15)/(MIN($E$2:$E$8761)-15))*Data[[#This Row],[temperatuur]])+18.151</f>
        <v>14.054361344537815</v>
      </c>
      <c r="G7918" s="7">
        <f>Data[[#This Row],[Tintern ]]-Data[[#This Row],[temperatuur]]</f>
        <v>-5.4456386554621847</v>
      </c>
      <c r="H7918" s="7">
        <f>ROUND(IF(Data[[#This Row],[deltaT]]&gt;0,(Data[[#This Row],[Tintern ]]-Data[[#This Row],[temperatuur]])*Uitgangspunten!$B$9,0),1)</f>
        <v>0</v>
      </c>
      <c r="I7918"/>
      <c r="J7918"/>
      <c r="K7918" s="6"/>
      <c r="O7918" s="5"/>
      <c r="P7918" s="8"/>
      <c r="U7918"/>
      <c r="V7918"/>
    </row>
    <row r="7919" spans="1:22" x14ac:dyDescent="0.25">
      <c r="A7919">
        <v>2001</v>
      </c>
      <c r="B7919">
        <v>8</v>
      </c>
      <c r="C7919">
        <v>17</v>
      </c>
      <c r="D7919">
        <v>20</v>
      </c>
      <c r="E7919" s="13">
        <v>18.2</v>
      </c>
      <c r="F7919" s="7">
        <f>(((20-15)/(MIN($E$2:$E$8761)-15))*Data[[#This Row],[temperatuur]])+18.151</f>
        <v>14.327470588235293</v>
      </c>
      <c r="G7919" s="7">
        <f>Data[[#This Row],[Tintern ]]-Data[[#This Row],[temperatuur]]</f>
        <v>-3.872529411764706</v>
      </c>
      <c r="H7919" s="7">
        <f>ROUND(IF(Data[[#This Row],[deltaT]]&gt;0,(Data[[#This Row],[Tintern ]]-Data[[#This Row],[temperatuur]])*Uitgangspunten!$B$9,0),1)</f>
        <v>0</v>
      </c>
      <c r="I7919"/>
      <c r="J7919"/>
      <c r="K7919" s="6"/>
      <c r="O7919" s="5"/>
      <c r="P7919" s="8"/>
      <c r="U7919"/>
      <c r="V7919"/>
    </row>
    <row r="7920" spans="1:22" x14ac:dyDescent="0.25">
      <c r="A7920">
        <v>2001</v>
      </c>
      <c r="B7920">
        <v>8</v>
      </c>
      <c r="C7920">
        <v>17</v>
      </c>
      <c r="D7920">
        <v>21</v>
      </c>
      <c r="E7920" s="13">
        <v>17.2</v>
      </c>
      <c r="F7920" s="7">
        <f>(((20-15)/(MIN($E$2:$E$8761)-15))*Data[[#This Row],[temperatuur]])+18.151</f>
        <v>14.53755462184874</v>
      </c>
      <c r="G7920" s="7">
        <f>Data[[#This Row],[Tintern ]]-Data[[#This Row],[temperatuur]]</f>
        <v>-2.6624453781512596</v>
      </c>
      <c r="H7920" s="7">
        <f>ROUND(IF(Data[[#This Row],[deltaT]]&gt;0,(Data[[#This Row],[Tintern ]]-Data[[#This Row],[temperatuur]])*Uitgangspunten!$B$9,0),1)</f>
        <v>0</v>
      </c>
      <c r="I7920"/>
      <c r="J7920"/>
      <c r="K7920" s="6"/>
      <c r="O7920" s="5"/>
      <c r="P7920" s="8"/>
      <c r="U7920"/>
      <c r="V7920"/>
    </row>
    <row r="7921" spans="1:22" x14ac:dyDescent="0.25">
      <c r="A7921">
        <v>2001</v>
      </c>
      <c r="B7921">
        <v>8</v>
      </c>
      <c r="C7921">
        <v>17</v>
      </c>
      <c r="D7921">
        <v>22</v>
      </c>
      <c r="E7921" s="13">
        <v>16.400000000000002</v>
      </c>
      <c r="F7921" s="7">
        <f>(((20-15)/(MIN($E$2:$E$8761)-15))*Data[[#This Row],[temperatuur]])+18.151</f>
        <v>14.705621848739495</v>
      </c>
      <c r="G7921" s="7">
        <f>Data[[#This Row],[Tintern ]]-Data[[#This Row],[temperatuur]]</f>
        <v>-1.6943781512605067</v>
      </c>
      <c r="H7921" s="7">
        <f>ROUND(IF(Data[[#This Row],[deltaT]]&gt;0,(Data[[#This Row],[Tintern ]]-Data[[#This Row],[temperatuur]])*Uitgangspunten!$B$9,0),1)</f>
        <v>0</v>
      </c>
      <c r="I7921"/>
      <c r="J7921"/>
      <c r="K7921" s="6"/>
      <c r="O7921" s="5"/>
      <c r="P7921" s="8"/>
      <c r="U7921"/>
      <c r="V7921"/>
    </row>
    <row r="7922" spans="1:22" x14ac:dyDescent="0.25">
      <c r="A7922">
        <v>2001</v>
      </c>
      <c r="B7922">
        <v>8</v>
      </c>
      <c r="C7922">
        <v>17</v>
      </c>
      <c r="D7922">
        <v>23</v>
      </c>
      <c r="E7922" s="13">
        <v>15.8</v>
      </c>
      <c r="F7922" s="7">
        <f>(((20-15)/(MIN($E$2:$E$8761)-15))*Data[[#This Row],[temperatuur]])+18.151</f>
        <v>14.831672268907562</v>
      </c>
      <c r="G7922" s="7">
        <f>Data[[#This Row],[Tintern ]]-Data[[#This Row],[temperatuur]]</f>
        <v>-0.96832773109243853</v>
      </c>
      <c r="H7922" s="7">
        <f>ROUND(IF(Data[[#This Row],[deltaT]]&gt;0,(Data[[#This Row],[Tintern ]]-Data[[#This Row],[temperatuur]])*Uitgangspunten!$B$9,0),1)</f>
        <v>0</v>
      </c>
      <c r="I7922">
        <f>(MAX(E7898:E7921)+MIN(E7898:E7921))/20</f>
        <v>1.9850000000000001</v>
      </c>
      <c r="J7922"/>
      <c r="K7922" s="6"/>
      <c r="O7922" s="5"/>
      <c r="P7922" s="8"/>
      <c r="U7922"/>
      <c r="V7922"/>
    </row>
    <row r="7923" spans="1:22" x14ac:dyDescent="0.25">
      <c r="A7923">
        <v>2001</v>
      </c>
      <c r="B7923">
        <v>8</v>
      </c>
      <c r="C7923">
        <v>17</v>
      </c>
      <c r="D7923">
        <v>24</v>
      </c>
      <c r="E7923" s="13">
        <v>15.3</v>
      </c>
      <c r="F7923" s="7">
        <f>(((20-15)/(MIN($E$2:$E$8761)-15))*Data[[#This Row],[temperatuur]])+18.151</f>
        <v>14.936714285714285</v>
      </c>
      <c r="G7923" s="7">
        <f>Data[[#This Row],[Tintern ]]-Data[[#This Row],[temperatuur]]</f>
        <v>-0.36328571428571621</v>
      </c>
      <c r="H7923" s="7">
        <f>ROUND(IF(Data[[#This Row],[deltaT]]&gt;0,(Data[[#This Row],[Tintern ]]-Data[[#This Row],[temperatuur]])*Uitgangspunten!$B$9,0),1)</f>
        <v>0</v>
      </c>
      <c r="I7923"/>
      <c r="J7923"/>
      <c r="K7923" s="6"/>
      <c r="O7923" s="5"/>
      <c r="P7923" s="8"/>
      <c r="U7923"/>
      <c r="V7923"/>
    </row>
    <row r="7924" spans="1:22" x14ac:dyDescent="0.25">
      <c r="A7924">
        <v>2001</v>
      </c>
      <c r="B7924">
        <v>8</v>
      </c>
      <c r="C7924">
        <v>18</v>
      </c>
      <c r="D7924">
        <v>1</v>
      </c>
      <c r="E7924" s="13">
        <v>15.9</v>
      </c>
      <c r="F7924" s="7">
        <f>(((20-15)/(MIN($E$2:$E$8761)-15))*Data[[#This Row],[temperatuur]])+18.151</f>
        <v>14.810663865546218</v>
      </c>
      <c r="G7924" s="7">
        <f>Data[[#This Row],[Tintern ]]-Data[[#This Row],[temperatuur]]</f>
        <v>-1.0893361344537826</v>
      </c>
      <c r="H7924" s="7">
        <f>ROUND(IF(Data[[#This Row],[deltaT]]&gt;0,(Data[[#This Row],[Tintern ]]-Data[[#This Row],[temperatuur]])*Uitgangspunten!$B$9,0),1)</f>
        <v>0</v>
      </c>
      <c r="I7924"/>
      <c r="J7924"/>
      <c r="K7924" s="6"/>
      <c r="O7924" s="5"/>
      <c r="P7924" s="8"/>
      <c r="U7924"/>
      <c r="V7924"/>
    </row>
    <row r="7925" spans="1:22" x14ac:dyDescent="0.25">
      <c r="A7925">
        <v>2001</v>
      </c>
      <c r="B7925">
        <v>8</v>
      </c>
      <c r="C7925">
        <v>18</v>
      </c>
      <c r="D7925">
        <v>2</v>
      </c>
      <c r="E7925" s="13">
        <v>16</v>
      </c>
      <c r="F7925" s="7">
        <f>(((20-15)/(MIN($E$2:$E$8761)-15))*Data[[#This Row],[temperatuur]])+18.151</f>
        <v>14.789655462184873</v>
      </c>
      <c r="G7925" s="7">
        <f>Data[[#This Row],[Tintern ]]-Data[[#This Row],[temperatuur]]</f>
        <v>-1.2103445378151267</v>
      </c>
      <c r="H7925" s="7">
        <f>ROUND(IF(Data[[#This Row],[deltaT]]&gt;0,(Data[[#This Row],[Tintern ]]-Data[[#This Row],[temperatuur]])*Uitgangspunten!$B$9,0),1)</f>
        <v>0</v>
      </c>
      <c r="I7925"/>
      <c r="J7925"/>
      <c r="K7925" s="6"/>
      <c r="O7925" s="5"/>
      <c r="P7925" s="8"/>
      <c r="U7925"/>
      <c r="V7925"/>
    </row>
    <row r="7926" spans="1:22" x14ac:dyDescent="0.25">
      <c r="A7926">
        <v>2001</v>
      </c>
      <c r="B7926">
        <v>8</v>
      </c>
      <c r="C7926">
        <v>18</v>
      </c>
      <c r="D7926">
        <v>3</v>
      </c>
      <c r="E7926" s="13">
        <v>15.700000000000001</v>
      </c>
      <c r="F7926" s="7">
        <f>(((20-15)/(MIN($E$2:$E$8761)-15))*Data[[#This Row],[temperatuur]])+18.151</f>
        <v>14.852680672268907</v>
      </c>
      <c r="G7926" s="7">
        <f>Data[[#This Row],[Tintern ]]-Data[[#This Row],[temperatuur]]</f>
        <v>-0.84731932773109442</v>
      </c>
      <c r="H7926" s="7">
        <f>ROUND(IF(Data[[#This Row],[deltaT]]&gt;0,(Data[[#This Row],[Tintern ]]-Data[[#This Row],[temperatuur]])*Uitgangspunten!$B$9,0),1)</f>
        <v>0</v>
      </c>
      <c r="I7926"/>
      <c r="J7926"/>
      <c r="K7926" s="6"/>
      <c r="O7926" s="5"/>
      <c r="P7926" s="8"/>
      <c r="U7926"/>
      <c r="V7926"/>
    </row>
    <row r="7927" spans="1:22" x14ac:dyDescent="0.25">
      <c r="A7927">
        <v>2001</v>
      </c>
      <c r="B7927">
        <v>8</v>
      </c>
      <c r="C7927">
        <v>18</v>
      </c>
      <c r="D7927">
        <v>4</v>
      </c>
      <c r="E7927" s="13">
        <v>15.700000000000001</v>
      </c>
      <c r="F7927" s="7">
        <f>(((20-15)/(MIN($E$2:$E$8761)-15))*Data[[#This Row],[temperatuur]])+18.151</f>
        <v>14.852680672268907</v>
      </c>
      <c r="G7927" s="7">
        <f>Data[[#This Row],[Tintern ]]-Data[[#This Row],[temperatuur]]</f>
        <v>-0.84731932773109442</v>
      </c>
      <c r="H7927" s="7">
        <f>ROUND(IF(Data[[#This Row],[deltaT]]&gt;0,(Data[[#This Row],[Tintern ]]-Data[[#This Row],[temperatuur]])*Uitgangspunten!$B$9,0),1)</f>
        <v>0</v>
      </c>
      <c r="I7927"/>
      <c r="J7927"/>
      <c r="K7927" s="6"/>
      <c r="O7927" s="5"/>
      <c r="P7927" s="8"/>
      <c r="U7927"/>
      <c r="V7927"/>
    </row>
    <row r="7928" spans="1:22" x14ac:dyDescent="0.25">
      <c r="A7928">
        <v>2001</v>
      </c>
      <c r="B7928">
        <v>8</v>
      </c>
      <c r="C7928">
        <v>18</v>
      </c>
      <c r="D7928">
        <v>5</v>
      </c>
      <c r="E7928" s="13">
        <v>16.5</v>
      </c>
      <c r="F7928" s="7">
        <f>(((20-15)/(MIN($E$2:$E$8761)-15))*Data[[#This Row],[temperatuur]])+18.151</f>
        <v>14.684613445378151</v>
      </c>
      <c r="G7928" s="7">
        <f>Data[[#This Row],[Tintern ]]-Data[[#This Row],[temperatuur]]</f>
        <v>-1.8153865546218491</v>
      </c>
      <c r="H7928" s="7">
        <f>ROUND(IF(Data[[#This Row],[deltaT]]&gt;0,(Data[[#This Row],[Tintern ]]-Data[[#This Row],[temperatuur]])*Uitgangspunten!$B$9,0),1)</f>
        <v>0</v>
      </c>
      <c r="I7928"/>
      <c r="J7928"/>
      <c r="K7928" s="6"/>
      <c r="O7928" s="5"/>
      <c r="P7928" s="8"/>
      <c r="U7928"/>
      <c r="V7928"/>
    </row>
    <row r="7929" spans="1:22" x14ac:dyDescent="0.25">
      <c r="A7929">
        <v>2001</v>
      </c>
      <c r="B7929">
        <v>8</v>
      </c>
      <c r="C7929">
        <v>18</v>
      </c>
      <c r="D7929">
        <v>6</v>
      </c>
      <c r="E7929" s="13">
        <v>16.5</v>
      </c>
      <c r="F7929" s="7">
        <f>(((20-15)/(MIN($E$2:$E$8761)-15))*Data[[#This Row],[temperatuur]])+18.151</f>
        <v>14.684613445378151</v>
      </c>
      <c r="G7929" s="7">
        <f>Data[[#This Row],[Tintern ]]-Data[[#This Row],[temperatuur]]</f>
        <v>-1.8153865546218491</v>
      </c>
      <c r="H7929" s="7">
        <f>ROUND(IF(Data[[#This Row],[deltaT]]&gt;0,(Data[[#This Row],[Tintern ]]-Data[[#This Row],[temperatuur]])*Uitgangspunten!$B$9,0),1)</f>
        <v>0</v>
      </c>
      <c r="I7929"/>
      <c r="J7929"/>
      <c r="K7929" s="6"/>
      <c r="O7929" s="5"/>
      <c r="P7929" s="8"/>
      <c r="U7929"/>
      <c r="V7929"/>
    </row>
    <row r="7930" spans="1:22" x14ac:dyDescent="0.25">
      <c r="A7930">
        <v>2001</v>
      </c>
      <c r="B7930">
        <v>8</v>
      </c>
      <c r="C7930">
        <v>18</v>
      </c>
      <c r="D7930">
        <v>7</v>
      </c>
      <c r="E7930" s="13">
        <v>16.400000000000002</v>
      </c>
      <c r="F7930" s="7">
        <f>(((20-15)/(MIN($E$2:$E$8761)-15))*Data[[#This Row],[temperatuur]])+18.151</f>
        <v>14.705621848739495</v>
      </c>
      <c r="G7930" s="7">
        <f>Data[[#This Row],[Tintern ]]-Data[[#This Row],[temperatuur]]</f>
        <v>-1.6943781512605067</v>
      </c>
      <c r="H7930" s="7">
        <f>ROUND(IF(Data[[#This Row],[deltaT]]&gt;0,(Data[[#This Row],[Tintern ]]-Data[[#This Row],[temperatuur]])*Uitgangspunten!$B$9,0),1)</f>
        <v>0</v>
      </c>
      <c r="I7930"/>
      <c r="J7930"/>
      <c r="K7930" s="6"/>
      <c r="O7930" s="5"/>
      <c r="P7930" s="8"/>
      <c r="U7930"/>
      <c r="V7930"/>
    </row>
    <row r="7931" spans="1:22" x14ac:dyDescent="0.25">
      <c r="A7931">
        <v>2001</v>
      </c>
      <c r="B7931">
        <v>8</v>
      </c>
      <c r="C7931">
        <v>18</v>
      </c>
      <c r="D7931">
        <v>8</v>
      </c>
      <c r="E7931" s="13">
        <v>16.600000000000001</v>
      </c>
      <c r="F7931" s="7">
        <f>(((20-15)/(MIN($E$2:$E$8761)-15))*Data[[#This Row],[temperatuur]])+18.151</f>
        <v>14.663605042016806</v>
      </c>
      <c r="G7931" s="7">
        <f>Data[[#This Row],[Tintern ]]-Data[[#This Row],[temperatuur]]</f>
        <v>-1.9363949579831949</v>
      </c>
      <c r="H7931" s="7">
        <f>ROUND(IF(Data[[#This Row],[deltaT]]&gt;0,(Data[[#This Row],[Tintern ]]-Data[[#This Row],[temperatuur]])*Uitgangspunten!$B$9,0),1)</f>
        <v>0</v>
      </c>
      <c r="I7931"/>
      <c r="J7931"/>
      <c r="K7931" s="6"/>
      <c r="O7931" s="5"/>
      <c r="P7931" s="8"/>
      <c r="U7931"/>
      <c r="V7931"/>
    </row>
    <row r="7932" spans="1:22" x14ac:dyDescent="0.25">
      <c r="A7932">
        <v>2001</v>
      </c>
      <c r="B7932">
        <v>8</v>
      </c>
      <c r="C7932">
        <v>18</v>
      </c>
      <c r="D7932">
        <v>9</v>
      </c>
      <c r="E7932" s="13">
        <v>17.7</v>
      </c>
      <c r="F7932" s="7">
        <f>(((20-15)/(MIN($E$2:$E$8761)-15))*Data[[#This Row],[temperatuur]])+18.151</f>
        <v>14.432512605042017</v>
      </c>
      <c r="G7932" s="7">
        <f>Data[[#This Row],[Tintern ]]-Data[[#This Row],[temperatuur]]</f>
        <v>-3.2674873949579819</v>
      </c>
      <c r="H7932" s="7">
        <f>ROUND(IF(Data[[#This Row],[deltaT]]&gt;0,(Data[[#This Row],[Tintern ]]-Data[[#This Row],[temperatuur]])*Uitgangspunten!$B$9,0),1)</f>
        <v>0</v>
      </c>
      <c r="I7932"/>
      <c r="J7932"/>
      <c r="K7932" s="6"/>
      <c r="O7932" s="5"/>
      <c r="P7932" s="8"/>
      <c r="U7932"/>
      <c r="V7932"/>
    </row>
    <row r="7933" spans="1:22" x14ac:dyDescent="0.25">
      <c r="A7933">
        <v>2001</v>
      </c>
      <c r="B7933">
        <v>8</v>
      </c>
      <c r="C7933">
        <v>18</v>
      </c>
      <c r="D7933">
        <v>10</v>
      </c>
      <c r="E7933" s="13">
        <v>20.700000000000003</v>
      </c>
      <c r="F7933" s="7">
        <f>(((20-15)/(MIN($E$2:$E$8761)-15))*Data[[#This Row],[temperatuur]])+18.151</f>
        <v>13.80226050420168</v>
      </c>
      <c r="G7933" s="7">
        <f>Data[[#This Row],[Tintern ]]-Data[[#This Row],[temperatuur]]</f>
        <v>-6.8977394957983229</v>
      </c>
      <c r="H7933" s="7">
        <f>ROUND(IF(Data[[#This Row],[deltaT]]&gt;0,(Data[[#This Row],[Tintern ]]-Data[[#This Row],[temperatuur]])*Uitgangspunten!$B$9,0),1)</f>
        <v>0</v>
      </c>
      <c r="I7933"/>
      <c r="J7933"/>
      <c r="K7933" s="6"/>
      <c r="O7933" s="5"/>
      <c r="P7933" s="8"/>
      <c r="U7933"/>
      <c r="V7933"/>
    </row>
    <row r="7934" spans="1:22" x14ac:dyDescent="0.25">
      <c r="A7934">
        <v>2001</v>
      </c>
      <c r="B7934">
        <v>8</v>
      </c>
      <c r="C7934">
        <v>18</v>
      </c>
      <c r="D7934">
        <v>11</v>
      </c>
      <c r="E7934" s="13">
        <v>22</v>
      </c>
      <c r="F7934" s="7">
        <f>(((20-15)/(MIN($E$2:$E$8761)-15))*Data[[#This Row],[temperatuur]])+18.151</f>
        <v>13.5291512605042</v>
      </c>
      <c r="G7934" s="7">
        <f>Data[[#This Row],[Tintern ]]-Data[[#This Row],[temperatuur]]</f>
        <v>-8.4708487394957999</v>
      </c>
      <c r="H7934" s="7">
        <f>ROUND(IF(Data[[#This Row],[deltaT]]&gt;0,(Data[[#This Row],[Tintern ]]-Data[[#This Row],[temperatuur]])*Uitgangspunten!$B$9,0),1)</f>
        <v>0</v>
      </c>
      <c r="I7934"/>
      <c r="J7934"/>
      <c r="K7934" s="6"/>
      <c r="O7934" s="5"/>
      <c r="P7934" s="8"/>
      <c r="U7934"/>
      <c r="V7934"/>
    </row>
    <row r="7935" spans="1:22" x14ac:dyDescent="0.25">
      <c r="A7935">
        <v>2001</v>
      </c>
      <c r="B7935">
        <v>8</v>
      </c>
      <c r="C7935">
        <v>18</v>
      </c>
      <c r="D7935">
        <v>12</v>
      </c>
      <c r="E7935" s="13">
        <v>22.200000000000003</v>
      </c>
      <c r="F7935" s="7">
        <f>(((20-15)/(MIN($E$2:$E$8761)-15))*Data[[#This Row],[temperatuur]])+18.151</f>
        <v>13.487134453781511</v>
      </c>
      <c r="G7935" s="7">
        <f>Data[[#This Row],[Tintern ]]-Data[[#This Row],[temperatuur]]</f>
        <v>-8.7128655462184916</v>
      </c>
      <c r="H7935" s="7">
        <f>ROUND(IF(Data[[#This Row],[deltaT]]&gt;0,(Data[[#This Row],[Tintern ]]-Data[[#This Row],[temperatuur]])*Uitgangspunten!$B$9,0),1)</f>
        <v>0</v>
      </c>
      <c r="I7935"/>
      <c r="J7935"/>
      <c r="K7935" s="6"/>
      <c r="O7935" s="5"/>
      <c r="P7935" s="8"/>
      <c r="U7935"/>
      <c r="V7935"/>
    </row>
    <row r="7936" spans="1:22" x14ac:dyDescent="0.25">
      <c r="A7936">
        <v>2001</v>
      </c>
      <c r="B7936">
        <v>8</v>
      </c>
      <c r="C7936">
        <v>18</v>
      </c>
      <c r="D7936">
        <v>13</v>
      </c>
      <c r="E7936" s="13">
        <v>23.5</v>
      </c>
      <c r="F7936" s="7">
        <f>(((20-15)/(MIN($E$2:$E$8761)-15))*Data[[#This Row],[temperatuur]])+18.151</f>
        <v>13.214025210084033</v>
      </c>
      <c r="G7936" s="7">
        <f>Data[[#This Row],[Tintern ]]-Data[[#This Row],[temperatuur]]</f>
        <v>-10.285974789915967</v>
      </c>
      <c r="H7936" s="7">
        <f>ROUND(IF(Data[[#This Row],[deltaT]]&gt;0,(Data[[#This Row],[Tintern ]]-Data[[#This Row],[temperatuur]])*Uitgangspunten!$B$9,0),1)</f>
        <v>0</v>
      </c>
      <c r="I7936"/>
      <c r="J7936"/>
      <c r="K7936" s="6"/>
      <c r="O7936" s="5"/>
      <c r="P7936" s="8"/>
      <c r="U7936"/>
      <c r="V7936"/>
    </row>
    <row r="7937" spans="1:22" x14ac:dyDescent="0.25">
      <c r="A7937">
        <v>2001</v>
      </c>
      <c r="B7937">
        <v>8</v>
      </c>
      <c r="C7937">
        <v>18</v>
      </c>
      <c r="D7937">
        <v>14</v>
      </c>
      <c r="E7937" s="13">
        <v>24.200000000000003</v>
      </c>
      <c r="F7937" s="7">
        <f>(((20-15)/(MIN($E$2:$E$8761)-15))*Data[[#This Row],[temperatuur]])+18.151</f>
        <v>13.066966386554622</v>
      </c>
      <c r="G7937" s="7">
        <f>Data[[#This Row],[Tintern ]]-Data[[#This Row],[temperatuur]]</f>
        <v>-11.133033613445381</v>
      </c>
      <c r="H7937" s="7">
        <f>ROUND(IF(Data[[#This Row],[deltaT]]&gt;0,(Data[[#This Row],[Tintern ]]-Data[[#This Row],[temperatuur]])*Uitgangspunten!$B$9,0),1)</f>
        <v>0</v>
      </c>
      <c r="I7937"/>
      <c r="J7937"/>
      <c r="K7937" s="6"/>
      <c r="O7937" s="5"/>
      <c r="P7937" s="8"/>
      <c r="U7937"/>
      <c r="V7937"/>
    </row>
    <row r="7938" spans="1:22" x14ac:dyDescent="0.25">
      <c r="A7938">
        <v>2001</v>
      </c>
      <c r="B7938">
        <v>8</v>
      </c>
      <c r="C7938">
        <v>18</v>
      </c>
      <c r="D7938">
        <v>15</v>
      </c>
      <c r="E7938" s="13">
        <v>24.200000000000003</v>
      </c>
      <c r="F7938" s="7">
        <f>(((20-15)/(MIN($E$2:$E$8761)-15))*Data[[#This Row],[temperatuur]])+18.151</f>
        <v>13.066966386554622</v>
      </c>
      <c r="G7938" s="7">
        <f>Data[[#This Row],[Tintern ]]-Data[[#This Row],[temperatuur]]</f>
        <v>-11.133033613445381</v>
      </c>
      <c r="H7938" s="7">
        <f>ROUND(IF(Data[[#This Row],[deltaT]]&gt;0,(Data[[#This Row],[Tintern ]]-Data[[#This Row],[temperatuur]])*Uitgangspunten!$B$9,0),1)</f>
        <v>0</v>
      </c>
      <c r="I7938"/>
      <c r="J7938"/>
      <c r="K7938" s="6"/>
      <c r="O7938" s="5"/>
      <c r="P7938" s="8"/>
      <c r="U7938"/>
      <c r="V7938"/>
    </row>
    <row r="7939" spans="1:22" x14ac:dyDescent="0.25">
      <c r="A7939">
        <v>2001</v>
      </c>
      <c r="B7939">
        <v>8</v>
      </c>
      <c r="C7939">
        <v>18</v>
      </c>
      <c r="D7939">
        <v>16</v>
      </c>
      <c r="E7939" s="13">
        <v>24.400000000000002</v>
      </c>
      <c r="F7939" s="7">
        <f>(((20-15)/(MIN($E$2:$E$8761)-15))*Data[[#This Row],[temperatuur]])+18.151</f>
        <v>13.024949579831933</v>
      </c>
      <c r="G7939" s="7">
        <f>Data[[#This Row],[Tintern ]]-Data[[#This Row],[temperatuur]]</f>
        <v>-11.375050420168069</v>
      </c>
      <c r="H7939" s="7">
        <f>ROUND(IF(Data[[#This Row],[deltaT]]&gt;0,(Data[[#This Row],[Tintern ]]-Data[[#This Row],[temperatuur]])*Uitgangspunten!$B$9,0),1)</f>
        <v>0</v>
      </c>
      <c r="I7939"/>
      <c r="J7939"/>
      <c r="K7939" s="6"/>
      <c r="O7939" s="5"/>
      <c r="P7939" s="8"/>
      <c r="U7939"/>
      <c r="V7939"/>
    </row>
    <row r="7940" spans="1:22" x14ac:dyDescent="0.25">
      <c r="A7940">
        <v>2001</v>
      </c>
      <c r="B7940">
        <v>8</v>
      </c>
      <c r="C7940">
        <v>18</v>
      </c>
      <c r="D7940">
        <v>17</v>
      </c>
      <c r="E7940" s="13">
        <v>24.6</v>
      </c>
      <c r="F7940" s="7">
        <f>(((20-15)/(MIN($E$2:$E$8761)-15))*Data[[#This Row],[temperatuur]])+18.151</f>
        <v>12.982932773109244</v>
      </c>
      <c r="G7940" s="7">
        <f>Data[[#This Row],[Tintern ]]-Data[[#This Row],[temperatuur]]</f>
        <v>-11.617067226890757</v>
      </c>
      <c r="H7940" s="7">
        <f>ROUND(IF(Data[[#This Row],[deltaT]]&gt;0,(Data[[#This Row],[Tintern ]]-Data[[#This Row],[temperatuur]])*Uitgangspunten!$B$9,0),1)</f>
        <v>0</v>
      </c>
      <c r="I7940"/>
      <c r="J7940"/>
      <c r="K7940" s="6"/>
      <c r="O7940" s="5"/>
      <c r="P7940" s="8"/>
      <c r="U7940"/>
      <c r="V7940"/>
    </row>
    <row r="7941" spans="1:22" x14ac:dyDescent="0.25">
      <c r="A7941">
        <v>2001</v>
      </c>
      <c r="B7941">
        <v>8</v>
      </c>
      <c r="C7941">
        <v>18</v>
      </c>
      <c r="D7941">
        <v>18</v>
      </c>
      <c r="E7941" s="13">
        <v>23.400000000000002</v>
      </c>
      <c r="F7941" s="7">
        <f>(((20-15)/(MIN($E$2:$E$8761)-15))*Data[[#This Row],[temperatuur]])+18.151</f>
        <v>13.235033613445378</v>
      </c>
      <c r="G7941" s="7">
        <f>Data[[#This Row],[Tintern ]]-Data[[#This Row],[temperatuur]]</f>
        <v>-10.164966386554624</v>
      </c>
      <c r="H7941" s="7">
        <f>ROUND(IF(Data[[#This Row],[deltaT]]&gt;0,(Data[[#This Row],[Tintern ]]-Data[[#This Row],[temperatuur]])*Uitgangspunten!$B$9,0),1)</f>
        <v>0</v>
      </c>
      <c r="I7941"/>
      <c r="J7941"/>
      <c r="K7941" s="6"/>
      <c r="O7941" s="5"/>
      <c r="P7941" s="8"/>
      <c r="U7941"/>
      <c r="V7941"/>
    </row>
    <row r="7942" spans="1:22" x14ac:dyDescent="0.25">
      <c r="A7942">
        <v>2001</v>
      </c>
      <c r="B7942">
        <v>8</v>
      </c>
      <c r="C7942">
        <v>18</v>
      </c>
      <c r="D7942">
        <v>19</v>
      </c>
      <c r="E7942" s="13">
        <v>22.400000000000002</v>
      </c>
      <c r="F7942" s="7">
        <f>(((20-15)/(MIN($E$2:$E$8761)-15))*Data[[#This Row],[temperatuur]])+18.151</f>
        <v>13.445117647058822</v>
      </c>
      <c r="G7942" s="7">
        <f>Data[[#This Row],[Tintern ]]-Data[[#This Row],[temperatuur]]</f>
        <v>-8.9548823529411798</v>
      </c>
      <c r="H7942" s="7">
        <f>ROUND(IF(Data[[#This Row],[deltaT]]&gt;0,(Data[[#This Row],[Tintern ]]-Data[[#This Row],[temperatuur]])*Uitgangspunten!$B$9,0),1)</f>
        <v>0</v>
      </c>
      <c r="I7942"/>
      <c r="J7942"/>
      <c r="K7942" s="6"/>
      <c r="O7942" s="5"/>
      <c r="P7942" s="8"/>
      <c r="U7942"/>
      <c r="V7942"/>
    </row>
    <row r="7943" spans="1:22" x14ac:dyDescent="0.25">
      <c r="A7943">
        <v>2001</v>
      </c>
      <c r="B7943">
        <v>8</v>
      </c>
      <c r="C7943">
        <v>18</v>
      </c>
      <c r="D7943">
        <v>20</v>
      </c>
      <c r="E7943" s="13">
        <v>22.1</v>
      </c>
      <c r="F7943" s="7">
        <f>(((20-15)/(MIN($E$2:$E$8761)-15))*Data[[#This Row],[temperatuur]])+18.151</f>
        <v>13.508142857142857</v>
      </c>
      <c r="G7943" s="7">
        <f>Data[[#This Row],[Tintern ]]-Data[[#This Row],[temperatuur]]</f>
        <v>-8.591857142857144</v>
      </c>
      <c r="H7943" s="7">
        <f>ROUND(IF(Data[[#This Row],[deltaT]]&gt;0,(Data[[#This Row],[Tintern ]]-Data[[#This Row],[temperatuur]])*Uitgangspunten!$B$9,0),1)</f>
        <v>0</v>
      </c>
      <c r="I7943"/>
      <c r="J7943"/>
      <c r="K7943" s="6"/>
      <c r="O7943" s="5"/>
      <c r="P7943" s="8"/>
      <c r="U7943"/>
      <c r="V7943"/>
    </row>
    <row r="7944" spans="1:22" x14ac:dyDescent="0.25">
      <c r="A7944">
        <v>2001</v>
      </c>
      <c r="B7944">
        <v>8</v>
      </c>
      <c r="C7944">
        <v>18</v>
      </c>
      <c r="D7944">
        <v>21</v>
      </c>
      <c r="E7944" s="13">
        <v>21.400000000000002</v>
      </c>
      <c r="F7944" s="7">
        <f>(((20-15)/(MIN($E$2:$E$8761)-15))*Data[[#This Row],[temperatuur]])+18.151</f>
        <v>13.655201680672267</v>
      </c>
      <c r="G7944" s="7">
        <f>Data[[#This Row],[Tintern ]]-Data[[#This Row],[temperatuur]]</f>
        <v>-7.7447983193277352</v>
      </c>
      <c r="H7944" s="7">
        <f>ROUND(IF(Data[[#This Row],[deltaT]]&gt;0,(Data[[#This Row],[Tintern ]]-Data[[#This Row],[temperatuur]])*Uitgangspunten!$B$9,0),1)</f>
        <v>0</v>
      </c>
      <c r="I7944"/>
      <c r="J7944"/>
      <c r="K7944" s="6"/>
      <c r="O7944" s="5"/>
      <c r="P7944" s="8"/>
      <c r="U7944"/>
      <c r="V7944"/>
    </row>
    <row r="7945" spans="1:22" x14ac:dyDescent="0.25">
      <c r="A7945">
        <v>2001</v>
      </c>
      <c r="B7945">
        <v>8</v>
      </c>
      <c r="C7945">
        <v>18</v>
      </c>
      <c r="D7945">
        <v>22</v>
      </c>
      <c r="E7945" s="13">
        <v>20.400000000000002</v>
      </c>
      <c r="F7945" s="7">
        <f>(((20-15)/(MIN($E$2:$E$8761)-15))*Data[[#This Row],[temperatuur]])+18.151</f>
        <v>13.865285714285713</v>
      </c>
      <c r="G7945" s="7">
        <f>Data[[#This Row],[Tintern ]]-Data[[#This Row],[temperatuur]]</f>
        <v>-6.5347142857142888</v>
      </c>
      <c r="H7945" s="7">
        <f>ROUND(IF(Data[[#This Row],[deltaT]]&gt;0,(Data[[#This Row],[Tintern ]]-Data[[#This Row],[temperatuur]])*Uitgangspunten!$B$9,0),1)</f>
        <v>0</v>
      </c>
      <c r="I7945"/>
      <c r="J7945"/>
      <c r="K7945" s="6"/>
      <c r="O7945" s="5"/>
      <c r="P7945" s="8"/>
      <c r="U7945"/>
      <c r="V7945"/>
    </row>
    <row r="7946" spans="1:22" x14ac:dyDescent="0.25">
      <c r="A7946">
        <v>2001</v>
      </c>
      <c r="B7946">
        <v>8</v>
      </c>
      <c r="C7946">
        <v>18</v>
      </c>
      <c r="D7946">
        <v>23</v>
      </c>
      <c r="E7946" s="13">
        <v>19.200000000000003</v>
      </c>
      <c r="F7946" s="7">
        <f>(((20-15)/(MIN($E$2:$E$8761)-15))*Data[[#This Row],[temperatuur]])+18.151</f>
        <v>14.117386554621849</v>
      </c>
      <c r="G7946" s="7">
        <f>Data[[#This Row],[Tintern ]]-Data[[#This Row],[temperatuur]]</f>
        <v>-5.0826134453781542</v>
      </c>
      <c r="H7946" s="7">
        <f>ROUND(IF(Data[[#This Row],[deltaT]]&gt;0,(Data[[#This Row],[Tintern ]]-Data[[#This Row],[temperatuur]])*Uitgangspunten!$B$9,0),1)</f>
        <v>0</v>
      </c>
      <c r="I7946">
        <f>(MAX(E7922:E7945)+MIN(E7922:E7945))/20</f>
        <v>1.9950000000000003</v>
      </c>
      <c r="J7946"/>
      <c r="K7946" s="6"/>
      <c r="O7946" s="5"/>
      <c r="P7946" s="8"/>
      <c r="U7946"/>
      <c r="V7946"/>
    </row>
    <row r="7947" spans="1:22" x14ac:dyDescent="0.25">
      <c r="A7947">
        <v>2001</v>
      </c>
      <c r="B7947">
        <v>8</v>
      </c>
      <c r="C7947">
        <v>18</v>
      </c>
      <c r="D7947">
        <v>24</v>
      </c>
      <c r="E7947" s="13">
        <v>17.2</v>
      </c>
      <c r="F7947" s="7">
        <f>(((20-15)/(MIN($E$2:$E$8761)-15))*Data[[#This Row],[temperatuur]])+18.151</f>
        <v>14.53755462184874</v>
      </c>
      <c r="G7947" s="7">
        <f>Data[[#This Row],[Tintern ]]-Data[[#This Row],[temperatuur]]</f>
        <v>-2.6624453781512596</v>
      </c>
      <c r="H7947" s="7">
        <f>ROUND(IF(Data[[#This Row],[deltaT]]&gt;0,(Data[[#This Row],[Tintern ]]-Data[[#This Row],[temperatuur]])*Uitgangspunten!$B$9,0),1)</f>
        <v>0</v>
      </c>
      <c r="I7947"/>
      <c r="J7947"/>
      <c r="K7947" s="6"/>
      <c r="O7947" s="5"/>
      <c r="P7947" s="8"/>
      <c r="U7947"/>
      <c r="V7947"/>
    </row>
    <row r="7948" spans="1:22" x14ac:dyDescent="0.25">
      <c r="A7948">
        <v>2001</v>
      </c>
      <c r="B7948">
        <v>8</v>
      </c>
      <c r="C7948">
        <v>19</v>
      </c>
      <c r="D7948">
        <v>1</v>
      </c>
      <c r="E7948" s="13">
        <v>17.900000000000002</v>
      </c>
      <c r="F7948" s="7">
        <f>(((20-15)/(MIN($E$2:$E$8761)-15))*Data[[#This Row],[temperatuur]])+18.151</f>
        <v>14.390495798319327</v>
      </c>
      <c r="G7948" s="7">
        <f>Data[[#This Row],[Tintern ]]-Data[[#This Row],[temperatuur]]</f>
        <v>-3.5095042016806755</v>
      </c>
      <c r="H7948" s="7">
        <f>ROUND(IF(Data[[#This Row],[deltaT]]&gt;0,(Data[[#This Row],[Tintern ]]-Data[[#This Row],[temperatuur]])*Uitgangspunten!$B$9,0),1)</f>
        <v>0</v>
      </c>
      <c r="I7948"/>
      <c r="J7948"/>
      <c r="K7948" s="6"/>
      <c r="O7948" s="5"/>
      <c r="P7948" s="8"/>
      <c r="U7948"/>
      <c r="V7948"/>
    </row>
    <row r="7949" spans="1:22" x14ac:dyDescent="0.25">
      <c r="A7949">
        <v>2001</v>
      </c>
      <c r="B7949">
        <v>8</v>
      </c>
      <c r="C7949">
        <v>19</v>
      </c>
      <c r="D7949">
        <v>2</v>
      </c>
      <c r="E7949" s="13">
        <v>19.5</v>
      </c>
      <c r="F7949" s="7">
        <f>(((20-15)/(MIN($E$2:$E$8761)-15))*Data[[#This Row],[temperatuur]])+18.151</f>
        <v>14.054361344537815</v>
      </c>
      <c r="G7949" s="7">
        <f>Data[[#This Row],[Tintern ]]-Data[[#This Row],[temperatuur]]</f>
        <v>-5.4456386554621847</v>
      </c>
      <c r="H7949" s="7">
        <f>ROUND(IF(Data[[#This Row],[deltaT]]&gt;0,(Data[[#This Row],[Tintern ]]-Data[[#This Row],[temperatuur]])*Uitgangspunten!$B$9,0),1)</f>
        <v>0</v>
      </c>
      <c r="I7949"/>
      <c r="J7949"/>
      <c r="K7949" s="6"/>
      <c r="O7949" s="5"/>
      <c r="P7949" s="8"/>
      <c r="U7949"/>
      <c r="V7949"/>
    </row>
    <row r="7950" spans="1:22" x14ac:dyDescent="0.25">
      <c r="A7950">
        <v>2001</v>
      </c>
      <c r="B7950">
        <v>8</v>
      </c>
      <c r="C7950">
        <v>19</v>
      </c>
      <c r="D7950">
        <v>3</v>
      </c>
      <c r="E7950" s="13">
        <v>18.900000000000002</v>
      </c>
      <c r="F7950" s="7">
        <f>(((20-15)/(MIN($E$2:$E$8761)-15))*Data[[#This Row],[temperatuur]])+18.151</f>
        <v>14.180411764705882</v>
      </c>
      <c r="G7950" s="7">
        <f>Data[[#This Row],[Tintern ]]-Data[[#This Row],[temperatuur]]</f>
        <v>-4.7195882352941201</v>
      </c>
      <c r="H7950" s="7">
        <f>ROUND(IF(Data[[#This Row],[deltaT]]&gt;0,(Data[[#This Row],[Tintern ]]-Data[[#This Row],[temperatuur]])*Uitgangspunten!$B$9,0),1)</f>
        <v>0</v>
      </c>
      <c r="I7950"/>
      <c r="J7950"/>
      <c r="K7950" s="6"/>
      <c r="O7950" s="5"/>
      <c r="P7950" s="8"/>
      <c r="U7950"/>
      <c r="V7950"/>
    </row>
    <row r="7951" spans="1:22" x14ac:dyDescent="0.25">
      <c r="A7951">
        <v>2001</v>
      </c>
      <c r="B7951">
        <v>8</v>
      </c>
      <c r="C7951">
        <v>19</v>
      </c>
      <c r="D7951">
        <v>4</v>
      </c>
      <c r="E7951" s="13">
        <v>19.100000000000001</v>
      </c>
      <c r="F7951" s="7">
        <f>(((20-15)/(MIN($E$2:$E$8761)-15))*Data[[#This Row],[temperatuur]])+18.151</f>
        <v>14.138394957983193</v>
      </c>
      <c r="G7951" s="7">
        <f>Data[[#This Row],[Tintern ]]-Data[[#This Row],[temperatuur]]</f>
        <v>-4.9616050420168083</v>
      </c>
      <c r="H7951" s="7">
        <f>ROUND(IF(Data[[#This Row],[deltaT]]&gt;0,(Data[[#This Row],[Tintern ]]-Data[[#This Row],[temperatuur]])*Uitgangspunten!$B$9,0),1)</f>
        <v>0</v>
      </c>
      <c r="I7951"/>
      <c r="J7951"/>
      <c r="K7951" s="6"/>
      <c r="O7951" s="5"/>
      <c r="P7951" s="8"/>
      <c r="U7951"/>
      <c r="V7951"/>
    </row>
    <row r="7952" spans="1:22" x14ac:dyDescent="0.25">
      <c r="A7952">
        <v>2001</v>
      </c>
      <c r="B7952">
        <v>8</v>
      </c>
      <c r="C7952">
        <v>19</v>
      </c>
      <c r="D7952">
        <v>5</v>
      </c>
      <c r="E7952" s="13">
        <v>18.2</v>
      </c>
      <c r="F7952" s="7">
        <f>(((20-15)/(MIN($E$2:$E$8761)-15))*Data[[#This Row],[temperatuur]])+18.151</f>
        <v>14.327470588235293</v>
      </c>
      <c r="G7952" s="7">
        <f>Data[[#This Row],[Tintern ]]-Data[[#This Row],[temperatuur]]</f>
        <v>-3.872529411764706</v>
      </c>
      <c r="H7952" s="7">
        <f>ROUND(IF(Data[[#This Row],[deltaT]]&gt;0,(Data[[#This Row],[Tintern ]]-Data[[#This Row],[temperatuur]])*Uitgangspunten!$B$9,0),1)</f>
        <v>0</v>
      </c>
      <c r="I7952"/>
      <c r="J7952"/>
      <c r="K7952" s="6"/>
      <c r="O7952" s="5"/>
      <c r="P7952" s="8"/>
      <c r="U7952"/>
      <c r="V7952"/>
    </row>
    <row r="7953" spans="1:22" x14ac:dyDescent="0.25">
      <c r="A7953">
        <v>2001</v>
      </c>
      <c r="B7953">
        <v>8</v>
      </c>
      <c r="C7953">
        <v>19</v>
      </c>
      <c r="D7953">
        <v>6</v>
      </c>
      <c r="E7953" s="13">
        <v>18.600000000000001</v>
      </c>
      <c r="F7953" s="7">
        <f>(((20-15)/(MIN($E$2:$E$8761)-15))*Data[[#This Row],[temperatuur]])+18.151</f>
        <v>14.243436974789915</v>
      </c>
      <c r="G7953" s="7">
        <f>Data[[#This Row],[Tintern ]]-Data[[#This Row],[temperatuur]]</f>
        <v>-4.356563025210086</v>
      </c>
      <c r="H7953" s="7">
        <f>ROUND(IF(Data[[#This Row],[deltaT]]&gt;0,(Data[[#This Row],[Tintern ]]-Data[[#This Row],[temperatuur]])*Uitgangspunten!$B$9,0),1)</f>
        <v>0</v>
      </c>
      <c r="I7953"/>
      <c r="J7953"/>
      <c r="K7953" s="6"/>
      <c r="O7953" s="5"/>
      <c r="P7953" s="8"/>
      <c r="U7953"/>
      <c r="V7953"/>
    </row>
    <row r="7954" spans="1:22" x14ac:dyDescent="0.25">
      <c r="A7954">
        <v>2001</v>
      </c>
      <c r="B7954">
        <v>8</v>
      </c>
      <c r="C7954">
        <v>19</v>
      </c>
      <c r="D7954">
        <v>7</v>
      </c>
      <c r="E7954" s="13">
        <v>19.600000000000001</v>
      </c>
      <c r="F7954" s="7">
        <f>(((20-15)/(MIN($E$2:$E$8761)-15))*Data[[#This Row],[temperatuur]])+18.151</f>
        <v>14.033352941176471</v>
      </c>
      <c r="G7954" s="7">
        <f>Data[[#This Row],[Tintern ]]-Data[[#This Row],[temperatuur]]</f>
        <v>-5.5666470588235306</v>
      </c>
      <c r="H7954" s="7">
        <f>ROUND(IF(Data[[#This Row],[deltaT]]&gt;0,(Data[[#This Row],[Tintern ]]-Data[[#This Row],[temperatuur]])*Uitgangspunten!$B$9,0),1)</f>
        <v>0</v>
      </c>
      <c r="I7954"/>
      <c r="J7954"/>
      <c r="K7954" s="6"/>
      <c r="O7954" s="5"/>
      <c r="P7954" s="8"/>
      <c r="U7954"/>
      <c r="V7954"/>
    </row>
    <row r="7955" spans="1:22" x14ac:dyDescent="0.25">
      <c r="A7955">
        <v>2001</v>
      </c>
      <c r="B7955">
        <v>8</v>
      </c>
      <c r="C7955">
        <v>19</v>
      </c>
      <c r="D7955">
        <v>8</v>
      </c>
      <c r="E7955" s="13">
        <v>20.100000000000001</v>
      </c>
      <c r="F7955" s="7">
        <f>(((20-15)/(MIN($E$2:$E$8761)-15))*Data[[#This Row],[temperatuur]])+18.151</f>
        <v>13.928310924369747</v>
      </c>
      <c r="G7955" s="7">
        <f>Data[[#This Row],[Tintern ]]-Data[[#This Row],[temperatuur]]</f>
        <v>-6.1716890756302547</v>
      </c>
      <c r="H7955" s="7">
        <f>ROUND(IF(Data[[#This Row],[deltaT]]&gt;0,(Data[[#This Row],[Tintern ]]-Data[[#This Row],[temperatuur]])*Uitgangspunten!$B$9,0),1)</f>
        <v>0</v>
      </c>
      <c r="I7955"/>
      <c r="J7955"/>
      <c r="K7955" s="6"/>
      <c r="O7955" s="5"/>
      <c r="P7955" s="8"/>
      <c r="U7955"/>
      <c r="V7955"/>
    </row>
    <row r="7956" spans="1:22" x14ac:dyDescent="0.25">
      <c r="A7956">
        <v>2001</v>
      </c>
      <c r="B7956">
        <v>8</v>
      </c>
      <c r="C7956">
        <v>19</v>
      </c>
      <c r="D7956">
        <v>9</v>
      </c>
      <c r="E7956" s="13">
        <v>20.8</v>
      </c>
      <c r="F7956" s="7">
        <f>(((20-15)/(MIN($E$2:$E$8761)-15))*Data[[#This Row],[temperatuur]])+18.151</f>
        <v>13.781252100840335</v>
      </c>
      <c r="G7956" s="7">
        <f>Data[[#This Row],[Tintern ]]-Data[[#This Row],[temperatuur]]</f>
        <v>-7.0187478991596652</v>
      </c>
      <c r="H7956" s="7">
        <f>ROUND(IF(Data[[#This Row],[deltaT]]&gt;0,(Data[[#This Row],[Tintern ]]-Data[[#This Row],[temperatuur]])*Uitgangspunten!$B$9,0),1)</f>
        <v>0</v>
      </c>
      <c r="I7956"/>
      <c r="J7956"/>
      <c r="K7956" s="6"/>
      <c r="O7956" s="5"/>
      <c r="P7956" s="8"/>
      <c r="U7956"/>
      <c r="V7956"/>
    </row>
    <row r="7957" spans="1:22" x14ac:dyDescent="0.25">
      <c r="A7957">
        <v>2001</v>
      </c>
      <c r="B7957">
        <v>8</v>
      </c>
      <c r="C7957">
        <v>19</v>
      </c>
      <c r="D7957">
        <v>10</v>
      </c>
      <c r="E7957" s="13">
        <v>21.700000000000003</v>
      </c>
      <c r="F7957" s="7">
        <f>(((20-15)/(MIN($E$2:$E$8761)-15))*Data[[#This Row],[temperatuur]])+18.151</f>
        <v>13.592176470588235</v>
      </c>
      <c r="G7957" s="7">
        <f>Data[[#This Row],[Tintern ]]-Data[[#This Row],[temperatuur]]</f>
        <v>-8.1078235294117675</v>
      </c>
      <c r="H7957" s="7">
        <f>ROUND(IF(Data[[#This Row],[deltaT]]&gt;0,(Data[[#This Row],[Tintern ]]-Data[[#This Row],[temperatuur]])*Uitgangspunten!$B$9,0),1)</f>
        <v>0</v>
      </c>
      <c r="I7957"/>
      <c r="J7957"/>
      <c r="K7957" s="6"/>
      <c r="O7957" s="5"/>
      <c r="P7957" s="8"/>
      <c r="U7957"/>
      <c r="V7957"/>
    </row>
    <row r="7958" spans="1:22" x14ac:dyDescent="0.25">
      <c r="A7958">
        <v>2001</v>
      </c>
      <c r="B7958">
        <v>8</v>
      </c>
      <c r="C7958">
        <v>19</v>
      </c>
      <c r="D7958">
        <v>11</v>
      </c>
      <c r="E7958" s="13">
        <v>21.1</v>
      </c>
      <c r="F7958" s="7">
        <f>(((20-15)/(MIN($E$2:$E$8761)-15))*Data[[#This Row],[temperatuur]])+18.151</f>
        <v>13.718226890756302</v>
      </c>
      <c r="G7958" s="7">
        <f>Data[[#This Row],[Tintern ]]-Data[[#This Row],[temperatuur]]</f>
        <v>-7.3817731092436993</v>
      </c>
      <c r="H7958" s="7">
        <f>ROUND(IF(Data[[#This Row],[deltaT]]&gt;0,(Data[[#This Row],[Tintern ]]-Data[[#This Row],[temperatuur]])*Uitgangspunten!$B$9,0),1)</f>
        <v>0</v>
      </c>
      <c r="I7958"/>
      <c r="J7958"/>
      <c r="K7958" s="6"/>
      <c r="O7958" s="5"/>
      <c r="P7958" s="8"/>
      <c r="U7958"/>
      <c r="V7958"/>
    </row>
    <row r="7959" spans="1:22" x14ac:dyDescent="0.25">
      <c r="A7959">
        <v>2001</v>
      </c>
      <c r="B7959">
        <v>8</v>
      </c>
      <c r="C7959">
        <v>19</v>
      </c>
      <c r="D7959">
        <v>12</v>
      </c>
      <c r="E7959" s="13">
        <v>21.8</v>
      </c>
      <c r="F7959" s="7">
        <f>(((20-15)/(MIN($E$2:$E$8761)-15))*Data[[#This Row],[temperatuur]])+18.151</f>
        <v>13.571168067226889</v>
      </c>
      <c r="G7959" s="7">
        <f>Data[[#This Row],[Tintern ]]-Data[[#This Row],[temperatuur]]</f>
        <v>-8.2288319327731116</v>
      </c>
      <c r="H7959" s="7">
        <f>ROUND(IF(Data[[#This Row],[deltaT]]&gt;0,(Data[[#This Row],[Tintern ]]-Data[[#This Row],[temperatuur]])*Uitgangspunten!$B$9,0),1)</f>
        <v>0</v>
      </c>
      <c r="I7959"/>
      <c r="J7959"/>
      <c r="K7959" s="6"/>
      <c r="O7959" s="5"/>
      <c r="P7959" s="8"/>
      <c r="U7959"/>
      <c r="V7959"/>
    </row>
    <row r="7960" spans="1:22" x14ac:dyDescent="0.25">
      <c r="A7960">
        <v>2001</v>
      </c>
      <c r="B7960">
        <v>8</v>
      </c>
      <c r="C7960">
        <v>19</v>
      </c>
      <c r="D7960">
        <v>13</v>
      </c>
      <c r="E7960" s="13">
        <v>21.900000000000002</v>
      </c>
      <c r="F7960" s="7">
        <f>(((20-15)/(MIN($E$2:$E$8761)-15))*Data[[#This Row],[temperatuur]])+18.151</f>
        <v>13.550159663865546</v>
      </c>
      <c r="G7960" s="7">
        <f>Data[[#This Row],[Tintern ]]-Data[[#This Row],[temperatuur]]</f>
        <v>-8.3498403361344558</v>
      </c>
      <c r="H7960" s="7">
        <f>ROUND(IF(Data[[#This Row],[deltaT]]&gt;0,(Data[[#This Row],[Tintern ]]-Data[[#This Row],[temperatuur]])*Uitgangspunten!$B$9,0),1)</f>
        <v>0</v>
      </c>
      <c r="I7960"/>
      <c r="J7960"/>
      <c r="K7960" s="6"/>
      <c r="O7960" s="5"/>
      <c r="P7960" s="8"/>
      <c r="U7960"/>
      <c r="V7960"/>
    </row>
    <row r="7961" spans="1:22" x14ac:dyDescent="0.25">
      <c r="A7961">
        <v>2001</v>
      </c>
      <c r="B7961">
        <v>8</v>
      </c>
      <c r="C7961">
        <v>19</v>
      </c>
      <c r="D7961">
        <v>14</v>
      </c>
      <c r="E7961" s="13">
        <v>23.3</v>
      </c>
      <c r="F7961" s="7">
        <f>(((20-15)/(MIN($E$2:$E$8761)-15))*Data[[#This Row],[temperatuur]])+18.151</f>
        <v>13.256042016806722</v>
      </c>
      <c r="G7961" s="7">
        <f>Data[[#This Row],[Tintern ]]-Data[[#This Row],[temperatuur]]</f>
        <v>-10.043957983193279</v>
      </c>
      <c r="H7961" s="7">
        <f>ROUND(IF(Data[[#This Row],[deltaT]]&gt;0,(Data[[#This Row],[Tintern ]]-Data[[#This Row],[temperatuur]])*Uitgangspunten!$B$9,0),1)</f>
        <v>0</v>
      </c>
      <c r="I7961"/>
      <c r="J7961"/>
      <c r="K7961" s="6"/>
      <c r="O7961" s="5"/>
      <c r="P7961" s="8"/>
      <c r="U7961"/>
      <c r="V7961"/>
    </row>
    <row r="7962" spans="1:22" x14ac:dyDescent="0.25">
      <c r="A7962">
        <v>2001</v>
      </c>
      <c r="B7962">
        <v>8</v>
      </c>
      <c r="C7962">
        <v>19</v>
      </c>
      <c r="D7962">
        <v>15</v>
      </c>
      <c r="E7962" s="13">
        <v>23.400000000000002</v>
      </c>
      <c r="F7962" s="7">
        <f>(((20-15)/(MIN($E$2:$E$8761)-15))*Data[[#This Row],[temperatuur]])+18.151</f>
        <v>13.235033613445378</v>
      </c>
      <c r="G7962" s="7">
        <f>Data[[#This Row],[Tintern ]]-Data[[#This Row],[temperatuur]]</f>
        <v>-10.164966386554624</v>
      </c>
      <c r="H7962" s="7">
        <f>ROUND(IF(Data[[#This Row],[deltaT]]&gt;0,(Data[[#This Row],[Tintern ]]-Data[[#This Row],[temperatuur]])*Uitgangspunten!$B$9,0),1)</f>
        <v>0</v>
      </c>
      <c r="I7962"/>
      <c r="J7962"/>
      <c r="K7962" s="6"/>
      <c r="O7962" s="5"/>
      <c r="P7962" s="8"/>
      <c r="U7962"/>
      <c r="V7962"/>
    </row>
    <row r="7963" spans="1:22" x14ac:dyDescent="0.25">
      <c r="A7963">
        <v>2001</v>
      </c>
      <c r="B7963">
        <v>8</v>
      </c>
      <c r="C7963">
        <v>19</v>
      </c>
      <c r="D7963">
        <v>16</v>
      </c>
      <c r="E7963" s="13">
        <v>20.900000000000002</v>
      </c>
      <c r="F7963" s="7">
        <f>(((20-15)/(MIN($E$2:$E$8761)-15))*Data[[#This Row],[temperatuur]])+18.151</f>
        <v>13.760243697478991</v>
      </c>
      <c r="G7963" s="7">
        <f>Data[[#This Row],[Tintern ]]-Data[[#This Row],[temperatuur]]</f>
        <v>-7.1397563025210111</v>
      </c>
      <c r="H7963" s="7">
        <f>ROUND(IF(Data[[#This Row],[deltaT]]&gt;0,(Data[[#This Row],[Tintern ]]-Data[[#This Row],[temperatuur]])*Uitgangspunten!$B$9,0),1)</f>
        <v>0</v>
      </c>
      <c r="I7963"/>
      <c r="J7963"/>
      <c r="K7963" s="6"/>
      <c r="O7963" s="5"/>
      <c r="P7963" s="8"/>
      <c r="U7963"/>
      <c r="V7963"/>
    </row>
    <row r="7964" spans="1:22" x14ac:dyDescent="0.25">
      <c r="A7964">
        <v>2001</v>
      </c>
      <c r="B7964">
        <v>8</v>
      </c>
      <c r="C7964">
        <v>19</v>
      </c>
      <c r="D7964">
        <v>17</v>
      </c>
      <c r="E7964" s="13">
        <v>22</v>
      </c>
      <c r="F7964" s="7">
        <f>(((20-15)/(MIN($E$2:$E$8761)-15))*Data[[#This Row],[temperatuur]])+18.151</f>
        <v>13.5291512605042</v>
      </c>
      <c r="G7964" s="7">
        <f>Data[[#This Row],[Tintern ]]-Data[[#This Row],[temperatuur]]</f>
        <v>-8.4708487394957999</v>
      </c>
      <c r="H7964" s="7">
        <f>ROUND(IF(Data[[#This Row],[deltaT]]&gt;0,(Data[[#This Row],[Tintern ]]-Data[[#This Row],[temperatuur]])*Uitgangspunten!$B$9,0),1)</f>
        <v>0</v>
      </c>
      <c r="I7964"/>
      <c r="J7964"/>
      <c r="K7964" s="6"/>
      <c r="O7964" s="5"/>
      <c r="P7964" s="8"/>
      <c r="U7964"/>
      <c r="V7964"/>
    </row>
    <row r="7965" spans="1:22" x14ac:dyDescent="0.25">
      <c r="A7965">
        <v>2001</v>
      </c>
      <c r="B7965">
        <v>8</v>
      </c>
      <c r="C7965">
        <v>19</v>
      </c>
      <c r="D7965">
        <v>18</v>
      </c>
      <c r="E7965" s="13">
        <v>21.700000000000003</v>
      </c>
      <c r="F7965" s="7">
        <f>(((20-15)/(MIN($E$2:$E$8761)-15))*Data[[#This Row],[temperatuur]])+18.151</f>
        <v>13.592176470588235</v>
      </c>
      <c r="G7965" s="7">
        <f>Data[[#This Row],[Tintern ]]-Data[[#This Row],[temperatuur]]</f>
        <v>-8.1078235294117675</v>
      </c>
      <c r="H7965" s="7">
        <f>ROUND(IF(Data[[#This Row],[deltaT]]&gt;0,(Data[[#This Row],[Tintern ]]-Data[[#This Row],[temperatuur]])*Uitgangspunten!$B$9,0),1)</f>
        <v>0</v>
      </c>
      <c r="I7965"/>
      <c r="J7965"/>
      <c r="K7965" s="6"/>
      <c r="O7965" s="5"/>
      <c r="P7965" s="8"/>
      <c r="U7965"/>
      <c r="V7965"/>
    </row>
    <row r="7966" spans="1:22" x14ac:dyDescent="0.25">
      <c r="A7966">
        <v>2001</v>
      </c>
      <c r="B7966">
        <v>8</v>
      </c>
      <c r="C7966">
        <v>19</v>
      </c>
      <c r="D7966">
        <v>19</v>
      </c>
      <c r="E7966" s="13">
        <v>20.400000000000002</v>
      </c>
      <c r="F7966" s="7">
        <f>(((20-15)/(MIN($E$2:$E$8761)-15))*Data[[#This Row],[temperatuur]])+18.151</f>
        <v>13.865285714285713</v>
      </c>
      <c r="G7966" s="7">
        <f>Data[[#This Row],[Tintern ]]-Data[[#This Row],[temperatuur]]</f>
        <v>-6.5347142857142888</v>
      </c>
      <c r="H7966" s="7">
        <f>ROUND(IF(Data[[#This Row],[deltaT]]&gt;0,(Data[[#This Row],[Tintern ]]-Data[[#This Row],[temperatuur]])*Uitgangspunten!$B$9,0),1)</f>
        <v>0</v>
      </c>
      <c r="I7966"/>
      <c r="J7966"/>
      <c r="K7966" s="6"/>
      <c r="O7966" s="5"/>
      <c r="P7966" s="8"/>
      <c r="U7966"/>
      <c r="V7966"/>
    </row>
    <row r="7967" spans="1:22" x14ac:dyDescent="0.25">
      <c r="A7967">
        <v>2001</v>
      </c>
      <c r="B7967">
        <v>8</v>
      </c>
      <c r="C7967">
        <v>19</v>
      </c>
      <c r="D7967">
        <v>20</v>
      </c>
      <c r="E7967" s="13">
        <v>17.900000000000002</v>
      </c>
      <c r="F7967" s="7">
        <f>(((20-15)/(MIN($E$2:$E$8761)-15))*Data[[#This Row],[temperatuur]])+18.151</f>
        <v>14.390495798319327</v>
      </c>
      <c r="G7967" s="7">
        <f>Data[[#This Row],[Tintern ]]-Data[[#This Row],[temperatuur]]</f>
        <v>-3.5095042016806755</v>
      </c>
      <c r="H7967" s="7">
        <f>ROUND(IF(Data[[#This Row],[deltaT]]&gt;0,(Data[[#This Row],[Tintern ]]-Data[[#This Row],[temperatuur]])*Uitgangspunten!$B$9,0),1)</f>
        <v>0</v>
      </c>
      <c r="I7967"/>
      <c r="J7967"/>
      <c r="K7967" s="6"/>
      <c r="O7967" s="5"/>
      <c r="P7967" s="8"/>
      <c r="U7967"/>
      <c r="V7967"/>
    </row>
    <row r="7968" spans="1:22" x14ac:dyDescent="0.25">
      <c r="A7968">
        <v>2001</v>
      </c>
      <c r="B7968">
        <v>8</v>
      </c>
      <c r="C7968">
        <v>19</v>
      </c>
      <c r="D7968">
        <v>21</v>
      </c>
      <c r="E7968" s="13">
        <v>17.8</v>
      </c>
      <c r="F7968" s="7">
        <f>(((20-15)/(MIN($E$2:$E$8761)-15))*Data[[#This Row],[temperatuur]])+18.151</f>
        <v>14.411504201680671</v>
      </c>
      <c r="G7968" s="7">
        <f>Data[[#This Row],[Tintern ]]-Data[[#This Row],[temperatuur]]</f>
        <v>-3.3884957983193296</v>
      </c>
      <c r="H7968" s="7">
        <f>ROUND(IF(Data[[#This Row],[deltaT]]&gt;0,(Data[[#This Row],[Tintern ]]-Data[[#This Row],[temperatuur]])*Uitgangspunten!$B$9,0),1)</f>
        <v>0</v>
      </c>
      <c r="I7968"/>
      <c r="J7968"/>
      <c r="K7968" s="6"/>
      <c r="O7968" s="5"/>
      <c r="P7968" s="8"/>
      <c r="U7968"/>
      <c r="V7968"/>
    </row>
    <row r="7969" spans="1:22" x14ac:dyDescent="0.25">
      <c r="A7969">
        <v>2001</v>
      </c>
      <c r="B7969">
        <v>8</v>
      </c>
      <c r="C7969">
        <v>19</v>
      </c>
      <c r="D7969">
        <v>22</v>
      </c>
      <c r="E7969" s="13">
        <v>17.7</v>
      </c>
      <c r="F7969" s="7">
        <f>(((20-15)/(MIN($E$2:$E$8761)-15))*Data[[#This Row],[temperatuur]])+18.151</f>
        <v>14.432512605042017</v>
      </c>
      <c r="G7969" s="7">
        <f>Data[[#This Row],[Tintern ]]-Data[[#This Row],[temperatuur]]</f>
        <v>-3.2674873949579819</v>
      </c>
      <c r="H7969" s="7">
        <f>ROUND(IF(Data[[#This Row],[deltaT]]&gt;0,(Data[[#This Row],[Tintern ]]-Data[[#This Row],[temperatuur]])*Uitgangspunten!$B$9,0),1)</f>
        <v>0</v>
      </c>
      <c r="I7969"/>
      <c r="J7969"/>
      <c r="K7969" s="6"/>
      <c r="O7969" s="5"/>
      <c r="P7969" s="8"/>
      <c r="U7969"/>
      <c r="V7969"/>
    </row>
    <row r="7970" spans="1:22" x14ac:dyDescent="0.25">
      <c r="A7970">
        <v>2001</v>
      </c>
      <c r="B7970">
        <v>8</v>
      </c>
      <c r="C7970">
        <v>19</v>
      </c>
      <c r="D7970">
        <v>23</v>
      </c>
      <c r="E7970" s="13">
        <v>17</v>
      </c>
      <c r="F7970" s="7">
        <f>(((20-15)/(MIN($E$2:$E$8761)-15))*Data[[#This Row],[temperatuur]])+18.151</f>
        <v>14.579571428571429</v>
      </c>
      <c r="G7970" s="7">
        <f>Data[[#This Row],[Tintern ]]-Data[[#This Row],[temperatuur]]</f>
        <v>-2.4204285714285714</v>
      </c>
      <c r="H7970" s="7">
        <f>ROUND(IF(Data[[#This Row],[deltaT]]&gt;0,(Data[[#This Row],[Tintern ]]-Data[[#This Row],[temperatuur]])*Uitgangspunten!$B$9,0),1)</f>
        <v>0</v>
      </c>
      <c r="I7970">
        <f>(MAX(E7946:E7969)+MIN(E7946:E7969))/20</f>
        <v>2.0300000000000002</v>
      </c>
      <c r="J7970"/>
      <c r="K7970" s="6"/>
      <c r="O7970" s="5"/>
      <c r="P7970" s="8"/>
      <c r="U7970"/>
      <c r="V7970"/>
    </row>
    <row r="7971" spans="1:22" x14ac:dyDescent="0.25">
      <c r="A7971">
        <v>2001</v>
      </c>
      <c r="B7971">
        <v>8</v>
      </c>
      <c r="C7971">
        <v>19</v>
      </c>
      <c r="D7971">
        <v>24</v>
      </c>
      <c r="E7971" s="13">
        <v>16.8</v>
      </c>
      <c r="F7971" s="7">
        <f>(((20-15)/(MIN($E$2:$E$8761)-15))*Data[[#This Row],[temperatuur]])+18.151</f>
        <v>14.621588235294118</v>
      </c>
      <c r="G7971" s="7">
        <f>Data[[#This Row],[Tintern ]]-Data[[#This Row],[temperatuur]]</f>
        <v>-2.1784117647058832</v>
      </c>
      <c r="H7971" s="7">
        <f>ROUND(IF(Data[[#This Row],[deltaT]]&gt;0,(Data[[#This Row],[Tintern ]]-Data[[#This Row],[temperatuur]])*Uitgangspunten!$B$9,0),1)</f>
        <v>0</v>
      </c>
      <c r="I7971"/>
      <c r="J7971"/>
      <c r="K7971" s="6"/>
      <c r="O7971" s="5"/>
      <c r="P7971" s="8"/>
      <c r="U7971"/>
      <c r="V7971"/>
    </row>
    <row r="7972" spans="1:22" x14ac:dyDescent="0.25">
      <c r="A7972">
        <v>2001</v>
      </c>
      <c r="B7972">
        <v>8</v>
      </c>
      <c r="C7972">
        <v>20</v>
      </c>
      <c r="D7972">
        <v>1</v>
      </c>
      <c r="E7972" s="13">
        <v>16.2</v>
      </c>
      <c r="F7972" s="7">
        <f>(((20-15)/(MIN($E$2:$E$8761)-15))*Data[[#This Row],[temperatuur]])+18.151</f>
        <v>14.747638655462184</v>
      </c>
      <c r="G7972" s="7">
        <f>Data[[#This Row],[Tintern ]]-Data[[#This Row],[temperatuur]]</f>
        <v>-1.452361344537815</v>
      </c>
      <c r="H7972" s="7">
        <f>ROUND(IF(Data[[#This Row],[deltaT]]&gt;0,(Data[[#This Row],[Tintern ]]-Data[[#This Row],[temperatuur]])*Uitgangspunten!$B$9,0),1)</f>
        <v>0</v>
      </c>
      <c r="I7972"/>
      <c r="J7972"/>
      <c r="K7972" s="6"/>
      <c r="O7972" s="5"/>
      <c r="P7972" s="8"/>
      <c r="U7972"/>
      <c r="V7972"/>
    </row>
    <row r="7973" spans="1:22" x14ac:dyDescent="0.25">
      <c r="A7973">
        <v>2001</v>
      </c>
      <c r="B7973">
        <v>8</v>
      </c>
      <c r="C7973">
        <v>20</v>
      </c>
      <c r="D7973">
        <v>2</v>
      </c>
      <c r="E7973" s="13">
        <v>16.900000000000002</v>
      </c>
      <c r="F7973" s="7">
        <f>(((20-15)/(MIN($E$2:$E$8761)-15))*Data[[#This Row],[temperatuur]])+18.151</f>
        <v>14.600579831932773</v>
      </c>
      <c r="G7973" s="7">
        <f>Data[[#This Row],[Tintern ]]-Data[[#This Row],[temperatuur]]</f>
        <v>-2.299420168067229</v>
      </c>
      <c r="H7973" s="7">
        <f>ROUND(IF(Data[[#This Row],[deltaT]]&gt;0,(Data[[#This Row],[Tintern ]]-Data[[#This Row],[temperatuur]])*Uitgangspunten!$B$9,0),1)</f>
        <v>0</v>
      </c>
      <c r="I7973"/>
      <c r="J7973"/>
      <c r="K7973" s="6"/>
      <c r="O7973" s="5"/>
      <c r="P7973" s="8"/>
      <c r="U7973"/>
      <c r="V7973"/>
    </row>
    <row r="7974" spans="1:22" x14ac:dyDescent="0.25">
      <c r="A7974">
        <v>2001</v>
      </c>
      <c r="B7974">
        <v>8</v>
      </c>
      <c r="C7974">
        <v>20</v>
      </c>
      <c r="D7974">
        <v>3</v>
      </c>
      <c r="E7974" s="13">
        <v>16</v>
      </c>
      <c r="F7974" s="7">
        <f>(((20-15)/(MIN($E$2:$E$8761)-15))*Data[[#This Row],[temperatuur]])+18.151</f>
        <v>14.789655462184873</v>
      </c>
      <c r="G7974" s="7">
        <f>Data[[#This Row],[Tintern ]]-Data[[#This Row],[temperatuur]]</f>
        <v>-1.2103445378151267</v>
      </c>
      <c r="H7974" s="7">
        <f>ROUND(IF(Data[[#This Row],[deltaT]]&gt;0,(Data[[#This Row],[Tintern ]]-Data[[#This Row],[temperatuur]])*Uitgangspunten!$B$9,0),1)</f>
        <v>0</v>
      </c>
      <c r="I7974"/>
      <c r="J7974"/>
      <c r="K7974" s="6"/>
      <c r="O7974" s="5"/>
      <c r="P7974" s="8"/>
      <c r="U7974"/>
      <c r="V7974"/>
    </row>
    <row r="7975" spans="1:22" x14ac:dyDescent="0.25">
      <c r="A7975">
        <v>2001</v>
      </c>
      <c r="B7975">
        <v>8</v>
      </c>
      <c r="C7975">
        <v>20</v>
      </c>
      <c r="D7975">
        <v>4</v>
      </c>
      <c r="E7975" s="13">
        <v>15.4</v>
      </c>
      <c r="F7975" s="7">
        <f>(((20-15)/(MIN($E$2:$E$8761)-15))*Data[[#This Row],[temperatuur]])+18.151</f>
        <v>14.915705882352942</v>
      </c>
      <c r="G7975" s="7">
        <f>Data[[#This Row],[Tintern ]]-Data[[#This Row],[temperatuur]]</f>
        <v>-0.48429411764705854</v>
      </c>
      <c r="H7975" s="7">
        <f>ROUND(IF(Data[[#This Row],[deltaT]]&gt;0,(Data[[#This Row],[Tintern ]]-Data[[#This Row],[temperatuur]])*Uitgangspunten!$B$9,0),1)</f>
        <v>0</v>
      </c>
      <c r="I7975"/>
      <c r="J7975"/>
      <c r="K7975" s="6"/>
      <c r="O7975" s="5"/>
      <c r="P7975" s="8"/>
      <c r="U7975"/>
      <c r="V7975"/>
    </row>
    <row r="7976" spans="1:22" x14ac:dyDescent="0.25">
      <c r="A7976">
        <v>2001</v>
      </c>
      <c r="B7976">
        <v>8</v>
      </c>
      <c r="C7976">
        <v>20</v>
      </c>
      <c r="D7976">
        <v>5</v>
      </c>
      <c r="E7976" s="13">
        <v>15.4</v>
      </c>
      <c r="F7976" s="7">
        <f>(((20-15)/(MIN($E$2:$E$8761)-15))*Data[[#This Row],[temperatuur]])+18.151</f>
        <v>14.915705882352942</v>
      </c>
      <c r="G7976" s="7">
        <f>Data[[#This Row],[Tintern ]]-Data[[#This Row],[temperatuur]]</f>
        <v>-0.48429411764705854</v>
      </c>
      <c r="H7976" s="7">
        <f>ROUND(IF(Data[[#This Row],[deltaT]]&gt;0,(Data[[#This Row],[Tintern ]]-Data[[#This Row],[temperatuur]])*Uitgangspunten!$B$9,0),1)</f>
        <v>0</v>
      </c>
      <c r="I7976"/>
      <c r="J7976"/>
      <c r="K7976" s="6"/>
      <c r="O7976" s="5"/>
      <c r="P7976" s="8"/>
      <c r="U7976"/>
      <c r="V7976"/>
    </row>
    <row r="7977" spans="1:22" x14ac:dyDescent="0.25">
      <c r="A7977">
        <v>2001</v>
      </c>
      <c r="B7977">
        <v>8</v>
      </c>
      <c r="C7977">
        <v>20</v>
      </c>
      <c r="D7977">
        <v>6</v>
      </c>
      <c r="E7977" s="13">
        <v>15.8</v>
      </c>
      <c r="F7977" s="7">
        <f>(((20-15)/(MIN($E$2:$E$8761)-15))*Data[[#This Row],[temperatuur]])+18.151</f>
        <v>14.831672268907562</v>
      </c>
      <c r="G7977" s="7">
        <f>Data[[#This Row],[Tintern ]]-Data[[#This Row],[temperatuur]]</f>
        <v>-0.96832773109243853</v>
      </c>
      <c r="H7977" s="7">
        <f>ROUND(IF(Data[[#This Row],[deltaT]]&gt;0,(Data[[#This Row],[Tintern ]]-Data[[#This Row],[temperatuur]])*Uitgangspunten!$B$9,0),1)</f>
        <v>0</v>
      </c>
      <c r="I7977"/>
      <c r="J7977"/>
      <c r="K7977" s="6"/>
      <c r="O7977" s="5"/>
      <c r="P7977" s="8"/>
      <c r="U7977"/>
      <c r="V7977"/>
    </row>
    <row r="7978" spans="1:22" x14ac:dyDescent="0.25">
      <c r="A7978">
        <v>2001</v>
      </c>
      <c r="B7978">
        <v>8</v>
      </c>
      <c r="C7978">
        <v>20</v>
      </c>
      <c r="D7978">
        <v>7</v>
      </c>
      <c r="E7978" s="13">
        <v>16.3</v>
      </c>
      <c r="F7978" s="7">
        <f>(((20-15)/(MIN($E$2:$E$8761)-15))*Data[[#This Row],[temperatuur]])+18.151</f>
        <v>14.72663025210084</v>
      </c>
      <c r="G7978" s="7">
        <f>Data[[#This Row],[Tintern ]]-Data[[#This Row],[temperatuur]]</f>
        <v>-1.5733697478991608</v>
      </c>
      <c r="H7978" s="7">
        <f>ROUND(IF(Data[[#This Row],[deltaT]]&gt;0,(Data[[#This Row],[Tintern ]]-Data[[#This Row],[temperatuur]])*Uitgangspunten!$B$9,0),1)</f>
        <v>0</v>
      </c>
      <c r="I7978"/>
      <c r="J7978"/>
      <c r="K7978" s="6"/>
      <c r="O7978" s="5"/>
      <c r="P7978" s="8"/>
      <c r="U7978"/>
      <c r="V7978"/>
    </row>
    <row r="7979" spans="1:22" x14ac:dyDescent="0.25">
      <c r="A7979">
        <v>2001</v>
      </c>
      <c r="B7979">
        <v>8</v>
      </c>
      <c r="C7979">
        <v>20</v>
      </c>
      <c r="D7979">
        <v>8</v>
      </c>
      <c r="E7979" s="13">
        <v>17.600000000000001</v>
      </c>
      <c r="F7979" s="7">
        <f>(((20-15)/(MIN($E$2:$E$8761)-15))*Data[[#This Row],[temperatuur]])+18.151</f>
        <v>14.45352100840336</v>
      </c>
      <c r="G7979" s="7">
        <f>Data[[#This Row],[Tintern ]]-Data[[#This Row],[temperatuur]]</f>
        <v>-3.1464789915966414</v>
      </c>
      <c r="H7979" s="7">
        <f>ROUND(IF(Data[[#This Row],[deltaT]]&gt;0,(Data[[#This Row],[Tintern ]]-Data[[#This Row],[temperatuur]])*Uitgangspunten!$B$9,0),1)</f>
        <v>0</v>
      </c>
      <c r="I7979"/>
      <c r="J7979"/>
      <c r="K7979" s="6"/>
      <c r="O7979" s="5"/>
      <c r="P7979" s="8"/>
      <c r="U7979"/>
      <c r="V7979"/>
    </row>
    <row r="7980" spans="1:22" x14ac:dyDescent="0.25">
      <c r="A7980">
        <v>2001</v>
      </c>
      <c r="B7980">
        <v>8</v>
      </c>
      <c r="C7980">
        <v>20</v>
      </c>
      <c r="D7980">
        <v>9</v>
      </c>
      <c r="E7980" s="13">
        <v>20.100000000000001</v>
      </c>
      <c r="F7980" s="7">
        <f>(((20-15)/(MIN($E$2:$E$8761)-15))*Data[[#This Row],[temperatuur]])+18.151</f>
        <v>13.928310924369747</v>
      </c>
      <c r="G7980" s="7">
        <f>Data[[#This Row],[Tintern ]]-Data[[#This Row],[temperatuur]]</f>
        <v>-6.1716890756302547</v>
      </c>
      <c r="H7980" s="7">
        <f>ROUND(IF(Data[[#This Row],[deltaT]]&gt;0,(Data[[#This Row],[Tintern ]]-Data[[#This Row],[temperatuur]])*Uitgangspunten!$B$9,0),1)</f>
        <v>0</v>
      </c>
      <c r="I7980"/>
      <c r="J7980"/>
      <c r="K7980" s="6"/>
      <c r="O7980" s="5"/>
      <c r="P7980" s="8"/>
      <c r="U7980"/>
      <c r="V7980"/>
    </row>
    <row r="7981" spans="1:22" x14ac:dyDescent="0.25">
      <c r="A7981">
        <v>2001</v>
      </c>
      <c r="B7981">
        <v>8</v>
      </c>
      <c r="C7981">
        <v>20</v>
      </c>
      <c r="D7981">
        <v>10</v>
      </c>
      <c r="E7981" s="13">
        <v>20.200000000000003</v>
      </c>
      <c r="F7981" s="7">
        <f>(((20-15)/(MIN($E$2:$E$8761)-15))*Data[[#This Row],[temperatuur]])+18.151</f>
        <v>13.907302521008402</v>
      </c>
      <c r="G7981" s="7">
        <f>Data[[#This Row],[Tintern ]]-Data[[#This Row],[temperatuur]]</f>
        <v>-6.2926974789916006</v>
      </c>
      <c r="H7981" s="7">
        <f>ROUND(IF(Data[[#This Row],[deltaT]]&gt;0,(Data[[#This Row],[Tintern ]]-Data[[#This Row],[temperatuur]])*Uitgangspunten!$B$9,0),1)</f>
        <v>0</v>
      </c>
      <c r="I7981"/>
      <c r="J7981"/>
      <c r="K7981" s="6"/>
      <c r="O7981" s="5"/>
      <c r="P7981" s="8"/>
      <c r="U7981"/>
      <c r="V7981"/>
    </row>
    <row r="7982" spans="1:22" x14ac:dyDescent="0.25">
      <c r="A7982">
        <v>2001</v>
      </c>
      <c r="B7982">
        <v>8</v>
      </c>
      <c r="C7982">
        <v>20</v>
      </c>
      <c r="D7982">
        <v>11</v>
      </c>
      <c r="E7982" s="13">
        <v>21.8</v>
      </c>
      <c r="F7982" s="7">
        <f>(((20-15)/(MIN($E$2:$E$8761)-15))*Data[[#This Row],[temperatuur]])+18.151</f>
        <v>13.571168067226889</v>
      </c>
      <c r="G7982" s="7">
        <f>Data[[#This Row],[Tintern ]]-Data[[#This Row],[temperatuur]]</f>
        <v>-8.2288319327731116</v>
      </c>
      <c r="H7982" s="7">
        <f>ROUND(IF(Data[[#This Row],[deltaT]]&gt;0,(Data[[#This Row],[Tintern ]]-Data[[#This Row],[temperatuur]])*Uitgangspunten!$B$9,0),1)</f>
        <v>0</v>
      </c>
      <c r="I7982"/>
      <c r="J7982"/>
      <c r="K7982" s="6"/>
      <c r="O7982" s="5"/>
      <c r="P7982" s="8"/>
      <c r="U7982"/>
      <c r="V7982"/>
    </row>
    <row r="7983" spans="1:22" x14ac:dyDescent="0.25">
      <c r="A7983">
        <v>2001</v>
      </c>
      <c r="B7983">
        <v>8</v>
      </c>
      <c r="C7983">
        <v>20</v>
      </c>
      <c r="D7983">
        <v>12</v>
      </c>
      <c r="E7983" s="13">
        <v>20.900000000000002</v>
      </c>
      <c r="F7983" s="7">
        <f>(((20-15)/(MIN($E$2:$E$8761)-15))*Data[[#This Row],[temperatuur]])+18.151</f>
        <v>13.760243697478991</v>
      </c>
      <c r="G7983" s="7">
        <f>Data[[#This Row],[Tintern ]]-Data[[#This Row],[temperatuur]]</f>
        <v>-7.1397563025210111</v>
      </c>
      <c r="H7983" s="7">
        <f>ROUND(IF(Data[[#This Row],[deltaT]]&gt;0,(Data[[#This Row],[Tintern ]]-Data[[#This Row],[temperatuur]])*Uitgangspunten!$B$9,0),1)</f>
        <v>0</v>
      </c>
      <c r="I7983"/>
      <c r="J7983"/>
      <c r="K7983" s="6"/>
      <c r="O7983" s="5"/>
      <c r="P7983" s="8"/>
      <c r="U7983"/>
      <c r="V7983"/>
    </row>
    <row r="7984" spans="1:22" x14ac:dyDescent="0.25">
      <c r="A7984">
        <v>2001</v>
      </c>
      <c r="B7984">
        <v>8</v>
      </c>
      <c r="C7984">
        <v>20</v>
      </c>
      <c r="D7984">
        <v>13</v>
      </c>
      <c r="E7984" s="13">
        <v>22.900000000000002</v>
      </c>
      <c r="F7984" s="7">
        <f>(((20-15)/(MIN($E$2:$E$8761)-15))*Data[[#This Row],[temperatuur]])+18.151</f>
        <v>13.3400756302521</v>
      </c>
      <c r="G7984" s="7">
        <f>Data[[#This Row],[Tintern ]]-Data[[#This Row],[temperatuur]]</f>
        <v>-9.5599243697479022</v>
      </c>
      <c r="H7984" s="7">
        <f>ROUND(IF(Data[[#This Row],[deltaT]]&gt;0,(Data[[#This Row],[Tintern ]]-Data[[#This Row],[temperatuur]])*Uitgangspunten!$B$9,0),1)</f>
        <v>0</v>
      </c>
      <c r="I7984"/>
      <c r="J7984"/>
      <c r="K7984" s="6"/>
      <c r="O7984" s="5"/>
      <c r="P7984" s="8"/>
      <c r="U7984"/>
      <c r="V7984"/>
    </row>
    <row r="7985" spans="1:22" x14ac:dyDescent="0.25">
      <c r="A7985">
        <v>2001</v>
      </c>
      <c r="B7985">
        <v>8</v>
      </c>
      <c r="C7985">
        <v>20</v>
      </c>
      <c r="D7985">
        <v>14</v>
      </c>
      <c r="E7985" s="13">
        <v>22.200000000000003</v>
      </c>
      <c r="F7985" s="7">
        <f>(((20-15)/(MIN($E$2:$E$8761)-15))*Data[[#This Row],[temperatuur]])+18.151</f>
        <v>13.487134453781511</v>
      </c>
      <c r="G7985" s="7">
        <f>Data[[#This Row],[Tintern ]]-Data[[#This Row],[temperatuur]]</f>
        <v>-8.7128655462184916</v>
      </c>
      <c r="H7985" s="7">
        <f>ROUND(IF(Data[[#This Row],[deltaT]]&gt;0,(Data[[#This Row],[Tintern ]]-Data[[#This Row],[temperatuur]])*Uitgangspunten!$B$9,0),1)</f>
        <v>0</v>
      </c>
      <c r="I7985"/>
      <c r="J7985"/>
      <c r="K7985" s="6"/>
      <c r="O7985" s="5"/>
      <c r="P7985" s="8"/>
      <c r="U7985"/>
      <c r="V7985"/>
    </row>
    <row r="7986" spans="1:22" x14ac:dyDescent="0.25">
      <c r="A7986">
        <v>2001</v>
      </c>
      <c r="B7986">
        <v>8</v>
      </c>
      <c r="C7986">
        <v>20</v>
      </c>
      <c r="D7986">
        <v>15</v>
      </c>
      <c r="E7986" s="13">
        <v>21.700000000000003</v>
      </c>
      <c r="F7986" s="7">
        <f>(((20-15)/(MIN($E$2:$E$8761)-15))*Data[[#This Row],[temperatuur]])+18.151</f>
        <v>13.592176470588235</v>
      </c>
      <c r="G7986" s="7">
        <f>Data[[#This Row],[Tintern ]]-Data[[#This Row],[temperatuur]]</f>
        <v>-8.1078235294117675</v>
      </c>
      <c r="H7986" s="7">
        <f>ROUND(IF(Data[[#This Row],[deltaT]]&gt;0,(Data[[#This Row],[Tintern ]]-Data[[#This Row],[temperatuur]])*Uitgangspunten!$B$9,0),1)</f>
        <v>0</v>
      </c>
      <c r="I7986"/>
      <c r="J7986"/>
      <c r="K7986" s="6"/>
      <c r="O7986" s="5"/>
      <c r="P7986" s="8"/>
      <c r="U7986"/>
      <c r="V7986"/>
    </row>
    <row r="7987" spans="1:22" x14ac:dyDescent="0.25">
      <c r="A7987">
        <v>2001</v>
      </c>
      <c r="B7987">
        <v>8</v>
      </c>
      <c r="C7987">
        <v>20</v>
      </c>
      <c r="D7987">
        <v>16</v>
      </c>
      <c r="E7987" s="13">
        <v>21.3</v>
      </c>
      <c r="F7987" s="7">
        <f>(((20-15)/(MIN($E$2:$E$8761)-15))*Data[[#This Row],[temperatuur]])+18.151</f>
        <v>13.676210084033613</v>
      </c>
      <c r="G7987" s="7">
        <f>Data[[#This Row],[Tintern ]]-Data[[#This Row],[temperatuur]]</f>
        <v>-7.6237899159663876</v>
      </c>
      <c r="H7987" s="7">
        <f>ROUND(IF(Data[[#This Row],[deltaT]]&gt;0,(Data[[#This Row],[Tintern ]]-Data[[#This Row],[temperatuur]])*Uitgangspunten!$B$9,0),1)</f>
        <v>0</v>
      </c>
      <c r="I7987"/>
      <c r="J7987"/>
      <c r="K7987" s="6"/>
      <c r="O7987" s="5"/>
      <c r="P7987" s="8"/>
      <c r="U7987"/>
      <c r="V7987"/>
    </row>
    <row r="7988" spans="1:22" x14ac:dyDescent="0.25">
      <c r="A7988">
        <v>2001</v>
      </c>
      <c r="B7988">
        <v>8</v>
      </c>
      <c r="C7988">
        <v>20</v>
      </c>
      <c r="D7988">
        <v>17</v>
      </c>
      <c r="E7988" s="13">
        <v>21.1</v>
      </c>
      <c r="F7988" s="7">
        <f>(((20-15)/(MIN($E$2:$E$8761)-15))*Data[[#This Row],[temperatuur]])+18.151</f>
        <v>13.718226890756302</v>
      </c>
      <c r="G7988" s="7">
        <f>Data[[#This Row],[Tintern ]]-Data[[#This Row],[temperatuur]]</f>
        <v>-7.3817731092436993</v>
      </c>
      <c r="H7988" s="7">
        <f>ROUND(IF(Data[[#This Row],[deltaT]]&gt;0,(Data[[#This Row],[Tintern ]]-Data[[#This Row],[temperatuur]])*Uitgangspunten!$B$9,0),1)</f>
        <v>0</v>
      </c>
      <c r="I7988"/>
      <c r="J7988"/>
      <c r="K7988" s="6"/>
      <c r="O7988" s="5"/>
      <c r="P7988" s="8"/>
      <c r="U7988"/>
      <c r="V7988"/>
    </row>
    <row r="7989" spans="1:22" x14ac:dyDescent="0.25">
      <c r="A7989">
        <v>2001</v>
      </c>
      <c r="B7989">
        <v>8</v>
      </c>
      <c r="C7989">
        <v>20</v>
      </c>
      <c r="D7989">
        <v>18</v>
      </c>
      <c r="E7989" s="13">
        <v>20</v>
      </c>
      <c r="F7989" s="7">
        <f>(((20-15)/(MIN($E$2:$E$8761)-15))*Data[[#This Row],[temperatuur]])+18.151</f>
        <v>13.949319327731093</v>
      </c>
      <c r="G7989" s="7">
        <f>Data[[#This Row],[Tintern ]]-Data[[#This Row],[temperatuur]]</f>
        <v>-6.050680672268907</v>
      </c>
      <c r="H7989" s="7">
        <f>ROUND(IF(Data[[#This Row],[deltaT]]&gt;0,(Data[[#This Row],[Tintern ]]-Data[[#This Row],[temperatuur]])*Uitgangspunten!$B$9,0),1)</f>
        <v>0</v>
      </c>
      <c r="I7989"/>
      <c r="J7989"/>
      <c r="K7989" s="6"/>
      <c r="O7989" s="5"/>
      <c r="P7989" s="8"/>
      <c r="U7989"/>
      <c r="V7989"/>
    </row>
    <row r="7990" spans="1:22" x14ac:dyDescent="0.25">
      <c r="A7990">
        <v>2001</v>
      </c>
      <c r="B7990">
        <v>8</v>
      </c>
      <c r="C7990">
        <v>20</v>
      </c>
      <c r="D7990">
        <v>19</v>
      </c>
      <c r="E7990" s="13">
        <v>16.400000000000002</v>
      </c>
      <c r="F7990" s="7">
        <f>(((20-15)/(MIN($E$2:$E$8761)-15))*Data[[#This Row],[temperatuur]])+18.151</f>
        <v>14.705621848739495</v>
      </c>
      <c r="G7990" s="7">
        <f>Data[[#This Row],[Tintern ]]-Data[[#This Row],[temperatuur]]</f>
        <v>-1.6943781512605067</v>
      </c>
      <c r="H7990" s="7">
        <f>ROUND(IF(Data[[#This Row],[deltaT]]&gt;0,(Data[[#This Row],[Tintern ]]-Data[[#This Row],[temperatuur]])*Uitgangspunten!$B$9,0),1)</f>
        <v>0</v>
      </c>
      <c r="I7990"/>
      <c r="J7990"/>
      <c r="K7990" s="6"/>
      <c r="O7990" s="5"/>
      <c r="P7990" s="8"/>
      <c r="U7990"/>
      <c r="V7990"/>
    </row>
    <row r="7991" spans="1:22" x14ac:dyDescent="0.25">
      <c r="A7991">
        <v>2001</v>
      </c>
      <c r="B7991">
        <v>8</v>
      </c>
      <c r="C7991">
        <v>20</v>
      </c>
      <c r="D7991">
        <v>21</v>
      </c>
      <c r="E7991" s="13">
        <v>15.200000000000001</v>
      </c>
      <c r="F7991" s="7">
        <f>(((20-15)/(MIN($E$2:$E$8761)-15))*Data[[#This Row],[temperatuur]])+18.151</f>
        <v>14.957722689075631</v>
      </c>
      <c r="G7991" s="7">
        <f>Data[[#This Row],[Tintern ]]-Data[[#This Row],[temperatuur]]</f>
        <v>-0.24227731092437033</v>
      </c>
      <c r="H7991" s="7">
        <f>ROUND(IF(Data[[#This Row],[deltaT]]&gt;0,(Data[[#This Row],[Tintern ]]-Data[[#This Row],[temperatuur]])*Uitgangspunten!$B$9,0),1)</f>
        <v>0</v>
      </c>
      <c r="I7991"/>
      <c r="J7991"/>
      <c r="K7991" s="6"/>
      <c r="O7991" s="5"/>
      <c r="P7991" s="8"/>
      <c r="U7991"/>
      <c r="V7991"/>
    </row>
    <row r="7992" spans="1:22" x14ac:dyDescent="0.25">
      <c r="A7992">
        <v>2001</v>
      </c>
      <c r="B7992">
        <v>8</v>
      </c>
      <c r="C7992">
        <v>21</v>
      </c>
      <c r="D7992">
        <v>7</v>
      </c>
      <c r="E7992" s="13">
        <v>16.3</v>
      </c>
      <c r="F7992" s="7">
        <f>(((20-15)/(MIN($E$2:$E$8761)-15))*Data[[#This Row],[temperatuur]])+18.151</f>
        <v>14.72663025210084</v>
      </c>
      <c r="G7992" s="7">
        <f>Data[[#This Row],[Tintern ]]-Data[[#This Row],[temperatuur]]</f>
        <v>-1.5733697478991608</v>
      </c>
      <c r="H7992" s="7">
        <f>ROUND(IF(Data[[#This Row],[deltaT]]&gt;0,(Data[[#This Row],[Tintern ]]-Data[[#This Row],[temperatuur]])*Uitgangspunten!$B$9,0),1)</f>
        <v>0</v>
      </c>
      <c r="I7992"/>
      <c r="J7992"/>
      <c r="K7992" s="6"/>
      <c r="O7992" s="5"/>
      <c r="P7992" s="8"/>
      <c r="U7992"/>
      <c r="V7992"/>
    </row>
    <row r="7993" spans="1:22" x14ac:dyDescent="0.25">
      <c r="A7993">
        <v>2001</v>
      </c>
      <c r="B7993">
        <v>8</v>
      </c>
      <c r="C7993">
        <v>21</v>
      </c>
      <c r="D7993">
        <v>8</v>
      </c>
      <c r="E7993" s="13">
        <v>19.400000000000002</v>
      </c>
      <c r="F7993" s="7">
        <f>(((20-15)/(MIN($E$2:$E$8761)-15))*Data[[#This Row],[temperatuur]])+18.151</f>
        <v>14.07536974789916</v>
      </c>
      <c r="G7993" s="7">
        <f>Data[[#This Row],[Tintern ]]-Data[[#This Row],[temperatuur]]</f>
        <v>-5.3246302521008424</v>
      </c>
      <c r="H7993" s="7">
        <f>ROUND(IF(Data[[#This Row],[deltaT]]&gt;0,(Data[[#This Row],[Tintern ]]-Data[[#This Row],[temperatuur]])*Uitgangspunten!$B$9,0),1)</f>
        <v>0</v>
      </c>
      <c r="I7993"/>
      <c r="J7993"/>
      <c r="K7993" s="6"/>
      <c r="O7993" s="5"/>
      <c r="P7993" s="8"/>
      <c r="U7993"/>
      <c r="V7993"/>
    </row>
    <row r="7994" spans="1:22" x14ac:dyDescent="0.25">
      <c r="A7994">
        <v>2001</v>
      </c>
      <c r="B7994">
        <v>8</v>
      </c>
      <c r="C7994">
        <v>21</v>
      </c>
      <c r="D7994">
        <v>9</v>
      </c>
      <c r="E7994" s="13">
        <v>21.1</v>
      </c>
      <c r="F7994" s="7">
        <f>(((20-15)/(MIN($E$2:$E$8761)-15))*Data[[#This Row],[temperatuur]])+18.151</f>
        <v>13.718226890756302</v>
      </c>
      <c r="G7994" s="7">
        <f>Data[[#This Row],[Tintern ]]-Data[[#This Row],[temperatuur]]</f>
        <v>-7.3817731092436993</v>
      </c>
      <c r="H7994" s="7">
        <f>ROUND(IF(Data[[#This Row],[deltaT]]&gt;0,(Data[[#This Row],[Tintern ]]-Data[[#This Row],[temperatuur]])*Uitgangspunten!$B$9,0),1)</f>
        <v>0</v>
      </c>
      <c r="I7994">
        <f>(MAX(E7970:E7993)+MIN(E7970:E7993))/20</f>
        <v>1.905</v>
      </c>
      <c r="J7994"/>
      <c r="K7994" s="6"/>
      <c r="O7994" s="5"/>
      <c r="P7994" s="8"/>
      <c r="U7994"/>
      <c r="V7994"/>
    </row>
    <row r="7995" spans="1:22" x14ac:dyDescent="0.25">
      <c r="A7995">
        <v>2001</v>
      </c>
      <c r="B7995">
        <v>8</v>
      </c>
      <c r="C7995">
        <v>21</v>
      </c>
      <c r="D7995">
        <v>10</v>
      </c>
      <c r="E7995" s="13">
        <v>22</v>
      </c>
      <c r="F7995" s="7">
        <f>(((20-15)/(MIN($E$2:$E$8761)-15))*Data[[#This Row],[temperatuur]])+18.151</f>
        <v>13.5291512605042</v>
      </c>
      <c r="G7995" s="7">
        <f>Data[[#This Row],[Tintern ]]-Data[[#This Row],[temperatuur]]</f>
        <v>-8.4708487394957999</v>
      </c>
      <c r="H7995" s="7">
        <f>ROUND(IF(Data[[#This Row],[deltaT]]&gt;0,(Data[[#This Row],[Tintern ]]-Data[[#This Row],[temperatuur]])*Uitgangspunten!$B$9,0),1)</f>
        <v>0</v>
      </c>
      <c r="I7995"/>
      <c r="J7995"/>
      <c r="K7995" s="6"/>
      <c r="O7995" s="5"/>
      <c r="P7995" s="8"/>
      <c r="U7995"/>
      <c r="V7995"/>
    </row>
    <row r="7996" spans="1:22" x14ac:dyDescent="0.25">
      <c r="A7996">
        <v>2001</v>
      </c>
      <c r="B7996">
        <v>8</v>
      </c>
      <c r="C7996">
        <v>21</v>
      </c>
      <c r="D7996">
        <v>11</v>
      </c>
      <c r="E7996" s="13">
        <v>22.5</v>
      </c>
      <c r="F7996" s="7">
        <f>(((20-15)/(MIN($E$2:$E$8761)-15))*Data[[#This Row],[temperatuur]])+18.151</f>
        <v>13.42410924369748</v>
      </c>
      <c r="G7996" s="7">
        <f>Data[[#This Row],[Tintern ]]-Data[[#This Row],[temperatuur]]</f>
        <v>-9.0758907563025204</v>
      </c>
      <c r="H7996" s="7">
        <f>ROUND(IF(Data[[#This Row],[deltaT]]&gt;0,(Data[[#This Row],[Tintern ]]-Data[[#This Row],[temperatuur]])*Uitgangspunten!$B$9,0),1)</f>
        <v>0</v>
      </c>
      <c r="I7996"/>
      <c r="J7996"/>
      <c r="K7996" s="6"/>
      <c r="O7996" s="5"/>
      <c r="P7996" s="8"/>
      <c r="U7996"/>
      <c r="V7996"/>
    </row>
    <row r="7997" spans="1:22" x14ac:dyDescent="0.25">
      <c r="A7997">
        <v>2001</v>
      </c>
      <c r="B7997">
        <v>8</v>
      </c>
      <c r="C7997">
        <v>21</v>
      </c>
      <c r="D7997">
        <v>12</v>
      </c>
      <c r="E7997" s="13">
        <v>23.3</v>
      </c>
      <c r="F7997" s="7">
        <f>(((20-15)/(MIN($E$2:$E$8761)-15))*Data[[#This Row],[temperatuur]])+18.151</f>
        <v>13.256042016806722</v>
      </c>
      <c r="G7997" s="7">
        <f>Data[[#This Row],[Tintern ]]-Data[[#This Row],[temperatuur]]</f>
        <v>-10.043957983193279</v>
      </c>
      <c r="H7997" s="7">
        <f>ROUND(IF(Data[[#This Row],[deltaT]]&gt;0,(Data[[#This Row],[Tintern ]]-Data[[#This Row],[temperatuur]])*Uitgangspunten!$B$9,0),1)</f>
        <v>0</v>
      </c>
      <c r="I7997"/>
      <c r="J7997"/>
      <c r="K7997" s="6"/>
      <c r="O7997" s="5"/>
      <c r="P7997" s="8"/>
      <c r="U7997"/>
      <c r="V7997"/>
    </row>
    <row r="7998" spans="1:22" x14ac:dyDescent="0.25">
      <c r="A7998">
        <v>2001</v>
      </c>
      <c r="B7998">
        <v>8</v>
      </c>
      <c r="C7998">
        <v>21</v>
      </c>
      <c r="D7998">
        <v>13</v>
      </c>
      <c r="E7998" s="13">
        <v>23.8</v>
      </c>
      <c r="F7998" s="7">
        <f>(((20-15)/(MIN($E$2:$E$8761)-15))*Data[[#This Row],[temperatuur]])+18.151</f>
        <v>13.151</v>
      </c>
      <c r="G7998" s="7">
        <f>Data[[#This Row],[Tintern ]]-Data[[#This Row],[temperatuur]]</f>
        <v>-10.649000000000001</v>
      </c>
      <c r="H7998" s="7">
        <f>ROUND(IF(Data[[#This Row],[deltaT]]&gt;0,(Data[[#This Row],[Tintern ]]-Data[[#This Row],[temperatuur]])*Uitgangspunten!$B$9,0),1)</f>
        <v>0</v>
      </c>
      <c r="I7998"/>
      <c r="J7998"/>
      <c r="K7998" s="6"/>
      <c r="O7998" s="5"/>
      <c r="P7998" s="8"/>
      <c r="U7998"/>
      <c r="V7998"/>
    </row>
    <row r="7999" spans="1:22" x14ac:dyDescent="0.25">
      <c r="A7999">
        <v>2001</v>
      </c>
      <c r="B7999">
        <v>8</v>
      </c>
      <c r="C7999">
        <v>21</v>
      </c>
      <c r="D7999">
        <v>14</v>
      </c>
      <c r="E7999" s="13">
        <v>24.5</v>
      </c>
      <c r="F7999" s="7">
        <f>(((20-15)/(MIN($E$2:$E$8761)-15))*Data[[#This Row],[temperatuur]])+18.151</f>
        <v>13.003941176470587</v>
      </c>
      <c r="G7999" s="7">
        <f>Data[[#This Row],[Tintern ]]-Data[[#This Row],[temperatuur]]</f>
        <v>-11.496058823529413</v>
      </c>
      <c r="H7999" s="7">
        <f>ROUND(IF(Data[[#This Row],[deltaT]]&gt;0,(Data[[#This Row],[Tintern ]]-Data[[#This Row],[temperatuur]])*Uitgangspunten!$B$9,0),1)</f>
        <v>0</v>
      </c>
      <c r="I7999"/>
      <c r="J7999"/>
      <c r="K7999" s="6"/>
      <c r="O7999" s="5"/>
      <c r="P7999" s="8"/>
      <c r="U7999"/>
      <c r="V7999"/>
    </row>
    <row r="8000" spans="1:22" x14ac:dyDescent="0.25">
      <c r="A8000">
        <v>2001</v>
      </c>
      <c r="B8000">
        <v>8</v>
      </c>
      <c r="C8000">
        <v>21</v>
      </c>
      <c r="D8000">
        <v>15</v>
      </c>
      <c r="E8000" s="13">
        <v>24.5</v>
      </c>
      <c r="F8000" s="7">
        <f>(((20-15)/(MIN($E$2:$E$8761)-15))*Data[[#This Row],[temperatuur]])+18.151</f>
        <v>13.003941176470587</v>
      </c>
      <c r="G8000" s="7">
        <f>Data[[#This Row],[Tintern ]]-Data[[#This Row],[temperatuur]]</f>
        <v>-11.496058823529413</v>
      </c>
      <c r="H8000" s="7">
        <f>ROUND(IF(Data[[#This Row],[deltaT]]&gt;0,(Data[[#This Row],[Tintern ]]-Data[[#This Row],[temperatuur]])*Uitgangspunten!$B$9,0),1)</f>
        <v>0</v>
      </c>
      <c r="I8000"/>
      <c r="J8000"/>
      <c r="K8000" s="6"/>
      <c r="O8000" s="5"/>
      <c r="P8000" s="8"/>
      <c r="U8000"/>
      <c r="V8000"/>
    </row>
    <row r="8001" spans="1:22" x14ac:dyDescent="0.25">
      <c r="A8001">
        <v>2001</v>
      </c>
      <c r="B8001">
        <v>8</v>
      </c>
      <c r="C8001">
        <v>21</v>
      </c>
      <c r="D8001">
        <v>16</v>
      </c>
      <c r="E8001" s="13">
        <v>24.5</v>
      </c>
      <c r="F8001" s="7">
        <f>(((20-15)/(MIN($E$2:$E$8761)-15))*Data[[#This Row],[temperatuur]])+18.151</f>
        <v>13.003941176470587</v>
      </c>
      <c r="G8001" s="7">
        <f>Data[[#This Row],[Tintern ]]-Data[[#This Row],[temperatuur]]</f>
        <v>-11.496058823529413</v>
      </c>
      <c r="H8001" s="7">
        <f>ROUND(IF(Data[[#This Row],[deltaT]]&gt;0,(Data[[#This Row],[Tintern ]]-Data[[#This Row],[temperatuur]])*Uitgangspunten!$B$9,0),1)</f>
        <v>0</v>
      </c>
      <c r="I8001"/>
      <c r="J8001"/>
      <c r="K8001" s="6"/>
      <c r="O8001" s="5"/>
      <c r="P8001" s="8"/>
      <c r="U8001"/>
      <c r="V8001"/>
    </row>
    <row r="8002" spans="1:22" x14ac:dyDescent="0.25">
      <c r="A8002">
        <v>2001</v>
      </c>
      <c r="B8002">
        <v>8</v>
      </c>
      <c r="C8002">
        <v>21</v>
      </c>
      <c r="D8002">
        <v>17</v>
      </c>
      <c r="E8002" s="13">
        <v>23.900000000000002</v>
      </c>
      <c r="F8002" s="7">
        <f>(((20-15)/(MIN($E$2:$E$8761)-15))*Data[[#This Row],[temperatuur]])+18.151</f>
        <v>13.129991596638654</v>
      </c>
      <c r="G8002" s="7">
        <f>Data[[#This Row],[Tintern ]]-Data[[#This Row],[temperatuur]]</f>
        <v>-10.770008403361349</v>
      </c>
      <c r="H8002" s="7">
        <f>ROUND(IF(Data[[#This Row],[deltaT]]&gt;0,(Data[[#This Row],[Tintern ]]-Data[[#This Row],[temperatuur]])*Uitgangspunten!$B$9,0),1)</f>
        <v>0</v>
      </c>
      <c r="I8002"/>
      <c r="J8002"/>
      <c r="K8002" s="6"/>
      <c r="O8002" s="5"/>
      <c r="P8002" s="8"/>
      <c r="U8002"/>
      <c r="V8002"/>
    </row>
    <row r="8003" spans="1:22" x14ac:dyDescent="0.25">
      <c r="A8003">
        <v>2001</v>
      </c>
      <c r="B8003">
        <v>8</v>
      </c>
      <c r="C8003">
        <v>21</v>
      </c>
      <c r="D8003">
        <v>18</v>
      </c>
      <c r="E8003" s="13">
        <v>21.700000000000003</v>
      </c>
      <c r="F8003" s="7">
        <f>(((20-15)/(MIN($E$2:$E$8761)-15))*Data[[#This Row],[temperatuur]])+18.151</f>
        <v>13.592176470588235</v>
      </c>
      <c r="G8003" s="7">
        <f>Data[[#This Row],[Tintern ]]-Data[[#This Row],[temperatuur]]</f>
        <v>-8.1078235294117675</v>
      </c>
      <c r="H8003" s="7">
        <f>ROUND(IF(Data[[#This Row],[deltaT]]&gt;0,(Data[[#This Row],[Tintern ]]-Data[[#This Row],[temperatuur]])*Uitgangspunten!$B$9,0),1)</f>
        <v>0</v>
      </c>
      <c r="I8003"/>
      <c r="J8003"/>
      <c r="K8003" s="6"/>
      <c r="O8003" s="5"/>
      <c r="P8003" s="8"/>
      <c r="U8003"/>
      <c r="V8003"/>
    </row>
    <row r="8004" spans="1:22" x14ac:dyDescent="0.25">
      <c r="A8004">
        <v>2001</v>
      </c>
      <c r="B8004">
        <v>8</v>
      </c>
      <c r="C8004">
        <v>21</v>
      </c>
      <c r="D8004">
        <v>19</v>
      </c>
      <c r="E8004" s="13">
        <v>20.3</v>
      </c>
      <c r="F8004" s="7">
        <f>(((20-15)/(MIN($E$2:$E$8761)-15))*Data[[#This Row],[temperatuur]])+18.151</f>
        <v>13.886294117647058</v>
      </c>
      <c r="G8004" s="7">
        <f>Data[[#This Row],[Tintern ]]-Data[[#This Row],[temperatuur]]</f>
        <v>-6.4137058823529429</v>
      </c>
      <c r="H8004" s="7">
        <f>ROUND(IF(Data[[#This Row],[deltaT]]&gt;0,(Data[[#This Row],[Tintern ]]-Data[[#This Row],[temperatuur]])*Uitgangspunten!$B$9,0),1)</f>
        <v>0</v>
      </c>
      <c r="I8004"/>
      <c r="J8004"/>
      <c r="K8004" s="6"/>
      <c r="O8004" s="5"/>
      <c r="P8004" s="8"/>
      <c r="U8004"/>
      <c r="V8004"/>
    </row>
    <row r="8005" spans="1:22" x14ac:dyDescent="0.25">
      <c r="A8005">
        <v>2001</v>
      </c>
      <c r="B8005">
        <v>8</v>
      </c>
      <c r="C8005">
        <v>21</v>
      </c>
      <c r="D8005">
        <v>20</v>
      </c>
      <c r="E8005" s="13">
        <v>19.600000000000001</v>
      </c>
      <c r="F8005" s="7">
        <f>(((20-15)/(MIN($E$2:$E$8761)-15))*Data[[#This Row],[temperatuur]])+18.151</f>
        <v>14.033352941176471</v>
      </c>
      <c r="G8005" s="7">
        <f>Data[[#This Row],[Tintern ]]-Data[[#This Row],[temperatuur]]</f>
        <v>-5.5666470588235306</v>
      </c>
      <c r="H8005" s="7">
        <f>ROUND(IF(Data[[#This Row],[deltaT]]&gt;0,(Data[[#This Row],[Tintern ]]-Data[[#This Row],[temperatuur]])*Uitgangspunten!$B$9,0),1)</f>
        <v>0</v>
      </c>
      <c r="I8005"/>
      <c r="J8005"/>
      <c r="K8005" s="6"/>
      <c r="O8005" s="5"/>
      <c r="P8005" s="8"/>
      <c r="U8005"/>
      <c r="V8005"/>
    </row>
    <row r="8006" spans="1:22" x14ac:dyDescent="0.25">
      <c r="A8006">
        <v>2001</v>
      </c>
      <c r="B8006">
        <v>8</v>
      </c>
      <c r="C8006">
        <v>21</v>
      </c>
      <c r="D8006">
        <v>21</v>
      </c>
      <c r="E8006" s="13">
        <v>18.100000000000001</v>
      </c>
      <c r="F8006" s="7">
        <f>(((20-15)/(MIN($E$2:$E$8761)-15))*Data[[#This Row],[temperatuur]])+18.151</f>
        <v>14.348478991596638</v>
      </c>
      <c r="G8006" s="7">
        <f>Data[[#This Row],[Tintern ]]-Data[[#This Row],[temperatuur]]</f>
        <v>-3.7515210084033637</v>
      </c>
      <c r="H8006" s="7">
        <f>ROUND(IF(Data[[#This Row],[deltaT]]&gt;0,(Data[[#This Row],[Tintern ]]-Data[[#This Row],[temperatuur]])*Uitgangspunten!$B$9,0),1)</f>
        <v>0</v>
      </c>
      <c r="I8006"/>
      <c r="J8006"/>
      <c r="K8006" s="6"/>
      <c r="O8006" s="5"/>
      <c r="P8006" s="8"/>
      <c r="U8006"/>
      <c r="V8006"/>
    </row>
    <row r="8007" spans="1:22" x14ac:dyDescent="0.25">
      <c r="A8007">
        <v>2001</v>
      </c>
      <c r="B8007">
        <v>8</v>
      </c>
      <c r="C8007">
        <v>21</v>
      </c>
      <c r="D8007">
        <v>22</v>
      </c>
      <c r="E8007" s="13">
        <v>18</v>
      </c>
      <c r="F8007" s="7">
        <f>(((20-15)/(MIN($E$2:$E$8761)-15))*Data[[#This Row],[temperatuur]])+18.151</f>
        <v>14.369487394957982</v>
      </c>
      <c r="G8007" s="7">
        <f>Data[[#This Row],[Tintern ]]-Data[[#This Row],[temperatuur]]</f>
        <v>-3.6305126050420178</v>
      </c>
      <c r="H8007" s="7">
        <f>ROUND(IF(Data[[#This Row],[deltaT]]&gt;0,(Data[[#This Row],[Tintern ]]-Data[[#This Row],[temperatuur]])*Uitgangspunten!$B$9,0),1)</f>
        <v>0</v>
      </c>
      <c r="I8007"/>
      <c r="J8007"/>
      <c r="K8007" s="6"/>
      <c r="O8007" s="5"/>
      <c r="P8007" s="8"/>
      <c r="U8007"/>
      <c r="V8007"/>
    </row>
    <row r="8008" spans="1:22" x14ac:dyDescent="0.25">
      <c r="A8008">
        <v>2001</v>
      </c>
      <c r="B8008">
        <v>8</v>
      </c>
      <c r="C8008">
        <v>21</v>
      </c>
      <c r="D8008">
        <v>23</v>
      </c>
      <c r="E8008" s="13">
        <v>17.5</v>
      </c>
      <c r="F8008" s="7">
        <f>(((20-15)/(MIN($E$2:$E$8761)-15))*Data[[#This Row],[temperatuur]])+18.151</f>
        <v>14.474529411764706</v>
      </c>
      <c r="G8008" s="7">
        <f>Data[[#This Row],[Tintern ]]-Data[[#This Row],[temperatuur]]</f>
        <v>-3.0254705882352937</v>
      </c>
      <c r="H8008" s="7">
        <f>ROUND(IF(Data[[#This Row],[deltaT]]&gt;0,(Data[[#This Row],[Tintern ]]-Data[[#This Row],[temperatuur]])*Uitgangspunten!$B$9,0),1)</f>
        <v>0</v>
      </c>
      <c r="I8008"/>
      <c r="J8008"/>
      <c r="K8008" s="6"/>
      <c r="O8008" s="5"/>
      <c r="P8008" s="8"/>
      <c r="U8008"/>
      <c r="V8008"/>
    </row>
    <row r="8009" spans="1:22" x14ac:dyDescent="0.25">
      <c r="A8009">
        <v>2001</v>
      </c>
      <c r="B8009">
        <v>8</v>
      </c>
      <c r="C8009">
        <v>21</v>
      </c>
      <c r="D8009">
        <v>24</v>
      </c>
      <c r="E8009" s="13">
        <v>16.100000000000001</v>
      </c>
      <c r="F8009" s="7">
        <f>(((20-15)/(MIN($E$2:$E$8761)-15))*Data[[#This Row],[temperatuur]])+18.151</f>
        <v>14.768647058823529</v>
      </c>
      <c r="G8009" s="7">
        <f>Data[[#This Row],[Tintern ]]-Data[[#This Row],[temperatuur]]</f>
        <v>-1.3313529411764726</v>
      </c>
      <c r="H8009" s="7">
        <f>ROUND(IF(Data[[#This Row],[deltaT]]&gt;0,(Data[[#This Row],[Tintern ]]-Data[[#This Row],[temperatuur]])*Uitgangspunten!$B$9,0),1)</f>
        <v>0</v>
      </c>
      <c r="I8009"/>
      <c r="J8009"/>
      <c r="K8009" s="6"/>
      <c r="O8009" s="5"/>
      <c r="P8009" s="8"/>
      <c r="U8009"/>
      <c r="V8009"/>
    </row>
    <row r="8010" spans="1:22" x14ac:dyDescent="0.25">
      <c r="A8010">
        <v>2001</v>
      </c>
      <c r="B8010">
        <v>8</v>
      </c>
      <c r="C8010">
        <v>22</v>
      </c>
      <c r="D8010">
        <v>1</v>
      </c>
      <c r="E8010" s="13">
        <v>15.5</v>
      </c>
      <c r="F8010" s="7">
        <f>(((20-15)/(MIN($E$2:$E$8761)-15))*Data[[#This Row],[temperatuur]])+18.151</f>
        <v>14.894697478991596</v>
      </c>
      <c r="G8010" s="7">
        <f>Data[[#This Row],[Tintern ]]-Data[[#This Row],[temperatuur]]</f>
        <v>-0.60530252100840443</v>
      </c>
      <c r="H8010" s="7">
        <f>ROUND(IF(Data[[#This Row],[deltaT]]&gt;0,(Data[[#This Row],[Tintern ]]-Data[[#This Row],[temperatuur]])*Uitgangspunten!$B$9,0),1)</f>
        <v>0</v>
      </c>
      <c r="I8010"/>
      <c r="J8010"/>
      <c r="K8010" s="6"/>
      <c r="O8010" s="5"/>
      <c r="P8010" s="8"/>
      <c r="U8010"/>
      <c r="V8010"/>
    </row>
    <row r="8011" spans="1:22" x14ac:dyDescent="0.25">
      <c r="A8011">
        <v>2001</v>
      </c>
      <c r="B8011">
        <v>8</v>
      </c>
      <c r="C8011">
        <v>22</v>
      </c>
      <c r="D8011">
        <v>2</v>
      </c>
      <c r="E8011" s="13">
        <v>15.3</v>
      </c>
      <c r="F8011" s="7">
        <f>(((20-15)/(MIN($E$2:$E$8761)-15))*Data[[#This Row],[temperatuur]])+18.151</f>
        <v>14.936714285714285</v>
      </c>
      <c r="G8011" s="7">
        <f>Data[[#This Row],[Tintern ]]-Data[[#This Row],[temperatuur]]</f>
        <v>-0.36328571428571621</v>
      </c>
      <c r="H8011" s="7">
        <f>ROUND(IF(Data[[#This Row],[deltaT]]&gt;0,(Data[[#This Row],[Tintern ]]-Data[[#This Row],[temperatuur]])*Uitgangspunten!$B$9,0),1)</f>
        <v>0</v>
      </c>
      <c r="I8011"/>
      <c r="J8011"/>
      <c r="K8011" s="6"/>
      <c r="O8011" s="5"/>
      <c r="P8011" s="8"/>
      <c r="U8011"/>
      <c r="V8011"/>
    </row>
    <row r="8012" spans="1:22" x14ac:dyDescent="0.25">
      <c r="A8012">
        <v>2001</v>
      </c>
      <c r="B8012">
        <v>8</v>
      </c>
      <c r="C8012">
        <v>22</v>
      </c>
      <c r="D8012">
        <v>3</v>
      </c>
      <c r="E8012" s="13">
        <v>15</v>
      </c>
      <c r="F8012" s="7">
        <f>(((20-15)/(MIN($E$2:$E$8761)-15))*Data[[#This Row],[temperatuur]])+18.151</f>
        <v>14.99973949579832</v>
      </c>
      <c r="G8012" s="7">
        <f>Data[[#This Row],[Tintern ]]-Data[[#This Row],[temperatuur]]</f>
        <v>-2.6050420168033384E-4</v>
      </c>
      <c r="H8012" s="7">
        <f>ROUND(IF(Data[[#This Row],[deltaT]]&gt;0,(Data[[#This Row],[Tintern ]]-Data[[#This Row],[temperatuur]])*Uitgangspunten!$B$9,0),1)</f>
        <v>0</v>
      </c>
      <c r="I8012"/>
      <c r="J8012"/>
      <c r="K8012" s="6"/>
      <c r="O8012" s="5"/>
      <c r="P8012" s="8"/>
      <c r="U8012"/>
      <c r="V8012"/>
    </row>
    <row r="8013" spans="1:22" x14ac:dyDescent="0.25">
      <c r="A8013">
        <v>2001</v>
      </c>
      <c r="B8013">
        <v>8</v>
      </c>
      <c r="C8013">
        <v>22</v>
      </c>
      <c r="D8013">
        <v>4</v>
      </c>
      <c r="E8013" s="13">
        <v>15.100000000000001</v>
      </c>
      <c r="F8013" s="7">
        <f>(((20-15)/(MIN($E$2:$E$8761)-15))*Data[[#This Row],[temperatuur]])+18.151</f>
        <v>14.978731092436973</v>
      </c>
      <c r="G8013" s="7">
        <f>Data[[#This Row],[Tintern ]]-Data[[#This Row],[temperatuur]]</f>
        <v>-0.12126890756302799</v>
      </c>
      <c r="H8013" s="7">
        <f>ROUND(IF(Data[[#This Row],[deltaT]]&gt;0,(Data[[#This Row],[Tintern ]]-Data[[#This Row],[temperatuur]])*Uitgangspunten!$B$9,0),1)</f>
        <v>0</v>
      </c>
      <c r="I8013"/>
      <c r="J8013"/>
      <c r="K8013" s="6"/>
      <c r="O8013" s="5"/>
      <c r="P8013" s="8"/>
      <c r="U8013"/>
      <c r="V8013"/>
    </row>
    <row r="8014" spans="1:22" x14ac:dyDescent="0.25">
      <c r="A8014">
        <v>2001</v>
      </c>
      <c r="B8014">
        <v>8</v>
      </c>
      <c r="C8014">
        <v>22</v>
      </c>
      <c r="D8014">
        <v>5</v>
      </c>
      <c r="E8014" s="13">
        <v>15.200000000000001</v>
      </c>
      <c r="F8014" s="7">
        <f>(((20-15)/(MIN($E$2:$E$8761)-15))*Data[[#This Row],[temperatuur]])+18.151</f>
        <v>14.957722689075631</v>
      </c>
      <c r="G8014" s="7">
        <f>Data[[#This Row],[Tintern ]]-Data[[#This Row],[temperatuur]]</f>
        <v>-0.24227731092437033</v>
      </c>
      <c r="H8014" s="7">
        <f>ROUND(IF(Data[[#This Row],[deltaT]]&gt;0,(Data[[#This Row],[Tintern ]]-Data[[#This Row],[temperatuur]])*Uitgangspunten!$B$9,0),1)</f>
        <v>0</v>
      </c>
      <c r="I8014"/>
      <c r="J8014"/>
      <c r="K8014" s="6"/>
      <c r="O8014" s="5"/>
      <c r="P8014" s="8"/>
      <c r="U8014"/>
      <c r="V8014"/>
    </row>
    <row r="8015" spans="1:22" x14ac:dyDescent="0.25">
      <c r="A8015">
        <v>2001</v>
      </c>
      <c r="B8015">
        <v>8</v>
      </c>
      <c r="C8015">
        <v>22</v>
      </c>
      <c r="D8015">
        <v>6</v>
      </c>
      <c r="E8015" s="13">
        <v>15.9</v>
      </c>
      <c r="F8015" s="7">
        <f>(((20-15)/(MIN($E$2:$E$8761)-15))*Data[[#This Row],[temperatuur]])+18.151</f>
        <v>14.810663865546218</v>
      </c>
      <c r="G8015" s="7">
        <f>Data[[#This Row],[Tintern ]]-Data[[#This Row],[temperatuur]]</f>
        <v>-1.0893361344537826</v>
      </c>
      <c r="H8015" s="7">
        <f>ROUND(IF(Data[[#This Row],[deltaT]]&gt;0,(Data[[#This Row],[Tintern ]]-Data[[#This Row],[temperatuur]])*Uitgangspunten!$B$9,0),1)</f>
        <v>0</v>
      </c>
      <c r="I8015"/>
      <c r="J8015"/>
      <c r="K8015" s="6"/>
      <c r="O8015" s="5"/>
      <c r="P8015" s="8"/>
      <c r="U8015"/>
      <c r="V8015"/>
    </row>
    <row r="8016" spans="1:22" x14ac:dyDescent="0.25">
      <c r="A8016">
        <v>2001</v>
      </c>
      <c r="B8016">
        <v>8</v>
      </c>
      <c r="C8016">
        <v>22</v>
      </c>
      <c r="D8016">
        <v>7</v>
      </c>
      <c r="E8016" s="13">
        <v>19.3</v>
      </c>
      <c r="F8016" s="7">
        <f>(((20-15)/(MIN($E$2:$E$8761)-15))*Data[[#This Row],[temperatuur]])+18.151</f>
        <v>14.096378151260504</v>
      </c>
      <c r="G8016" s="7">
        <f>Data[[#This Row],[Tintern ]]-Data[[#This Row],[temperatuur]]</f>
        <v>-5.2036218487394965</v>
      </c>
      <c r="H8016" s="7">
        <f>ROUND(IF(Data[[#This Row],[deltaT]]&gt;0,(Data[[#This Row],[Tintern ]]-Data[[#This Row],[temperatuur]])*Uitgangspunten!$B$9,0),1)</f>
        <v>0</v>
      </c>
      <c r="I8016"/>
      <c r="J8016"/>
      <c r="K8016" s="6"/>
      <c r="O8016" s="5"/>
      <c r="P8016" s="8"/>
      <c r="U8016"/>
      <c r="V8016"/>
    </row>
    <row r="8017" spans="1:22" x14ac:dyDescent="0.25">
      <c r="A8017">
        <v>2001</v>
      </c>
      <c r="B8017">
        <v>8</v>
      </c>
      <c r="C8017">
        <v>22</v>
      </c>
      <c r="D8017">
        <v>8</v>
      </c>
      <c r="E8017" s="13">
        <v>21.700000000000003</v>
      </c>
      <c r="F8017" s="7">
        <f>(((20-15)/(MIN($E$2:$E$8761)-15))*Data[[#This Row],[temperatuur]])+18.151</f>
        <v>13.592176470588235</v>
      </c>
      <c r="G8017" s="7">
        <f>Data[[#This Row],[Tintern ]]-Data[[#This Row],[temperatuur]]</f>
        <v>-8.1078235294117675</v>
      </c>
      <c r="H8017" s="7">
        <f>ROUND(IF(Data[[#This Row],[deltaT]]&gt;0,(Data[[#This Row],[Tintern ]]-Data[[#This Row],[temperatuur]])*Uitgangspunten!$B$9,0),1)</f>
        <v>0</v>
      </c>
      <c r="I8017"/>
      <c r="J8017"/>
      <c r="K8017" s="6"/>
      <c r="O8017" s="5"/>
      <c r="P8017" s="8"/>
      <c r="U8017"/>
      <c r="V8017"/>
    </row>
    <row r="8018" spans="1:22" x14ac:dyDescent="0.25">
      <c r="A8018">
        <v>2001</v>
      </c>
      <c r="B8018">
        <v>8</v>
      </c>
      <c r="C8018">
        <v>22</v>
      </c>
      <c r="D8018">
        <v>9</v>
      </c>
      <c r="E8018" s="13">
        <v>22.6</v>
      </c>
      <c r="F8018" s="7">
        <f>(((20-15)/(MIN($E$2:$E$8761)-15))*Data[[#This Row],[temperatuur]])+18.151</f>
        <v>13.403100840336133</v>
      </c>
      <c r="G8018" s="7">
        <f>Data[[#This Row],[Tintern ]]-Data[[#This Row],[temperatuur]]</f>
        <v>-9.1968991596638681</v>
      </c>
      <c r="H8018" s="7">
        <f>ROUND(IF(Data[[#This Row],[deltaT]]&gt;0,(Data[[#This Row],[Tintern ]]-Data[[#This Row],[temperatuur]])*Uitgangspunten!$B$9,0),1)</f>
        <v>0</v>
      </c>
      <c r="I8018">
        <f>(MAX(E7994:E8017)+MIN(E7994:E8017))/20</f>
        <v>1.9750000000000001</v>
      </c>
      <c r="J8018"/>
      <c r="K8018" s="6"/>
      <c r="O8018" s="5"/>
      <c r="P8018" s="8"/>
      <c r="U8018"/>
      <c r="V8018"/>
    </row>
    <row r="8019" spans="1:22" x14ac:dyDescent="0.25">
      <c r="A8019">
        <v>2001</v>
      </c>
      <c r="B8019">
        <v>8</v>
      </c>
      <c r="C8019">
        <v>22</v>
      </c>
      <c r="D8019">
        <v>10</v>
      </c>
      <c r="E8019" s="13">
        <v>24</v>
      </c>
      <c r="F8019" s="7">
        <f>(((20-15)/(MIN($E$2:$E$8761)-15))*Data[[#This Row],[temperatuur]])+18.151</f>
        <v>13.108983193277311</v>
      </c>
      <c r="G8019" s="7">
        <f>Data[[#This Row],[Tintern ]]-Data[[#This Row],[temperatuur]]</f>
        <v>-10.891016806722689</v>
      </c>
      <c r="H8019" s="7">
        <f>ROUND(IF(Data[[#This Row],[deltaT]]&gt;0,(Data[[#This Row],[Tintern ]]-Data[[#This Row],[temperatuur]])*Uitgangspunten!$B$9,0),1)</f>
        <v>0</v>
      </c>
      <c r="I8019"/>
      <c r="J8019"/>
      <c r="K8019" s="6"/>
      <c r="O8019" s="5"/>
      <c r="P8019" s="8"/>
      <c r="U8019"/>
      <c r="V8019"/>
    </row>
    <row r="8020" spans="1:22" x14ac:dyDescent="0.25">
      <c r="A8020">
        <v>2001</v>
      </c>
      <c r="B8020">
        <v>8</v>
      </c>
      <c r="C8020">
        <v>22</v>
      </c>
      <c r="D8020">
        <v>11</v>
      </c>
      <c r="E8020" s="13">
        <v>25.200000000000003</v>
      </c>
      <c r="F8020" s="7">
        <f>(((20-15)/(MIN($E$2:$E$8761)-15))*Data[[#This Row],[temperatuur]])+18.151</f>
        <v>12.856882352941176</v>
      </c>
      <c r="G8020" s="7">
        <f>Data[[#This Row],[Tintern ]]-Data[[#This Row],[temperatuur]]</f>
        <v>-12.343117647058827</v>
      </c>
      <c r="H8020" s="7">
        <f>ROUND(IF(Data[[#This Row],[deltaT]]&gt;0,(Data[[#This Row],[Tintern ]]-Data[[#This Row],[temperatuur]])*Uitgangspunten!$B$9,0),1)</f>
        <v>0</v>
      </c>
      <c r="I8020"/>
      <c r="J8020"/>
      <c r="K8020" s="6"/>
      <c r="O8020" s="5"/>
      <c r="P8020" s="8"/>
      <c r="U8020"/>
      <c r="V8020"/>
    </row>
    <row r="8021" spans="1:22" x14ac:dyDescent="0.25">
      <c r="A8021">
        <v>2001</v>
      </c>
      <c r="B8021">
        <v>8</v>
      </c>
      <c r="C8021">
        <v>22</v>
      </c>
      <c r="D8021">
        <v>12</v>
      </c>
      <c r="E8021" s="13">
        <v>26.3</v>
      </c>
      <c r="F8021" s="7">
        <f>(((20-15)/(MIN($E$2:$E$8761)-15))*Data[[#This Row],[temperatuur]])+18.151</f>
        <v>12.625789915966386</v>
      </c>
      <c r="G8021" s="7">
        <f>Data[[#This Row],[Tintern ]]-Data[[#This Row],[temperatuur]]</f>
        <v>-13.674210084033614</v>
      </c>
      <c r="H8021" s="7">
        <f>ROUND(IF(Data[[#This Row],[deltaT]]&gt;0,(Data[[#This Row],[Tintern ]]-Data[[#This Row],[temperatuur]])*Uitgangspunten!$B$9,0),1)</f>
        <v>0</v>
      </c>
      <c r="I8021"/>
      <c r="J8021"/>
      <c r="K8021" s="6"/>
      <c r="O8021" s="5"/>
      <c r="P8021" s="8"/>
      <c r="U8021"/>
      <c r="V8021"/>
    </row>
    <row r="8022" spans="1:22" x14ac:dyDescent="0.25">
      <c r="A8022">
        <v>2001</v>
      </c>
      <c r="B8022">
        <v>8</v>
      </c>
      <c r="C8022">
        <v>22</v>
      </c>
      <c r="D8022">
        <v>13</v>
      </c>
      <c r="E8022" s="13">
        <v>27.400000000000002</v>
      </c>
      <c r="F8022" s="7">
        <f>(((20-15)/(MIN($E$2:$E$8761)-15))*Data[[#This Row],[temperatuur]])+18.151</f>
        <v>12.394697478991596</v>
      </c>
      <c r="G8022" s="7">
        <f>Data[[#This Row],[Tintern ]]-Data[[#This Row],[temperatuur]]</f>
        <v>-15.005302521008407</v>
      </c>
      <c r="H8022" s="7">
        <f>ROUND(IF(Data[[#This Row],[deltaT]]&gt;0,(Data[[#This Row],[Tintern ]]-Data[[#This Row],[temperatuur]])*Uitgangspunten!$B$9,0),1)</f>
        <v>0</v>
      </c>
      <c r="I8022"/>
      <c r="J8022"/>
      <c r="K8022" s="6"/>
      <c r="O8022" s="5"/>
      <c r="P8022" s="8"/>
      <c r="U8022"/>
      <c r="V8022"/>
    </row>
    <row r="8023" spans="1:22" x14ac:dyDescent="0.25">
      <c r="A8023">
        <v>2001</v>
      </c>
      <c r="B8023">
        <v>8</v>
      </c>
      <c r="C8023">
        <v>22</v>
      </c>
      <c r="D8023">
        <v>14</v>
      </c>
      <c r="E8023" s="13">
        <v>27.700000000000003</v>
      </c>
      <c r="F8023" s="7">
        <f>(((20-15)/(MIN($E$2:$E$8761)-15))*Data[[#This Row],[temperatuur]])+18.151</f>
        <v>12.331672268907562</v>
      </c>
      <c r="G8023" s="7">
        <f>Data[[#This Row],[Tintern ]]-Data[[#This Row],[temperatuur]]</f>
        <v>-15.368327731092441</v>
      </c>
      <c r="H8023" s="7">
        <f>ROUND(IF(Data[[#This Row],[deltaT]]&gt;0,(Data[[#This Row],[Tintern ]]-Data[[#This Row],[temperatuur]])*Uitgangspunten!$B$9,0),1)</f>
        <v>0</v>
      </c>
      <c r="I8023"/>
      <c r="J8023"/>
      <c r="K8023" s="6"/>
      <c r="O8023" s="5"/>
      <c r="P8023" s="8"/>
      <c r="U8023"/>
      <c r="V8023"/>
    </row>
    <row r="8024" spans="1:22" x14ac:dyDescent="0.25">
      <c r="A8024">
        <v>2001</v>
      </c>
      <c r="B8024">
        <v>8</v>
      </c>
      <c r="C8024">
        <v>22</v>
      </c>
      <c r="D8024">
        <v>15</v>
      </c>
      <c r="E8024" s="13">
        <v>27</v>
      </c>
      <c r="F8024" s="7">
        <f>(((20-15)/(MIN($E$2:$E$8761)-15))*Data[[#This Row],[temperatuur]])+18.151</f>
        <v>12.478731092436973</v>
      </c>
      <c r="G8024" s="7">
        <f>Data[[#This Row],[Tintern ]]-Data[[#This Row],[temperatuur]]</f>
        <v>-14.521268907563027</v>
      </c>
      <c r="H8024" s="7">
        <f>ROUND(IF(Data[[#This Row],[deltaT]]&gt;0,(Data[[#This Row],[Tintern ]]-Data[[#This Row],[temperatuur]])*Uitgangspunten!$B$9,0),1)</f>
        <v>0</v>
      </c>
      <c r="I8024"/>
      <c r="J8024"/>
      <c r="K8024" s="6"/>
      <c r="O8024" s="5"/>
      <c r="P8024" s="8"/>
      <c r="U8024"/>
      <c r="V8024"/>
    </row>
    <row r="8025" spans="1:22" x14ac:dyDescent="0.25">
      <c r="A8025">
        <v>2001</v>
      </c>
      <c r="B8025">
        <v>8</v>
      </c>
      <c r="C8025">
        <v>22</v>
      </c>
      <c r="D8025">
        <v>16</v>
      </c>
      <c r="E8025" s="13">
        <v>25.200000000000003</v>
      </c>
      <c r="F8025" s="7">
        <f>(((20-15)/(MIN($E$2:$E$8761)-15))*Data[[#This Row],[temperatuur]])+18.151</f>
        <v>12.856882352941176</v>
      </c>
      <c r="G8025" s="7">
        <f>Data[[#This Row],[Tintern ]]-Data[[#This Row],[temperatuur]]</f>
        <v>-12.343117647058827</v>
      </c>
      <c r="H8025" s="7">
        <f>ROUND(IF(Data[[#This Row],[deltaT]]&gt;0,(Data[[#This Row],[Tintern ]]-Data[[#This Row],[temperatuur]])*Uitgangspunten!$B$9,0),1)</f>
        <v>0</v>
      </c>
      <c r="I8025"/>
      <c r="J8025"/>
      <c r="K8025" s="6"/>
      <c r="O8025" s="5"/>
      <c r="P8025" s="8"/>
      <c r="U8025"/>
      <c r="V8025"/>
    </row>
    <row r="8026" spans="1:22" x14ac:dyDescent="0.25">
      <c r="A8026">
        <v>2001</v>
      </c>
      <c r="B8026">
        <v>8</v>
      </c>
      <c r="C8026">
        <v>22</v>
      </c>
      <c r="D8026">
        <v>17</v>
      </c>
      <c r="E8026" s="13">
        <v>23.3</v>
      </c>
      <c r="F8026" s="7">
        <f>(((20-15)/(MIN($E$2:$E$8761)-15))*Data[[#This Row],[temperatuur]])+18.151</f>
        <v>13.256042016806722</v>
      </c>
      <c r="G8026" s="7">
        <f>Data[[#This Row],[Tintern ]]-Data[[#This Row],[temperatuur]]</f>
        <v>-10.043957983193279</v>
      </c>
      <c r="H8026" s="7">
        <f>ROUND(IF(Data[[#This Row],[deltaT]]&gt;0,(Data[[#This Row],[Tintern ]]-Data[[#This Row],[temperatuur]])*Uitgangspunten!$B$9,0),1)</f>
        <v>0</v>
      </c>
      <c r="I8026"/>
      <c r="J8026"/>
      <c r="K8026" s="6"/>
      <c r="O8026" s="5"/>
      <c r="P8026" s="8"/>
      <c r="U8026"/>
      <c r="V8026"/>
    </row>
    <row r="8027" spans="1:22" x14ac:dyDescent="0.25">
      <c r="A8027">
        <v>2001</v>
      </c>
      <c r="B8027">
        <v>8</v>
      </c>
      <c r="C8027">
        <v>22</v>
      </c>
      <c r="D8027">
        <v>18</v>
      </c>
      <c r="E8027" s="13">
        <v>22.5</v>
      </c>
      <c r="F8027" s="7">
        <f>(((20-15)/(MIN($E$2:$E$8761)-15))*Data[[#This Row],[temperatuur]])+18.151</f>
        <v>13.42410924369748</v>
      </c>
      <c r="G8027" s="7">
        <f>Data[[#This Row],[Tintern ]]-Data[[#This Row],[temperatuur]]</f>
        <v>-9.0758907563025204</v>
      </c>
      <c r="H8027" s="7">
        <f>ROUND(IF(Data[[#This Row],[deltaT]]&gt;0,(Data[[#This Row],[Tintern ]]-Data[[#This Row],[temperatuur]])*Uitgangspunten!$B$9,0),1)</f>
        <v>0</v>
      </c>
      <c r="I8027"/>
      <c r="J8027"/>
      <c r="K8027" s="6"/>
      <c r="O8027" s="5"/>
      <c r="P8027" s="8"/>
      <c r="U8027"/>
      <c r="V8027"/>
    </row>
    <row r="8028" spans="1:22" x14ac:dyDescent="0.25">
      <c r="A8028">
        <v>2001</v>
      </c>
      <c r="B8028">
        <v>8</v>
      </c>
      <c r="C8028">
        <v>22</v>
      </c>
      <c r="D8028">
        <v>19</v>
      </c>
      <c r="E8028" s="13">
        <v>21.5</v>
      </c>
      <c r="F8028" s="7">
        <f>(((20-15)/(MIN($E$2:$E$8761)-15))*Data[[#This Row],[temperatuur]])+18.151</f>
        <v>13.634193277310924</v>
      </c>
      <c r="G8028" s="7">
        <f>Data[[#This Row],[Tintern ]]-Data[[#This Row],[temperatuur]]</f>
        <v>-7.8658067226890758</v>
      </c>
      <c r="H8028" s="7">
        <f>ROUND(IF(Data[[#This Row],[deltaT]]&gt;0,(Data[[#This Row],[Tintern ]]-Data[[#This Row],[temperatuur]])*Uitgangspunten!$B$9,0),1)</f>
        <v>0</v>
      </c>
      <c r="I8028"/>
      <c r="J8028"/>
      <c r="K8028" s="6"/>
      <c r="O8028" s="5"/>
      <c r="P8028" s="8"/>
      <c r="U8028"/>
      <c r="V8028"/>
    </row>
    <row r="8029" spans="1:22" x14ac:dyDescent="0.25">
      <c r="A8029">
        <v>2001</v>
      </c>
      <c r="B8029">
        <v>8</v>
      </c>
      <c r="C8029">
        <v>22</v>
      </c>
      <c r="D8029">
        <v>20</v>
      </c>
      <c r="E8029" s="13">
        <v>21.400000000000002</v>
      </c>
      <c r="F8029" s="7">
        <f>(((20-15)/(MIN($E$2:$E$8761)-15))*Data[[#This Row],[temperatuur]])+18.151</f>
        <v>13.655201680672267</v>
      </c>
      <c r="G8029" s="7">
        <f>Data[[#This Row],[Tintern ]]-Data[[#This Row],[temperatuur]]</f>
        <v>-7.7447983193277352</v>
      </c>
      <c r="H8029" s="7">
        <f>ROUND(IF(Data[[#This Row],[deltaT]]&gt;0,(Data[[#This Row],[Tintern ]]-Data[[#This Row],[temperatuur]])*Uitgangspunten!$B$9,0),1)</f>
        <v>0</v>
      </c>
      <c r="I8029"/>
      <c r="J8029"/>
      <c r="K8029" s="6"/>
      <c r="O8029" s="5"/>
      <c r="P8029" s="8"/>
      <c r="U8029"/>
      <c r="V8029"/>
    </row>
    <row r="8030" spans="1:22" x14ac:dyDescent="0.25">
      <c r="A8030">
        <v>2001</v>
      </c>
      <c r="B8030">
        <v>8</v>
      </c>
      <c r="C8030">
        <v>22</v>
      </c>
      <c r="D8030">
        <v>21</v>
      </c>
      <c r="E8030" s="13">
        <v>20.900000000000002</v>
      </c>
      <c r="F8030" s="7">
        <f>(((20-15)/(MIN($E$2:$E$8761)-15))*Data[[#This Row],[temperatuur]])+18.151</f>
        <v>13.760243697478991</v>
      </c>
      <c r="G8030" s="7">
        <f>Data[[#This Row],[Tintern ]]-Data[[#This Row],[temperatuur]]</f>
        <v>-7.1397563025210111</v>
      </c>
      <c r="H8030" s="7">
        <f>ROUND(IF(Data[[#This Row],[deltaT]]&gt;0,(Data[[#This Row],[Tintern ]]-Data[[#This Row],[temperatuur]])*Uitgangspunten!$B$9,0),1)</f>
        <v>0</v>
      </c>
      <c r="I8030"/>
      <c r="J8030"/>
      <c r="K8030" s="6"/>
      <c r="O8030" s="5"/>
      <c r="P8030" s="8"/>
      <c r="U8030"/>
      <c r="V8030"/>
    </row>
    <row r="8031" spans="1:22" x14ac:dyDescent="0.25">
      <c r="A8031">
        <v>2001</v>
      </c>
      <c r="B8031">
        <v>8</v>
      </c>
      <c r="C8031">
        <v>22</v>
      </c>
      <c r="D8031">
        <v>22</v>
      </c>
      <c r="E8031" s="13">
        <v>20.5</v>
      </c>
      <c r="F8031" s="7">
        <f>(((20-15)/(MIN($E$2:$E$8761)-15))*Data[[#This Row],[temperatuur]])+18.151</f>
        <v>13.844277310924369</v>
      </c>
      <c r="G8031" s="7">
        <f>Data[[#This Row],[Tintern ]]-Data[[#This Row],[temperatuur]]</f>
        <v>-6.6557226890756311</v>
      </c>
      <c r="H8031" s="7">
        <f>ROUND(IF(Data[[#This Row],[deltaT]]&gt;0,(Data[[#This Row],[Tintern ]]-Data[[#This Row],[temperatuur]])*Uitgangspunten!$B$9,0),1)</f>
        <v>0</v>
      </c>
      <c r="I8031"/>
      <c r="J8031"/>
      <c r="K8031" s="6"/>
      <c r="O8031" s="5"/>
      <c r="P8031" s="8"/>
      <c r="U8031"/>
      <c r="V8031"/>
    </row>
    <row r="8032" spans="1:22" x14ac:dyDescent="0.25">
      <c r="A8032">
        <v>2001</v>
      </c>
      <c r="B8032">
        <v>8</v>
      </c>
      <c r="C8032">
        <v>22</v>
      </c>
      <c r="D8032">
        <v>23</v>
      </c>
      <c r="E8032" s="13">
        <v>19.8</v>
      </c>
      <c r="F8032" s="7">
        <f>(((20-15)/(MIN($E$2:$E$8761)-15))*Data[[#This Row],[temperatuur]])+18.151</f>
        <v>13.991336134453782</v>
      </c>
      <c r="G8032" s="7">
        <f>Data[[#This Row],[Tintern ]]-Data[[#This Row],[temperatuur]]</f>
        <v>-5.8086638655462188</v>
      </c>
      <c r="H8032" s="7">
        <f>ROUND(IF(Data[[#This Row],[deltaT]]&gt;0,(Data[[#This Row],[Tintern ]]-Data[[#This Row],[temperatuur]])*Uitgangspunten!$B$9,0),1)</f>
        <v>0</v>
      </c>
      <c r="I8032"/>
      <c r="J8032"/>
      <c r="K8032" s="6"/>
      <c r="O8032" s="5"/>
      <c r="P8032" s="8"/>
      <c r="U8032"/>
      <c r="V8032"/>
    </row>
    <row r="8033" spans="1:22" x14ac:dyDescent="0.25">
      <c r="A8033">
        <v>2001</v>
      </c>
      <c r="B8033">
        <v>8</v>
      </c>
      <c r="C8033">
        <v>22</v>
      </c>
      <c r="D8033">
        <v>24</v>
      </c>
      <c r="E8033" s="13">
        <v>19.900000000000002</v>
      </c>
      <c r="F8033" s="7">
        <f>(((20-15)/(MIN($E$2:$E$8761)-15))*Data[[#This Row],[temperatuur]])+18.151</f>
        <v>13.970327731092436</v>
      </c>
      <c r="G8033" s="7">
        <f>Data[[#This Row],[Tintern ]]-Data[[#This Row],[temperatuur]]</f>
        <v>-5.9296722689075665</v>
      </c>
      <c r="H8033" s="7">
        <f>ROUND(IF(Data[[#This Row],[deltaT]]&gt;0,(Data[[#This Row],[Tintern ]]-Data[[#This Row],[temperatuur]])*Uitgangspunten!$B$9,0),1)</f>
        <v>0</v>
      </c>
      <c r="I8033"/>
      <c r="J8033"/>
      <c r="K8033" s="6"/>
      <c r="O8033" s="5"/>
      <c r="P8033" s="8"/>
      <c r="U8033"/>
      <c r="V8033"/>
    </row>
    <row r="8034" spans="1:22" x14ac:dyDescent="0.25">
      <c r="A8034">
        <v>2001</v>
      </c>
      <c r="B8034">
        <v>8</v>
      </c>
      <c r="C8034">
        <v>23</v>
      </c>
      <c r="D8034">
        <v>1</v>
      </c>
      <c r="E8034" s="13">
        <v>18.7</v>
      </c>
      <c r="F8034" s="7">
        <f>(((20-15)/(MIN($E$2:$E$8761)-15))*Data[[#This Row],[temperatuur]])+18.151</f>
        <v>14.222428571428571</v>
      </c>
      <c r="G8034" s="7">
        <f>Data[[#This Row],[Tintern ]]-Data[[#This Row],[temperatuur]]</f>
        <v>-4.4775714285714283</v>
      </c>
      <c r="H8034" s="7">
        <f>ROUND(IF(Data[[#This Row],[deltaT]]&gt;0,(Data[[#This Row],[Tintern ]]-Data[[#This Row],[temperatuur]])*Uitgangspunten!$B$9,0),1)</f>
        <v>0</v>
      </c>
      <c r="I8034"/>
      <c r="J8034"/>
      <c r="K8034" s="6"/>
      <c r="O8034" s="5"/>
      <c r="P8034" s="8"/>
      <c r="U8034"/>
      <c r="V8034"/>
    </row>
    <row r="8035" spans="1:22" x14ac:dyDescent="0.25">
      <c r="A8035">
        <v>2001</v>
      </c>
      <c r="B8035">
        <v>8</v>
      </c>
      <c r="C8035">
        <v>23</v>
      </c>
      <c r="D8035">
        <v>2</v>
      </c>
      <c r="E8035" s="13">
        <v>18.100000000000001</v>
      </c>
      <c r="F8035" s="7">
        <f>(((20-15)/(MIN($E$2:$E$8761)-15))*Data[[#This Row],[temperatuur]])+18.151</f>
        <v>14.348478991596638</v>
      </c>
      <c r="G8035" s="7">
        <f>Data[[#This Row],[Tintern ]]-Data[[#This Row],[temperatuur]]</f>
        <v>-3.7515210084033637</v>
      </c>
      <c r="H8035" s="7">
        <f>ROUND(IF(Data[[#This Row],[deltaT]]&gt;0,(Data[[#This Row],[Tintern ]]-Data[[#This Row],[temperatuur]])*Uitgangspunten!$B$9,0),1)</f>
        <v>0</v>
      </c>
      <c r="I8035"/>
      <c r="J8035"/>
      <c r="K8035" s="6"/>
      <c r="O8035" s="5"/>
      <c r="P8035" s="8"/>
      <c r="U8035"/>
      <c r="V8035"/>
    </row>
    <row r="8036" spans="1:22" x14ac:dyDescent="0.25">
      <c r="A8036">
        <v>2001</v>
      </c>
      <c r="B8036">
        <v>8</v>
      </c>
      <c r="C8036">
        <v>23</v>
      </c>
      <c r="D8036">
        <v>3</v>
      </c>
      <c r="E8036" s="13">
        <v>18.2</v>
      </c>
      <c r="F8036" s="7">
        <f>(((20-15)/(MIN($E$2:$E$8761)-15))*Data[[#This Row],[temperatuur]])+18.151</f>
        <v>14.327470588235293</v>
      </c>
      <c r="G8036" s="7">
        <f>Data[[#This Row],[Tintern ]]-Data[[#This Row],[temperatuur]]</f>
        <v>-3.872529411764706</v>
      </c>
      <c r="H8036" s="7">
        <f>ROUND(IF(Data[[#This Row],[deltaT]]&gt;0,(Data[[#This Row],[Tintern ]]-Data[[#This Row],[temperatuur]])*Uitgangspunten!$B$9,0),1)</f>
        <v>0</v>
      </c>
      <c r="I8036"/>
      <c r="J8036"/>
      <c r="K8036" s="6"/>
      <c r="O8036" s="5"/>
      <c r="P8036" s="8"/>
      <c r="U8036"/>
      <c r="V8036"/>
    </row>
    <row r="8037" spans="1:22" x14ac:dyDescent="0.25">
      <c r="A8037">
        <v>2001</v>
      </c>
      <c r="B8037">
        <v>8</v>
      </c>
      <c r="C8037">
        <v>23</v>
      </c>
      <c r="D8037">
        <v>4</v>
      </c>
      <c r="E8037" s="13">
        <v>18.400000000000002</v>
      </c>
      <c r="F8037" s="7">
        <f>(((20-15)/(MIN($E$2:$E$8761)-15))*Data[[#This Row],[temperatuur]])+18.151</f>
        <v>14.285453781512604</v>
      </c>
      <c r="G8037" s="7">
        <f>Data[[#This Row],[Tintern ]]-Data[[#This Row],[temperatuur]]</f>
        <v>-4.1145462184873978</v>
      </c>
      <c r="H8037" s="7">
        <f>ROUND(IF(Data[[#This Row],[deltaT]]&gt;0,(Data[[#This Row],[Tintern ]]-Data[[#This Row],[temperatuur]])*Uitgangspunten!$B$9,0),1)</f>
        <v>0</v>
      </c>
      <c r="I8037"/>
      <c r="J8037"/>
      <c r="K8037" s="6"/>
      <c r="O8037" s="5"/>
      <c r="P8037" s="8"/>
      <c r="U8037"/>
      <c r="V8037"/>
    </row>
    <row r="8038" spans="1:22" x14ac:dyDescent="0.25">
      <c r="A8038">
        <v>2001</v>
      </c>
      <c r="B8038">
        <v>8</v>
      </c>
      <c r="C8038">
        <v>23</v>
      </c>
      <c r="D8038">
        <v>5</v>
      </c>
      <c r="E8038" s="13">
        <v>18.2</v>
      </c>
      <c r="F8038" s="7">
        <f>(((20-15)/(MIN($E$2:$E$8761)-15))*Data[[#This Row],[temperatuur]])+18.151</f>
        <v>14.327470588235293</v>
      </c>
      <c r="G8038" s="7">
        <f>Data[[#This Row],[Tintern ]]-Data[[#This Row],[temperatuur]]</f>
        <v>-3.872529411764706</v>
      </c>
      <c r="H8038" s="7">
        <f>ROUND(IF(Data[[#This Row],[deltaT]]&gt;0,(Data[[#This Row],[Tintern ]]-Data[[#This Row],[temperatuur]])*Uitgangspunten!$B$9,0),1)</f>
        <v>0</v>
      </c>
      <c r="I8038"/>
      <c r="J8038"/>
      <c r="K8038" s="6"/>
      <c r="O8038" s="5"/>
      <c r="P8038" s="8"/>
      <c r="U8038"/>
      <c r="V8038"/>
    </row>
    <row r="8039" spans="1:22" x14ac:dyDescent="0.25">
      <c r="A8039">
        <v>2001</v>
      </c>
      <c r="B8039">
        <v>8</v>
      </c>
      <c r="C8039">
        <v>23</v>
      </c>
      <c r="D8039">
        <v>6</v>
      </c>
      <c r="E8039" s="13">
        <v>19.100000000000001</v>
      </c>
      <c r="F8039" s="7">
        <f>(((20-15)/(MIN($E$2:$E$8761)-15))*Data[[#This Row],[temperatuur]])+18.151</f>
        <v>14.138394957983193</v>
      </c>
      <c r="G8039" s="7">
        <f>Data[[#This Row],[Tintern ]]-Data[[#This Row],[temperatuur]]</f>
        <v>-4.9616050420168083</v>
      </c>
      <c r="H8039" s="7">
        <f>ROUND(IF(Data[[#This Row],[deltaT]]&gt;0,(Data[[#This Row],[Tintern ]]-Data[[#This Row],[temperatuur]])*Uitgangspunten!$B$9,0),1)</f>
        <v>0</v>
      </c>
      <c r="I8039"/>
      <c r="J8039"/>
      <c r="K8039" s="6"/>
      <c r="O8039" s="5"/>
      <c r="P8039" s="8"/>
      <c r="U8039"/>
      <c r="V8039"/>
    </row>
    <row r="8040" spans="1:22" x14ac:dyDescent="0.25">
      <c r="A8040">
        <v>2001</v>
      </c>
      <c r="B8040">
        <v>8</v>
      </c>
      <c r="C8040">
        <v>23</v>
      </c>
      <c r="D8040">
        <v>7</v>
      </c>
      <c r="E8040" s="13">
        <v>20.3</v>
      </c>
      <c r="F8040" s="7">
        <f>(((20-15)/(MIN($E$2:$E$8761)-15))*Data[[#This Row],[temperatuur]])+18.151</f>
        <v>13.886294117647058</v>
      </c>
      <c r="G8040" s="7">
        <f>Data[[#This Row],[Tintern ]]-Data[[#This Row],[temperatuur]]</f>
        <v>-6.4137058823529429</v>
      </c>
      <c r="H8040" s="7">
        <f>ROUND(IF(Data[[#This Row],[deltaT]]&gt;0,(Data[[#This Row],[Tintern ]]-Data[[#This Row],[temperatuur]])*Uitgangspunten!$B$9,0),1)</f>
        <v>0</v>
      </c>
      <c r="I8040"/>
      <c r="J8040"/>
      <c r="K8040" s="6"/>
      <c r="O8040" s="5"/>
      <c r="P8040" s="8"/>
      <c r="U8040"/>
      <c r="V8040"/>
    </row>
    <row r="8041" spans="1:22" x14ac:dyDescent="0.25">
      <c r="A8041">
        <v>2001</v>
      </c>
      <c r="B8041">
        <v>8</v>
      </c>
      <c r="C8041">
        <v>23</v>
      </c>
      <c r="D8041">
        <v>8</v>
      </c>
      <c r="E8041" s="13">
        <v>22.200000000000003</v>
      </c>
      <c r="F8041" s="7">
        <f>(((20-15)/(MIN($E$2:$E$8761)-15))*Data[[#This Row],[temperatuur]])+18.151</f>
        <v>13.487134453781511</v>
      </c>
      <c r="G8041" s="7">
        <f>Data[[#This Row],[Tintern ]]-Data[[#This Row],[temperatuur]]</f>
        <v>-8.7128655462184916</v>
      </c>
      <c r="H8041" s="7">
        <f>ROUND(IF(Data[[#This Row],[deltaT]]&gt;0,(Data[[#This Row],[Tintern ]]-Data[[#This Row],[temperatuur]])*Uitgangspunten!$B$9,0),1)</f>
        <v>0</v>
      </c>
      <c r="I8041"/>
      <c r="J8041"/>
      <c r="K8041" s="6"/>
      <c r="O8041" s="5"/>
      <c r="P8041" s="8"/>
      <c r="U8041"/>
      <c r="V8041"/>
    </row>
    <row r="8042" spans="1:22" x14ac:dyDescent="0.25">
      <c r="A8042">
        <v>2001</v>
      </c>
      <c r="B8042">
        <v>8</v>
      </c>
      <c r="C8042">
        <v>23</v>
      </c>
      <c r="D8042">
        <v>9</v>
      </c>
      <c r="E8042" s="13">
        <v>23.400000000000002</v>
      </c>
      <c r="F8042" s="7">
        <f>(((20-15)/(MIN($E$2:$E$8761)-15))*Data[[#This Row],[temperatuur]])+18.151</f>
        <v>13.235033613445378</v>
      </c>
      <c r="G8042" s="7">
        <f>Data[[#This Row],[Tintern ]]-Data[[#This Row],[temperatuur]]</f>
        <v>-10.164966386554624</v>
      </c>
      <c r="H8042" s="7">
        <f>ROUND(IF(Data[[#This Row],[deltaT]]&gt;0,(Data[[#This Row],[Tintern ]]-Data[[#This Row],[temperatuur]])*Uitgangspunten!$B$9,0),1)</f>
        <v>0</v>
      </c>
      <c r="I8042">
        <f>(MAX(E8018:E8041)+MIN(E8018:E8041))/20</f>
        <v>2.29</v>
      </c>
      <c r="J8042"/>
      <c r="K8042" s="6"/>
      <c r="O8042" s="5"/>
      <c r="P8042" s="8"/>
      <c r="U8042"/>
      <c r="V8042"/>
    </row>
    <row r="8043" spans="1:22" x14ac:dyDescent="0.25">
      <c r="A8043">
        <v>2001</v>
      </c>
      <c r="B8043">
        <v>8</v>
      </c>
      <c r="C8043">
        <v>23</v>
      </c>
      <c r="D8043">
        <v>10</v>
      </c>
      <c r="E8043" s="13">
        <v>24.900000000000002</v>
      </c>
      <c r="F8043" s="7">
        <f>(((20-15)/(MIN($E$2:$E$8761)-15))*Data[[#This Row],[temperatuur]])+18.151</f>
        <v>12.919907563025209</v>
      </c>
      <c r="G8043" s="7">
        <f>Data[[#This Row],[Tintern ]]-Data[[#This Row],[temperatuur]]</f>
        <v>-11.980092436974793</v>
      </c>
      <c r="H8043" s="7">
        <f>ROUND(IF(Data[[#This Row],[deltaT]]&gt;0,(Data[[#This Row],[Tintern ]]-Data[[#This Row],[temperatuur]])*Uitgangspunten!$B$9,0),1)</f>
        <v>0</v>
      </c>
      <c r="I8043"/>
      <c r="J8043"/>
      <c r="K8043" s="6"/>
      <c r="O8043" s="5"/>
      <c r="P8043" s="8"/>
      <c r="U8043"/>
      <c r="V8043"/>
    </row>
    <row r="8044" spans="1:22" x14ac:dyDescent="0.25">
      <c r="A8044">
        <v>2001</v>
      </c>
      <c r="B8044">
        <v>8</v>
      </c>
      <c r="C8044">
        <v>23</v>
      </c>
      <c r="D8044">
        <v>11</v>
      </c>
      <c r="E8044" s="13">
        <v>26.1</v>
      </c>
      <c r="F8044" s="7">
        <f>(((20-15)/(MIN($E$2:$E$8761)-15))*Data[[#This Row],[temperatuur]])+18.151</f>
        <v>12.667806722689075</v>
      </c>
      <c r="G8044" s="7">
        <f>Data[[#This Row],[Tintern ]]-Data[[#This Row],[temperatuur]]</f>
        <v>-13.432193277310926</v>
      </c>
      <c r="H8044" s="7">
        <f>ROUND(IF(Data[[#This Row],[deltaT]]&gt;0,(Data[[#This Row],[Tintern ]]-Data[[#This Row],[temperatuur]])*Uitgangspunten!$B$9,0),1)</f>
        <v>0</v>
      </c>
      <c r="I8044"/>
      <c r="J8044"/>
      <c r="K8044" s="6"/>
      <c r="O8044" s="5"/>
      <c r="P8044" s="8"/>
      <c r="U8044"/>
      <c r="V8044"/>
    </row>
    <row r="8045" spans="1:22" x14ac:dyDescent="0.25">
      <c r="A8045">
        <v>2001</v>
      </c>
      <c r="B8045">
        <v>8</v>
      </c>
      <c r="C8045">
        <v>23</v>
      </c>
      <c r="D8045">
        <v>12</v>
      </c>
      <c r="E8045" s="13">
        <v>27.1</v>
      </c>
      <c r="F8045" s="7">
        <f>(((20-15)/(MIN($E$2:$E$8761)-15))*Data[[#This Row],[temperatuur]])+18.151</f>
        <v>12.457722689075631</v>
      </c>
      <c r="G8045" s="7">
        <f>Data[[#This Row],[Tintern ]]-Data[[#This Row],[temperatuur]]</f>
        <v>-14.642277310924371</v>
      </c>
      <c r="H8045" s="7">
        <f>ROUND(IF(Data[[#This Row],[deltaT]]&gt;0,(Data[[#This Row],[Tintern ]]-Data[[#This Row],[temperatuur]])*Uitgangspunten!$B$9,0),1)</f>
        <v>0</v>
      </c>
      <c r="I8045"/>
      <c r="J8045"/>
      <c r="K8045" s="6"/>
      <c r="O8045" s="5"/>
      <c r="P8045" s="8"/>
      <c r="U8045"/>
      <c r="V8045"/>
    </row>
    <row r="8046" spans="1:22" x14ac:dyDescent="0.25">
      <c r="A8046">
        <v>2001</v>
      </c>
      <c r="B8046">
        <v>8</v>
      </c>
      <c r="C8046">
        <v>23</v>
      </c>
      <c r="D8046">
        <v>13</v>
      </c>
      <c r="E8046" s="13">
        <v>28</v>
      </c>
      <c r="F8046" s="7">
        <f>(((20-15)/(MIN($E$2:$E$8761)-15))*Data[[#This Row],[temperatuur]])+18.151</f>
        <v>12.268647058823529</v>
      </c>
      <c r="G8046" s="7">
        <f>Data[[#This Row],[Tintern ]]-Data[[#This Row],[temperatuur]]</f>
        <v>-15.731352941176471</v>
      </c>
      <c r="H8046" s="7">
        <f>ROUND(IF(Data[[#This Row],[deltaT]]&gt;0,(Data[[#This Row],[Tintern ]]-Data[[#This Row],[temperatuur]])*Uitgangspunten!$B$9,0),1)</f>
        <v>0</v>
      </c>
      <c r="I8046"/>
      <c r="J8046"/>
      <c r="K8046" s="6"/>
      <c r="O8046" s="5"/>
      <c r="P8046" s="8"/>
      <c r="U8046"/>
      <c r="V8046"/>
    </row>
    <row r="8047" spans="1:22" x14ac:dyDescent="0.25">
      <c r="A8047">
        <v>2001</v>
      </c>
      <c r="B8047">
        <v>8</v>
      </c>
      <c r="C8047">
        <v>23</v>
      </c>
      <c r="D8047">
        <v>14</v>
      </c>
      <c r="E8047" s="13">
        <v>28.700000000000003</v>
      </c>
      <c r="F8047" s="7">
        <f>(((20-15)/(MIN($E$2:$E$8761)-15))*Data[[#This Row],[temperatuur]])+18.151</f>
        <v>12.121588235294116</v>
      </c>
      <c r="G8047" s="7">
        <f>Data[[#This Row],[Tintern ]]-Data[[#This Row],[temperatuur]]</f>
        <v>-16.578411764705887</v>
      </c>
      <c r="H8047" s="7">
        <f>ROUND(IF(Data[[#This Row],[deltaT]]&gt;0,(Data[[#This Row],[Tintern ]]-Data[[#This Row],[temperatuur]])*Uitgangspunten!$B$9,0),1)</f>
        <v>0</v>
      </c>
      <c r="I8047"/>
      <c r="J8047"/>
      <c r="K8047" s="6"/>
      <c r="O8047" s="5"/>
      <c r="P8047" s="8"/>
      <c r="U8047"/>
      <c r="V8047"/>
    </row>
    <row r="8048" spans="1:22" x14ac:dyDescent="0.25">
      <c r="A8048">
        <v>2001</v>
      </c>
      <c r="B8048">
        <v>8</v>
      </c>
      <c r="C8048">
        <v>23</v>
      </c>
      <c r="D8048">
        <v>15</v>
      </c>
      <c r="E8048" s="13">
        <v>27.6</v>
      </c>
      <c r="F8048" s="7">
        <f>(((20-15)/(MIN($E$2:$E$8761)-15))*Data[[#This Row],[temperatuur]])+18.151</f>
        <v>12.352680672268907</v>
      </c>
      <c r="G8048" s="7">
        <f>Data[[#This Row],[Tintern ]]-Data[[#This Row],[temperatuur]]</f>
        <v>-15.247319327731095</v>
      </c>
      <c r="H8048" s="7">
        <f>ROUND(IF(Data[[#This Row],[deltaT]]&gt;0,(Data[[#This Row],[Tintern ]]-Data[[#This Row],[temperatuur]])*Uitgangspunten!$B$9,0),1)</f>
        <v>0</v>
      </c>
      <c r="I8048"/>
      <c r="J8048"/>
      <c r="K8048" s="6"/>
      <c r="O8048" s="5"/>
      <c r="P8048" s="8"/>
      <c r="U8048"/>
      <c r="V8048"/>
    </row>
    <row r="8049" spans="1:22" x14ac:dyDescent="0.25">
      <c r="A8049">
        <v>2001</v>
      </c>
      <c r="B8049">
        <v>8</v>
      </c>
      <c r="C8049">
        <v>23</v>
      </c>
      <c r="D8049">
        <v>16</v>
      </c>
      <c r="E8049" s="13">
        <v>27.3</v>
      </c>
      <c r="F8049" s="7">
        <f>(((20-15)/(MIN($E$2:$E$8761)-15))*Data[[#This Row],[temperatuur]])+18.151</f>
        <v>12.415705882352942</v>
      </c>
      <c r="G8049" s="7">
        <f>Data[[#This Row],[Tintern ]]-Data[[#This Row],[temperatuur]]</f>
        <v>-14.884294117647059</v>
      </c>
      <c r="H8049" s="7">
        <f>ROUND(IF(Data[[#This Row],[deltaT]]&gt;0,(Data[[#This Row],[Tintern ]]-Data[[#This Row],[temperatuur]])*Uitgangspunten!$B$9,0),1)</f>
        <v>0</v>
      </c>
      <c r="I8049"/>
      <c r="J8049"/>
      <c r="K8049" s="6"/>
      <c r="O8049" s="5"/>
      <c r="P8049" s="8"/>
      <c r="U8049"/>
      <c r="V8049"/>
    </row>
    <row r="8050" spans="1:22" x14ac:dyDescent="0.25">
      <c r="A8050">
        <v>2001</v>
      </c>
      <c r="B8050">
        <v>8</v>
      </c>
      <c r="C8050">
        <v>23</v>
      </c>
      <c r="D8050">
        <v>17</v>
      </c>
      <c r="E8050" s="13">
        <v>25.8</v>
      </c>
      <c r="F8050" s="7">
        <f>(((20-15)/(MIN($E$2:$E$8761)-15))*Data[[#This Row],[temperatuur]])+18.151</f>
        <v>12.730831932773109</v>
      </c>
      <c r="G8050" s="7">
        <f>Data[[#This Row],[Tintern ]]-Data[[#This Row],[temperatuur]]</f>
        <v>-13.069168067226892</v>
      </c>
      <c r="H8050" s="7">
        <f>ROUND(IF(Data[[#This Row],[deltaT]]&gt;0,(Data[[#This Row],[Tintern ]]-Data[[#This Row],[temperatuur]])*Uitgangspunten!$B$9,0),1)</f>
        <v>0</v>
      </c>
      <c r="I8050"/>
      <c r="J8050"/>
      <c r="K8050" s="6"/>
      <c r="O8050" s="5"/>
      <c r="P8050" s="8"/>
      <c r="U8050"/>
      <c r="V8050"/>
    </row>
    <row r="8051" spans="1:22" x14ac:dyDescent="0.25">
      <c r="A8051">
        <v>2001</v>
      </c>
      <c r="B8051">
        <v>8</v>
      </c>
      <c r="C8051">
        <v>23</v>
      </c>
      <c r="D8051">
        <v>18</v>
      </c>
      <c r="E8051" s="13">
        <v>23.8</v>
      </c>
      <c r="F8051" s="7">
        <f>(((20-15)/(MIN($E$2:$E$8761)-15))*Data[[#This Row],[temperatuur]])+18.151</f>
        <v>13.151</v>
      </c>
      <c r="G8051" s="7">
        <f>Data[[#This Row],[Tintern ]]-Data[[#This Row],[temperatuur]]</f>
        <v>-10.649000000000001</v>
      </c>
      <c r="H8051" s="7">
        <f>ROUND(IF(Data[[#This Row],[deltaT]]&gt;0,(Data[[#This Row],[Tintern ]]-Data[[#This Row],[temperatuur]])*Uitgangspunten!$B$9,0),1)</f>
        <v>0</v>
      </c>
      <c r="I8051"/>
      <c r="J8051"/>
      <c r="K8051" s="6"/>
      <c r="O8051" s="5"/>
      <c r="P8051" s="8"/>
      <c r="U8051"/>
      <c r="V8051"/>
    </row>
    <row r="8052" spans="1:22" x14ac:dyDescent="0.25">
      <c r="A8052">
        <v>2001</v>
      </c>
      <c r="B8052">
        <v>8</v>
      </c>
      <c r="C8052">
        <v>23</v>
      </c>
      <c r="D8052">
        <v>19</v>
      </c>
      <c r="E8052" s="13">
        <v>22.700000000000003</v>
      </c>
      <c r="F8052" s="7">
        <f>(((20-15)/(MIN($E$2:$E$8761)-15))*Data[[#This Row],[temperatuur]])+18.151</f>
        <v>13.382092436974789</v>
      </c>
      <c r="G8052" s="7">
        <f>Data[[#This Row],[Tintern ]]-Data[[#This Row],[temperatuur]]</f>
        <v>-9.3179075630252139</v>
      </c>
      <c r="H8052" s="7">
        <f>ROUND(IF(Data[[#This Row],[deltaT]]&gt;0,(Data[[#This Row],[Tintern ]]-Data[[#This Row],[temperatuur]])*Uitgangspunten!$B$9,0),1)</f>
        <v>0</v>
      </c>
      <c r="I8052"/>
      <c r="J8052"/>
      <c r="K8052" s="6"/>
      <c r="O8052" s="5"/>
      <c r="P8052" s="8"/>
      <c r="U8052"/>
      <c r="V8052"/>
    </row>
    <row r="8053" spans="1:22" x14ac:dyDescent="0.25">
      <c r="A8053">
        <v>2001</v>
      </c>
      <c r="B8053">
        <v>8</v>
      </c>
      <c r="C8053">
        <v>23</v>
      </c>
      <c r="D8053">
        <v>20</v>
      </c>
      <c r="E8053" s="13">
        <v>22</v>
      </c>
      <c r="F8053" s="7">
        <f>(((20-15)/(MIN($E$2:$E$8761)-15))*Data[[#This Row],[temperatuur]])+18.151</f>
        <v>13.5291512605042</v>
      </c>
      <c r="G8053" s="7">
        <f>Data[[#This Row],[Tintern ]]-Data[[#This Row],[temperatuur]]</f>
        <v>-8.4708487394957999</v>
      </c>
      <c r="H8053" s="7">
        <f>ROUND(IF(Data[[#This Row],[deltaT]]&gt;0,(Data[[#This Row],[Tintern ]]-Data[[#This Row],[temperatuur]])*Uitgangspunten!$B$9,0),1)</f>
        <v>0</v>
      </c>
      <c r="I8053"/>
      <c r="J8053"/>
      <c r="K8053" s="6"/>
      <c r="O8053" s="5"/>
      <c r="P8053" s="8"/>
      <c r="U8053"/>
      <c r="V8053"/>
    </row>
    <row r="8054" spans="1:22" x14ac:dyDescent="0.25">
      <c r="A8054">
        <v>2001</v>
      </c>
      <c r="B8054">
        <v>8</v>
      </c>
      <c r="C8054">
        <v>23</v>
      </c>
      <c r="D8054">
        <v>21</v>
      </c>
      <c r="E8054" s="13">
        <v>21.1</v>
      </c>
      <c r="F8054" s="7">
        <f>(((20-15)/(MIN($E$2:$E$8761)-15))*Data[[#This Row],[temperatuur]])+18.151</f>
        <v>13.718226890756302</v>
      </c>
      <c r="G8054" s="7">
        <f>Data[[#This Row],[Tintern ]]-Data[[#This Row],[temperatuur]]</f>
        <v>-7.3817731092436993</v>
      </c>
      <c r="H8054" s="7">
        <f>ROUND(IF(Data[[#This Row],[deltaT]]&gt;0,(Data[[#This Row],[Tintern ]]-Data[[#This Row],[temperatuur]])*Uitgangspunten!$B$9,0),1)</f>
        <v>0</v>
      </c>
      <c r="I8054"/>
      <c r="J8054"/>
      <c r="K8054" s="6"/>
      <c r="O8054" s="5"/>
      <c r="P8054" s="8"/>
      <c r="U8054"/>
      <c r="V8054"/>
    </row>
    <row r="8055" spans="1:22" x14ac:dyDescent="0.25">
      <c r="A8055">
        <v>2001</v>
      </c>
      <c r="B8055">
        <v>8</v>
      </c>
      <c r="C8055">
        <v>23</v>
      </c>
      <c r="D8055">
        <v>22</v>
      </c>
      <c r="E8055" s="13">
        <v>20.700000000000003</v>
      </c>
      <c r="F8055" s="7">
        <f>(((20-15)/(MIN($E$2:$E$8761)-15))*Data[[#This Row],[temperatuur]])+18.151</f>
        <v>13.80226050420168</v>
      </c>
      <c r="G8055" s="7">
        <f>Data[[#This Row],[Tintern ]]-Data[[#This Row],[temperatuur]]</f>
        <v>-6.8977394957983229</v>
      </c>
      <c r="H8055" s="7">
        <f>ROUND(IF(Data[[#This Row],[deltaT]]&gt;0,(Data[[#This Row],[Tintern ]]-Data[[#This Row],[temperatuur]])*Uitgangspunten!$B$9,0),1)</f>
        <v>0</v>
      </c>
      <c r="I8055"/>
      <c r="J8055"/>
      <c r="K8055" s="6"/>
      <c r="O8055" s="5"/>
      <c r="P8055" s="8"/>
      <c r="U8055"/>
      <c r="V8055"/>
    </row>
    <row r="8056" spans="1:22" x14ac:dyDescent="0.25">
      <c r="A8056">
        <v>2001</v>
      </c>
      <c r="B8056">
        <v>8</v>
      </c>
      <c r="C8056">
        <v>23</v>
      </c>
      <c r="D8056">
        <v>23</v>
      </c>
      <c r="E8056" s="13">
        <v>19.8</v>
      </c>
      <c r="F8056" s="7">
        <f>(((20-15)/(MIN($E$2:$E$8761)-15))*Data[[#This Row],[temperatuur]])+18.151</f>
        <v>13.991336134453782</v>
      </c>
      <c r="G8056" s="7">
        <f>Data[[#This Row],[Tintern ]]-Data[[#This Row],[temperatuur]]</f>
        <v>-5.8086638655462188</v>
      </c>
      <c r="H8056" s="7">
        <f>ROUND(IF(Data[[#This Row],[deltaT]]&gt;0,(Data[[#This Row],[Tintern ]]-Data[[#This Row],[temperatuur]])*Uitgangspunten!$B$9,0),1)</f>
        <v>0</v>
      </c>
      <c r="I8056"/>
      <c r="J8056"/>
      <c r="K8056" s="6"/>
      <c r="O8056" s="5"/>
      <c r="P8056" s="8"/>
      <c r="U8056"/>
      <c r="V8056"/>
    </row>
    <row r="8057" spans="1:22" x14ac:dyDescent="0.25">
      <c r="A8057">
        <v>2001</v>
      </c>
      <c r="B8057">
        <v>8</v>
      </c>
      <c r="C8057">
        <v>23</v>
      </c>
      <c r="D8057">
        <v>24</v>
      </c>
      <c r="E8057" s="13">
        <v>19.3</v>
      </c>
      <c r="F8057" s="7">
        <f>(((20-15)/(MIN($E$2:$E$8761)-15))*Data[[#This Row],[temperatuur]])+18.151</f>
        <v>14.096378151260504</v>
      </c>
      <c r="G8057" s="7">
        <f>Data[[#This Row],[Tintern ]]-Data[[#This Row],[temperatuur]]</f>
        <v>-5.2036218487394965</v>
      </c>
      <c r="H8057" s="7">
        <f>ROUND(IF(Data[[#This Row],[deltaT]]&gt;0,(Data[[#This Row],[Tintern ]]-Data[[#This Row],[temperatuur]])*Uitgangspunten!$B$9,0),1)</f>
        <v>0</v>
      </c>
      <c r="I8057"/>
      <c r="J8057"/>
      <c r="K8057" s="6"/>
      <c r="O8057" s="5"/>
      <c r="P8057" s="8"/>
      <c r="U8057"/>
      <c r="V8057"/>
    </row>
    <row r="8058" spans="1:22" x14ac:dyDescent="0.25">
      <c r="A8058">
        <v>2001</v>
      </c>
      <c r="B8058">
        <v>8</v>
      </c>
      <c r="C8058">
        <v>24</v>
      </c>
      <c r="D8058">
        <v>1</v>
      </c>
      <c r="E8058" s="13">
        <v>19.700000000000003</v>
      </c>
      <c r="F8058" s="7">
        <f>(((20-15)/(MIN($E$2:$E$8761)-15))*Data[[#This Row],[temperatuur]])+18.151</f>
        <v>14.012344537815125</v>
      </c>
      <c r="G8058" s="7">
        <f>Data[[#This Row],[Tintern ]]-Data[[#This Row],[temperatuur]]</f>
        <v>-5.6876554621848783</v>
      </c>
      <c r="H8058" s="7">
        <f>ROUND(IF(Data[[#This Row],[deltaT]]&gt;0,(Data[[#This Row],[Tintern ]]-Data[[#This Row],[temperatuur]])*Uitgangspunten!$B$9,0),1)</f>
        <v>0</v>
      </c>
      <c r="I8058"/>
      <c r="J8058"/>
      <c r="K8058" s="6"/>
      <c r="O8058" s="5"/>
      <c r="P8058" s="8"/>
      <c r="U8058"/>
      <c r="V8058"/>
    </row>
    <row r="8059" spans="1:22" x14ac:dyDescent="0.25">
      <c r="A8059">
        <v>2001</v>
      </c>
      <c r="B8059">
        <v>8</v>
      </c>
      <c r="C8059">
        <v>24</v>
      </c>
      <c r="D8059">
        <v>2</v>
      </c>
      <c r="E8059" s="13">
        <v>19.600000000000001</v>
      </c>
      <c r="F8059" s="7">
        <f>(((20-15)/(MIN($E$2:$E$8761)-15))*Data[[#This Row],[temperatuur]])+18.151</f>
        <v>14.033352941176471</v>
      </c>
      <c r="G8059" s="7">
        <f>Data[[#This Row],[Tintern ]]-Data[[#This Row],[temperatuur]]</f>
        <v>-5.5666470588235306</v>
      </c>
      <c r="H8059" s="7">
        <f>ROUND(IF(Data[[#This Row],[deltaT]]&gt;0,(Data[[#This Row],[Tintern ]]-Data[[#This Row],[temperatuur]])*Uitgangspunten!$B$9,0),1)</f>
        <v>0</v>
      </c>
      <c r="I8059"/>
      <c r="J8059"/>
      <c r="K8059" s="6"/>
      <c r="O8059" s="5"/>
      <c r="P8059" s="8"/>
      <c r="U8059"/>
      <c r="V8059"/>
    </row>
    <row r="8060" spans="1:22" x14ac:dyDescent="0.25">
      <c r="A8060">
        <v>2001</v>
      </c>
      <c r="B8060">
        <v>8</v>
      </c>
      <c r="C8060">
        <v>24</v>
      </c>
      <c r="D8060">
        <v>3</v>
      </c>
      <c r="E8060" s="13">
        <v>18.7</v>
      </c>
      <c r="F8060" s="7">
        <f>(((20-15)/(MIN($E$2:$E$8761)-15))*Data[[#This Row],[temperatuur]])+18.151</f>
        <v>14.222428571428571</v>
      </c>
      <c r="G8060" s="7">
        <f>Data[[#This Row],[Tintern ]]-Data[[#This Row],[temperatuur]]</f>
        <v>-4.4775714285714283</v>
      </c>
      <c r="H8060" s="7">
        <f>ROUND(IF(Data[[#This Row],[deltaT]]&gt;0,(Data[[#This Row],[Tintern ]]-Data[[#This Row],[temperatuur]])*Uitgangspunten!$B$9,0),1)</f>
        <v>0</v>
      </c>
      <c r="I8060"/>
      <c r="J8060"/>
      <c r="K8060" s="6"/>
      <c r="O8060" s="5"/>
      <c r="P8060" s="8"/>
      <c r="U8060"/>
      <c r="V8060"/>
    </row>
    <row r="8061" spans="1:22" x14ac:dyDescent="0.25">
      <c r="A8061">
        <v>2001</v>
      </c>
      <c r="B8061">
        <v>8</v>
      </c>
      <c r="C8061">
        <v>24</v>
      </c>
      <c r="D8061">
        <v>4</v>
      </c>
      <c r="E8061" s="13">
        <v>18.2</v>
      </c>
      <c r="F8061" s="7">
        <f>(((20-15)/(MIN($E$2:$E$8761)-15))*Data[[#This Row],[temperatuur]])+18.151</f>
        <v>14.327470588235293</v>
      </c>
      <c r="G8061" s="7">
        <f>Data[[#This Row],[Tintern ]]-Data[[#This Row],[temperatuur]]</f>
        <v>-3.872529411764706</v>
      </c>
      <c r="H8061" s="7">
        <f>ROUND(IF(Data[[#This Row],[deltaT]]&gt;0,(Data[[#This Row],[Tintern ]]-Data[[#This Row],[temperatuur]])*Uitgangspunten!$B$9,0),1)</f>
        <v>0</v>
      </c>
      <c r="I8061"/>
      <c r="J8061"/>
      <c r="K8061" s="6"/>
      <c r="O8061" s="5"/>
      <c r="P8061" s="8"/>
      <c r="U8061"/>
      <c r="V8061"/>
    </row>
    <row r="8062" spans="1:22" x14ac:dyDescent="0.25">
      <c r="A8062">
        <v>2001</v>
      </c>
      <c r="B8062">
        <v>8</v>
      </c>
      <c r="C8062">
        <v>24</v>
      </c>
      <c r="D8062">
        <v>5</v>
      </c>
      <c r="E8062" s="13">
        <v>18.2</v>
      </c>
      <c r="F8062" s="7">
        <f>(((20-15)/(MIN($E$2:$E$8761)-15))*Data[[#This Row],[temperatuur]])+18.151</f>
        <v>14.327470588235293</v>
      </c>
      <c r="G8062" s="7">
        <f>Data[[#This Row],[Tintern ]]-Data[[#This Row],[temperatuur]]</f>
        <v>-3.872529411764706</v>
      </c>
      <c r="H8062" s="7">
        <f>ROUND(IF(Data[[#This Row],[deltaT]]&gt;0,(Data[[#This Row],[Tintern ]]-Data[[#This Row],[temperatuur]])*Uitgangspunten!$B$9,0),1)</f>
        <v>0</v>
      </c>
      <c r="I8062"/>
      <c r="J8062"/>
      <c r="K8062" s="6"/>
      <c r="O8062" s="5"/>
      <c r="P8062" s="8"/>
      <c r="U8062"/>
      <c r="V8062"/>
    </row>
    <row r="8063" spans="1:22" x14ac:dyDescent="0.25">
      <c r="A8063">
        <v>2001</v>
      </c>
      <c r="B8063">
        <v>8</v>
      </c>
      <c r="C8063">
        <v>24</v>
      </c>
      <c r="D8063">
        <v>6</v>
      </c>
      <c r="E8063" s="13">
        <v>19.200000000000003</v>
      </c>
      <c r="F8063" s="7">
        <f>(((20-15)/(MIN($E$2:$E$8761)-15))*Data[[#This Row],[temperatuur]])+18.151</f>
        <v>14.117386554621849</v>
      </c>
      <c r="G8063" s="7">
        <f>Data[[#This Row],[Tintern ]]-Data[[#This Row],[temperatuur]]</f>
        <v>-5.0826134453781542</v>
      </c>
      <c r="H8063" s="7">
        <f>ROUND(IF(Data[[#This Row],[deltaT]]&gt;0,(Data[[#This Row],[Tintern ]]-Data[[#This Row],[temperatuur]])*Uitgangspunten!$B$9,0),1)</f>
        <v>0</v>
      </c>
      <c r="I8063"/>
      <c r="J8063"/>
      <c r="K8063" s="6"/>
      <c r="O8063" s="5"/>
      <c r="P8063" s="8"/>
      <c r="U8063"/>
      <c r="V8063"/>
    </row>
    <row r="8064" spans="1:22" x14ac:dyDescent="0.25">
      <c r="A8064">
        <v>2001</v>
      </c>
      <c r="B8064">
        <v>8</v>
      </c>
      <c r="C8064">
        <v>24</v>
      </c>
      <c r="D8064">
        <v>7</v>
      </c>
      <c r="E8064" s="13">
        <v>20.8</v>
      </c>
      <c r="F8064" s="7">
        <f>(((20-15)/(MIN($E$2:$E$8761)-15))*Data[[#This Row],[temperatuur]])+18.151</f>
        <v>13.781252100840335</v>
      </c>
      <c r="G8064" s="7">
        <f>Data[[#This Row],[Tintern ]]-Data[[#This Row],[temperatuur]]</f>
        <v>-7.0187478991596652</v>
      </c>
      <c r="H8064" s="7">
        <f>ROUND(IF(Data[[#This Row],[deltaT]]&gt;0,(Data[[#This Row],[Tintern ]]-Data[[#This Row],[temperatuur]])*Uitgangspunten!$B$9,0),1)</f>
        <v>0</v>
      </c>
      <c r="I8064"/>
      <c r="J8064"/>
      <c r="K8064" s="6"/>
      <c r="O8064" s="5"/>
      <c r="P8064" s="8"/>
      <c r="U8064"/>
      <c r="V8064"/>
    </row>
    <row r="8065" spans="1:22" x14ac:dyDescent="0.25">
      <c r="A8065">
        <v>2001</v>
      </c>
      <c r="B8065">
        <v>8</v>
      </c>
      <c r="C8065">
        <v>24</v>
      </c>
      <c r="D8065">
        <v>8</v>
      </c>
      <c r="E8065" s="13">
        <v>22.900000000000002</v>
      </c>
      <c r="F8065" s="7">
        <f>(((20-15)/(MIN($E$2:$E$8761)-15))*Data[[#This Row],[temperatuur]])+18.151</f>
        <v>13.3400756302521</v>
      </c>
      <c r="G8065" s="7">
        <f>Data[[#This Row],[Tintern ]]-Data[[#This Row],[temperatuur]]</f>
        <v>-9.5599243697479022</v>
      </c>
      <c r="H8065" s="7">
        <f>ROUND(IF(Data[[#This Row],[deltaT]]&gt;0,(Data[[#This Row],[Tintern ]]-Data[[#This Row],[temperatuur]])*Uitgangspunten!$B$9,0),1)</f>
        <v>0</v>
      </c>
      <c r="I8065"/>
      <c r="J8065"/>
      <c r="K8065" s="6"/>
      <c r="O8065" s="5"/>
      <c r="P8065" s="8"/>
      <c r="U8065"/>
      <c r="V8065"/>
    </row>
    <row r="8066" spans="1:22" x14ac:dyDescent="0.25">
      <c r="A8066">
        <v>2001</v>
      </c>
      <c r="B8066">
        <v>8</v>
      </c>
      <c r="C8066">
        <v>24</v>
      </c>
      <c r="D8066">
        <v>9</v>
      </c>
      <c r="E8066" s="13">
        <v>24.900000000000002</v>
      </c>
      <c r="F8066" s="7">
        <f>(((20-15)/(MIN($E$2:$E$8761)-15))*Data[[#This Row],[temperatuur]])+18.151</f>
        <v>12.919907563025209</v>
      </c>
      <c r="G8066" s="7">
        <f>Data[[#This Row],[Tintern ]]-Data[[#This Row],[temperatuur]]</f>
        <v>-11.980092436974793</v>
      </c>
      <c r="H8066" s="7">
        <f>ROUND(IF(Data[[#This Row],[deltaT]]&gt;0,(Data[[#This Row],[Tintern ]]-Data[[#This Row],[temperatuur]])*Uitgangspunten!$B$9,0),1)</f>
        <v>0</v>
      </c>
      <c r="I8066">
        <f>(MAX(E8042:E8065)+MIN(E8042:E8065))/20</f>
        <v>2.3450000000000002</v>
      </c>
      <c r="J8066"/>
      <c r="K8066" s="6"/>
      <c r="O8066" s="5"/>
      <c r="P8066" s="8"/>
      <c r="U8066"/>
      <c r="V8066"/>
    </row>
    <row r="8067" spans="1:22" x14ac:dyDescent="0.25">
      <c r="A8067">
        <v>2001</v>
      </c>
      <c r="B8067">
        <v>8</v>
      </c>
      <c r="C8067">
        <v>24</v>
      </c>
      <c r="D8067">
        <v>10</v>
      </c>
      <c r="E8067" s="13">
        <v>26.900000000000002</v>
      </c>
      <c r="F8067" s="7">
        <f>(((20-15)/(MIN($E$2:$E$8761)-15))*Data[[#This Row],[temperatuur]])+18.151</f>
        <v>12.49973949579832</v>
      </c>
      <c r="G8067" s="7">
        <f>Data[[#This Row],[Tintern ]]-Data[[#This Row],[temperatuur]]</f>
        <v>-14.400260504201682</v>
      </c>
      <c r="H8067" s="7">
        <f>ROUND(IF(Data[[#This Row],[deltaT]]&gt;0,(Data[[#This Row],[Tintern ]]-Data[[#This Row],[temperatuur]])*Uitgangspunten!$B$9,0),1)</f>
        <v>0</v>
      </c>
      <c r="I8067"/>
      <c r="J8067"/>
      <c r="K8067" s="6"/>
      <c r="O8067" s="5"/>
      <c r="P8067" s="8"/>
      <c r="U8067"/>
      <c r="V8067"/>
    </row>
    <row r="8068" spans="1:22" x14ac:dyDescent="0.25">
      <c r="A8068">
        <v>2001</v>
      </c>
      <c r="B8068">
        <v>8</v>
      </c>
      <c r="C8068">
        <v>24</v>
      </c>
      <c r="D8068">
        <v>11</v>
      </c>
      <c r="E8068" s="13">
        <v>28.200000000000003</v>
      </c>
      <c r="F8068" s="7">
        <f>(((20-15)/(MIN($E$2:$E$8761)-15))*Data[[#This Row],[temperatuur]])+18.151</f>
        <v>12.22663025210084</v>
      </c>
      <c r="G8068" s="7">
        <f>Data[[#This Row],[Tintern ]]-Data[[#This Row],[temperatuur]]</f>
        <v>-15.973369747899163</v>
      </c>
      <c r="H8068" s="7">
        <f>ROUND(IF(Data[[#This Row],[deltaT]]&gt;0,(Data[[#This Row],[Tintern ]]-Data[[#This Row],[temperatuur]])*Uitgangspunten!$B$9,0),1)</f>
        <v>0</v>
      </c>
      <c r="I8068"/>
      <c r="J8068"/>
      <c r="K8068" s="6"/>
      <c r="O8068" s="5"/>
      <c r="P8068" s="8"/>
      <c r="U8068"/>
      <c r="V8068"/>
    </row>
    <row r="8069" spans="1:22" x14ac:dyDescent="0.25">
      <c r="A8069">
        <v>2001</v>
      </c>
      <c r="B8069">
        <v>8</v>
      </c>
      <c r="C8069">
        <v>24</v>
      </c>
      <c r="D8069">
        <v>12</v>
      </c>
      <c r="E8069" s="13">
        <v>28.6</v>
      </c>
      <c r="F8069" s="7">
        <f>(((20-15)/(MIN($E$2:$E$8761)-15))*Data[[#This Row],[temperatuur]])+18.151</f>
        <v>12.142596638655462</v>
      </c>
      <c r="G8069" s="7">
        <f>Data[[#This Row],[Tintern ]]-Data[[#This Row],[temperatuur]]</f>
        <v>-16.457403361344539</v>
      </c>
      <c r="H8069" s="7">
        <f>ROUND(IF(Data[[#This Row],[deltaT]]&gt;0,(Data[[#This Row],[Tintern ]]-Data[[#This Row],[temperatuur]])*Uitgangspunten!$B$9,0),1)</f>
        <v>0</v>
      </c>
      <c r="I8069"/>
      <c r="J8069"/>
      <c r="K8069" s="6"/>
      <c r="O8069" s="5"/>
      <c r="P8069" s="8"/>
      <c r="U8069"/>
      <c r="V8069"/>
    </row>
    <row r="8070" spans="1:22" x14ac:dyDescent="0.25">
      <c r="A8070">
        <v>2001</v>
      </c>
      <c r="B8070">
        <v>8</v>
      </c>
      <c r="C8070">
        <v>24</v>
      </c>
      <c r="D8070">
        <v>13</v>
      </c>
      <c r="E8070" s="13">
        <v>29.6</v>
      </c>
      <c r="F8070" s="7">
        <f>(((20-15)/(MIN($E$2:$E$8761)-15))*Data[[#This Row],[temperatuur]])+18.151</f>
        <v>11.932512605042017</v>
      </c>
      <c r="G8070" s="7">
        <f>Data[[#This Row],[Tintern ]]-Data[[#This Row],[temperatuur]]</f>
        <v>-17.667487394957984</v>
      </c>
      <c r="H8070" s="7">
        <f>ROUND(IF(Data[[#This Row],[deltaT]]&gt;0,(Data[[#This Row],[Tintern ]]-Data[[#This Row],[temperatuur]])*Uitgangspunten!$B$9,0),1)</f>
        <v>0</v>
      </c>
      <c r="I8070"/>
      <c r="J8070"/>
      <c r="K8070" s="6"/>
      <c r="O8070" s="5"/>
      <c r="P8070" s="8"/>
      <c r="U8070"/>
      <c r="V8070"/>
    </row>
    <row r="8071" spans="1:22" x14ac:dyDescent="0.25">
      <c r="A8071">
        <v>2001</v>
      </c>
      <c r="B8071">
        <v>8</v>
      </c>
      <c r="C8071">
        <v>24</v>
      </c>
      <c r="D8071">
        <v>14</v>
      </c>
      <c r="E8071" s="13">
        <v>29.6</v>
      </c>
      <c r="F8071" s="7">
        <f>(((20-15)/(MIN($E$2:$E$8761)-15))*Data[[#This Row],[temperatuur]])+18.151</f>
        <v>11.932512605042017</v>
      </c>
      <c r="G8071" s="7">
        <f>Data[[#This Row],[Tintern ]]-Data[[#This Row],[temperatuur]]</f>
        <v>-17.667487394957984</v>
      </c>
      <c r="H8071" s="7">
        <f>ROUND(IF(Data[[#This Row],[deltaT]]&gt;0,(Data[[#This Row],[Tintern ]]-Data[[#This Row],[temperatuur]])*Uitgangspunten!$B$9,0),1)</f>
        <v>0</v>
      </c>
      <c r="I8071"/>
      <c r="J8071"/>
      <c r="K8071" s="6"/>
      <c r="O8071" s="5"/>
      <c r="P8071" s="8"/>
      <c r="U8071"/>
      <c r="V8071"/>
    </row>
    <row r="8072" spans="1:22" x14ac:dyDescent="0.25">
      <c r="A8072">
        <v>2001</v>
      </c>
      <c r="B8072">
        <v>8</v>
      </c>
      <c r="C8072">
        <v>24</v>
      </c>
      <c r="D8072">
        <v>15</v>
      </c>
      <c r="E8072" s="13">
        <v>29.200000000000003</v>
      </c>
      <c r="F8072" s="7">
        <f>(((20-15)/(MIN($E$2:$E$8761)-15))*Data[[#This Row],[temperatuur]])+18.151</f>
        <v>12.016546218487395</v>
      </c>
      <c r="G8072" s="7">
        <f>Data[[#This Row],[Tintern ]]-Data[[#This Row],[temperatuur]]</f>
        <v>-17.183453781512608</v>
      </c>
      <c r="H8072" s="7">
        <f>ROUND(IF(Data[[#This Row],[deltaT]]&gt;0,(Data[[#This Row],[Tintern ]]-Data[[#This Row],[temperatuur]])*Uitgangspunten!$B$9,0),1)</f>
        <v>0</v>
      </c>
      <c r="I8072"/>
      <c r="J8072"/>
      <c r="K8072" s="6"/>
      <c r="O8072" s="5"/>
      <c r="P8072" s="8"/>
      <c r="U8072"/>
      <c r="V8072"/>
    </row>
    <row r="8073" spans="1:22" x14ac:dyDescent="0.25">
      <c r="A8073">
        <v>2001</v>
      </c>
      <c r="B8073">
        <v>8</v>
      </c>
      <c r="C8073">
        <v>24</v>
      </c>
      <c r="D8073">
        <v>16</v>
      </c>
      <c r="E8073" s="13">
        <v>29.200000000000003</v>
      </c>
      <c r="F8073" s="7">
        <f>(((20-15)/(MIN($E$2:$E$8761)-15))*Data[[#This Row],[temperatuur]])+18.151</f>
        <v>12.016546218487395</v>
      </c>
      <c r="G8073" s="7">
        <f>Data[[#This Row],[Tintern ]]-Data[[#This Row],[temperatuur]]</f>
        <v>-17.183453781512608</v>
      </c>
      <c r="H8073" s="7">
        <f>ROUND(IF(Data[[#This Row],[deltaT]]&gt;0,(Data[[#This Row],[Tintern ]]-Data[[#This Row],[temperatuur]])*Uitgangspunten!$B$9,0),1)</f>
        <v>0</v>
      </c>
      <c r="I8073"/>
      <c r="J8073"/>
      <c r="K8073" s="6"/>
      <c r="O8073" s="5"/>
      <c r="P8073" s="8"/>
      <c r="U8073"/>
      <c r="V8073"/>
    </row>
    <row r="8074" spans="1:22" x14ac:dyDescent="0.25">
      <c r="A8074">
        <v>2001</v>
      </c>
      <c r="B8074">
        <v>8</v>
      </c>
      <c r="C8074">
        <v>24</v>
      </c>
      <c r="D8074">
        <v>17</v>
      </c>
      <c r="E8074" s="13">
        <v>28.6</v>
      </c>
      <c r="F8074" s="7">
        <f>(((20-15)/(MIN($E$2:$E$8761)-15))*Data[[#This Row],[temperatuur]])+18.151</f>
        <v>12.142596638655462</v>
      </c>
      <c r="G8074" s="7">
        <f>Data[[#This Row],[Tintern ]]-Data[[#This Row],[temperatuur]]</f>
        <v>-16.457403361344539</v>
      </c>
      <c r="H8074" s="7">
        <f>ROUND(IF(Data[[#This Row],[deltaT]]&gt;0,(Data[[#This Row],[Tintern ]]-Data[[#This Row],[temperatuur]])*Uitgangspunten!$B$9,0),1)</f>
        <v>0</v>
      </c>
      <c r="I8074"/>
      <c r="J8074"/>
      <c r="K8074" s="6"/>
      <c r="O8074" s="5"/>
      <c r="P8074" s="8"/>
      <c r="U8074"/>
      <c r="V8074"/>
    </row>
    <row r="8075" spans="1:22" x14ac:dyDescent="0.25">
      <c r="A8075">
        <v>2001</v>
      </c>
      <c r="B8075">
        <v>8</v>
      </c>
      <c r="C8075">
        <v>24</v>
      </c>
      <c r="D8075">
        <v>18</v>
      </c>
      <c r="E8075" s="13">
        <v>26.1</v>
      </c>
      <c r="F8075" s="7">
        <f>(((20-15)/(MIN($E$2:$E$8761)-15))*Data[[#This Row],[temperatuur]])+18.151</f>
        <v>12.667806722689075</v>
      </c>
      <c r="G8075" s="7">
        <f>Data[[#This Row],[Tintern ]]-Data[[#This Row],[temperatuur]]</f>
        <v>-13.432193277310926</v>
      </c>
      <c r="H8075" s="7">
        <f>ROUND(IF(Data[[#This Row],[deltaT]]&gt;0,(Data[[#This Row],[Tintern ]]-Data[[#This Row],[temperatuur]])*Uitgangspunten!$B$9,0),1)</f>
        <v>0</v>
      </c>
      <c r="I8075"/>
      <c r="J8075"/>
      <c r="K8075" s="6"/>
      <c r="O8075" s="5"/>
      <c r="P8075" s="8"/>
      <c r="U8075"/>
      <c r="V8075"/>
    </row>
    <row r="8076" spans="1:22" x14ac:dyDescent="0.25">
      <c r="A8076">
        <v>2001</v>
      </c>
      <c r="B8076">
        <v>8</v>
      </c>
      <c r="C8076">
        <v>24</v>
      </c>
      <c r="D8076">
        <v>19</v>
      </c>
      <c r="E8076" s="13">
        <v>21.8</v>
      </c>
      <c r="F8076" s="7">
        <f>(((20-15)/(MIN($E$2:$E$8761)-15))*Data[[#This Row],[temperatuur]])+18.151</f>
        <v>13.571168067226889</v>
      </c>
      <c r="G8076" s="7">
        <f>Data[[#This Row],[Tintern ]]-Data[[#This Row],[temperatuur]]</f>
        <v>-8.2288319327731116</v>
      </c>
      <c r="H8076" s="7">
        <f>ROUND(IF(Data[[#This Row],[deltaT]]&gt;0,(Data[[#This Row],[Tintern ]]-Data[[#This Row],[temperatuur]])*Uitgangspunten!$B$9,0),1)</f>
        <v>0</v>
      </c>
      <c r="I8076"/>
      <c r="J8076"/>
      <c r="K8076" s="6"/>
      <c r="O8076" s="5"/>
      <c r="P8076" s="8"/>
      <c r="U8076"/>
      <c r="V8076"/>
    </row>
    <row r="8077" spans="1:22" x14ac:dyDescent="0.25">
      <c r="A8077">
        <v>2001</v>
      </c>
      <c r="B8077">
        <v>8</v>
      </c>
      <c r="C8077">
        <v>24</v>
      </c>
      <c r="D8077">
        <v>20</v>
      </c>
      <c r="E8077" s="13">
        <v>19.8</v>
      </c>
      <c r="F8077" s="7">
        <f>(((20-15)/(MIN($E$2:$E$8761)-15))*Data[[#This Row],[temperatuur]])+18.151</f>
        <v>13.991336134453782</v>
      </c>
      <c r="G8077" s="7">
        <f>Data[[#This Row],[Tintern ]]-Data[[#This Row],[temperatuur]]</f>
        <v>-5.8086638655462188</v>
      </c>
      <c r="H8077" s="7">
        <f>ROUND(IF(Data[[#This Row],[deltaT]]&gt;0,(Data[[#This Row],[Tintern ]]-Data[[#This Row],[temperatuur]])*Uitgangspunten!$B$9,0),1)</f>
        <v>0</v>
      </c>
      <c r="I8077"/>
      <c r="J8077"/>
      <c r="K8077" s="6"/>
      <c r="O8077" s="5"/>
      <c r="P8077" s="8"/>
      <c r="U8077"/>
      <c r="V8077"/>
    </row>
    <row r="8078" spans="1:22" x14ac:dyDescent="0.25">
      <c r="A8078">
        <v>2001</v>
      </c>
      <c r="B8078">
        <v>8</v>
      </c>
      <c r="C8078">
        <v>24</v>
      </c>
      <c r="D8078">
        <v>21</v>
      </c>
      <c r="E8078" s="13">
        <v>18.7</v>
      </c>
      <c r="F8078" s="7">
        <f>(((20-15)/(MIN($E$2:$E$8761)-15))*Data[[#This Row],[temperatuur]])+18.151</f>
        <v>14.222428571428571</v>
      </c>
      <c r="G8078" s="7">
        <f>Data[[#This Row],[Tintern ]]-Data[[#This Row],[temperatuur]]</f>
        <v>-4.4775714285714283</v>
      </c>
      <c r="H8078" s="7">
        <f>ROUND(IF(Data[[#This Row],[deltaT]]&gt;0,(Data[[#This Row],[Tintern ]]-Data[[#This Row],[temperatuur]])*Uitgangspunten!$B$9,0),1)</f>
        <v>0</v>
      </c>
      <c r="I8078"/>
      <c r="J8078"/>
      <c r="K8078" s="6"/>
      <c r="O8078" s="5"/>
      <c r="P8078" s="8"/>
      <c r="U8078"/>
      <c r="V8078"/>
    </row>
    <row r="8079" spans="1:22" x14ac:dyDescent="0.25">
      <c r="A8079">
        <v>2001</v>
      </c>
      <c r="B8079">
        <v>8</v>
      </c>
      <c r="C8079">
        <v>24</v>
      </c>
      <c r="D8079">
        <v>22</v>
      </c>
      <c r="E8079" s="13">
        <v>18.2</v>
      </c>
      <c r="F8079" s="7">
        <f>(((20-15)/(MIN($E$2:$E$8761)-15))*Data[[#This Row],[temperatuur]])+18.151</f>
        <v>14.327470588235293</v>
      </c>
      <c r="G8079" s="7">
        <f>Data[[#This Row],[Tintern ]]-Data[[#This Row],[temperatuur]]</f>
        <v>-3.872529411764706</v>
      </c>
      <c r="H8079" s="7">
        <f>ROUND(IF(Data[[#This Row],[deltaT]]&gt;0,(Data[[#This Row],[Tintern ]]-Data[[#This Row],[temperatuur]])*Uitgangspunten!$B$9,0),1)</f>
        <v>0</v>
      </c>
      <c r="I8079"/>
      <c r="J8079"/>
      <c r="K8079" s="6"/>
      <c r="O8079" s="5"/>
      <c r="P8079" s="8"/>
      <c r="U8079"/>
      <c r="V8079"/>
    </row>
    <row r="8080" spans="1:22" x14ac:dyDescent="0.25">
      <c r="A8080">
        <v>2001</v>
      </c>
      <c r="B8080">
        <v>8</v>
      </c>
      <c r="C8080">
        <v>24</v>
      </c>
      <c r="D8080">
        <v>23</v>
      </c>
      <c r="E8080" s="13">
        <v>17.7</v>
      </c>
      <c r="F8080" s="7">
        <f>(((20-15)/(MIN($E$2:$E$8761)-15))*Data[[#This Row],[temperatuur]])+18.151</f>
        <v>14.432512605042017</v>
      </c>
      <c r="G8080" s="7">
        <f>Data[[#This Row],[Tintern ]]-Data[[#This Row],[temperatuur]]</f>
        <v>-3.2674873949579819</v>
      </c>
      <c r="H8080" s="7">
        <f>ROUND(IF(Data[[#This Row],[deltaT]]&gt;0,(Data[[#This Row],[Tintern ]]-Data[[#This Row],[temperatuur]])*Uitgangspunten!$B$9,0),1)</f>
        <v>0</v>
      </c>
      <c r="I8080"/>
      <c r="J8080"/>
      <c r="K8080" s="6"/>
      <c r="O8080" s="5"/>
      <c r="P8080" s="8"/>
      <c r="U8080"/>
      <c r="V8080"/>
    </row>
    <row r="8081" spans="1:22" x14ac:dyDescent="0.25">
      <c r="A8081">
        <v>2001</v>
      </c>
      <c r="B8081">
        <v>8</v>
      </c>
      <c r="C8081">
        <v>24</v>
      </c>
      <c r="D8081">
        <v>24</v>
      </c>
      <c r="E8081" s="13">
        <v>17.8</v>
      </c>
      <c r="F8081" s="7">
        <f>(((20-15)/(MIN($E$2:$E$8761)-15))*Data[[#This Row],[temperatuur]])+18.151</f>
        <v>14.411504201680671</v>
      </c>
      <c r="G8081" s="7">
        <f>Data[[#This Row],[Tintern ]]-Data[[#This Row],[temperatuur]]</f>
        <v>-3.3884957983193296</v>
      </c>
      <c r="H8081" s="7">
        <f>ROUND(IF(Data[[#This Row],[deltaT]]&gt;0,(Data[[#This Row],[Tintern ]]-Data[[#This Row],[temperatuur]])*Uitgangspunten!$B$9,0),1)</f>
        <v>0</v>
      </c>
      <c r="I8081"/>
      <c r="J8081"/>
      <c r="K8081" s="6"/>
      <c r="O8081" s="5"/>
      <c r="P8081" s="8"/>
      <c r="U8081"/>
      <c r="V8081"/>
    </row>
    <row r="8082" spans="1:22" x14ac:dyDescent="0.25">
      <c r="A8082">
        <v>2001</v>
      </c>
      <c r="B8082">
        <v>8</v>
      </c>
      <c r="C8082">
        <v>25</v>
      </c>
      <c r="D8082">
        <v>1</v>
      </c>
      <c r="E8082" s="13">
        <v>18</v>
      </c>
      <c r="F8082" s="7">
        <f>(((20-15)/(MIN($E$2:$E$8761)-15))*Data[[#This Row],[temperatuur]])+18.151</f>
        <v>14.369487394957982</v>
      </c>
      <c r="G8082" s="7">
        <f>Data[[#This Row],[Tintern ]]-Data[[#This Row],[temperatuur]]</f>
        <v>-3.6305126050420178</v>
      </c>
      <c r="H8082" s="7">
        <f>ROUND(IF(Data[[#This Row],[deltaT]]&gt;0,(Data[[#This Row],[Tintern ]]-Data[[#This Row],[temperatuur]])*Uitgangspunten!$B$9,0),1)</f>
        <v>0</v>
      </c>
      <c r="I8082"/>
      <c r="J8082"/>
      <c r="K8082" s="6"/>
      <c r="O8082" s="5"/>
      <c r="P8082" s="8"/>
      <c r="U8082"/>
      <c r="V8082"/>
    </row>
    <row r="8083" spans="1:22" x14ac:dyDescent="0.25">
      <c r="A8083">
        <v>2001</v>
      </c>
      <c r="B8083">
        <v>8</v>
      </c>
      <c r="C8083">
        <v>25</v>
      </c>
      <c r="D8083">
        <v>2</v>
      </c>
      <c r="E8083" s="13">
        <v>17.5</v>
      </c>
      <c r="F8083" s="7">
        <f>(((20-15)/(MIN($E$2:$E$8761)-15))*Data[[#This Row],[temperatuur]])+18.151</f>
        <v>14.474529411764706</v>
      </c>
      <c r="G8083" s="7">
        <f>Data[[#This Row],[Tintern ]]-Data[[#This Row],[temperatuur]]</f>
        <v>-3.0254705882352937</v>
      </c>
      <c r="H8083" s="7">
        <f>ROUND(IF(Data[[#This Row],[deltaT]]&gt;0,(Data[[#This Row],[Tintern ]]-Data[[#This Row],[temperatuur]])*Uitgangspunten!$B$9,0),1)</f>
        <v>0</v>
      </c>
      <c r="I8083"/>
      <c r="J8083"/>
      <c r="K8083" s="6"/>
      <c r="O8083" s="5"/>
      <c r="P8083" s="8"/>
      <c r="U8083"/>
      <c r="V8083"/>
    </row>
    <row r="8084" spans="1:22" x14ac:dyDescent="0.25">
      <c r="A8084">
        <v>2001</v>
      </c>
      <c r="B8084">
        <v>8</v>
      </c>
      <c r="C8084">
        <v>25</v>
      </c>
      <c r="D8084">
        <v>3</v>
      </c>
      <c r="E8084" s="13">
        <v>17.900000000000002</v>
      </c>
      <c r="F8084" s="7">
        <f>(((20-15)/(MIN($E$2:$E$8761)-15))*Data[[#This Row],[temperatuur]])+18.151</f>
        <v>14.390495798319327</v>
      </c>
      <c r="G8084" s="7">
        <f>Data[[#This Row],[Tintern ]]-Data[[#This Row],[temperatuur]]</f>
        <v>-3.5095042016806755</v>
      </c>
      <c r="H8084" s="7">
        <f>ROUND(IF(Data[[#This Row],[deltaT]]&gt;0,(Data[[#This Row],[Tintern ]]-Data[[#This Row],[temperatuur]])*Uitgangspunten!$B$9,0),1)</f>
        <v>0</v>
      </c>
      <c r="I8084"/>
      <c r="J8084"/>
      <c r="K8084" s="6"/>
      <c r="O8084" s="5"/>
      <c r="P8084" s="8"/>
      <c r="U8084"/>
      <c r="V8084"/>
    </row>
    <row r="8085" spans="1:22" x14ac:dyDescent="0.25">
      <c r="A8085">
        <v>2001</v>
      </c>
      <c r="B8085">
        <v>8</v>
      </c>
      <c r="C8085">
        <v>25</v>
      </c>
      <c r="D8085">
        <v>4</v>
      </c>
      <c r="E8085" s="13">
        <v>17.100000000000001</v>
      </c>
      <c r="F8085" s="7">
        <f>(((20-15)/(MIN($E$2:$E$8761)-15))*Data[[#This Row],[temperatuur]])+18.151</f>
        <v>14.558563025210084</v>
      </c>
      <c r="G8085" s="7">
        <f>Data[[#This Row],[Tintern ]]-Data[[#This Row],[temperatuur]]</f>
        <v>-2.5414369747899173</v>
      </c>
      <c r="H8085" s="7">
        <f>ROUND(IF(Data[[#This Row],[deltaT]]&gt;0,(Data[[#This Row],[Tintern ]]-Data[[#This Row],[temperatuur]])*Uitgangspunten!$B$9,0),1)</f>
        <v>0</v>
      </c>
      <c r="I8085"/>
      <c r="J8085"/>
      <c r="K8085" s="6"/>
      <c r="O8085" s="5"/>
      <c r="P8085" s="8"/>
      <c r="U8085"/>
      <c r="V8085"/>
    </row>
    <row r="8086" spans="1:22" x14ac:dyDescent="0.25">
      <c r="A8086">
        <v>2001</v>
      </c>
      <c r="B8086">
        <v>8</v>
      </c>
      <c r="C8086">
        <v>25</v>
      </c>
      <c r="D8086">
        <v>5</v>
      </c>
      <c r="E8086" s="13">
        <v>16.2</v>
      </c>
      <c r="F8086" s="7">
        <f>(((20-15)/(MIN($E$2:$E$8761)-15))*Data[[#This Row],[temperatuur]])+18.151</f>
        <v>14.747638655462184</v>
      </c>
      <c r="G8086" s="7">
        <f>Data[[#This Row],[Tintern ]]-Data[[#This Row],[temperatuur]]</f>
        <v>-1.452361344537815</v>
      </c>
      <c r="H8086" s="7">
        <f>ROUND(IF(Data[[#This Row],[deltaT]]&gt;0,(Data[[#This Row],[Tintern ]]-Data[[#This Row],[temperatuur]])*Uitgangspunten!$B$9,0),1)</f>
        <v>0</v>
      </c>
      <c r="I8086"/>
      <c r="J8086"/>
      <c r="K8086" s="6"/>
      <c r="O8086" s="5"/>
      <c r="P8086" s="8"/>
      <c r="U8086"/>
      <c r="V8086"/>
    </row>
    <row r="8087" spans="1:22" x14ac:dyDescent="0.25">
      <c r="A8087">
        <v>2001</v>
      </c>
      <c r="B8087">
        <v>8</v>
      </c>
      <c r="C8087">
        <v>25</v>
      </c>
      <c r="D8087">
        <v>6</v>
      </c>
      <c r="E8087" s="13">
        <v>18.3</v>
      </c>
      <c r="F8087" s="7">
        <f>(((20-15)/(MIN($E$2:$E$8761)-15))*Data[[#This Row],[temperatuur]])+18.151</f>
        <v>14.306462184873949</v>
      </c>
      <c r="G8087" s="7">
        <f>Data[[#This Row],[Tintern ]]-Data[[#This Row],[temperatuur]]</f>
        <v>-3.9935378151260519</v>
      </c>
      <c r="H8087" s="7">
        <f>ROUND(IF(Data[[#This Row],[deltaT]]&gt;0,(Data[[#This Row],[Tintern ]]-Data[[#This Row],[temperatuur]])*Uitgangspunten!$B$9,0),1)</f>
        <v>0</v>
      </c>
      <c r="I8087"/>
      <c r="J8087"/>
      <c r="K8087" s="6"/>
      <c r="O8087" s="5"/>
      <c r="P8087" s="8"/>
      <c r="U8087"/>
      <c r="V8087"/>
    </row>
    <row r="8088" spans="1:22" x14ac:dyDescent="0.25">
      <c r="A8088">
        <v>2001</v>
      </c>
      <c r="B8088">
        <v>8</v>
      </c>
      <c r="C8088">
        <v>25</v>
      </c>
      <c r="D8088">
        <v>7</v>
      </c>
      <c r="E8088" s="13">
        <v>22.1</v>
      </c>
      <c r="F8088" s="7">
        <f>(((20-15)/(MIN($E$2:$E$8761)-15))*Data[[#This Row],[temperatuur]])+18.151</f>
        <v>13.508142857142857</v>
      </c>
      <c r="G8088" s="7">
        <f>Data[[#This Row],[Tintern ]]-Data[[#This Row],[temperatuur]]</f>
        <v>-8.591857142857144</v>
      </c>
      <c r="H8088" s="7">
        <f>ROUND(IF(Data[[#This Row],[deltaT]]&gt;0,(Data[[#This Row],[Tintern ]]-Data[[#This Row],[temperatuur]])*Uitgangspunten!$B$9,0),1)</f>
        <v>0</v>
      </c>
      <c r="I8088"/>
      <c r="J8088"/>
      <c r="K8088" s="6"/>
      <c r="O8088" s="5"/>
      <c r="P8088" s="8"/>
      <c r="U8088"/>
      <c r="V8088"/>
    </row>
    <row r="8089" spans="1:22" x14ac:dyDescent="0.25">
      <c r="A8089">
        <v>2001</v>
      </c>
      <c r="B8089">
        <v>8</v>
      </c>
      <c r="C8089">
        <v>25</v>
      </c>
      <c r="D8089">
        <v>8</v>
      </c>
      <c r="E8089" s="13">
        <v>24.6</v>
      </c>
      <c r="F8089" s="7">
        <f>(((20-15)/(MIN($E$2:$E$8761)-15))*Data[[#This Row],[temperatuur]])+18.151</f>
        <v>12.982932773109244</v>
      </c>
      <c r="G8089" s="7">
        <f>Data[[#This Row],[Tintern ]]-Data[[#This Row],[temperatuur]]</f>
        <v>-11.617067226890757</v>
      </c>
      <c r="H8089" s="7">
        <f>ROUND(IF(Data[[#This Row],[deltaT]]&gt;0,(Data[[#This Row],[Tintern ]]-Data[[#This Row],[temperatuur]])*Uitgangspunten!$B$9,0),1)</f>
        <v>0</v>
      </c>
      <c r="I8089"/>
      <c r="J8089"/>
      <c r="K8089" s="6"/>
      <c r="O8089" s="5"/>
      <c r="P8089" s="8"/>
      <c r="U8089"/>
      <c r="V8089"/>
    </row>
    <row r="8090" spans="1:22" x14ac:dyDescent="0.25">
      <c r="A8090">
        <v>2001</v>
      </c>
      <c r="B8090">
        <v>8</v>
      </c>
      <c r="C8090">
        <v>25</v>
      </c>
      <c r="D8090">
        <v>9</v>
      </c>
      <c r="E8090" s="13">
        <v>26.8</v>
      </c>
      <c r="F8090" s="7">
        <f>(((20-15)/(MIN($E$2:$E$8761)-15))*Data[[#This Row],[temperatuur]])+18.151</f>
        <v>12.520747899159662</v>
      </c>
      <c r="G8090" s="7">
        <f>Data[[#This Row],[Tintern ]]-Data[[#This Row],[temperatuur]]</f>
        <v>-14.279252100840338</v>
      </c>
      <c r="H8090" s="7">
        <f>ROUND(IF(Data[[#This Row],[deltaT]]&gt;0,(Data[[#This Row],[Tintern ]]-Data[[#This Row],[temperatuur]])*Uitgangspunten!$B$9,0),1)</f>
        <v>0</v>
      </c>
      <c r="I8090">
        <f>(MAX(E8066:E8089)+MIN(E8066:E8089))/20</f>
        <v>2.29</v>
      </c>
      <c r="J8090"/>
      <c r="K8090" s="6"/>
      <c r="O8090" s="5"/>
      <c r="P8090" s="8"/>
      <c r="U8090"/>
      <c r="V8090"/>
    </row>
    <row r="8091" spans="1:22" x14ac:dyDescent="0.25">
      <c r="A8091">
        <v>2001</v>
      </c>
      <c r="B8091">
        <v>8</v>
      </c>
      <c r="C8091">
        <v>25</v>
      </c>
      <c r="D8091">
        <v>10</v>
      </c>
      <c r="E8091" s="13">
        <v>28.700000000000003</v>
      </c>
      <c r="F8091" s="7">
        <f>(((20-15)/(MIN($E$2:$E$8761)-15))*Data[[#This Row],[temperatuur]])+18.151</f>
        <v>12.121588235294116</v>
      </c>
      <c r="G8091" s="7">
        <f>Data[[#This Row],[Tintern ]]-Data[[#This Row],[temperatuur]]</f>
        <v>-16.578411764705887</v>
      </c>
      <c r="H8091" s="7">
        <f>ROUND(IF(Data[[#This Row],[deltaT]]&gt;0,(Data[[#This Row],[Tintern ]]-Data[[#This Row],[temperatuur]])*Uitgangspunten!$B$9,0),1)</f>
        <v>0</v>
      </c>
      <c r="I8091"/>
      <c r="J8091"/>
      <c r="K8091" s="6"/>
      <c r="O8091" s="5"/>
      <c r="P8091" s="8"/>
      <c r="U8091"/>
      <c r="V8091"/>
    </row>
    <row r="8092" spans="1:22" x14ac:dyDescent="0.25">
      <c r="A8092">
        <v>2001</v>
      </c>
      <c r="B8092">
        <v>8</v>
      </c>
      <c r="C8092">
        <v>25</v>
      </c>
      <c r="D8092">
        <v>11</v>
      </c>
      <c r="E8092" s="13">
        <v>30</v>
      </c>
      <c r="F8092" s="7">
        <f>(((20-15)/(MIN($E$2:$E$8761)-15))*Data[[#This Row],[temperatuur]])+18.151</f>
        <v>11.84847899159664</v>
      </c>
      <c r="G8092" s="7">
        <f>Data[[#This Row],[Tintern ]]-Data[[#This Row],[temperatuur]]</f>
        <v>-18.15152100840336</v>
      </c>
      <c r="H8092" s="7">
        <f>ROUND(IF(Data[[#This Row],[deltaT]]&gt;0,(Data[[#This Row],[Tintern ]]-Data[[#This Row],[temperatuur]])*Uitgangspunten!$B$9,0),1)</f>
        <v>0</v>
      </c>
      <c r="I8092"/>
      <c r="J8092"/>
      <c r="K8092" s="6"/>
      <c r="O8092" s="5"/>
      <c r="P8092" s="8"/>
      <c r="U8092"/>
      <c r="V8092"/>
    </row>
    <row r="8093" spans="1:22" x14ac:dyDescent="0.25">
      <c r="A8093">
        <v>2001</v>
      </c>
      <c r="B8093">
        <v>8</v>
      </c>
      <c r="C8093">
        <v>25</v>
      </c>
      <c r="D8093">
        <v>12</v>
      </c>
      <c r="E8093" s="13">
        <v>30.3</v>
      </c>
      <c r="F8093" s="7">
        <f>(((20-15)/(MIN($E$2:$E$8761)-15))*Data[[#This Row],[temperatuur]])+18.151</f>
        <v>11.785453781512604</v>
      </c>
      <c r="G8093" s="7">
        <f>Data[[#This Row],[Tintern ]]-Data[[#This Row],[temperatuur]]</f>
        <v>-18.514546218487396</v>
      </c>
      <c r="H8093" s="7">
        <f>ROUND(IF(Data[[#This Row],[deltaT]]&gt;0,(Data[[#This Row],[Tintern ]]-Data[[#This Row],[temperatuur]])*Uitgangspunten!$B$9,0),1)</f>
        <v>0</v>
      </c>
      <c r="I8093"/>
      <c r="J8093"/>
      <c r="K8093" s="6"/>
      <c r="O8093" s="5"/>
      <c r="P8093" s="8"/>
      <c r="U8093"/>
      <c r="V8093"/>
    </row>
    <row r="8094" spans="1:22" x14ac:dyDescent="0.25">
      <c r="A8094">
        <v>2001</v>
      </c>
      <c r="B8094">
        <v>8</v>
      </c>
      <c r="C8094">
        <v>25</v>
      </c>
      <c r="D8094">
        <v>13</v>
      </c>
      <c r="E8094" s="13">
        <v>30.900000000000002</v>
      </c>
      <c r="F8094" s="7">
        <f>(((20-15)/(MIN($E$2:$E$8761)-15))*Data[[#This Row],[temperatuur]])+18.151</f>
        <v>11.659403361344538</v>
      </c>
      <c r="G8094" s="7">
        <f>Data[[#This Row],[Tintern ]]-Data[[#This Row],[temperatuur]]</f>
        <v>-19.240596638655465</v>
      </c>
      <c r="H8094" s="7">
        <f>ROUND(IF(Data[[#This Row],[deltaT]]&gt;0,(Data[[#This Row],[Tintern ]]-Data[[#This Row],[temperatuur]])*Uitgangspunten!$B$9,0),1)</f>
        <v>0</v>
      </c>
      <c r="I8094"/>
      <c r="J8094"/>
      <c r="K8094" s="6"/>
      <c r="O8094" s="5"/>
      <c r="P8094" s="8"/>
      <c r="U8094"/>
      <c r="V8094"/>
    </row>
    <row r="8095" spans="1:22" x14ac:dyDescent="0.25">
      <c r="A8095">
        <v>2001</v>
      </c>
      <c r="B8095">
        <v>8</v>
      </c>
      <c r="C8095">
        <v>25</v>
      </c>
      <c r="D8095">
        <v>14</v>
      </c>
      <c r="E8095" s="13">
        <v>30.8</v>
      </c>
      <c r="F8095" s="7">
        <f>(((20-15)/(MIN($E$2:$E$8761)-15))*Data[[#This Row],[temperatuur]])+18.151</f>
        <v>11.680411764705882</v>
      </c>
      <c r="G8095" s="7">
        <f>Data[[#This Row],[Tintern ]]-Data[[#This Row],[temperatuur]]</f>
        <v>-19.119588235294117</v>
      </c>
      <c r="H8095" s="7">
        <f>ROUND(IF(Data[[#This Row],[deltaT]]&gt;0,(Data[[#This Row],[Tintern ]]-Data[[#This Row],[temperatuur]])*Uitgangspunten!$B$9,0),1)</f>
        <v>0</v>
      </c>
      <c r="I8095"/>
      <c r="J8095"/>
      <c r="K8095" s="6"/>
      <c r="O8095" s="5"/>
      <c r="P8095" s="8"/>
      <c r="U8095"/>
      <c r="V8095"/>
    </row>
    <row r="8096" spans="1:22" x14ac:dyDescent="0.25">
      <c r="A8096">
        <v>2001</v>
      </c>
      <c r="B8096">
        <v>8</v>
      </c>
      <c r="C8096">
        <v>25</v>
      </c>
      <c r="D8096">
        <v>15</v>
      </c>
      <c r="E8096" s="13">
        <v>30.8</v>
      </c>
      <c r="F8096" s="7">
        <f>(((20-15)/(MIN($E$2:$E$8761)-15))*Data[[#This Row],[temperatuur]])+18.151</f>
        <v>11.680411764705882</v>
      </c>
      <c r="G8096" s="7">
        <f>Data[[#This Row],[Tintern ]]-Data[[#This Row],[temperatuur]]</f>
        <v>-19.119588235294117</v>
      </c>
      <c r="H8096" s="7">
        <f>ROUND(IF(Data[[#This Row],[deltaT]]&gt;0,(Data[[#This Row],[Tintern ]]-Data[[#This Row],[temperatuur]])*Uitgangspunten!$B$9,0),1)</f>
        <v>0</v>
      </c>
      <c r="I8096"/>
      <c r="J8096"/>
      <c r="K8096" s="6"/>
      <c r="O8096" s="5"/>
      <c r="P8096" s="8"/>
      <c r="U8096"/>
      <c r="V8096"/>
    </row>
    <row r="8097" spans="1:22" x14ac:dyDescent="0.25">
      <c r="A8097">
        <v>2001</v>
      </c>
      <c r="B8097">
        <v>8</v>
      </c>
      <c r="C8097">
        <v>25</v>
      </c>
      <c r="D8097">
        <v>16</v>
      </c>
      <c r="E8097" s="13">
        <v>30.6</v>
      </c>
      <c r="F8097" s="7">
        <f>(((20-15)/(MIN($E$2:$E$8761)-15))*Data[[#This Row],[temperatuur]])+18.151</f>
        <v>11.722428571428571</v>
      </c>
      <c r="G8097" s="7">
        <f>Data[[#This Row],[Tintern ]]-Data[[#This Row],[temperatuur]]</f>
        <v>-18.877571428571429</v>
      </c>
      <c r="H8097" s="7">
        <f>ROUND(IF(Data[[#This Row],[deltaT]]&gt;0,(Data[[#This Row],[Tintern ]]-Data[[#This Row],[temperatuur]])*Uitgangspunten!$B$9,0),1)</f>
        <v>0</v>
      </c>
      <c r="I8097"/>
      <c r="J8097"/>
      <c r="K8097" s="6"/>
      <c r="O8097" s="5"/>
      <c r="P8097" s="8"/>
      <c r="U8097"/>
      <c r="V8097"/>
    </row>
    <row r="8098" spans="1:22" x14ac:dyDescent="0.25">
      <c r="A8098">
        <v>2001</v>
      </c>
      <c r="B8098">
        <v>8</v>
      </c>
      <c r="C8098">
        <v>25</v>
      </c>
      <c r="D8098">
        <v>17</v>
      </c>
      <c r="E8098" s="13">
        <v>29.400000000000002</v>
      </c>
      <c r="F8098" s="7">
        <f>(((20-15)/(MIN($E$2:$E$8761)-15))*Data[[#This Row],[temperatuur]])+18.151</f>
        <v>11.974529411764706</v>
      </c>
      <c r="G8098" s="7">
        <f>Data[[#This Row],[Tintern ]]-Data[[#This Row],[temperatuur]]</f>
        <v>-17.425470588235296</v>
      </c>
      <c r="H8098" s="7">
        <f>ROUND(IF(Data[[#This Row],[deltaT]]&gt;0,(Data[[#This Row],[Tintern ]]-Data[[#This Row],[temperatuur]])*Uitgangspunten!$B$9,0),1)</f>
        <v>0</v>
      </c>
      <c r="I8098"/>
      <c r="J8098"/>
      <c r="K8098" s="6"/>
      <c r="O8098" s="5"/>
      <c r="P8098" s="8"/>
      <c r="U8098"/>
      <c r="V8098"/>
    </row>
    <row r="8099" spans="1:22" x14ac:dyDescent="0.25">
      <c r="A8099">
        <v>2001</v>
      </c>
      <c r="B8099">
        <v>8</v>
      </c>
      <c r="C8099">
        <v>25</v>
      </c>
      <c r="D8099">
        <v>18</v>
      </c>
      <c r="E8099" s="13">
        <v>27</v>
      </c>
      <c r="F8099" s="7">
        <f>(((20-15)/(MIN($E$2:$E$8761)-15))*Data[[#This Row],[temperatuur]])+18.151</f>
        <v>12.478731092436973</v>
      </c>
      <c r="G8099" s="7">
        <f>Data[[#This Row],[Tintern ]]-Data[[#This Row],[temperatuur]]</f>
        <v>-14.521268907563027</v>
      </c>
      <c r="H8099" s="7">
        <f>ROUND(IF(Data[[#This Row],[deltaT]]&gt;0,(Data[[#This Row],[Tintern ]]-Data[[#This Row],[temperatuur]])*Uitgangspunten!$B$9,0),1)</f>
        <v>0</v>
      </c>
      <c r="I8099"/>
      <c r="J8099"/>
      <c r="K8099" s="6"/>
      <c r="O8099" s="5"/>
      <c r="P8099" s="8"/>
      <c r="U8099"/>
      <c r="V8099"/>
    </row>
    <row r="8100" spans="1:22" x14ac:dyDescent="0.25">
      <c r="A8100">
        <v>2001</v>
      </c>
      <c r="B8100">
        <v>8</v>
      </c>
      <c r="C8100">
        <v>25</v>
      </c>
      <c r="D8100">
        <v>19</v>
      </c>
      <c r="E8100" s="13">
        <v>24.1</v>
      </c>
      <c r="F8100" s="7">
        <f>(((20-15)/(MIN($E$2:$E$8761)-15))*Data[[#This Row],[temperatuur]])+18.151</f>
        <v>13.087974789915965</v>
      </c>
      <c r="G8100" s="7">
        <f>Data[[#This Row],[Tintern ]]-Data[[#This Row],[temperatuur]]</f>
        <v>-11.012025210084037</v>
      </c>
      <c r="H8100" s="7">
        <f>ROUND(IF(Data[[#This Row],[deltaT]]&gt;0,(Data[[#This Row],[Tintern ]]-Data[[#This Row],[temperatuur]])*Uitgangspunten!$B$9,0),1)</f>
        <v>0</v>
      </c>
      <c r="I8100"/>
      <c r="J8100"/>
      <c r="K8100" s="6"/>
      <c r="O8100" s="5"/>
      <c r="P8100" s="8"/>
      <c r="U8100"/>
      <c r="V8100"/>
    </row>
    <row r="8101" spans="1:22" x14ac:dyDescent="0.25">
      <c r="A8101">
        <v>2001</v>
      </c>
      <c r="B8101">
        <v>8</v>
      </c>
      <c r="C8101">
        <v>25</v>
      </c>
      <c r="D8101">
        <v>20</v>
      </c>
      <c r="E8101" s="13">
        <v>23.6</v>
      </c>
      <c r="F8101" s="7">
        <f>(((20-15)/(MIN($E$2:$E$8761)-15))*Data[[#This Row],[temperatuur]])+18.151</f>
        <v>13.193016806722689</v>
      </c>
      <c r="G8101" s="7">
        <f>Data[[#This Row],[Tintern ]]-Data[[#This Row],[temperatuur]]</f>
        <v>-10.406983193277313</v>
      </c>
      <c r="H8101" s="7">
        <f>ROUND(IF(Data[[#This Row],[deltaT]]&gt;0,(Data[[#This Row],[Tintern ]]-Data[[#This Row],[temperatuur]])*Uitgangspunten!$B$9,0),1)</f>
        <v>0</v>
      </c>
      <c r="I8101"/>
      <c r="J8101"/>
      <c r="K8101" s="6"/>
      <c r="O8101" s="5"/>
      <c r="P8101" s="8"/>
      <c r="U8101"/>
      <c r="V8101"/>
    </row>
    <row r="8102" spans="1:22" x14ac:dyDescent="0.25">
      <c r="A8102">
        <v>2001</v>
      </c>
      <c r="B8102">
        <v>8</v>
      </c>
      <c r="C8102">
        <v>25</v>
      </c>
      <c r="D8102">
        <v>21</v>
      </c>
      <c r="E8102" s="13">
        <v>22.200000000000003</v>
      </c>
      <c r="F8102" s="7">
        <f>(((20-15)/(MIN($E$2:$E$8761)-15))*Data[[#This Row],[temperatuur]])+18.151</f>
        <v>13.487134453781511</v>
      </c>
      <c r="G8102" s="7">
        <f>Data[[#This Row],[Tintern ]]-Data[[#This Row],[temperatuur]]</f>
        <v>-8.7128655462184916</v>
      </c>
      <c r="H8102" s="7">
        <f>ROUND(IF(Data[[#This Row],[deltaT]]&gt;0,(Data[[#This Row],[Tintern ]]-Data[[#This Row],[temperatuur]])*Uitgangspunten!$B$9,0),1)</f>
        <v>0</v>
      </c>
      <c r="I8102"/>
      <c r="J8102"/>
      <c r="K8102" s="6"/>
      <c r="O8102" s="5"/>
      <c r="P8102" s="8"/>
      <c r="U8102"/>
      <c r="V8102"/>
    </row>
    <row r="8103" spans="1:22" x14ac:dyDescent="0.25">
      <c r="A8103">
        <v>2001</v>
      </c>
      <c r="B8103">
        <v>8</v>
      </c>
      <c r="C8103">
        <v>25</v>
      </c>
      <c r="D8103">
        <v>22</v>
      </c>
      <c r="E8103" s="13">
        <v>20.400000000000002</v>
      </c>
      <c r="F8103" s="7">
        <f>(((20-15)/(MIN($E$2:$E$8761)-15))*Data[[#This Row],[temperatuur]])+18.151</f>
        <v>13.865285714285713</v>
      </c>
      <c r="G8103" s="7">
        <f>Data[[#This Row],[Tintern ]]-Data[[#This Row],[temperatuur]]</f>
        <v>-6.5347142857142888</v>
      </c>
      <c r="H8103" s="7">
        <f>ROUND(IF(Data[[#This Row],[deltaT]]&gt;0,(Data[[#This Row],[Tintern ]]-Data[[#This Row],[temperatuur]])*Uitgangspunten!$B$9,0),1)</f>
        <v>0</v>
      </c>
      <c r="I8103"/>
      <c r="J8103"/>
      <c r="K8103" s="6"/>
      <c r="O8103" s="5"/>
      <c r="P8103" s="8"/>
      <c r="U8103"/>
      <c r="V8103"/>
    </row>
    <row r="8104" spans="1:22" x14ac:dyDescent="0.25">
      <c r="A8104">
        <v>2001</v>
      </c>
      <c r="B8104">
        <v>8</v>
      </c>
      <c r="C8104">
        <v>25</v>
      </c>
      <c r="D8104">
        <v>23</v>
      </c>
      <c r="E8104" s="13">
        <v>18.8</v>
      </c>
      <c r="F8104" s="7">
        <f>(((20-15)/(MIN($E$2:$E$8761)-15))*Data[[#This Row],[temperatuur]])+18.151</f>
        <v>14.201420168067227</v>
      </c>
      <c r="G8104" s="7">
        <f>Data[[#This Row],[Tintern ]]-Data[[#This Row],[temperatuur]]</f>
        <v>-4.5985798319327742</v>
      </c>
      <c r="H8104" s="7">
        <f>ROUND(IF(Data[[#This Row],[deltaT]]&gt;0,(Data[[#This Row],[Tintern ]]-Data[[#This Row],[temperatuur]])*Uitgangspunten!$B$9,0),1)</f>
        <v>0</v>
      </c>
      <c r="I8104"/>
      <c r="J8104"/>
      <c r="K8104" s="6"/>
      <c r="O8104" s="5"/>
      <c r="P8104" s="8"/>
      <c r="U8104"/>
      <c r="V8104"/>
    </row>
    <row r="8105" spans="1:22" x14ac:dyDescent="0.25">
      <c r="A8105">
        <v>2001</v>
      </c>
      <c r="B8105">
        <v>8</v>
      </c>
      <c r="C8105">
        <v>25</v>
      </c>
      <c r="D8105">
        <v>24</v>
      </c>
      <c r="E8105" s="13">
        <v>19.600000000000001</v>
      </c>
      <c r="F8105" s="7">
        <f>(((20-15)/(MIN($E$2:$E$8761)-15))*Data[[#This Row],[temperatuur]])+18.151</f>
        <v>14.033352941176471</v>
      </c>
      <c r="G8105" s="7">
        <f>Data[[#This Row],[Tintern ]]-Data[[#This Row],[temperatuur]]</f>
        <v>-5.5666470588235306</v>
      </c>
      <c r="H8105" s="7">
        <f>ROUND(IF(Data[[#This Row],[deltaT]]&gt;0,(Data[[#This Row],[Tintern ]]-Data[[#This Row],[temperatuur]])*Uitgangspunten!$B$9,0),1)</f>
        <v>0</v>
      </c>
      <c r="I8105"/>
      <c r="J8105"/>
      <c r="K8105" s="6"/>
      <c r="O8105" s="5"/>
      <c r="P8105" s="8"/>
      <c r="U8105"/>
      <c r="V8105"/>
    </row>
    <row r="8106" spans="1:22" x14ac:dyDescent="0.25">
      <c r="A8106">
        <v>2001</v>
      </c>
      <c r="B8106">
        <v>8</v>
      </c>
      <c r="C8106">
        <v>26</v>
      </c>
      <c r="D8106">
        <v>1</v>
      </c>
      <c r="E8106" s="13">
        <v>18.7</v>
      </c>
      <c r="F8106" s="7">
        <f>(((20-15)/(MIN($E$2:$E$8761)-15))*Data[[#This Row],[temperatuur]])+18.151</f>
        <v>14.222428571428571</v>
      </c>
      <c r="G8106" s="7">
        <f>Data[[#This Row],[Tintern ]]-Data[[#This Row],[temperatuur]]</f>
        <v>-4.4775714285714283</v>
      </c>
      <c r="H8106" s="7">
        <f>ROUND(IF(Data[[#This Row],[deltaT]]&gt;0,(Data[[#This Row],[Tintern ]]-Data[[#This Row],[temperatuur]])*Uitgangspunten!$B$9,0),1)</f>
        <v>0</v>
      </c>
      <c r="I8106"/>
      <c r="J8106"/>
      <c r="K8106" s="6"/>
      <c r="O8106" s="5"/>
      <c r="P8106" s="8"/>
      <c r="U8106"/>
      <c r="V8106"/>
    </row>
    <row r="8107" spans="1:22" x14ac:dyDescent="0.25">
      <c r="A8107">
        <v>2001</v>
      </c>
      <c r="B8107">
        <v>8</v>
      </c>
      <c r="C8107">
        <v>26</v>
      </c>
      <c r="D8107">
        <v>2</v>
      </c>
      <c r="E8107" s="13">
        <v>19.700000000000003</v>
      </c>
      <c r="F8107" s="7">
        <f>(((20-15)/(MIN($E$2:$E$8761)-15))*Data[[#This Row],[temperatuur]])+18.151</f>
        <v>14.012344537815125</v>
      </c>
      <c r="G8107" s="7">
        <f>Data[[#This Row],[Tintern ]]-Data[[#This Row],[temperatuur]]</f>
        <v>-5.6876554621848783</v>
      </c>
      <c r="H8107" s="7">
        <f>ROUND(IF(Data[[#This Row],[deltaT]]&gt;0,(Data[[#This Row],[Tintern ]]-Data[[#This Row],[temperatuur]])*Uitgangspunten!$B$9,0),1)</f>
        <v>0</v>
      </c>
      <c r="I8107"/>
      <c r="J8107"/>
      <c r="K8107" s="6"/>
      <c r="O8107" s="5"/>
      <c r="P8107" s="8"/>
      <c r="U8107"/>
      <c r="V8107"/>
    </row>
    <row r="8108" spans="1:22" x14ac:dyDescent="0.25">
      <c r="A8108">
        <v>2001</v>
      </c>
      <c r="B8108">
        <v>8</v>
      </c>
      <c r="C8108">
        <v>26</v>
      </c>
      <c r="D8108">
        <v>3</v>
      </c>
      <c r="E8108" s="13">
        <v>20.200000000000003</v>
      </c>
      <c r="F8108" s="7">
        <f>(((20-15)/(MIN($E$2:$E$8761)-15))*Data[[#This Row],[temperatuur]])+18.151</f>
        <v>13.907302521008402</v>
      </c>
      <c r="G8108" s="7">
        <f>Data[[#This Row],[Tintern ]]-Data[[#This Row],[temperatuur]]</f>
        <v>-6.2926974789916006</v>
      </c>
      <c r="H8108" s="7">
        <f>ROUND(IF(Data[[#This Row],[deltaT]]&gt;0,(Data[[#This Row],[Tintern ]]-Data[[#This Row],[temperatuur]])*Uitgangspunten!$B$9,0),1)</f>
        <v>0</v>
      </c>
      <c r="I8108"/>
      <c r="J8108"/>
      <c r="K8108" s="6"/>
      <c r="O8108" s="5"/>
      <c r="P8108" s="8"/>
      <c r="U8108"/>
      <c r="V8108"/>
    </row>
    <row r="8109" spans="1:22" x14ac:dyDescent="0.25">
      <c r="A8109">
        <v>2001</v>
      </c>
      <c r="B8109">
        <v>8</v>
      </c>
      <c r="C8109">
        <v>26</v>
      </c>
      <c r="D8109">
        <v>4</v>
      </c>
      <c r="E8109" s="13">
        <v>18.7</v>
      </c>
      <c r="F8109" s="7">
        <f>(((20-15)/(MIN($E$2:$E$8761)-15))*Data[[#This Row],[temperatuur]])+18.151</f>
        <v>14.222428571428571</v>
      </c>
      <c r="G8109" s="7">
        <f>Data[[#This Row],[Tintern ]]-Data[[#This Row],[temperatuur]]</f>
        <v>-4.4775714285714283</v>
      </c>
      <c r="H8109" s="7">
        <f>ROUND(IF(Data[[#This Row],[deltaT]]&gt;0,(Data[[#This Row],[Tintern ]]-Data[[#This Row],[temperatuur]])*Uitgangspunten!$B$9,0),1)</f>
        <v>0</v>
      </c>
      <c r="I8109"/>
      <c r="J8109"/>
      <c r="K8109" s="6"/>
      <c r="O8109" s="5"/>
      <c r="P8109" s="8"/>
      <c r="U8109"/>
      <c r="V8109"/>
    </row>
    <row r="8110" spans="1:22" x14ac:dyDescent="0.25">
      <c r="A8110">
        <v>2001</v>
      </c>
      <c r="B8110">
        <v>8</v>
      </c>
      <c r="C8110">
        <v>26</v>
      </c>
      <c r="D8110">
        <v>5</v>
      </c>
      <c r="E8110" s="13">
        <v>18.900000000000002</v>
      </c>
      <c r="F8110" s="7">
        <f>(((20-15)/(MIN($E$2:$E$8761)-15))*Data[[#This Row],[temperatuur]])+18.151</f>
        <v>14.180411764705882</v>
      </c>
      <c r="G8110" s="7">
        <f>Data[[#This Row],[Tintern ]]-Data[[#This Row],[temperatuur]]</f>
        <v>-4.7195882352941201</v>
      </c>
      <c r="H8110" s="7">
        <f>ROUND(IF(Data[[#This Row],[deltaT]]&gt;0,(Data[[#This Row],[Tintern ]]-Data[[#This Row],[temperatuur]])*Uitgangspunten!$B$9,0),1)</f>
        <v>0</v>
      </c>
      <c r="I8110"/>
      <c r="J8110"/>
      <c r="K8110" s="6"/>
      <c r="O8110" s="5"/>
      <c r="P8110" s="8"/>
      <c r="U8110"/>
      <c r="V8110"/>
    </row>
    <row r="8111" spans="1:22" x14ac:dyDescent="0.25">
      <c r="A8111">
        <v>2001</v>
      </c>
      <c r="B8111">
        <v>8</v>
      </c>
      <c r="C8111">
        <v>26</v>
      </c>
      <c r="D8111">
        <v>6</v>
      </c>
      <c r="E8111" s="13">
        <v>19.400000000000002</v>
      </c>
      <c r="F8111" s="7">
        <f>(((20-15)/(MIN($E$2:$E$8761)-15))*Data[[#This Row],[temperatuur]])+18.151</f>
        <v>14.07536974789916</v>
      </c>
      <c r="G8111" s="7">
        <f>Data[[#This Row],[Tintern ]]-Data[[#This Row],[temperatuur]]</f>
        <v>-5.3246302521008424</v>
      </c>
      <c r="H8111" s="7">
        <f>ROUND(IF(Data[[#This Row],[deltaT]]&gt;0,(Data[[#This Row],[Tintern ]]-Data[[#This Row],[temperatuur]])*Uitgangspunten!$B$9,0),1)</f>
        <v>0</v>
      </c>
      <c r="I8111"/>
      <c r="J8111"/>
      <c r="K8111" s="6"/>
      <c r="O8111" s="5"/>
      <c r="P8111" s="8"/>
      <c r="U8111"/>
      <c r="V8111"/>
    </row>
    <row r="8112" spans="1:22" x14ac:dyDescent="0.25">
      <c r="A8112">
        <v>2001</v>
      </c>
      <c r="B8112">
        <v>8</v>
      </c>
      <c r="C8112">
        <v>26</v>
      </c>
      <c r="D8112">
        <v>7</v>
      </c>
      <c r="E8112" s="13">
        <v>21.200000000000003</v>
      </c>
      <c r="F8112" s="7">
        <f>(((20-15)/(MIN($E$2:$E$8761)-15))*Data[[#This Row],[temperatuur]])+18.151</f>
        <v>13.697218487394956</v>
      </c>
      <c r="G8112" s="7">
        <f>Data[[#This Row],[Tintern ]]-Data[[#This Row],[temperatuur]]</f>
        <v>-7.502781512605047</v>
      </c>
      <c r="H8112" s="7">
        <f>ROUND(IF(Data[[#This Row],[deltaT]]&gt;0,(Data[[#This Row],[Tintern ]]-Data[[#This Row],[temperatuur]])*Uitgangspunten!$B$9,0),1)</f>
        <v>0</v>
      </c>
      <c r="I8112"/>
      <c r="J8112"/>
      <c r="K8112" s="6"/>
      <c r="O8112" s="5"/>
      <c r="P8112" s="8"/>
      <c r="U8112"/>
      <c r="V8112"/>
    </row>
    <row r="8113" spans="1:22" x14ac:dyDescent="0.25">
      <c r="A8113">
        <v>2001</v>
      </c>
      <c r="B8113">
        <v>8</v>
      </c>
      <c r="C8113">
        <v>26</v>
      </c>
      <c r="D8113">
        <v>8</v>
      </c>
      <c r="E8113" s="13">
        <v>23.1</v>
      </c>
      <c r="F8113" s="7">
        <f>(((20-15)/(MIN($E$2:$E$8761)-15))*Data[[#This Row],[temperatuur]])+18.151</f>
        <v>13.298058823529411</v>
      </c>
      <c r="G8113" s="7">
        <f>Data[[#This Row],[Tintern ]]-Data[[#This Row],[temperatuur]]</f>
        <v>-9.8019411764705904</v>
      </c>
      <c r="H8113" s="7">
        <f>ROUND(IF(Data[[#This Row],[deltaT]]&gt;0,(Data[[#This Row],[Tintern ]]-Data[[#This Row],[temperatuur]])*Uitgangspunten!$B$9,0),1)</f>
        <v>0</v>
      </c>
      <c r="I8113"/>
      <c r="J8113"/>
      <c r="K8113" s="6"/>
      <c r="O8113" s="5"/>
      <c r="P8113" s="8"/>
      <c r="U8113"/>
      <c r="V8113"/>
    </row>
    <row r="8114" spans="1:22" x14ac:dyDescent="0.25">
      <c r="A8114">
        <v>2001</v>
      </c>
      <c r="B8114">
        <v>8</v>
      </c>
      <c r="C8114">
        <v>26</v>
      </c>
      <c r="D8114">
        <v>9</v>
      </c>
      <c r="E8114" s="13">
        <v>26.400000000000002</v>
      </c>
      <c r="F8114" s="7">
        <f>(((20-15)/(MIN($E$2:$E$8761)-15))*Data[[#This Row],[temperatuur]])+18.151</f>
        <v>12.60478151260504</v>
      </c>
      <c r="G8114" s="7">
        <f>Data[[#This Row],[Tintern ]]-Data[[#This Row],[temperatuur]]</f>
        <v>-13.795218487394962</v>
      </c>
      <c r="H8114" s="7">
        <f>ROUND(IF(Data[[#This Row],[deltaT]]&gt;0,(Data[[#This Row],[Tintern ]]-Data[[#This Row],[temperatuur]])*Uitgangspunten!$B$9,0),1)</f>
        <v>0</v>
      </c>
      <c r="I8114">
        <f>(MAX(E8090:E8113)+MIN(E8090:E8113))/20</f>
        <v>2.48</v>
      </c>
      <c r="J8114"/>
      <c r="K8114" s="6"/>
      <c r="O8114" s="5"/>
      <c r="P8114" s="8"/>
      <c r="U8114"/>
      <c r="V8114"/>
    </row>
    <row r="8115" spans="1:22" x14ac:dyDescent="0.25">
      <c r="A8115">
        <v>2001</v>
      </c>
      <c r="B8115">
        <v>8</v>
      </c>
      <c r="C8115">
        <v>26</v>
      </c>
      <c r="D8115">
        <v>10</v>
      </c>
      <c r="E8115" s="13">
        <v>26.400000000000002</v>
      </c>
      <c r="F8115" s="7">
        <f>(((20-15)/(MIN($E$2:$E$8761)-15))*Data[[#This Row],[temperatuur]])+18.151</f>
        <v>12.60478151260504</v>
      </c>
      <c r="G8115" s="7">
        <f>Data[[#This Row],[Tintern ]]-Data[[#This Row],[temperatuur]]</f>
        <v>-13.795218487394962</v>
      </c>
      <c r="H8115" s="7">
        <f>ROUND(IF(Data[[#This Row],[deltaT]]&gt;0,(Data[[#This Row],[Tintern ]]-Data[[#This Row],[temperatuur]])*Uitgangspunten!$B$9,0),1)</f>
        <v>0</v>
      </c>
      <c r="I8115"/>
      <c r="J8115"/>
      <c r="K8115" s="6"/>
      <c r="O8115" s="5"/>
      <c r="P8115" s="8"/>
      <c r="U8115"/>
      <c r="V8115"/>
    </row>
    <row r="8116" spans="1:22" x14ac:dyDescent="0.25">
      <c r="A8116">
        <v>2001</v>
      </c>
      <c r="B8116">
        <v>8</v>
      </c>
      <c r="C8116">
        <v>26</v>
      </c>
      <c r="D8116">
        <v>11</v>
      </c>
      <c r="E8116" s="13">
        <v>28.1</v>
      </c>
      <c r="F8116" s="7">
        <f>(((20-15)/(MIN($E$2:$E$8761)-15))*Data[[#This Row],[temperatuur]])+18.151</f>
        <v>12.247638655462184</v>
      </c>
      <c r="G8116" s="7">
        <f>Data[[#This Row],[Tintern ]]-Data[[#This Row],[temperatuur]]</f>
        <v>-15.852361344537817</v>
      </c>
      <c r="H8116" s="7">
        <f>ROUND(IF(Data[[#This Row],[deltaT]]&gt;0,(Data[[#This Row],[Tintern ]]-Data[[#This Row],[temperatuur]])*Uitgangspunten!$B$9,0),1)</f>
        <v>0</v>
      </c>
      <c r="I8116"/>
      <c r="J8116"/>
      <c r="K8116" s="6"/>
      <c r="O8116" s="5"/>
      <c r="P8116" s="8"/>
      <c r="U8116"/>
      <c r="V8116"/>
    </row>
    <row r="8117" spans="1:22" x14ac:dyDescent="0.25">
      <c r="A8117">
        <v>2001</v>
      </c>
      <c r="B8117">
        <v>8</v>
      </c>
      <c r="C8117">
        <v>26</v>
      </c>
      <c r="D8117">
        <v>12</v>
      </c>
      <c r="E8117" s="13">
        <v>29.8</v>
      </c>
      <c r="F8117" s="7">
        <f>(((20-15)/(MIN($E$2:$E$8761)-15))*Data[[#This Row],[temperatuur]])+18.151</f>
        <v>11.890495798319328</v>
      </c>
      <c r="G8117" s="7">
        <f>Data[[#This Row],[Tintern ]]-Data[[#This Row],[temperatuur]]</f>
        <v>-17.909504201680672</v>
      </c>
      <c r="H8117" s="7">
        <f>ROUND(IF(Data[[#This Row],[deltaT]]&gt;0,(Data[[#This Row],[Tintern ]]-Data[[#This Row],[temperatuur]])*Uitgangspunten!$B$9,0),1)</f>
        <v>0</v>
      </c>
      <c r="I8117"/>
      <c r="J8117"/>
      <c r="K8117" s="6"/>
      <c r="O8117" s="5"/>
      <c r="P8117" s="8"/>
      <c r="U8117"/>
      <c r="V8117"/>
    </row>
    <row r="8118" spans="1:22" x14ac:dyDescent="0.25">
      <c r="A8118">
        <v>2001</v>
      </c>
      <c r="B8118">
        <v>8</v>
      </c>
      <c r="C8118">
        <v>26</v>
      </c>
      <c r="D8118">
        <v>13</v>
      </c>
      <c r="E8118" s="13">
        <v>29.400000000000002</v>
      </c>
      <c r="F8118" s="7">
        <f>(((20-15)/(MIN($E$2:$E$8761)-15))*Data[[#This Row],[temperatuur]])+18.151</f>
        <v>11.974529411764706</v>
      </c>
      <c r="G8118" s="7">
        <f>Data[[#This Row],[Tintern ]]-Data[[#This Row],[temperatuur]]</f>
        <v>-17.425470588235296</v>
      </c>
      <c r="H8118" s="7">
        <f>ROUND(IF(Data[[#This Row],[deltaT]]&gt;0,(Data[[#This Row],[Tintern ]]-Data[[#This Row],[temperatuur]])*Uitgangspunten!$B$9,0),1)</f>
        <v>0</v>
      </c>
      <c r="I8118"/>
      <c r="J8118"/>
      <c r="K8118" s="6"/>
      <c r="O8118" s="5"/>
      <c r="P8118" s="8"/>
      <c r="U8118"/>
      <c r="V8118"/>
    </row>
    <row r="8119" spans="1:22" x14ac:dyDescent="0.25">
      <c r="A8119">
        <v>2001</v>
      </c>
      <c r="B8119">
        <v>8</v>
      </c>
      <c r="C8119">
        <v>26</v>
      </c>
      <c r="D8119">
        <v>14</v>
      </c>
      <c r="E8119" s="13">
        <v>29</v>
      </c>
      <c r="F8119" s="7">
        <f>(((20-15)/(MIN($E$2:$E$8761)-15))*Data[[#This Row],[temperatuur]])+18.151</f>
        <v>12.058563025210084</v>
      </c>
      <c r="G8119" s="7">
        <f>Data[[#This Row],[Tintern ]]-Data[[#This Row],[temperatuur]]</f>
        <v>-16.941436974789916</v>
      </c>
      <c r="H8119" s="7">
        <f>ROUND(IF(Data[[#This Row],[deltaT]]&gt;0,(Data[[#This Row],[Tintern ]]-Data[[#This Row],[temperatuur]])*Uitgangspunten!$B$9,0),1)</f>
        <v>0</v>
      </c>
      <c r="I8119"/>
      <c r="J8119"/>
      <c r="K8119" s="6"/>
      <c r="O8119" s="5"/>
      <c r="P8119" s="8"/>
      <c r="U8119"/>
      <c r="V8119"/>
    </row>
    <row r="8120" spans="1:22" x14ac:dyDescent="0.25">
      <c r="A8120">
        <v>2001</v>
      </c>
      <c r="B8120">
        <v>8</v>
      </c>
      <c r="C8120">
        <v>26</v>
      </c>
      <c r="D8120">
        <v>15</v>
      </c>
      <c r="E8120" s="13">
        <v>27.1</v>
      </c>
      <c r="F8120" s="7">
        <f>(((20-15)/(MIN($E$2:$E$8761)-15))*Data[[#This Row],[temperatuur]])+18.151</f>
        <v>12.457722689075631</v>
      </c>
      <c r="G8120" s="7">
        <f>Data[[#This Row],[Tintern ]]-Data[[#This Row],[temperatuur]]</f>
        <v>-14.642277310924371</v>
      </c>
      <c r="H8120" s="7">
        <f>ROUND(IF(Data[[#This Row],[deltaT]]&gt;0,(Data[[#This Row],[Tintern ]]-Data[[#This Row],[temperatuur]])*Uitgangspunten!$B$9,0),1)</f>
        <v>0</v>
      </c>
      <c r="I8120"/>
      <c r="J8120"/>
      <c r="K8120" s="6"/>
      <c r="O8120" s="5"/>
      <c r="P8120" s="8"/>
      <c r="U8120"/>
      <c r="V8120"/>
    </row>
    <row r="8121" spans="1:22" x14ac:dyDescent="0.25">
      <c r="A8121">
        <v>2001</v>
      </c>
      <c r="B8121">
        <v>8</v>
      </c>
      <c r="C8121">
        <v>26</v>
      </c>
      <c r="D8121">
        <v>16</v>
      </c>
      <c r="E8121" s="13">
        <v>23.700000000000003</v>
      </c>
      <c r="F8121" s="7">
        <f>(((20-15)/(MIN($E$2:$E$8761)-15))*Data[[#This Row],[temperatuur]])+18.151</f>
        <v>13.172008403361342</v>
      </c>
      <c r="G8121" s="7">
        <f>Data[[#This Row],[Tintern ]]-Data[[#This Row],[temperatuur]]</f>
        <v>-10.52799159663866</v>
      </c>
      <c r="H8121" s="7">
        <f>ROUND(IF(Data[[#This Row],[deltaT]]&gt;0,(Data[[#This Row],[Tintern ]]-Data[[#This Row],[temperatuur]])*Uitgangspunten!$B$9,0),1)</f>
        <v>0</v>
      </c>
      <c r="I8121"/>
      <c r="J8121"/>
      <c r="K8121" s="6"/>
      <c r="O8121" s="5"/>
      <c r="P8121" s="8"/>
      <c r="U8121"/>
      <c r="V8121"/>
    </row>
    <row r="8122" spans="1:22" x14ac:dyDescent="0.25">
      <c r="A8122">
        <v>2001</v>
      </c>
      <c r="B8122">
        <v>8</v>
      </c>
      <c r="C8122">
        <v>26</v>
      </c>
      <c r="D8122">
        <v>17</v>
      </c>
      <c r="E8122" s="13">
        <v>21.5</v>
      </c>
      <c r="F8122" s="7">
        <f>(((20-15)/(MIN($E$2:$E$8761)-15))*Data[[#This Row],[temperatuur]])+18.151</f>
        <v>13.634193277310924</v>
      </c>
      <c r="G8122" s="7">
        <f>Data[[#This Row],[Tintern ]]-Data[[#This Row],[temperatuur]]</f>
        <v>-7.8658067226890758</v>
      </c>
      <c r="H8122" s="7">
        <f>ROUND(IF(Data[[#This Row],[deltaT]]&gt;0,(Data[[#This Row],[Tintern ]]-Data[[#This Row],[temperatuur]])*Uitgangspunten!$B$9,0),1)</f>
        <v>0</v>
      </c>
      <c r="I8122"/>
      <c r="J8122"/>
      <c r="K8122" s="6"/>
      <c r="O8122" s="5"/>
      <c r="P8122" s="8"/>
      <c r="U8122"/>
      <c r="V8122"/>
    </row>
    <row r="8123" spans="1:22" x14ac:dyDescent="0.25">
      <c r="A8123">
        <v>2001</v>
      </c>
      <c r="B8123">
        <v>8</v>
      </c>
      <c r="C8123">
        <v>26</v>
      </c>
      <c r="D8123">
        <v>18</v>
      </c>
      <c r="E8123" s="13">
        <v>21.5</v>
      </c>
      <c r="F8123" s="7">
        <f>(((20-15)/(MIN($E$2:$E$8761)-15))*Data[[#This Row],[temperatuur]])+18.151</f>
        <v>13.634193277310924</v>
      </c>
      <c r="G8123" s="7">
        <f>Data[[#This Row],[Tintern ]]-Data[[#This Row],[temperatuur]]</f>
        <v>-7.8658067226890758</v>
      </c>
      <c r="H8123" s="7">
        <f>ROUND(IF(Data[[#This Row],[deltaT]]&gt;0,(Data[[#This Row],[Tintern ]]-Data[[#This Row],[temperatuur]])*Uitgangspunten!$B$9,0),1)</f>
        <v>0</v>
      </c>
      <c r="I8123"/>
      <c r="J8123"/>
      <c r="K8123" s="6"/>
      <c r="O8123" s="5"/>
      <c r="P8123" s="8"/>
      <c r="U8123"/>
      <c r="V8123"/>
    </row>
    <row r="8124" spans="1:22" x14ac:dyDescent="0.25">
      <c r="A8124">
        <v>2001</v>
      </c>
      <c r="B8124">
        <v>8</v>
      </c>
      <c r="C8124">
        <v>26</v>
      </c>
      <c r="D8124">
        <v>19</v>
      </c>
      <c r="E8124" s="13">
        <v>21</v>
      </c>
      <c r="F8124" s="7">
        <f>(((20-15)/(MIN($E$2:$E$8761)-15))*Data[[#This Row],[temperatuur]])+18.151</f>
        <v>13.739235294117647</v>
      </c>
      <c r="G8124" s="7">
        <f>Data[[#This Row],[Tintern ]]-Data[[#This Row],[temperatuur]]</f>
        <v>-7.2607647058823535</v>
      </c>
      <c r="H8124" s="7">
        <f>ROUND(IF(Data[[#This Row],[deltaT]]&gt;0,(Data[[#This Row],[Tintern ]]-Data[[#This Row],[temperatuur]])*Uitgangspunten!$B$9,0),1)</f>
        <v>0</v>
      </c>
      <c r="I8124"/>
      <c r="J8124"/>
      <c r="K8124" s="6"/>
      <c r="O8124" s="5"/>
      <c r="P8124" s="8"/>
      <c r="U8124"/>
      <c r="V8124"/>
    </row>
    <row r="8125" spans="1:22" x14ac:dyDescent="0.25">
      <c r="A8125">
        <v>2001</v>
      </c>
      <c r="B8125">
        <v>8</v>
      </c>
      <c r="C8125">
        <v>26</v>
      </c>
      <c r="D8125">
        <v>20</v>
      </c>
      <c r="E8125" s="13">
        <v>20.6</v>
      </c>
      <c r="F8125" s="7">
        <f>(((20-15)/(MIN($E$2:$E$8761)-15))*Data[[#This Row],[temperatuur]])+18.151</f>
        <v>13.823268907563024</v>
      </c>
      <c r="G8125" s="7">
        <f>Data[[#This Row],[Tintern ]]-Data[[#This Row],[temperatuur]]</f>
        <v>-6.776731092436977</v>
      </c>
      <c r="H8125" s="7">
        <f>ROUND(IF(Data[[#This Row],[deltaT]]&gt;0,(Data[[#This Row],[Tintern ]]-Data[[#This Row],[temperatuur]])*Uitgangspunten!$B$9,0),1)</f>
        <v>0</v>
      </c>
      <c r="I8125"/>
      <c r="J8125"/>
      <c r="K8125" s="6"/>
      <c r="O8125" s="5"/>
      <c r="P8125" s="8"/>
      <c r="U8125"/>
      <c r="V8125"/>
    </row>
    <row r="8126" spans="1:22" x14ac:dyDescent="0.25">
      <c r="A8126">
        <v>2001</v>
      </c>
      <c r="B8126">
        <v>8</v>
      </c>
      <c r="C8126">
        <v>26</v>
      </c>
      <c r="D8126">
        <v>21</v>
      </c>
      <c r="E8126" s="13">
        <v>19.700000000000003</v>
      </c>
      <c r="F8126" s="7">
        <f>(((20-15)/(MIN($E$2:$E$8761)-15))*Data[[#This Row],[temperatuur]])+18.151</f>
        <v>14.012344537815125</v>
      </c>
      <c r="G8126" s="7">
        <f>Data[[#This Row],[Tintern ]]-Data[[#This Row],[temperatuur]]</f>
        <v>-5.6876554621848783</v>
      </c>
      <c r="H8126" s="7">
        <f>ROUND(IF(Data[[#This Row],[deltaT]]&gt;0,(Data[[#This Row],[Tintern ]]-Data[[#This Row],[temperatuur]])*Uitgangspunten!$B$9,0),1)</f>
        <v>0</v>
      </c>
      <c r="I8126"/>
      <c r="J8126"/>
      <c r="K8126" s="6"/>
      <c r="O8126" s="5"/>
      <c r="P8126" s="8"/>
      <c r="U8126"/>
      <c r="V8126"/>
    </row>
    <row r="8127" spans="1:22" x14ac:dyDescent="0.25">
      <c r="A8127">
        <v>2001</v>
      </c>
      <c r="B8127">
        <v>8</v>
      </c>
      <c r="C8127">
        <v>26</v>
      </c>
      <c r="D8127">
        <v>22</v>
      </c>
      <c r="E8127" s="13">
        <v>18.900000000000002</v>
      </c>
      <c r="F8127" s="7">
        <f>(((20-15)/(MIN($E$2:$E$8761)-15))*Data[[#This Row],[temperatuur]])+18.151</f>
        <v>14.180411764705882</v>
      </c>
      <c r="G8127" s="7">
        <f>Data[[#This Row],[Tintern ]]-Data[[#This Row],[temperatuur]]</f>
        <v>-4.7195882352941201</v>
      </c>
      <c r="H8127" s="7">
        <f>ROUND(IF(Data[[#This Row],[deltaT]]&gt;0,(Data[[#This Row],[Tintern ]]-Data[[#This Row],[temperatuur]])*Uitgangspunten!$B$9,0),1)</f>
        <v>0</v>
      </c>
      <c r="I8127"/>
      <c r="J8127"/>
      <c r="K8127" s="6"/>
      <c r="O8127" s="5"/>
      <c r="P8127" s="8"/>
      <c r="U8127"/>
      <c r="V8127"/>
    </row>
    <row r="8128" spans="1:22" x14ac:dyDescent="0.25">
      <c r="A8128">
        <v>2001</v>
      </c>
      <c r="B8128">
        <v>8</v>
      </c>
      <c r="C8128">
        <v>26</v>
      </c>
      <c r="D8128">
        <v>23</v>
      </c>
      <c r="E8128" s="13">
        <v>18.600000000000001</v>
      </c>
      <c r="F8128" s="7">
        <f>(((20-15)/(MIN($E$2:$E$8761)-15))*Data[[#This Row],[temperatuur]])+18.151</f>
        <v>14.243436974789915</v>
      </c>
      <c r="G8128" s="7">
        <f>Data[[#This Row],[Tintern ]]-Data[[#This Row],[temperatuur]]</f>
        <v>-4.356563025210086</v>
      </c>
      <c r="H8128" s="7">
        <f>ROUND(IF(Data[[#This Row],[deltaT]]&gt;0,(Data[[#This Row],[Tintern ]]-Data[[#This Row],[temperatuur]])*Uitgangspunten!$B$9,0),1)</f>
        <v>0</v>
      </c>
      <c r="I8128"/>
      <c r="J8128"/>
      <c r="K8128" s="6"/>
      <c r="O8128" s="5"/>
      <c r="P8128" s="8"/>
      <c r="U8128"/>
      <c r="V8128"/>
    </row>
    <row r="8129" spans="1:22" x14ac:dyDescent="0.25">
      <c r="A8129">
        <v>2001</v>
      </c>
      <c r="B8129">
        <v>8</v>
      </c>
      <c r="C8129">
        <v>26</v>
      </c>
      <c r="D8129">
        <v>24</v>
      </c>
      <c r="E8129" s="13">
        <v>18.5</v>
      </c>
      <c r="F8129" s="7">
        <f>(((20-15)/(MIN($E$2:$E$8761)-15))*Data[[#This Row],[temperatuur]])+18.151</f>
        <v>14.26444537815126</v>
      </c>
      <c r="G8129" s="7">
        <f>Data[[#This Row],[Tintern ]]-Data[[#This Row],[temperatuur]]</f>
        <v>-4.2355546218487401</v>
      </c>
      <c r="H8129" s="7">
        <f>ROUND(IF(Data[[#This Row],[deltaT]]&gt;0,(Data[[#This Row],[Tintern ]]-Data[[#This Row],[temperatuur]])*Uitgangspunten!$B$9,0),1)</f>
        <v>0</v>
      </c>
      <c r="I8129"/>
      <c r="J8129"/>
      <c r="K8129" s="6"/>
      <c r="O8129" s="5"/>
      <c r="P8129" s="8"/>
      <c r="U8129"/>
      <c r="V8129"/>
    </row>
    <row r="8130" spans="1:22" x14ac:dyDescent="0.25">
      <c r="A8130">
        <v>2001</v>
      </c>
      <c r="B8130">
        <v>8</v>
      </c>
      <c r="C8130">
        <v>27</v>
      </c>
      <c r="D8130">
        <v>1</v>
      </c>
      <c r="E8130" s="13">
        <v>18.5</v>
      </c>
      <c r="F8130" s="7">
        <f>(((20-15)/(MIN($E$2:$E$8761)-15))*Data[[#This Row],[temperatuur]])+18.151</f>
        <v>14.26444537815126</v>
      </c>
      <c r="G8130" s="7">
        <f>Data[[#This Row],[Tintern ]]-Data[[#This Row],[temperatuur]]</f>
        <v>-4.2355546218487401</v>
      </c>
      <c r="H8130" s="7">
        <f>ROUND(IF(Data[[#This Row],[deltaT]]&gt;0,(Data[[#This Row],[Tintern ]]-Data[[#This Row],[temperatuur]])*Uitgangspunten!$B$9,0),1)</f>
        <v>0</v>
      </c>
      <c r="I8130"/>
      <c r="J8130"/>
      <c r="K8130" s="6"/>
      <c r="O8130" s="5"/>
      <c r="P8130" s="8"/>
      <c r="U8130"/>
      <c r="V8130"/>
    </row>
    <row r="8131" spans="1:22" x14ac:dyDescent="0.25">
      <c r="A8131">
        <v>2001</v>
      </c>
      <c r="B8131">
        <v>8</v>
      </c>
      <c r="C8131">
        <v>27</v>
      </c>
      <c r="D8131">
        <v>2</v>
      </c>
      <c r="E8131" s="13">
        <v>18.5</v>
      </c>
      <c r="F8131" s="7">
        <f>(((20-15)/(MIN($E$2:$E$8761)-15))*Data[[#This Row],[temperatuur]])+18.151</f>
        <v>14.26444537815126</v>
      </c>
      <c r="G8131" s="7">
        <f>Data[[#This Row],[Tintern ]]-Data[[#This Row],[temperatuur]]</f>
        <v>-4.2355546218487401</v>
      </c>
      <c r="H8131" s="7">
        <f>ROUND(IF(Data[[#This Row],[deltaT]]&gt;0,(Data[[#This Row],[Tintern ]]-Data[[#This Row],[temperatuur]])*Uitgangspunten!$B$9,0),1)</f>
        <v>0</v>
      </c>
      <c r="I8131"/>
      <c r="J8131"/>
      <c r="K8131" s="6"/>
      <c r="O8131" s="5"/>
      <c r="P8131" s="8"/>
      <c r="U8131"/>
      <c r="V8131"/>
    </row>
    <row r="8132" spans="1:22" x14ac:dyDescent="0.25">
      <c r="A8132">
        <v>2001</v>
      </c>
      <c r="B8132">
        <v>8</v>
      </c>
      <c r="C8132">
        <v>27</v>
      </c>
      <c r="D8132">
        <v>3</v>
      </c>
      <c r="E8132" s="13">
        <v>18.400000000000002</v>
      </c>
      <c r="F8132" s="7">
        <f>(((20-15)/(MIN($E$2:$E$8761)-15))*Data[[#This Row],[temperatuur]])+18.151</f>
        <v>14.285453781512604</v>
      </c>
      <c r="G8132" s="7">
        <f>Data[[#This Row],[Tintern ]]-Data[[#This Row],[temperatuur]]</f>
        <v>-4.1145462184873978</v>
      </c>
      <c r="H8132" s="7">
        <f>ROUND(IF(Data[[#This Row],[deltaT]]&gt;0,(Data[[#This Row],[Tintern ]]-Data[[#This Row],[temperatuur]])*Uitgangspunten!$B$9,0),1)</f>
        <v>0</v>
      </c>
      <c r="I8132"/>
      <c r="J8132"/>
      <c r="K8132" s="6"/>
      <c r="O8132" s="5"/>
      <c r="P8132" s="8"/>
      <c r="U8132"/>
      <c r="V8132"/>
    </row>
    <row r="8133" spans="1:22" x14ac:dyDescent="0.25">
      <c r="A8133">
        <v>2001</v>
      </c>
      <c r="B8133">
        <v>8</v>
      </c>
      <c r="C8133">
        <v>27</v>
      </c>
      <c r="D8133">
        <v>4</v>
      </c>
      <c r="E8133" s="13">
        <v>17.8</v>
      </c>
      <c r="F8133" s="7">
        <f>(((20-15)/(MIN($E$2:$E$8761)-15))*Data[[#This Row],[temperatuur]])+18.151</f>
        <v>14.411504201680671</v>
      </c>
      <c r="G8133" s="7">
        <f>Data[[#This Row],[Tintern ]]-Data[[#This Row],[temperatuur]]</f>
        <v>-3.3884957983193296</v>
      </c>
      <c r="H8133" s="7">
        <f>ROUND(IF(Data[[#This Row],[deltaT]]&gt;0,(Data[[#This Row],[Tintern ]]-Data[[#This Row],[temperatuur]])*Uitgangspunten!$B$9,0),1)</f>
        <v>0</v>
      </c>
      <c r="I8133"/>
      <c r="J8133"/>
      <c r="K8133" s="6"/>
      <c r="O8133" s="5"/>
      <c r="P8133" s="8"/>
      <c r="U8133"/>
      <c r="V8133"/>
    </row>
    <row r="8134" spans="1:22" x14ac:dyDescent="0.25">
      <c r="A8134">
        <v>2001</v>
      </c>
      <c r="B8134">
        <v>8</v>
      </c>
      <c r="C8134">
        <v>27</v>
      </c>
      <c r="D8134">
        <v>5</v>
      </c>
      <c r="E8134" s="13">
        <v>17</v>
      </c>
      <c r="F8134" s="7">
        <f>(((20-15)/(MIN($E$2:$E$8761)-15))*Data[[#This Row],[temperatuur]])+18.151</f>
        <v>14.579571428571429</v>
      </c>
      <c r="G8134" s="7">
        <f>Data[[#This Row],[Tintern ]]-Data[[#This Row],[temperatuur]]</f>
        <v>-2.4204285714285714</v>
      </c>
      <c r="H8134" s="7">
        <f>ROUND(IF(Data[[#This Row],[deltaT]]&gt;0,(Data[[#This Row],[Tintern ]]-Data[[#This Row],[temperatuur]])*Uitgangspunten!$B$9,0),1)</f>
        <v>0</v>
      </c>
      <c r="I8134"/>
      <c r="J8134"/>
      <c r="K8134" s="6"/>
      <c r="O8134" s="5"/>
      <c r="P8134" s="8"/>
      <c r="U8134"/>
      <c r="V8134"/>
    </row>
    <row r="8135" spans="1:22" x14ac:dyDescent="0.25">
      <c r="A8135">
        <v>2001</v>
      </c>
      <c r="B8135">
        <v>8</v>
      </c>
      <c r="C8135">
        <v>27</v>
      </c>
      <c r="D8135">
        <v>6</v>
      </c>
      <c r="E8135" s="13">
        <v>16.600000000000001</v>
      </c>
      <c r="F8135" s="7">
        <f>(((20-15)/(MIN($E$2:$E$8761)-15))*Data[[#This Row],[temperatuur]])+18.151</f>
        <v>14.663605042016806</v>
      </c>
      <c r="G8135" s="7">
        <f>Data[[#This Row],[Tintern ]]-Data[[#This Row],[temperatuur]]</f>
        <v>-1.9363949579831949</v>
      </c>
      <c r="H8135" s="7">
        <f>ROUND(IF(Data[[#This Row],[deltaT]]&gt;0,(Data[[#This Row],[Tintern ]]-Data[[#This Row],[temperatuur]])*Uitgangspunten!$B$9,0),1)</f>
        <v>0</v>
      </c>
      <c r="I8135"/>
      <c r="J8135"/>
      <c r="K8135" s="6"/>
      <c r="O8135" s="5"/>
      <c r="P8135" s="8"/>
      <c r="U8135"/>
      <c r="V8135"/>
    </row>
    <row r="8136" spans="1:22" x14ac:dyDescent="0.25">
      <c r="A8136">
        <v>2001</v>
      </c>
      <c r="B8136">
        <v>8</v>
      </c>
      <c r="C8136">
        <v>27</v>
      </c>
      <c r="D8136">
        <v>7</v>
      </c>
      <c r="E8136" s="13">
        <v>17.2</v>
      </c>
      <c r="F8136" s="7">
        <f>(((20-15)/(MIN($E$2:$E$8761)-15))*Data[[#This Row],[temperatuur]])+18.151</f>
        <v>14.53755462184874</v>
      </c>
      <c r="G8136" s="7">
        <f>Data[[#This Row],[Tintern ]]-Data[[#This Row],[temperatuur]]</f>
        <v>-2.6624453781512596</v>
      </c>
      <c r="H8136" s="7">
        <f>ROUND(IF(Data[[#This Row],[deltaT]]&gt;0,(Data[[#This Row],[Tintern ]]-Data[[#This Row],[temperatuur]])*Uitgangspunten!$B$9,0),1)</f>
        <v>0</v>
      </c>
      <c r="I8136"/>
      <c r="J8136"/>
      <c r="K8136" s="6"/>
      <c r="O8136" s="5"/>
      <c r="P8136" s="8"/>
      <c r="U8136"/>
      <c r="V8136"/>
    </row>
    <row r="8137" spans="1:22" x14ac:dyDescent="0.25">
      <c r="A8137">
        <v>2001</v>
      </c>
      <c r="B8137">
        <v>8</v>
      </c>
      <c r="C8137">
        <v>27</v>
      </c>
      <c r="D8137">
        <v>8</v>
      </c>
      <c r="E8137" s="13">
        <v>17.900000000000002</v>
      </c>
      <c r="F8137" s="7">
        <f>(((20-15)/(MIN($E$2:$E$8761)-15))*Data[[#This Row],[temperatuur]])+18.151</f>
        <v>14.390495798319327</v>
      </c>
      <c r="G8137" s="7">
        <f>Data[[#This Row],[Tintern ]]-Data[[#This Row],[temperatuur]]</f>
        <v>-3.5095042016806755</v>
      </c>
      <c r="H8137" s="7">
        <f>ROUND(IF(Data[[#This Row],[deltaT]]&gt;0,(Data[[#This Row],[Tintern ]]-Data[[#This Row],[temperatuur]])*Uitgangspunten!$B$9,0),1)</f>
        <v>0</v>
      </c>
      <c r="I8137"/>
      <c r="J8137"/>
      <c r="K8137" s="6"/>
      <c r="O8137" s="5"/>
      <c r="P8137" s="8"/>
      <c r="U8137"/>
      <c r="V8137"/>
    </row>
    <row r="8138" spans="1:22" x14ac:dyDescent="0.25">
      <c r="A8138">
        <v>2001</v>
      </c>
      <c r="B8138">
        <v>8</v>
      </c>
      <c r="C8138">
        <v>27</v>
      </c>
      <c r="D8138">
        <v>9</v>
      </c>
      <c r="E8138" s="13">
        <v>18.2</v>
      </c>
      <c r="F8138" s="7">
        <f>(((20-15)/(MIN($E$2:$E$8761)-15))*Data[[#This Row],[temperatuur]])+18.151</f>
        <v>14.327470588235293</v>
      </c>
      <c r="G8138" s="7">
        <f>Data[[#This Row],[Tintern ]]-Data[[#This Row],[temperatuur]]</f>
        <v>-3.872529411764706</v>
      </c>
      <c r="H8138" s="7">
        <f>ROUND(IF(Data[[#This Row],[deltaT]]&gt;0,(Data[[#This Row],[Tintern ]]-Data[[#This Row],[temperatuur]])*Uitgangspunten!$B$9,0),1)</f>
        <v>0</v>
      </c>
      <c r="I8138">
        <f>(MAX(E8114:E8137)+MIN(E8114:E8137))/20</f>
        <v>2.3200000000000003</v>
      </c>
      <c r="J8138"/>
      <c r="K8138" s="6"/>
      <c r="O8138" s="5"/>
      <c r="P8138" s="8"/>
      <c r="U8138"/>
      <c r="V8138"/>
    </row>
    <row r="8139" spans="1:22" x14ac:dyDescent="0.25">
      <c r="A8139">
        <v>2001</v>
      </c>
      <c r="B8139">
        <v>8</v>
      </c>
      <c r="C8139">
        <v>27</v>
      </c>
      <c r="D8139">
        <v>10</v>
      </c>
      <c r="E8139" s="13">
        <v>19.3</v>
      </c>
      <c r="F8139" s="7">
        <f>(((20-15)/(MIN($E$2:$E$8761)-15))*Data[[#This Row],[temperatuur]])+18.151</f>
        <v>14.096378151260504</v>
      </c>
      <c r="G8139" s="7">
        <f>Data[[#This Row],[Tintern ]]-Data[[#This Row],[temperatuur]]</f>
        <v>-5.2036218487394965</v>
      </c>
      <c r="H8139" s="7">
        <f>ROUND(IF(Data[[#This Row],[deltaT]]&gt;0,(Data[[#This Row],[Tintern ]]-Data[[#This Row],[temperatuur]])*Uitgangspunten!$B$9,0),1)</f>
        <v>0</v>
      </c>
      <c r="I8139"/>
      <c r="J8139"/>
      <c r="K8139" s="6"/>
      <c r="O8139" s="5"/>
      <c r="P8139" s="8"/>
      <c r="U8139"/>
      <c r="V8139"/>
    </row>
    <row r="8140" spans="1:22" x14ac:dyDescent="0.25">
      <c r="A8140">
        <v>2001</v>
      </c>
      <c r="B8140">
        <v>8</v>
      </c>
      <c r="C8140">
        <v>27</v>
      </c>
      <c r="D8140">
        <v>11</v>
      </c>
      <c r="E8140" s="13">
        <v>19.5</v>
      </c>
      <c r="F8140" s="7">
        <f>(((20-15)/(MIN($E$2:$E$8761)-15))*Data[[#This Row],[temperatuur]])+18.151</f>
        <v>14.054361344537815</v>
      </c>
      <c r="G8140" s="7">
        <f>Data[[#This Row],[Tintern ]]-Data[[#This Row],[temperatuur]]</f>
        <v>-5.4456386554621847</v>
      </c>
      <c r="H8140" s="7">
        <f>ROUND(IF(Data[[#This Row],[deltaT]]&gt;0,(Data[[#This Row],[Tintern ]]-Data[[#This Row],[temperatuur]])*Uitgangspunten!$B$9,0),1)</f>
        <v>0</v>
      </c>
      <c r="I8140"/>
      <c r="J8140"/>
      <c r="K8140" s="6"/>
      <c r="O8140" s="5"/>
      <c r="P8140" s="8"/>
      <c r="U8140"/>
      <c r="V8140"/>
    </row>
    <row r="8141" spans="1:22" x14ac:dyDescent="0.25">
      <c r="A8141">
        <v>2001</v>
      </c>
      <c r="B8141">
        <v>8</v>
      </c>
      <c r="C8141">
        <v>27</v>
      </c>
      <c r="D8141">
        <v>12</v>
      </c>
      <c r="E8141" s="13">
        <v>20.100000000000001</v>
      </c>
      <c r="F8141" s="7">
        <f>(((20-15)/(MIN($E$2:$E$8761)-15))*Data[[#This Row],[temperatuur]])+18.151</f>
        <v>13.928310924369747</v>
      </c>
      <c r="G8141" s="7">
        <f>Data[[#This Row],[Tintern ]]-Data[[#This Row],[temperatuur]]</f>
        <v>-6.1716890756302547</v>
      </c>
      <c r="H8141" s="7">
        <f>ROUND(IF(Data[[#This Row],[deltaT]]&gt;0,(Data[[#This Row],[Tintern ]]-Data[[#This Row],[temperatuur]])*Uitgangspunten!$B$9,0),1)</f>
        <v>0</v>
      </c>
      <c r="I8141"/>
      <c r="J8141"/>
      <c r="K8141" s="6"/>
      <c r="O8141" s="5"/>
      <c r="P8141" s="8"/>
      <c r="U8141"/>
      <c r="V8141"/>
    </row>
    <row r="8142" spans="1:22" x14ac:dyDescent="0.25">
      <c r="A8142">
        <v>2001</v>
      </c>
      <c r="B8142">
        <v>8</v>
      </c>
      <c r="C8142">
        <v>27</v>
      </c>
      <c r="D8142">
        <v>13</v>
      </c>
      <c r="E8142" s="13">
        <v>19.100000000000001</v>
      </c>
      <c r="F8142" s="7">
        <f>(((20-15)/(MIN($E$2:$E$8761)-15))*Data[[#This Row],[temperatuur]])+18.151</f>
        <v>14.138394957983193</v>
      </c>
      <c r="G8142" s="7">
        <f>Data[[#This Row],[Tintern ]]-Data[[#This Row],[temperatuur]]</f>
        <v>-4.9616050420168083</v>
      </c>
      <c r="H8142" s="7">
        <f>ROUND(IF(Data[[#This Row],[deltaT]]&gt;0,(Data[[#This Row],[Tintern ]]-Data[[#This Row],[temperatuur]])*Uitgangspunten!$B$9,0),1)</f>
        <v>0</v>
      </c>
      <c r="I8142"/>
      <c r="J8142"/>
      <c r="K8142" s="6"/>
      <c r="O8142" s="5"/>
      <c r="P8142" s="8"/>
      <c r="U8142"/>
      <c r="V8142"/>
    </row>
    <row r="8143" spans="1:22" x14ac:dyDescent="0.25">
      <c r="A8143">
        <v>2001</v>
      </c>
      <c r="B8143">
        <v>8</v>
      </c>
      <c r="C8143">
        <v>27</v>
      </c>
      <c r="D8143">
        <v>14</v>
      </c>
      <c r="E8143" s="13">
        <v>19.8</v>
      </c>
      <c r="F8143" s="7">
        <f>(((20-15)/(MIN($E$2:$E$8761)-15))*Data[[#This Row],[temperatuur]])+18.151</f>
        <v>13.991336134453782</v>
      </c>
      <c r="G8143" s="7">
        <f>Data[[#This Row],[Tintern ]]-Data[[#This Row],[temperatuur]]</f>
        <v>-5.8086638655462188</v>
      </c>
      <c r="H8143" s="7">
        <f>ROUND(IF(Data[[#This Row],[deltaT]]&gt;0,(Data[[#This Row],[Tintern ]]-Data[[#This Row],[temperatuur]])*Uitgangspunten!$B$9,0),1)</f>
        <v>0</v>
      </c>
      <c r="I8143"/>
      <c r="J8143"/>
      <c r="K8143" s="6"/>
      <c r="O8143" s="5"/>
      <c r="P8143" s="8"/>
      <c r="U8143"/>
      <c r="V8143"/>
    </row>
    <row r="8144" spans="1:22" x14ac:dyDescent="0.25">
      <c r="A8144">
        <v>2001</v>
      </c>
      <c r="B8144">
        <v>8</v>
      </c>
      <c r="C8144">
        <v>27</v>
      </c>
      <c r="D8144">
        <v>15</v>
      </c>
      <c r="E8144" s="13">
        <v>19.200000000000003</v>
      </c>
      <c r="F8144" s="7">
        <f>(((20-15)/(MIN($E$2:$E$8761)-15))*Data[[#This Row],[temperatuur]])+18.151</f>
        <v>14.117386554621849</v>
      </c>
      <c r="G8144" s="7">
        <f>Data[[#This Row],[Tintern ]]-Data[[#This Row],[temperatuur]]</f>
        <v>-5.0826134453781542</v>
      </c>
      <c r="H8144" s="7">
        <f>ROUND(IF(Data[[#This Row],[deltaT]]&gt;0,(Data[[#This Row],[Tintern ]]-Data[[#This Row],[temperatuur]])*Uitgangspunten!$B$9,0),1)</f>
        <v>0</v>
      </c>
      <c r="I8144"/>
      <c r="J8144"/>
      <c r="K8144" s="6"/>
      <c r="O8144" s="5"/>
      <c r="P8144" s="8"/>
      <c r="U8144"/>
      <c r="V8144"/>
    </row>
    <row r="8145" spans="1:22" x14ac:dyDescent="0.25">
      <c r="A8145">
        <v>2001</v>
      </c>
      <c r="B8145">
        <v>8</v>
      </c>
      <c r="C8145">
        <v>27</v>
      </c>
      <c r="D8145">
        <v>16</v>
      </c>
      <c r="E8145" s="13">
        <v>19.400000000000002</v>
      </c>
      <c r="F8145" s="7">
        <f>(((20-15)/(MIN($E$2:$E$8761)-15))*Data[[#This Row],[temperatuur]])+18.151</f>
        <v>14.07536974789916</v>
      </c>
      <c r="G8145" s="7">
        <f>Data[[#This Row],[Tintern ]]-Data[[#This Row],[temperatuur]]</f>
        <v>-5.3246302521008424</v>
      </c>
      <c r="H8145" s="7">
        <f>ROUND(IF(Data[[#This Row],[deltaT]]&gt;0,(Data[[#This Row],[Tintern ]]-Data[[#This Row],[temperatuur]])*Uitgangspunten!$B$9,0),1)</f>
        <v>0</v>
      </c>
      <c r="I8145"/>
      <c r="J8145"/>
      <c r="K8145" s="6"/>
      <c r="O8145" s="5"/>
      <c r="P8145" s="8"/>
      <c r="U8145"/>
      <c r="V8145"/>
    </row>
    <row r="8146" spans="1:22" x14ac:dyDescent="0.25">
      <c r="A8146">
        <v>2001</v>
      </c>
      <c r="B8146">
        <v>8</v>
      </c>
      <c r="C8146">
        <v>27</v>
      </c>
      <c r="D8146">
        <v>17</v>
      </c>
      <c r="E8146" s="13">
        <v>18.3</v>
      </c>
      <c r="F8146" s="7">
        <f>(((20-15)/(MIN($E$2:$E$8761)-15))*Data[[#This Row],[temperatuur]])+18.151</f>
        <v>14.306462184873949</v>
      </c>
      <c r="G8146" s="7">
        <f>Data[[#This Row],[Tintern ]]-Data[[#This Row],[temperatuur]]</f>
        <v>-3.9935378151260519</v>
      </c>
      <c r="H8146" s="7">
        <f>ROUND(IF(Data[[#This Row],[deltaT]]&gt;0,(Data[[#This Row],[Tintern ]]-Data[[#This Row],[temperatuur]])*Uitgangspunten!$B$9,0),1)</f>
        <v>0</v>
      </c>
      <c r="I8146"/>
      <c r="J8146"/>
      <c r="K8146" s="6"/>
      <c r="O8146" s="5"/>
      <c r="P8146" s="8"/>
      <c r="U8146"/>
      <c r="V8146"/>
    </row>
    <row r="8147" spans="1:22" x14ac:dyDescent="0.25">
      <c r="A8147">
        <v>2001</v>
      </c>
      <c r="B8147">
        <v>8</v>
      </c>
      <c r="C8147">
        <v>27</v>
      </c>
      <c r="D8147">
        <v>18</v>
      </c>
      <c r="E8147" s="13">
        <v>17.3</v>
      </c>
      <c r="F8147" s="7">
        <f>(((20-15)/(MIN($E$2:$E$8761)-15))*Data[[#This Row],[temperatuur]])+18.151</f>
        <v>14.516546218487395</v>
      </c>
      <c r="G8147" s="7">
        <f>Data[[#This Row],[Tintern ]]-Data[[#This Row],[temperatuur]]</f>
        <v>-2.7834537815126055</v>
      </c>
      <c r="H8147" s="7">
        <f>ROUND(IF(Data[[#This Row],[deltaT]]&gt;0,(Data[[#This Row],[Tintern ]]-Data[[#This Row],[temperatuur]])*Uitgangspunten!$B$9,0),1)</f>
        <v>0</v>
      </c>
      <c r="I8147"/>
      <c r="J8147"/>
      <c r="K8147" s="6"/>
      <c r="O8147" s="5"/>
      <c r="P8147" s="8"/>
      <c r="U8147"/>
      <c r="V8147"/>
    </row>
    <row r="8148" spans="1:22" x14ac:dyDescent="0.25">
      <c r="A8148">
        <v>2001</v>
      </c>
      <c r="B8148">
        <v>8</v>
      </c>
      <c r="C8148">
        <v>28</v>
      </c>
      <c r="D8148">
        <v>7</v>
      </c>
      <c r="E8148" s="13">
        <v>15.100000000000001</v>
      </c>
      <c r="F8148" s="7">
        <f>(((20-15)/(MIN($E$2:$E$8761)-15))*Data[[#This Row],[temperatuur]])+18.151</f>
        <v>14.978731092436973</v>
      </c>
      <c r="G8148" s="7">
        <f>Data[[#This Row],[Tintern ]]-Data[[#This Row],[temperatuur]]</f>
        <v>-0.12126890756302799</v>
      </c>
      <c r="H8148" s="7">
        <f>ROUND(IF(Data[[#This Row],[deltaT]]&gt;0,(Data[[#This Row],[Tintern ]]-Data[[#This Row],[temperatuur]])*Uitgangspunten!$B$9,0),1)</f>
        <v>0</v>
      </c>
      <c r="I8148"/>
      <c r="J8148"/>
      <c r="K8148" s="6"/>
      <c r="O8148" s="5"/>
      <c r="P8148" s="8"/>
      <c r="U8148"/>
      <c r="V8148"/>
    </row>
    <row r="8149" spans="1:22" x14ac:dyDescent="0.25">
      <c r="A8149">
        <v>2001</v>
      </c>
      <c r="B8149">
        <v>8</v>
      </c>
      <c r="C8149">
        <v>28</v>
      </c>
      <c r="D8149">
        <v>8</v>
      </c>
      <c r="E8149" s="13">
        <v>16.7</v>
      </c>
      <c r="F8149" s="7">
        <f>(((20-15)/(MIN($E$2:$E$8761)-15))*Data[[#This Row],[temperatuur]])+18.151</f>
        <v>14.642596638655462</v>
      </c>
      <c r="G8149" s="7">
        <f>Data[[#This Row],[Tintern ]]-Data[[#This Row],[temperatuur]]</f>
        <v>-2.0574033613445373</v>
      </c>
      <c r="H8149" s="7">
        <f>ROUND(IF(Data[[#This Row],[deltaT]]&gt;0,(Data[[#This Row],[Tintern ]]-Data[[#This Row],[temperatuur]])*Uitgangspunten!$B$9,0),1)</f>
        <v>0</v>
      </c>
      <c r="I8149"/>
      <c r="J8149"/>
      <c r="K8149" s="6"/>
      <c r="O8149" s="5"/>
      <c r="P8149" s="8"/>
      <c r="U8149"/>
      <c r="V8149"/>
    </row>
    <row r="8150" spans="1:22" x14ac:dyDescent="0.25">
      <c r="A8150">
        <v>2001</v>
      </c>
      <c r="B8150">
        <v>8</v>
      </c>
      <c r="C8150">
        <v>28</v>
      </c>
      <c r="D8150">
        <v>9</v>
      </c>
      <c r="E8150" s="13">
        <v>17.3</v>
      </c>
      <c r="F8150" s="7">
        <f>(((20-15)/(MIN($E$2:$E$8761)-15))*Data[[#This Row],[temperatuur]])+18.151</f>
        <v>14.516546218487395</v>
      </c>
      <c r="G8150" s="7">
        <f>Data[[#This Row],[Tintern ]]-Data[[#This Row],[temperatuur]]</f>
        <v>-2.7834537815126055</v>
      </c>
      <c r="H8150" s="7">
        <f>ROUND(IF(Data[[#This Row],[deltaT]]&gt;0,(Data[[#This Row],[Tintern ]]-Data[[#This Row],[temperatuur]])*Uitgangspunten!$B$9,0),1)</f>
        <v>0</v>
      </c>
      <c r="I8150"/>
      <c r="J8150"/>
      <c r="K8150" s="6"/>
      <c r="O8150" s="5"/>
      <c r="P8150" s="8"/>
      <c r="U8150"/>
      <c r="V8150"/>
    </row>
    <row r="8151" spans="1:22" x14ac:dyDescent="0.25">
      <c r="A8151">
        <v>2001</v>
      </c>
      <c r="B8151">
        <v>8</v>
      </c>
      <c r="C8151">
        <v>28</v>
      </c>
      <c r="D8151">
        <v>10</v>
      </c>
      <c r="E8151" s="13">
        <v>17.2</v>
      </c>
      <c r="F8151" s="7">
        <f>(((20-15)/(MIN($E$2:$E$8761)-15))*Data[[#This Row],[temperatuur]])+18.151</f>
        <v>14.53755462184874</v>
      </c>
      <c r="G8151" s="7">
        <f>Data[[#This Row],[Tintern ]]-Data[[#This Row],[temperatuur]]</f>
        <v>-2.6624453781512596</v>
      </c>
      <c r="H8151" s="7">
        <f>ROUND(IF(Data[[#This Row],[deltaT]]&gt;0,(Data[[#This Row],[Tintern ]]-Data[[#This Row],[temperatuur]])*Uitgangspunten!$B$9,0),1)</f>
        <v>0</v>
      </c>
      <c r="I8151"/>
      <c r="J8151"/>
      <c r="K8151" s="6"/>
      <c r="O8151" s="5"/>
      <c r="P8151" s="8"/>
      <c r="U8151"/>
      <c r="V8151"/>
    </row>
    <row r="8152" spans="1:22" x14ac:dyDescent="0.25">
      <c r="A8152">
        <v>2001</v>
      </c>
      <c r="B8152">
        <v>8</v>
      </c>
      <c r="C8152">
        <v>28</v>
      </c>
      <c r="D8152">
        <v>11</v>
      </c>
      <c r="E8152" s="13">
        <v>18.3</v>
      </c>
      <c r="F8152" s="7">
        <f>(((20-15)/(MIN($E$2:$E$8761)-15))*Data[[#This Row],[temperatuur]])+18.151</f>
        <v>14.306462184873949</v>
      </c>
      <c r="G8152" s="7">
        <f>Data[[#This Row],[Tintern ]]-Data[[#This Row],[temperatuur]]</f>
        <v>-3.9935378151260519</v>
      </c>
      <c r="H8152" s="7">
        <f>ROUND(IF(Data[[#This Row],[deltaT]]&gt;0,(Data[[#This Row],[Tintern ]]-Data[[#This Row],[temperatuur]])*Uitgangspunten!$B$9,0),1)</f>
        <v>0</v>
      </c>
      <c r="I8152"/>
      <c r="J8152"/>
      <c r="K8152" s="6"/>
      <c r="O8152" s="5"/>
      <c r="P8152" s="8"/>
      <c r="U8152"/>
      <c r="V8152"/>
    </row>
    <row r="8153" spans="1:22" x14ac:dyDescent="0.25">
      <c r="A8153">
        <v>2001</v>
      </c>
      <c r="B8153">
        <v>8</v>
      </c>
      <c r="C8153">
        <v>28</v>
      </c>
      <c r="D8153">
        <v>12</v>
      </c>
      <c r="E8153" s="13">
        <v>19</v>
      </c>
      <c r="F8153" s="7">
        <f>(((20-15)/(MIN($E$2:$E$8761)-15))*Data[[#This Row],[temperatuur]])+18.151</f>
        <v>14.159403361344538</v>
      </c>
      <c r="G8153" s="7">
        <f>Data[[#This Row],[Tintern ]]-Data[[#This Row],[temperatuur]]</f>
        <v>-4.8405966386554624</v>
      </c>
      <c r="H8153" s="7">
        <f>ROUND(IF(Data[[#This Row],[deltaT]]&gt;0,(Data[[#This Row],[Tintern ]]-Data[[#This Row],[temperatuur]])*Uitgangspunten!$B$9,0),1)</f>
        <v>0</v>
      </c>
      <c r="I8153"/>
      <c r="J8153"/>
      <c r="K8153" s="6"/>
      <c r="O8153" s="5"/>
      <c r="P8153" s="8"/>
      <c r="U8153"/>
      <c r="V8153"/>
    </row>
    <row r="8154" spans="1:22" x14ac:dyDescent="0.25">
      <c r="A8154">
        <v>2001</v>
      </c>
      <c r="B8154">
        <v>8</v>
      </c>
      <c r="C8154">
        <v>28</v>
      </c>
      <c r="D8154">
        <v>13</v>
      </c>
      <c r="E8154" s="13">
        <v>19.100000000000001</v>
      </c>
      <c r="F8154" s="7">
        <f>(((20-15)/(MIN($E$2:$E$8761)-15))*Data[[#This Row],[temperatuur]])+18.151</f>
        <v>14.138394957983193</v>
      </c>
      <c r="G8154" s="7">
        <f>Data[[#This Row],[Tintern ]]-Data[[#This Row],[temperatuur]]</f>
        <v>-4.9616050420168083</v>
      </c>
      <c r="H8154" s="7">
        <f>ROUND(IF(Data[[#This Row],[deltaT]]&gt;0,(Data[[#This Row],[Tintern ]]-Data[[#This Row],[temperatuur]])*Uitgangspunten!$B$9,0),1)</f>
        <v>0</v>
      </c>
      <c r="I8154"/>
      <c r="J8154"/>
      <c r="K8154" s="6"/>
      <c r="O8154" s="5"/>
      <c r="P8154" s="8"/>
      <c r="U8154"/>
      <c r="V8154"/>
    </row>
    <row r="8155" spans="1:22" x14ac:dyDescent="0.25">
      <c r="A8155">
        <v>2001</v>
      </c>
      <c r="B8155">
        <v>8</v>
      </c>
      <c r="C8155">
        <v>28</v>
      </c>
      <c r="D8155">
        <v>14</v>
      </c>
      <c r="E8155" s="13">
        <v>18.900000000000002</v>
      </c>
      <c r="F8155" s="7">
        <f>(((20-15)/(MIN($E$2:$E$8761)-15))*Data[[#This Row],[temperatuur]])+18.151</f>
        <v>14.180411764705882</v>
      </c>
      <c r="G8155" s="7">
        <f>Data[[#This Row],[Tintern ]]-Data[[#This Row],[temperatuur]]</f>
        <v>-4.7195882352941201</v>
      </c>
      <c r="H8155" s="7">
        <f>ROUND(IF(Data[[#This Row],[deltaT]]&gt;0,(Data[[#This Row],[Tintern ]]-Data[[#This Row],[temperatuur]])*Uitgangspunten!$B$9,0),1)</f>
        <v>0</v>
      </c>
      <c r="I8155"/>
      <c r="J8155"/>
      <c r="K8155" s="6"/>
      <c r="O8155" s="5"/>
      <c r="P8155" s="8"/>
      <c r="U8155"/>
      <c r="V8155"/>
    </row>
    <row r="8156" spans="1:22" x14ac:dyDescent="0.25">
      <c r="A8156">
        <v>2001</v>
      </c>
      <c r="B8156">
        <v>8</v>
      </c>
      <c r="C8156">
        <v>28</v>
      </c>
      <c r="D8156">
        <v>15</v>
      </c>
      <c r="E8156" s="13">
        <v>19.700000000000003</v>
      </c>
      <c r="F8156" s="7">
        <f>(((20-15)/(MIN($E$2:$E$8761)-15))*Data[[#This Row],[temperatuur]])+18.151</f>
        <v>14.012344537815125</v>
      </c>
      <c r="G8156" s="7">
        <f>Data[[#This Row],[Tintern ]]-Data[[#This Row],[temperatuur]]</f>
        <v>-5.6876554621848783</v>
      </c>
      <c r="H8156" s="7">
        <f>ROUND(IF(Data[[#This Row],[deltaT]]&gt;0,(Data[[#This Row],[Tintern ]]-Data[[#This Row],[temperatuur]])*Uitgangspunten!$B$9,0),1)</f>
        <v>0</v>
      </c>
      <c r="I8156"/>
      <c r="J8156"/>
      <c r="K8156" s="6"/>
      <c r="O8156" s="5"/>
      <c r="P8156" s="8"/>
      <c r="U8156"/>
      <c r="V8156"/>
    </row>
    <row r="8157" spans="1:22" x14ac:dyDescent="0.25">
      <c r="A8157">
        <v>2001</v>
      </c>
      <c r="B8157">
        <v>8</v>
      </c>
      <c r="C8157">
        <v>28</v>
      </c>
      <c r="D8157">
        <v>16</v>
      </c>
      <c r="E8157" s="13">
        <v>19.100000000000001</v>
      </c>
      <c r="F8157" s="7">
        <f>(((20-15)/(MIN($E$2:$E$8761)-15))*Data[[#This Row],[temperatuur]])+18.151</f>
        <v>14.138394957983193</v>
      </c>
      <c r="G8157" s="7">
        <f>Data[[#This Row],[Tintern ]]-Data[[#This Row],[temperatuur]]</f>
        <v>-4.9616050420168083</v>
      </c>
      <c r="H8157" s="7">
        <f>ROUND(IF(Data[[#This Row],[deltaT]]&gt;0,(Data[[#This Row],[Tintern ]]-Data[[#This Row],[temperatuur]])*Uitgangspunten!$B$9,0),1)</f>
        <v>0</v>
      </c>
      <c r="I8157"/>
      <c r="J8157"/>
      <c r="K8157" s="6"/>
      <c r="O8157" s="5"/>
      <c r="P8157" s="8"/>
      <c r="U8157"/>
      <c r="V8157"/>
    </row>
    <row r="8158" spans="1:22" x14ac:dyDescent="0.25">
      <c r="A8158">
        <v>2001</v>
      </c>
      <c r="B8158">
        <v>8</v>
      </c>
      <c r="C8158">
        <v>28</v>
      </c>
      <c r="D8158">
        <v>17</v>
      </c>
      <c r="E8158" s="13">
        <v>18.7</v>
      </c>
      <c r="F8158" s="7">
        <f>(((20-15)/(MIN($E$2:$E$8761)-15))*Data[[#This Row],[temperatuur]])+18.151</f>
        <v>14.222428571428571</v>
      </c>
      <c r="G8158" s="7">
        <f>Data[[#This Row],[Tintern ]]-Data[[#This Row],[temperatuur]]</f>
        <v>-4.4775714285714283</v>
      </c>
      <c r="H8158" s="7">
        <f>ROUND(IF(Data[[#This Row],[deltaT]]&gt;0,(Data[[#This Row],[Tintern ]]-Data[[#This Row],[temperatuur]])*Uitgangspunten!$B$9,0),1)</f>
        <v>0</v>
      </c>
      <c r="I8158"/>
      <c r="J8158"/>
      <c r="K8158" s="6"/>
      <c r="O8158" s="5"/>
      <c r="P8158" s="8"/>
      <c r="U8158"/>
      <c r="V8158"/>
    </row>
    <row r="8159" spans="1:22" x14ac:dyDescent="0.25">
      <c r="A8159">
        <v>2001</v>
      </c>
      <c r="B8159">
        <v>8</v>
      </c>
      <c r="C8159">
        <v>28</v>
      </c>
      <c r="D8159">
        <v>18</v>
      </c>
      <c r="E8159" s="13">
        <v>17.2</v>
      </c>
      <c r="F8159" s="7">
        <f>(((20-15)/(MIN($E$2:$E$8761)-15))*Data[[#This Row],[temperatuur]])+18.151</f>
        <v>14.53755462184874</v>
      </c>
      <c r="G8159" s="7">
        <f>Data[[#This Row],[Tintern ]]-Data[[#This Row],[temperatuur]]</f>
        <v>-2.6624453781512596</v>
      </c>
      <c r="H8159" s="7">
        <f>ROUND(IF(Data[[#This Row],[deltaT]]&gt;0,(Data[[#This Row],[Tintern ]]-Data[[#This Row],[temperatuur]])*Uitgangspunten!$B$9,0),1)</f>
        <v>0</v>
      </c>
      <c r="I8159"/>
      <c r="J8159"/>
      <c r="K8159" s="6"/>
      <c r="O8159" s="5"/>
      <c r="P8159" s="8"/>
      <c r="U8159"/>
      <c r="V8159"/>
    </row>
    <row r="8160" spans="1:22" x14ac:dyDescent="0.25">
      <c r="A8160">
        <v>2001</v>
      </c>
      <c r="B8160">
        <v>8</v>
      </c>
      <c r="C8160">
        <v>29</v>
      </c>
      <c r="D8160">
        <v>8</v>
      </c>
      <c r="E8160" s="13">
        <v>15.5</v>
      </c>
      <c r="F8160" s="7">
        <f>(((20-15)/(MIN($E$2:$E$8761)-15))*Data[[#This Row],[temperatuur]])+18.151</f>
        <v>14.894697478991596</v>
      </c>
      <c r="G8160" s="7">
        <f>Data[[#This Row],[Tintern ]]-Data[[#This Row],[temperatuur]]</f>
        <v>-0.60530252100840443</v>
      </c>
      <c r="H8160" s="7">
        <f>ROUND(IF(Data[[#This Row],[deltaT]]&gt;0,(Data[[#This Row],[Tintern ]]-Data[[#This Row],[temperatuur]])*Uitgangspunten!$B$9,0),1)</f>
        <v>0</v>
      </c>
      <c r="I8160"/>
      <c r="J8160"/>
      <c r="K8160" s="6"/>
      <c r="O8160" s="5"/>
      <c r="P8160" s="8"/>
      <c r="U8160"/>
      <c r="V8160"/>
    </row>
    <row r="8161" spans="1:22" x14ac:dyDescent="0.25">
      <c r="A8161">
        <v>2001</v>
      </c>
      <c r="B8161">
        <v>8</v>
      </c>
      <c r="C8161">
        <v>29</v>
      </c>
      <c r="D8161">
        <v>9</v>
      </c>
      <c r="E8161" s="13">
        <v>17</v>
      </c>
      <c r="F8161" s="7">
        <f>(((20-15)/(MIN($E$2:$E$8761)-15))*Data[[#This Row],[temperatuur]])+18.151</f>
        <v>14.579571428571429</v>
      </c>
      <c r="G8161" s="7">
        <f>Data[[#This Row],[Tintern ]]-Data[[#This Row],[temperatuur]]</f>
        <v>-2.4204285714285714</v>
      </c>
      <c r="H8161" s="7">
        <f>ROUND(IF(Data[[#This Row],[deltaT]]&gt;0,(Data[[#This Row],[Tintern ]]-Data[[#This Row],[temperatuur]])*Uitgangspunten!$B$9,0),1)</f>
        <v>0</v>
      </c>
      <c r="I8161"/>
      <c r="J8161"/>
      <c r="K8161" s="6"/>
      <c r="O8161" s="5"/>
      <c r="P8161" s="8"/>
      <c r="U8161"/>
      <c r="V8161"/>
    </row>
    <row r="8162" spans="1:22" x14ac:dyDescent="0.25">
      <c r="A8162">
        <v>2001</v>
      </c>
      <c r="B8162">
        <v>8</v>
      </c>
      <c r="C8162">
        <v>29</v>
      </c>
      <c r="D8162">
        <v>10</v>
      </c>
      <c r="E8162" s="13">
        <v>18</v>
      </c>
      <c r="F8162" s="7">
        <f>(((20-15)/(MIN($E$2:$E$8761)-15))*Data[[#This Row],[temperatuur]])+18.151</f>
        <v>14.369487394957982</v>
      </c>
      <c r="G8162" s="7">
        <f>Data[[#This Row],[Tintern ]]-Data[[#This Row],[temperatuur]]</f>
        <v>-3.6305126050420178</v>
      </c>
      <c r="H8162" s="7">
        <f>ROUND(IF(Data[[#This Row],[deltaT]]&gt;0,(Data[[#This Row],[Tintern ]]-Data[[#This Row],[temperatuur]])*Uitgangspunten!$B$9,0),1)</f>
        <v>0</v>
      </c>
      <c r="I8162">
        <f>(MAX(E8138:E8161)+MIN(E8138:E8161))/20</f>
        <v>1.7600000000000002</v>
      </c>
      <c r="J8162"/>
      <c r="K8162" s="6"/>
      <c r="O8162" s="5"/>
      <c r="P8162" s="8"/>
      <c r="U8162"/>
      <c r="V8162"/>
    </row>
    <row r="8163" spans="1:22" x14ac:dyDescent="0.25">
      <c r="A8163">
        <v>2001</v>
      </c>
      <c r="B8163">
        <v>8</v>
      </c>
      <c r="C8163">
        <v>29</v>
      </c>
      <c r="D8163">
        <v>11</v>
      </c>
      <c r="E8163" s="13">
        <v>18.8</v>
      </c>
      <c r="F8163" s="7">
        <f>(((20-15)/(MIN($E$2:$E$8761)-15))*Data[[#This Row],[temperatuur]])+18.151</f>
        <v>14.201420168067227</v>
      </c>
      <c r="G8163" s="7">
        <f>Data[[#This Row],[Tintern ]]-Data[[#This Row],[temperatuur]]</f>
        <v>-4.5985798319327742</v>
      </c>
      <c r="H8163" s="7">
        <f>ROUND(IF(Data[[#This Row],[deltaT]]&gt;0,(Data[[#This Row],[Tintern ]]-Data[[#This Row],[temperatuur]])*Uitgangspunten!$B$9,0),1)</f>
        <v>0</v>
      </c>
      <c r="I8163"/>
      <c r="J8163"/>
      <c r="K8163" s="6"/>
      <c r="O8163" s="5"/>
      <c r="P8163" s="8"/>
      <c r="U8163"/>
      <c r="V8163"/>
    </row>
    <row r="8164" spans="1:22" x14ac:dyDescent="0.25">
      <c r="A8164">
        <v>2001</v>
      </c>
      <c r="B8164">
        <v>8</v>
      </c>
      <c r="C8164">
        <v>29</v>
      </c>
      <c r="D8164">
        <v>12</v>
      </c>
      <c r="E8164" s="13">
        <v>19.600000000000001</v>
      </c>
      <c r="F8164" s="7">
        <f>(((20-15)/(MIN($E$2:$E$8761)-15))*Data[[#This Row],[temperatuur]])+18.151</f>
        <v>14.033352941176471</v>
      </c>
      <c r="G8164" s="7">
        <f>Data[[#This Row],[Tintern ]]-Data[[#This Row],[temperatuur]]</f>
        <v>-5.5666470588235306</v>
      </c>
      <c r="H8164" s="7">
        <f>ROUND(IF(Data[[#This Row],[deltaT]]&gt;0,(Data[[#This Row],[Tintern ]]-Data[[#This Row],[temperatuur]])*Uitgangspunten!$B$9,0),1)</f>
        <v>0</v>
      </c>
      <c r="I8164"/>
      <c r="J8164"/>
      <c r="K8164" s="6"/>
      <c r="O8164" s="5"/>
      <c r="P8164" s="8"/>
      <c r="U8164"/>
      <c r="V8164"/>
    </row>
    <row r="8165" spans="1:22" x14ac:dyDescent="0.25">
      <c r="A8165">
        <v>2001</v>
      </c>
      <c r="B8165">
        <v>8</v>
      </c>
      <c r="C8165">
        <v>29</v>
      </c>
      <c r="D8165">
        <v>13</v>
      </c>
      <c r="E8165" s="13">
        <v>20.6</v>
      </c>
      <c r="F8165" s="7">
        <f>(((20-15)/(MIN($E$2:$E$8761)-15))*Data[[#This Row],[temperatuur]])+18.151</f>
        <v>13.823268907563024</v>
      </c>
      <c r="G8165" s="7">
        <f>Data[[#This Row],[Tintern ]]-Data[[#This Row],[temperatuur]]</f>
        <v>-6.776731092436977</v>
      </c>
      <c r="H8165" s="7">
        <f>ROUND(IF(Data[[#This Row],[deltaT]]&gt;0,(Data[[#This Row],[Tintern ]]-Data[[#This Row],[temperatuur]])*Uitgangspunten!$B$9,0),1)</f>
        <v>0</v>
      </c>
      <c r="I8165"/>
      <c r="J8165"/>
      <c r="K8165" s="6"/>
      <c r="O8165" s="5"/>
      <c r="P8165" s="8"/>
      <c r="U8165"/>
      <c r="V8165"/>
    </row>
    <row r="8166" spans="1:22" x14ac:dyDescent="0.25">
      <c r="A8166">
        <v>2001</v>
      </c>
      <c r="B8166">
        <v>8</v>
      </c>
      <c r="C8166">
        <v>29</v>
      </c>
      <c r="D8166">
        <v>14</v>
      </c>
      <c r="E8166" s="13">
        <v>20.5</v>
      </c>
      <c r="F8166" s="7">
        <f>(((20-15)/(MIN($E$2:$E$8761)-15))*Data[[#This Row],[temperatuur]])+18.151</f>
        <v>13.844277310924369</v>
      </c>
      <c r="G8166" s="7">
        <f>Data[[#This Row],[Tintern ]]-Data[[#This Row],[temperatuur]]</f>
        <v>-6.6557226890756311</v>
      </c>
      <c r="H8166" s="7">
        <f>ROUND(IF(Data[[#This Row],[deltaT]]&gt;0,(Data[[#This Row],[Tintern ]]-Data[[#This Row],[temperatuur]])*Uitgangspunten!$B$9,0),1)</f>
        <v>0</v>
      </c>
      <c r="I8166"/>
      <c r="J8166"/>
      <c r="K8166" s="6"/>
      <c r="O8166" s="5"/>
      <c r="P8166" s="8"/>
      <c r="U8166"/>
      <c r="V8166"/>
    </row>
    <row r="8167" spans="1:22" x14ac:dyDescent="0.25">
      <c r="A8167">
        <v>2001</v>
      </c>
      <c r="B8167">
        <v>8</v>
      </c>
      <c r="C8167">
        <v>29</v>
      </c>
      <c r="D8167">
        <v>15</v>
      </c>
      <c r="E8167" s="13">
        <v>20.5</v>
      </c>
      <c r="F8167" s="7">
        <f>(((20-15)/(MIN($E$2:$E$8761)-15))*Data[[#This Row],[temperatuur]])+18.151</f>
        <v>13.844277310924369</v>
      </c>
      <c r="G8167" s="7">
        <f>Data[[#This Row],[Tintern ]]-Data[[#This Row],[temperatuur]]</f>
        <v>-6.6557226890756311</v>
      </c>
      <c r="H8167" s="7">
        <f>ROUND(IF(Data[[#This Row],[deltaT]]&gt;0,(Data[[#This Row],[Tintern ]]-Data[[#This Row],[temperatuur]])*Uitgangspunten!$B$9,0),1)</f>
        <v>0</v>
      </c>
      <c r="I8167"/>
      <c r="J8167"/>
      <c r="K8167" s="6"/>
      <c r="O8167" s="5"/>
      <c r="P8167" s="8"/>
      <c r="U8167"/>
      <c r="V8167"/>
    </row>
    <row r="8168" spans="1:22" x14ac:dyDescent="0.25">
      <c r="A8168">
        <v>2001</v>
      </c>
      <c r="B8168">
        <v>8</v>
      </c>
      <c r="C8168">
        <v>29</v>
      </c>
      <c r="D8168">
        <v>16</v>
      </c>
      <c r="E8168" s="13">
        <v>20</v>
      </c>
      <c r="F8168" s="7">
        <f>(((20-15)/(MIN($E$2:$E$8761)-15))*Data[[#This Row],[temperatuur]])+18.151</f>
        <v>13.949319327731093</v>
      </c>
      <c r="G8168" s="7">
        <f>Data[[#This Row],[Tintern ]]-Data[[#This Row],[temperatuur]]</f>
        <v>-6.050680672268907</v>
      </c>
      <c r="H8168" s="7">
        <f>ROUND(IF(Data[[#This Row],[deltaT]]&gt;0,(Data[[#This Row],[Tintern ]]-Data[[#This Row],[temperatuur]])*Uitgangspunten!$B$9,0),1)</f>
        <v>0</v>
      </c>
      <c r="I8168"/>
      <c r="J8168"/>
      <c r="K8168" s="6"/>
      <c r="O8168" s="5"/>
      <c r="P8168" s="8"/>
      <c r="U8168"/>
      <c r="V8168"/>
    </row>
    <row r="8169" spans="1:22" x14ac:dyDescent="0.25">
      <c r="A8169">
        <v>2001</v>
      </c>
      <c r="B8169">
        <v>8</v>
      </c>
      <c r="C8169">
        <v>29</v>
      </c>
      <c r="D8169">
        <v>17</v>
      </c>
      <c r="E8169" s="13">
        <v>19.3</v>
      </c>
      <c r="F8169" s="7">
        <f>(((20-15)/(MIN($E$2:$E$8761)-15))*Data[[#This Row],[temperatuur]])+18.151</f>
        <v>14.096378151260504</v>
      </c>
      <c r="G8169" s="7">
        <f>Data[[#This Row],[Tintern ]]-Data[[#This Row],[temperatuur]]</f>
        <v>-5.2036218487394965</v>
      </c>
      <c r="H8169" s="7">
        <f>ROUND(IF(Data[[#This Row],[deltaT]]&gt;0,(Data[[#This Row],[Tintern ]]-Data[[#This Row],[temperatuur]])*Uitgangspunten!$B$9,0),1)</f>
        <v>0</v>
      </c>
      <c r="I8169"/>
      <c r="J8169"/>
      <c r="K8169" s="6"/>
      <c r="O8169" s="5"/>
      <c r="P8169" s="8"/>
      <c r="U8169"/>
      <c r="V8169"/>
    </row>
    <row r="8170" spans="1:22" x14ac:dyDescent="0.25">
      <c r="A8170">
        <v>2001</v>
      </c>
      <c r="B8170">
        <v>8</v>
      </c>
      <c r="C8170">
        <v>29</v>
      </c>
      <c r="D8170">
        <v>18</v>
      </c>
      <c r="E8170" s="13">
        <v>17.900000000000002</v>
      </c>
      <c r="F8170" s="7">
        <f>(((20-15)/(MIN($E$2:$E$8761)-15))*Data[[#This Row],[temperatuur]])+18.151</f>
        <v>14.390495798319327</v>
      </c>
      <c r="G8170" s="7">
        <f>Data[[#This Row],[Tintern ]]-Data[[#This Row],[temperatuur]]</f>
        <v>-3.5095042016806755</v>
      </c>
      <c r="H8170" s="7">
        <f>ROUND(IF(Data[[#This Row],[deltaT]]&gt;0,(Data[[#This Row],[Tintern ]]-Data[[#This Row],[temperatuur]])*Uitgangspunten!$B$9,0),1)</f>
        <v>0</v>
      </c>
      <c r="I8170"/>
      <c r="J8170"/>
      <c r="K8170" s="6"/>
      <c r="O8170" s="5"/>
      <c r="P8170" s="8"/>
      <c r="U8170"/>
      <c r="V8170"/>
    </row>
    <row r="8171" spans="1:22" x14ac:dyDescent="0.25">
      <c r="A8171">
        <v>2001</v>
      </c>
      <c r="B8171">
        <v>8</v>
      </c>
      <c r="C8171">
        <v>29</v>
      </c>
      <c r="D8171">
        <v>19</v>
      </c>
      <c r="E8171" s="13">
        <v>16.2</v>
      </c>
      <c r="F8171" s="7">
        <f>(((20-15)/(MIN($E$2:$E$8761)-15))*Data[[#This Row],[temperatuur]])+18.151</f>
        <v>14.747638655462184</v>
      </c>
      <c r="G8171" s="7">
        <f>Data[[#This Row],[Tintern ]]-Data[[#This Row],[temperatuur]]</f>
        <v>-1.452361344537815</v>
      </c>
      <c r="H8171" s="7">
        <f>ROUND(IF(Data[[#This Row],[deltaT]]&gt;0,(Data[[#This Row],[Tintern ]]-Data[[#This Row],[temperatuur]])*Uitgangspunten!$B$9,0),1)</f>
        <v>0</v>
      </c>
      <c r="I8171"/>
      <c r="J8171"/>
      <c r="K8171" s="6"/>
      <c r="O8171" s="5"/>
      <c r="P8171" s="8"/>
      <c r="U8171"/>
      <c r="V8171"/>
    </row>
    <row r="8172" spans="1:22" x14ac:dyDescent="0.25">
      <c r="A8172">
        <v>2001</v>
      </c>
      <c r="B8172">
        <v>8</v>
      </c>
      <c r="C8172">
        <v>30</v>
      </c>
      <c r="D8172">
        <v>8</v>
      </c>
      <c r="E8172" s="13">
        <v>17.100000000000001</v>
      </c>
      <c r="F8172" s="7">
        <f>(((20-15)/(MIN($E$2:$E$8761)-15))*Data[[#This Row],[temperatuur]])+18.151</f>
        <v>14.558563025210084</v>
      </c>
      <c r="G8172" s="7">
        <f>Data[[#This Row],[Tintern ]]-Data[[#This Row],[temperatuur]]</f>
        <v>-2.5414369747899173</v>
      </c>
      <c r="H8172" s="7">
        <f>ROUND(IF(Data[[#This Row],[deltaT]]&gt;0,(Data[[#This Row],[Tintern ]]-Data[[#This Row],[temperatuur]])*Uitgangspunten!$B$9,0),1)</f>
        <v>0</v>
      </c>
      <c r="I8172"/>
      <c r="J8172"/>
      <c r="K8172" s="6"/>
      <c r="O8172" s="5"/>
      <c r="P8172" s="8"/>
      <c r="U8172"/>
      <c r="V8172"/>
    </row>
    <row r="8173" spans="1:22" x14ac:dyDescent="0.25">
      <c r="A8173">
        <v>2001</v>
      </c>
      <c r="B8173">
        <v>8</v>
      </c>
      <c r="C8173">
        <v>30</v>
      </c>
      <c r="D8173">
        <v>9</v>
      </c>
      <c r="E8173" s="13">
        <v>18.2</v>
      </c>
      <c r="F8173" s="7">
        <f>(((20-15)/(MIN($E$2:$E$8761)-15))*Data[[#This Row],[temperatuur]])+18.151</f>
        <v>14.327470588235293</v>
      </c>
      <c r="G8173" s="7">
        <f>Data[[#This Row],[Tintern ]]-Data[[#This Row],[temperatuur]]</f>
        <v>-3.872529411764706</v>
      </c>
      <c r="H8173" s="7">
        <f>ROUND(IF(Data[[#This Row],[deltaT]]&gt;0,(Data[[#This Row],[Tintern ]]-Data[[#This Row],[temperatuur]])*Uitgangspunten!$B$9,0),1)</f>
        <v>0</v>
      </c>
      <c r="I8173"/>
      <c r="J8173"/>
      <c r="K8173" s="6"/>
      <c r="O8173" s="5"/>
      <c r="P8173" s="8"/>
      <c r="U8173"/>
      <c r="V8173"/>
    </row>
    <row r="8174" spans="1:22" x14ac:dyDescent="0.25">
      <c r="A8174">
        <v>2001</v>
      </c>
      <c r="B8174">
        <v>8</v>
      </c>
      <c r="C8174">
        <v>30</v>
      </c>
      <c r="D8174">
        <v>10</v>
      </c>
      <c r="E8174" s="13">
        <v>19.5</v>
      </c>
      <c r="F8174" s="7">
        <f>(((20-15)/(MIN($E$2:$E$8761)-15))*Data[[#This Row],[temperatuur]])+18.151</f>
        <v>14.054361344537815</v>
      </c>
      <c r="G8174" s="7">
        <f>Data[[#This Row],[Tintern ]]-Data[[#This Row],[temperatuur]]</f>
        <v>-5.4456386554621847</v>
      </c>
      <c r="H8174" s="7">
        <f>ROUND(IF(Data[[#This Row],[deltaT]]&gt;0,(Data[[#This Row],[Tintern ]]-Data[[#This Row],[temperatuur]])*Uitgangspunten!$B$9,0),1)</f>
        <v>0</v>
      </c>
      <c r="I8174"/>
      <c r="J8174"/>
      <c r="K8174" s="6"/>
      <c r="O8174" s="5"/>
      <c r="P8174" s="8"/>
      <c r="U8174"/>
      <c r="V8174"/>
    </row>
    <row r="8175" spans="1:22" x14ac:dyDescent="0.25">
      <c r="A8175">
        <v>2001</v>
      </c>
      <c r="B8175">
        <v>8</v>
      </c>
      <c r="C8175">
        <v>30</v>
      </c>
      <c r="D8175">
        <v>11</v>
      </c>
      <c r="E8175" s="13">
        <v>19.900000000000002</v>
      </c>
      <c r="F8175" s="7">
        <f>(((20-15)/(MIN($E$2:$E$8761)-15))*Data[[#This Row],[temperatuur]])+18.151</f>
        <v>13.970327731092436</v>
      </c>
      <c r="G8175" s="7">
        <f>Data[[#This Row],[Tintern ]]-Data[[#This Row],[temperatuur]]</f>
        <v>-5.9296722689075665</v>
      </c>
      <c r="H8175" s="7">
        <f>ROUND(IF(Data[[#This Row],[deltaT]]&gt;0,(Data[[#This Row],[Tintern ]]-Data[[#This Row],[temperatuur]])*Uitgangspunten!$B$9,0),1)</f>
        <v>0</v>
      </c>
      <c r="I8175"/>
      <c r="J8175"/>
      <c r="K8175" s="6"/>
      <c r="O8175" s="5"/>
      <c r="P8175" s="8"/>
      <c r="U8175"/>
      <c r="V8175"/>
    </row>
    <row r="8176" spans="1:22" x14ac:dyDescent="0.25">
      <c r="A8176">
        <v>2001</v>
      </c>
      <c r="B8176">
        <v>8</v>
      </c>
      <c r="C8176">
        <v>30</v>
      </c>
      <c r="D8176">
        <v>12</v>
      </c>
      <c r="E8176" s="13">
        <v>20.100000000000001</v>
      </c>
      <c r="F8176" s="7">
        <f>(((20-15)/(MIN($E$2:$E$8761)-15))*Data[[#This Row],[temperatuur]])+18.151</f>
        <v>13.928310924369747</v>
      </c>
      <c r="G8176" s="7">
        <f>Data[[#This Row],[Tintern ]]-Data[[#This Row],[temperatuur]]</f>
        <v>-6.1716890756302547</v>
      </c>
      <c r="H8176" s="7">
        <f>ROUND(IF(Data[[#This Row],[deltaT]]&gt;0,(Data[[#This Row],[Tintern ]]-Data[[#This Row],[temperatuur]])*Uitgangspunten!$B$9,0),1)</f>
        <v>0</v>
      </c>
      <c r="I8176"/>
      <c r="J8176"/>
      <c r="K8176" s="6"/>
      <c r="O8176" s="5"/>
      <c r="P8176" s="8"/>
      <c r="U8176"/>
      <c r="V8176"/>
    </row>
    <row r="8177" spans="1:22" x14ac:dyDescent="0.25">
      <c r="A8177">
        <v>2001</v>
      </c>
      <c r="B8177">
        <v>8</v>
      </c>
      <c r="C8177">
        <v>30</v>
      </c>
      <c r="D8177">
        <v>13</v>
      </c>
      <c r="E8177" s="13">
        <v>19.900000000000002</v>
      </c>
      <c r="F8177" s="7">
        <f>(((20-15)/(MIN($E$2:$E$8761)-15))*Data[[#This Row],[temperatuur]])+18.151</f>
        <v>13.970327731092436</v>
      </c>
      <c r="G8177" s="7">
        <f>Data[[#This Row],[Tintern ]]-Data[[#This Row],[temperatuur]]</f>
        <v>-5.9296722689075665</v>
      </c>
      <c r="H8177" s="7">
        <f>ROUND(IF(Data[[#This Row],[deltaT]]&gt;0,(Data[[#This Row],[Tintern ]]-Data[[#This Row],[temperatuur]])*Uitgangspunten!$B$9,0),1)</f>
        <v>0</v>
      </c>
      <c r="I8177"/>
      <c r="J8177"/>
      <c r="K8177" s="6"/>
      <c r="O8177" s="5"/>
      <c r="P8177" s="8"/>
      <c r="U8177"/>
      <c r="V8177"/>
    </row>
    <row r="8178" spans="1:22" x14ac:dyDescent="0.25">
      <c r="A8178">
        <v>2001</v>
      </c>
      <c r="B8178">
        <v>8</v>
      </c>
      <c r="C8178">
        <v>30</v>
      </c>
      <c r="D8178">
        <v>14</v>
      </c>
      <c r="E8178" s="13">
        <v>19.3</v>
      </c>
      <c r="F8178" s="7">
        <f>(((20-15)/(MIN($E$2:$E$8761)-15))*Data[[#This Row],[temperatuur]])+18.151</f>
        <v>14.096378151260504</v>
      </c>
      <c r="G8178" s="7">
        <f>Data[[#This Row],[Tintern ]]-Data[[#This Row],[temperatuur]]</f>
        <v>-5.2036218487394965</v>
      </c>
      <c r="H8178" s="7">
        <f>ROUND(IF(Data[[#This Row],[deltaT]]&gt;0,(Data[[#This Row],[Tintern ]]-Data[[#This Row],[temperatuur]])*Uitgangspunten!$B$9,0),1)</f>
        <v>0</v>
      </c>
      <c r="I8178"/>
      <c r="J8178"/>
      <c r="K8178" s="6"/>
      <c r="O8178" s="5"/>
      <c r="P8178" s="8"/>
      <c r="U8178"/>
      <c r="V8178"/>
    </row>
    <row r="8179" spans="1:22" x14ac:dyDescent="0.25">
      <c r="A8179">
        <v>2001</v>
      </c>
      <c r="B8179">
        <v>8</v>
      </c>
      <c r="C8179">
        <v>30</v>
      </c>
      <c r="D8179">
        <v>15</v>
      </c>
      <c r="E8179" s="13">
        <v>20.5</v>
      </c>
      <c r="F8179" s="7">
        <f>(((20-15)/(MIN($E$2:$E$8761)-15))*Data[[#This Row],[temperatuur]])+18.151</f>
        <v>13.844277310924369</v>
      </c>
      <c r="G8179" s="7">
        <f>Data[[#This Row],[Tintern ]]-Data[[#This Row],[temperatuur]]</f>
        <v>-6.6557226890756311</v>
      </c>
      <c r="H8179" s="7">
        <f>ROUND(IF(Data[[#This Row],[deltaT]]&gt;0,(Data[[#This Row],[Tintern ]]-Data[[#This Row],[temperatuur]])*Uitgangspunten!$B$9,0),1)</f>
        <v>0</v>
      </c>
      <c r="I8179"/>
      <c r="J8179"/>
      <c r="K8179" s="6"/>
      <c r="O8179" s="5"/>
      <c r="P8179" s="8"/>
      <c r="U8179"/>
      <c r="V8179"/>
    </row>
    <row r="8180" spans="1:22" x14ac:dyDescent="0.25">
      <c r="A8180">
        <v>2001</v>
      </c>
      <c r="B8180">
        <v>8</v>
      </c>
      <c r="C8180">
        <v>30</v>
      </c>
      <c r="D8180">
        <v>16</v>
      </c>
      <c r="E8180" s="13">
        <v>19.400000000000002</v>
      </c>
      <c r="F8180" s="7">
        <f>(((20-15)/(MIN($E$2:$E$8761)-15))*Data[[#This Row],[temperatuur]])+18.151</f>
        <v>14.07536974789916</v>
      </c>
      <c r="G8180" s="7">
        <f>Data[[#This Row],[Tintern ]]-Data[[#This Row],[temperatuur]]</f>
        <v>-5.3246302521008424</v>
      </c>
      <c r="H8180" s="7">
        <f>ROUND(IF(Data[[#This Row],[deltaT]]&gt;0,(Data[[#This Row],[Tintern ]]-Data[[#This Row],[temperatuur]])*Uitgangspunten!$B$9,0),1)</f>
        <v>0</v>
      </c>
      <c r="I8180"/>
      <c r="J8180"/>
      <c r="K8180" s="6"/>
      <c r="O8180" s="5"/>
      <c r="P8180" s="8"/>
      <c r="U8180"/>
      <c r="V8180"/>
    </row>
    <row r="8181" spans="1:22" x14ac:dyDescent="0.25">
      <c r="A8181">
        <v>2001</v>
      </c>
      <c r="B8181">
        <v>8</v>
      </c>
      <c r="C8181">
        <v>30</v>
      </c>
      <c r="D8181">
        <v>17</v>
      </c>
      <c r="E8181" s="13">
        <v>18.400000000000002</v>
      </c>
      <c r="F8181" s="7">
        <f>(((20-15)/(MIN($E$2:$E$8761)-15))*Data[[#This Row],[temperatuur]])+18.151</f>
        <v>14.285453781512604</v>
      </c>
      <c r="G8181" s="7">
        <f>Data[[#This Row],[Tintern ]]-Data[[#This Row],[temperatuur]]</f>
        <v>-4.1145462184873978</v>
      </c>
      <c r="H8181" s="7">
        <f>ROUND(IF(Data[[#This Row],[deltaT]]&gt;0,(Data[[#This Row],[Tintern ]]-Data[[#This Row],[temperatuur]])*Uitgangspunten!$B$9,0),1)</f>
        <v>0</v>
      </c>
      <c r="I8181"/>
      <c r="J8181"/>
      <c r="K8181" s="6"/>
      <c r="O8181" s="5"/>
      <c r="P8181" s="8"/>
      <c r="U8181"/>
      <c r="V8181"/>
    </row>
    <row r="8182" spans="1:22" x14ac:dyDescent="0.25">
      <c r="A8182">
        <v>2001</v>
      </c>
      <c r="B8182">
        <v>8</v>
      </c>
      <c r="C8182">
        <v>30</v>
      </c>
      <c r="D8182">
        <v>18</v>
      </c>
      <c r="E8182" s="13">
        <v>17.7</v>
      </c>
      <c r="F8182" s="7">
        <f>(((20-15)/(MIN($E$2:$E$8761)-15))*Data[[#This Row],[temperatuur]])+18.151</f>
        <v>14.432512605042017</v>
      </c>
      <c r="G8182" s="7">
        <f>Data[[#This Row],[Tintern ]]-Data[[#This Row],[temperatuur]]</f>
        <v>-3.2674873949579819</v>
      </c>
      <c r="H8182" s="7">
        <f>ROUND(IF(Data[[#This Row],[deltaT]]&gt;0,(Data[[#This Row],[Tintern ]]-Data[[#This Row],[temperatuur]])*Uitgangspunten!$B$9,0),1)</f>
        <v>0</v>
      </c>
      <c r="I8182"/>
      <c r="J8182"/>
      <c r="K8182" s="6"/>
      <c r="O8182" s="5"/>
      <c r="P8182" s="8"/>
      <c r="U8182"/>
      <c r="V8182"/>
    </row>
    <row r="8183" spans="1:22" x14ac:dyDescent="0.25">
      <c r="A8183">
        <v>2001</v>
      </c>
      <c r="B8183">
        <v>8</v>
      </c>
      <c r="C8183">
        <v>30</v>
      </c>
      <c r="D8183">
        <v>19</v>
      </c>
      <c r="E8183" s="13">
        <v>17</v>
      </c>
      <c r="F8183" s="7">
        <f>(((20-15)/(MIN($E$2:$E$8761)-15))*Data[[#This Row],[temperatuur]])+18.151</f>
        <v>14.579571428571429</v>
      </c>
      <c r="G8183" s="7">
        <f>Data[[#This Row],[Tintern ]]-Data[[#This Row],[temperatuur]]</f>
        <v>-2.4204285714285714</v>
      </c>
      <c r="H8183" s="7">
        <f>ROUND(IF(Data[[#This Row],[deltaT]]&gt;0,(Data[[#This Row],[Tintern ]]-Data[[#This Row],[temperatuur]])*Uitgangspunten!$B$9,0),1)</f>
        <v>0</v>
      </c>
      <c r="I8183"/>
      <c r="J8183"/>
      <c r="K8183" s="6"/>
      <c r="O8183" s="5"/>
      <c r="P8183" s="8"/>
      <c r="U8183"/>
      <c r="V8183"/>
    </row>
    <row r="8184" spans="1:22" x14ac:dyDescent="0.25">
      <c r="A8184">
        <v>2001</v>
      </c>
      <c r="B8184">
        <v>8</v>
      </c>
      <c r="C8184">
        <v>30</v>
      </c>
      <c r="D8184">
        <v>20</v>
      </c>
      <c r="E8184" s="13">
        <v>16.600000000000001</v>
      </c>
      <c r="F8184" s="7">
        <f>(((20-15)/(MIN($E$2:$E$8761)-15))*Data[[#This Row],[temperatuur]])+18.151</f>
        <v>14.663605042016806</v>
      </c>
      <c r="G8184" s="7">
        <f>Data[[#This Row],[Tintern ]]-Data[[#This Row],[temperatuur]]</f>
        <v>-1.9363949579831949</v>
      </c>
      <c r="H8184" s="7">
        <f>ROUND(IF(Data[[#This Row],[deltaT]]&gt;0,(Data[[#This Row],[Tintern ]]-Data[[#This Row],[temperatuur]])*Uitgangspunten!$B$9,0),1)</f>
        <v>0</v>
      </c>
      <c r="I8184"/>
      <c r="J8184"/>
      <c r="K8184" s="6"/>
      <c r="O8184" s="5"/>
      <c r="P8184" s="8"/>
      <c r="U8184"/>
      <c r="V8184"/>
    </row>
    <row r="8185" spans="1:22" x14ac:dyDescent="0.25">
      <c r="A8185">
        <v>2001</v>
      </c>
      <c r="B8185">
        <v>8</v>
      </c>
      <c r="C8185">
        <v>30</v>
      </c>
      <c r="D8185">
        <v>21</v>
      </c>
      <c r="E8185" s="13">
        <v>16.100000000000001</v>
      </c>
      <c r="F8185" s="7">
        <f>(((20-15)/(MIN($E$2:$E$8761)-15))*Data[[#This Row],[temperatuur]])+18.151</f>
        <v>14.768647058823529</v>
      </c>
      <c r="G8185" s="7">
        <f>Data[[#This Row],[Tintern ]]-Data[[#This Row],[temperatuur]]</f>
        <v>-1.3313529411764726</v>
      </c>
      <c r="H8185" s="7">
        <f>ROUND(IF(Data[[#This Row],[deltaT]]&gt;0,(Data[[#This Row],[Tintern ]]-Data[[#This Row],[temperatuur]])*Uitgangspunten!$B$9,0),1)</f>
        <v>0</v>
      </c>
      <c r="I8185"/>
      <c r="J8185"/>
      <c r="K8185" s="6"/>
      <c r="O8185" s="5"/>
      <c r="P8185" s="8"/>
      <c r="U8185"/>
      <c r="V8185"/>
    </row>
    <row r="8186" spans="1:22" x14ac:dyDescent="0.25">
      <c r="A8186">
        <v>2001</v>
      </c>
      <c r="B8186">
        <v>8</v>
      </c>
      <c r="C8186">
        <v>30</v>
      </c>
      <c r="D8186">
        <v>22</v>
      </c>
      <c r="E8186" s="13">
        <v>16.3</v>
      </c>
      <c r="F8186" s="7">
        <f>(((20-15)/(MIN($E$2:$E$8761)-15))*Data[[#This Row],[temperatuur]])+18.151</f>
        <v>14.72663025210084</v>
      </c>
      <c r="G8186" s="7">
        <f>Data[[#This Row],[Tintern ]]-Data[[#This Row],[temperatuur]]</f>
        <v>-1.5733697478991608</v>
      </c>
      <c r="H8186" s="7">
        <f>ROUND(IF(Data[[#This Row],[deltaT]]&gt;0,(Data[[#This Row],[Tintern ]]-Data[[#This Row],[temperatuur]])*Uitgangspunten!$B$9,0),1)</f>
        <v>0</v>
      </c>
      <c r="I8186">
        <f>(MAX(E8162:E8185)+MIN(E8162:E8185))/20</f>
        <v>1.8350000000000002</v>
      </c>
      <c r="J8186"/>
      <c r="K8186" s="6"/>
      <c r="O8186" s="5"/>
      <c r="P8186" s="8"/>
      <c r="U8186"/>
      <c r="V8186"/>
    </row>
    <row r="8187" spans="1:22" x14ac:dyDescent="0.25">
      <c r="A8187">
        <v>2001</v>
      </c>
      <c r="B8187">
        <v>8</v>
      </c>
      <c r="C8187">
        <v>30</v>
      </c>
      <c r="D8187">
        <v>23</v>
      </c>
      <c r="E8187" s="13">
        <v>16.2</v>
      </c>
      <c r="F8187" s="7">
        <f>(((20-15)/(MIN($E$2:$E$8761)-15))*Data[[#This Row],[temperatuur]])+18.151</f>
        <v>14.747638655462184</v>
      </c>
      <c r="G8187" s="7">
        <f>Data[[#This Row],[Tintern ]]-Data[[#This Row],[temperatuur]]</f>
        <v>-1.452361344537815</v>
      </c>
      <c r="H8187" s="7">
        <f>ROUND(IF(Data[[#This Row],[deltaT]]&gt;0,(Data[[#This Row],[Tintern ]]-Data[[#This Row],[temperatuur]])*Uitgangspunten!$B$9,0),1)</f>
        <v>0</v>
      </c>
      <c r="I8187"/>
      <c r="J8187"/>
      <c r="K8187" s="6"/>
      <c r="O8187" s="5"/>
      <c r="P8187" s="8"/>
      <c r="U8187"/>
      <c r="V8187"/>
    </row>
    <row r="8188" spans="1:22" x14ac:dyDescent="0.25">
      <c r="A8188">
        <v>2001</v>
      </c>
      <c r="B8188">
        <v>8</v>
      </c>
      <c r="C8188">
        <v>30</v>
      </c>
      <c r="D8188">
        <v>24</v>
      </c>
      <c r="E8188" s="13">
        <v>15.600000000000001</v>
      </c>
      <c r="F8188" s="7">
        <f>(((20-15)/(MIN($E$2:$E$8761)-15))*Data[[#This Row],[temperatuur]])+18.151</f>
        <v>14.873689075630251</v>
      </c>
      <c r="G8188" s="7">
        <f>Data[[#This Row],[Tintern ]]-Data[[#This Row],[temperatuur]]</f>
        <v>-0.72631092436975031</v>
      </c>
      <c r="H8188" s="7">
        <f>ROUND(IF(Data[[#This Row],[deltaT]]&gt;0,(Data[[#This Row],[Tintern ]]-Data[[#This Row],[temperatuur]])*Uitgangspunten!$B$9,0),1)</f>
        <v>0</v>
      </c>
      <c r="I8188"/>
      <c r="J8188"/>
      <c r="K8188" s="6"/>
      <c r="O8188" s="5"/>
      <c r="P8188" s="8"/>
      <c r="U8188"/>
      <c r="V8188"/>
    </row>
    <row r="8189" spans="1:22" x14ac:dyDescent="0.25">
      <c r="A8189">
        <v>2001</v>
      </c>
      <c r="B8189">
        <v>8</v>
      </c>
      <c r="C8189">
        <v>31</v>
      </c>
      <c r="D8189">
        <v>7</v>
      </c>
      <c r="E8189" s="13">
        <v>15.4</v>
      </c>
      <c r="F8189" s="7">
        <f>(((20-15)/(MIN($E$2:$E$8761)-15))*Data[[#This Row],[temperatuur]])+18.151</f>
        <v>14.915705882352942</v>
      </c>
      <c r="G8189" s="7">
        <f>Data[[#This Row],[Tintern ]]-Data[[#This Row],[temperatuur]]</f>
        <v>-0.48429411764705854</v>
      </c>
      <c r="H8189" s="7">
        <f>ROUND(IF(Data[[#This Row],[deltaT]]&gt;0,(Data[[#This Row],[Tintern ]]-Data[[#This Row],[temperatuur]])*Uitgangspunten!$B$9,0),1)</f>
        <v>0</v>
      </c>
      <c r="I8189"/>
      <c r="J8189"/>
      <c r="K8189" s="6"/>
      <c r="O8189" s="5"/>
      <c r="P8189" s="8"/>
      <c r="U8189"/>
      <c r="V8189"/>
    </row>
    <row r="8190" spans="1:22" x14ac:dyDescent="0.25">
      <c r="A8190">
        <v>2001</v>
      </c>
      <c r="B8190">
        <v>8</v>
      </c>
      <c r="C8190">
        <v>31</v>
      </c>
      <c r="D8190">
        <v>8</v>
      </c>
      <c r="E8190" s="13">
        <v>15.9</v>
      </c>
      <c r="F8190" s="7">
        <f>(((20-15)/(MIN($E$2:$E$8761)-15))*Data[[#This Row],[temperatuur]])+18.151</f>
        <v>14.810663865546218</v>
      </c>
      <c r="G8190" s="7">
        <f>Data[[#This Row],[Tintern ]]-Data[[#This Row],[temperatuur]]</f>
        <v>-1.0893361344537826</v>
      </c>
      <c r="H8190" s="7">
        <f>ROUND(IF(Data[[#This Row],[deltaT]]&gt;0,(Data[[#This Row],[Tintern ]]-Data[[#This Row],[temperatuur]])*Uitgangspunten!$B$9,0),1)</f>
        <v>0</v>
      </c>
      <c r="I8190"/>
      <c r="J8190"/>
      <c r="K8190" s="6"/>
      <c r="O8190" s="5"/>
      <c r="P8190" s="8"/>
      <c r="U8190"/>
      <c r="V8190"/>
    </row>
    <row r="8191" spans="1:22" x14ac:dyDescent="0.25">
      <c r="A8191">
        <v>2001</v>
      </c>
      <c r="B8191">
        <v>8</v>
      </c>
      <c r="C8191">
        <v>31</v>
      </c>
      <c r="D8191">
        <v>9</v>
      </c>
      <c r="E8191" s="13">
        <v>17.100000000000001</v>
      </c>
      <c r="F8191" s="7">
        <f>(((20-15)/(MIN($E$2:$E$8761)-15))*Data[[#This Row],[temperatuur]])+18.151</f>
        <v>14.558563025210084</v>
      </c>
      <c r="G8191" s="7">
        <f>Data[[#This Row],[Tintern ]]-Data[[#This Row],[temperatuur]]</f>
        <v>-2.5414369747899173</v>
      </c>
      <c r="H8191" s="7">
        <f>ROUND(IF(Data[[#This Row],[deltaT]]&gt;0,(Data[[#This Row],[Tintern ]]-Data[[#This Row],[temperatuur]])*Uitgangspunten!$B$9,0),1)</f>
        <v>0</v>
      </c>
      <c r="I8191"/>
      <c r="J8191"/>
      <c r="K8191" s="6"/>
      <c r="O8191" s="5"/>
      <c r="P8191" s="8"/>
      <c r="U8191"/>
      <c r="V8191"/>
    </row>
    <row r="8192" spans="1:22" x14ac:dyDescent="0.25">
      <c r="A8192">
        <v>2001</v>
      </c>
      <c r="B8192">
        <v>8</v>
      </c>
      <c r="C8192">
        <v>31</v>
      </c>
      <c r="D8192">
        <v>10</v>
      </c>
      <c r="E8192" s="13">
        <v>18.400000000000002</v>
      </c>
      <c r="F8192" s="7">
        <f>(((20-15)/(MIN($E$2:$E$8761)-15))*Data[[#This Row],[temperatuur]])+18.151</f>
        <v>14.285453781512604</v>
      </c>
      <c r="G8192" s="7">
        <f>Data[[#This Row],[Tintern ]]-Data[[#This Row],[temperatuur]]</f>
        <v>-4.1145462184873978</v>
      </c>
      <c r="H8192" s="7">
        <f>ROUND(IF(Data[[#This Row],[deltaT]]&gt;0,(Data[[#This Row],[Tintern ]]-Data[[#This Row],[temperatuur]])*Uitgangspunten!$B$9,0),1)</f>
        <v>0</v>
      </c>
      <c r="I8192"/>
      <c r="J8192"/>
      <c r="K8192" s="6"/>
      <c r="O8192" s="5"/>
      <c r="P8192" s="8"/>
      <c r="U8192"/>
      <c r="V8192"/>
    </row>
    <row r="8193" spans="1:22" x14ac:dyDescent="0.25">
      <c r="A8193">
        <v>2001</v>
      </c>
      <c r="B8193">
        <v>8</v>
      </c>
      <c r="C8193">
        <v>31</v>
      </c>
      <c r="D8193">
        <v>11</v>
      </c>
      <c r="E8193" s="13">
        <v>19.100000000000001</v>
      </c>
      <c r="F8193" s="7">
        <f>(((20-15)/(MIN($E$2:$E$8761)-15))*Data[[#This Row],[temperatuur]])+18.151</f>
        <v>14.138394957983193</v>
      </c>
      <c r="G8193" s="7">
        <f>Data[[#This Row],[Tintern ]]-Data[[#This Row],[temperatuur]]</f>
        <v>-4.9616050420168083</v>
      </c>
      <c r="H8193" s="7">
        <f>ROUND(IF(Data[[#This Row],[deltaT]]&gt;0,(Data[[#This Row],[Tintern ]]-Data[[#This Row],[temperatuur]])*Uitgangspunten!$B$9,0),1)</f>
        <v>0</v>
      </c>
      <c r="I8193"/>
      <c r="J8193"/>
      <c r="K8193" s="6"/>
      <c r="O8193" s="5"/>
      <c r="P8193" s="8"/>
      <c r="U8193"/>
      <c r="V8193"/>
    </row>
    <row r="8194" spans="1:22" x14ac:dyDescent="0.25">
      <c r="A8194">
        <v>2001</v>
      </c>
      <c r="B8194">
        <v>8</v>
      </c>
      <c r="C8194">
        <v>31</v>
      </c>
      <c r="D8194">
        <v>12</v>
      </c>
      <c r="E8194" s="13">
        <v>18.5</v>
      </c>
      <c r="F8194" s="7">
        <f>(((20-15)/(MIN($E$2:$E$8761)-15))*Data[[#This Row],[temperatuur]])+18.151</f>
        <v>14.26444537815126</v>
      </c>
      <c r="G8194" s="7">
        <f>Data[[#This Row],[Tintern ]]-Data[[#This Row],[temperatuur]]</f>
        <v>-4.2355546218487401</v>
      </c>
      <c r="H8194" s="7">
        <f>ROUND(IF(Data[[#This Row],[deltaT]]&gt;0,(Data[[#This Row],[Tintern ]]-Data[[#This Row],[temperatuur]])*Uitgangspunten!$B$9,0),1)</f>
        <v>0</v>
      </c>
      <c r="I8194"/>
      <c r="J8194"/>
      <c r="K8194" s="6"/>
      <c r="O8194" s="5"/>
      <c r="P8194" s="8"/>
      <c r="U8194"/>
      <c r="V8194"/>
    </row>
    <row r="8195" spans="1:22" x14ac:dyDescent="0.25">
      <c r="A8195">
        <v>2001</v>
      </c>
      <c r="B8195">
        <v>8</v>
      </c>
      <c r="C8195">
        <v>31</v>
      </c>
      <c r="D8195">
        <v>13</v>
      </c>
      <c r="E8195" s="13">
        <v>17.600000000000001</v>
      </c>
      <c r="F8195" s="7">
        <f>(((20-15)/(MIN($E$2:$E$8761)-15))*Data[[#This Row],[temperatuur]])+18.151</f>
        <v>14.45352100840336</v>
      </c>
      <c r="G8195" s="7">
        <f>Data[[#This Row],[Tintern ]]-Data[[#This Row],[temperatuur]]</f>
        <v>-3.1464789915966414</v>
      </c>
      <c r="H8195" s="7">
        <f>ROUND(IF(Data[[#This Row],[deltaT]]&gt;0,(Data[[#This Row],[Tintern ]]-Data[[#This Row],[temperatuur]])*Uitgangspunten!$B$9,0),1)</f>
        <v>0</v>
      </c>
      <c r="I8195"/>
      <c r="J8195"/>
      <c r="K8195" s="6"/>
      <c r="O8195" s="5"/>
      <c r="P8195" s="8"/>
      <c r="U8195"/>
      <c r="V8195"/>
    </row>
    <row r="8196" spans="1:22" x14ac:dyDescent="0.25">
      <c r="A8196">
        <v>2001</v>
      </c>
      <c r="B8196">
        <v>8</v>
      </c>
      <c r="C8196">
        <v>31</v>
      </c>
      <c r="D8196">
        <v>14</v>
      </c>
      <c r="E8196" s="13">
        <v>17.400000000000002</v>
      </c>
      <c r="F8196" s="7">
        <f>(((20-15)/(MIN($E$2:$E$8761)-15))*Data[[#This Row],[temperatuur]])+18.151</f>
        <v>14.495537815126049</v>
      </c>
      <c r="G8196" s="7">
        <f>Data[[#This Row],[Tintern ]]-Data[[#This Row],[temperatuur]]</f>
        <v>-2.9044621848739531</v>
      </c>
      <c r="H8196" s="7">
        <f>ROUND(IF(Data[[#This Row],[deltaT]]&gt;0,(Data[[#This Row],[Tintern ]]-Data[[#This Row],[temperatuur]])*Uitgangspunten!$B$9,0),1)</f>
        <v>0</v>
      </c>
      <c r="I8196"/>
      <c r="J8196"/>
      <c r="K8196" s="6"/>
      <c r="O8196" s="5"/>
      <c r="P8196" s="8"/>
      <c r="U8196"/>
      <c r="V8196"/>
    </row>
    <row r="8197" spans="1:22" x14ac:dyDescent="0.25">
      <c r="A8197">
        <v>2001</v>
      </c>
      <c r="B8197">
        <v>8</v>
      </c>
      <c r="C8197">
        <v>31</v>
      </c>
      <c r="D8197">
        <v>15</v>
      </c>
      <c r="E8197" s="13">
        <v>17.8</v>
      </c>
      <c r="F8197" s="7">
        <f>(((20-15)/(MIN($E$2:$E$8761)-15))*Data[[#This Row],[temperatuur]])+18.151</f>
        <v>14.411504201680671</v>
      </c>
      <c r="G8197" s="7">
        <f>Data[[#This Row],[Tintern ]]-Data[[#This Row],[temperatuur]]</f>
        <v>-3.3884957983193296</v>
      </c>
      <c r="H8197" s="7">
        <f>ROUND(IF(Data[[#This Row],[deltaT]]&gt;0,(Data[[#This Row],[Tintern ]]-Data[[#This Row],[temperatuur]])*Uitgangspunten!$B$9,0),1)</f>
        <v>0</v>
      </c>
      <c r="I8197"/>
      <c r="J8197"/>
      <c r="K8197" s="6"/>
      <c r="O8197" s="5"/>
      <c r="P8197" s="8"/>
      <c r="U8197"/>
      <c r="V8197"/>
    </row>
    <row r="8198" spans="1:22" x14ac:dyDescent="0.25">
      <c r="A8198">
        <v>2001</v>
      </c>
      <c r="B8198" s="3">
        <v>8</v>
      </c>
      <c r="C8198" s="3">
        <v>31</v>
      </c>
      <c r="D8198" s="3">
        <v>16</v>
      </c>
      <c r="E8198" s="13">
        <v>17.3</v>
      </c>
      <c r="F8198" s="7">
        <f>(((20-15)/(MIN($E$2:$E$8761)-15))*Data[[#This Row],[temperatuur]])+18.151</f>
        <v>14.516546218487395</v>
      </c>
      <c r="G8198" s="7">
        <f>Data[[#This Row],[Tintern ]]-Data[[#This Row],[temperatuur]]</f>
        <v>-2.7834537815126055</v>
      </c>
      <c r="H8198" s="7">
        <f>ROUND(IF(Data[[#This Row],[deltaT]]&gt;0,(Data[[#This Row],[Tintern ]]-Data[[#This Row],[temperatuur]])*Uitgangspunten!$B$9,0),1)</f>
        <v>0</v>
      </c>
      <c r="I8198"/>
      <c r="J8198"/>
      <c r="K8198" s="6"/>
      <c r="O8198" s="5"/>
      <c r="P8198" s="8"/>
      <c r="U8198"/>
      <c r="V8198"/>
    </row>
    <row r="8199" spans="1:22" x14ac:dyDescent="0.25">
      <c r="A8199">
        <v>2001</v>
      </c>
      <c r="B8199" s="3">
        <v>8</v>
      </c>
      <c r="C8199" s="3">
        <v>31</v>
      </c>
      <c r="D8199" s="3">
        <v>17</v>
      </c>
      <c r="E8199" s="13">
        <v>16.3</v>
      </c>
      <c r="F8199" s="7">
        <f>(((20-15)/(MIN($E$2:$E$8761)-15))*Data[[#This Row],[temperatuur]])+18.151</f>
        <v>14.72663025210084</v>
      </c>
      <c r="G8199" s="7">
        <f>Data[[#This Row],[Tintern ]]-Data[[#This Row],[temperatuur]]</f>
        <v>-1.5733697478991608</v>
      </c>
      <c r="H8199" s="7">
        <f>ROUND(IF(Data[[#This Row],[deltaT]]&gt;0,(Data[[#This Row],[Tintern ]]-Data[[#This Row],[temperatuur]])*Uitgangspunten!$B$9,0),1)</f>
        <v>0</v>
      </c>
      <c r="I8199"/>
      <c r="J8199"/>
      <c r="K8199" s="6"/>
      <c r="O8199" s="5"/>
      <c r="P8199" s="8"/>
      <c r="U8199"/>
      <c r="V8199"/>
    </row>
    <row r="8200" spans="1:22" x14ac:dyDescent="0.25">
      <c r="A8200">
        <v>2001</v>
      </c>
      <c r="B8200" s="3">
        <v>8</v>
      </c>
      <c r="C8200" s="3">
        <v>31</v>
      </c>
      <c r="D8200" s="3">
        <v>18</v>
      </c>
      <c r="E8200" s="13">
        <v>15.5</v>
      </c>
      <c r="F8200" s="7">
        <f>(((20-15)/(MIN($E$2:$E$8761)-15))*Data[[#This Row],[temperatuur]])+18.151</f>
        <v>14.894697478991596</v>
      </c>
      <c r="G8200" s="7">
        <f>Data[[#This Row],[Tintern ]]-Data[[#This Row],[temperatuur]]</f>
        <v>-0.60530252100840443</v>
      </c>
      <c r="H8200" s="7">
        <f>ROUND(IF(Data[[#This Row],[deltaT]]&gt;0,(Data[[#This Row],[Tintern ]]-Data[[#This Row],[temperatuur]])*Uitgangspunten!$B$9,0),1)</f>
        <v>0</v>
      </c>
      <c r="I8200"/>
      <c r="J8200"/>
      <c r="K8200" s="6"/>
      <c r="O8200" s="5"/>
      <c r="P8200" s="8"/>
      <c r="U8200"/>
      <c r="V8200"/>
    </row>
    <row r="8201" spans="1:22" x14ac:dyDescent="0.25">
      <c r="A8201">
        <v>2001</v>
      </c>
      <c r="B8201" s="3">
        <v>8</v>
      </c>
      <c r="C8201" s="3">
        <v>31</v>
      </c>
      <c r="D8201" s="3">
        <v>19</v>
      </c>
      <c r="E8201" s="13">
        <v>15</v>
      </c>
      <c r="F8201" s="7">
        <f>(((20-15)/(MIN($E$2:$E$8761)-15))*Data[[#This Row],[temperatuur]])+18.151</f>
        <v>14.99973949579832</v>
      </c>
      <c r="G8201" s="7">
        <f>Data[[#This Row],[Tintern ]]-Data[[#This Row],[temperatuur]]</f>
        <v>-2.6050420168033384E-4</v>
      </c>
      <c r="H8201" s="7">
        <f>ROUND(IF(Data[[#This Row],[deltaT]]&gt;0,(Data[[#This Row],[Tintern ]]-Data[[#This Row],[temperatuur]])*Uitgangspunten!$B$9,0),1)</f>
        <v>0</v>
      </c>
      <c r="I8201"/>
      <c r="J8201"/>
      <c r="K8201" s="6"/>
      <c r="O8201" s="5"/>
      <c r="P8201" s="8"/>
      <c r="U8201"/>
      <c r="V8201"/>
    </row>
    <row r="8202" spans="1:22" x14ac:dyDescent="0.25">
      <c r="A8202">
        <v>2011</v>
      </c>
      <c r="B8202" s="3">
        <v>9</v>
      </c>
      <c r="C8202" s="3">
        <v>1</v>
      </c>
      <c r="D8202" s="3">
        <v>8</v>
      </c>
      <c r="E8202" s="13">
        <v>16.2</v>
      </c>
      <c r="F8202" s="7">
        <f>(((20-15)/(MIN($E$2:$E$8761)-15))*Data[[#This Row],[temperatuur]])+18.151</f>
        <v>14.747638655462184</v>
      </c>
      <c r="G8202" s="7">
        <f>Data[[#This Row],[Tintern ]]-Data[[#This Row],[temperatuur]]</f>
        <v>-1.452361344537815</v>
      </c>
      <c r="H8202" s="7">
        <f>ROUND(IF(Data[[#This Row],[deltaT]]&gt;0,(Data[[#This Row],[Tintern ]]-Data[[#This Row],[temperatuur]])*Uitgangspunten!$B$9,0),1)</f>
        <v>0</v>
      </c>
      <c r="I8202"/>
      <c r="J8202"/>
      <c r="K8202" s="6"/>
      <c r="O8202" s="5"/>
      <c r="P8202" s="8"/>
      <c r="U8202"/>
      <c r="V8202"/>
    </row>
    <row r="8203" spans="1:22" x14ac:dyDescent="0.25">
      <c r="A8203">
        <v>2011</v>
      </c>
      <c r="B8203" s="3">
        <v>9</v>
      </c>
      <c r="C8203" s="3">
        <v>1</v>
      </c>
      <c r="D8203" s="3">
        <v>9</v>
      </c>
      <c r="E8203" s="13">
        <v>15.200000000000001</v>
      </c>
      <c r="F8203" s="7">
        <f>(((20-15)/(MIN($E$2:$E$8761)-15))*Data[[#This Row],[temperatuur]])+18.151</f>
        <v>14.957722689075631</v>
      </c>
      <c r="G8203" s="7">
        <f>Data[[#This Row],[Tintern ]]-Data[[#This Row],[temperatuur]]</f>
        <v>-0.24227731092437033</v>
      </c>
      <c r="H8203" s="7">
        <f>ROUND(IF(Data[[#This Row],[deltaT]]&gt;0,(Data[[#This Row],[Tintern ]]-Data[[#This Row],[temperatuur]])*Uitgangspunten!$B$9,0),1)</f>
        <v>0</v>
      </c>
      <c r="I8203"/>
      <c r="J8203"/>
      <c r="K8203" s="6"/>
      <c r="O8203" s="5"/>
      <c r="P8203" s="8"/>
      <c r="U8203"/>
      <c r="V8203"/>
    </row>
    <row r="8204" spans="1:22" x14ac:dyDescent="0.25">
      <c r="A8204">
        <v>2011</v>
      </c>
      <c r="B8204">
        <v>9</v>
      </c>
      <c r="C8204">
        <v>1</v>
      </c>
      <c r="D8204">
        <v>10</v>
      </c>
      <c r="E8204" s="13">
        <v>15.9</v>
      </c>
      <c r="F8204" s="7">
        <f>(((20-15)/(MIN($E$2:$E$8761)-15))*Data[[#This Row],[temperatuur]])+18.151</f>
        <v>14.810663865546218</v>
      </c>
      <c r="G8204" s="7">
        <f>Data[[#This Row],[Tintern ]]-Data[[#This Row],[temperatuur]]</f>
        <v>-1.0893361344537826</v>
      </c>
      <c r="H8204" s="7">
        <f>ROUND(IF(Data[[#This Row],[deltaT]]&gt;0,(Data[[#This Row],[Tintern ]]-Data[[#This Row],[temperatuur]])*Uitgangspunten!$B$9,0),1)</f>
        <v>0</v>
      </c>
      <c r="I8204"/>
      <c r="J8204"/>
      <c r="K8204" s="6"/>
      <c r="O8204" s="5"/>
      <c r="P8204" s="8"/>
      <c r="U8204"/>
      <c r="V8204"/>
    </row>
    <row r="8205" spans="1:22" x14ac:dyDescent="0.25">
      <c r="A8205">
        <v>2011</v>
      </c>
      <c r="B8205">
        <v>9</v>
      </c>
      <c r="C8205">
        <v>1</v>
      </c>
      <c r="D8205">
        <v>11</v>
      </c>
      <c r="E8205" s="13">
        <v>17.5</v>
      </c>
      <c r="F8205" s="7">
        <f>(((20-15)/(MIN($E$2:$E$8761)-15))*Data[[#This Row],[temperatuur]])+18.151</f>
        <v>14.474529411764706</v>
      </c>
      <c r="G8205" s="7">
        <f>Data[[#This Row],[Tintern ]]-Data[[#This Row],[temperatuur]]</f>
        <v>-3.0254705882352937</v>
      </c>
      <c r="H8205" s="7">
        <f>ROUND(IF(Data[[#This Row],[deltaT]]&gt;0,(Data[[#This Row],[Tintern ]]-Data[[#This Row],[temperatuur]])*Uitgangspunten!$B$9,0),1)</f>
        <v>0</v>
      </c>
      <c r="I8205"/>
      <c r="J8205"/>
      <c r="K8205" s="6"/>
      <c r="O8205" s="5"/>
      <c r="P8205" s="8"/>
      <c r="U8205"/>
      <c r="V8205"/>
    </row>
    <row r="8206" spans="1:22" x14ac:dyDescent="0.25">
      <c r="A8206">
        <v>2011</v>
      </c>
      <c r="B8206">
        <v>9</v>
      </c>
      <c r="C8206">
        <v>1</v>
      </c>
      <c r="D8206">
        <v>12</v>
      </c>
      <c r="E8206" s="13">
        <v>16.8</v>
      </c>
      <c r="F8206" s="7">
        <f>(((20-15)/(MIN($E$2:$E$8761)-15))*Data[[#This Row],[temperatuur]])+18.151</f>
        <v>14.621588235294118</v>
      </c>
      <c r="G8206" s="7">
        <f>Data[[#This Row],[Tintern ]]-Data[[#This Row],[temperatuur]]</f>
        <v>-2.1784117647058832</v>
      </c>
      <c r="H8206" s="7">
        <f>ROUND(IF(Data[[#This Row],[deltaT]]&gt;0,(Data[[#This Row],[Tintern ]]-Data[[#This Row],[temperatuur]])*Uitgangspunten!$B$9,0),1)</f>
        <v>0</v>
      </c>
      <c r="I8206"/>
      <c r="J8206"/>
      <c r="K8206" s="6"/>
      <c r="O8206" s="5"/>
      <c r="P8206" s="8"/>
      <c r="U8206"/>
      <c r="V8206"/>
    </row>
    <row r="8207" spans="1:22" x14ac:dyDescent="0.25">
      <c r="A8207">
        <v>2011</v>
      </c>
      <c r="B8207">
        <v>9</v>
      </c>
      <c r="C8207">
        <v>1</v>
      </c>
      <c r="D8207">
        <v>13</v>
      </c>
      <c r="E8207" s="13">
        <v>17.100000000000001</v>
      </c>
      <c r="F8207" s="7">
        <f>(((20-15)/(MIN($E$2:$E$8761)-15))*Data[[#This Row],[temperatuur]])+18.151</f>
        <v>14.558563025210084</v>
      </c>
      <c r="G8207" s="7">
        <f>Data[[#This Row],[Tintern ]]-Data[[#This Row],[temperatuur]]</f>
        <v>-2.5414369747899173</v>
      </c>
      <c r="H8207" s="7">
        <f>ROUND(IF(Data[[#This Row],[deltaT]]&gt;0,(Data[[#This Row],[Tintern ]]-Data[[#This Row],[temperatuur]])*Uitgangspunten!$B$9,0),1)</f>
        <v>0</v>
      </c>
      <c r="I8207"/>
      <c r="J8207"/>
      <c r="K8207" s="6"/>
      <c r="O8207" s="5"/>
      <c r="P8207" s="8"/>
      <c r="U8207"/>
      <c r="V8207"/>
    </row>
    <row r="8208" spans="1:22" x14ac:dyDescent="0.25">
      <c r="A8208">
        <v>2011</v>
      </c>
      <c r="B8208">
        <v>9</v>
      </c>
      <c r="C8208">
        <v>1</v>
      </c>
      <c r="D8208">
        <v>14</v>
      </c>
      <c r="E8208" s="13">
        <v>17.7</v>
      </c>
      <c r="F8208" s="7">
        <f>(((20-15)/(MIN($E$2:$E$8761)-15))*Data[[#This Row],[temperatuur]])+18.151</f>
        <v>14.432512605042017</v>
      </c>
      <c r="G8208" s="7">
        <f>Data[[#This Row],[Tintern ]]-Data[[#This Row],[temperatuur]]</f>
        <v>-3.2674873949579819</v>
      </c>
      <c r="H8208" s="7">
        <f>ROUND(IF(Data[[#This Row],[deltaT]]&gt;0,(Data[[#This Row],[Tintern ]]-Data[[#This Row],[temperatuur]])*Uitgangspunten!$B$9,0),1)</f>
        <v>0</v>
      </c>
      <c r="I8208"/>
      <c r="J8208"/>
      <c r="K8208" s="6"/>
      <c r="O8208" s="5"/>
      <c r="P8208" s="8"/>
      <c r="U8208"/>
      <c r="V8208"/>
    </row>
    <row r="8209" spans="1:22" x14ac:dyDescent="0.25">
      <c r="A8209">
        <v>2011</v>
      </c>
      <c r="B8209">
        <v>9</v>
      </c>
      <c r="C8209">
        <v>1</v>
      </c>
      <c r="D8209">
        <v>15</v>
      </c>
      <c r="E8209" s="13">
        <v>17.7</v>
      </c>
      <c r="F8209" s="7">
        <f>(((20-15)/(MIN($E$2:$E$8761)-15))*Data[[#This Row],[temperatuur]])+18.151</f>
        <v>14.432512605042017</v>
      </c>
      <c r="G8209" s="7">
        <f>Data[[#This Row],[Tintern ]]-Data[[#This Row],[temperatuur]]</f>
        <v>-3.2674873949579819</v>
      </c>
      <c r="H8209" s="7">
        <f>ROUND(IF(Data[[#This Row],[deltaT]]&gt;0,(Data[[#This Row],[Tintern ]]-Data[[#This Row],[temperatuur]])*Uitgangspunten!$B$9,0),1)</f>
        <v>0</v>
      </c>
      <c r="I8209"/>
      <c r="J8209"/>
      <c r="K8209" s="6"/>
      <c r="O8209" s="5"/>
      <c r="P8209" s="8"/>
      <c r="U8209"/>
      <c r="V8209"/>
    </row>
    <row r="8210" spans="1:22" x14ac:dyDescent="0.25">
      <c r="A8210">
        <v>2011</v>
      </c>
      <c r="B8210">
        <v>9</v>
      </c>
      <c r="C8210">
        <v>1</v>
      </c>
      <c r="D8210">
        <v>16</v>
      </c>
      <c r="E8210" s="13">
        <v>17.600000000000001</v>
      </c>
      <c r="F8210" s="7">
        <f>(((20-15)/(MIN($E$2:$E$8761)-15))*Data[[#This Row],[temperatuur]])+18.151</f>
        <v>14.45352100840336</v>
      </c>
      <c r="G8210" s="7">
        <f>Data[[#This Row],[Tintern ]]-Data[[#This Row],[temperatuur]]</f>
        <v>-3.1464789915966414</v>
      </c>
      <c r="H8210" s="7">
        <f>ROUND(IF(Data[[#This Row],[deltaT]]&gt;0,(Data[[#This Row],[Tintern ]]-Data[[#This Row],[temperatuur]])*Uitgangspunten!$B$9,0),1)</f>
        <v>0</v>
      </c>
      <c r="I8210">
        <f>(MAX(E8186:E8209)+MIN(E8186:E8209))/20</f>
        <v>1.7050000000000001</v>
      </c>
      <c r="J8210"/>
      <c r="K8210" s="6"/>
      <c r="O8210" s="5"/>
      <c r="P8210" s="8"/>
      <c r="U8210"/>
      <c r="V8210"/>
    </row>
    <row r="8211" spans="1:22" x14ac:dyDescent="0.25">
      <c r="A8211">
        <v>2011</v>
      </c>
      <c r="B8211">
        <v>9</v>
      </c>
      <c r="C8211">
        <v>1</v>
      </c>
      <c r="D8211">
        <v>17</v>
      </c>
      <c r="E8211" s="13">
        <v>17</v>
      </c>
      <c r="F8211" s="7">
        <f>(((20-15)/(MIN($E$2:$E$8761)-15))*Data[[#This Row],[temperatuur]])+18.151</f>
        <v>14.579571428571429</v>
      </c>
      <c r="G8211" s="7">
        <f>Data[[#This Row],[Tintern ]]-Data[[#This Row],[temperatuur]]</f>
        <v>-2.4204285714285714</v>
      </c>
      <c r="H8211" s="7">
        <f>ROUND(IF(Data[[#This Row],[deltaT]]&gt;0,(Data[[#This Row],[Tintern ]]-Data[[#This Row],[temperatuur]])*Uitgangspunten!$B$9,0),1)</f>
        <v>0</v>
      </c>
      <c r="I8211"/>
      <c r="J8211"/>
      <c r="K8211" s="6"/>
      <c r="O8211" s="5"/>
      <c r="P8211" s="8"/>
      <c r="U8211"/>
      <c r="V8211"/>
    </row>
    <row r="8212" spans="1:22" x14ac:dyDescent="0.25">
      <c r="A8212">
        <v>2011</v>
      </c>
      <c r="B8212">
        <v>9</v>
      </c>
      <c r="C8212">
        <v>1</v>
      </c>
      <c r="D8212">
        <v>18</v>
      </c>
      <c r="E8212" s="13">
        <v>15.700000000000001</v>
      </c>
      <c r="F8212" s="7">
        <f>(((20-15)/(MIN($E$2:$E$8761)-15))*Data[[#This Row],[temperatuur]])+18.151</f>
        <v>14.852680672268907</v>
      </c>
      <c r="G8212" s="7">
        <f>Data[[#This Row],[Tintern ]]-Data[[#This Row],[temperatuur]]</f>
        <v>-0.84731932773109442</v>
      </c>
      <c r="H8212" s="7">
        <f>ROUND(IF(Data[[#This Row],[deltaT]]&gt;0,(Data[[#This Row],[Tintern ]]-Data[[#This Row],[temperatuur]])*Uitgangspunten!$B$9,0),1)</f>
        <v>0</v>
      </c>
      <c r="I8212"/>
      <c r="J8212"/>
      <c r="K8212" s="6"/>
      <c r="O8212" s="5"/>
      <c r="P8212" s="8"/>
      <c r="U8212"/>
      <c r="V8212"/>
    </row>
    <row r="8213" spans="1:22" x14ac:dyDescent="0.25">
      <c r="A8213">
        <v>2011</v>
      </c>
      <c r="B8213">
        <v>9</v>
      </c>
      <c r="C8213">
        <v>2</v>
      </c>
      <c r="D8213">
        <v>8</v>
      </c>
      <c r="E8213" s="13">
        <v>16.100000000000001</v>
      </c>
      <c r="F8213" s="7">
        <f>(((20-15)/(MIN($E$2:$E$8761)-15))*Data[[#This Row],[temperatuur]])+18.151</f>
        <v>14.768647058823529</v>
      </c>
      <c r="G8213" s="7">
        <f>Data[[#This Row],[Tintern ]]-Data[[#This Row],[temperatuur]]</f>
        <v>-1.3313529411764726</v>
      </c>
      <c r="H8213" s="7">
        <f>ROUND(IF(Data[[#This Row],[deltaT]]&gt;0,(Data[[#This Row],[Tintern ]]-Data[[#This Row],[temperatuur]])*Uitgangspunten!$B$9,0),1)</f>
        <v>0</v>
      </c>
      <c r="I8213"/>
      <c r="J8213"/>
      <c r="K8213" s="6"/>
      <c r="O8213" s="5"/>
      <c r="P8213" s="8"/>
      <c r="U8213"/>
      <c r="V8213"/>
    </row>
    <row r="8214" spans="1:22" x14ac:dyDescent="0.25">
      <c r="A8214">
        <v>2011</v>
      </c>
      <c r="B8214">
        <v>9</v>
      </c>
      <c r="C8214">
        <v>2</v>
      </c>
      <c r="D8214">
        <v>9</v>
      </c>
      <c r="E8214" s="13">
        <v>18.600000000000001</v>
      </c>
      <c r="F8214" s="7">
        <f>(((20-15)/(MIN($E$2:$E$8761)-15))*Data[[#This Row],[temperatuur]])+18.151</f>
        <v>14.243436974789915</v>
      </c>
      <c r="G8214" s="7">
        <f>Data[[#This Row],[Tintern ]]-Data[[#This Row],[temperatuur]]</f>
        <v>-4.356563025210086</v>
      </c>
      <c r="H8214" s="7">
        <f>ROUND(IF(Data[[#This Row],[deltaT]]&gt;0,(Data[[#This Row],[Tintern ]]-Data[[#This Row],[temperatuur]])*Uitgangspunten!$B$9,0),1)</f>
        <v>0</v>
      </c>
      <c r="I8214"/>
      <c r="J8214"/>
      <c r="K8214" s="6"/>
      <c r="O8214" s="5"/>
      <c r="P8214" s="8"/>
      <c r="U8214"/>
      <c r="V8214"/>
    </row>
    <row r="8215" spans="1:22" x14ac:dyDescent="0.25">
      <c r="A8215">
        <v>2011</v>
      </c>
      <c r="B8215">
        <v>9</v>
      </c>
      <c r="C8215">
        <v>2</v>
      </c>
      <c r="D8215">
        <v>10</v>
      </c>
      <c r="E8215" s="13">
        <v>20.6</v>
      </c>
      <c r="F8215" s="7">
        <f>(((20-15)/(MIN($E$2:$E$8761)-15))*Data[[#This Row],[temperatuur]])+18.151</f>
        <v>13.823268907563024</v>
      </c>
      <c r="G8215" s="7">
        <f>Data[[#This Row],[Tintern ]]-Data[[#This Row],[temperatuur]]</f>
        <v>-6.776731092436977</v>
      </c>
      <c r="H8215" s="7">
        <f>ROUND(IF(Data[[#This Row],[deltaT]]&gt;0,(Data[[#This Row],[Tintern ]]-Data[[#This Row],[temperatuur]])*Uitgangspunten!$B$9,0),1)</f>
        <v>0</v>
      </c>
      <c r="I8215"/>
      <c r="J8215"/>
      <c r="K8215" s="6"/>
      <c r="O8215" s="5"/>
      <c r="P8215" s="8"/>
      <c r="U8215"/>
      <c r="V8215"/>
    </row>
    <row r="8216" spans="1:22" x14ac:dyDescent="0.25">
      <c r="A8216">
        <v>2011</v>
      </c>
      <c r="B8216">
        <v>9</v>
      </c>
      <c r="C8216">
        <v>2</v>
      </c>
      <c r="D8216">
        <v>11</v>
      </c>
      <c r="E8216" s="13">
        <v>21.6</v>
      </c>
      <c r="F8216" s="7">
        <f>(((20-15)/(MIN($E$2:$E$8761)-15))*Data[[#This Row],[temperatuur]])+18.151</f>
        <v>13.613184873949578</v>
      </c>
      <c r="G8216" s="7">
        <f>Data[[#This Row],[Tintern ]]-Data[[#This Row],[temperatuur]]</f>
        <v>-7.9868151260504234</v>
      </c>
      <c r="H8216" s="7">
        <f>ROUND(IF(Data[[#This Row],[deltaT]]&gt;0,(Data[[#This Row],[Tintern ]]-Data[[#This Row],[temperatuur]])*Uitgangspunten!$B$9,0),1)</f>
        <v>0</v>
      </c>
      <c r="I8216"/>
      <c r="J8216"/>
      <c r="K8216" s="6"/>
      <c r="O8216" s="5"/>
      <c r="P8216" s="8"/>
      <c r="U8216"/>
      <c r="V8216"/>
    </row>
    <row r="8217" spans="1:22" x14ac:dyDescent="0.25">
      <c r="A8217">
        <v>2011</v>
      </c>
      <c r="B8217">
        <v>9</v>
      </c>
      <c r="C8217">
        <v>2</v>
      </c>
      <c r="D8217">
        <v>12</v>
      </c>
      <c r="E8217" s="13">
        <v>22.3</v>
      </c>
      <c r="F8217" s="7">
        <f>(((20-15)/(MIN($E$2:$E$8761)-15))*Data[[#This Row],[temperatuur]])+18.151</f>
        <v>13.466126050420169</v>
      </c>
      <c r="G8217" s="7">
        <f>Data[[#This Row],[Tintern ]]-Data[[#This Row],[temperatuur]]</f>
        <v>-8.8338739495798322</v>
      </c>
      <c r="H8217" s="7">
        <f>ROUND(IF(Data[[#This Row],[deltaT]]&gt;0,(Data[[#This Row],[Tintern ]]-Data[[#This Row],[temperatuur]])*Uitgangspunten!$B$9,0),1)</f>
        <v>0</v>
      </c>
      <c r="I8217"/>
      <c r="J8217"/>
      <c r="K8217" s="6"/>
      <c r="O8217" s="5"/>
      <c r="P8217" s="8"/>
      <c r="U8217"/>
      <c r="V8217"/>
    </row>
    <row r="8218" spans="1:22" x14ac:dyDescent="0.25">
      <c r="A8218">
        <v>2011</v>
      </c>
      <c r="B8218">
        <v>9</v>
      </c>
      <c r="C8218">
        <v>2</v>
      </c>
      <c r="D8218">
        <v>13</v>
      </c>
      <c r="E8218" s="13">
        <v>23.3</v>
      </c>
      <c r="F8218" s="7">
        <f>(((20-15)/(MIN($E$2:$E$8761)-15))*Data[[#This Row],[temperatuur]])+18.151</f>
        <v>13.256042016806722</v>
      </c>
      <c r="G8218" s="7">
        <f>Data[[#This Row],[Tintern ]]-Data[[#This Row],[temperatuur]]</f>
        <v>-10.043957983193279</v>
      </c>
      <c r="H8218" s="7">
        <f>ROUND(IF(Data[[#This Row],[deltaT]]&gt;0,(Data[[#This Row],[Tintern ]]-Data[[#This Row],[temperatuur]])*Uitgangspunten!$B$9,0),1)</f>
        <v>0</v>
      </c>
      <c r="I8218"/>
      <c r="J8218"/>
      <c r="K8218" s="6"/>
      <c r="O8218" s="5"/>
      <c r="P8218" s="8"/>
      <c r="U8218"/>
      <c r="V8218"/>
    </row>
    <row r="8219" spans="1:22" x14ac:dyDescent="0.25">
      <c r="A8219">
        <v>2011</v>
      </c>
      <c r="B8219">
        <v>9</v>
      </c>
      <c r="C8219">
        <v>2</v>
      </c>
      <c r="D8219">
        <v>14</v>
      </c>
      <c r="E8219" s="13">
        <v>23.5</v>
      </c>
      <c r="F8219" s="7">
        <f>(((20-15)/(MIN($E$2:$E$8761)-15))*Data[[#This Row],[temperatuur]])+18.151</f>
        <v>13.214025210084033</v>
      </c>
      <c r="G8219" s="7">
        <f>Data[[#This Row],[Tintern ]]-Data[[#This Row],[temperatuur]]</f>
        <v>-10.285974789915967</v>
      </c>
      <c r="H8219" s="7">
        <f>ROUND(IF(Data[[#This Row],[deltaT]]&gt;0,(Data[[#This Row],[Tintern ]]-Data[[#This Row],[temperatuur]])*Uitgangspunten!$B$9,0),1)</f>
        <v>0</v>
      </c>
      <c r="I8219"/>
      <c r="J8219"/>
      <c r="K8219" s="6"/>
      <c r="O8219" s="5"/>
      <c r="P8219" s="8"/>
      <c r="U8219"/>
      <c r="V8219"/>
    </row>
    <row r="8220" spans="1:22" x14ac:dyDescent="0.25">
      <c r="A8220">
        <v>2011</v>
      </c>
      <c r="B8220">
        <v>9</v>
      </c>
      <c r="C8220">
        <v>2</v>
      </c>
      <c r="D8220">
        <v>15</v>
      </c>
      <c r="E8220" s="13">
        <v>24.8</v>
      </c>
      <c r="F8220" s="7">
        <f>(((20-15)/(MIN($E$2:$E$8761)-15))*Data[[#This Row],[temperatuur]])+18.151</f>
        <v>12.940915966386555</v>
      </c>
      <c r="G8220" s="7">
        <f>Data[[#This Row],[Tintern ]]-Data[[#This Row],[temperatuur]]</f>
        <v>-11.859084033613446</v>
      </c>
      <c r="H8220" s="7">
        <f>ROUND(IF(Data[[#This Row],[deltaT]]&gt;0,(Data[[#This Row],[Tintern ]]-Data[[#This Row],[temperatuur]])*Uitgangspunten!$B$9,0),1)</f>
        <v>0</v>
      </c>
      <c r="I8220"/>
      <c r="J8220"/>
      <c r="K8220" s="6"/>
      <c r="O8220" s="5"/>
      <c r="P8220" s="8"/>
      <c r="U8220"/>
      <c r="V8220"/>
    </row>
    <row r="8221" spans="1:22" x14ac:dyDescent="0.25">
      <c r="A8221">
        <v>2011</v>
      </c>
      <c r="B8221">
        <v>9</v>
      </c>
      <c r="C8221">
        <v>2</v>
      </c>
      <c r="D8221">
        <v>16</v>
      </c>
      <c r="E8221" s="13">
        <v>24.6</v>
      </c>
      <c r="F8221" s="7">
        <f>(((20-15)/(MIN($E$2:$E$8761)-15))*Data[[#This Row],[temperatuur]])+18.151</f>
        <v>12.982932773109244</v>
      </c>
      <c r="G8221" s="7">
        <f>Data[[#This Row],[Tintern ]]-Data[[#This Row],[temperatuur]]</f>
        <v>-11.617067226890757</v>
      </c>
      <c r="H8221" s="7">
        <f>ROUND(IF(Data[[#This Row],[deltaT]]&gt;0,(Data[[#This Row],[Tintern ]]-Data[[#This Row],[temperatuur]])*Uitgangspunten!$B$9,0),1)</f>
        <v>0</v>
      </c>
      <c r="I8221"/>
      <c r="J8221"/>
      <c r="K8221" s="6"/>
      <c r="O8221" s="5"/>
      <c r="P8221" s="8"/>
      <c r="U8221"/>
      <c r="V8221"/>
    </row>
    <row r="8222" spans="1:22" x14ac:dyDescent="0.25">
      <c r="A8222">
        <v>2011</v>
      </c>
      <c r="B8222">
        <v>9</v>
      </c>
      <c r="C8222">
        <v>2</v>
      </c>
      <c r="D8222">
        <v>17</v>
      </c>
      <c r="E8222" s="13">
        <v>23.8</v>
      </c>
      <c r="F8222" s="7">
        <f>(((20-15)/(MIN($E$2:$E$8761)-15))*Data[[#This Row],[temperatuur]])+18.151</f>
        <v>13.151</v>
      </c>
      <c r="G8222" s="7">
        <f>Data[[#This Row],[Tintern ]]-Data[[#This Row],[temperatuur]]</f>
        <v>-10.649000000000001</v>
      </c>
      <c r="H8222" s="7">
        <f>ROUND(IF(Data[[#This Row],[deltaT]]&gt;0,(Data[[#This Row],[Tintern ]]-Data[[#This Row],[temperatuur]])*Uitgangspunten!$B$9,0),1)</f>
        <v>0</v>
      </c>
      <c r="I8222"/>
      <c r="J8222"/>
      <c r="K8222" s="6"/>
      <c r="O8222" s="5"/>
      <c r="P8222" s="8"/>
      <c r="U8222"/>
      <c r="V8222"/>
    </row>
    <row r="8223" spans="1:22" x14ac:dyDescent="0.25">
      <c r="A8223">
        <v>2011</v>
      </c>
      <c r="B8223">
        <v>9</v>
      </c>
      <c r="C8223">
        <v>2</v>
      </c>
      <c r="D8223">
        <v>18</v>
      </c>
      <c r="E8223" s="13">
        <v>22</v>
      </c>
      <c r="F8223" s="7">
        <f>(((20-15)/(MIN($E$2:$E$8761)-15))*Data[[#This Row],[temperatuur]])+18.151</f>
        <v>13.5291512605042</v>
      </c>
      <c r="G8223" s="7">
        <f>Data[[#This Row],[Tintern ]]-Data[[#This Row],[temperatuur]]</f>
        <v>-8.4708487394957999</v>
      </c>
      <c r="H8223" s="7">
        <f>ROUND(IF(Data[[#This Row],[deltaT]]&gt;0,(Data[[#This Row],[Tintern ]]-Data[[#This Row],[temperatuur]])*Uitgangspunten!$B$9,0),1)</f>
        <v>0</v>
      </c>
      <c r="I8223"/>
      <c r="J8223"/>
      <c r="K8223" s="6"/>
      <c r="O8223" s="5"/>
      <c r="P8223" s="8"/>
      <c r="U8223"/>
      <c r="V8223"/>
    </row>
    <row r="8224" spans="1:22" x14ac:dyDescent="0.25">
      <c r="A8224">
        <v>2011</v>
      </c>
      <c r="B8224">
        <v>9</v>
      </c>
      <c r="C8224">
        <v>2</v>
      </c>
      <c r="D8224">
        <v>19</v>
      </c>
      <c r="E8224" s="13">
        <v>19.900000000000002</v>
      </c>
      <c r="F8224" s="7">
        <f>(((20-15)/(MIN($E$2:$E$8761)-15))*Data[[#This Row],[temperatuur]])+18.151</f>
        <v>13.970327731092436</v>
      </c>
      <c r="G8224" s="7">
        <f>Data[[#This Row],[Tintern ]]-Data[[#This Row],[temperatuur]]</f>
        <v>-5.9296722689075665</v>
      </c>
      <c r="H8224" s="7">
        <f>ROUND(IF(Data[[#This Row],[deltaT]]&gt;0,(Data[[#This Row],[Tintern ]]-Data[[#This Row],[temperatuur]])*Uitgangspunten!$B$9,0),1)</f>
        <v>0</v>
      </c>
      <c r="I8224"/>
      <c r="J8224"/>
      <c r="K8224" s="6"/>
      <c r="O8224" s="5"/>
      <c r="P8224" s="8"/>
      <c r="U8224"/>
      <c r="V8224"/>
    </row>
    <row r="8225" spans="1:22" x14ac:dyDescent="0.25">
      <c r="A8225">
        <v>2011</v>
      </c>
      <c r="B8225">
        <v>9</v>
      </c>
      <c r="C8225">
        <v>2</v>
      </c>
      <c r="D8225">
        <v>20</v>
      </c>
      <c r="E8225" s="13">
        <v>20.200000000000003</v>
      </c>
      <c r="F8225" s="7">
        <f>(((20-15)/(MIN($E$2:$E$8761)-15))*Data[[#This Row],[temperatuur]])+18.151</f>
        <v>13.907302521008402</v>
      </c>
      <c r="G8225" s="7">
        <f>Data[[#This Row],[Tintern ]]-Data[[#This Row],[temperatuur]]</f>
        <v>-6.2926974789916006</v>
      </c>
      <c r="H8225" s="7">
        <f>ROUND(IF(Data[[#This Row],[deltaT]]&gt;0,(Data[[#This Row],[Tintern ]]-Data[[#This Row],[temperatuur]])*Uitgangspunten!$B$9,0),1)</f>
        <v>0</v>
      </c>
      <c r="I8225"/>
      <c r="J8225"/>
      <c r="K8225" s="6"/>
      <c r="O8225" s="5"/>
      <c r="P8225" s="8"/>
      <c r="U8225"/>
      <c r="V8225"/>
    </row>
    <row r="8226" spans="1:22" x14ac:dyDescent="0.25">
      <c r="A8226">
        <v>2011</v>
      </c>
      <c r="B8226">
        <v>9</v>
      </c>
      <c r="C8226">
        <v>2</v>
      </c>
      <c r="D8226">
        <v>21</v>
      </c>
      <c r="E8226" s="13">
        <v>17.2</v>
      </c>
      <c r="F8226" s="7">
        <f>(((20-15)/(MIN($E$2:$E$8761)-15))*Data[[#This Row],[temperatuur]])+18.151</f>
        <v>14.53755462184874</v>
      </c>
      <c r="G8226" s="7">
        <f>Data[[#This Row],[Tintern ]]-Data[[#This Row],[temperatuur]]</f>
        <v>-2.6624453781512596</v>
      </c>
      <c r="H8226" s="7">
        <f>ROUND(IF(Data[[#This Row],[deltaT]]&gt;0,(Data[[#This Row],[Tintern ]]-Data[[#This Row],[temperatuur]])*Uitgangspunten!$B$9,0),1)</f>
        <v>0</v>
      </c>
      <c r="I8226"/>
      <c r="J8226"/>
      <c r="K8226" s="6"/>
      <c r="O8226" s="5"/>
      <c r="P8226" s="8"/>
      <c r="U8226"/>
      <c r="V8226"/>
    </row>
    <row r="8227" spans="1:22" x14ac:dyDescent="0.25">
      <c r="A8227">
        <v>2011</v>
      </c>
      <c r="B8227">
        <v>9</v>
      </c>
      <c r="C8227">
        <v>2</v>
      </c>
      <c r="D8227">
        <v>22</v>
      </c>
      <c r="E8227" s="13">
        <v>16</v>
      </c>
      <c r="F8227" s="7">
        <f>(((20-15)/(MIN($E$2:$E$8761)-15))*Data[[#This Row],[temperatuur]])+18.151</f>
        <v>14.789655462184873</v>
      </c>
      <c r="G8227" s="7">
        <f>Data[[#This Row],[Tintern ]]-Data[[#This Row],[temperatuur]]</f>
        <v>-1.2103445378151267</v>
      </c>
      <c r="H8227" s="7">
        <f>ROUND(IF(Data[[#This Row],[deltaT]]&gt;0,(Data[[#This Row],[Tintern ]]-Data[[#This Row],[temperatuur]])*Uitgangspunten!$B$9,0),1)</f>
        <v>0</v>
      </c>
      <c r="I8227"/>
      <c r="J8227"/>
      <c r="K8227" s="6"/>
      <c r="O8227" s="5"/>
      <c r="P8227" s="8"/>
      <c r="U8227"/>
      <c r="V8227"/>
    </row>
    <row r="8228" spans="1:22" x14ac:dyDescent="0.25">
      <c r="A8228">
        <v>2011</v>
      </c>
      <c r="B8228">
        <v>9</v>
      </c>
      <c r="C8228">
        <v>3</v>
      </c>
      <c r="D8228">
        <v>7</v>
      </c>
      <c r="E8228" s="13">
        <v>16.2</v>
      </c>
      <c r="F8228" s="7">
        <f>(((20-15)/(MIN($E$2:$E$8761)-15))*Data[[#This Row],[temperatuur]])+18.151</f>
        <v>14.747638655462184</v>
      </c>
      <c r="G8228" s="7">
        <f>Data[[#This Row],[Tintern ]]-Data[[#This Row],[temperatuur]]</f>
        <v>-1.452361344537815</v>
      </c>
      <c r="H8228" s="7">
        <f>ROUND(IF(Data[[#This Row],[deltaT]]&gt;0,(Data[[#This Row],[Tintern ]]-Data[[#This Row],[temperatuur]])*Uitgangspunten!$B$9,0),1)</f>
        <v>0</v>
      </c>
      <c r="I8228"/>
      <c r="J8228"/>
      <c r="K8228" s="6"/>
      <c r="O8228" s="5"/>
      <c r="P8228" s="8"/>
      <c r="U8228"/>
      <c r="V8228"/>
    </row>
    <row r="8229" spans="1:22" x14ac:dyDescent="0.25">
      <c r="A8229">
        <v>2011</v>
      </c>
      <c r="B8229">
        <v>9</v>
      </c>
      <c r="C8229">
        <v>3</v>
      </c>
      <c r="D8229">
        <v>8</v>
      </c>
      <c r="E8229" s="13">
        <v>19.100000000000001</v>
      </c>
      <c r="F8229" s="7">
        <f>(((20-15)/(MIN($E$2:$E$8761)-15))*Data[[#This Row],[temperatuur]])+18.151</f>
        <v>14.138394957983193</v>
      </c>
      <c r="G8229" s="7">
        <f>Data[[#This Row],[Tintern ]]-Data[[#This Row],[temperatuur]]</f>
        <v>-4.9616050420168083</v>
      </c>
      <c r="H8229" s="7">
        <f>ROUND(IF(Data[[#This Row],[deltaT]]&gt;0,(Data[[#This Row],[Tintern ]]-Data[[#This Row],[temperatuur]])*Uitgangspunten!$B$9,0),1)</f>
        <v>0</v>
      </c>
      <c r="I8229"/>
      <c r="J8229"/>
      <c r="K8229" s="6"/>
      <c r="O8229" s="5"/>
      <c r="P8229" s="8"/>
      <c r="U8229"/>
      <c r="V8229"/>
    </row>
    <row r="8230" spans="1:22" x14ac:dyDescent="0.25">
      <c r="A8230">
        <v>2011</v>
      </c>
      <c r="B8230">
        <v>9</v>
      </c>
      <c r="C8230">
        <v>3</v>
      </c>
      <c r="D8230">
        <v>9</v>
      </c>
      <c r="E8230" s="13">
        <v>22.400000000000002</v>
      </c>
      <c r="F8230" s="7">
        <f>(((20-15)/(MIN($E$2:$E$8761)-15))*Data[[#This Row],[temperatuur]])+18.151</f>
        <v>13.445117647058822</v>
      </c>
      <c r="G8230" s="7">
        <f>Data[[#This Row],[Tintern ]]-Data[[#This Row],[temperatuur]]</f>
        <v>-8.9548823529411798</v>
      </c>
      <c r="H8230" s="7">
        <f>ROUND(IF(Data[[#This Row],[deltaT]]&gt;0,(Data[[#This Row],[Tintern ]]-Data[[#This Row],[temperatuur]])*Uitgangspunten!$B$9,0),1)</f>
        <v>0</v>
      </c>
      <c r="I8230"/>
      <c r="J8230"/>
      <c r="K8230" s="6"/>
      <c r="O8230" s="5"/>
      <c r="P8230" s="8"/>
      <c r="U8230"/>
      <c r="V8230"/>
    </row>
    <row r="8231" spans="1:22" x14ac:dyDescent="0.25">
      <c r="A8231">
        <v>2011</v>
      </c>
      <c r="B8231">
        <v>9</v>
      </c>
      <c r="C8231">
        <v>3</v>
      </c>
      <c r="D8231">
        <v>10</v>
      </c>
      <c r="E8231" s="13">
        <v>24.200000000000003</v>
      </c>
      <c r="F8231" s="7">
        <f>(((20-15)/(MIN($E$2:$E$8761)-15))*Data[[#This Row],[temperatuur]])+18.151</f>
        <v>13.066966386554622</v>
      </c>
      <c r="G8231" s="7">
        <f>Data[[#This Row],[Tintern ]]-Data[[#This Row],[temperatuur]]</f>
        <v>-11.133033613445381</v>
      </c>
      <c r="H8231" s="7">
        <f>ROUND(IF(Data[[#This Row],[deltaT]]&gt;0,(Data[[#This Row],[Tintern ]]-Data[[#This Row],[temperatuur]])*Uitgangspunten!$B$9,0),1)</f>
        <v>0</v>
      </c>
      <c r="I8231"/>
      <c r="J8231"/>
      <c r="K8231" s="6"/>
      <c r="O8231" s="5"/>
      <c r="P8231" s="8"/>
      <c r="U8231"/>
      <c r="V8231"/>
    </row>
    <row r="8232" spans="1:22" x14ac:dyDescent="0.25">
      <c r="A8232">
        <v>2011</v>
      </c>
      <c r="B8232">
        <v>9</v>
      </c>
      <c r="C8232">
        <v>3</v>
      </c>
      <c r="D8232">
        <v>11</v>
      </c>
      <c r="E8232" s="13">
        <v>25.400000000000002</v>
      </c>
      <c r="F8232" s="7">
        <f>(((20-15)/(MIN($E$2:$E$8761)-15))*Data[[#This Row],[temperatuur]])+18.151</f>
        <v>12.814865546218487</v>
      </c>
      <c r="G8232" s="7">
        <f>Data[[#This Row],[Tintern ]]-Data[[#This Row],[temperatuur]]</f>
        <v>-12.585134453781516</v>
      </c>
      <c r="H8232" s="7">
        <f>ROUND(IF(Data[[#This Row],[deltaT]]&gt;0,(Data[[#This Row],[Tintern ]]-Data[[#This Row],[temperatuur]])*Uitgangspunten!$B$9,0),1)</f>
        <v>0</v>
      </c>
      <c r="I8232"/>
      <c r="J8232"/>
      <c r="K8232" s="6"/>
      <c r="O8232" s="5"/>
      <c r="P8232" s="8"/>
      <c r="U8232"/>
      <c r="V8232"/>
    </row>
    <row r="8233" spans="1:22" x14ac:dyDescent="0.25">
      <c r="A8233">
        <v>2011</v>
      </c>
      <c r="B8233">
        <v>9</v>
      </c>
      <c r="C8233">
        <v>3</v>
      </c>
      <c r="D8233">
        <v>12</v>
      </c>
      <c r="E8233" s="13">
        <v>26.400000000000002</v>
      </c>
      <c r="F8233" s="7">
        <f>(((20-15)/(MIN($E$2:$E$8761)-15))*Data[[#This Row],[temperatuur]])+18.151</f>
        <v>12.60478151260504</v>
      </c>
      <c r="G8233" s="7">
        <f>Data[[#This Row],[Tintern ]]-Data[[#This Row],[temperatuur]]</f>
        <v>-13.795218487394962</v>
      </c>
      <c r="H8233" s="7">
        <f>ROUND(IF(Data[[#This Row],[deltaT]]&gt;0,(Data[[#This Row],[Tintern ]]-Data[[#This Row],[temperatuur]])*Uitgangspunten!$B$9,0),1)</f>
        <v>0</v>
      </c>
      <c r="I8233"/>
      <c r="J8233"/>
      <c r="K8233" s="6"/>
      <c r="O8233" s="5"/>
      <c r="P8233" s="8"/>
      <c r="U8233"/>
      <c r="V8233"/>
    </row>
    <row r="8234" spans="1:22" x14ac:dyDescent="0.25">
      <c r="A8234">
        <v>2011</v>
      </c>
      <c r="B8234">
        <v>9</v>
      </c>
      <c r="C8234">
        <v>3</v>
      </c>
      <c r="D8234">
        <v>13</v>
      </c>
      <c r="E8234" s="13">
        <v>26.900000000000002</v>
      </c>
      <c r="F8234" s="7">
        <f>(((20-15)/(MIN($E$2:$E$8761)-15))*Data[[#This Row],[temperatuur]])+18.151</f>
        <v>12.49973949579832</v>
      </c>
      <c r="G8234" s="7">
        <f>Data[[#This Row],[Tintern ]]-Data[[#This Row],[temperatuur]]</f>
        <v>-14.400260504201682</v>
      </c>
      <c r="H8234" s="7">
        <f>ROUND(IF(Data[[#This Row],[deltaT]]&gt;0,(Data[[#This Row],[Tintern ]]-Data[[#This Row],[temperatuur]])*Uitgangspunten!$B$9,0),1)</f>
        <v>0</v>
      </c>
      <c r="I8234">
        <f>(MAX(E8210:E8233)+MIN(E8210:E8233))/20</f>
        <v>2.105</v>
      </c>
      <c r="J8234"/>
      <c r="K8234" s="6"/>
      <c r="O8234" s="5"/>
      <c r="P8234" s="8"/>
      <c r="U8234"/>
      <c r="V8234"/>
    </row>
    <row r="8235" spans="1:22" x14ac:dyDescent="0.25">
      <c r="A8235">
        <v>2011</v>
      </c>
      <c r="B8235">
        <v>9</v>
      </c>
      <c r="C8235">
        <v>3</v>
      </c>
      <c r="D8235">
        <v>14</v>
      </c>
      <c r="E8235" s="13">
        <v>27.3</v>
      </c>
      <c r="F8235" s="7">
        <f>(((20-15)/(MIN($E$2:$E$8761)-15))*Data[[#This Row],[temperatuur]])+18.151</f>
        <v>12.415705882352942</v>
      </c>
      <c r="G8235" s="7">
        <f>Data[[#This Row],[Tintern ]]-Data[[#This Row],[temperatuur]]</f>
        <v>-14.884294117647059</v>
      </c>
      <c r="H8235" s="7">
        <f>ROUND(IF(Data[[#This Row],[deltaT]]&gt;0,(Data[[#This Row],[Tintern ]]-Data[[#This Row],[temperatuur]])*Uitgangspunten!$B$9,0),1)</f>
        <v>0</v>
      </c>
      <c r="I8235"/>
      <c r="J8235"/>
      <c r="K8235" s="6"/>
      <c r="O8235" s="5"/>
      <c r="P8235" s="8"/>
      <c r="U8235"/>
      <c r="V8235"/>
    </row>
    <row r="8236" spans="1:22" x14ac:dyDescent="0.25">
      <c r="A8236">
        <v>2011</v>
      </c>
      <c r="B8236">
        <v>9</v>
      </c>
      <c r="C8236">
        <v>3</v>
      </c>
      <c r="D8236">
        <v>15</v>
      </c>
      <c r="E8236" s="13">
        <v>27.700000000000003</v>
      </c>
      <c r="F8236" s="7">
        <f>(((20-15)/(MIN($E$2:$E$8761)-15))*Data[[#This Row],[temperatuur]])+18.151</f>
        <v>12.331672268907562</v>
      </c>
      <c r="G8236" s="7">
        <f>Data[[#This Row],[Tintern ]]-Data[[#This Row],[temperatuur]]</f>
        <v>-15.368327731092441</v>
      </c>
      <c r="H8236" s="7">
        <f>ROUND(IF(Data[[#This Row],[deltaT]]&gt;0,(Data[[#This Row],[Tintern ]]-Data[[#This Row],[temperatuur]])*Uitgangspunten!$B$9,0),1)</f>
        <v>0</v>
      </c>
      <c r="I8236"/>
      <c r="J8236"/>
      <c r="K8236" s="6"/>
      <c r="O8236" s="5"/>
      <c r="P8236" s="8"/>
      <c r="U8236"/>
      <c r="V8236"/>
    </row>
    <row r="8237" spans="1:22" x14ac:dyDescent="0.25">
      <c r="A8237">
        <v>2011</v>
      </c>
      <c r="B8237">
        <v>9</v>
      </c>
      <c r="C8237">
        <v>3</v>
      </c>
      <c r="D8237">
        <v>16</v>
      </c>
      <c r="E8237" s="13">
        <v>27.400000000000002</v>
      </c>
      <c r="F8237" s="7">
        <f>(((20-15)/(MIN($E$2:$E$8761)-15))*Data[[#This Row],[temperatuur]])+18.151</f>
        <v>12.394697478991596</v>
      </c>
      <c r="G8237" s="7">
        <f>Data[[#This Row],[Tintern ]]-Data[[#This Row],[temperatuur]]</f>
        <v>-15.005302521008407</v>
      </c>
      <c r="H8237" s="7">
        <f>ROUND(IF(Data[[#This Row],[deltaT]]&gt;0,(Data[[#This Row],[Tintern ]]-Data[[#This Row],[temperatuur]])*Uitgangspunten!$B$9,0),1)</f>
        <v>0</v>
      </c>
      <c r="I8237"/>
      <c r="J8237"/>
      <c r="K8237" s="6"/>
      <c r="O8237" s="5"/>
      <c r="P8237" s="8"/>
      <c r="U8237"/>
      <c r="V8237"/>
    </row>
    <row r="8238" spans="1:22" x14ac:dyDescent="0.25">
      <c r="A8238">
        <v>2011</v>
      </c>
      <c r="B8238">
        <v>9</v>
      </c>
      <c r="C8238">
        <v>3</v>
      </c>
      <c r="D8238">
        <v>17</v>
      </c>
      <c r="E8238" s="13">
        <v>26.200000000000003</v>
      </c>
      <c r="F8238" s="7">
        <f>(((20-15)/(MIN($E$2:$E$8761)-15))*Data[[#This Row],[temperatuur]])+18.151</f>
        <v>12.646798319327729</v>
      </c>
      <c r="G8238" s="7">
        <f>Data[[#This Row],[Tintern ]]-Data[[#This Row],[temperatuur]]</f>
        <v>-13.553201680672274</v>
      </c>
      <c r="H8238" s="7">
        <f>ROUND(IF(Data[[#This Row],[deltaT]]&gt;0,(Data[[#This Row],[Tintern ]]-Data[[#This Row],[temperatuur]])*Uitgangspunten!$B$9,0),1)</f>
        <v>0</v>
      </c>
      <c r="I8238"/>
      <c r="J8238"/>
      <c r="K8238" s="6"/>
      <c r="O8238" s="5"/>
      <c r="P8238" s="8"/>
      <c r="U8238"/>
      <c r="V8238"/>
    </row>
    <row r="8239" spans="1:22" x14ac:dyDescent="0.25">
      <c r="A8239">
        <v>2011</v>
      </c>
      <c r="B8239">
        <v>9</v>
      </c>
      <c r="C8239">
        <v>3</v>
      </c>
      <c r="D8239">
        <v>18</v>
      </c>
      <c r="E8239" s="13">
        <v>23.900000000000002</v>
      </c>
      <c r="F8239" s="7">
        <f>(((20-15)/(MIN($E$2:$E$8761)-15))*Data[[#This Row],[temperatuur]])+18.151</f>
        <v>13.129991596638654</v>
      </c>
      <c r="G8239" s="7">
        <f>Data[[#This Row],[Tintern ]]-Data[[#This Row],[temperatuur]]</f>
        <v>-10.770008403361349</v>
      </c>
      <c r="H8239" s="7">
        <f>ROUND(IF(Data[[#This Row],[deltaT]]&gt;0,(Data[[#This Row],[Tintern ]]-Data[[#This Row],[temperatuur]])*Uitgangspunten!$B$9,0),1)</f>
        <v>0</v>
      </c>
      <c r="I8239"/>
      <c r="J8239"/>
      <c r="K8239" s="6"/>
      <c r="O8239" s="5"/>
      <c r="P8239" s="8"/>
      <c r="U8239"/>
      <c r="V8239"/>
    </row>
    <row r="8240" spans="1:22" x14ac:dyDescent="0.25">
      <c r="A8240">
        <v>2011</v>
      </c>
      <c r="B8240">
        <v>9</v>
      </c>
      <c r="C8240">
        <v>3</v>
      </c>
      <c r="D8240">
        <v>19</v>
      </c>
      <c r="E8240" s="13">
        <v>20.6</v>
      </c>
      <c r="F8240" s="7">
        <f>(((20-15)/(MIN($E$2:$E$8761)-15))*Data[[#This Row],[temperatuur]])+18.151</f>
        <v>13.823268907563024</v>
      </c>
      <c r="G8240" s="7">
        <f>Data[[#This Row],[Tintern ]]-Data[[#This Row],[temperatuur]]</f>
        <v>-6.776731092436977</v>
      </c>
      <c r="H8240" s="7">
        <f>ROUND(IF(Data[[#This Row],[deltaT]]&gt;0,(Data[[#This Row],[Tintern ]]-Data[[#This Row],[temperatuur]])*Uitgangspunten!$B$9,0),1)</f>
        <v>0</v>
      </c>
      <c r="I8240"/>
      <c r="J8240"/>
      <c r="K8240" s="6"/>
      <c r="O8240" s="5"/>
      <c r="P8240" s="8"/>
      <c r="U8240"/>
      <c r="V8240"/>
    </row>
    <row r="8241" spans="1:22" x14ac:dyDescent="0.25">
      <c r="A8241">
        <v>2011</v>
      </c>
      <c r="B8241">
        <v>9</v>
      </c>
      <c r="C8241">
        <v>3</v>
      </c>
      <c r="D8241">
        <v>20</v>
      </c>
      <c r="E8241" s="13">
        <v>21.200000000000003</v>
      </c>
      <c r="F8241" s="7">
        <f>(((20-15)/(MIN($E$2:$E$8761)-15))*Data[[#This Row],[temperatuur]])+18.151</f>
        <v>13.697218487394956</v>
      </c>
      <c r="G8241" s="7">
        <f>Data[[#This Row],[Tintern ]]-Data[[#This Row],[temperatuur]]</f>
        <v>-7.502781512605047</v>
      </c>
      <c r="H8241" s="7">
        <f>ROUND(IF(Data[[#This Row],[deltaT]]&gt;0,(Data[[#This Row],[Tintern ]]-Data[[#This Row],[temperatuur]])*Uitgangspunten!$B$9,0),1)</f>
        <v>0</v>
      </c>
      <c r="I8241"/>
      <c r="J8241"/>
      <c r="K8241" s="6"/>
      <c r="O8241" s="5"/>
      <c r="P8241" s="8"/>
      <c r="U8241"/>
      <c r="V8241"/>
    </row>
    <row r="8242" spans="1:22" x14ac:dyDescent="0.25">
      <c r="A8242">
        <v>2011</v>
      </c>
      <c r="B8242">
        <v>9</v>
      </c>
      <c r="C8242">
        <v>3</v>
      </c>
      <c r="D8242">
        <v>21</v>
      </c>
      <c r="E8242" s="13">
        <v>22.1</v>
      </c>
      <c r="F8242" s="7">
        <f>(((20-15)/(MIN($E$2:$E$8761)-15))*Data[[#This Row],[temperatuur]])+18.151</f>
        <v>13.508142857142857</v>
      </c>
      <c r="G8242" s="7">
        <f>Data[[#This Row],[Tintern ]]-Data[[#This Row],[temperatuur]]</f>
        <v>-8.591857142857144</v>
      </c>
      <c r="H8242" s="7">
        <f>ROUND(IF(Data[[#This Row],[deltaT]]&gt;0,(Data[[#This Row],[Tintern ]]-Data[[#This Row],[temperatuur]])*Uitgangspunten!$B$9,0),1)</f>
        <v>0</v>
      </c>
      <c r="I8242"/>
      <c r="J8242"/>
      <c r="K8242" s="6"/>
      <c r="O8242" s="5"/>
      <c r="P8242" s="8"/>
      <c r="U8242"/>
      <c r="V8242"/>
    </row>
    <row r="8243" spans="1:22" x14ac:dyDescent="0.25">
      <c r="A8243">
        <v>2011</v>
      </c>
      <c r="B8243">
        <v>9</v>
      </c>
      <c r="C8243">
        <v>3</v>
      </c>
      <c r="D8243">
        <v>22</v>
      </c>
      <c r="E8243" s="13">
        <v>22</v>
      </c>
      <c r="F8243" s="7">
        <f>(((20-15)/(MIN($E$2:$E$8761)-15))*Data[[#This Row],[temperatuur]])+18.151</f>
        <v>13.5291512605042</v>
      </c>
      <c r="G8243" s="7">
        <f>Data[[#This Row],[Tintern ]]-Data[[#This Row],[temperatuur]]</f>
        <v>-8.4708487394957999</v>
      </c>
      <c r="H8243" s="7">
        <f>ROUND(IF(Data[[#This Row],[deltaT]]&gt;0,(Data[[#This Row],[Tintern ]]-Data[[#This Row],[temperatuur]])*Uitgangspunten!$B$9,0),1)</f>
        <v>0</v>
      </c>
      <c r="I8243"/>
      <c r="J8243"/>
      <c r="K8243" s="6"/>
      <c r="O8243" s="5"/>
      <c r="P8243" s="8"/>
      <c r="U8243"/>
      <c r="V8243"/>
    </row>
    <row r="8244" spans="1:22" x14ac:dyDescent="0.25">
      <c r="A8244">
        <v>2011</v>
      </c>
      <c r="B8244">
        <v>9</v>
      </c>
      <c r="C8244">
        <v>3</v>
      </c>
      <c r="D8244">
        <v>23</v>
      </c>
      <c r="E8244" s="13">
        <v>22.3</v>
      </c>
      <c r="F8244" s="7">
        <f>(((20-15)/(MIN($E$2:$E$8761)-15))*Data[[#This Row],[temperatuur]])+18.151</f>
        <v>13.466126050420169</v>
      </c>
      <c r="G8244" s="7">
        <f>Data[[#This Row],[Tintern ]]-Data[[#This Row],[temperatuur]]</f>
        <v>-8.8338739495798322</v>
      </c>
      <c r="H8244" s="7">
        <f>ROUND(IF(Data[[#This Row],[deltaT]]&gt;0,(Data[[#This Row],[Tintern ]]-Data[[#This Row],[temperatuur]])*Uitgangspunten!$B$9,0),1)</f>
        <v>0</v>
      </c>
      <c r="I8244"/>
      <c r="J8244"/>
      <c r="K8244" s="6"/>
      <c r="O8244" s="5"/>
      <c r="P8244" s="8"/>
      <c r="U8244"/>
      <c r="V8244"/>
    </row>
    <row r="8245" spans="1:22" x14ac:dyDescent="0.25">
      <c r="A8245">
        <v>2011</v>
      </c>
      <c r="B8245">
        <v>9</v>
      </c>
      <c r="C8245">
        <v>3</v>
      </c>
      <c r="D8245">
        <v>24</v>
      </c>
      <c r="E8245" s="13">
        <v>22</v>
      </c>
      <c r="F8245" s="7">
        <f>(((20-15)/(MIN($E$2:$E$8761)-15))*Data[[#This Row],[temperatuur]])+18.151</f>
        <v>13.5291512605042</v>
      </c>
      <c r="G8245" s="7">
        <f>Data[[#This Row],[Tintern ]]-Data[[#This Row],[temperatuur]]</f>
        <v>-8.4708487394957999</v>
      </c>
      <c r="H8245" s="7">
        <f>ROUND(IF(Data[[#This Row],[deltaT]]&gt;0,(Data[[#This Row],[Tintern ]]-Data[[#This Row],[temperatuur]])*Uitgangspunten!$B$9,0),1)</f>
        <v>0</v>
      </c>
      <c r="I8245"/>
      <c r="J8245"/>
      <c r="K8245" s="6"/>
      <c r="O8245" s="5"/>
      <c r="P8245" s="8"/>
      <c r="U8245"/>
      <c r="V8245"/>
    </row>
    <row r="8246" spans="1:22" x14ac:dyDescent="0.25">
      <c r="A8246">
        <v>2011</v>
      </c>
      <c r="B8246">
        <v>9</v>
      </c>
      <c r="C8246">
        <v>4</v>
      </c>
      <c r="D8246">
        <v>1</v>
      </c>
      <c r="E8246" s="13">
        <v>18.900000000000002</v>
      </c>
      <c r="F8246" s="7">
        <f>(((20-15)/(MIN($E$2:$E$8761)-15))*Data[[#This Row],[temperatuur]])+18.151</f>
        <v>14.180411764705882</v>
      </c>
      <c r="G8246" s="7">
        <f>Data[[#This Row],[Tintern ]]-Data[[#This Row],[temperatuur]]</f>
        <v>-4.7195882352941201</v>
      </c>
      <c r="H8246" s="7">
        <f>ROUND(IF(Data[[#This Row],[deltaT]]&gt;0,(Data[[#This Row],[Tintern ]]-Data[[#This Row],[temperatuur]])*Uitgangspunten!$B$9,0),1)</f>
        <v>0</v>
      </c>
      <c r="I8246"/>
      <c r="J8246"/>
      <c r="K8246" s="6"/>
      <c r="O8246" s="5"/>
      <c r="P8246" s="8"/>
      <c r="U8246"/>
      <c r="V8246"/>
    </row>
    <row r="8247" spans="1:22" x14ac:dyDescent="0.25">
      <c r="A8247">
        <v>2011</v>
      </c>
      <c r="B8247">
        <v>9</v>
      </c>
      <c r="C8247">
        <v>4</v>
      </c>
      <c r="D8247">
        <v>2</v>
      </c>
      <c r="E8247" s="13">
        <v>18.5</v>
      </c>
      <c r="F8247" s="7">
        <f>(((20-15)/(MIN($E$2:$E$8761)-15))*Data[[#This Row],[temperatuur]])+18.151</f>
        <v>14.26444537815126</v>
      </c>
      <c r="G8247" s="7">
        <f>Data[[#This Row],[Tintern ]]-Data[[#This Row],[temperatuur]]</f>
        <v>-4.2355546218487401</v>
      </c>
      <c r="H8247" s="7">
        <f>ROUND(IF(Data[[#This Row],[deltaT]]&gt;0,(Data[[#This Row],[Tintern ]]-Data[[#This Row],[temperatuur]])*Uitgangspunten!$B$9,0),1)</f>
        <v>0</v>
      </c>
      <c r="I8247"/>
      <c r="J8247"/>
      <c r="K8247" s="6"/>
      <c r="O8247" s="5"/>
      <c r="P8247" s="8"/>
      <c r="U8247"/>
      <c r="V8247"/>
    </row>
    <row r="8248" spans="1:22" x14ac:dyDescent="0.25">
      <c r="A8248">
        <v>2011</v>
      </c>
      <c r="B8248">
        <v>9</v>
      </c>
      <c r="C8248">
        <v>4</v>
      </c>
      <c r="D8248">
        <v>3</v>
      </c>
      <c r="E8248" s="13">
        <v>18.5</v>
      </c>
      <c r="F8248" s="7">
        <f>(((20-15)/(MIN($E$2:$E$8761)-15))*Data[[#This Row],[temperatuur]])+18.151</f>
        <v>14.26444537815126</v>
      </c>
      <c r="G8248" s="7">
        <f>Data[[#This Row],[Tintern ]]-Data[[#This Row],[temperatuur]]</f>
        <v>-4.2355546218487401</v>
      </c>
      <c r="H8248" s="7">
        <f>ROUND(IF(Data[[#This Row],[deltaT]]&gt;0,(Data[[#This Row],[Tintern ]]-Data[[#This Row],[temperatuur]])*Uitgangspunten!$B$9,0),1)</f>
        <v>0</v>
      </c>
      <c r="I8248"/>
      <c r="J8248"/>
      <c r="K8248" s="6"/>
      <c r="O8248" s="5"/>
      <c r="P8248" s="8"/>
      <c r="U8248"/>
      <c r="V8248"/>
    </row>
    <row r="8249" spans="1:22" x14ac:dyDescent="0.25">
      <c r="A8249">
        <v>2011</v>
      </c>
      <c r="B8249">
        <v>9</v>
      </c>
      <c r="C8249">
        <v>4</v>
      </c>
      <c r="D8249">
        <v>4</v>
      </c>
      <c r="E8249" s="13">
        <v>18.2</v>
      </c>
      <c r="F8249" s="7">
        <f>(((20-15)/(MIN($E$2:$E$8761)-15))*Data[[#This Row],[temperatuur]])+18.151</f>
        <v>14.327470588235293</v>
      </c>
      <c r="G8249" s="7">
        <f>Data[[#This Row],[Tintern ]]-Data[[#This Row],[temperatuur]]</f>
        <v>-3.872529411764706</v>
      </c>
      <c r="H8249" s="7">
        <f>ROUND(IF(Data[[#This Row],[deltaT]]&gt;0,(Data[[#This Row],[Tintern ]]-Data[[#This Row],[temperatuur]])*Uitgangspunten!$B$9,0),1)</f>
        <v>0</v>
      </c>
      <c r="I8249"/>
      <c r="J8249"/>
      <c r="K8249" s="6"/>
      <c r="O8249" s="5"/>
      <c r="P8249" s="8"/>
      <c r="U8249"/>
      <c r="V8249"/>
    </row>
    <row r="8250" spans="1:22" x14ac:dyDescent="0.25">
      <c r="A8250">
        <v>2011</v>
      </c>
      <c r="B8250">
        <v>9</v>
      </c>
      <c r="C8250">
        <v>4</v>
      </c>
      <c r="D8250">
        <v>5</v>
      </c>
      <c r="E8250" s="13">
        <v>17.7</v>
      </c>
      <c r="F8250" s="7">
        <f>(((20-15)/(MIN($E$2:$E$8761)-15))*Data[[#This Row],[temperatuur]])+18.151</f>
        <v>14.432512605042017</v>
      </c>
      <c r="G8250" s="7">
        <f>Data[[#This Row],[Tintern ]]-Data[[#This Row],[temperatuur]]</f>
        <v>-3.2674873949579819</v>
      </c>
      <c r="H8250" s="7">
        <f>ROUND(IF(Data[[#This Row],[deltaT]]&gt;0,(Data[[#This Row],[Tintern ]]-Data[[#This Row],[temperatuur]])*Uitgangspunten!$B$9,0),1)</f>
        <v>0</v>
      </c>
      <c r="I8250"/>
      <c r="J8250"/>
      <c r="K8250" s="6"/>
      <c r="O8250" s="5"/>
      <c r="P8250" s="8"/>
      <c r="U8250"/>
      <c r="V8250"/>
    </row>
    <row r="8251" spans="1:22" x14ac:dyDescent="0.25">
      <c r="A8251">
        <v>2011</v>
      </c>
      <c r="B8251">
        <v>9</v>
      </c>
      <c r="C8251">
        <v>4</v>
      </c>
      <c r="D8251">
        <v>6</v>
      </c>
      <c r="E8251" s="13">
        <v>18</v>
      </c>
      <c r="F8251" s="7">
        <f>(((20-15)/(MIN($E$2:$E$8761)-15))*Data[[#This Row],[temperatuur]])+18.151</f>
        <v>14.369487394957982</v>
      </c>
      <c r="G8251" s="7">
        <f>Data[[#This Row],[Tintern ]]-Data[[#This Row],[temperatuur]]</f>
        <v>-3.6305126050420178</v>
      </c>
      <c r="H8251" s="7">
        <f>ROUND(IF(Data[[#This Row],[deltaT]]&gt;0,(Data[[#This Row],[Tintern ]]-Data[[#This Row],[temperatuur]])*Uitgangspunten!$B$9,0),1)</f>
        <v>0</v>
      </c>
      <c r="I8251"/>
      <c r="J8251"/>
      <c r="K8251" s="6"/>
      <c r="O8251" s="5"/>
      <c r="P8251" s="8"/>
      <c r="U8251"/>
      <c r="V8251"/>
    </row>
    <row r="8252" spans="1:22" x14ac:dyDescent="0.25">
      <c r="A8252">
        <v>2011</v>
      </c>
      <c r="B8252">
        <v>9</v>
      </c>
      <c r="C8252">
        <v>4</v>
      </c>
      <c r="D8252">
        <v>7</v>
      </c>
      <c r="E8252" s="13">
        <v>18.3</v>
      </c>
      <c r="F8252" s="7">
        <f>(((20-15)/(MIN($E$2:$E$8761)-15))*Data[[#This Row],[temperatuur]])+18.151</f>
        <v>14.306462184873949</v>
      </c>
      <c r="G8252" s="7">
        <f>Data[[#This Row],[Tintern ]]-Data[[#This Row],[temperatuur]]</f>
        <v>-3.9935378151260519</v>
      </c>
      <c r="H8252" s="7">
        <f>ROUND(IF(Data[[#This Row],[deltaT]]&gt;0,(Data[[#This Row],[Tintern ]]-Data[[#This Row],[temperatuur]])*Uitgangspunten!$B$9,0),1)</f>
        <v>0</v>
      </c>
      <c r="I8252"/>
      <c r="J8252"/>
      <c r="K8252" s="6"/>
      <c r="O8252" s="5"/>
      <c r="P8252" s="8"/>
      <c r="U8252"/>
      <c r="V8252"/>
    </row>
    <row r="8253" spans="1:22" x14ac:dyDescent="0.25">
      <c r="A8253">
        <v>2011</v>
      </c>
      <c r="B8253">
        <v>9</v>
      </c>
      <c r="C8253">
        <v>4</v>
      </c>
      <c r="D8253">
        <v>8</v>
      </c>
      <c r="E8253" s="13">
        <v>18.2</v>
      </c>
      <c r="F8253" s="7">
        <f>(((20-15)/(MIN($E$2:$E$8761)-15))*Data[[#This Row],[temperatuur]])+18.151</f>
        <v>14.327470588235293</v>
      </c>
      <c r="G8253" s="7">
        <f>Data[[#This Row],[Tintern ]]-Data[[#This Row],[temperatuur]]</f>
        <v>-3.872529411764706</v>
      </c>
      <c r="H8253" s="7">
        <f>ROUND(IF(Data[[#This Row],[deltaT]]&gt;0,(Data[[#This Row],[Tintern ]]-Data[[#This Row],[temperatuur]])*Uitgangspunten!$B$9,0),1)</f>
        <v>0</v>
      </c>
      <c r="I8253"/>
      <c r="J8253"/>
      <c r="K8253" s="6"/>
      <c r="O8253" s="5"/>
      <c r="P8253" s="8"/>
      <c r="U8253"/>
      <c r="V8253"/>
    </row>
    <row r="8254" spans="1:22" x14ac:dyDescent="0.25">
      <c r="A8254">
        <v>2011</v>
      </c>
      <c r="B8254">
        <v>9</v>
      </c>
      <c r="C8254">
        <v>4</v>
      </c>
      <c r="D8254">
        <v>9</v>
      </c>
      <c r="E8254" s="13">
        <v>18.600000000000001</v>
      </c>
      <c r="F8254" s="7">
        <f>(((20-15)/(MIN($E$2:$E$8761)-15))*Data[[#This Row],[temperatuur]])+18.151</f>
        <v>14.243436974789915</v>
      </c>
      <c r="G8254" s="7">
        <f>Data[[#This Row],[Tintern ]]-Data[[#This Row],[temperatuur]]</f>
        <v>-4.356563025210086</v>
      </c>
      <c r="H8254" s="7">
        <f>ROUND(IF(Data[[#This Row],[deltaT]]&gt;0,(Data[[#This Row],[Tintern ]]-Data[[#This Row],[temperatuur]])*Uitgangspunten!$B$9,0),1)</f>
        <v>0</v>
      </c>
      <c r="I8254"/>
      <c r="J8254"/>
      <c r="K8254" s="6"/>
      <c r="O8254" s="5"/>
      <c r="P8254" s="8"/>
      <c r="U8254"/>
      <c r="V8254"/>
    </row>
    <row r="8255" spans="1:22" x14ac:dyDescent="0.25">
      <c r="A8255">
        <v>2011</v>
      </c>
      <c r="B8255">
        <v>9</v>
      </c>
      <c r="C8255">
        <v>4</v>
      </c>
      <c r="D8255">
        <v>10</v>
      </c>
      <c r="E8255" s="13">
        <v>19.600000000000001</v>
      </c>
      <c r="F8255" s="7">
        <f>(((20-15)/(MIN($E$2:$E$8761)-15))*Data[[#This Row],[temperatuur]])+18.151</f>
        <v>14.033352941176471</v>
      </c>
      <c r="G8255" s="7">
        <f>Data[[#This Row],[Tintern ]]-Data[[#This Row],[temperatuur]]</f>
        <v>-5.5666470588235306</v>
      </c>
      <c r="H8255" s="7">
        <f>ROUND(IF(Data[[#This Row],[deltaT]]&gt;0,(Data[[#This Row],[Tintern ]]-Data[[#This Row],[temperatuur]])*Uitgangspunten!$B$9,0),1)</f>
        <v>0</v>
      </c>
      <c r="I8255"/>
      <c r="J8255"/>
      <c r="K8255" s="6"/>
      <c r="O8255" s="5"/>
      <c r="P8255" s="8"/>
      <c r="U8255"/>
      <c r="V8255"/>
    </row>
    <row r="8256" spans="1:22" x14ac:dyDescent="0.25">
      <c r="A8256">
        <v>2011</v>
      </c>
      <c r="B8256">
        <v>9</v>
      </c>
      <c r="C8256">
        <v>4</v>
      </c>
      <c r="D8256">
        <v>11</v>
      </c>
      <c r="E8256" s="13">
        <v>20.3</v>
      </c>
      <c r="F8256" s="7">
        <f>(((20-15)/(MIN($E$2:$E$8761)-15))*Data[[#This Row],[temperatuur]])+18.151</f>
        <v>13.886294117647058</v>
      </c>
      <c r="G8256" s="7">
        <f>Data[[#This Row],[Tintern ]]-Data[[#This Row],[temperatuur]]</f>
        <v>-6.4137058823529429</v>
      </c>
      <c r="H8256" s="7">
        <f>ROUND(IF(Data[[#This Row],[deltaT]]&gt;0,(Data[[#This Row],[Tintern ]]-Data[[#This Row],[temperatuur]])*Uitgangspunten!$B$9,0),1)</f>
        <v>0</v>
      </c>
      <c r="I8256"/>
      <c r="J8256"/>
      <c r="K8256" s="6"/>
      <c r="O8256" s="5"/>
      <c r="P8256" s="8"/>
      <c r="U8256"/>
      <c r="V8256"/>
    </row>
    <row r="8257" spans="1:22" x14ac:dyDescent="0.25">
      <c r="A8257">
        <v>2011</v>
      </c>
      <c r="B8257">
        <v>9</v>
      </c>
      <c r="C8257">
        <v>4</v>
      </c>
      <c r="D8257">
        <v>12</v>
      </c>
      <c r="E8257" s="13">
        <v>20.700000000000003</v>
      </c>
      <c r="F8257" s="7">
        <f>(((20-15)/(MIN($E$2:$E$8761)-15))*Data[[#This Row],[temperatuur]])+18.151</f>
        <v>13.80226050420168</v>
      </c>
      <c r="G8257" s="7">
        <f>Data[[#This Row],[Tintern ]]-Data[[#This Row],[temperatuur]]</f>
        <v>-6.8977394957983229</v>
      </c>
      <c r="H8257" s="7">
        <f>ROUND(IF(Data[[#This Row],[deltaT]]&gt;0,(Data[[#This Row],[Tintern ]]-Data[[#This Row],[temperatuur]])*Uitgangspunten!$B$9,0),1)</f>
        <v>0</v>
      </c>
      <c r="I8257"/>
      <c r="J8257"/>
      <c r="K8257" s="6"/>
      <c r="O8257" s="5"/>
      <c r="P8257" s="8"/>
      <c r="U8257"/>
      <c r="V8257"/>
    </row>
    <row r="8258" spans="1:22" x14ac:dyDescent="0.25">
      <c r="A8258">
        <v>2011</v>
      </c>
      <c r="B8258">
        <v>9</v>
      </c>
      <c r="C8258">
        <v>4</v>
      </c>
      <c r="D8258">
        <v>13</v>
      </c>
      <c r="E8258" s="13">
        <v>20.5</v>
      </c>
      <c r="F8258" s="7">
        <f>(((20-15)/(MIN($E$2:$E$8761)-15))*Data[[#This Row],[temperatuur]])+18.151</f>
        <v>13.844277310924369</v>
      </c>
      <c r="G8258" s="7">
        <f>Data[[#This Row],[Tintern ]]-Data[[#This Row],[temperatuur]]</f>
        <v>-6.6557226890756311</v>
      </c>
      <c r="H8258" s="7">
        <f>ROUND(IF(Data[[#This Row],[deltaT]]&gt;0,(Data[[#This Row],[Tintern ]]-Data[[#This Row],[temperatuur]])*Uitgangspunten!$B$9,0),1)</f>
        <v>0</v>
      </c>
      <c r="I8258">
        <f>(MAX(E8234:E8257)+MIN(E8234:E8257))/20</f>
        <v>2.2700000000000005</v>
      </c>
      <c r="J8258"/>
      <c r="K8258" s="6"/>
      <c r="O8258" s="5"/>
      <c r="P8258" s="8"/>
      <c r="U8258"/>
      <c r="V8258"/>
    </row>
    <row r="8259" spans="1:22" x14ac:dyDescent="0.25">
      <c r="A8259">
        <v>2011</v>
      </c>
      <c r="B8259">
        <v>9</v>
      </c>
      <c r="C8259">
        <v>4</v>
      </c>
      <c r="D8259">
        <v>14</v>
      </c>
      <c r="E8259" s="13">
        <v>20.6</v>
      </c>
      <c r="F8259" s="7">
        <f>(((20-15)/(MIN($E$2:$E$8761)-15))*Data[[#This Row],[temperatuur]])+18.151</f>
        <v>13.823268907563024</v>
      </c>
      <c r="G8259" s="7">
        <f>Data[[#This Row],[Tintern ]]-Data[[#This Row],[temperatuur]]</f>
        <v>-6.776731092436977</v>
      </c>
      <c r="H8259" s="7">
        <f>ROUND(IF(Data[[#This Row],[deltaT]]&gt;0,(Data[[#This Row],[Tintern ]]-Data[[#This Row],[temperatuur]])*Uitgangspunten!$B$9,0),1)</f>
        <v>0</v>
      </c>
      <c r="I8259"/>
      <c r="J8259"/>
      <c r="K8259" s="6"/>
      <c r="O8259" s="5"/>
      <c r="P8259" s="8"/>
      <c r="U8259"/>
      <c r="V8259"/>
    </row>
    <row r="8260" spans="1:22" x14ac:dyDescent="0.25">
      <c r="A8260">
        <v>2011</v>
      </c>
      <c r="B8260">
        <v>9</v>
      </c>
      <c r="C8260">
        <v>4</v>
      </c>
      <c r="D8260">
        <v>15</v>
      </c>
      <c r="E8260" s="13">
        <v>20.900000000000002</v>
      </c>
      <c r="F8260" s="7">
        <f>(((20-15)/(MIN($E$2:$E$8761)-15))*Data[[#This Row],[temperatuur]])+18.151</f>
        <v>13.760243697478991</v>
      </c>
      <c r="G8260" s="7">
        <f>Data[[#This Row],[Tintern ]]-Data[[#This Row],[temperatuur]]</f>
        <v>-7.1397563025210111</v>
      </c>
      <c r="H8260" s="7">
        <f>ROUND(IF(Data[[#This Row],[deltaT]]&gt;0,(Data[[#This Row],[Tintern ]]-Data[[#This Row],[temperatuur]])*Uitgangspunten!$B$9,0),1)</f>
        <v>0</v>
      </c>
      <c r="I8260"/>
      <c r="J8260"/>
      <c r="K8260" s="6"/>
      <c r="O8260" s="5"/>
      <c r="P8260" s="8"/>
      <c r="U8260"/>
      <c r="V8260"/>
    </row>
    <row r="8261" spans="1:22" x14ac:dyDescent="0.25">
      <c r="A8261">
        <v>2011</v>
      </c>
      <c r="B8261">
        <v>9</v>
      </c>
      <c r="C8261">
        <v>4</v>
      </c>
      <c r="D8261">
        <v>16</v>
      </c>
      <c r="E8261" s="13">
        <v>20.8</v>
      </c>
      <c r="F8261" s="7">
        <f>(((20-15)/(MIN($E$2:$E$8761)-15))*Data[[#This Row],[temperatuur]])+18.151</f>
        <v>13.781252100840335</v>
      </c>
      <c r="G8261" s="7">
        <f>Data[[#This Row],[Tintern ]]-Data[[#This Row],[temperatuur]]</f>
        <v>-7.0187478991596652</v>
      </c>
      <c r="H8261" s="7">
        <f>ROUND(IF(Data[[#This Row],[deltaT]]&gt;0,(Data[[#This Row],[Tintern ]]-Data[[#This Row],[temperatuur]])*Uitgangspunten!$B$9,0),1)</f>
        <v>0</v>
      </c>
      <c r="I8261"/>
      <c r="J8261"/>
      <c r="K8261" s="6"/>
      <c r="O8261" s="5"/>
      <c r="P8261" s="8"/>
      <c r="U8261"/>
      <c r="V8261"/>
    </row>
    <row r="8262" spans="1:22" x14ac:dyDescent="0.25">
      <c r="A8262">
        <v>2011</v>
      </c>
      <c r="B8262">
        <v>9</v>
      </c>
      <c r="C8262">
        <v>4</v>
      </c>
      <c r="D8262">
        <v>17</v>
      </c>
      <c r="E8262" s="13">
        <v>20.3</v>
      </c>
      <c r="F8262" s="7">
        <f>(((20-15)/(MIN($E$2:$E$8761)-15))*Data[[#This Row],[temperatuur]])+18.151</f>
        <v>13.886294117647058</v>
      </c>
      <c r="G8262" s="7">
        <f>Data[[#This Row],[Tintern ]]-Data[[#This Row],[temperatuur]]</f>
        <v>-6.4137058823529429</v>
      </c>
      <c r="H8262" s="7">
        <f>ROUND(IF(Data[[#This Row],[deltaT]]&gt;0,(Data[[#This Row],[Tintern ]]-Data[[#This Row],[temperatuur]])*Uitgangspunten!$B$9,0),1)</f>
        <v>0</v>
      </c>
      <c r="I8262"/>
      <c r="J8262"/>
      <c r="K8262" s="6"/>
      <c r="O8262" s="5"/>
      <c r="P8262" s="8"/>
      <c r="U8262"/>
      <c r="V8262"/>
    </row>
    <row r="8263" spans="1:22" x14ac:dyDescent="0.25">
      <c r="A8263">
        <v>2011</v>
      </c>
      <c r="B8263">
        <v>9</v>
      </c>
      <c r="C8263">
        <v>4</v>
      </c>
      <c r="D8263">
        <v>18</v>
      </c>
      <c r="E8263" s="13">
        <v>17.900000000000002</v>
      </c>
      <c r="F8263" s="7">
        <f>(((20-15)/(MIN($E$2:$E$8761)-15))*Data[[#This Row],[temperatuur]])+18.151</f>
        <v>14.390495798319327</v>
      </c>
      <c r="G8263" s="7">
        <f>Data[[#This Row],[Tintern ]]-Data[[#This Row],[temperatuur]]</f>
        <v>-3.5095042016806755</v>
      </c>
      <c r="H8263" s="7">
        <f>ROUND(IF(Data[[#This Row],[deltaT]]&gt;0,(Data[[#This Row],[Tintern ]]-Data[[#This Row],[temperatuur]])*Uitgangspunten!$B$9,0),1)</f>
        <v>0</v>
      </c>
      <c r="I8263"/>
      <c r="J8263"/>
      <c r="K8263" s="6"/>
      <c r="O8263" s="5"/>
      <c r="P8263" s="8"/>
      <c r="U8263"/>
      <c r="V8263"/>
    </row>
    <row r="8264" spans="1:22" x14ac:dyDescent="0.25">
      <c r="A8264">
        <v>2011</v>
      </c>
      <c r="B8264">
        <v>9</v>
      </c>
      <c r="C8264">
        <v>4</v>
      </c>
      <c r="D8264">
        <v>19</v>
      </c>
      <c r="E8264" s="13">
        <v>17</v>
      </c>
      <c r="F8264" s="7">
        <f>(((20-15)/(MIN($E$2:$E$8761)-15))*Data[[#This Row],[temperatuur]])+18.151</f>
        <v>14.579571428571429</v>
      </c>
      <c r="G8264" s="7">
        <f>Data[[#This Row],[Tintern ]]-Data[[#This Row],[temperatuur]]</f>
        <v>-2.4204285714285714</v>
      </c>
      <c r="H8264" s="7">
        <f>ROUND(IF(Data[[#This Row],[deltaT]]&gt;0,(Data[[#This Row],[Tintern ]]-Data[[#This Row],[temperatuur]])*Uitgangspunten!$B$9,0),1)</f>
        <v>0</v>
      </c>
      <c r="I8264"/>
      <c r="J8264"/>
      <c r="K8264" s="6"/>
      <c r="O8264" s="5"/>
      <c r="P8264" s="8"/>
      <c r="U8264"/>
      <c r="V8264"/>
    </row>
    <row r="8265" spans="1:22" x14ac:dyDescent="0.25">
      <c r="A8265">
        <v>2011</v>
      </c>
      <c r="B8265">
        <v>9</v>
      </c>
      <c r="C8265">
        <v>4</v>
      </c>
      <c r="D8265">
        <v>20</v>
      </c>
      <c r="E8265" s="13">
        <v>16.3</v>
      </c>
      <c r="F8265" s="7">
        <f>(((20-15)/(MIN($E$2:$E$8761)-15))*Data[[#This Row],[temperatuur]])+18.151</f>
        <v>14.72663025210084</v>
      </c>
      <c r="G8265" s="7">
        <f>Data[[#This Row],[Tintern ]]-Data[[#This Row],[temperatuur]]</f>
        <v>-1.5733697478991608</v>
      </c>
      <c r="H8265" s="7">
        <f>ROUND(IF(Data[[#This Row],[deltaT]]&gt;0,(Data[[#This Row],[Tintern ]]-Data[[#This Row],[temperatuur]])*Uitgangspunten!$B$9,0),1)</f>
        <v>0</v>
      </c>
      <c r="I8265"/>
      <c r="J8265"/>
      <c r="K8265" s="6"/>
      <c r="O8265" s="5"/>
      <c r="P8265" s="8"/>
      <c r="U8265"/>
      <c r="V8265"/>
    </row>
    <row r="8266" spans="1:22" x14ac:dyDescent="0.25">
      <c r="A8266">
        <v>2011</v>
      </c>
      <c r="B8266">
        <v>9</v>
      </c>
      <c r="C8266">
        <v>4</v>
      </c>
      <c r="D8266">
        <v>21</v>
      </c>
      <c r="E8266" s="13">
        <v>16.2</v>
      </c>
      <c r="F8266" s="7">
        <f>(((20-15)/(MIN($E$2:$E$8761)-15))*Data[[#This Row],[temperatuur]])+18.151</f>
        <v>14.747638655462184</v>
      </c>
      <c r="G8266" s="7">
        <f>Data[[#This Row],[Tintern ]]-Data[[#This Row],[temperatuur]]</f>
        <v>-1.452361344537815</v>
      </c>
      <c r="H8266" s="7">
        <f>ROUND(IF(Data[[#This Row],[deltaT]]&gt;0,(Data[[#This Row],[Tintern ]]-Data[[#This Row],[temperatuur]])*Uitgangspunten!$B$9,0),1)</f>
        <v>0</v>
      </c>
      <c r="I8266"/>
      <c r="J8266"/>
      <c r="K8266" s="6"/>
      <c r="O8266" s="5"/>
      <c r="P8266" s="8"/>
      <c r="U8266"/>
      <c r="V8266"/>
    </row>
    <row r="8267" spans="1:22" x14ac:dyDescent="0.25">
      <c r="A8267">
        <v>2011</v>
      </c>
      <c r="B8267">
        <v>9</v>
      </c>
      <c r="C8267">
        <v>4</v>
      </c>
      <c r="D8267">
        <v>22</v>
      </c>
      <c r="E8267" s="13">
        <v>16.3</v>
      </c>
      <c r="F8267" s="7">
        <f>(((20-15)/(MIN($E$2:$E$8761)-15))*Data[[#This Row],[temperatuur]])+18.151</f>
        <v>14.72663025210084</v>
      </c>
      <c r="G8267" s="7">
        <f>Data[[#This Row],[Tintern ]]-Data[[#This Row],[temperatuur]]</f>
        <v>-1.5733697478991608</v>
      </c>
      <c r="H8267" s="7">
        <f>ROUND(IF(Data[[#This Row],[deltaT]]&gt;0,(Data[[#This Row],[Tintern ]]-Data[[#This Row],[temperatuur]])*Uitgangspunten!$B$9,0),1)</f>
        <v>0</v>
      </c>
      <c r="I8267"/>
      <c r="J8267"/>
      <c r="K8267" s="6"/>
      <c r="O8267" s="5"/>
      <c r="P8267" s="8"/>
      <c r="U8267"/>
      <c r="V8267"/>
    </row>
    <row r="8268" spans="1:22" x14ac:dyDescent="0.25">
      <c r="A8268">
        <v>2011</v>
      </c>
      <c r="B8268">
        <v>9</v>
      </c>
      <c r="C8268">
        <v>4</v>
      </c>
      <c r="D8268">
        <v>23</v>
      </c>
      <c r="E8268" s="13">
        <v>16.400000000000002</v>
      </c>
      <c r="F8268" s="7">
        <f>(((20-15)/(MIN($E$2:$E$8761)-15))*Data[[#This Row],[temperatuur]])+18.151</f>
        <v>14.705621848739495</v>
      </c>
      <c r="G8268" s="7">
        <f>Data[[#This Row],[Tintern ]]-Data[[#This Row],[temperatuur]]</f>
        <v>-1.6943781512605067</v>
      </c>
      <c r="H8268" s="7">
        <f>ROUND(IF(Data[[#This Row],[deltaT]]&gt;0,(Data[[#This Row],[Tintern ]]-Data[[#This Row],[temperatuur]])*Uitgangspunten!$B$9,0),1)</f>
        <v>0</v>
      </c>
      <c r="I8268"/>
      <c r="J8268"/>
      <c r="K8268" s="6"/>
      <c r="O8268" s="5"/>
      <c r="P8268" s="8"/>
      <c r="U8268"/>
      <c r="V8268"/>
    </row>
    <row r="8269" spans="1:22" x14ac:dyDescent="0.25">
      <c r="A8269">
        <v>2011</v>
      </c>
      <c r="B8269">
        <v>9</v>
      </c>
      <c r="C8269">
        <v>5</v>
      </c>
      <c r="D8269">
        <v>9</v>
      </c>
      <c r="E8269" s="13">
        <v>15.700000000000001</v>
      </c>
      <c r="F8269" s="7">
        <f>(((20-15)/(MIN($E$2:$E$8761)-15))*Data[[#This Row],[temperatuur]])+18.151</f>
        <v>14.852680672268907</v>
      </c>
      <c r="G8269" s="7">
        <f>Data[[#This Row],[Tintern ]]-Data[[#This Row],[temperatuur]]</f>
        <v>-0.84731932773109442</v>
      </c>
      <c r="H8269" s="7">
        <f>ROUND(IF(Data[[#This Row],[deltaT]]&gt;0,(Data[[#This Row],[Tintern ]]-Data[[#This Row],[temperatuur]])*Uitgangspunten!$B$9,0),1)</f>
        <v>0</v>
      </c>
      <c r="I8269"/>
      <c r="J8269"/>
      <c r="K8269" s="6"/>
      <c r="O8269" s="5"/>
      <c r="P8269" s="8"/>
      <c r="U8269"/>
      <c r="V8269"/>
    </row>
    <row r="8270" spans="1:22" x14ac:dyDescent="0.25">
      <c r="A8270">
        <v>2011</v>
      </c>
      <c r="B8270">
        <v>9</v>
      </c>
      <c r="C8270">
        <v>5</v>
      </c>
      <c r="D8270">
        <v>10</v>
      </c>
      <c r="E8270" s="13">
        <v>16.7</v>
      </c>
      <c r="F8270" s="7">
        <f>(((20-15)/(MIN($E$2:$E$8761)-15))*Data[[#This Row],[temperatuur]])+18.151</f>
        <v>14.642596638655462</v>
      </c>
      <c r="G8270" s="7">
        <f>Data[[#This Row],[Tintern ]]-Data[[#This Row],[temperatuur]]</f>
        <v>-2.0574033613445373</v>
      </c>
      <c r="H8270" s="7">
        <f>ROUND(IF(Data[[#This Row],[deltaT]]&gt;0,(Data[[#This Row],[Tintern ]]-Data[[#This Row],[temperatuur]])*Uitgangspunten!$B$9,0),1)</f>
        <v>0</v>
      </c>
      <c r="I8270"/>
      <c r="J8270"/>
      <c r="K8270" s="6"/>
      <c r="O8270" s="5"/>
      <c r="P8270" s="8"/>
      <c r="U8270"/>
      <c r="V8270"/>
    </row>
    <row r="8271" spans="1:22" x14ac:dyDescent="0.25">
      <c r="A8271">
        <v>2011</v>
      </c>
      <c r="B8271">
        <v>9</v>
      </c>
      <c r="C8271">
        <v>5</v>
      </c>
      <c r="D8271">
        <v>11</v>
      </c>
      <c r="E8271" s="13">
        <v>16</v>
      </c>
      <c r="F8271" s="7">
        <f>(((20-15)/(MIN($E$2:$E$8761)-15))*Data[[#This Row],[temperatuur]])+18.151</f>
        <v>14.789655462184873</v>
      </c>
      <c r="G8271" s="7">
        <f>Data[[#This Row],[Tintern ]]-Data[[#This Row],[temperatuur]]</f>
        <v>-1.2103445378151267</v>
      </c>
      <c r="H8271" s="7">
        <f>ROUND(IF(Data[[#This Row],[deltaT]]&gt;0,(Data[[#This Row],[Tintern ]]-Data[[#This Row],[temperatuur]])*Uitgangspunten!$B$9,0),1)</f>
        <v>0</v>
      </c>
      <c r="I8271"/>
      <c r="J8271"/>
      <c r="K8271" s="6"/>
      <c r="O8271" s="5"/>
      <c r="P8271" s="8"/>
      <c r="U8271"/>
      <c r="V8271"/>
    </row>
    <row r="8272" spans="1:22" x14ac:dyDescent="0.25">
      <c r="A8272">
        <v>2011</v>
      </c>
      <c r="B8272">
        <v>9</v>
      </c>
      <c r="C8272">
        <v>5</v>
      </c>
      <c r="D8272">
        <v>12</v>
      </c>
      <c r="E8272" s="13">
        <v>17.900000000000002</v>
      </c>
      <c r="F8272" s="7">
        <f>(((20-15)/(MIN($E$2:$E$8761)-15))*Data[[#This Row],[temperatuur]])+18.151</f>
        <v>14.390495798319327</v>
      </c>
      <c r="G8272" s="7">
        <f>Data[[#This Row],[Tintern ]]-Data[[#This Row],[temperatuur]]</f>
        <v>-3.5095042016806755</v>
      </c>
      <c r="H8272" s="7">
        <f>ROUND(IF(Data[[#This Row],[deltaT]]&gt;0,(Data[[#This Row],[Tintern ]]-Data[[#This Row],[temperatuur]])*Uitgangspunten!$B$9,0),1)</f>
        <v>0</v>
      </c>
      <c r="I8272"/>
      <c r="J8272"/>
      <c r="K8272" s="6"/>
      <c r="O8272" s="5"/>
      <c r="P8272" s="8"/>
      <c r="U8272"/>
      <c r="V8272"/>
    </row>
    <row r="8273" spans="1:22" x14ac:dyDescent="0.25">
      <c r="A8273">
        <v>2011</v>
      </c>
      <c r="B8273">
        <v>9</v>
      </c>
      <c r="C8273">
        <v>5</v>
      </c>
      <c r="D8273">
        <v>14</v>
      </c>
      <c r="E8273" s="13">
        <v>17.5</v>
      </c>
      <c r="F8273" s="7">
        <f>(((20-15)/(MIN($E$2:$E$8761)-15))*Data[[#This Row],[temperatuur]])+18.151</f>
        <v>14.474529411764706</v>
      </c>
      <c r="G8273" s="7">
        <f>Data[[#This Row],[Tintern ]]-Data[[#This Row],[temperatuur]]</f>
        <v>-3.0254705882352937</v>
      </c>
      <c r="H8273" s="7">
        <f>ROUND(IF(Data[[#This Row],[deltaT]]&gt;0,(Data[[#This Row],[Tintern ]]-Data[[#This Row],[temperatuur]])*Uitgangspunten!$B$9,0),1)</f>
        <v>0</v>
      </c>
      <c r="I8273"/>
      <c r="J8273"/>
      <c r="K8273" s="6"/>
      <c r="O8273" s="5"/>
      <c r="P8273" s="8"/>
      <c r="U8273"/>
      <c r="V8273"/>
    </row>
    <row r="8274" spans="1:22" x14ac:dyDescent="0.25">
      <c r="A8274">
        <v>2011</v>
      </c>
      <c r="B8274">
        <v>9</v>
      </c>
      <c r="C8274">
        <v>5</v>
      </c>
      <c r="D8274">
        <v>15</v>
      </c>
      <c r="E8274" s="13">
        <v>18.100000000000001</v>
      </c>
      <c r="F8274" s="7">
        <f>(((20-15)/(MIN($E$2:$E$8761)-15))*Data[[#This Row],[temperatuur]])+18.151</f>
        <v>14.348478991596638</v>
      </c>
      <c r="G8274" s="7">
        <f>Data[[#This Row],[Tintern ]]-Data[[#This Row],[temperatuur]]</f>
        <v>-3.7515210084033637</v>
      </c>
      <c r="H8274" s="7">
        <f>ROUND(IF(Data[[#This Row],[deltaT]]&gt;0,(Data[[#This Row],[Tintern ]]-Data[[#This Row],[temperatuur]])*Uitgangspunten!$B$9,0),1)</f>
        <v>0</v>
      </c>
      <c r="I8274"/>
      <c r="J8274"/>
      <c r="K8274" s="6"/>
      <c r="O8274" s="5"/>
      <c r="P8274" s="8"/>
      <c r="U8274"/>
      <c r="V8274"/>
    </row>
    <row r="8275" spans="1:22" x14ac:dyDescent="0.25">
      <c r="A8275">
        <v>2011</v>
      </c>
      <c r="B8275">
        <v>9</v>
      </c>
      <c r="C8275">
        <v>5</v>
      </c>
      <c r="D8275">
        <v>16</v>
      </c>
      <c r="E8275" s="13">
        <v>18.2</v>
      </c>
      <c r="F8275" s="7">
        <f>(((20-15)/(MIN($E$2:$E$8761)-15))*Data[[#This Row],[temperatuur]])+18.151</f>
        <v>14.327470588235293</v>
      </c>
      <c r="G8275" s="7">
        <f>Data[[#This Row],[Tintern ]]-Data[[#This Row],[temperatuur]]</f>
        <v>-3.872529411764706</v>
      </c>
      <c r="H8275" s="7">
        <f>ROUND(IF(Data[[#This Row],[deltaT]]&gt;0,(Data[[#This Row],[Tintern ]]-Data[[#This Row],[temperatuur]])*Uitgangspunten!$B$9,0),1)</f>
        <v>0</v>
      </c>
      <c r="I8275"/>
      <c r="J8275"/>
      <c r="K8275" s="6"/>
      <c r="O8275" s="5"/>
      <c r="P8275" s="8"/>
      <c r="U8275"/>
      <c r="V8275"/>
    </row>
    <row r="8276" spans="1:22" x14ac:dyDescent="0.25">
      <c r="A8276">
        <v>2011</v>
      </c>
      <c r="B8276">
        <v>9</v>
      </c>
      <c r="C8276">
        <v>5</v>
      </c>
      <c r="D8276">
        <v>17</v>
      </c>
      <c r="E8276" s="13">
        <v>17.400000000000002</v>
      </c>
      <c r="F8276" s="7">
        <f>(((20-15)/(MIN($E$2:$E$8761)-15))*Data[[#This Row],[temperatuur]])+18.151</f>
        <v>14.495537815126049</v>
      </c>
      <c r="G8276" s="7">
        <f>Data[[#This Row],[Tintern ]]-Data[[#This Row],[temperatuur]]</f>
        <v>-2.9044621848739531</v>
      </c>
      <c r="H8276" s="7">
        <f>ROUND(IF(Data[[#This Row],[deltaT]]&gt;0,(Data[[#This Row],[Tintern ]]-Data[[#This Row],[temperatuur]])*Uitgangspunten!$B$9,0),1)</f>
        <v>0</v>
      </c>
      <c r="I8276"/>
      <c r="J8276"/>
      <c r="K8276" s="6"/>
      <c r="O8276" s="5"/>
      <c r="P8276" s="8"/>
      <c r="U8276"/>
      <c r="V8276"/>
    </row>
    <row r="8277" spans="1:22" x14ac:dyDescent="0.25">
      <c r="A8277">
        <v>2011</v>
      </c>
      <c r="B8277">
        <v>9</v>
      </c>
      <c r="C8277">
        <v>5</v>
      </c>
      <c r="D8277">
        <v>18</v>
      </c>
      <c r="E8277" s="13">
        <v>16.8</v>
      </c>
      <c r="F8277" s="7">
        <f>(((20-15)/(MIN($E$2:$E$8761)-15))*Data[[#This Row],[temperatuur]])+18.151</f>
        <v>14.621588235294118</v>
      </c>
      <c r="G8277" s="7">
        <f>Data[[#This Row],[Tintern ]]-Data[[#This Row],[temperatuur]]</f>
        <v>-2.1784117647058832</v>
      </c>
      <c r="H8277" s="7">
        <f>ROUND(IF(Data[[#This Row],[deltaT]]&gt;0,(Data[[#This Row],[Tintern ]]-Data[[#This Row],[temperatuur]])*Uitgangspunten!$B$9,0),1)</f>
        <v>0</v>
      </c>
      <c r="I8277"/>
      <c r="J8277"/>
      <c r="K8277" s="6"/>
      <c r="O8277" s="5"/>
      <c r="P8277" s="8"/>
      <c r="U8277"/>
      <c r="V8277"/>
    </row>
    <row r="8278" spans="1:22" x14ac:dyDescent="0.25">
      <c r="A8278">
        <v>2011</v>
      </c>
      <c r="B8278">
        <v>9</v>
      </c>
      <c r="C8278">
        <v>5</v>
      </c>
      <c r="D8278">
        <v>19</v>
      </c>
      <c r="E8278" s="13">
        <v>16.2</v>
      </c>
      <c r="F8278" s="7">
        <f>(((20-15)/(MIN($E$2:$E$8761)-15))*Data[[#This Row],[temperatuur]])+18.151</f>
        <v>14.747638655462184</v>
      </c>
      <c r="G8278" s="7">
        <f>Data[[#This Row],[Tintern ]]-Data[[#This Row],[temperatuur]]</f>
        <v>-1.452361344537815</v>
      </c>
      <c r="H8278" s="7">
        <f>ROUND(IF(Data[[#This Row],[deltaT]]&gt;0,(Data[[#This Row],[Tintern ]]-Data[[#This Row],[temperatuur]])*Uitgangspunten!$B$9,0),1)</f>
        <v>0</v>
      </c>
      <c r="I8278"/>
      <c r="J8278"/>
      <c r="K8278" s="6"/>
      <c r="O8278" s="5"/>
      <c r="P8278" s="8"/>
      <c r="U8278"/>
      <c r="V8278"/>
    </row>
    <row r="8279" spans="1:22" x14ac:dyDescent="0.25">
      <c r="A8279">
        <v>2011</v>
      </c>
      <c r="B8279">
        <v>9</v>
      </c>
      <c r="C8279">
        <v>5</v>
      </c>
      <c r="D8279">
        <v>20</v>
      </c>
      <c r="E8279" s="13">
        <v>15.8</v>
      </c>
      <c r="F8279" s="7">
        <f>(((20-15)/(MIN($E$2:$E$8761)-15))*Data[[#This Row],[temperatuur]])+18.151</f>
        <v>14.831672268907562</v>
      </c>
      <c r="G8279" s="7">
        <f>Data[[#This Row],[Tintern ]]-Data[[#This Row],[temperatuur]]</f>
        <v>-0.96832773109243853</v>
      </c>
      <c r="H8279" s="7">
        <f>ROUND(IF(Data[[#This Row],[deltaT]]&gt;0,(Data[[#This Row],[Tintern ]]-Data[[#This Row],[temperatuur]])*Uitgangspunten!$B$9,0),1)</f>
        <v>0</v>
      </c>
      <c r="I8279"/>
      <c r="J8279"/>
      <c r="K8279" s="6"/>
      <c r="O8279" s="5"/>
      <c r="P8279" s="8"/>
      <c r="U8279"/>
      <c r="V8279"/>
    </row>
    <row r="8280" spans="1:22" x14ac:dyDescent="0.25">
      <c r="A8280">
        <v>2011</v>
      </c>
      <c r="B8280">
        <v>9</v>
      </c>
      <c r="C8280">
        <v>5</v>
      </c>
      <c r="D8280">
        <v>21</v>
      </c>
      <c r="E8280" s="13">
        <v>15.8</v>
      </c>
      <c r="F8280" s="7">
        <f>(((20-15)/(MIN($E$2:$E$8761)-15))*Data[[#This Row],[temperatuur]])+18.151</f>
        <v>14.831672268907562</v>
      </c>
      <c r="G8280" s="7">
        <f>Data[[#This Row],[Tintern ]]-Data[[#This Row],[temperatuur]]</f>
        <v>-0.96832773109243853</v>
      </c>
      <c r="H8280" s="7">
        <f>ROUND(IF(Data[[#This Row],[deltaT]]&gt;0,(Data[[#This Row],[Tintern ]]-Data[[#This Row],[temperatuur]])*Uitgangspunten!$B$9,0),1)</f>
        <v>0</v>
      </c>
      <c r="I8280"/>
      <c r="J8280"/>
      <c r="K8280" s="6"/>
      <c r="O8280" s="5"/>
      <c r="P8280" s="8"/>
      <c r="U8280"/>
      <c r="V8280"/>
    </row>
    <row r="8281" spans="1:22" x14ac:dyDescent="0.25">
      <c r="A8281">
        <v>2011</v>
      </c>
      <c r="B8281">
        <v>9</v>
      </c>
      <c r="C8281">
        <v>5</v>
      </c>
      <c r="D8281">
        <v>22</v>
      </c>
      <c r="E8281" s="13">
        <v>15.3</v>
      </c>
      <c r="F8281" s="7">
        <f>(((20-15)/(MIN($E$2:$E$8761)-15))*Data[[#This Row],[temperatuur]])+18.151</f>
        <v>14.936714285714285</v>
      </c>
      <c r="G8281" s="7">
        <f>Data[[#This Row],[Tintern ]]-Data[[#This Row],[temperatuur]]</f>
        <v>-0.36328571428571621</v>
      </c>
      <c r="H8281" s="7">
        <f>ROUND(IF(Data[[#This Row],[deltaT]]&gt;0,(Data[[#This Row],[Tintern ]]-Data[[#This Row],[temperatuur]])*Uitgangspunten!$B$9,0),1)</f>
        <v>0</v>
      </c>
      <c r="I8281"/>
      <c r="J8281"/>
      <c r="K8281" s="6"/>
      <c r="O8281" s="5"/>
      <c r="P8281" s="8"/>
      <c r="U8281"/>
      <c r="V8281"/>
    </row>
    <row r="8282" spans="1:22" x14ac:dyDescent="0.25">
      <c r="A8282">
        <v>2011</v>
      </c>
      <c r="B8282">
        <v>9</v>
      </c>
      <c r="C8282">
        <v>5</v>
      </c>
      <c r="D8282">
        <v>23</v>
      </c>
      <c r="E8282" s="13">
        <v>15.200000000000001</v>
      </c>
      <c r="F8282" s="7">
        <f>(((20-15)/(MIN($E$2:$E$8761)-15))*Data[[#This Row],[temperatuur]])+18.151</f>
        <v>14.957722689075631</v>
      </c>
      <c r="G8282" s="7">
        <f>Data[[#This Row],[Tintern ]]-Data[[#This Row],[temperatuur]]</f>
        <v>-0.24227731092437033</v>
      </c>
      <c r="H8282" s="7">
        <f>ROUND(IF(Data[[#This Row],[deltaT]]&gt;0,(Data[[#This Row],[Tintern ]]-Data[[#This Row],[temperatuur]])*Uitgangspunten!$B$9,0),1)</f>
        <v>0</v>
      </c>
      <c r="I8282">
        <f>(MAX(E8258:E8281)+MIN(E8258:E8281))/20</f>
        <v>1.81</v>
      </c>
      <c r="J8282"/>
      <c r="K8282" s="6"/>
      <c r="O8282" s="5"/>
      <c r="P8282" s="8"/>
      <c r="U8282"/>
      <c r="V8282"/>
    </row>
    <row r="8283" spans="1:22" x14ac:dyDescent="0.25">
      <c r="A8283">
        <v>2011</v>
      </c>
      <c r="B8283">
        <v>9</v>
      </c>
      <c r="C8283">
        <v>6</v>
      </c>
      <c r="D8283">
        <v>8</v>
      </c>
      <c r="E8283" s="13">
        <v>15.100000000000001</v>
      </c>
      <c r="F8283" s="7">
        <f>(((20-15)/(MIN($E$2:$E$8761)-15))*Data[[#This Row],[temperatuur]])+18.151</f>
        <v>14.978731092436973</v>
      </c>
      <c r="G8283" s="7">
        <f>Data[[#This Row],[Tintern ]]-Data[[#This Row],[temperatuur]]</f>
        <v>-0.12126890756302799</v>
      </c>
      <c r="H8283" s="7">
        <f>ROUND(IF(Data[[#This Row],[deltaT]]&gt;0,(Data[[#This Row],[Tintern ]]-Data[[#This Row],[temperatuur]])*Uitgangspunten!$B$9,0),1)</f>
        <v>0</v>
      </c>
      <c r="I8283"/>
      <c r="J8283"/>
      <c r="K8283" s="6"/>
      <c r="O8283" s="5"/>
      <c r="P8283" s="8"/>
      <c r="U8283"/>
      <c r="V8283"/>
    </row>
    <row r="8284" spans="1:22" x14ac:dyDescent="0.25">
      <c r="A8284">
        <v>2011</v>
      </c>
      <c r="B8284">
        <v>9</v>
      </c>
      <c r="C8284">
        <v>6</v>
      </c>
      <c r="D8284">
        <v>9</v>
      </c>
      <c r="E8284" s="13">
        <v>15.600000000000001</v>
      </c>
      <c r="F8284" s="7">
        <f>(((20-15)/(MIN($E$2:$E$8761)-15))*Data[[#This Row],[temperatuur]])+18.151</f>
        <v>14.873689075630251</v>
      </c>
      <c r="G8284" s="7">
        <f>Data[[#This Row],[Tintern ]]-Data[[#This Row],[temperatuur]]</f>
        <v>-0.72631092436975031</v>
      </c>
      <c r="H8284" s="7">
        <f>ROUND(IF(Data[[#This Row],[deltaT]]&gt;0,(Data[[#This Row],[Tintern ]]-Data[[#This Row],[temperatuur]])*Uitgangspunten!$B$9,0),1)</f>
        <v>0</v>
      </c>
      <c r="I8284"/>
      <c r="J8284"/>
      <c r="K8284" s="6"/>
      <c r="O8284" s="5"/>
      <c r="P8284" s="8"/>
      <c r="U8284"/>
      <c r="V8284"/>
    </row>
    <row r="8285" spans="1:22" x14ac:dyDescent="0.25">
      <c r="A8285">
        <v>2011</v>
      </c>
      <c r="B8285">
        <v>9</v>
      </c>
      <c r="C8285">
        <v>6</v>
      </c>
      <c r="D8285">
        <v>10</v>
      </c>
      <c r="E8285" s="13">
        <v>16.600000000000001</v>
      </c>
      <c r="F8285" s="7">
        <f>(((20-15)/(MIN($E$2:$E$8761)-15))*Data[[#This Row],[temperatuur]])+18.151</f>
        <v>14.663605042016806</v>
      </c>
      <c r="G8285" s="7">
        <f>Data[[#This Row],[Tintern ]]-Data[[#This Row],[temperatuur]]</f>
        <v>-1.9363949579831949</v>
      </c>
      <c r="H8285" s="7">
        <f>ROUND(IF(Data[[#This Row],[deltaT]]&gt;0,(Data[[#This Row],[Tintern ]]-Data[[#This Row],[temperatuur]])*Uitgangspunten!$B$9,0),1)</f>
        <v>0</v>
      </c>
      <c r="I8285"/>
      <c r="J8285"/>
      <c r="K8285" s="6"/>
      <c r="O8285" s="5"/>
      <c r="P8285" s="8"/>
      <c r="U8285"/>
      <c r="V8285"/>
    </row>
    <row r="8286" spans="1:22" x14ac:dyDescent="0.25">
      <c r="A8286">
        <v>2011</v>
      </c>
      <c r="B8286">
        <v>9</v>
      </c>
      <c r="C8286">
        <v>6</v>
      </c>
      <c r="D8286">
        <v>11</v>
      </c>
      <c r="E8286" s="13">
        <v>16.3</v>
      </c>
      <c r="F8286" s="7">
        <f>(((20-15)/(MIN($E$2:$E$8761)-15))*Data[[#This Row],[temperatuur]])+18.151</f>
        <v>14.72663025210084</v>
      </c>
      <c r="G8286" s="7">
        <f>Data[[#This Row],[Tintern ]]-Data[[#This Row],[temperatuur]]</f>
        <v>-1.5733697478991608</v>
      </c>
      <c r="H8286" s="7">
        <f>ROUND(IF(Data[[#This Row],[deltaT]]&gt;0,(Data[[#This Row],[Tintern ]]-Data[[#This Row],[temperatuur]])*Uitgangspunten!$B$9,0),1)</f>
        <v>0</v>
      </c>
      <c r="I8286"/>
      <c r="J8286"/>
      <c r="K8286" s="6"/>
      <c r="O8286" s="5"/>
      <c r="P8286" s="8"/>
      <c r="U8286"/>
      <c r="V8286"/>
    </row>
    <row r="8287" spans="1:22" x14ac:dyDescent="0.25">
      <c r="A8287">
        <v>2011</v>
      </c>
      <c r="B8287">
        <v>9</v>
      </c>
      <c r="C8287">
        <v>6</v>
      </c>
      <c r="D8287">
        <v>12</v>
      </c>
      <c r="E8287" s="13">
        <v>15.100000000000001</v>
      </c>
      <c r="F8287" s="7">
        <f>(((20-15)/(MIN($E$2:$E$8761)-15))*Data[[#This Row],[temperatuur]])+18.151</f>
        <v>14.978731092436973</v>
      </c>
      <c r="G8287" s="7">
        <f>Data[[#This Row],[Tintern ]]-Data[[#This Row],[temperatuur]]</f>
        <v>-0.12126890756302799</v>
      </c>
      <c r="H8287" s="7">
        <f>ROUND(IF(Data[[#This Row],[deltaT]]&gt;0,(Data[[#This Row],[Tintern ]]-Data[[#This Row],[temperatuur]])*Uitgangspunten!$B$9,0),1)</f>
        <v>0</v>
      </c>
      <c r="I8287"/>
      <c r="J8287"/>
      <c r="K8287" s="6"/>
      <c r="O8287" s="5"/>
      <c r="P8287" s="8"/>
      <c r="U8287"/>
      <c r="V8287"/>
    </row>
    <row r="8288" spans="1:22" x14ac:dyDescent="0.25">
      <c r="A8288">
        <v>2011</v>
      </c>
      <c r="B8288">
        <v>9</v>
      </c>
      <c r="C8288">
        <v>6</v>
      </c>
      <c r="D8288">
        <v>13</v>
      </c>
      <c r="E8288" s="13">
        <v>15.600000000000001</v>
      </c>
      <c r="F8288" s="7">
        <f>(((20-15)/(MIN($E$2:$E$8761)-15))*Data[[#This Row],[temperatuur]])+18.151</f>
        <v>14.873689075630251</v>
      </c>
      <c r="G8288" s="7">
        <f>Data[[#This Row],[Tintern ]]-Data[[#This Row],[temperatuur]]</f>
        <v>-0.72631092436975031</v>
      </c>
      <c r="H8288" s="7">
        <f>ROUND(IF(Data[[#This Row],[deltaT]]&gt;0,(Data[[#This Row],[Tintern ]]-Data[[#This Row],[temperatuur]])*Uitgangspunten!$B$9,0),1)</f>
        <v>0</v>
      </c>
      <c r="I8288"/>
      <c r="J8288"/>
      <c r="K8288" s="6"/>
      <c r="O8288" s="5"/>
      <c r="P8288" s="8"/>
      <c r="U8288"/>
      <c r="V8288"/>
    </row>
    <row r="8289" spans="1:22" x14ac:dyDescent="0.25">
      <c r="A8289">
        <v>2011</v>
      </c>
      <c r="B8289">
        <v>9</v>
      </c>
      <c r="C8289">
        <v>6</v>
      </c>
      <c r="D8289">
        <v>14</v>
      </c>
      <c r="E8289" s="13">
        <v>15.3</v>
      </c>
      <c r="F8289" s="7">
        <f>(((20-15)/(MIN($E$2:$E$8761)-15))*Data[[#This Row],[temperatuur]])+18.151</f>
        <v>14.936714285714285</v>
      </c>
      <c r="G8289" s="7">
        <f>Data[[#This Row],[Tintern ]]-Data[[#This Row],[temperatuur]]</f>
        <v>-0.36328571428571621</v>
      </c>
      <c r="H8289" s="7">
        <f>ROUND(IF(Data[[#This Row],[deltaT]]&gt;0,(Data[[#This Row],[Tintern ]]-Data[[#This Row],[temperatuur]])*Uitgangspunten!$B$9,0),1)</f>
        <v>0</v>
      </c>
      <c r="I8289"/>
      <c r="J8289"/>
      <c r="K8289" s="6"/>
      <c r="O8289" s="5"/>
      <c r="P8289" s="8"/>
      <c r="U8289"/>
      <c r="V8289"/>
    </row>
    <row r="8290" spans="1:22" x14ac:dyDescent="0.25">
      <c r="A8290">
        <v>2011</v>
      </c>
      <c r="B8290">
        <v>9</v>
      </c>
      <c r="C8290">
        <v>6</v>
      </c>
      <c r="D8290">
        <v>15</v>
      </c>
      <c r="E8290" s="13">
        <v>15.8</v>
      </c>
      <c r="F8290" s="7">
        <f>(((20-15)/(MIN($E$2:$E$8761)-15))*Data[[#This Row],[temperatuur]])+18.151</f>
        <v>14.831672268907562</v>
      </c>
      <c r="G8290" s="7">
        <f>Data[[#This Row],[Tintern ]]-Data[[#This Row],[temperatuur]]</f>
        <v>-0.96832773109243853</v>
      </c>
      <c r="H8290" s="7">
        <f>ROUND(IF(Data[[#This Row],[deltaT]]&gt;0,(Data[[#This Row],[Tintern ]]-Data[[#This Row],[temperatuur]])*Uitgangspunten!$B$9,0),1)</f>
        <v>0</v>
      </c>
      <c r="I8290"/>
      <c r="J8290"/>
      <c r="K8290" s="6"/>
      <c r="O8290" s="5"/>
      <c r="P8290" s="8"/>
      <c r="U8290"/>
      <c r="V8290"/>
    </row>
    <row r="8291" spans="1:22" x14ac:dyDescent="0.25">
      <c r="A8291">
        <v>2011</v>
      </c>
      <c r="B8291">
        <v>9</v>
      </c>
      <c r="C8291">
        <v>6</v>
      </c>
      <c r="D8291">
        <v>16</v>
      </c>
      <c r="E8291" s="13">
        <v>15.600000000000001</v>
      </c>
      <c r="F8291" s="7">
        <f>(((20-15)/(MIN($E$2:$E$8761)-15))*Data[[#This Row],[temperatuur]])+18.151</f>
        <v>14.873689075630251</v>
      </c>
      <c r="G8291" s="7">
        <f>Data[[#This Row],[Tintern ]]-Data[[#This Row],[temperatuur]]</f>
        <v>-0.72631092436975031</v>
      </c>
      <c r="H8291" s="7">
        <f>ROUND(IF(Data[[#This Row],[deltaT]]&gt;0,(Data[[#This Row],[Tintern ]]-Data[[#This Row],[temperatuur]])*Uitgangspunten!$B$9,0),1)</f>
        <v>0</v>
      </c>
      <c r="I8291"/>
      <c r="J8291"/>
      <c r="K8291" s="6"/>
      <c r="O8291" s="5"/>
      <c r="P8291" s="8"/>
      <c r="U8291"/>
      <c r="V8291"/>
    </row>
    <row r="8292" spans="1:22" x14ac:dyDescent="0.25">
      <c r="A8292">
        <v>2011</v>
      </c>
      <c r="B8292">
        <v>9</v>
      </c>
      <c r="C8292">
        <v>6</v>
      </c>
      <c r="D8292">
        <v>17</v>
      </c>
      <c r="E8292" s="13">
        <v>15.4</v>
      </c>
      <c r="F8292" s="7">
        <f>(((20-15)/(MIN($E$2:$E$8761)-15))*Data[[#This Row],[temperatuur]])+18.151</f>
        <v>14.915705882352942</v>
      </c>
      <c r="G8292" s="7">
        <f>Data[[#This Row],[Tintern ]]-Data[[#This Row],[temperatuur]]</f>
        <v>-0.48429411764705854</v>
      </c>
      <c r="H8292" s="7">
        <f>ROUND(IF(Data[[#This Row],[deltaT]]&gt;0,(Data[[#This Row],[Tintern ]]-Data[[#This Row],[temperatuur]])*Uitgangspunten!$B$9,0),1)</f>
        <v>0</v>
      </c>
      <c r="I8292"/>
      <c r="J8292"/>
      <c r="K8292" s="6"/>
      <c r="O8292" s="5"/>
      <c r="P8292" s="8"/>
      <c r="U8292"/>
      <c r="V8292"/>
    </row>
    <row r="8293" spans="1:22" x14ac:dyDescent="0.25">
      <c r="A8293">
        <v>2011</v>
      </c>
      <c r="B8293">
        <v>9</v>
      </c>
      <c r="C8293">
        <v>6</v>
      </c>
      <c r="D8293">
        <v>18</v>
      </c>
      <c r="E8293" s="13">
        <v>15.600000000000001</v>
      </c>
      <c r="F8293" s="7">
        <f>(((20-15)/(MIN($E$2:$E$8761)-15))*Data[[#This Row],[temperatuur]])+18.151</f>
        <v>14.873689075630251</v>
      </c>
      <c r="G8293" s="7">
        <f>Data[[#This Row],[Tintern ]]-Data[[#This Row],[temperatuur]]</f>
        <v>-0.72631092436975031</v>
      </c>
      <c r="H8293" s="7">
        <f>ROUND(IF(Data[[#This Row],[deltaT]]&gt;0,(Data[[#This Row],[Tintern ]]-Data[[#This Row],[temperatuur]])*Uitgangspunten!$B$9,0),1)</f>
        <v>0</v>
      </c>
      <c r="I8293"/>
      <c r="J8293"/>
      <c r="K8293" s="6"/>
      <c r="O8293" s="5"/>
      <c r="P8293" s="8"/>
      <c r="U8293"/>
      <c r="V8293"/>
    </row>
    <row r="8294" spans="1:22" x14ac:dyDescent="0.25">
      <c r="A8294">
        <v>2011</v>
      </c>
      <c r="B8294">
        <v>9</v>
      </c>
      <c r="C8294">
        <v>6</v>
      </c>
      <c r="D8294">
        <v>19</v>
      </c>
      <c r="E8294" s="13">
        <v>15.9</v>
      </c>
      <c r="F8294" s="7">
        <f>(((20-15)/(MIN($E$2:$E$8761)-15))*Data[[#This Row],[temperatuur]])+18.151</f>
        <v>14.810663865546218</v>
      </c>
      <c r="G8294" s="7">
        <f>Data[[#This Row],[Tintern ]]-Data[[#This Row],[temperatuur]]</f>
        <v>-1.0893361344537826</v>
      </c>
      <c r="H8294" s="7">
        <f>ROUND(IF(Data[[#This Row],[deltaT]]&gt;0,(Data[[#This Row],[Tintern ]]-Data[[#This Row],[temperatuur]])*Uitgangspunten!$B$9,0),1)</f>
        <v>0</v>
      </c>
      <c r="I8294"/>
      <c r="J8294"/>
      <c r="K8294" s="6"/>
      <c r="O8294" s="5"/>
      <c r="P8294" s="8"/>
      <c r="U8294"/>
      <c r="V8294"/>
    </row>
    <row r="8295" spans="1:22" x14ac:dyDescent="0.25">
      <c r="A8295">
        <v>2011</v>
      </c>
      <c r="B8295">
        <v>9</v>
      </c>
      <c r="C8295">
        <v>6</v>
      </c>
      <c r="D8295">
        <v>20</v>
      </c>
      <c r="E8295" s="13">
        <v>15.8</v>
      </c>
      <c r="F8295" s="7">
        <f>(((20-15)/(MIN($E$2:$E$8761)-15))*Data[[#This Row],[temperatuur]])+18.151</f>
        <v>14.831672268907562</v>
      </c>
      <c r="G8295" s="7">
        <f>Data[[#This Row],[Tintern ]]-Data[[#This Row],[temperatuur]]</f>
        <v>-0.96832773109243853</v>
      </c>
      <c r="H8295" s="7">
        <f>ROUND(IF(Data[[#This Row],[deltaT]]&gt;0,(Data[[#This Row],[Tintern ]]-Data[[#This Row],[temperatuur]])*Uitgangspunten!$B$9,0),1)</f>
        <v>0</v>
      </c>
      <c r="I8295"/>
      <c r="J8295"/>
      <c r="K8295" s="6"/>
      <c r="O8295" s="5"/>
      <c r="P8295" s="8"/>
      <c r="U8295"/>
      <c r="V8295"/>
    </row>
    <row r="8296" spans="1:22" x14ac:dyDescent="0.25">
      <c r="A8296">
        <v>2011</v>
      </c>
      <c r="B8296">
        <v>9</v>
      </c>
      <c r="C8296">
        <v>6</v>
      </c>
      <c r="D8296">
        <v>21</v>
      </c>
      <c r="E8296" s="13">
        <v>15.700000000000001</v>
      </c>
      <c r="F8296" s="7">
        <f>(((20-15)/(MIN($E$2:$E$8761)-15))*Data[[#This Row],[temperatuur]])+18.151</f>
        <v>14.852680672268907</v>
      </c>
      <c r="G8296" s="7">
        <f>Data[[#This Row],[Tintern ]]-Data[[#This Row],[temperatuur]]</f>
        <v>-0.84731932773109442</v>
      </c>
      <c r="H8296" s="7">
        <f>ROUND(IF(Data[[#This Row],[deltaT]]&gt;0,(Data[[#This Row],[Tintern ]]-Data[[#This Row],[temperatuur]])*Uitgangspunten!$B$9,0),1)</f>
        <v>0</v>
      </c>
      <c r="I8296"/>
      <c r="J8296"/>
      <c r="K8296" s="6"/>
      <c r="O8296" s="5"/>
      <c r="P8296" s="8"/>
      <c r="U8296"/>
      <c r="V8296"/>
    </row>
    <row r="8297" spans="1:22" x14ac:dyDescent="0.25">
      <c r="A8297">
        <v>2011</v>
      </c>
      <c r="B8297">
        <v>9</v>
      </c>
      <c r="C8297">
        <v>6</v>
      </c>
      <c r="D8297">
        <v>22</v>
      </c>
      <c r="E8297" s="13">
        <v>15.700000000000001</v>
      </c>
      <c r="F8297" s="7">
        <f>(((20-15)/(MIN($E$2:$E$8761)-15))*Data[[#This Row],[temperatuur]])+18.151</f>
        <v>14.852680672268907</v>
      </c>
      <c r="G8297" s="7">
        <f>Data[[#This Row],[Tintern ]]-Data[[#This Row],[temperatuur]]</f>
        <v>-0.84731932773109442</v>
      </c>
      <c r="H8297" s="7">
        <f>ROUND(IF(Data[[#This Row],[deltaT]]&gt;0,(Data[[#This Row],[Tintern ]]-Data[[#This Row],[temperatuur]])*Uitgangspunten!$B$9,0),1)</f>
        <v>0</v>
      </c>
      <c r="I8297"/>
      <c r="J8297"/>
      <c r="K8297" s="6"/>
      <c r="O8297" s="5"/>
      <c r="P8297" s="8"/>
      <c r="U8297"/>
      <c r="V8297"/>
    </row>
    <row r="8298" spans="1:22" x14ac:dyDescent="0.25">
      <c r="A8298">
        <v>2011</v>
      </c>
      <c r="B8298">
        <v>9</v>
      </c>
      <c r="C8298">
        <v>6</v>
      </c>
      <c r="D8298">
        <v>23</v>
      </c>
      <c r="E8298" s="13">
        <v>15.200000000000001</v>
      </c>
      <c r="F8298" s="7">
        <f>(((20-15)/(MIN($E$2:$E$8761)-15))*Data[[#This Row],[temperatuur]])+18.151</f>
        <v>14.957722689075631</v>
      </c>
      <c r="G8298" s="7">
        <f>Data[[#This Row],[Tintern ]]-Data[[#This Row],[temperatuur]]</f>
        <v>-0.24227731092437033</v>
      </c>
      <c r="H8298" s="7">
        <f>ROUND(IF(Data[[#This Row],[deltaT]]&gt;0,(Data[[#This Row],[Tintern ]]-Data[[#This Row],[temperatuur]])*Uitgangspunten!$B$9,0),1)</f>
        <v>0</v>
      </c>
      <c r="I8298"/>
      <c r="J8298"/>
      <c r="K8298" s="6"/>
      <c r="O8298" s="5"/>
      <c r="P8298" s="8"/>
      <c r="U8298"/>
      <c r="V8298"/>
    </row>
    <row r="8299" spans="1:22" x14ac:dyDescent="0.25">
      <c r="A8299">
        <v>2011</v>
      </c>
      <c r="B8299">
        <v>9</v>
      </c>
      <c r="C8299">
        <v>7</v>
      </c>
      <c r="D8299">
        <v>8</v>
      </c>
      <c r="E8299" s="13">
        <v>15.3</v>
      </c>
      <c r="F8299" s="7">
        <f>(((20-15)/(MIN($E$2:$E$8761)-15))*Data[[#This Row],[temperatuur]])+18.151</f>
        <v>14.936714285714285</v>
      </c>
      <c r="G8299" s="7">
        <f>Data[[#This Row],[Tintern ]]-Data[[#This Row],[temperatuur]]</f>
        <v>-0.36328571428571621</v>
      </c>
      <c r="H8299" s="7">
        <f>ROUND(IF(Data[[#This Row],[deltaT]]&gt;0,(Data[[#This Row],[Tintern ]]-Data[[#This Row],[temperatuur]])*Uitgangspunten!$B$9,0),1)</f>
        <v>0</v>
      </c>
      <c r="I8299"/>
      <c r="J8299"/>
      <c r="K8299" s="6"/>
      <c r="O8299" s="5"/>
      <c r="P8299" s="8"/>
      <c r="U8299"/>
      <c r="V8299"/>
    </row>
    <row r="8300" spans="1:22" x14ac:dyDescent="0.25">
      <c r="A8300">
        <v>2011</v>
      </c>
      <c r="B8300">
        <v>9</v>
      </c>
      <c r="C8300">
        <v>7</v>
      </c>
      <c r="D8300">
        <v>9</v>
      </c>
      <c r="E8300" s="13">
        <v>16.600000000000001</v>
      </c>
      <c r="F8300" s="7">
        <f>(((20-15)/(MIN($E$2:$E$8761)-15))*Data[[#This Row],[temperatuur]])+18.151</f>
        <v>14.663605042016806</v>
      </c>
      <c r="G8300" s="7">
        <f>Data[[#This Row],[Tintern ]]-Data[[#This Row],[temperatuur]]</f>
        <v>-1.9363949579831949</v>
      </c>
      <c r="H8300" s="7">
        <f>ROUND(IF(Data[[#This Row],[deltaT]]&gt;0,(Data[[#This Row],[Tintern ]]-Data[[#This Row],[temperatuur]])*Uitgangspunten!$B$9,0),1)</f>
        <v>0</v>
      </c>
      <c r="I8300"/>
      <c r="J8300"/>
      <c r="K8300" s="6"/>
      <c r="O8300" s="5"/>
      <c r="P8300" s="8"/>
      <c r="U8300"/>
      <c r="V8300"/>
    </row>
    <row r="8301" spans="1:22" x14ac:dyDescent="0.25">
      <c r="A8301">
        <v>2011</v>
      </c>
      <c r="B8301">
        <v>9</v>
      </c>
      <c r="C8301">
        <v>7</v>
      </c>
      <c r="D8301">
        <v>10</v>
      </c>
      <c r="E8301" s="13">
        <v>16.7</v>
      </c>
      <c r="F8301" s="7">
        <f>(((20-15)/(MIN($E$2:$E$8761)-15))*Data[[#This Row],[temperatuur]])+18.151</f>
        <v>14.642596638655462</v>
      </c>
      <c r="G8301" s="7">
        <f>Data[[#This Row],[Tintern ]]-Data[[#This Row],[temperatuur]]</f>
        <v>-2.0574033613445373</v>
      </c>
      <c r="H8301" s="7">
        <f>ROUND(IF(Data[[#This Row],[deltaT]]&gt;0,(Data[[#This Row],[Tintern ]]-Data[[#This Row],[temperatuur]])*Uitgangspunten!$B$9,0),1)</f>
        <v>0</v>
      </c>
      <c r="I8301"/>
      <c r="J8301"/>
      <c r="K8301" s="6"/>
      <c r="O8301" s="5"/>
      <c r="P8301" s="8"/>
      <c r="U8301"/>
      <c r="V8301"/>
    </row>
    <row r="8302" spans="1:22" x14ac:dyDescent="0.25">
      <c r="A8302">
        <v>2011</v>
      </c>
      <c r="B8302">
        <v>9</v>
      </c>
      <c r="C8302">
        <v>7</v>
      </c>
      <c r="D8302">
        <v>11</v>
      </c>
      <c r="E8302" s="13">
        <v>16.7</v>
      </c>
      <c r="F8302" s="7">
        <f>(((20-15)/(MIN($E$2:$E$8761)-15))*Data[[#This Row],[temperatuur]])+18.151</f>
        <v>14.642596638655462</v>
      </c>
      <c r="G8302" s="7">
        <f>Data[[#This Row],[Tintern ]]-Data[[#This Row],[temperatuur]]</f>
        <v>-2.0574033613445373</v>
      </c>
      <c r="H8302" s="7">
        <f>ROUND(IF(Data[[#This Row],[deltaT]]&gt;0,(Data[[#This Row],[Tintern ]]-Data[[#This Row],[temperatuur]])*Uitgangspunten!$B$9,0),1)</f>
        <v>0</v>
      </c>
      <c r="I8302"/>
      <c r="J8302"/>
      <c r="K8302" s="6"/>
      <c r="O8302" s="5"/>
      <c r="P8302" s="8"/>
      <c r="U8302"/>
      <c r="V8302"/>
    </row>
    <row r="8303" spans="1:22" x14ac:dyDescent="0.25">
      <c r="A8303">
        <v>2011</v>
      </c>
      <c r="B8303">
        <v>9</v>
      </c>
      <c r="C8303">
        <v>7</v>
      </c>
      <c r="D8303">
        <v>12</v>
      </c>
      <c r="E8303" s="13">
        <v>15.200000000000001</v>
      </c>
      <c r="F8303" s="7">
        <f>(((20-15)/(MIN($E$2:$E$8761)-15))*Data[[#This Row],[temperatuur]])+18.151</f>
        <v>14.957722689075631</v>
      </c>
      <c r="G8303" s="7">
        <f>Data[[#This Row],[Tintern ]]-Data[[#This Row],[temperatuur]]</f>
        <v>-0.24227731092437033</v>
      </c>
      <c r="H8303" s="7">
        <f>ROUND(IF(Data[[#This Row],[deltaT]]&gt;0,(Data[[#This Row],[Tintern ]]-Data[[#This Row],[temperatuur]])*Uitgangspunten!$B$9,0),1)</f>
        <v>0</v>
      </c>
      <c r="I8303"/>
      <c r="J8303"/>
      <c r="K8303" s="6"/>
      <c r="O8303" s="5"/>
      <c r="P8303" s="8"/>
      <c r="U8303"/>
      <c r="V8303"/>
    </row>
    <row r="8304" spans="1:22" x14ac:dyDescent="0.25">
      <c r="A8304">
        <v>2011</v>
      </c>
      <c r="B8304">
        <v>9</v>
      </c>
      <c r="C8304">
        <v>7</v>
      </c>
      <c r="D8304">
        <v>13</v>
      </c>
      <c r="E8304" s="13">
        <v>15.9</v>
      </c>
      <c r="F8304" s="7">
        <f>(((20-15)/(MIN($E$2:$E$8761)-15))*Data[[#This Row],[temperatuur]])+18.151</f>
        <v>14.810663865546218</v>
      </c>
      <c r="G8304" s="7">
        <f>Data[[#This Row],[Tintern ]]-Data[[#This Row],[temperatuur]]</f>
        <v>-1.0893361344537826</v>
      </c>
      <c r="H8304" s="7">
        <f>ROUND(IF(Data[[#This Row],[deltaT]]&gt;0,(Data[[#This Row],[Tintern ]]-Data[[#This Row],[temperatuur]])*Uitgangspunten!$B$9,0),1)</f>
        <v>0</v>
      </c>
      <c r="I8304"/>
      <c r="J8304"/>
      <c r="K8304" s="6"/>
      <c r="O8304" s="5"/>
      <c r="P8304" s="8"/>
      <c r="U8304"/>
      <c r="V8304"/>
    </row>
    <row r="8305" spans="1:22" x14ac:dyDescent="0.25">
      <c r="A8305">
        <v>2011</v>
      </c>
      <c r="B8305">
        <v>9</v>
      </c>
      <c r="C8305">
        <v>7</v>
      </c>
      <c r="D8305">
        <v>14</v>
      </c>
      <c r="E8305" s="13">
        <v>15.100000000000001</v>
      </c>
      <c r="F8305" s="7">
        <f>(((20-15)/(MIN($E$2:$E$8761)-15))*Data[[#This Row],[temperatuur]])+18.151</f>
        <v>14.978731092436973</v>
      </c>
      <c r="G8305" s="7">
        <f>Data[[#This Row],[Tintern ]]-Data[[#This Row],[temperatuur]]</f>
        <v>-0.12126890756302799</v>
      </c>
      <c r="H8305" s="7">
        <f>ROUND(IF(Data[[#This Row],[deltaT]]&gt;0,(Data[[#This Row],[Tintern ]]-Data[[#This Row],[temperatuur]])*Uitgangspunten!$B$9,0),1)</f>
        <v>0</v>
      </c>
      <c r="I8305"/>
      <c r="J8305"/>
      <c r="K8305" s="6"/>
      <c r="O8305" s="5"/>
      <c r="P8305" s="8"/>
      <c r="U8305"/>
      <c r="V8305"/>
    </row>
    <row r="8306" spans="1:22" x14ac:dyDescent="0.25">
      <c r="A8306">
        <v>2011</v>
      </c>
      <c r="B8306">
        <v>9</v>
      </c>
      <c r="C8306">
        <v>7</v>
      </c>
      <c r="D8306">
        <v>15</v>
      </c>
      <c r="E8306" s="13">
        <v>15.200000000000001</v>
      </c>
      <c r="F8306" s="7">
        <f>(((20-15)/(MIN($E$2:$E$8761)-15))*Data[[#This Row],[temperatuur]])+18.151</f>
        <v>14.957722689075631</v>
      </c>
      <c r="G8306" s="7">
        <f>Data[[#This Row],[Tintern ]]-Data[[#This Row],[temperatuur]]</f>
        <v>-0.24227731092437033</v>
      </c>
      <c r="H8306" s="7">
        <f>ROUND(IF(Data[[#This Row],[deltaT]]&gt;0,(Data[[#This Row],[Tintern ]]-Data[[#This Row],[temperatuur]])*Uitgangspunten!$B$9,0),1)</f>
        <v>0</v>
      </c>
      <c r="I8306">
        <f>(MAX(E8282:E8305)+MIN(E8282:E8305))/20</f>
        <v>1.59</v>
      </c>
      <c r="J8306"/>
      <c r="K8306" s="6"/>
      <c r="O8306" s="5"/>
      <c r="P8306" s="8"/>
      <c r="U8306"/>
      <c r="V8306"/>
    </row>
    <row r="8307" spans="1:22" x14ac:dyDescent="0.25">
      <c r="A8307">
        <v>2011</v>
      </c>
      <c r="B8307">
        <v>9</v>
      </c>
      <c r="C8307">
        <v>7</v>
      </c>
      <c r="D8307">
        <v>16</v>
      </c>
      <c r="E8307" s="13">
        <v>15.4</v>
      </c>
      <c r="F8307" s="7">
        <f>(((20-15)/(MIN($E$2:$E$8761)-15))*Data[[#This Row],[temperatuur]])+18.151</f>
        <v>14.915705882352942</v>
      </c>
      <c r="G8307" s="7">
        <f>Data[[#This Row],[Tintern ]]-Data[[#This Row],[temperatuur]]</f>
        <v>-0.48429411764705854</v>
      </c>
      <c r="H8307" s="7">
        <f>ROUND(IF(Data[[#This Row],[deltaT]]&gt;0,(Data[[#This Row],[Tintern ]]-Data[[#This Row],[temperatuur]])*Uitgangspunten!$B$9,0),1)</f>
        <v>0</v>
      </c>
      <c r="I8307"/>
      <c r="J8307"/>
      <c r="K8307" s="6"/>
      <c r="O8307" s="5"/>
      <c r="P8307" s="8"/>
      <c r="U8307"/>
      <c r="V8307"/>
    </row>
    <row r="8308" spans="1:22" x14ac:dyDescent="0.25">
      <c r="A8308">
        <v>2011</v>
      </c>
      <c r="B8308">
        <v>9</v>
      </c>
      <c r="C8308">
        <v>7</v>
      </c>
      <c r="D8308">
        <v>17</v>
      </c>
      <c r="E8308" s="13">
        <v>15.9</v>
      </c>
      <c r="F8308" s="7">
        <f>(((20-15)/(MIN($E$2:$E$8761)-15))*Data[[#This Row],[temperatuur]])+18.151</f>
        <v>14.810663865546218</v>
      </c>
      <c r="G8308" s="7">
        <f>Data[[#This Row],[Tintern ]]-Data[[#This Row],[temperatuur]]</f>
        <v>-1.0893361344537826</v>
      </c>
      <c r="H8308" s="7">
        <f>ROUND(IF(Data[[#This Row],[deltaT]]&gt;0,(Data[[#This Row],[Tintern ]]-Data[[#This Row],[temperatuur]])*Uitgangspunten!$B$9,0),1)</f>
        <v>0</v>
      </c>
      <c r="I8308"/>
      <c r="J8308"/>
      <c r="K8308" s="6"/>
      <c r="O8308" s="5"/>
      <c r="P8308" s="8"/>
      <c r="U8308"/>
      <c r="V8308"/>
    </row>
    <row r="8309" spans="1:22" x14ac:dyDescent="0.25">
      <c r="A8309">
        <v>2011</v>
      </c>
      <c r="B8309">
        <v>9</v>
      </c>
      <c r="C8309">
        <v>7</v>
      </c>
      <c r="D8309">
        <v>18</v>
      </c>
      <c r="E8309" s="13">
        <v>15.600000000000001</v>
      </c>
      <c r="F8309" s="7">
        <f>(((20-15)/(MIN($E$2:$E$8761)-15))*Data[[#This Row],[temperatuur]])+18.151</f>
        <v>14.873689075630251</v>
      </c>
      <c r="G8309" s="7">
        <f>Data[[#This Row],[Tintern ]]-Data[[#This Row],[temperatuur]]</f>
        <v>-0.72631092436975031</v>
      </c>
      <c r="H8309" s="7">
        <f>ROUND(IF(Data[[#This Row],[deltaT]]&gt;0,(Data[[#This Row],[Tintern ]]-Data[[#This Row],[temperatuur]])*Uitgangspunten!$B$9,0),1)</f>
        <v>0</v>
      </c>
      <c r="I8309"/>
      <c r="J8309"/>
      <c r="K8309" s="6"/>
      <c r="O8309" s="5"/>
      <c r="P8309" s="8"/>
      <c r="U8309"/>
      <c r="V8309"/>
    </row>
    <row r="8310" spans="1:22" x14ac:dyDescent="0.25">
      <c r="A8310">
        <v>2011</v>
      </c>
      <c r="B8310">
        <v>9</v>
      </c>
      <c r="C8310">
        <v>7</v>
      </c>
      <c r="D8310">
        <v>19</v>
      </c>
      <c r="E8310" s="13">
        <v>15.100000000000001</v>
      </c>
      <c r="F8310" s="7">
        <f>(((20-15)/(MIN($E$2:$E$8761)-15))*Data[[#This Row],[temperatuur]])+18.151</f>
        <v>14.978731092436973</v>
      </c>
      <c r="G8310" s="7">
        <f>Data[[#This Row],[Tintern ]]-Data[[#This Row],[temperatuur]]</f>
        <v>-0.12126890756302799</v>
      </c>
      <c r="H8310" s="7">
        <f>ROUND(IF(Data[[#This Row],[deltaT]]&gt;0,(Data[[#This Row],[Tintern ]]-Data[[#This Row],[temperatuur]])*Uitgangspunten!$B$9,0),1)</f>
        <v>0</v>
      </c>
      <c r="I8310"/>
      <c r="J8310"/>
      <c r="K8310" s="6"/>
      <c r="O8310" s="5"/>
      <c r="P8310" s="8"/>
      <c r="U8310"/>
      <c r="V8310"/>
    </row>
    <row r="8311" spans="1:22" x14ac:dyDescent="0.25">
      <c r="A8311">
        <v>2011</v>
      </c>
      <c r="B8311">
        <v>9</v>
      </c>
      <c r="C8311">
        <v>8</v>
      </c>
      <c r="D8311">
        <v>10</v>
      </c>
      <c r="E8311" s="13">
        <v>15</v>
      </c>
      <c r="F8311" s="7">
        <f>(((20-15)/(MIN($E$2:$E$8761)-15))*Data[[#This Row],[temperatuur]])+18.151</f>
        <v>14.99973949579832</v>
      </c>
      <c r="G8311" s="7">
        <f>Data[[#This Row],[Tintern ]]-Data[[#This Row],[temperatuur]]</f>
        <v>-2.6050420168033384E-4</v>
      </c>
      <c r="H8311" s="7">
        <f>ROUND(IF(Data[[#This Row],[deltaT]]&gt;0,(Data[[#This Row],[Tintern ]]-Data[[#This Row],[temperatuur]])*Uitgangspunten!$B$9,0),1)</f>
        <v>0</v>
      </c>
      <c r="I8311"/>
      <c r="J8311"/>
      <c r="K8311" s="6"/>
      <c r="O8311" s="5"/>
      <c r="P8311" s="8"/>
      <c r="U8311"/>
      <c r="V8311"/>
    </row>
    <row r="8312" spans="1:22" x14ac:dyDescent="0.25">
      <c r="A8312">
        <v>2011</v>
      </c>
      <c r="B8312">
        <v>9</v>
      </c>
      <c r="C8312">
        <v>8</v>
      </c>
      <c r="D8312">
        <v>14</v>
      </c>
      <c r="E8312" s="13">
        <v>15.100000000000001</v>
      </c>
      <c r="F8312" s="7">
        <f>(((20-15)/(MIN($E$2:$E$8761)-15))*Data[[#This Row],[temperatuur]])+18.151</f>
        <v>14.978731092436973</v>
      </c>
      <c r="G8312" s="7">
        <f>Data[[#This Row],[Tintern ]]-Data[[#This Row],[temperatuur]]</f>
        <v>-0.12126890756302799</v>
      </c>
      <c r="H8312" s="7">
        <f>ROUND(IF(Data[[#This Row],[deltaT]]&gt;0,(Data[[#This Row],[Tintern ]]-Data[[#This Row],[temperatuur]])*Uitgangspunten!$B$9,0),1)</f>
        <v>0</v>
      </c>
      <c r="I8312"/>
      <c r="J8312"/>
      <c r="K8312" s="6"/>
      <c r="O8312" s="5"/>
      <c r="P8312" s="8"/>
      <c r="U8312"/>
      <c r="V8312"/>
    </row>
    <row r="8313" spans="1:22" x14ac:dyDescent="0.25">
      <c r="A8313">
        <v>2011</v>
      </c>
      <c r="B8313">
        <v>9</v>
      </c>
      <c r="C8313">
        <v>8</v>
      </c>
      <c r="D8313">
        <v>15</v>
      </c>
      <c r="E8313" s="13">
        <v>15.9</v>
      </c>
      <c r="F8313" s="7">
        <f>(((20-15)/(MIN($E$2:$E$8761)-15))*Data[[#This Row],[temperatuur]])+18.151</f>
        <v>14.810663865546218</v>
      </c>
      <c r="G8313" s="7">
        <f>Data[[#This Row],[Tintern ]]-Data[[#This Row],[temperatuur]]</f>
        <v>-1.0893361344537826</v>
      </c>
      <c r="H8313" s="7">
        <f>ROUND(IF(Data[[#This Row],[deltaT]]&gt;0,(Data[[#This Row],[Tintern ]]-Data[[#This Row],[temperatuur]])*Uitgangspunten!$B$9,0),1)</f>
        <v>0</v>
      </c>
      <c r="I8313"/>
      <c r="J8313"/>
      <c r="K8313" s="6"/>
      <c r="O8313" s="5"/>
      <c r="P8313" s="8"/>
      <c r="U8313"/>
      <c r="V8313"/>
    </row>
    <row r="8314" spans="1:22" x14ac:dyDescent="0.25">
      <c r="A8314">
        <v>2011</v>
      </c>
      <c r="B8314">
        <v>9</v>
      </c>
      <c r="C8314">
        <v>8</v>
      </c>
      <c r="D8314">
        <v>16</v>
      </c>
      <c r="E8314" s="13">
        <v>16.5</v>
      </c>
      <c r="F8314" s="7">
        <f>(((20-15)/(MIN($E$2:$E$8761)-15))*Data[[#This Row],[temperatuur]])+18.151</f>
        <v>14.684613445378151</v>
      </c>
      <c r="G8314" s="7">
        <f>Data[[#This Row],[Tintern ]]-Data[[#This Row],[temperatuur]]</f>
        <v>-1.8153865546218491</v>
      </c>
      <c r="H8314" s="7">
        <f>ROUND(IF(Data[[#This Row],[deltaT]]&gt;0,(Data[[#This Row],[Tintern ]]-Data[[#This Row],[temperatuur]])*Uitgangspunten!$B$9,0),1)</f>
        <v>0</v>
      </c>
      <c r="I8314"/>
      <c r="J8314"/>
      <c r="K8314" s="6"/>
      <c r="O8314" s="5"/>
      <c r="P8314" s="8"/>
      <c r="U8314"/>
      <c r="V8314"/>
    </row>
    <row r="8315" spans="1:22" x14ac:dyDescent="0.25">
      <c r="A8315">
        <v>2011</v>
      </c>
      <c r="B8315">
        <v>9</v>
      </c>
      <c r="C8315">
        <v>8</v>
      </c>
      <c r="D8315">
        <v>17</v>
      </c>
      <c r="E8315" s="13">
        <v>16.100000000000001</v>
      </c>
      <c r="F8315" s="7">
        <f>(((20-15)/(MIN($E$2:$E$8761)-15))*Data[[#This Row],[temperatuur]])+18.151</f>
        <v>14.768647058823529</v>
      </c>
      <c r="G8315" s="7">
        <f>Data[[#This Row],[Tintern ]]-Data[[#This Row],[temperatuur]]</f>
        <v>-1.3313529411764726</v>
      </c>
      <c r="H8315" s="7">
        <f>ROUND(IF(Data[[#This Row],[deltaT]]&gt;0,(Data[[#This Row],[Tintern ]]-Data[[#This Row],[temperatuur]])*Uitgangspunten!$B$9,0),1)</f>
        <v>0</v>
      </c>
      <c r="I8315"/>
      <c r="J8315"/>
      <c r="K8315" s="6"/>
      <c r="O8315" s="5"/>
      <c r="P8315" s="8"/>
      <c r="U8315"/>
      <c r="V8315"/>
    </row>
    <row r="8316" spans="1:22" x14ac:dyDescent="0.25">
      <c r="A8316">
        <v>2011</v>
      </c>
      <c r="B8316">
        <v>9</v>
      </c>
      <c r="C8316">
        <v>8</v>
      </c>
      <c r="D8316">
        <v>18</v>
      </c>
      <c r="E8316" s="13">
        <v>15</v>
      </c>
      <c r="F8316" s="7">
        <f>(((20-15)/(MIN($E$2:$E$8761)-15))*Data[[#This Row],[temperatuur]])+18.151</f>
        <v>14.99973949579832</v>
      </c>
      <c r="G8316" s="7">
        <f>Data[[#This Row],[Tintern ]]-Data[[#This Row],[temperatuur]]</f>
        <v>-2.6050420168033384E-4</v>
      </c>
      <c r="H8316" s="7">
        <f>ROUND(IF(Data[[#This Row],[deltaT]]&gt;0,(Data[[#This Row],[Tintern ]]-Data[[#This Row],[temperatuur]])*Uitgangspunten!$B$9,0),1)</f>
        <v>0</v>
      </c>
      <c r="I8316"/>
      <c r="J8316"/>
      <c r="K8316" s="6"/>
      <c r="O8316" s="5"/>
      <c r="P8316" s="8"/>
      <c r="U8316"/>
      <c r="V8316"/>
    </row>
    <row r="8317" spans="1:22" x14ac:dyDescent="0.25">
      <c r="A8317">
        <v>2011</v>
      </c>
      <c r="B8317">
        <v>9</v>
      </c>
      <c r="C8317">
        <v>8</v>
      </c>
      <c r="D8317">
        <v>19</v>
      </c>
      <c r="E8317" s="13">
        <v>15</v>
      </c>
      <c r="F8317" s="7">
        <f>(((20-15)/(MIN($E$2:$E$8761)-15))*Data[[#This Row],[temperatuur]])+18.151</f>
        <v>14.99973949579832</v>
      </c>
      <c r="G8317" s="7">
        <f>Data[[#This Row],[Tintern ]]-Data[[#This Row],[temperatuur]]</f>
        <v>-2.6050420168033384E-4</v>
      </c>
      <c r="H8317" s="7">
        <f>ROUND(IF(Data[[#This Row],[deltaT]]&gt;0,(Data[[#This Row],[Tintern ]]-Data[[#This Row],[temperatuur]])*Uitgangspunten!$B$9,0),1)</f>
        <v>0</v>
      </c>
      <c r="I8317"/>
      <c r="J8317"/>
      <c r="K8317" s="6"/>
      <c r="O8317" s="5"/>
      <c r="P8317" s="8"/>
      <c r="U8317"/>
      <c r="V8317"/>
    </row>
    <row r="8318" spans="1:22" x14ac:dyDescent="0.25">
      <c r="A8318">
        <v>2011</v>
      </c>
      <c r="B8318">
        <v>9</v>
      </c>
      <c r="C8318">
        <v>8</v>
      </c>
      <c r="D8318">
        <v>22</v>
      </c>
      <c r="E8318" s="13">
        <v>15.100000000000001</v>
      </c>
      <c r="F8318" s="7">
        <f>(((20-15)/(MIN($E$2:$E$8761)-15))*Data[[#This Row],[temperatuur]])+18.151</f>
        <v>14.978731092436973</v>
      </c>
      <c r="G8318" s="7">
        <f>Data[[#This Row],[Tintern ]]-Data[[#This Row],[temperatuur]]</f>
        <v>-0.12126890756302799</v>
      </c>
      <c r="H8318" s="7">
        <f>ROUND(IF(Data[[#This Row],[deltaT]]&gt;0,(Data[[#This Row],[Tintern ]]-Data[[#This Row],[temperatuur]])*Uitgangspunten!$B$9,0),1)</f>
        <v>0</v>
      </c>
      <c r="I8318"/>
      <c r="J8318"/>
      <c r="K8318" s="6"/>
      <c r="O8318" s="5"/>
      <c r="P8318" s="8"/>
      <c r="U8318"/>
      <c r="V8318"/>
    </row>
    <row r="8319" spans="1:22" x14ac:dyDescent="0.25">
      <c r="A8319">
        <v>2011</v>
      </c>
      <c r="B8319">
        <v>9</v>
      </c>
      <c r="C8319">
        <v>8</v>
      </c>
      <c r="D8319">
        <v>23</v>
      </c>
      <c r="E8319" s="13">
        <v>15.5</v>
      </c>
      <c r="F8319" s="7">
        <f>(((20-15)/(MIN($E$2:$E$8761)-15))*Data[[#This Row],[temperatuur]])+18.151</f>
        <v>14.894697478991596</v>
      </c>
      <c r="G8319" s="7">
        <f>Data[[#This Row],[Tintern ]]-Data[[#This Row],[temperatuur]]</f>
        <v>-0.60530252100840443</v>
      </c>
      <c r="H8319" s="7">
        <f>ROUND(IF(Data[[#This Row],[deltaT]]&gt;0,(Data[[#This Row],[Tintern ]]-Data[[#This Row],[temperatuur]])*Uitgangspunten!$B$9,0),1)</f>
        <v>0</v>
      </c>
      <c r="I8319"/>
      <c r="J8319"/>
      <c r="K8319" s="6"/>
      <c r="O8319" s="5"/>
      <c r="P8319" s="8"/>
      <c r="U8319"/>
      <c r="V8319"/>
    </row>
    <row r="8320" spans="1:22" x14ac:dyDescent="0.25">
      <c r="A8320">
        <v>2011</v>
      </c>
      <c r="B8320">
        <v>9</v>
      </c>
      <c r="C8320">
        <v>8</v>
      </c>
      <c r="D8320">
        <v>24</v>
      </c>
      <c r="E8320" s="13">
        <v>15.600000000000001</v>
      </c>
      <c r="F8320" s="7">
        <f>(((20-15)/(MIN($E$2:$E$8761)-15))*Data[[#This Row],[temperatuur]])+18.151</f>
        <v>14.873689075630251</v>
      </c>
      <c r="G8320" s="7">
        <f>Data[[#This Row],[Tintern ]]-Data[[#This Row],[temperatuur]]</f>
        <v>-0.72631092436975031</v>
      </c>
      <c r="H8320" s="7">
        <f>ROUND(IF(Data[[#This Row],[deltaT]]&gt;0,(Data[[#This Row],[Tintern ]]-Data[[#This Row],[temperatuur]])*Uitgangspunten!$B$9,0),1)</f>
        <v>0</v>
      </c>
      <c r="I8320"/>
      <c r="J8320"/>
      <c r="K8320" s="6"/>
      <c r="O8320" s="5"/>
      <c r="P8320" s="8"/>
      <c r="U8320"/>
      <c r="V8320"/>
    </row>
    <row r="8321" spans="1:22" x14ac:dyDescent="0.25">
      <c r="A8321">
        <v>2011</v>
      </c>
      <c r="B8321">
        <v>9</v>
      </c>
      <c r="C8321">
        <v>9</v>
      </c>
      <c r="D8321">
        <v>1</v>
      </c>
      <c r="E8321" s="13">
        <v>15.600000000000001</v>
      </c>
      <c r="F8321" s="7">
        <f>(((20-15)/(MIN($E$2:$E$8761)-15))*Data[[#This Row],[temperatuur]])+18.151</f>
        <v>14.873689075630251</v>
      </c>
      <c r="G8321" s="7">
        <f>Data[[#This Row],[Tintern ]]-Data[[#This Row],[temperatuur]]</f>
        <v>-0.72631092436975031</v>
      </c>
      <c r="H8321" s="7">
        <f>ROUND(IF(Data[[#This Row],[deltaT]]&gt;0,(Data[[#This Row],[Tintern ]]-Data[[#This Row],[temperatuur]])*Uitgangspunten!$B$9,0),1)</f>
        <v>0</v>
      </c>
      <c r="I8321"/>
      <c r="J8321"/>
      <c r="K8321" s="6"/>
      <c r="O8321" s="5"/>
      <c r="P8321" s="8"/>
      <c r="U8321"/>
      <c r="V8321"/>
    </row>
    <row r="8322" spans="1:22" x14ac:dyDescent="0.25">
      <c r="A8322">
        <v>2011</v>
      </c>
      <c r="B8322">
        <v>9</v>
      </c>
      <c r="C8322">
        <v>9</v>
      </c>
      <c r="D8322">
        <v>2</v>
      </c>
      <c r="E8322" s="13">
        <v>15.700000000000001</v>
      </c>
      <c r="F8322" s="7">
        <f>(((20-15)/(MIN($E$2:$E$8761)-15))*Data[[#This Row],[temperatuur]])+18.151</f>
        <v>14.852680672268907</v>
      </c>
      <c r="G8322" s="7">
        <f>Data[[#This Row],[Tintern ]]-Data[[#This Row],[temperatuur]]</f>
        <v>-0.84731932773109442</v>
      </c>
      <c r="H8322" s="7">
        <f>ROUND(IF(Data[[#This Row],[deltaT]]&gt;0,(Data[[#This Row],[Tintern ]]-Data[[#This Row],[temperatuur]])*Uitgangspunten!$B$9,0),1)</f>
        <v>0</v>
      </c>
      <c r="I8322"/>
      <c r="J8322"/>
      <c r="K8322" s="6"/>
      <c r="O8322" s="5"/>
      <c r="P8322" s="8"/>
      <c r="U8322"/>
      <c r="V8322"/>
    </row>
    <row r="8323" spans="1:22" x14ac:dyDescent="0.25">
      <c r="A8323">
        <v>2011</v>
      </c>
      <c r="B8323">
        <v>9</v>
      </c>
      <c r="C8323">
        <v>9</v>
      </c>
      <c r="D8323">
        <v>3</v>
      </c>
      <c r="E8323" s="13">
        <v>15.8</v>
      </c>
      <c r="F8323" s="7">
        <f>(((20-15)/(MIN($E$2:$E$8761)-15))*Data[[#This Row],[temperatuur]])+18.151</f>
        <v>14.831672268907562</v>
      </c>
      <c r="G8323" s="7">
        <f>Data[[#This Row],[Tintern ]]-Data[[#This Row],[temperatuur]]</f>
        <v>-0.96832773109243853</v>
      </c>
      <c r="H8323" s="7">
        <f>ROUND(IF(Data[[#This Row],[deltaT]]&gt;0,(Data[[#This Row],[Tintern ]]-Data[[#This Row],[temperatuur]])*Uitgangspunten!$B$9,0),1)</f>
        <v>0</v>
      </c>
      <c r="I8323"/>
      <c r="J8323"/>
      <c r="K8323" s="6"/>
      <c r="O8323" s="5"/>
      <c r="P8323" s="8"/>
      <c r="U8323"/>
      <c r="V8323"/>
    </row>
    <row r="8324" spans="1:22" x14ac:dyDescent="0.25">
      <c r="A8324">
        <v>2011</v>
      </c>
      <c r="B8324">
        <v>9</v>
      </c>
      <c r="C8324">
        <v>9</v>
      </c>
      <c r="D8324">
        <v>4</v>
      </c>
      <c r="E8324" s="13">
        <v>16.100000000000001</v>
      </c>
      <c r="F8324" s="7">
        <f>(((20-15)/(MIN($E$2:$E$8761)-15))*Data[[#This Row],[temperatuur]])+18.151</f>
        <v>14.768647058823529</v>
      </c>
      <c r="G8324" s="7">
        <f>Data[[#This Row],[Tintern ]]-Data[[#This Row],[temperatuur]]</f>
        <v>-1.3313529411764726</v>
      </c>
      <c r="H8324" s="7">
        <f>ROUND(IF(Data[[#This Row],[deltaT]]&gt;0,(Data[[#This Row],[Tintern ]]-Data[[#This Row],[temperatuur]])*Uitgangspunten!$B$9,0),1)</f>
        <v>0</v>
      </c>
      <c r="I8324"/>
      <c r="J8324"/>
      <c r="K8324" s="6"/>
      <c r="O8324" s="5"/>
      <c r="P8324" s="8"/>
      <c r="U8324"/>
      <c r="V8324"/>
    </row>
    <row r="8325" spans="1:22" x14ac:dyDescent="0.25">
      <c r="A8325">
        <v>2011</v>
      </c>
      <c r="B8325">
        <v>9</v>
      </c>
      <c r="C8325">
        <v>9</v>
      </c>
      <c r="D8325">
        <v>5</v>
      </c>
      <c r="E8325" s="13">
        <v>16.2</v>
      </c>
      <c r="F8325" s="7">
        <f>(((20-15)/(MIN($E$2:$E$8761)-15))*Data[[#This Row],[temperatuur]])+18.151</f>
        <v>14.747638655462184</v>
      </c>
      <c r="G8325" s="7">
        <f>Data[[#This Row],[Tintern ]]-Data[[#This Row],[temperatuur]]</f>
        <v>-1.452361344537815</v>
      </c>
      <c r="H8325" s="7">
        <f>ROUND(IF(Data[[#This Row],[deltaT]]&gt;0,(Data[[#This Row],[Tintern ]]-Data[[#This Row],[temperatuur]])*Uitgangspunten!$B$9,0),1)</f>
        <v>0</v>
      </c>
      <c r="I8325"/>
      <c r="J8325"/>
      <c r="K8325" s="6"/>
      <c r="O8325" s="5"/>
      <c r="P8325" s="8"/>
      <c r="U8325"/>
      <c r="V8325"/>
    </row>
    <row r="8326" spans="1:22" x14ac:dyDescent="0.25">
      <c r="A8326">
        <v>2011</v>
      </c>
      <c r="B8326">
        <v>9</v>
      </c>
      <c r="C8326">
        <v>9</v>
      </c>
      <c r="D8326">
        <v>6</v>
      </c>
      <c r="E8326" s="13">
        <v>16.400000000000002</v>
      </c>
      <c r="F8326" s="7">
        <f>(((20-15)/(MIN($E$2:$E$8761)-15))*Data[[#This Row],[temperatuur]])+18.151</f>
        <v>14.705621848739495</v>
      </c>
      <c r="G8326" s="7">
        <f>Data[[#This Row],[Tintern ]]-Data[[#This Row],[temperatuur]]</f>
        <v>-1.6943781512605067</v>
      </c>
      <c r="H8326" s="7">
        <f>ROUND(IF(Data[[#This Row],[deltaT]]&gt;0,(Data[[#This Row],[Tintern ]]-Data[[#This Row],[temperatuur]])*Uitgangspunten!$B$9,0),1)</f>
        <v>0</v>
      </c>
      <c r="I8326"/>
      <c r="J8326"/>
      <c r="K8326" s="6"/>
      <c r="O8326" s="5"/>
      <c r="P8326" s="8"/>
      <c r="U8326"/>
      <c r="V8326"/>
    </row>
    <row r="8327" spans="1:22" x14ac:dyDescent="0.25">
      <c r="A8327">
        <v>2011</v>
      </c>
      <c r="B8327">
        <v>9</v>
      </c>
      <c r="C8327">
        <v>9</v>
      </c>
      <c r="D8327">
        <v>7</v>
      </c>
      <c r="E8327" s="13">
        <v>16.600000000000001</v>
      </c>
      <c r="F8327" s="7">
        <f>(((20-15)/(MIN($E$2:$E$8761)-15))*Data[[#This Row],[temperatuur]])+18.151</f>
        <v>14.663605042016806</v>
      </c>
      <c r="G8327" s="7">
        <f>Data[[#This Row],[Tintern ]]-Data[[#This Row],[temperatuur]]</f>
        <v>-1.9363949579831949</v>
      </c>
      <c r="H8327" s="7">
        <f>ROUND(IF(Data[[#This Row],[deltaT]]&gt;0,(Data[[#This Row],[Tintern ]]-Data[[#This Row],[temperatuur]])*Uitgangspunten!$B$9,0),1)</f>
        <v>0</v>
      </c>
      <c r="I8327"/>
      <c r="J8327"/>
      <c r="K8327" s="6"/>
      <c r="O8327" s="5"/>
      <c r="P8327" s="8"/>
      <c r="U8327"/>
      <c r="V8327"/>
    </row>
    <row r="8328" spans="1:22" x14ac:dyDescent="0.25">
      <c r="A8328">
        <v>2011</v>
      </c>
      <c r="B8328">
        <v>9</v>
      </c>
      <c r="C8328">
        <v>9</v>
      </c>
      <c r="D8328">
        <v>8</v>
      </c>
      <c r="E8328" s="13">
        <v>17.3</v>
      </c>
      <c r="F8328" s="7">
        <f>(((20-15)/(MIN($E$2:$E$8761)-15))*Data[[#This Row],[temperatuur]])+18.151</f>
        <v>14.516546218487395</v>
      </c>
      <c r="G8328" s="7">
        <f>Data[[#This Row],[Tintern ]]-Data[[#This Row],[temperatuur]]</f>
        <v>-2.7834537815126055</v>
      </c>
      <c r="H8328" s="7">
        <f>ROUND(IF(Data[[#This Row],[deltaT]]&gt;0,(Data[[#This Row],[Tintern ]]-Data[[#This Row],[temperatuur]])*Uitgangspunten!$B$9,0),1)</f>
        <v>0</v>
      </c>
      <c r="I8328"/>
      <c r="J8328"/>
      <c r="K8328" s="6"/>
      <c r="O8328" s="5"/>
      <c r="P8328" s="8"/>
      <c r="U8328"/>
      <c r="V8328"/>
    </row>
    <row r="8329" spans="1:22" x14ac:dyDescent="0.25">
      <c r="A8329">
        <v>2011</v>
      </c>
      <c r="B8329">
        <v>9</v>
      </c>
      <c r="C8329">
        <v>9</v>
      </c>
      <c r="D8329">
        <v>9</v>
      </c>
      <c r="E8329" s="13">
        <v>17.3</v>
      </c>
      <c r="F8329" s="7">
        <f>(((20-15)/(MIN($E$2:$E$8761)-15))*Data[[#This Row],[temperatuur]])+18.151</f>
        <v>14.516546218487395</v>
      </c>
      <c r="G8329" s="7">
        <f>Data[[#This Row],[Tintern ]]-Data[[#This Row],[temperatuur]]</f>
        <v>-2.7834537815126055</v>
      </c>
      <c r="H8329" s="7">
        <f>ROUND(IF(Data[[#This Row],[deltaT]]&gt;0,(Data[[#This Row],[Tintern ]]-Data[[#This Row],[temperatuur]])*Uitgangspunten!$B$9,0),1)</f>
        <v>0</v>
      </c>
      <c r="I8329"/>
      <c r="J8329"/>
      <c r="K8329" s="6"/>
      <c r="O8329" s="5"/>
      <c r="P8329" s="8"/>
      <c r="U8329"/>
      <c r="V8329"/>
    </row>
    <row r="8330" spans="1:22" x14ac:dyDescent="0.25">
      <c r="A8330">
        <v>2011</v>
      </c>
      <c r="B8330">
        <v>9</v>
      </c>
      <c r="C8330">
        <v>9</v>
      </c>
      <c r="D8330">
        <v>10</v>
      </c>
      <c r="E8330" s="13">
        <v>17.2</v>
      </c>
      <c r="F8330" s="7">
        <f>(((20-15)/(MIN($E$2:$E$8761)-15))*Data[[#This Row],[temperatuur]])+18.151</f>
        <v>14.53755462184874</v>
      </c>
      <c r="G8330" s="7">
        <f>Data[[#This Row],[Tintern ]]-Data[[#This Row],[temperatuur]]</f>
        <v>-2.6624453781512596</v>
      </c>
      <c r="H8330" s="7">
        <f>ROUND(IF(Data[[#This Row],[deltaT]]&gt;0,(Data[[#This Row],[Tintern ]]-Data[[#This Row],[temperatuur]])*Uitgangspunten!$B$9,0),1)</f>
        <v>0</v>
      </c>
      <c r="I8330">
        <f>(MAX(E8306:E8329)+MIN(E8306:E8329))/20</f>
        <v>1.6149999999999998</v>
      </c>
      <c r="J8330"/>
      <c r="K8330" s="6"/>
      <c r="O8330" s="5"/>
      <c r="P8330" s="8"/>
      <c r="U8330"/>
      <c r="V8330"/>
    </row>
    <row r="8331" spans="1:22" x14ac:dyDescent="0.25">
      <c r="A8331">
        <v>2011</v>
      </c>
      <c r="B8331">
        <v>9</v>
      </c>
      <c r="C8331">
        <v>9</v>
      </c>
      <c r="D8331">
        <v>11</v>
      </c>
      <c r="E8331" s="13">
        <v>18.100000000000001</v>
      </c>
      <c r="F8331" s="7">
        <f>(((20-15)/(MIN($E$2:$E$8761)-15))*Data[[#This Row],[temperatuur]])+18.151</f>
        <v>14.348478991596638</v>
      </c>
      <c r="G8331" s="7">
        <f>Data[[#This Row],[Tintern ]]-Data[[#This Row],[temperatuur]]</f>
        <v>-3.7515210084033637</v>
      </c>
      <c r="H8331" s="7">
        <f>ROUND(IF(Data[[#This Row],[deltaT]]&gt;0,(Data[[#This Row],[Tintern ]]-Data[[#This Row],[temperatuur]])*Uitgangspunten!$B$9,0),1)</f>
        <v>0</v>
      </c>
      <c r="I8331"/>
      <c r="J8331"/>
      <c r="K8331" s="6"/>
      <c r="O8331" s="5"/>
      <c r="P8331" s="8"/>
      <c r="U8331"/>
      <c r="V8331"/>
    </row>
    <row r="8332" spans="1:22" x14ac:dyDescent="0.25">
      <c r="A8332">
        <v>2011</v>
      </c>
      <c r="B8332">
        <v>9</v>
      </c>
      <c r="C8332">
        <v>9</v>
      </c>
      <c r="D8332">
        <v>12</v>
      </c>
      <c r="E8332" s="13">
        <v>18.7</v>
      </c>
      <c r="F8332" s="7">
        <f>(((20-15)/(MIN($E$2:$E$8761)-15))*Data[[#This Row],[temperatuur]])+18.151</f>
        <v>14.222428571428571</v>
      </c>
      <c r="G8332" s="7">
        <f>Data[[#This Row],[Tintern ]]-Data[[#This Row],[temperatuur]]</f>
        <v>-4.4775714285714283</v>
      </c>
      <c r="H8332" s="7">
        <f>ROUND(IF(Data[[#This Row],[deltaT]]&gt;0,(Data[[#This Row],[Tintern ]]-Data[[#This Row],[temperatuur]])*Uitgangspunten!$B$9,0),1)</f>
        <v>0</v>
      </c>
      <c r="I8332"/>
      <c r="J8332"/>
      <c r="K8332" s="6"/>
      <c r="O8332" s="5"/>
      <c r="P8332" s="8"/>
      <c r="U8332"/>
      <c r="V8332"/>
    </row>
    <row r="8333" spans="1:22" x14ac:dyDescent="0.25">
      <c r="A8333">
        <v>2011</v>
      </c>
      <c r="B8333">
        <v>9</v>
      </c>
      <c r="C8333">
        <v>9</v>
      </c>
      <c r="D8333">
        <v>13</v>
      </c>
      <c r="E8333" s="13">
        <v>18.7</v>
      </c>
      <c r="F8333" s="7">
        <f>(((20-15)/(MIN($E$2:$E$8761)-15))*Data[[#This Row],[temperatuur]])+18.151</f>
        <v>14.222428571428571</v>
      </c>
      <c r="G8333" s="7">
        <f>Data[[#This Row],[Tintern ]]-Data[[#This Row],[temperatuur]]</f>
        <v>-4.4775714285714283</v>
      </c>
      <c r="H8333" s="7">
        <f>ROUND(IF(Data[[#This Row],[deltaT]]&gt;0,(Data[[#This Row],[Tintern ]]-Data[[#This Row],[temperatuur]])*Uitgangspunten!$B$9,0),1)</f>
        <v>0</v>
      </c>
      <c r="I8333"/>
      <c r="J8333"/>
      <c r="K8333" s="6"/>
      <c r="O8333" s="5"/>
      <c r="P8333" s="8"/>
      <c r="U8333"/>
      <c r="V8333"/>
    </row>
    <row r="8334" spans="1:22" x14ac:dyDescent="0.25">
      <c r="A8334">
        <v>2011</v>
      </c>
      <c r="B8334">
        <v>9</v>
      </c>
      <c r="C8334">
        <v>9</v>
      </c>
      <c r="D8334">
        <v>14</v>
      </c>
      <c r="E8334" s="13">
        <v>19.5</v>
      </c>
      <c r="F8334" s="7">
        <f>(((20-15)/(MIN($E$2:$E$8761)-15))*Data[[#This Row],[temperatuur]])+18.151</f>
        <v>14.054361344537815</v>
      </c>
      <c r="G8334" s="7">
        <f>Data[[#This Row],[Tintern ]]-Data[[#This Row],[temperatuur]]</f>
        <v>-5.4456386554621847</v>
      </c>
      <c r="H8334" s="7">
        <f>ROUND(IF(Data[[#This Row],[deltaT]]&gt;0,(Data[[#This Row],[Tintern ]]-Data[[#This Row],[temperatuur]])*Uitgangspunten!$B$9,0),1)</f>
        <v>0</v>
      </c>
      <c r="I8334"/>
      <c r="J8334"/>
      <c r="K8334" s="6"/>
      <c r="O8334" s="5"/>
      <c r="P8334" s="8"/>
      <c r="U8334"/>
      <c r="V8334"/>
    </row>
    <row r="8335" spans="1:22" x14ac:dyDescent="0.25">
      <c r="A8335">
        <v>2011</v>
      </c>
      <c r="B8335">
        <v>9</v>
      </c>
      <c r="C8335">
        <v>9</v>
      </c>
      <c r="D8335">
        <v>15</v>
      </c>
      <c r="E8335" s="13">
        <v>19.100000000000001</v>
      </c>
      <c r="F8335" s="7">
        <f>(((20-15)/(MIN($E$2:$E$8761)-15))*Data[[#This Row],[temperatuur]])+18.151</f>
        <v>14.138394957983193</v>
      </c>
      <c r="G8335" s="7">
        <f>Data[[#This Row],[Tintern ]]-Data[[#This Row],[temperatuur]]</f>
        <v>-4.9616050420168083</v>
      </c>
      <c r="H8335" s="7">
        <f>ROUND(IF(Data[[#This Row],[deltaT]]&gt;0,(Data[[#This Row],[Tintern ]]-Data[[#This Row],[temperatuur]])*Uitgangspunten!$B$9,0),1)</f>
        <v>0</v>
      </c>
      <c r="I8335"/>
      <c r="J8335"/>
      <c r="K8335" s="6"/>
      <c r="O8335" s="5"/>
      <c r="P8335" s="8"/>
      <c r="U8335"/>
      <c r="V8335"/>
    </row>
    <row r="8336" spans="1:22" x14ac:dyDescent="0.25">
      <c r="A8336">
        <v>2011</v>
      </c>
      <c r="B8336">
        <v>9</v>
      </c>
      <c r="C8336">
        <v>9</v>
      </c>
      <c r="D8336">
        <v>16</v>
      </c>
      <c r="E8336" s="13">
        <v>18.900000000000002</v>
      </c>
      <c r="F8336" s="7">
        <f>(((20-15)/(MIN($E$2:$E$8761)-15))*Data[[#This Row],[temperatuur]])+18.151</f>
        <v>14.180411764705882</v>
      </c>
      <c r="G8336" s="7">
        <f>Data[[#This Row],[Tintern ]]-Data[[#This Row],[temperatuur]]</f>
        <v>-4.7195882352941201</v>
      </c>
      <c r="H8336" s="7">
        <f>ROUND(IF(Data[[#This Row],[deltaT]]&gt;0,(Data[[#This Row],[Tintern ]]-Data[[#This Row],[temperatuur]])*Uitgangspunten!$B$9,0),1)</f>
        <v>0</v>
      </c>
      <c r="I8336"/>
      <c r="J8336"/>
      <c r="K8336" s="6"/>
      <c r="O8336" s="5"/>
      <c r="P8336" s="8"/>
      <c r="U8336"/>
      <c r="V8336"/>
    </row>
    <row r="8337" spans="1:22" x14ac:dyDescent="0.25">
      <c r="A8337">
        <v>2011</v>
      </c>
      <c r="B8337">
        <v>9</v>
      </c>
      <c r="C8337">
        <v>9</v>
      </c>
      <c r="D8337">
        <v>17</v>
      </c>
      <c r="E8337" s="13">
        <v>18.600000000000001</v>
      </c>
      <c r="F8337" s="7">
        <f>(((20-15)/(MIN($E$2:$E$8761)-15))*Data[[#This Row],[temperatuur]])+18.151</f>
        <v>14.243436974789915</v>
      </c>
      <c r="G8337" s="7">
        <f>Data[[#This Row],[Tintern ]]-Data[[#This Row],[temperatuur]]</f>
        <v>-4.356563025210086</v>
      </c>
      <c r="H8337" s="7">
        <f>ROUND(IF(Data[[#This Row],[deltaT]]&gt;0,(Data[[#This Row],[Tintern ]]-Data[[#This Row],[temperatuur]])*Uitgangspunten!$B$9,0),1)</f>
        <v>0</v>
      </c>
      <c r="I8337"/>
      <c r="J8337"/>
      <c r="K8337" s="6"/>
      <c r="O8337" s="5"/>
      <c r="P8337" s="8"/>
      <c r="U8337"/>
      <c r="V8337"/>
    </row>
    <row r="8338" spans="1:22" x14ac:dyDescent="0.25">
      <c r="A8338">
        <v>2011</v>
      </c>
      <c r="B8338">
        <v>9</v>
      </c>
      <c r="C8338">
        <v>9</v>
      </c>
      <c r="D8338">
        <v>18</v>
      </c>
      <c r="E8338" s="13">
        <v>18.2</v>
      </c>
      <c r="F8338" s="7">
        <f>(((20-15)/(MIN($E$2:$E$8761)-15))*Data[[#This Row],[temperatuur]])+18.151</f>
        <v>14.327470588235293</v>
      </c>
      <c r="G8338" s="7">
        <f>Data[[#This Row],[Tintern ]]-Data[[#This Row],[temperatuur]]</f>
        <v>-3.872529411764706</v>
      </c>
      <c r="H8338" s="7">
        <f>ROUND(IF(Data[[#This Row],[deltaT]]&gt;0,(Data[[#This Row],[Tintern ]]-Data[[#This Row],[temperatuur]])*Uitgangspunten!$B$9,0),1)</f>
        <v>0</v>
      </c>
      <c r="I8338"/>
      <c r="J8338"/>
      <c r="K8338" s="6"/>
      <c r="O8338" s="5"/>
      <c r="P8338" s="8"/>
      <c r="U8338"/>
      <c r="V8338"/>
    </row>
    <row r="8339" spans="1:22" x14ac:dyDescent="0.25">
      <c r="A8339">
        <v>2011</v>
      </c>
      <c r="B8339">
        <v>9</v>
      </c>
      <c r="C8339">
        <v>9</v>
      </c>
      <c r="D8339">
        <v>19</v>
      </c>
      <c r="E8339" s="13">
        <v>17.7</v>
      </c>
      <c r="F8339" s="7">
        <f>(((20-15)/(MIN($E$2:$E$8761)-15))*Data[[#This Row],[temperatuur]])+18.151</f>
        <v>14.432512605042017</v>
      </c>
      <c r="G8339" s="7">
        <f>Data[[#This Row],[Tintern ]]-Data[[#This Row],[temperatuur]]</f>
        <v>-3.2674873949579819</v>
      </c>
      <c r="H8339" s="7">
        <f>ROUND(IF(Data[[#This Row],[deltaT]]&gt;0,(Data[[#This Row],[Tintern ]]-Data[[#This Row],[temperatuur]])*Uitgangspunten!$B$9,0),1)</f>
        <v>0</v>
      </c>
      <c r="I8339"/>
      <c r="J8339"/>
      <c r="K8339" s="6"/>
      <c r="O8339" s="5"/>
      <c r="P8339" s="8"/>
      <c r="U8339"/>
      <c r="V8339"/>
    </row>
    <row r="8340" spans="1:22" x14ac:dyDescent="0.25">
      <c r="A8340">
        <v>2011</v>
      </c>
      <c r="B8340">
        <v>9</v>
      </c>
      <c r="C8340">
        <v>9</v>
      </c>
      <c r="D8340">
        <v>20</v>
      </c>
      <c r="E8340" s="13">
        <v>17.7</v>
      </c>
      <c r="F8340" s="7">
        <f>(((20-15)/(MIN($E$2:$E$8761)-15))*Data[[#This Row],[temperatuur]])+18.151</f>
        <v>14.432512605042017</v>
      </c>
      <c r="G8340" s="7">
        <f>Data[[#This Row],[Tintern ]]-Data[[#This Row],[temperatuur]]</f>
        <v>-3.2674873949579819</v>
      </c>
      <c r="H8340" s="7">
        <f>ROUND(IF(Data[[#This Row],[deltaT]]&gt;0,(Data[[#This Row],[Tintern ]]-Data[[#This Row],[temperatuur]])*Uitgangspunten!$B$9,0),1)</f>
        <v>0</v>
      </c>
      <c r="I8340"/>
      <c r="J8340"/>
      <c r="K8340" s="6"/>
      <c r="O8340" s="5"/>
      <c r="P8340" s="8"/>
      <c r="U8340"/>
      <c r="V8340"/>
    </row>
    <row r="8341" spans="1:22" x14ac:dyDescent="0.25">
      <c r="A8341">
        <v>2011</v>
      </c>
      <c r="B8341">
        <v>9</v>
      </c>
      <c r="C8341">
        <v>9</v>
      </c>
      <c r="D8341">
        <v>21</v>
      </c>
      <c r="E8341" s="13">
        <v>17.7</v>
      </c>
      <c r="F8341" s="7">
        <f>(((20-15)/(MIN($E$2:$E$8761)-15))*Data[[#This Row],[temperatuur]])+18.151</f>
        <v>14.432512605042017</v>
      </c>
      <c r="G8341" s="7">
        <f>Data[[#This Row],[Tintern ]]-Data[[#This Row],[temperatuur]]</f>
        <v>-3.2674873949579819</v>
      </c>
      <c r="H8341" s="7">
        <f>ROUND(IF(Data[[#This Row],[deltaT]]&gt;0,(Data[[#This Row],[Tintern ]]-Data[[#This Row],[temperatuur]])*Uitgangspunten!$B$9,0),1)</f>
        <v>0</v>
      </c>
      <c r="I8341"/>
      <c r="J8341"/>
      <c r="K8341" s="6"/>
      <c r="O8341" s="5"/>
      <c r="P8341" s="8"/>
      <c r="U8341"/>
      <c r="V8341"/>
    </row>
    <row r="8342" spans="1:22" x14ac:dyDescent="0.25">
      <c r="A8342">
        <v>2011</v>
      </c>
      <c r="B8342">
        <v>9</v>
      </c>
      <c r="C8342">
        <v>9</v>
      </c>
      <c r="D8342">
        <v>22</v>
      </c>
      <c r="E8342" s="13">
        <v>17.900000000000002</v>
      </c>
      <c r="F8342" s="7">
        <f>(((20-15)/(MIN($E$2:$E$8761)-15))*Data[[#This Row],[temperatuur]])+18.151</f>
        <v>14.390495798319327</v>
      </c>
      <c r="G8342" s="7">
        <f>Data[[#This Row],[Tintern ]]-Data[[#This Row],[temperatuur]]</f>
        <v>-3.5095042016806755</v>
      </c>
      <c r="H8342" s="7">
        <f>ROUND(IF(Data[[#This Row],[deltaT]]&gt;0,(Data[[#This Row],[Tintern ]]-Data[[#This Row],[temperatuur]])*Uitgangspunten!$B$9,0),1)</f>
        <v>0</v>
      </c>
      <c r="I8342"/>
      <c r="J8342"/>
      <c r="K8342" s="6"/>
      <c r="O8342" s="5"/>
      <c r="P8342" s="8"/>
      <c r="U8342"/>
      <c r="V8342"/>
    </row>
    <row r="8343" spans="1:22" x14ac:dyDescent="0.25">
      <c r="A8343">
        <v>2011</v>
      </c>
      <c r="B8343">
        <v>9</v>
      </c>
      <c r="C8343">
        <v>9</v>
      </c>
      <c r="D8343">
        <v>23</v>
      </c>
      <c r="E8343" s="13">
        <v>17.7</v>
      </c>
      <c r="F8343" s="7">
        <f>(((20-15)/(MIN($E$2:$E$8761)-15))*Data[[#This Row],[temperatuur]])+18.151</f>
        <v>14.432512605042017</v>
      </c>
      <c r="G8343" s="7">
        <f>Data[[#This Row],[Tintern ]]-Data[[#This Row],[temperatuur]]</f>
        <v>-3.2674873949579819</v>
      </c>
      <c r="H8343" s="7">
        <f>ROUND(IF(Data[[#This Row],[deltaT]]&gt;0,(Data[[#This Row],[Tintern ]]-Data[[#This Row],[temperatuur]])*Uitgangspunten!$B$9,0),1)</f>
        <v>0</v>
      </c>
      <c r="I8343"/>
      <c r="J8343"/>
      <c r="K8343" s="6"/>
      <c r="O8343" s="5"/>
      <c r="P8343" s="8"/>
      <c r="U8343"/>
      <c r="V8343"/>
    </row>
    <row r="8344" spans="1:22" x14ac:dyDescent="0.25">
      <c r="A8344">
        <v>2011</v>
      </c>
      <c r="B8344">
        <v>9</v>
      </c>
      <c r="C8344">
        <v>9</v>
      </c>
      <c r="D8344">
        <v>24</v>
      </c>
      <c r="E8344" s="13">
        <v>16.7</v>
      </c>
      <c r="F8344" s="7">
        <f>(((20-15)/(MIN($E$2:$E$8761)-15))*Data[[#This Row],[temperatuur]])+18.151</f>
        <v>14.642596638655462</v>
      </c>
      <c r="G8344" s="7">
        <f>Data[[#This Row],[Tintern ]]-Data[[#This Row],[temperatuur]]</f>
        <v>-2.0574033613445373</v>
      </c>
      <c r="H8344" s="7">
        <f>ROUND(IF(Data[[#This Row],[deltaT]]&gt;0,(Data[[#This Row],[Tintern ]]-Data[[#This Row],[temperatuur]])*Uitgangspunten!$B$9,0),1)</f>
        <v>0</v>
      </c>
      <c r="I8344"/>
      <c r="J8344"/>
      <c r="K8344" s="6"/>
      <c r="O8344" s="5"/>
      <c r="P8344" s="8"/>
      <c r="U8344"/>
      <c r="V8344"/>
    </row>
    <row r="8345" spans="1:22" x14ac:dyDescent="0.25">
      <c r="A8345">
        <v>2011</v>
      </c>
      <c r="B8345">
        <v>9</v>
      </c>
      <c r="C8345">
        <v>10</v>
      </c>
      <c r="D8345">
        <v>1</v>
      </c>
      <c r="E8345" s="13">
        <v>16.100000000000001</v>
      </c>
      <c r="F8345" s="7">
        <f>(((20-15)/(MIN($E$2:$E$8761)-15))*Data[[#This Row],[temperatuur]])+18.151</f>
        <v>14.768647058823529</v>
      </c>
      <c r="G8345" s="7">
        <f>Data[[#This Row],[Tintern ]]-Data[[#This Row],[temperatuur]]</f>
        <v>-1.3313529411764726</v>
      </c>
      <c r="H8345" s="7">
        <f>ROUND(IF(Data[[#This Row],[deltaT]]&gt;0,(Data[[#This Row],[Tintern ]]-Data[[#This Row],[temperatuur]])*Uitgangspunten!$B$9,0),1)</f>
        <v>0</v>
      </c>
      <c r="I8345"/>
      <c r="J8345"/>
      <c r="K8345" s="6"/>
      <c r="O8345" s="5"/>
      <c r="P8345" s="8"/>
      <c r="U8345"/>
      <c r="V8345"/>
    </row>
    <row r="8346" spans="1:22" x14ac:dyDescent="0.25">
      <c r="A8346">
        <v>2011</v>
      </c>
      <c r="B8346">
        <v>9</v>
      </c>
      <c r="C8346">
        <v>10</v>
      </c>
      <c r="D8346">
        <v>2</v>
      </c>
      <c r="E8346" s="13">
        <v>16</v>
      </c>
      <c r="F8346" s="7">
        <f>(((20-15)/(MIN($E$2:$E$8761)-15))*Data[[#This Row],[temperatuur]])+18.151</f>
        <v>14.789655462184873</v>
      </c>
      <c r="G8346" s="7">
        <f>Data[[#This Row],[Tintern ]]-Data[[#This Row],[temperatuur]]</f>
        <v>-1.2103445378151267</v>
      </c>
      <c r="H8346" s="7">
        <f>ROUND(IF(Data[[#This Row],[deltaT]]&gt;0,(Data[[#This Row],[Tintern ]]-Data[[#This Row],[temperatuur]])*Uitgangspunten!$B$9,0),1)</f>
        <v>0</v>
      </c>
      <c r="I8346"/>
      <c r="J8346"/>
      <c r="K8346" s="6"/>
      <c r="O8346" s="5"/>
      <c r="P8346" s="8"/>
      <c r="U8346"/>
      <c r="V8346"/>
    </row>
    <row r="8347" spans="1:22" x14ac:dyDescent="0.25">
      <c r="A8347">
        <v>2011</v>
      </c>
      <c r="B8347">
        <v>9</v>
      </c>
      <c r="C8347">
        <v>10</v>
      </c>
      <c r="D8347">
        <v>3</v>
      </c>
      <c r="E8347" s="13">
        <v>16.100000000000001</v>
      </c>
      <c r="F8347" s="7">
        <f>(((20-15)/(MIN($E$2:$E$8761)-15))*Data[[#This Row],[temperatuur]])+18.151</f>
        <v>14.768647058823529</v>
      </c>
      <c r="G8347" s="7">
        <f>Data[[#This Row],[Tintern ]]-Data[[#This Row],[temperatuur]]</f>
        <v>-1.3313529411764726</v>
      </c>
      <c r="H8347" s="7">
        <f>ROUND(IF(Data[[#This Row],[deltaT]]&gt;0,(Data[[#This Row],[Tintern ]]-Data[[#This Row],[temperatuur]])*Uitgangspunten!$B$9,0),1)</f>
        <v>0</v>
      </c>
      <c r="I8347"/>
      <c r="J8347"/>
      <c r="K8347" s="6"/>
      <c r="O8347" s="5"/>
      <c r="P8347" s="8"/>
      <c r="U8347"/>
      <c r="V8347"/>
    </row>
    <row r="8348" spans="1:22" x14ac:dyDescent="0.25">
      <c r="A8348">
        <v>2011</v>
      </c>
      <c r="B8348">
        <v>9</v>
      </c>
      <c r="C8348">
        <v>10</v>
      </c>
      <c r="D8348">
        <v>4</v>
      </c>
      <c r="E8348" s="13">
        <v>16.7</v>
      </c>
      <c r="F8348" s="7">
        <f>(((20-15)/(MIN($E$2:$E$8761)-15))*Data[[#This Row],[temperatuur]])+18.151</f>
        <v>14.642596638655462</v>
      </c>
      <c r="G8348" s="7">
        <f>Data[[#This Row],[Tintern ]]-Data[[#This Row],[temperatuur]]</f>
        <v>-2.0574033613445373</v>
      </c>
      <c r="H8348" s="7">
        <f>ROUND(IF(Data[[#This Row],[deltaT]]&gt;0,(Data[[#This Row],[Tintern ]]-Data[[#This Row],[temperatuur]])*Uitgangspunten!$B$9,0),1)</f>
        <v>0</v>
      </c>
      <c r="I8348"/>
      <c r="J8348"/>
      <c r="K8348" s="6"/>
      <c r="O8348" s="5"/>
      <c r="P8348" s="8"/>
      <c r="U8348"/>
      <c r="V8348"/>
    </row>
    <row r="8349" spans="1:22" x14ac:dyDescent="0.25">
      <c r="A8349">
        <v>2011</v>
      </c>
      <c r="B8349">
        <v>9</v>
      </c>
      <c r="C8349">
        <v>10</v>
      </c>
      <c r="D8349">
        <v>5</v>
      </c>
      <c r="E8349" s="13">
        <v>17.100000000000001</v>
      </c>
      <c r="F8349" s="7">
        <f>(((20-15)/(MIN($E$2:$E$8761)-15))*Data[[#This Row],[temperatuur]])+18.151</f>
        <v>14.558563025210084</v>
      </c>
      <c r="G8349" s="7">
        <f>Data[[#This Row],[Tintern ]]-Data[[#This Row],[temperatuur]]</f>
        <v>-2.5414369747899173</v>
      </c>
      <c r="H8349" s="7">
        <f>ROUND(IF(Data[[#This Row],[deltaT]]&gt;0,(Data[[#This Row],[Tintern ]]-Data[[#This Row],[temperatuur]])*Uitgangspunten!$B$9,0),1)</f>
        <v>0</v>
      </c>
      <c r="I8349"/>
      <c r="J8349"/>
      <c r="K8349" s="6"/>
      <c r="O8349" s="5"/>
      <c r="P8349" s="8"/>
      <c r="U8349"/>
      <c r="V8349"/>
    </row>
    <row r="8350" spans="1:22" x14ac:dyDescent="0.25">
      <c r="A8350">
        <v>2011</v>
      </c>
      <c r="B8350">
        <v>9</v>
      </c>
      <c r="C8350">
        <v>10</v>
      </c>
      <c r="D8350">
        <v>6</v>
      </c>
      <c r="E8350" s="13">
        <v>17.600000000000001</v>
      </c>
      <c r="F8350" s="7">
        <f>(((20-15)/(MIN($E$2:$E$8761)-15))*Data[[#This Row],[temperatuur]])+18.151</f>
        <v>14.45352100840336</v>
      </c>
      <c r="G8350" s="7">
        <f>Data[[#This Row],[Tintern ]]-Data[[#This Row],[temperatuur]]</f>
        <v>-3.1464789915966414</v>
      </c>
      <c r="H8350" s="7">
        <f>ROUND(IF(Data[[#This Row],[deltaT]]&gt;0,(Data[[#This Row],[Tintern ]]-Data[[#This Row],[temperatuur]])*Uitgangspunten!$B$9,0),1)</f>
        <v>0</v>
      </c>
      <c r="I8350"/>
      <c r="J8350"/>
      <c r="K8350" s="6"/>
      <c r="O8350" s="5"/>
      <c r="P8350" s="8"/>
      <c r="U8350"/>
      <c r="V8350"/>
    </row>
    <row r="8351" spans="1:22" x14ac:dyDescent="0.25">
      <c r="A8351">
        <v>2011</v>
      </c>
      <c r="B8351">
        <v>9</v>
      </c>
      <c r="C8351">
        <v>10</v>
      </c>
      <c r="D8351">
        <v>7</v>
      </c>
      <c r="E8351" s="13">
        <v>18.600000000000001</v>
      </c>
      <c r="F8351" s="7">
        <f>(((20-15)/(MIN($E$2:$E$8761)-15))*Data[[#This Row],[temperatuur]])+18.151</f>
        <v>14.243436974789915</v>
      </c>
      <c r="G8351" s="7">
        <f>Data[[#This Row],[Tintern ]]-Data[[#This Row],[temperatuur]]</f>
        <v>-4.356563025210086</v>
      </c>
      <c r="H8351" s="7">
        <f>ROUND(IF(Data[[#This Row],[deltaT]]&gt;0,(Data[[#This Row],[Tintern ]]-Data[[#This Row],[temperatuur]])*Uitgangspunten!$B$9,0),1)</f>
        <v>0</v>
      </c>
      <c r="I8351"/>
      <c r="J8351"/>
      <c r="K8351" s="6"/>
      <c r="O8351" s="5"/>
      <c r="P8351" s="8"/>
      <c r="U8351"/>
      <c r="V8351"/>
    </row>
    <row r="8352" spans="1:22" x14ac:dyDescent="0.25">
      <c r="A8352">
        <v>2011</v>
      </c>
      <c r="B8352">
        <v>9</v>
      </c>
      <c r="C8352">
        <v>10</v>
      </c>
      <c r="D8352">
        <v>8</v>
      </c>
      <c r="E8352" s="13">
        <v>19.8</v>
      </c>
      <c r="F8352" s="7">
        <f>(((20-15)/(MIN($E$2:$E$8761)-15))*Data[[#This Row],[temperatuur]])+18.151</f>
        <v>13.991336134453782</v>
      </c>
      <c r="G8352" s="7">
        <f>Data[[#This Row],[Tintern ]]-Data[[#This Row],[temperatuur]]</f>
        <v>-5.8086638655462188</v>
      </c>
      <c r="H8352" s="7">
        <f>ROUND(IF(Data[[#This Row],[deltaT]]&gt;0,(Data[[#This Row],[Tintern ]]-Data[[#This Row],[temperatuur]])*Uitgangspunten!$B$9,0),1)</f>
        <v>0</v>
      </c>
      <c r="I8352"/>
      <c r="J8352"/>
      <c r="K8352" s="6"/>
      <c r="O8352" s="5"/>
      <c r="P8352" s="8"/>
      <c r="U8352"/>
      <c r="V8352"/>
    </row>
    <row r="8353" spans="1:22" x14ac:dyDescent="0.25">
      <c r="A8353">
        <v>2011</v>
      </c>
      <c r="B8353">
        <v>9</v>
      </c>
      <c r="C8353">
        <v>10</v>
      </c>
      <c r="D8353">
        <v>9</v>
      </c>
      <c r="E8353" s="13">
        <v>21.5</v>
      </c>
      <c r="F8353" s="7">
        <f>(((20-15)/(MIN($E$2:$E$8761)-15))*Data[[#This Row],[temperatuur]])+18.151</f>
        <v>13.634193277310924</v>
      </c>
      <c r="G8353" s="7">
        <f>Data[[#This Row],[Tintern ]]-Data[[#This Row],[temperatuur]]</f>
        <v>-7.8658067226890758</v>
      </c>
      <c r="H8353" s="7">
        <f>ROUND(IF(Data[[#This Row],[deltaT]]&gt;0,(Data[[#This Row],[Tintern ]]-Data[[#This Row],[temperatuur]])*Uitgangspunten!$B$9,0),1)</f>
        <v>0</v>
      </c>
      <c r="I8353"/>
      <c r="J8353"/>
      <c r="K8353" s="6"/>
      <c r="O8353" s="5"/>
      <c r="P8353" s="8"/>
      <c r="U8353"/>
      <c r="V8353"/>
    </row>
    <row r="8354" spans="1:22" x14ac:dyDescent="0.25">
      <c r="A8354">
        <v>2011</v>
      </c>
      <c r="B8354">
        <v>9</v>
      </c>
      <c r="C8354">
        <v>10</v>
      </c>
      <c r="D8354">
        <v>10</v>
      </c>
      <c r="E8354" s="13">
        <v>22.5</v>
      </c>
      <c r="F8354" s="7">
        <f>(((20-15)/(MIN($E$2:$E$8761)-15))*Data[[#This Row],[temperatuur]])+18.151</f>
        <v>13.42410924369748</v>
      </c>
      <c r="G8354" s="7">
        <f>Data[[#This Row],[Tintern ]]-Data[[#This Row],[temperatuur]]</f>
        <v>-9.0758907563025204</v>
      </c>
      <c r="H8354" s="7">
        <f>ROUND(IF(Data[[#This Row],[deltaT]]&gt;0,(Data[[#This Row],[Tintern ]]-Data[[#This Row],[temperatuur]])*Uitgangspunten!$B$9,0),1)</f>
        <v>0</v>
      </c>
      <c r="I8354">
        <f>(MAX(E8330:E8353)+MIN(E8330:E8353))/20</f>
        <v>1.875</v>
      </c>
      <c r="J8354"/>
      <c r="K8354" s="6"/>
      <c r="O8354" s="5"/>
      <c r="P8354" s="8"/>
      <c r="U8354"/>
      <c r="V8354"/>
    </row>
    <row r="8355" spans="1:22" x14ac:dyDescent="0.25">
      <c r="A8355">
        <v>2011</v>
      </c>
      <c r="B8355">
        <v>9</v>
      </c>
      <c r="C8355">
        <v>10</v>
      </c>
      <c r="D8355">
        <v>11</v>
      </c>
      <c r="E8355" s="13">
        <v>23.3</v>
      </c>
      <c r="F8355" s="7">
        <f>(((20-15)/(MIN($E$2:$E$8761)-15))*Data[[#This Row],[temperatuur]])+18.151</f>
        <v>13.256042016806722</v>
      </c>
      <c r="G8355" s="7">
        <f>Data[[#This Row],[Tintern ]]-Data[[#This Row],[temperatuur]]</f>
        <v>-10.043957983193279</v>
      </c>
      <c r="H8355" s="7">
        <f>ROUND(IF(Data[[#This Row],[deltaT]]&gt;0,(Data[[#This Row],[Tintern ]]-Data[[#This Row],[temperatuur]])*Uitgangspunten!$B$9,0),1)</f>
        <v>0</v>
      </c>
      <c r="I8355"/>
      <c r="J8355"/>
      <c r="K8355" s="6"/>
      <c r="O8355" s="5"/>
      <c r="P8355" s="8"/>
      <c r="U8355"/>
      <c r="V8355"/>
    </row>
    <row r="8356" spans="1:22" x14ac:dyDescent="0.25">
      <c r="A8356">
        <v>2011</v>
      </c>
      <c r="B8356">
        <v>9</v>
      </c>
      <c r="C8356">
        <v>10</v>
      </c>
      <c r="D8356">
        <v>12</v>
      </c>
      <c r="E8356" s="13">
        <v>24</v>
      </c>
      <c r="F8356" s="7">
        <f>(((20-15)/(MIN($E$2:$E$8761)-15))*Data[[#This Row],[temperatuur]])+18.151</f>
        <v>13.108983193277311</v>
      </c>
      <c r="G8356" s="7">
        <f>Data[[#This Row],[Tintern ]]-Data[[#This Row],[temperatuur]]</f>
        <v>-10.891016806722689</v>
      </c>
      <c r="H8356" s="7">
        <f>ROUND(IF(Data[[#This Row],[deltaT]]&gt;0,(Data[[#This Row],[Tintern ]]-Data[[#This Row],[temperatuur]])*Uitgangspunten!$B$9,0),1)</f>
        <v>0</v>
      </c>
      <c r="I8356"/>
      <c r="J8356"/>
      <c r="K8356" s="6"/>
      <c r="O8356" s="5"/>
      <c r="P8356" s="8"/>
      <c r="U8356"/>
      <c r="V8356"/>
    </row>
    <row r="8357" spans="1:22" x14ac:dyDescent="0.25">
      <c r="A8357">
        <v>2011</v>
      </c>
      <c r="B8357">
        <v>9</v>
      </c>
      <c r="C8357">
        <v>10</v>
      </c>
      <c r="D8357">
        <v>13</v>
      </c>
      <c r="E8357" s="13">
        <v>24.700000000000003</v>
      </c>
      <c r="F8357" s="7">
        <f>(((20-15)/(MIN($E$2:$E$8761)-15))*Data[[#This Row],[temperatuur]])+18.151</f>
        <v>12.961924369747898</v>
      </c>
      <c r="G8357" s="7">
        <f>Data[[#This Row],[Tintern ]]-Data[[#This Row],[temperatuur]]</f>
        <v>-11.738075630252105</v>
      </c>
      <c r="H8357" s="7">
        <f>ROUND(IF(Data[[#This Row],[deltaT]]&gt;0,(Data[[#This Row],[Tintern ]]-Data[[#This Row],[temperatuur]])*Uitgangspunten!$B$9,0),1)</f>
        <v>0</v>
      </c>
      <c r="I8357"/>
      <c r="J8357"/>
      <c r="K8357" s="6"/>
      <c r="O8357" s="5"/>
      <c r="P8357" s="8"/>
      <c r="U8357"/>
      <c r="V8357"/>
    </row>
    <row r="8358" spans="1:22" x14ac:dyDescent="0.25">
      <c r="A8358">
        <v>2011</v>
      </c>
      <c r="B8358">
        <v>9</v>
      </c>
      <c r="C8358">
        <v>10</v>
      </c>
      <c r="D8358">
        <v>14</v>
      </c>
      <c r="E8358" s="13">
        <v>24.900000000000002</v>
      </c>
      <c r="F8358" s="7">
        <f>(((20-15)/(MIN($E$2:$E$8761)-15))*Data[[#This Row],[temperatuur]])+18.151</f>
        <v>12.919907563025209</v>
      </c>
      <c r="G8358" s="7">
        <f>Data[[#This Row],[Tintern ]]-Data[[#This Row],[temperatuur]]</f>
        <v>-11.980092436974793</v>
      </c>
      <c r="H8358" s="7">
        <f>ROUND(IF(Data[[#This Row],[deltaT]]&gt;0,(Data[[#This Row],[Tintern ]]-Data[[#This Row],[temperatuur]])*Uitgangspunten!$B$9,0),1)</f>
        <v>0</v>
      </c>
      <c r="I8358"/>
      <c r="J8358"/>
      <c r="K8358" s="6"/>
      <c r="O8358" s="5"/>
      <c r="P8358" s="8"/>
      <c r="U8358"/>
      <c r="V8358"/>
    </row>
    <row r="8359" spans="1:22" x14ac:dyDescent="0.25">
      <c r="A8359">
        <v>2011</v>
      </c>
      <c r="B8359">
        <v>9</v>
      </c>
      <c r="C8359">
        <v>10</v>
      </c>
      <c r="D8359">
        <v>15</v>
      </c>
      <c r="E8359" s="13">
        <v>24.700000000000003</v>
      </c>
      <c r="F8359" s="7">
        <f>(((20-15)/(MIN($E$2:$E$8761)-15))*Data[[#This Row],[temperatuur]])+18.151</f>
        <v>12.961924369747898</v>
      </c>
      <c r="G8359" s="7">
        <f>Data[[#This Row],[Tintern ]]-Data[[#This Row],[temperatuur]]</f>
        <v>-11.738075630252105</v>
      </c>
      <c r="H8359" s="7">
        <f>ROUND(IF(Data[[#This Row],[deltaT]]&gt;0,(Data[[#This Row],[Tintern ]]-Data[[#This Row],[temperatuur]])*Uitgangspunten!$B$9,0),1)</f>
        <v>0</v>
      </c>
      <c r="I8359"/>
      <c r="J8359"/>
      <c r="K8359" s="6"/>
      <c r="O8359" s="5"/>
      <c r="P8359" s="8"/>
      <c r="U8359"/>
      <c r="V8359"/>
    </row>
    <row r="8360" spans="1:22" x14ac:dyDescent="0.25">
      <c r="A8360">
        <v>2011</v>
      </c>
      <c r="B8360">
        <v>9</v>
      </c>
      <c r="C8360">
        <v>10</v>
      </c>
      <c r="D8360">
        <v>16</v>
      </c>
      <c r="E8360" s="13">
        <v>24.5</v>
      </c>
      <c r="F8360" s="7">
        <f>(((20-15)/(MIN($E$2:$E$8761)-15))*Data[[#This Row],[temperatuur]])+18.151</f>
        <v>13.003941176470587</v>
      </c>
      <c r="G8360" s="7">
        <f>Data[[#This Row],[Tintern ]]-Data[[#This Row],[temperatuur]]</f>
        <v>-11.496058823529413</v>
      </c>
      <c r="H8360" s="7">
        <f>ROUND(IF(Data[[#This Row],[deltaT]]&gt;0,(Data[[#This Row],[Tintern ]]-Data[[#This Row],[temperatuur]])*Uitgangspunten!$B$9,0),1)</f>
        <v>0</v>
      </c>
      <c r="I8360"/>
      <c r="J8360"/>
      <c r="K8360" s="6"/>
      <c r="O8360" s="5"/>
      <c r="P8360" s="8"/>
      <c r="U8360"/>
      <c r="V8360"/>
    </row>
    <row r="8361" spans="1:22" x14ac:dyDescent="0.25">
      <c r="A8361">
        <v>2011</v>
      </c>
      <c r="B8361">
        <v>9</v>
      </c>
      <c r="C8361">
        <v>10</v>
      </c>
      <c r="D8361">
        <v>17</v>
      </c>
      <c r="E8361" s="13">
        <v>24</v>
      </c>
      <c r="F8361" s="7">
        <f>(((20-15)/(MIN($E$2:$E$8761)-15))*Data[[#This Row],[temperatuur]])+18.151</f>
        <v>13.108983193277311</v>
      </c>
      <c r="G8361" s="7">
        <f>Data[[#This Row],[Tintern ]]-Data[[#This Row],[temperatuur]]</f>
        <v>-10.891016806722689</v>
      </c>
      <c r="H8361" s="7">
        <f>ROUND(IF(Data[[#This Row],[deltaT]]&gt;0,(Data[[#This Row],[Tintern ]]-Data[[#This Row],[temperatuur]])*Uitgangspunten!$B$9,0),1)</f>
        <v>0</v>
      </c>
      <c r="I8361"/>
      <c r="J8361"/>
      <c r="K8361" s="6"/>
      <c r="O8361" s="5"/>
      <c r="P8361" s="8"/>
      <c r="U8361"/>
      <c r="V8361"/>
    </row>
    <row r="8362" spans="1:22" x14ac:dyDescent="0.25">
      <c r="A8362">
        <v>2011</v>
      </c>
      <c r="B8362">
        <v>9</v>
      </c>
      <c r="C8362">
        <v>10</v>
      </c>
      <c r="D8362">
        <v>18</v>
      </c>
      <c r="E8362" s="13">
        <v>23.400000000000002</v>
      </c>
      <c r="F8362" s="7">
        <f>(((20-15)/(MIN($E$2:$E$8761)-15))*Data[[#This Row],[temperatuur]])+18.151</f>
        <v>13.235033613445378</v>
      </c>
      <c r="G8362" s="7">
        <f>Data[[#This Row],[Tintern ]]-Data[[#This Row],[temperatuur]]</f>
        <v>-10.164966386554624</v>
      </c>
      <c r="H8362" s="7">
        <f>ROUND(IF(Data[[#This Row],[deltaT]]&gt;0,(Data[[#This Row],[Tintern ]]-Data[[#This Row],[temperatuur]])*Uitgangspunten!$B$9,0),1)</f>
        <v>0</v>
      </c>
      <c r="I8362"/>
      <c r="J8362"/>
      <c r="K8362" s="6"/>
      <c r="O8362" s="5"/>
      <c r="P8362" s="8"/>
      <c r="U8362"/>
      <c r="V8362"/>
    </row>
    <row r="8363" spans="1:22" x14ac:dyDescent="0.25">
      <c r="A8363">
        <v>2011</v>
      </c>
      <c r="B8363">
        <v>9</v>
      </c>
      <c r="C8363">
        <v>10</v>
      </c>
      <c r="D8363">
        <v>19</v>
      </c>
      <c r="E8363" s="13">
        <v>23.1</v>
      </c>
      <c r="F8363" s="7">
        <f>(((20-15)/(MIN($E$2:$E$8761)-15))*Data[[#This Row],[temperatuur]])+18.151</f>
        <v>13.298058823529411</v>
      </c>
      <c r="G8363" s="7">
        <f>Data[[#This Row],[Tintern ]]-Data[[#This Row],[temperatuur]]</f>
        <v>-9.8019411764705904</v>
      </c>
      <c r="H8363" s="7">
        <f>ROUND(IF(Data[[#This Row],[deltaT]]&gt;0,(Data[[#This Row],[Tintern ]]-Data[[#This Row],[temperatuur]])*Uitgangspunten!$B$9,0),1)</f>
        <v>0</v>
      </c>
      <c r="I8363"/>
      <c r="J8363"/>
      <c r="K8363" s="6"/>
      <c r="O8363" s="5"/>
      <c r="P8363" s="8"/>
      <c r="U8363"/>
      <c r="V8363"/>
    </row>
    <row r="8364" spans="1:22" x14ac:dyDescent="0.25">
      <c r="A8364">
        <v>2011</v>
      </c>
      <c r="B8364">
        <v>9</v>
      </c>
      <c r="C8364">
        <v>10</v>
      </c>
      <c r="D8364">
        <v>20</v>
      </c>
      <c r="E8364" s="13">
        <v>22.3</v>
      </c>
      <c r="F8364" s="7">
        <f>(((20-15)/(MIN($E$2:$E$8761)-15))*Data[[#This Row],[temperatuur]])+18.151</f>
        <v>13.466126050420169</v>
      </c>
      <c r="G8364" s="7">
        <f>Data[[#This Row],[Tintern ]]-Data[[#This Row],[temperatuur]]</f>
        <v>-8.8338739495798322</v>
      </c>
      <c r="H8364" s="7">
        <f>ROUND(IF(Data[[#This Row],[deltaT]]&gt;0,(Data[[#This Row],[Tintern ]]-Data[[#This Row],[temperatuur]])*Uitgangspunten!$B$9,0),1)</f>
        <v>0</v>
      </c>
      <c r="I8364"/>
      <c r="J8364"/>
      <c r="K8364" s="6"/>
      <c r="O8364" s="5"/>
      <c r="P8364" s="8"/>
      <c r="U8364"/>
      <c r="V8364"/>
    </row>
    <row r="8365" spans="1:22" x14ac:dyDescent="0.25">
      <c r="A8365">
        <v>2011</v>
      </c>
      <c r="B8365">
        <v>9</v>
      </c>
      <c r="C8365">
        <v>10</v>
      </c>
      <c r="D8365">
        <v>21</v>
      </c>
      <c r="E8365" s="13">
        <v>19</v>
      </c>
      <c r="F8365" s="7">
        <f>(((20-15)/(MIN($E$2:$E$8761)-15))*Data[[#This Row],[temperatuur]])+18.151</f>
        <v>14.159403361344538</v>
      </c>
      <c r="G8365" s="7">
        <f>Data[[#This Row],[Tintern ]]-Data[[#This Row],[temperatuur]]</f>
        <v>-4.8405966386554624</v>
      </c>
      <c r="H8365" s="7">
        <f>ROUND(IF(Data[[#This Row],[deltaT]]&gt;0,(Data[[#This Row],[Tintern ]]-Data[[#This Row],[temperatuur]])*Uitgangspunten!$B$9,0),1)</f>
        <v>0</v>
      </c>
      <c r="I8365"/>
      <c r="J8365"/>
      <c r="K8365" s="6"/>
      <c r="O8365" s="5"/>
      <c r="P8365" s="8"/>
      <c r="U8365"/>
      <c r="V8365"/>
    </row>
    <row r="8366" spans="1:22" x14ac:dyDescent="0.25">
      <c r="A8366">
        <v>2011</v>
      </c>
      <c r="B8366">
        <v>9</v>
      </c>
      <c r="C8366">
        <v>10</v>
      </c>
      <c r="D8366">
        <v>22</v>
      </c>
      <c r="E8366" s="13">
        <v>19</v>
      </c>
      <c r="F8366" s="7">
        <f>(((20-15)/(MIN($E$2:$E$8761)-15))*Data[[#This Row],[temperatuur]])+18.151</f>
        <v>14.159403361344538</v>
      </c>
      <c r="G8366" s="7">
        <f>Data[[#This Row],[Tintern ]]-Data[[#This Row],[temperatuur]]</f>
        <v>-4.8405966386554624</v>
      </c>
      <c r="H8366" s="7">
        <f>ROUND(IF(Data[[#This Row],[deltaT]]&gt;0,(Data[[#This Row],[Tintern ]]-Data[[#This Row],[temperatuur]])*Uitgangspunten!$B$9,0),1)</f>
        <v>0</v>
      </c>
      <c r="I8366"/>
      <c r="J8366"/>
      <c r="K8366" s="6"/>
      <c r="O8366" s="5"/>
      <c r="P8366" s="8"/>
      <c r="U8366"/>
      <c r="V8366"/>
    </row>
    <row r="8367" spans="1:22" x14ac:dyDescent="0.25">
      <c r="A8367">
        <v>2011</v>
      </c>
      <c r="B8367">
        <v>9</v>
      </c>
      <c r="C8367">
        <v>10</v>
      </c>
      <c r="D8367">
        <v>23</v>
      </c>
      <c r="E8367" s="13">
        <v>18.8</v>
      </c>
      <c r="F8367" s="7">
        <f>(((20-15)/(MIN($E$2:$E$8761)-15))*Data[[#This Row],[temperatuur]])+18.151</f>
        <v>14.201420168067227</v>
      </c>
      <c r="G8367" s="7">
        <f>Data[[#This Row],[Tintern ]]-Data[[#This Row],[temperatuur]]</f>
        <v>-4.5985798319327742</v>
      </c>
      <c r="H8367" s="7">
        <f>ROUND(IF(Data[[#This Row],[deltaT]]&gt;0,(Data[[#This Row],[Tintern ]]-Data[[#This Row],[temperatuur]])*Uitgangspunten!$B$9,0),1)</f>
        <v>0</v>
      </c>
      <c r="I8367"/>
      <c r="J8367"/>
      <c r="K8367" s="6"/>
      <c r="O8367" s="5"/>
      <c r="P8367" s="8"/>
      <c r="U8367"/>
      <c r="V8367"/>
    </row>
    <row r="8368" spans="1:22" x14ac:dyDescent="0.25">
      <c r="A8368">
        <v>2011</v>
      </c>
      <c r="B8368">
        <v>9</v>
      </c>
      <c r="C8368">
        <v>10</v>
      </c>
      <c r="D8368">
        <v>24</v>
      </c>
      <c r="E8368" s="13">
        <v>18.3</v>
      </c>
      <c r="F8368" s="7">
        <f>(((20-15)/(MIN($E$2:$E$8761)-15))*Data[[#This Row],[temperatuur]])+18.151</f>
        <v>14.306462184873949</v>
      </c>
      <c r="G8368" s="7">
        <f>Data[[#This Row],[Tintern ]]-Data[[#This Row],[temperatuur]]</f>
        <v>-3.9935378151260519</v>
      </c>
      <c r="H8368" s="7">
        <f>ROUND(IF(Data[[#This Row],[deltaT]]&gt;0,(Data[[#This Row],[Tintern ]]-Data[[#This Row],[temperatuur]])*Uitgangspunten!$B$9,0),1)</f>
        <v>0</v>
      </c>
      <c r="I8368"/>
      <c r="J8368"/>
      <c r="K8368" s="6"/>
      <c r="O8368" s="5"/>
      <c r="P8368" s="8"/>
      <c r="U8368"/>
      <c r="V8368"/>
    </row>
    <row r="8369" spans="1:22" x14ac:dyDescent="0.25">
      <c r="A8369">
        <v>2011</v>
      </c>
      <c r="B8369">
        <v>9</v>
      </c>
      <c r="C8369">
        <v>11</v>
      </c>
      <c r="D8369">
        <v>1</v>
      </c>
      <c r="E8369" s="13">
        <v>18</v>
      </c>
      <c r="F8369" s="7">
        <f>(((20-15)/(MIN($E$2:$E$8761)-15))*Data[[#This Row],[temperatuur]])+18.151</f>
        <v>14.369487394957982</v>
      </c>
      <c r="G8369" s="7">
        <f>Data[[#This Row],[Tintern ]]-Data[[#This Row],[temperatuur]]</f>
        <v>-3.6305126050420178</v>
      </c>
      <c r="H8369" s="7">
        <f>ROUND(IF(Data[[#This Row],[deltaT]]&gt;0,(Data[[#This Row],[Tintern ]]-Data[[#This Row],[temperatuur]])*Uitgangspunten!$B$9,0),1)</f>
        <v>0</v>
      </c>
      <c r="I8369"/>
      <c r="J8369"/>
      <c r="K8369" s="6"/>
      <c r="O8369" s="5"/>
      <c r="P8369" s="8"/>
      <c r="U8369"/>
      <c r="V8369"/>
    </row>
    <row r="8370" spans="1:22" x14ac:dyDescent="0.25">
      <c r="A8370">
        <v>2011</v>
      </c>
      <c r="B8370">
        <v>9</v>
      </c>
      <c r="C8370">
        <v>11</v>
      </c>
      <c r="D8370">
        <v>2</v>
      </c>
      <c r="E8370" s="13">
        <v>17.7</v>
      </c>
      <c r="F8370" s="7">
        <f>(((20-15)/(MIN($E$2:$E$8761)-15))*Data[[#This Row],[temperatuur]])+18.151</f>
        <v>14.432512605042017</v>
      </c>
      <c r="G8370" s="7">
        <f>Data[[#This Row],[Tintern ]]-Data[[#This Row],[temperatuur]]</f>
        <v>-3.2674873949579819</v>
      </c>
      <c r="H8370" s="7">
        <f>ROUND(IF(Data[[#This Row],[deltaT]]&gt;0,(Data[[#This Row],[Tintern ]]-Data[[#This Row],[temperatuur]])*Uitgangspunten!$B$9,0),1)</f>
        <v>0</v>
      </c>
      <c r="I8370"/>
      <c r="J8370"/>
      <c r="K8370" s="6"/>
      <c r="O8370" s="5"/>
      <c r="P8370" s="8"/>
      <c r="U8370"/>
      <c r="V8370"/>
    </row>
    <row r="8371" spans="1:22" x14ac:dyDescent="0.25">
      <c r="A8371">
        <v>2011</v>
      </c>
      <c r="B8371">
        <v>9</v>
      </c>
      <c r="C8371">
        <v>11</v>
      </c>
      <c r="D8371">
        <v>3</v>
      </c>
      <c r="E8371" s="13">
        <v>17.3</v>
      </c>
      <c r="F8371" s="7">
        <f>(((20-15)/(MIN($E$2:$E$8761)-15))*Data[[#This Row],[temperatuur]])+18.151</f>
        <v>14.516546218487395</v>
      </c>
      <c r="G8371" s="7">
        <f>Data[[#This Row],[Tintern ]]-Data[[#This Row],[temperatuur]]</f>
        <v>-2.7834537815126055</v>
      </c>
      <c r="H8371" s="7">
        <f>ROUND(IF(Data[[#This Row],[deltaT]]&gt;0,(Data[[#This Row],[Tintern ]]-Data[[#This Row],[temperatuur]])*Uitgangspunten!$B$9,0),1)</f>
        <v>0</v>
      </c>
      <c r="I8371"/>
      <c r="J8371"/>
      <c r="K8371" s="6"/>
      <c r="O8371" s="5"/>
      <c r="P8371" s="8"/>
      <c r="U8371"/>
      <c r="V8371"/>
    </row>
    <row r="8372" spans="1:22" x14ac:dyDescent="0.25">
      <c r="A8372">
        <v>2011</v>
      </c>
      <c r="B8372">
        <v>9</v>
      </c>
      <c r="C8372">
        <v>11</v>
      </c>
      <c r="D8372">
        <v>4</v>
      </c>
      <c r="E8372" s="13">
        <v>16.8</v>
      </c>
      <c r="F8372" s="7">
        <f>(((20-15)/(MIN($E$2:$E$8761)-15))*Data[[#This Row],[temperatuur]])+18.151</f>
        <v>14.621588235294118</v>
      </c>
      <c r="G8372" s="7">
        <f>Data[[#This Row],[Tintern ]]-Data[[#This Row],[temperatuur]]</f>
        <v>-2.1784117647058832</v>
      </c>
      <c r="H8372" s="7">
        <f>ROUND(IF(Data[[#This Row],[deltaT]]&gt;0,(Data[[#This Row],[Tintern ]]-Data[[#This Row],[temperatuur]])*Uitgangspunten!$B$9,0),1)</f>
        <v>0</v>
      </c>
      <c r="I8372"/>
      <c r="J8372"/>
      <c r="K8372" s="6"/>
      <c r="O8372" s="5"/>
      <c r="P8372" s="8"/>
      <c r="U8372"/>
      <c r="V8372"/>
    </row>
    <row r="8373" spans="1:22" x14ac:dyDescent="0.25">
      <c r="A8373">
        <v>2011</v>
      </c>
      <c r="B8373">
        <v>9</v>
      </c>
      <c r="C8373">
        <v>11</v>
      </c>
      <c r="D8373">
        <v>5</v>
      </c>
      <c r="E8373" s="13">
        <v>16.2</v>
      </c>
      <c r="F8373" s="7">
        <f>(((20-15)/(MIN($E$2:$E$8761)-15))*Data[[#This Row],[temperatuur]])+18.151</f>
        <v>14.747638655462184</v>
      </c>
      <c r="G8373" s="7">
        <f>Data[[#This Row],[Tintern ]]-Data[[#This Row],[temperatuur]]</f>
        <v>-1.452361344537815</v>
      </c>
      <c r="H8373" s="7">
        <f>ROUND(IF(Data[[#This Row],[deltaT]]&gt;0,(Data[[#This Row],[Tintern ]]-Data[[#This Row],[temperatuur]])*Uitgangspunten!$B$9,0),1)</f>
        <v>0</v>
      </c>
      <c r="I8373"/>
      <c r="J8373"/>
      <c r="K8373" s="6"/>
      <c r="O8373" s="5"/>
      <c r="P8373" s="8"/>
      <c r="U8373"/>
      <c r="V8373"/>
    </row>
    <row r="8374" spans="1:22" x14ac:dyDescent="0.25">
      <c r="A8374">
        <v>2011</v>
      </c>
      <c r="B8374">
        <v>9</v>
      </c>
      <c r="C8374">
        <v>11</v>
      </c>
      <c r="D8374">
        <v>6</v>
      </c>
      <c r="E8374" s="13">
        <v>16.7</v>
      </c>
      <c r="F8374" s="7">
        <f>(((20-15)/(MIN($E$2:$E$8761)-15))*Data[[#This Row],[temperatuur]])+18.151</f>
        <v>14.642596638655462</v>
      </c>
      <c r="G8374" s="7">
        <f>Data[[#This Row],[Tintern ]]-Data[[#This Row],[temperatuur]]</f>
        <v>-2.0574033613445373</v>
      </c>
      <c r="H8374" s="7">
        <f>ROUND(IF(Data[[#This Row],[deltaT]]&gt;0,(Data[[#This Row],[Tintern ]]-Data[[#This Row],[temperatuur]])*Uitgangspunten!$B$9,0),1)</f>
        <v>0</v>
      </c>
      <c r="I8374"/>
      <c r="J8374"/>
      <c r="K8374" s="6"/>
      <c r="O8374" s="5"/>
      <c r="P8374" s="8"/>
      <c r="U8374"/>
      <c r="V8374"/>
    </row>
    <row r="8375" spans="1:22" x14ac:dyDescent="0.25">
      <c r="A8375">
        <v>2011</v>
      </c>
      <c r="B8375">
        <v>9</v>
      </c>
      <c r="C8375">
        <v>11</v>
      </c>
      <c r="D8375">
        <v>7</v>
      </c>
      <c r="E8375" s="13">
        <v>17.7</v>
      </c>
      <c r="F8375" s="7">
        <f>(((20-15)/(MIN($E$2:$E$8761)-15))*Data[[#This Row],[temperatuur]])+18.151</f>
        <v>14.432512605042017</v>
      </c>
      <c r="G8375" s="7">
        <f>Data[[#This Row],[Tintern ]]-Data[[#This Row],[temperatuur]]</f>
        <v>-3.2674873949579819</v>
      </c>
      <c r="H8375" s="7">
        <f>ROUND(IF(Data[[#This Row],[deltaT]]&gt;0,(Data[[#This Row],[Tintern ]]-Data[[#This Row],[temperatuur]])*Uitgangspunten!$B$9,0),1)</f>
        <v>0</v>
      </c>
      <c r="I8375"/>
      <c r="J8375"/>
      <c r="K8375" s="6"/>
      <c r="O8375" s="5"/>
      <c r="P8375" s="8"/>
      <c r="U8375"/>
      <c r="V8375"/>
    </row>
    <row r="8376" spans="1:22" x14ac:dyDescent="0.25">
      <c r="A8376">
        <v>2011</v>
      </c>
      <c r="B8376">
        <v>9</v>
      </c>
      <c r="C8376">
        <v>11</v>
      </c>
      <c r="D8376">
        <v>8</v>
      </c>
      <c r="E8376" s="13">
        <v>18.100000000000001</v>
      </c>
      <c r="F8376" s="7">
        <f>(((20-15)/(MIN($E$2:$E$8761)-15))*Data[[#This Row],[temperatuur]])+18.151</f>
        <v>14.348478991596638</v>
      </c>
      <c r="G8376" s="7">
        <f>Data[[#This Row],[Tintern ]]-Data[[#This Row],[temperatuur]]</f>
        <v>-3.7515210084033637</v>
      </c>
      <c r="H8376" s="7">
        <f>ROUND(IF(Data[[#This Row],[deltaT]]&gt;0,(Data[[#This Row],[Tintern ]]-Data[[#This Row],[temperatuur]])*Uitgangspunten!$B$9,0),1)</f>
        <v>0</v>
      </c>
      <c r="I8376"/>
      <c r="J8376"/>
      <c r="K8376" s="6"/>
      <c r="O8376" s="5"/>
      <c r="P8376" s="8"/>
      <c r="U8376"/>
      <c r="V8376"/>
    </row>
    <row r="8377" spans="1:22" x14ac:dyDescent="0.25">
      <c r="A8377">
        <v>2011</v>
      </c>
      <c r="B8377">
        <v>9</v>
      </c>
      <c r="C8377">
        <v>11</v>
      </c>
      <c r="D8377">
        <v>9</v>
      </c>
      <c r="E8377" s="13">
        <v>19.400000000000002</v>
      </c>
      <c r="F8377" s="7">
        <f>(((20-15)/(MIN($E$2:$E$8761)-15))*Data[[#This Row],[temperatuur]])+18.151</f>
        <v>14.07536974789916</v>
      </c>
      <c r="G8377" s="7">
        <f>Data[[#This Row],[Tintern ]]-Data[[#This Row],[temperatuur]]</f>
        <v>-5.3246302521008424</v>
      </c>
      <c r="H8377" s="7">
        <f>ROUND(IF(Data[[#This Row],[deltaT]]&gt;0,(Data[[#This Row],[Tintern ]]-Data[[#This Row],[temperatuur]])*Uitgangspunten!$B$9,0),1)</f>
        <v>0</v>
      </c>
      <c r="I8377"/>
      <c r="J8377"/>
      <c r="K8377" s="6"/>
      <c r="O8377" s="5"/>
      <c r="P8377" s="8"/>
      <c r="U8377"/>
      <c r="V8377"/>
    </row>
    <row r="8378" spans="1:22" x14ac:dyDescent="0.25">
      <c r="A8378">
        <v>2011</v>
      </c>
      <c r="B8378">
        <v>9</v>
      </c>
      <c r="C8378">
        <v>11</v>
      </c>
      <c r="D8378">
        <v>10</v>
      </c>
      <c r="E8378" s="13">
        <v>19.3</v>
      </c>
      <c r="F8378" s="7">
        <f>(((20-15)/(MIN($E$2:$E$8761)-15))*Data[[#This Row],[temperatuur]])+18.151</f>
        <v>14.096378151260504</v>
      </c>
      <c r="G8378" s="7">
        <f>Data[[#This Row],[Tintern ]]-Data[[#This Row],[temperatuur]]</f>
        <v>-5.2036218487394965</v>
      </c>
      <c r="H8378" s="7">
        <f>ROUND(IF(Data[[#This Row],[deltaT]]&gt;0,(Data[[#This Row],[Tintern ]]-Data[[#This Row],[temperatuur]])*Uitgangspunten!$B$9,0),1)</f>
        <v>0</v>
      </c>
      <c r="I8378">
        <f>(MAX(E8354:E8377)+MIN(E8354:E8377))/20</f>
        <v>2.0550000000000002</v>
      </c>
      <c r="J8378"/>
      <c r="K8378" s="6"/>
      <c r="O8378" s="5"/>
      <c r="P8378" s="8"/>
      <c r="U8378"/>
      <c r="V8378"/>
    </row>
    <row r="8379" spans="1:22" x14ac:dyDescent="0.25">
      <c r="A8379">
        <v>2011</v>
      </c>
      <c r="B8379">
        <v>9</v>
      </c>
      <c r="C8379">
        <v>11</v>
      </c>
      <c r="D8379">
        <v>11</v>
      </c>
      <c r="E8379" s="13">
        <v>19</v>
      </c>
      <c r="F8379" s="7">
        <f>(((20-15)/(MIN($E$2:$E$8761)-15))*Data[[#This Row],[temperatuur]])+18.151</f>
        <v>14.159403361344538</v>
      </c>
      <c r="G8379" s="7">
        <f>Data[[#This Row],[Tintern ]]-Data[[#This Row],[temperatuur]]</f>
        <v>-4.8405966386554624</v>
      </c>
      <c r="H8379" s="7">
        <f>ROUND(IF(Data[[#This Row],[deltaT]]&gt;0,(Data[[#This Row],[Tintern ]]-Data[[#This Row],[temperatuur]])*Uitgangspunten!$B$9,0),1)</f>
        <v>0</v>
      </c>
      <c r="I8379"/>
      <c r="J8379"/>
      <c r="K8379" s="6"/>
      <c r="O8379" s="5"/>
      <c r="P8379" s="8"/>
      <c r="U8379"/>
      <c r="V8379"/>
    </row>
    <row r="8380" spans="1:22" x14ac:dyDescent="0.25">
      <c r="A8380">
        <v>2011</v>
      </c>
      <c r="B8380">
        <v>9</v>
      </c>
      <c r="C8380">
        <v>11</v>
      </c>
      <c r="D8380">
        <v>12</v>
      </c>
      <c r="E8380" s="13">
        <v>18.900000000000002</v>
      </c>
      <c r="F8380" s="7">
        <f>(((20-15)/(MIN($E$2:$E$8761)-15))*Data[[#This Row],[temperatuur]])+18.151</f>
        <v>14.180411764705882</v>
      </c>
      <c r="G8380" s="7">
        <f>Data[[#This Row],[Tintern ]]-Data[[#This Row],[temperatuur]]</f>
        <v>-4.7195882352941201</v>
      </c>
      <c r="H8380" s="7">
        <f>ROUND(IF(Data[[#This Row],[deltaT]]&gt;0,(Data[[#This Row],[Tintern ]]-Data[[#This Row],[temperatuur]])*Uitgangspunten!$B$9,0),1)</f>
        <v>0</v>
      </c>
      <c r="I8380"/>
      <c r="J8380"/>
      <c r="K8380" s="6"/>
      <c r="O8380" s="5"/>
      <c r="P8380" s="8"/>
      <c r="U8380"/>
      <c r="V8380"/>
    </row>
    <row r="8381" spans="1:22" x14ac:dyDescent="0.25">
      <c r="A8381">
        <v>2011</v>
      </c>
      <c r="B8381">
        <v>9</v>
      </c>
      <c r="C8381">
        <v>11</v>
      </c>
      <c r="D8381">
        <v>13</v>
      </c>
      <c r="E8381" s="13">
        <v>18.7</v>
      </c>
      <c r="F8381" s="7">
        <f>(((20-15)/(MIN($E$2:$E$8761)-15))*Data[[#This Row],[temperatuur]])+18.151</f>
        <v>14.222428571428571</v>
      </c>
      <c r="G8381" s="7">
        <f>Data[[#This Row],[Tintern ]]-Data[[#This Row],[temperatuur]]</f>
        <v>-4.4775714285714283</v>
      </c>
      <c r="H8381" s="7">
        <f>ROUND(IF(Data[[#This Row],[deltaT]]&gt;0,(Data[[#This Row],[Tintern ]]-Data[[#This Row],[temperatuur]])*Uitgangspunten!$B$9,0),1)</f>
        <v>0</v>
      </c>
      <c r="I8381"/>
      <c r="J8381"/>
      <c r="K8381" s="6"/>
      <c r="O8381" s="5"/>
      <c r="P8381" s="8"/>
      <c r="U8381"/>
      <c r="V8381"/>
    </row>
    <row r="8382" spans="1:22" x14ac:dyDescent="0.25">
      <c r="A8382">
        <v>2011</v>
      </c>
      <c r="B8382">
        <v>9</v>
      </c>
      <c r="C8382">
        <v>11</v>
      </c>
      <c r="D8382">
        <v>14</v>
      </c>
      <c r="E8382" s="13">
        <v>18.900000000000002</v>
      </c>
      <c r="F8382" s="7">
        <f>(((20-15)/(MIN($E$2:$E$8761)-15))*Data[[#This Row],[temperatuur]])+18.151</f>
        <v>14.180411764705882</v>
      </c>
      <c r="G8382" s="7">
        <f>Data[[#This Row],[Tintern ]]-Data[[#This Row],[temperatuur]]</f>
        <v>-4.7195882352941201</v>
      </c>
      <c r="H8382" s="7">
        <f>ROUND(IF(Data[[#This Row],[deltaT]]&gt;0,(Data[[#This Row],[Tintern ]]-Data[[#This Row],[temperatuur]])*Uitgangspunten!$B$9,0),1)</f>
        <v>0</v>
      </c>
      <c r="I8382"/>
      <c r="J8382"/>
      <c r="K8382" s="6"/>
      <c r="O8382" s="5"/>
      <c r="P8382" s="8"/>
      <c r="U8382"/>
      <c r="V8382"/>
    </row>
    <row r="8383" spans="1:22" x14ac:dyDescent="0.25">
      <c r="A8383">
        <v>2011</v>
      </c>
      <c r="B8383">
        <v>9</v>
      </c>
      <c r="C8383">
        <v>11</v>
      </c>
      <c r="D8383">
        <v>15</v>
      </c>
      <c r="E8383" s="13">
        <v>19.200000000000003</v>
      </c>
      <c r="F8383" s="7">
        <f>(((20-15)/(MIN($E$2:$E$8761)-15))*Data[[#This Row],[temperatuur]])+18.151</f>
        <v>14.117386554621849</v>
      </c>
      <c r="G8383" s="7">
        <f>Data[[#This Row],[Tintern ]]-Data[[#This Row],[temperatuur]]</f>
        <v>-5.0826134453781542</v>
      </c>
      <c r="H8383" s="7">
        <f>ROUND(IF(Data[[#This Row],[deltaT]]&gt;0,(Data[[#This Row],[Tintern ]]-Data[[#This Row],[temperatuur]])*Uitgangspunten!$B$9,0),1)</f>
        <v>0</v>
      </c>
      <c r="I8383"/>
      <c r="J8383"/>
      <c r="K8383" s="6"/>
      <c r="O8383" s="5"/>
      <c r="P8383" s="8"/>
      <c r="U8383"/>
      <c r="V8383"/>
    </row>
    <row r="8384" spans="1:22" x14ac:dyDescent="0.25">
      <c r="A8384">
        <v>2011</v>
      </c>
      <c r="B8384">
        <v>9</v>
      </c>
      <c r="C8384">
        <v>11</v>
      </c>
      <c r="D8384">
        <v>16</v>
      </c>
      <c r="E8384" s="13">
        <v>17.100000000000001</v>
      </c>
      <c r="F8384" s="7">
        <f>(((20-15)/(MIN($E$2:$E$8761)-15))*Data[[#This Row],[temperatuur]])+18.151</f>
        <v>14.558563025210084</v>
      </c>
      <c r="G8384" s="7">
        <f>Data[[#This Row],[Tintern ]]-Data[[#This Row],[temperatuur]]</f>
        <v>-2.5414369747899173</v>
      </c>
      <c r="H8384" s="7">
        <f>ROUND(IF(Data[[#This Row],[deltaT]]&gt;0,(Data[[#This Row],[Tintern ]]-Data[[#This Row],[temperatuur]])*Uitgangspunten!$B$9,0),1)</f>
        <v>0</v>
      </c>
      <c r="I8384"/>
      <c r="J8384"/>
      <c r="K8384" s="6"/>
      <c r="O8384" s="5"/>
      <c r="P8384" s="8"/>
      <c r="U8384"/>
      <c r="V8384"/>
    </row>
    <row r="8385" spans="1:22" x14ac:dyDescent="0.25">
      <c r="A8385">
        <v>2011</v>
      </c>
      <c r="B8385">
        <v>9</v>
      </c>
      <c r="C8385">
        <v>11</v>
      </c>
      <c r="D8385">
        <v>17</v>
      </c>
      <c r="E8385" s="13">
        <v>17.400000000000002</v>
      </c>
      <c r="F8385" s="7">
        <f>(((20-15)/(MIN($E$2:$E$8761)-15))*Data[[#This Row],[temperatuur]])+18.151</f>
        <v>14.495537815126049</v>
      </c>
      <c r="G8385" s="7">
        <f>Data[[#This Row],[Tintern ]]-Data[[#This Row],[temperatuur]]</f>
        <v>-2.9044621848739531</v>
      </c>
      <c r="H8385" s="7">
        <f>ROUND(IF(Data[[#This Row],[deltaT]]&gt;0,(Data[[#This Row],[Tintern ]]-Data[[#This Row],[temperatuur]])*Uitgangspunten!$B$9,0),1)</f>
        <v>0</v>
      </c>
      <c r="I8385"/>
      <c r="J8385"/>
      <c r="K8385" s="6"/>
      <c r="O8385" s="5"/>
      <c r="P8385" s="8"/>
      <c r="U8385"/>
      <c r="V8385"/>
    </row>
    <row r="8386" spans="1:22" x14ac:dyDescent="0.25">
      <c r="A8386">
        <v>2011</v>
      </c>
      <c r="B8386">
        <v>9</v>
      </c>
      <c r="C8386">
        <v>11</v>
      </c>
      <c r="D8386">
        <v>18</v>
      </c>
      <c r="E8386" s="13">
        <v>15.100000000000001</v>
      </c>
      <c r="F8386" s="7">
        <f>(((20-15)/(MIN($E$2:$E$8761)-15))*Data[[#This Row],[temperatuur]])+18.151</f>
        <v>14.978731092436973</v>
      </c>
      <c r="G8386" s="7">
        <f>Data[[#This Row],[Tintern ]]-Data[[#This Row],[temperatuur]]</f>
        <v>-0.12126890756302799</v>
      </c>
      <c r="H8386" s="7">
        <f>ROUND(IF(Data[[#This Row],[deltaT]]&gt;0,(Data[[#This Row],[Tintern ]]-Data[[#This Row],[temperatuur]])*Uitgangspunten!$B$9,0),1)</f>
        <v>0</v>
      </c>
      <c r="I8386"/>
      <c r="J8386"/>
      <c r="K8386" s="6"/>
      <c r="O8386" s="5"/>
      <c r="P8386" s="8"/>
      <c r="U8386"/>
      <c r="V8386"/>
    </row>
    <row r="8387" spans="1:22" x14ac:dyDescent="0.25">
      <c r="A8387">
        <v>2011</v>
      </c>
      <c r="B8387">
        <v>9</v>
      </c>
      <c r="C8387">
        <v>11</v>
      </c>
      <c r="D8387">
        <v>19</v>
      </c>
      <c r="E8387" s="13">
        <v>15.200000000000001</v>
      </c>
      <c r="F8387" s="7">
        <f>(((20-15)/(MIN($E$2:$E$8761)-15))*Data[[#This Row],[temperatuur]])+18.151</f>
        <v>14.957722689075631</v>
      </c>
      <c r="G8387" s="7">
        <f>Data[[#This Row],[Tintern ]]-Data[[#This Row],[temperatuur]]</f>
        <v>-0.24227731092437033</v>
      </c>
      <c r="H8387" s="7">
        <f>ROUND(IF(Data[[#This Row],[deltaT]]&gt;0,(Data[[#This Row],[Tintern ]]-Data[[#This Row],[temperatuur]])*Uitgangspunten!$B$9,0),1)</f>
        <v>0</v>
      </c>
      <c r="I8387"/>
      <c r="J8387"/>
      <c r="K8387" s="6"/>
      <c r="O8387" s="5"/>
      <c r="P8387" s="8"/>
      <c r="U8387"/>
      <c r="V8387"/>
    </row>
    <row r="8388" spans="1:22" x14ac:dyDescent="0.25">
      <c r="A8388">
        <v>2011</v>
      </c>
      <c r="B8388">
        <v>9</v>
      </c>
      <c r="C8388">
        <v>11</v>
      </c>
      <c r="D8388">
        <v>20</v>
      </c>
      <c r="E8388" s="13">
        <v>15.3</v>
      </c>
      <c r="F8388" s="7">
        <f>(((20-15)/(MIN($E$2:$E$8761)-15))*Data[[#This Row],[temperatuur]])+18.151</f>
        <v>14.936714285714285</v>
      </c>
      <c r="G8388" s="7">
        <f>Data[[#This Row],[Tintern ]]-Data[[#This Row],[temperatuur]]</f>
        <v>-0.36328571428571621</v>
      </c>
      <c r="H8388" s="7">
        <f>ROUND(IF(Data[[#This Row],[deltaT]]&gt;0,(Data[[#This Row],[Tintern ]]-Data[[#This Row],[temperatuur]])*Uitgangspunten!$B$9,0),1)</f>
        <v>0</v>
      </c>
      <c r="I8388"/>
      <c r="J8388"/>
      <c r="K8388" s="6"/>
      <c r="O8388" s="5"/>
      <c r="P8388" s="8"/>
      <c r="U8388"/>
      <c r="V8388"/>
    </row>
    <row r="8389" spans="1:22" x14ac:dyDescent="0.25">
      <c r="A8389">
        <v>2011</v>
      </c>
      <c r="B8389">
        <v>9</v>
      </c>
      <c r="C8389">
        <v>11</v>
      </c>
      <c r="D8389">
        <v>21</v>
      </c>
      <c r="E8389" s="13">
        <v>15</v>
      </c>
      <c r="F8389" s="7">
        <f>(((20-15)/(MIN($E$2:$E$8761)-15))*Data[[#This Row],[temperatuur]])+18.151</f>
        <v>14.99973949579832</v>
      </c>
      <c r="G8389" s="7">
        <f>Data[[#This Row],[Tintern ]]-Data[[#This Row],[temperatuur]]</f>
        <v>-2.6050420168033384E-4</v>
      </c>
      <c r="H8389" s="7">
        <f>ROUND(IF(Data[[#This Row],[deltaT]]&gt;0,(Data[[#This Row],[Tintern ]]-Data[[#This Row],[temperatuur]])*Uitgangspunten!$B$9,0),1)</f>
        <v>0</v>
      </c>
      <c r="I8389"/>
      <c r="J8389"/>
      <c r="K8389" s="6"/>
      <c r="O8389" s="5"/>
      <c r="P8389" s="8"/>
      <c r="U8389"/>
      <c r="V8389"/>
    </row>
    <row r="8390" spans="1:22" x14ac:dyDescent="0.25">
      <c r="A8390">
        <v>2011</v>
      </c>
      <c r="B8390">
        <v>9</v>
      </c>
      <c r="C8390">
        <v>11</v>
      </c>
      <c r="D8390">
        <v>22</v>
      </c>
      <c r="E8390" s="13">
        <v>15</v>
      </c>
      <c r="F8390" s="7">
        <f>(((20-15)/(MIN($E$2:$E$8761)-15))*Data[[#This Row],[temperatuur]])+18.151</f>
        <v>14.99973949579832</v>
      </c>
      <c r="G8390" s="7">
        <f>Data[[#This Row],[Tintern ]]-Data[[#This Row],[temperatuur]]</f>
        <v>-2.6050420168033384E-4</v>
      </c>
      <c r="H8390" s="7">
        <f>ROUND(IF(Data[[#This Row],[deltaT]]&gt;0,(Data[[#This Row],[Tintern ]]-Data[[#This Row],[temperatuur]])*Uitgangspunten!$B$9,0),1)</f>
        <v>0</v>
      </c>
      <c r="I8390"/>
      <c r="J8390"/>
      <c r="K8390" s="6"/>
      <c r="O8390" s="5"/>
      <c r="P8390" s="8"/>
      <c r="U8390"/>
      <c r="V8390"/>
    </row>
    <row r="8391" spans="1:22" x14ac:dyDescent="0.25">
      <c r="A8391">
        <v>2011</v>
      </c>
      <c r="B8391">
        <v>9</v>
      </c>
      <c r="C8391">
        <v>12</v>
      </c>
      <c r="D8391">
        <v>6</v>
      </c>
      <c r="E8391" s="13">
        <v>15.100000000000001</v>
      </c>
      <c r="F8391" s="7">
        <f>(((20-15)/(MIN($E$2:$E$8761)-15))*Data[[#This Row],[temperatuur]])+18.151</f>
        <v>14.978731092436973</v>
      </c>
      <c r="G8391" s="7">
        <f>Data[[#This Row],[Tintern ]]-Data[[#This Row],[temperatuur]]</f>
        <v>-0.12126890756302799</v>
      </c>
      <c r="H8391" s="7">
        <f>ROUND(IF(Data[[#This Row],[deltaT]]&gt;0,(Data[[#This Row],[Tintern ]]-Data[[#This Row],[temperatuur]])*Uitgangspunten!$B$9,0),1)</f>
        <v>0</v>
      </c>
      <c r="I8391"/>
      <c r="J8391"/>
      <c r="K8391" s="6"/>
      <c r="O8391" s="5"/>
      <c r="P8391" s="8"/>
      <c r="U8391"/>
      <c r="V8391"/>
    </row>
    <row r="8392" spans="1:22" x14ac:dyDescent="0.25">
      <c r="A8392">
        <v>2011</v>
      </c>
      <c r="B8392">
        <v>9</v>
      </c>
      <c r="C8392">
        <v>12</v>
      </c>
      <c r="D8392">
        <v>7</v>
      </c>
      <c r="E8392" s="13">
        <v>15.600000000000001</v>
      </c>
      <c r="F8392" s="7">
        <f>(((20-15)/(MIN($E$2:$E$8761)-15))*Data[[#This Row],[temperatuur]])+18.151</f>
        <v>14.873689075630251</v>
      </c>
      <c r="G8392" s="7">
        <f>Data[[#This Row],[Tintern ]]-Data[[#This Row],[temperatuur]]</f>
        <v>-0.72631092436975031</v>
      </c>
      <c r="H8392" s="7">
        <f>ROUND(IF(Data[[#This Row],[deltaT]]&gt;0,(Data[[#This Row],[Tintern ]]-Data[[#This Row],[temperatuur]])*Uitgangspunten!$B$9,0),1)</f>
        <v>0</v>
      </c>
      <c r="I8392"/>
      <c r="J8392"/>
      <c r="K8392" s="6"/>
      <c r="O8392" s="5"/>
      <c r="P8392" s="8"/>
      <c r="U8392"/>
      <c r="V8392"/>
    </row>
    <row r="8393" spans="1:22" x14ac:dyDescent="0.25">
      <c r="A8393">
        <v>2011</v>
      </c>
      <c r="B8393">
        <v>9</v>
      </c>
      <c r="C8393">
        <v>12</v>
      </c>
      <c r="D8393">
        <v>8</v>
      </c>
      <c r="E8393" s="13">
        <v>16.3</v>
      </c>
      <c r="F8393" s="7">
        <f>(((20-15)/(MIN($E$2:$E$8761)-15))*Data[[#This Row],[temperatuur]])+18.151</f>
        <v>14.72663025210084</v>
      </c>
      <c r="G8393" s="7">
        <f>Data[[#This Row],[Tintern ]]-Data[[#This Row],[temperatuur]]</f>
        <v>-1.5733697478991608</v>
      </c>
      <c r="H8393" s="7">
        <f>ROUND(IF(Data[[#This Row],[deltaT]]&gt;0,(Data[[#This Row],[Tintern ]]-Data[[#This Row],[temperatuur]])*Uitgangspunten!$B$9,0),1)</f>
        <v>0</v>
      </c>
      <c r="I8393"/>
      <c r="J8393"/>
      <c r="K8393" s="6"/>
      <c r="O8393" s="5"/>
      <c r="P8393" s="8"/>
      <c r="U8393"/>
      <c r="V8393"/>
    </row>
    <row r="8394" spans="1:22" x14ac:dyDescent="0.25">
      <c r="A8394">
        <v>2011</v>
      </c>
      <c r="B8394">
        <v>9</v>
      </c>
      <c r="C8394">
        <v>12</v>
      </c>
      <c r="D8394">
        <v>9</v>
      </c>
      <c r="E8394" s="13">
        <v>16.5</v>
      </c>
      <c r="F8394" s="7">
        <f>(((20-15)/(MIN($E$2:$E$8761)-15))*Data[[#This Row],[temperatuur]])+18.151</f>
        <v>14.684613445378151</v>
      </c>
      <c r="G8394" s="7">
        <f>Data[[#This Row],[Tintern ]]-Data[[#This Row],[temperatuur]]</f>
        <v>-1.8153865546218491</v>
      </c>
      <c r="H8394" s="7">
        <f>ROUND(IF(Data[[#This Row],[deltaT]]&gt;0,(Data[[#This Row],[Tintern ]]-Data[[#This Row],[temperatuur]])*Uitgangspunten!$B$9,0),1)</f>
        <v>0</v>
      </c>
      <c r="I8394"/>
      <c r="J8394"/>
      <c r="K8394" s="6"/>
      <c r="O8394" s="5"/>
      <c r="P8394" s="8"/>
      <c r="U8394"/>
      <c r="V8394"/>
    </row>
    <row r="8395" spans="1:22" x14ac:dyDescent="0.25">
      <c r="A8395">
        <v>2011</v>
      </c>
      <c r="B8395">
        <v>9</v>
      </c>
      <c r="C8395">
        <v>12</v>
      </c>
      <c r="D8395">
        <v>10</v>
      </c>
      <c r="E8395" s="13">
        <v>17.3</v>
      </c>
      <c r="F8395" s="7">
        <f>(((20-15)/(MIN($E$2:$E$8761)-15))*Data[[#This Row],[temperatuur]])+18.151</f>
        <v>14.516546218487395</v>
      </c>
      <c r="G8395" s="7">
        <f>Data[[#This Row],[Tintern ]]-Data[[#This Row],[temperatuur]]</f>
        <v>-2.7834537815126055</v>
      </c>
      <c r="H8395" s="7">
        <f>ROUND(IF(Data[[#This Row],[deltaT]]&gt;0,(Data[[#This Row],[Tintern ]]-Data[[#This Row],[temperatuur]])*Uitgangspunten!$B$9,0),1)</f>
        <v>0</v>
      </c>
      <c r="I8395"/>
      <c r="J8395"/>
      <c r="K8395" s="6"/>
      <c r="O8395" s="5"/>
      <c r="P8395" s="8"/>
      <c r="U8395"/>
      <c r="V8395"/>
    </row>
    <row r="8396" spans="1:22" x14ac:dyDescent="0.25">
      <c r="A8396">
        <v>2011</v>
      </c>
      <c r="B8396">
        <v>9</v>
      </c>
      <c r="C8396">
        <v>12</v>
      </c>
      <c r="D8396">
        <v>11</v>
      </c>
      <c r="E8396" s="13">
        <v>17.8</v>
      </c>
      <c r="F8396" s="7">
        <f>(((20-15)/(MIN($E$2:$E$8761)-15))*Data[[#This Row],[temperatuur]])+18.151</f>
        <v>14.411504201680671</v>
      </c>
      <c r="G8396" s="7">
        <f>Data[[#This Row],[Tintern ]]-Data[[#This Row],[temperatuur]]</f>
        <v>-3.3884957983193296</v>
      </c>
      <c r="H8396" s="7">
        <f>ROUND(IF(Data[[#This Row],[deltaT]]&gt;0,(Data[[#This Row],[Tintern ]]-Data[[#This Row],[temperatuur]])*Uitgangspunten!$B$9,0),1)</f>
        <v>0</v>
      </c>
      <c r="I8396"/>
      <c r="J8396"/>
      <c r="K8396" s="6"/>
      <c r="O8396" s="5"/>
      <c r="P8396" s="8"/>
      <c r="U8396"/>
      <c r="V8396"/>
    </row>
    <row r="8397" spans="1:22" x14ac:dyDescent="0.25">
      <c r="A8397">
        <v>2011</v>
      </c>
      <c r="B8397">
        <v>9</v>
      </c>
      <c r="C8397">
        <v>12</v>
      </c>
      <c r="D8397">
        <v>12</v>
      </c>
      <c r="E8397" s="13">
        <v>18.3</v>
      </c>
      <c r="F8397" s="7">
        <f>(((20-15)/(MIN($E$2:$E$8761)-15))*Data[[#This Row],[temperatuur]])+18.151</f>
        <v>14.306462184873949</v>
      </c>
      <c r="G8397" s="7">
        <f>Data[[#This Row],[Tintern ]]-Data[[#This Row],[temperatuur]]</f>
        <v>-3.9935378151260519</v>
      </c>
      <c r="H8397" s="7">
        <f>ROUND(IF(Data[[#This Row],[deltaT]]&gt;0,(Data[[#This Row],[Tintern ]]-Data[[#This Row],[temperatuur]])*Uitgangspunten!$B$9,0),1)</f>
        <v>0</v>
      </c>
      <c r="I8397"/>
      <c r="J8397"/>
      <c r="K8397" s="6"/>
      <c r="O8397" s="5"/>
      <c r="P8397" s="8"/>
      <c r="U8397"/>
      <c r="V8397"/>
    </row>
    <row r="8398" spans="1:22" x14ac:dyDescent="0.25">
      <c r="A8398">
        <v>2011</v>
      </c>
      <c r="B8398">
        <v>9</v>
      </c>
      <c r="C8398">
        <v>12</v>
      </c>
      <c r="D8398">
        <v>13</v>
      </c>
      <c r="E8398" s="13">
        <v>18.7</v>
      </c>
      <c r="F8398" s="7">
        <f>(((20-15)/(MIN($E$2:$E$8761)-15))*Data[[#This Row],[temperatuur]])+18.151</f>
        <v>14.222428571428571</v>
      </c>
      <c r="G8398" s="7">
        <f>Data[[#This Row],[Tintern ]]-Data[[#This Row],[temperatuur]]</f>
        <v>-4.4775714285714283</v>
      </c>
      <c r="H8398" s="7">
        <f>ROUND(IF(Data[[#This Row],[deltaT]]&gt;0,(Data[[#This Row],[Tintern ]]-Data[[#This Row],[temperatuur]])*Uitgangspunten!$B$9,0),1)</f>
        <v>0</v>
      </c>
      <c r="I8398"/>
      <c r="J8398"/>
      <c r="K8398" s="6"/>
      <c r="O8398" s="5"/>
      <c r="P8398" s="8"/>
      <c r="U8398"/>
      <c r="V8398"/>
    </row>
    <row r="8399" spans="1:22" x14ac:dyDescent="0.25">
      <c r="A8399">
        <v>2011</v>
      </c>
      <c r="B8399">
        <v>9</v>
      </c>
      <c r="C8399">
        <v>12</v>
      </c>
      <c r="D8399">
        <v>14</v>
      </c>
      <c r="E8399" s="13">
        <v>17.8</v>
      </c>
      <c r="F8399" s="7">
        <f>(((20-15)/(MIN($E$2:$E$8761)-15))*Data[[#This Row],[temperatuur]])+18.151</f>
        <v>14.411504201680671</v>
      </c>
      <c r="G8399" s="7">
        <f>Data[[#This Row],[Tintern ]]-Data[[#This Row],[temperatuur]]</f>
        <v>-3.3884957983193296</v>
      </c>
      <c r="H8399" s="7">
        <f>ROUND(IF(Data[[#This Row],[deltaT]]&gt;0,(Data[[#This Row],[Tintern ]]-Data[[#This Row],[temperatuur]])*Uitgangspunten!$B$9,0),1)</f>
        <v>0</v>
      </c>
      <c r="I8399"/>
      <c r="J8399"/>
      <c r="K8399" s="6"/>
      <c r="O8399" s="5"/>
      <c r="P8399" s="8"/>
      <c r="U8399"/>
      <c r="V8399"/>
    </row>
    <row r="8400" spans="1:22" x14ac:dyDescent="0.25">
      <c r="A8400">
        <v>2011</v>
      </c>
      <c r="B8400">
        <v>9</v>
      </c>
      <c r="C8400">
        <v>12</v>
      </c>
      <c r="D8400">
        <v>15</v>
      </c>
      <c r="E8400" s="13">
        <v>20.3</v>
      </c>
      <c r="F8400" s="7">
        <f>(((20-15)/(MIN($E$2:$E$8761)-15))*Data[[#This Row],[temperatuur]])+18.151</f>
        <v>13.886294117647058</v>
      </c>
      <c r="G8400" s="7">
        <f>Data[[#This Row],[Tintern ]]-Data[[#This Row],[temperatuur]]</f>
        <v>-6.4137058823529429</v>
      </c>
      <c r="H8400" s="7">
        <f>ROUND(IF(Data[[#This Row],[deltaT]]&gt;0,(Data[[#This Row],[Tintern ]]-Data[[#This Row],[temperatuur]])*Uitgangspunten!$B$9,0),1)</f>
        <v>0</v>
      </c>
      <c r="I8400"/>
      <c r="J8400"/>
      <c r="K8400" s="6"/>
      <c r="O8400" s="5"/>
      <c r="P8400" s="8"/>
      <c r="U8400"/>
      <c r="V8400"/>
    </row>
    <row r="8401" spans="1:22" x14ac:dyDescent="0.25">
      <c r="A8401">
        <v>2011</v>
      </c>
      <c r="B8401">
        <v>9</v>
      </c>
      <c r="C8401">
        <v>12</v>
      </c>
      <c r="D8401">
        <v>16</v>
      </c>
      <c r="E8401" s="13">
        <v>20.8</v>
      </c>
      <c r="F8401" s="7">
        <f>(((20-15)/(MIN($E$2:$E$8761)-15))*Data[[#This Row],[temperatuur]])+18.151</f>
        <v>13.781252100840335</v>
      </c>
      <c r="G8401" s="7">
        <f>Data[[#This Row],[Tintern ]]-Data[[#This Row],[temperatuur]]</f>
        <v>-7.0187478991596652</v>
      </c>
      <c r="H8401" s="7">
        <f>ROUND(IF(Data[[#This Row],[deltaT]]&gt;0,(Data[[#This Row],[Tintern ]]-Data[[#This Row],[temperatuur]])*Uitgangspunten!$B$9,0),1)</f>
        <v>0</v>
      </c>
      <c r="I8401"/>
      <c r="J8401"/>
      <c r="K8401" s="6"/>
      <c r="O8401" s="5"/>
      <c r="P8401" s="8"/>
      <c r="U8401"/>
      <c r="V8401"/>
    </row>
    <row r="8402" spans="1:22" x14ac:dyDescent="0.25">
      <c r="A8402">
        <v>2011</v>
      </c>
      <c r="B8402">
        <v>9</v>
      </c>
      <c r="C8402">
        <v>12</v>
      </c>
      <c r="D8402">
        <v>17</v>
      </c>
      <c r="E8402" s="13">
        <v>20.100000000000001</v>
      </c>
      <c r="F8402" s="7">
        <f>(((20-15)/(MIN($E$2:$E$8761)-15))*Data[[#This Row],[temperatuur]])+18.151</f>
        <v>13.928310924369747</v>
      </c>
      <c r="G8402" s="7">
        <f>Data[[#This Row],[Tintern ]]-Data[[#This Row],[temperatuur]]</f>
        <v>-6.1716890756302547</v>
      </c>
      <c r="H8402" s="7">
        <f>ROUND(IF(Data[[#This Row],[deltaT]]&gt;0,(Data[[#This Row],[Tintern ]]-Data[[#This Row],[temperatuur]])*Uitgangspunten!$B$9,0),1)</f>
        <v>0</v>
      </c>
      <c r="I8402">
        <f>(MAX(E8378:E8401)+MIN(E8378:E8401))/20</f>
        <v>1.7899999999999998</v>
      </c>
      <c r="J8402"/>
      <c r="K8402" s="6"/>
      <c r="O8402" s="5"/>
      <c r="P8402" s="8"/>
      <c r="U8402"/>
      <c r="V8402"/>
    </row>
    <row r="8403" spans="1:22" x14ac:dyDescent="0.25">
      <c r="A8403">
        <v>2011</v>
      </c>
      <c r="B8403">
        <v>9</v>
      </c>
      <c r="C8403">
        <v>12</v>
      </c>
      <c r="D8403">
        <v>18</v>
      </c>
      <c r="E8403" s="13">
        <v>19.100000000000001</v>
      </c>
      <c r="F8403" s="7">
        <f>(((20-15)/(MIN($E$2:$E$8761)-15))*Data[[#This Row],[temperatuur]])+18.151</f>
        <v>14.138394957983193</v>
      </c>
      <c r="G8403" s="7">
        <f>Data[[#This Row],[Tintern ]]-Data[[#This Row],[temperatuur]]</f>
        <v>-4.9616050420168083</v>
      </c>
      <c r="H8403" s="7">
        <f>ROUND(IF(Data[[#This Row],[deltaT]]&gt;0,(Data[[#This Row],[Tintern ]]-Data[[#This Row],[temperatuur]])*Uitgangspunten!$B$9,0),1)</f>
        <v>0</v>
      </c>
      <c r="I8403"/>
      <c r="J8403"/>
      <c r="K8403" s="6"/>
      <c r="O8403" s="5"/>
      <c r="P8403" s="8"/>
      <c r="U8403"/>
      <c r="V8403"/>
    </row>
    <row r="8404" spans="1:22" x14ac:dyDescent="0.25">
      <c r="A8404">
        <v>2011</v>
      </c>
      <c r="B8404">
        <v>9</v>
      </c>
      <c r="C8404">
        <v>12</v>
      </c>
      <c r="D8404">
        <v>19</v>
      </c>
      <c r="E8404" s="13">
        <v>17.100000000000001</v>
      </c>
      <c r="F8404" s="7">
        <f>(((20-15)/(MIN($E$2:$E$8761)-15))*Data[[#This Row],[temperatuur]])+18.151</f>
        <v>14.558563025210084</v>
      </c>
      <c r="G8404" s="7">
        <f>Data[[#This Row],[Tintern ]]-Data[[#This Row],[temperatuur]]</f>
        <v>-2.5414369747899173</v>
      </c>
      <c r="H8404" s="7">
        <f>ROUND(IF(Data[[#This Row],[deltaT]]&gt;0,(Data[[#This Row],[Tintern ]]-Data[[#This Row],[temperatuur]])*Uitgangspunten!$B$9,0),1)</f>
        <v>0</v>
      </c>
      <c r="I8404"/>
      <c r="J8404"/>
      <c r="K8404" s="6"/>
      <c r="O8404" s="5"/>
      <c r="P8404" s="8"/>
      <c r="U8404"/>
      <c r="V8404"/>
    </row>
    <row r="8405" spans="1:22" x14ac:dyDescent="0.25">
      <c r="A8405">
        <v>2011</v>
      </c>
      <c r="B8405">
        <v>9</v>
      </c>
      <c r="C8405">
        <v>12</v>
      </c>
      <c r="D8405">
        <v>20</v>
      </c>
      <c r="E8405" s="13">
        <v>16.7</v>
      </c>
      <c r="F8405" s="7">
        <f>(((20-15)/(MIN($E$2:$E$8761)-15))*Data[[#This Row],[temperatuur]])+18.151</f>
        <v>14.642596638655462</v>
      </c>
      <c r="G8405" s="7">
        <f>Data[[#This Row],[Tintern ]]-Data[[#This Row],[temperatuur]]</f>
        <v>-2.0574033613445373</v>
      </c>
      <c r="H8405" s="7">
        <f>ROUND(IF(Data[[#This Row],[deltaT]]&gt;0,(Data[[#This Row],[Tintern ]]-Data[[#This Row],[temperatuur]])*Uitgangspunten!$B$9,0),1)</f>
        <v>0</v>
      </c>
      <c r="I8405"/>
      <c r="J8405"/>
      <c r="K8405" s="6"/>
      <c r="O8405" s="5"/>
      <c r="P8405" s="8"/>
      <c r="U8405"/>
      <c r="V8405"/>
    </row>
    <row r="8406" spans="1:22" x14ac:dyDescent="0.25">
      <c r="A8406">
        <v>2011</v>
      </c>
      <c r="B8406">
        <v>9</v>
      </c>
      <c r="C8406">
        <v>12</v>
      </c>
      <c r="D8406">
        <v>21</v>
      </c>
      <c r="E8406" s="13">
        <v>16.3</v>
      </c>
      <c r="F8406" s="7">
        <f>(((20-15)/(MIN($E$2:$E$8761)-15))*Data[[#This Row],[temperatuur]])+18.151</f>
        <v>14.72663025210084</v>
      </c>
      <c r="G8406" s="7">
        <f>Data[[#This Row],[Tintern ]]-Data[[#This Row],[temperatuur]]</f>
        <v>-1.5733697478991608</v>
      </c>
      <c r="H8406" s="7">
        <f>ROUND(IF(Data[[#This Row],[deltaT]]&gt;0,(Data[[#This Row],[Tintern ]]-Data[[#This Row],[temperatuur]])*Uitgangspunten!$B$9,0),1)</f>
        <v>0</v>
      </c>
      <c r="I8406"/>
      <c r="J8406"/>
      <c r="K8406" s="6"/>
      <c r="O8406" s="5"/>
      <c r="P8406" s="8"/>
      <c r="U8406"/>
      <c r="V8406"/>
    </row>
    <row r="8407" spans="1:22" x14ac:dyDescent="0.25">
      <c r="A8407">
        <v>2011</v>
      </c>
      <c r="B8407">
        <v>9</v>
      </c>
      <c r="C8407">
        <v>12</v>
      </c>
      <c r="D8407">
        <v>22</v>
      </c>
      <c r="E8407" s="13">
        <v>15.600000000000001</v>
      </c>
      <c r="F8407" s="7">
        <f>(((20-15)/(MIN($E$2:$E$8761)-15))*Data[[#This Row],[temperatuur]])+18.151</f>
        <v>14.873689075630251</v>
      </c>
      <c r="G8407" s="7">
        <f>Data[[#This Row],[Tintern ]]-Data[[#This Row],[temperatuur]]</f>
        <v>-0.72631092436975031</v>
      </c>
      <c r="H8407" s="7">
        <f>ROUND(IF(Data[[#This Row],[deltaT]]&gt;0,(Data[[#This Row],[Tintern ]]-Data[[#This Row],[temperatuur]])*Uitgangspunten!$B$9,0),1)</f>
        <v>0</v>
      </c>
      <c r="I8407"/>
      <c r="J8407"/>
      <c r="K8407" s="6"/>
      <c r="O8407" s="5"/>
      <c r="P8407" s="8"/>
      <c r="U8407"/>
      <c r="V8407"/>
    </row>
    <row r="8408" spans="1:22" x14ac:dyDescent="0.25">
      <c r="A8408">
        <v>2011</v>
      </c>
      <c r="B8408">
        <v>9</v>
      </c>
      <c r="C8408">
        <v>12</v>
      </c>
      <c r="D8408">
        <v>23</v>
      </c>
      <c r="E8408" s="13">
        <v>15.8</v>
      </c>
      <c r="F8408" s="7">
        <f>(((20-15)/(MIN($E$2:$E$8761)-15))*Data[[#This Row],[temperatuur]])+18.151</f>
        <v>14.831672268907562</v>
      </c>
      <c r="G8408" s="7">
        <f>Data[[#This Row],[Tintern ]]-Data[[#This Row],[temperatuur]]</f>
        <v>-0.96832773109243853</v>
      </c>
      <c r="H8408" s="7">
        <f>ROUND(IF(Data[[#This Row],[deltaT]]&gt;0,(Data[[#This Row],[Tintern ]]-Data[[#This Row],[temperatuur]])*Uitgangspunten!$B$9,0),1)</f>
        <v>0</v>
      </c>
      <c r="I8408"/>
      <c r="J8408"/>
      <c r="K8408" s="6"/>
      <c r="O8408" s="5"/>
      <c r="P8408" s="8"/>
      <c r="U8408"/>
      <c r="V8408"/>
    </row>
    <row r="8409" spans="1:22" x14ac:dyDescent="0.25">
      <c r="A8409">
        <v>2011</v>
      </c>
      <c r="B8409">
        <v>9</v>
      </c>
      <c r="C8409">
        <v>12</v>
      </c>
      <c r="D8409">
        <v>24</v>
      </c>
      <c r="E8409" s="13">
        <v>15.700000000000001</v>
      </c>
      <c r="F8409" s="7">
        <f>(((20-15)/(MIN($E$2:$E$8761)-15))*Data[[#This Row],[temperatuur]])+18.151</f>
        <v>14.852680672268907</v>
      </c>
      <c r="G8409" s="7">
        <f>Data[[#This Row],[Tintern ]]-Data[[#This Row],[temperatuur]]</f>
        <v>-0.84731932773109442</v>
      </c>
      <c r="H8409" s="7">
        <f>ROUND(IF(Data[[#This Row],[deltaT]]&gt;0,(Data[[#This Row],[Tintern ]]-Data[[#This Row],[temperatuur]])*Uitgangspunten!$B$9,0),1)</f>
        <v>0</v>
      </c>
      <c r="I8409"/>
      <c r="J8409"/>
      <c r="K8409" s="6"/>
      <c r="O8409" s="5"/>
      <c r="P8409" s="8"/>
      <c r="U8409"/>
      <c r="V8409"/>
    </row>
    <row r="8410" spans="1:22" x14ac:dyDescent="0.25">
      <c r="A8410">
        <v>2011</v>
      </c>
      <c r="B8410">
        <v>9</v>
      </c>
      <c r="C8410">
        <v>13</v>
      </c>
      <c r="D8410">
        <v>1</v>
      </c>
      <c r="E8410" s="13">
        <v>15.3</v>
      </c>
      <c r="F8410" s="7">
        <f>(((20-15)/(MIN($E$2:$E$8761)-15))*Data[[#This Row],[temperatuur]])+18.151</f>
        <v>14.936714285714285</v>
      </c>
      <c r="G8410" s="7">
        <f>Data[[#This Row],[Tintern ]]-Data[[#This Row],[temperatuur]]</f>
        <v>-0.36328571428571621</v>
      </c>
      <c r="H8410" s="7">
        <f>ROUND(IF(Data[[#This Row],[deltaT]]&gt;0,(Data[[#This Row],[Tintern ]]-Data[[#This Row],[temperatuur]])*Uitgangspunten!$B$9,0),1)</f>
        <v>0</v>
      </c>
      <c r="I8410"/>
      <c r="J8410"/>
      <c r="K8410" s="6"/>
      <c r="O8410" s="5"/>
      <c r="P8410" s="8"/>
      <c r="U8410"/>
      <c r="V8410"/>
    </row>
    <row r="8411" spans="1:22" x14ac:dyDescent="0.25">
      <c r="A8411">
        <v>2011</v>
      </c>
      <c r="B8411">
        <v>9</v>
      </c>
      <c r="C8411">
        <v>13</v>
      </c>
      <c r="D8411">
        <v>2</v>
      </c>
      <c r="E8411" s="13">
        <v>15.100000000000001</v>
      </c>
      <c r="F8411" s="7">
        <f>(((20-15)/(MIN($E$2:$E$8761)-15))*Data[[#This Row],[temperatuur]])+18.151</f>
        <v>14.978731092436973</v>
      </c>
      <c r="G8411" s="7">
        <f>Data[[#This Row],[Tintern ]]-Data[[#This Row],[temperatuur]]</f>
        <v>-0.12126890756302799</v>
      </c>
      <c r="H8411" s="7">
        <f>ROUND(IF(Data[[#This Row],[deltaT]]&gt;0,(Data[[#This Row],[Tintern ]]-Data[[#This Row],[temperatuur]])*Uitgangspunten!$B$9,0),1)</f>
        <v>0</v>
      </c>
      <c r="I8411"/>
      <c r="J8411"/>
      <c r="K8411" s="6"/>
      <c r="O8411" s="5"/>
      <c r="P8411" s="8"/>
      <c r="U8411"/>
      <c r="V8411"/>
    </row>
    <row r="8412" spans="1:22" x14ac:dyDescent="0.25">
      <c r="A8412">
        <v>2011</v>
      </c>
      <c r="B8412">
        <v>9</v>
      </c>
      <c r="C8412">
        <v>13</v>
      </c>
      <c r="D8412">
        <v>7</v>
      </c>
      <c r="E8412" s="13">
        <v>15.3</v>
      </c>
      <c r="F8412" s="7">
        <f>(((20-15)/(MIN($E$2:$E$8761)-15))*Data[[#This Row],[temperatuur]])+18.151</f>
        <v>14.936714285714285</v>
      </c>
      <c r="G8412" s="7">
        <f>Data[[#This Row],[Tintern ]]-Data[[#This Row],[temperatuur]]</f>
        <v>-0.36328571428571621</v>
      </c>
      <c r="H8412" s="7">
        <f>ROUND(IF(Data[[#This Row],[deltaT]]&gt;0,(Data[[#This Row],[Tintern ]]-Data[[#This Row],[temperatuur]])*Uitgangspunten!$B$9,0),1)</f>
        <v>0</v>
      </c>
      <c r="I8412"/>
      <c r="J8412"/>
      <c r="K8412" s="6"/>
      <c r="O8412" s="5"/>
      <c r="P8412" s="8"/>
      <c r="U8412"/>
      <c r="V8412"/>
    </row>
    <row r="8413" spans="1:22" x14ac:dyDescent="0.25">
      <c r="A8413">
        <v>2011</v>
      </c>
      <c r="B8413">
        <v>9</v>
      </c>
      <c r="C8413">
        <v>13</v>
      </c>
      <c r="D8413">
        <v>8</v>
      </c>
      <c r="E8413" s="13">
        <v>16.2</v>
      </c>
      <c r="F8413" s="7">
        <f>(((20-15)/(MIN($E$2:$E$8761)-15))*Data[[#This Row],[temperatuur]])+18.151</f>
        <v>14.747638655462184</v>
      </c>
      <c r="G8413" s="7">
        <f>Data[[#This Row],[Tintern ]]-Data[[#This Row],[temperatuur]]</f>
        <v>-1.452361344537815</v>
      </c>
      <c r="H8413" s="7">
        <f>ROUND(IF(Data[[#This Row],[deltaT]]&gt;0,(Data[[#This Row],[Tintern ]]-Data[[#This Row],[temperatuur]])*Uitgangspunten!$B$9,0),1)</f>
        <v>0</v>
      </c>
      <c r="I8413"/>
      <c r="J8413"/>
      <c r="K8413" s="6"/>
      <c r="O8413" s="5"/>
      <c r="P8413" s="8"/>
      <c r="U8413"/>
      <c r="V8413"/>
    </row>
    <row r="8414" spans="1:22" x14ac:dyDescent="0.25">
      <c r="A8414">
        <v>2011</v>
      </c>
      <c r="B8414">
        <v>9</v>
      </c>
      <c r="C8414">
        <v>13</v>
      </c>
      <c r="D8414">
        <v>9</v>
      </c>
      <c r="E8414" s="13">
        <v>16.7</v>
      </c>
      <c r="F8414" s="7">
        <f>(((20-15)/(MIN($E$2:$E$8761)-15))*Data[[#This Row],[temperatuur]])+18.151</f>
        <v>14.642596638655462</v>
      </c>
      <c r="G8414" s="7">
        <f>Data[[#This Row],[Tintern ]]-Data[[#This Row],[temperatuur]]</f>
        <v>-2.0574033613445373</v>
      </c>
      <c r="H8414" s="7">
        <f>ROUND(IF(Data[[#This Row],[deltaT]]&gt;0,(Data[[#This Row],[Tintern ]]-Data[[#This Row],[temperatuur]])*Uitgangspunten!$B$9,0),1)</f>
        <v>0</v>
      </c>
      <c r="I8414"/>
      <c r="J8414"/>
      <c r="K8414" s="6"/>
      <c r="O8414" s="5"/>
      <c r="P8414" s="8"/>
      <c r="U8414"/>
      <c r="V8414"/>
    </row>
    <row r="8415" spans="1:22" x14ac:dyDescent="0.25">
      <c r="A8415">
        <v>2011</v>
      </c>
      <c r="B8415">
        <v>9</v>
      </c>
      <c r="C8415">
        <v>13</v>
      </c>
      <c r="D8415">
        <v>10</v>
      </c>
      <c r="E8415" s="13">
        <v>17.100000000000001</v>
      </c>
      <c r="F8415" s="7">
        <f>(((20-15)/(MIN($E$2:$E$8761)-15))*Data[[#This Row],[temperatuur]])+18.151</f>
        <v>14.558563025210084</v>
      </c>
      <c r="G8415" s="7">
        <f>Data[[#This Row],[Tintern ]]-Data[[#This Row],[temperatuur]]</f>
        <v>-2.5414369747899173</v>
      </c>
      <c r="H8415" s="7">
        <f>ROUND(IF(Data[[#This Row],[deltaT]]&gt;0,(Data[[#This Row],[Tintern ]]-Data[[#This Row],[temperatuur]])*Uitgangspunten!$B$9,0),1)</f>
        <v>0</v>
      </c>
      <c r="I8415"/>
      <c r="J8415"/>
      <c r="K8415" s="6"/>
      <c r="O8415" s="5"/>
      <c r="P8415" s="8"/>
      <c r="U8415"/>
      <c r="V8415"/>
    </row>
    <row r="8416" spans="1:22" x14ac:dyDescent="0.25">
      <c r="A8416">
        <v>2011</v>
      </c>
      <c r="B8416">
        <v>9</v>
      </c>
      <c r="C8416">
        <v>13</v>
      </c>
      <c r="D8416">
        <v>11</v>
      </c>
      <c r="E8416" s="13">
        <v>17.2</v>
      </c>
      <c r="F8416" s="7">
        <f>(((20-15)/(MIN($E$2:$E$8761)-15))*Data[[#This Row],[temperatuur]])+18.151</f>
        <v>14.53755462184874</v>
      </c>
      <c r="G8416" s="7">
        <f>Data[[#This Row],[Tintern ]]-Data[[#This Row],[temperatuur]]</f>
        <v>-2.6624453781512596</v>
      </c>
      <c r="H8416" s="7">
        <f>ROUND(IF(Data[[#This Row],[deltaT]]&gt;0,(Data[[#This Row],[Tintern ]]-Data[[#This Row],[temperatuur]])*Uitgangspunten!$B$9,0),1)</f>
        <v>0</v>
      </c>
      <c r="I8416"/>
      <c r="J8416"/>
      <c r="K8416" s="6"/>
      <c r="O8416" s="5"/>
      <c r="P8416" s="8"/>
      <c r="U8416"/>
      <c r="V8416"/>
    </row>
    <row r="8417" spans="1:22" x14ac:dyDescent="0.25">
      <c r="A8417">
        <v>2011</v>
      </c>
      <c r="B8417">
        <v>9</v>
      </c>
      <c r="C8417">
        <v>13</v>
      </c>
      <c r="D8417">
        <v>12</v>
      </c>
      <c r="E8417" s="13">
        <v>17.2</v>
      </c>
      <c r="F8417" s="7">
        <f>(((20-15)/(MIN($E$2:$E$8761)-15))*Data[[#This Row],[temperatuur]])+18.151</f>
        <v>14.53755462184874</v>
      </c>
      <c r="G8417" s="7">
        <f>Data[[#This Row],[Tintern ]]-Data[[#This Row],[temperatuur]]</f>
        <v>-2.6624453781512596</v>
      </c>
      <c r="H8417" s="7">
        <f>ROUND(IF(Data[[#This Row],[deltaT]]&gt;0,(Data[[#This Row],[Tintern ]]-Data[[#This Row],[temperatuur]])*Uitgangspunten!$B$9,0),1)</f>
        <v>0</v>
      </c>
      <c r="I8417"/>
      <c r="J8417"/>
      <c r="K8417" s="6"/>
      <c r="O8417" s="5"/>
      <c r="P8417" s="8"/>
      <c r="U8417"/>
      <c r="V8417"/>
    </row>
    <row r="8418" spans="1:22" x14ac:dyDescent="0.25">
      <c r="A8418">
        <v>2011</v>
      </c>
      <c r="B8418">
        <v>9</v>
      </c>
      <c r="C8418">
        <v>13</v>
      </c>
      <c r="D8418">
        <v>13</v>
      </c>
      <c r="E8418" s="13">
        <v>17.5</v>
      </c>
      <c r="F8418" s="7">
        <f>(((20-15)/(MIN($E$2:$E$8761)-15))*Data[[#This Row],[temperatuur]])+18.151</f>
        <v>14.474529411764706</v>
      </c>
      <c r="G8418" s="7">
        <f>Data[[#This Row],[Tintern ]]-Data[[#This Row],[temperatuur]]</f>
        <v>-3.0254705882352937</v>
      </c>
      <c r="H8418" s="7">
        <f>ROUND(IF(Data[[#This Row],[deltaT]]&gt;0,(Data[[#This Row],[Tintern ]]-Data[[#This Row],[temperatuur]])*Uitgangspunten!$B$9,0),1)</f>
        <v>0</v>
      </c>
      <c r="I8418"/>
      <c r="J8418"/>
      <c r="K8418" s="6"/>
      <c r="O8418" s="5"/>
      <c r="P8418" s="8"/>
      <c r="U8418"/>
      <c r="V8418"/>
    </row>
    <row r="8419" spans="1:22" x14ac:dyDescent="0.25">
      <c r="A8419">
        <v>2011</v>
      </c>
      <c r="B8419">
        <v>9</v>
      </c>
      <c r="C8419">
        <v>13</v>
      </c>
      <c r="D8419">
        <v>14</v>
      </c>
      <c r="E8419" s="13">
        <v>18.400000000000002</v>
      </c>
      <c r="F8419" s="7">
        <f>(((20-15)/(MIN($E$2:$E$8761)-15))*Data[[#This Row],[temperatuur]])+18.151</f>
        <v>14.285453781512604</v>
      </c>
      <c r="G8419" s="7">
        <f>Data[[#This Row],[Tintern ]]-Data[[#This Row],[temperatuur]]</f>
        <v>-4.1145462184873978</v>
      </c>
      <c r="H8419" s="7">
        <f>ROUND(IF(Data[[#This Row],[deltaT]]&gt;0,(Data[[#This Row],[Tintern ]]-Data[[#This Row],[temperatuur]])*Uitgangspunten!$B$9,0),1)</f>
        <v>0</v>
      </c>
      <c r="I8419"/>
      <c r="J8419"/>
      <c r="K8419" s="6"/>
      <c r="O8419" s="5"/>
      <c r="P8419" s="8"/>
      <c r="U8419"/>
      <c r="V8419"/>
    </row>
    <row r="8420" spans="1:22" x14ac:dyDescent="0.25">
      <c r="A8420">
        <v>2011</v>
      </c>
      <c r="B8420">
        <v>9</v>
      </c>
      <c r="C8420">
        <v>13</v>
      </c>
      <c r="D8420">
        <v>15</v>
      </c>
      <c r="E8420" s="13">
        <v>18.5</v>
      </c>
      <c r="F8420" s="7">
        <f>(((20-15)/(MIN($E$2:$E$8761)-15))*Data[[#This Row],[temperatuur]])+18.151</f>
        <v>14.26444537815126</v>
      </c>
      <c r="G8420" s="7">
        <f>Data[[#This Row],[Tintern ]]-Data[[#This Row],[temperatuur]]</f>
        <v>-4.2355546218487401</v>
      </c>
      <c r="H8420" s="7">
        <f>ROUND(IF(Data[[#This Row],[deltaT]]&gt;0,(Data[[#This Row],[Tintern ]]-Data[[#This Row],[temperatuur]])*Uitgangspunten!$B$9,0),1)</f>
        <v>0</v>
      </c>
      <c r="I8420"/>
      <c r="J8420"/>
      <c r="K8420" s="6"/>
      <c r="O8420" s="5"/>
      <c r="P8420" s="8"/>
      <c r="U8420"/>
      <c r="V8420"/>
    </row>
    <row r="8421" spans="1:22" x14ac:dyDescent="0.25">
      <c r="A8421">
        <v>2011</v>
      </c>
      <c r="B8421">
        <v>9</v>
      </c>
      <c r="C8421">
        <v>13</v>
      </c>
      <c r="D8421">
        <v>16</v>
      </c>
      <c r="E8421" s="13">
        <v>18.2</v>
      </c>
      <c r="F8421" s="7">
        <f>(((20-15)/(MIN($E$2:$E$8761)-15))*Data[[#This Row],[temperatuur]])+18.151</f>
        <v>14.327470588235293</v>
      </c>
      <c r="G8421" s="7">
        <f>Data[[#This Row],[Tintern ]]-Data[[#This Row],[temperatuur]]</f>
        <v>-3.872529411764706</v>
      </c>
      <c r="H8421" s="7">
        <f>ROUND(IF(Data[[#This Row],[deltaT]]&gt;0,(Data[[#This Row],[Tintern ]]-Data[[#This Row],[temperatuur]])*Uitgangspunten!$B$9,0),1)</f>
        <v>0</v>
      </c>
      <c r="I8421"/>
      <c r="J8421"/>
      <c r="K8421" s="6"/>
      <c r="O8421" s="5"/>
      <c r="P8421" s="8"/>
      <c r="U8421"/>
      <c r="V8421"/>
    </row>
    <row r="8422" spans="1:22" x14ac:dyDescent="0.25">
      <c r="A8422">
        <v>2011</v>
      </c>
      <c r="B8422">
        <v>9</v>
      </c>
      <c r="C8422">
        <v>13</v>
      </c>
      <c r="D8422">
        <v>17</v>
      </c>
      <c r="E8422" s="13">
        <v>17.2</v>
      </c>
      <c r="F8422" s="7">
        <f>(((20-15)/(MIN($E$2:$E$8761)-15))*Data[[#This Row],[temperatuur]])+18.151</f>
        <v>14.53755462184874</v>
      </c>
      <c r="G8422" s="7">
        <f>Data[[#This Row],[Tintern ]]-Data[[#This Row],[temperatuur]]</f>
        <v>-2.6624453781512596</v>
      </c>
      <c r="H8422" s="7">
        <f>ROUND(IF(Data[[#This Row],[deltaT]]&gt;0,(Data[[#This Row],[Tintern ]]-Data[[#This Row],[temperatuur]])*Uitgangspunten!$B$9,0),1)</f>
        <v>0</v>
      </c>
      <c r="I8422"/>
      <c r="J8422"/>
      <c r="K8422" s="6"/>
      <c r="O8422" s="5"/>
      <c r="P8422" s="8"/>
      <c r="U8422"/>
      <c r="V8422"/>
    </row>
    <row r="8423" spans="1:22" x14ac:dyDescent="0.25">
      <c r="A8423">
        <v>2011</v>
      </c>
      <c r="B8423">
        <v>9</v>
      </c>
      <c r="C8423">
        <v>13</v>
      </c>
      <c r="D8423">
        <v>18</v>
      </c>
      <c r="E8423" s="13">
        <v>16.3</v>
      </c>
      <c r="F8423" s="7">
        <f>(((20-15)/(MIN($E$2:$E$8761)-15))*Data[[#This Row],[temperatuur]])+18.151</f>
        <v>14.72663025210084</v>
      </c>
      <c r="G8423" s="7">
        <f>Data[[#This Row],[Tintern ]]-Data[[#This Row],[temperatuur]]</f>
        <v>-1.5733697478991608</v>
      </c>
      <c r="H8423" s="7">
        <f>ROUND(IF(Data[[#This Row],[deltaT]]&gt;0,(Data[[#This Row],[Tintern ]]-Data[[#This Row],[temperatuur]])*Uitgangspunten!$B$9,0),1)</f>
        <v>0</v>
      </c>
      <c r="I8423"/>
      <c r="J8423"/>
      <c r="K8423" s="6"/>
      <c r="O8423" s="5"/>
      <c r="P8423" s="8"/>
      <c r="U8423"/>
      <c r="V8423"/>
    </row>
    <row r="8424" spans="1:22" x14ac:dyDescent="0.25">
      <c r="A8424">
        <v>2011</v>
      </c>
      <c r="B8424">
        <v>9</v>
      </c>
      <c r="C8424">
        <v>14</v>
      </c>
      <c r="D8424">
        <v>8</v>
      </c>
      <c r="E8424" s="13">
        <v>15.3</v>
      </c>
      <c r="F8424" s="7">
        <f>(((20-15)/(MIN($E$2:$E$8761)-15))*Data[[#This Row],[temperatuur]])+18.151</f>
        <v>14.936714285714285</v>
      </c>
      <c r="G8424" s="7">
        <f>Data[[#This Row],[Tintern ]]-Data[[#This Row],[temperatuur]]</f>
        <v>-0.36328571428571621</v>
      </c>
      <c r="H8424" s="7">
        <f>ROUND(IF(Data[[#This Row],[deltaT]]&gt;0,(Data[[#This Row],[Tintern ]]-Data[[#This Row],[temperatuur]])*Uitgangspunten!$B$9,0),1)</f>
        <v>0</v>
      </c>
      <c r="I8424"/>
      <c r="J8424"/>
      <c r="K8424" s="6"/>
      <c r="O8424" s="5"/>
      <c r="P8424" s="8"/>
      <c r="U8424"/>
      <c r="V8424"/>
    </row>
    <row r="8425" spans="1:22" x14ac:dyDescent="0.25">
      <c r="A8425">
        <v>2011</v>
      </c>
      <c r="B8425">
        <v>9</v>
      </c>
      <c r="C8425">
        <v>14</v>
      </c>
      <c r="D8425">
        <v>9</v>
      </c>
      <c r="E8425" s="13">
        <v>16.3</v>
      </c>
      <c r="F8425" s="7">
        <f>(((20-15)/(MIN($E$2:$E$8761)-15))*Data[[#This Row],[temperatuur]])+18.151</f>
        <v>14.72663025210084</v>
      </c>
      <c r="G8425" s="7">
        <f>Data[[#This Row],[Tintern ]]-Data[[#This Row],[temperatuur]]</f>
        <v>-1.5733697478991608</v>
      </c>
      <c r="H8425" s="7">
        <f>ROUND(IF(Data[[#This Row],[deltaT]]&gt;0,(Data[[#This Row],[Tintern ]]-Data[[#This Row],[temperatuur]])*Uitgangspunten!$B$9,0),1)</f>
        <v>0</v>
      </c>
      <c r="I8425"/>
      <c r="J8425"/>
      <c r="K8425" s="6"/>
      <c r="O8425" s="5"/>
      <c r="P8425" s="8"/>
      <c r="U8425"/>
      <c r="V8425"/>
    </row>
    <row r="8426" spans="1:22" x14ac:dyDescent="0.25">
      <c r="A8426">
        <v>2011</v>
      </c>
      <c r="B8426">
        <v>9</v>
      </c>
      <c r="C8426">
        <v>14</v>
      </c>
      <c r="D8426">
        <v>10</v>
      </c>
      <c r="E8426" s="13">
        <v>15.600000000000001</v>
      </c>
      <c r="F8426" s="7">
        <f>(((20-15)/(MIN($E$2:$E$8761)-15))*Data[[#This Row],[temperatuur]])+18.151</f>
        <v>14.873689075630251</v>
      </c>
      <c r="G8426" s="7">
        <f>Data[[#This Row],[Tintern ]]-Data[[#This Row],[temperatuur]]</f>
        <v>-0.72631092436975031</v>
      </c>
      <c r="H8426" s="7">
        <f>ROUND(IF(Data[[#This Row],[deltaT]]&gt;0,(Data[[#This Row],[Tintern ]]-Data[[#This Row],[temperatuur]])*Uitgangspunten!$B$9,0),1)</f>
        <v>0</v>
      </c>
      <c r="I8426">
        <f>(MAX(E8402:E8425)+MIN(E8402:E8425))/20</f>
        <v>1.7600000000000002</v>
      </c>
      <c r="J8426"/>
      <c r="K8426" s="6"/>
      <c r="O8426" s="5"/>
      <c r="P8426" s="8"/>
      <c r="U8426"/>
      <c r="V8426"/>
    </row>
    <row r="8427" spans="1:22" x14ac:dyDescent="0.25">
      <c r="A8427">
        <v>2011</v>
      </c>
      <c r="B8427">
        <v>9</v>
      </c>
      <c r="C8427">
        <v>14</v>
      </c>
      <c r="D8427">
        <v>11</v>
      </c>
      <c r="E8427" s="13">
        <v>16.7</v>
      </c>
      <c r="F8427" s="7">
        <f>(((20-15)/(MIN($E$2:$E$8761)-15))*Data[[#This Row],[temperatuur]])+18.151</f>
        <v>14.642596638655462</v>
      </c>
      <c r="G8427" s="7">
        <f>Data[[#This Row],[Tintern ]]-Data[[#This Row],[temperatuur]]</f>
        <v>-2.0574033613445373</v>
      </c>
      <c r="H8427" s="7">
        <f>ROUND(IF(Data[[#This Row],[deltaT]]&gt;0,(Data[[#This Row],[Tintern ]]-Data[[#This Row],[temperatuur]])*Uitgangspunten!$B$9,0),1)</f>
        <v>0</v>
      </c>
      <c r="I8427"/>
      <c r="J8427"/>
      <c r="K8427" s="6"/>
      <c r="O8427" s="5"/>
      <c r="P8427" s="8"/>
      <c r="U8427"/>
      <c r="V8427"/>
    </row>
    <row r="8428" spans="1:22" x14ac:dyDescent="0.25">
      <c r="A8428">
        <v>2011</v>
      </c>
      <c r="B8428">
        <v>9</v>
      </c>
      <c r="C8428">
        <v>14</v>
      </c>
      <c r="D8428">
        <v>12</v>
      </c>
      <c r="E8428" s="13">
        <v>16.3</v>
      </c>
      <c r="F8428" s="7">
        <f>(((20-15)/(MIN($E$2:$E$8761)-15))*Data[[#This Row],[temperatuur]])+18.151</f>
        <v>14.72663025210084</v>
      </c>
      <c r="G8428" s="7">
        <f>Data[[#This Row],[Tintern ]]-Data[[#This Row],[temperatuur]]</f>
        <v>-1.5733697478991608</v>
      </c>
      <c r="H8428" s="7">
        <f>ROUND(IF(Data[[#This Row],[deltaT]]&gt;0,(Data[[#This Row],[Tintern ]]-Data[[#This Row],[temperatuur]])*Uitgangspunten!$B$9,0),1)</f>
        <v>0</v>
      </c>
      <c r="I8428"/>
      <c r="J8428"/>
      <c r="K8428" s="6"/>
      <c r="O8428" s="5"/>
      <c r="P8428" s="8"/>
      <c r="U8428"/>
      <c r="V8428"/>
    </row>
    <row r="8429" spans="1:22" x14ac:dyDescent="0.25">
      <c r="A8429">
        <v>2011</v>
      </c>
      <c r="B8429">
        <v>9</v>
      </c>
      <c r="C8429">
        <v>14</v>
      </c>
      <c r="D8429">
        <v>13</v>
      </c>
      <c r="E8429" s="13">
        <v>16.100000000000001</v>
      </c>
      <c r="F8429" s="7">
        <f>(((20-15)/(MIN($E$2:$E$8761)-15))*Data[[#This Row],[temperatuur]])+18.151</f>
        <v>14.768647058823529</v>
      </c>
      <c r="G8429" s="7">
        <f>Data[[#This Row],[Tintern ]]-Data[[#This Row],[temperatuur]]</f>
        <v>-1.3313529411764726</v>
      </c>
      <c r="H8429" s="7">
        <f>ROUND(IF(Data[[#This Row],[deltaT]]&gt;0,(Data[[#This Row],[Tintern ]]-Data[[#This Row],[temperatuur]])*Uitgangspunten!$B$9,0),1)</f>
        <v>0</v>
      </c>
      <c r="I8429"/>
      <c r="J8429"/>
      <c r="K8429" s="6"/>
      <c r="O8429" s="5"/>
      <c r="P8429" s="8"/>
      <c r="U8429"/>
      <c r="V8429"/>
    </row>
    <row r="8430" spans="1:22" x14ac:dyDescent="0.25">
      <c r="A8430">
        <v>2011</v>
      </c>
      <c r="B8430">
        <v>9</v>
      </c>
      <c r="C8430">
        <v>14</v>
      </c>
      <c r="D8430">
        <v>14</v>
      </c>
      <c r="E8430" s="13">
        <v>16.2</v>
      </c>
      <c r="F8430" s="7">
        <f>(((20-15)/(MIN($E$2:$E$8761)-15))*Data[[#This Row],[temperatuur]])+18.151</f>
        <v>14.747638655462184</v>
      </c>
      <c r="G8430" s="7">
        <f>Data[[#This Row],[Tintern ]]-Data[[#This Row],[temperatuur]]</f>
        <v>-1.452361344537815</v>
      </c>
      <c r="H8430" s="7">
        <f>ROUND(IF(Data[[#This Row],[deltaT]]&gt;0,(Data[[#This Row],[Tintern ]]-Data[[#This Row],[temperatuur]])*Uitgangspunten!$B$9,0),1)</f>
        <v>0</v>
      </c>
      <c r="I8430"/>
      <c r="J8430"/>
      <c r="K8430" s="6"/>
      <c r="O8430" s="5"/>
      <c r="P8430" s="8"/>
      <c r="U8430"/>
      <c r="V8430"/>
    </row>
    <row r="8431" spans="1:22" x14ac:dyDescent="0.25">
      <c r="A8431">
        <v>2011</v>
      </c>
      <c r="B8431">
        <v>9</v>
      </c>
      <c r="C8431">
        <v>14</v>
      </c>
      <c r="D8431">
        <v>15</v>
      </c>
      <c r="E8431" s="13">
        <v>15.8</v>
      </c>
      <c r="F8431" s="7">
        <f>(((20-15)/(MIN($E$2:$E$8761)-15))*Data[[#This Row],[temperatuur]])+18.151</f>
        <v>14.831672268907562</v>
      </c>
      <c r="G8431" s="7">
        <f>Data[[#This Row],[Tintern ]]-Data[[#This Row],[temperatuur]]</f>
        <v>-0.96832773109243853</v>
      </c>
      <c r="H8431" s="7">
        <f>ROUND(IF(Data[[#This Row],[deltaT]]&gt;0,(Data[[#This Row],[Tintern ]]-Data[[#This Row],[temperatuur]])*Uitgangspunten!$B$9,0),1)</f>
        <v>0</v>
      </c>
      <c r="I8431"/>
      <c r="J8431"/>
      <c r="K8431" s="6"/>
      <c r="O8431" s="5"/>
      <c r="P8431" s="8"/>
      <c r="U8431"/>
      <c r="V8431"/>
    </row>
    <row r="8432" spans="1:22" x14ac:dyDescent="0.25">
      <c r="A8432">
        <v>2011</v>
      </c>
      <c r="B8432">
        <v>9</v>
      </c>
      <c r="C8432">
        <v>14</v>
      </c>
      <c r="D8432">
        <v>16</v>
      </c>
      <c r="E8432" s="13">
        <v>15.8</v>
      </c>
      <c r="F8432" s="7">
        <f>(((20-15)/(MIN($E$2:$E$8761)-15))*Data[[#This Row],[temperatuur]])+18.151</f>
        <v>14.831672268907562</v>
      </c>
      <c r="G8432" s="7">
        <f>Data[[#This Row],[Tintern ]]-Data[[#This Row],[temperatuur]]</f>
        <v>-0.96832773109243853</v>
      </c>
      <c r="H8432" s="7">
        <f>ROUND(IF(Data[[#This Row],[deltaT]]&gt;0,(Data[[#This Row],[Tintern ]]-Data[[#This Row],[temperatuur]])*Uitgangspunten!$B$9,0),1)</f>
        <v>0</v>
      </c>
      <c r="I8432"/>
      <c r="J8432"/>
      <c r="K8432" s="6"/>
      <c r="O8432" s="5"/>
      <c r="P8432" s="8"/>
      <c r="U8432"/>
      <c r="V8432"/>
    </row>
    <row r="8433" spans="1:22" x14ac:dyDescent="0.25">
      <c r="A8433">
        <v>2011</v>
      </c>
      <c r="B8433">
        <v>9</v>
      </c>
      <c r="C8433">
        <v>14</v>
      </c>
      <c r="D8433">
        <v>17</v>
      </c>
      <c r="E8433" s="13">
        <v>16</v>
      </c>
      <c r="F8433" s="7">
        <f>(((20-15)/(MIN($E$2:$E$8761)-15))*Data[[#This Row],[temperatuur]])+18.151</f>
        <v>14.789655462184873</v>
      </c>
      <c r="G8433" s="7">
        <f>Data[[#This Row],[Tintern ]]-Data[[#This Row],[temperatuur]]</f>
        <v>-1.2103445378151267</v>
      </c>
      <c r="H8433" s="7">
        <f>ROUND(IF(Data[[#This Row],[deltaT]]&gt;0,(Data[[#This Row],[Tintern ]]-Data[[#This Row],[temperatuur]])*Uitgangspunten!$B$9,0),1)</f>
        <v>0</v>
      </c>
      <c r="I8433"/>
      <c r="J8433"/>
      <c r="K8433" s="6"/>
      <c r="O8433" s="5"/>
      <c r="P8433" s="8"/>
      <c r="U8433"/>
      <c r="V8433"/>
    </row>
    <row r="8434" spans="1:22" x14ac:dyDescent="0.25">
      <c r="A8434">
        <v>2011</v>
      </c>
      <c r="B8434">
        <v>9</v>
      </c>
      <c r="C8434">
        <v>15</v>
      </c>
      <c r="D8434">
        <v>8</v>
      </c>
      <c r="E8434" s="13">
        <v>15.600000000000001</v>
      </c>
      <c r="F8434" s="7">
        <f>(((20-15)/(MIN($E$2:$E$8761)-15))*Data[[#This Row],[temperatuur]])+18.151</f>
        <v>14.873689075630251</v>
      </c>
      <c r="G8434" s="7">
        <f>Data[[#This Row],[Tintern ]]-Data[[#This Row],[temperatuur]]</f>
        <v>-0.72631092436975031</v>
      </c>
      <c r="H8434" s="7">
        <f>ROUND(IF(Data[[#This Row],[deltaT]]&gt;0,(Data[[#This Row],[Tintern ]]-Data[[#This Row],[temperatuur]])*Uitgangspunten!$B$9,0),1)</f>
        <v>0</v>
      </c>
      <c r="I8434"/>
      <c r="J8434"/>
      <c r="K8434" s="6"/>
      <c r="O8434" s="5"/>
      <c r="P8434" s="8"/>
      <c r="U8434"/>
      <c r="V8434"/>
    </row>
    <row r="8435" spans="1:22" x14ac:dyDescent="0.25">
      <c r="A8435">
        <v>2011</v>
      </c>
      <c r="B8435">
        <v>9</v>
      </c>
      <c r="C8435">
        <v>15</v>
      </c>
      <c r="D8435">
        <v>9</v>
      </c>
      <c r="E8435" s="13">
        <v>16.7</v>
      </c>
      <c r="F8435" s="7">
        <f>(((20-15)/(MIN($E$2:$E$8761)-15))*Data[[#This Row],[temperatuur]])+18.151</f>
        <v>14.642596638655462</v>
      </c>
      <c r="G8435" s="7">
        <f>Data[[#This Row],[Tintern ]]-Data[[#This Row],[temperatuur]]</f>
        <v>-2.0574033613445373</v>
      </c>
      <c r="H8435" s="7">
        <f>ROUND(IF(Data[[#This Row],[deltaT]]&gt;0,(Data[[#This Row],[Tintern ]]-Data[[#This Row],[temperatuur]])*Uitgangspunten!$B$9,0),1)</f>
        <v>0</v>
      </c>
      <c r="I8435"/>
      <c r="J8435"/>
      <c r="K8435" s="6"/>
      <c r="O8435" s="5"/>
      <c r="P8435" s="8"/>
      <c r="U8435"/>
      <c r="V8435"/>
    </row>
    <row r="8436" spans="1:22" x14ac:dyDescent="0.25">
      <c r="A8436">
        <v>2011</v>
      </c>
      <c r="B8436">
        <v>9</v>
      </c>
      <c r="C8436">
        <v>15</v>
      </c>
      <c r="D8436">
        <v>10</v>
      </c>
      <c r="E8436" s="13">
        <v>17.2</v>
      </c>
      <c r="F8436" s="7">
        <f>(((20-15)/(MIN($E$2:$E$8761)-15))*Data[[#This Row],[temperatuur]])+18.151</f>
        <v>14.53755462184874</v>
      </c>
      <c r="G8436" s="7">
        <f>Data[[#This Row],[Tintern ]]-Data[[#This Row],[temperatuur]]</f>
        <v>-2.6624453781512596</v>
      </c>
      <c r="H8436" s="7">
        <f>ROUND(IF(Data[[#This Row],[deltaT]]&gt;0,(Data[[#This Row],[Tintern ]]-Data[[#This Row],[temperatuur]])*Uitgangspunten!$B$9,0),1)</f>
        <v>0</v>
      </c>
      <c r="I8436"/>
      <c r="J8436"/>
      <c r="K8436" s="6"/>
      <c r="O8436" s="5"/>
      <c r="P8436" s="8"/>
      <c r="U8436"/>
      <c r="V8436"/>
    </row>
    <row r="8437" spans="1:22" x14ac:dyDescent="0.25">
      <c r="A8437">
        <v>2011</v>
      </c>
      <c r="B8437">
        <v>9</v>
      </c>
      <c r="C8437">
        <v>15</v>
      </c>
      <c r="D8437">
        <v>11</v>
      </c>
      <c r="E8437" s="13">
        <v>17.400000000000002</v>
      </c>
      <c r="F8437" s="7">
        <f>(((20-15)/(MIN($E$2:$E$8761)-15))*Data[[#This Row],[temperatuur]])+18.151</f>
        <v>14.495537815126049</v>
      </c>
      <c r="G8437" s="7">
        <f>Data[[#This Row],[Tintern ]]-Data[[#This Row],[temperatuur]]</f>
        <v>-2.9044621848739531</v>
      </c>
      <c r="H8437" s="7">
        <f>ROUND(IF(Data[[#This Row],[deltaT]]&gt;0,(Data[[#This Row],[Tintern ]]-Data[[#This Row],[temperatuur]])*Uitgangspunten!$B$9,0),1)</f>
        <v>0</v>
      </c>
      <c r="I8437"/>
      <c r="J8437"/>
      <c r="K8437" s="6"/>
      <c r="O8437" s="5"/>
      <c r="P8437" s="8"/>
      <c r="U8437"/>
      <c r="V8437"/>
    </row>
    <row r="8438" spans="1:22" x14ac:dyDescent="0.25">
      <c r="A8438">
        <v>2011</v>
      </c>
      <c r="B8438">
        <v>9</v>
      </c>
      <c r="C8438">
        <v>15</v>
      </c>
      <c r="D8438">
        <v>12</v>
      </c>
      <c r="E8438" s="13">
        <v>17.5</v>
      </c>
      <c r="F8438" s="7">
        <f>(((20-15)/(MIN($E$2:$E$8761)-15))*Data[[#This Row],[temperatuur]])+18.151</f>
        <v>14.474529411764706</v>
      </c>
      <c r="G8438" s="7">
        <f>Data[[#This Row],[Tintern ]]-Data[[#This Row],[temperatuur]]</f>
        <v>-3.0254705882352937</v>
      </c>
      <c r="H8438" s="7">
        <f>ROUND(IF(Data[[#This Row],[deltaT]]&gt;0,(Data[[#This Row],[Tintern ]]-Data[[#This Row],[temperatuur]])*Uitgangspunten!$B$9,0),1)</f>
        <v>0</v>
      </c>
      <c r="I8438"/>
      <c r="J8438"/>
      <c r="K8438" s="6"/>
      <c r="O8438" s="5"/>
      <c r="P8438" s="8"/>
      <c r="U8438"/>
      <c r="V8438"/>
    </row>
    <row r="8439" spans="1:22" x14ac:dyDescent="0.25">
      <c r="A8439">
        <v>2011</v>
      </c>
      <c r="B8439">
        <v>9</v>
      </c>
      <c r="C8439">
        <v>15</v>
      </c>
      <c r="D8439">
        <v>13</v>
      </c>
      <c r="E8439" s="13">
        <v>18.400000000000002</v>
      </c>
      <c r="F8439" s="7">
        <f>(((20-15)/(MIN($E$2:$E$8761)-15))*Data[[#This Row],[temperatuur]])+18.151</f>
        <v>14.285453781512604</v>
      </c>
      <c r="G8439" s="7">
        <f>Data[[#This Row],[Tintern ]]-Data[[#This Row],[temperatuur]]</f>
        <v>-4.1145462184873978</v>
      </c>
      <c r="H8439" s="7">
        <f>ROUND(IF(Data[[#This Row],[deltaT]]&gt;0,(Data[[#This Row],[Tintern ]]-Data[[#This Row],[temperatuur]])*Uitgangspunten!$B$9,0),1)</f>
        <v>0</v>
      </c>
      <c r="I8439"/>
      <c r="J8439"/>
      <c r="K8439" s="6"/>
      <c r="O8439" s="5"/>
      <c r="P8439" s="8"/>
      <c r="U8439"/>
      <c r="V8439"/>
    </row>
    <row r="8440" spans="1:22" x14ac:dyDescent="0.25">
      <c r="A8440">
        <v>2011</v>
      </c>
      <c r="B8440">
        <v>9</v>
      </c>
      <c r="C8440">
        <v>15</v>
      </c>
      <c r="D8440">
        <v>14</v>
      </c>
      <c r="E8440" s="13">
        <v>17.3</v>
      </c>
      <c r="F8440" s="7">
        <f>(((20-15)/(MIN($E$2:$E$8761)-15))*Data[[#This Row],[temperatuur]])+18.151</f>
        <v>14.516546218487395</v>
      </c>
      <c r="G8440" s="7">
        <f>Data[[#This Row],[Tintern ]]-Data[[#This Row],[temperatuur]]</f>
        <v>-2.7834537815126055</v>
      </c>
      <c r="H8440" s="7">
        <f>ROUND(IF(Data[[#This Row],[deltaT]]&gt;0,(Data[[#This Row],[Tintern ]]-Data[[#This Row],[temperatuur]])*Uitgangspunten!$B$9,0),1)</f>
        <v>0</v>
      </c>
      <c r="I8440"/>
      <c r="J8440"/>
      <c r="K8440" s="6"/>
      <c r="O8440" s="5"/>
      <c r="P8440" s="8"/>
      <c r="U8440"/>
      <c r="V8440"/>
    </row>
    <row r="8441" spans="1:22" x14ac:dyDescent="0.25">
      <c r="A8441">
        <v>2011</v>
      </c>
      <c r="B8441">
        <v>9</v>
      </c>
      <c r="C8441">
        <v>15</v>
      </c>
      <c r="D8441">
        <v>15</v>
      </c>
      <c r="E8441" s="13">
        <v>17.7</v>
      </c>
      <c r="F8441" s="7">
        <f>(((20-15)/(MIN($E$2:$E$8761)-15))*Data[[#This Row],[temperatuur]])+18.151</f>
        <v>14.432512605042017</v>
      </c>
      <c r="G8441" s="7">
        <f>Data[[#This Row],[Tintern ]]-Data[[#This Row],[temperatuur]]</f>
        <v>-3.2674873949579819</v>
      </c>
      <c r="H8441" s="7">
        <f>ROUND(IF(Data[[#This Row],[deltaT]]&gt;0,(Data[[#This Row],[Tintern ]]-Data[[#This Row],[temperatuur]])*Uitgangspunten!$B$9,0),1)</f>
        <v>0</v>
      </c>
      <c r="I8441"/>
      <c r="J8441"/>
      <c r="K8441" s="6"/>
      <c r="O8441" s="5"/>
      <c r="P8441" s="8"/>
      <c r="U8441"/>
      <c r="V8441"/>
    </row>
    <row r="8442" spans="1:22" x14ac:dyDescent="0.25">
      <c r="A8442">
        <v>2011</v>
      </c>
      <c r="B8442">
        <v>9</v>
      </c>
      <c r="C8442">
        <v>15</v>
      </c>
      <c r="D8442">
        <v>16</v>
      </c>
      <c r="E8442" s="13">
        <v>17.2</v>
      </c>
      <c r="F8442" s="7">
        <f>(((20-15)/(MIN($E$2:$E$8761)-15))*Data[[#This Row],[temperatuur]])+18.151</f>
        <v>14.53755462184874</v>
      </c>
      <c r="G8442" s="7">
        <f>Data[[#This Row],[Tintern ]]-Data[[#This Row],[temperatuur]]</f>
        <v>-2.6624453781512596</v>
      </c>
      <c r="H8442" s="7">
        <f>ROUND(IF(Data[[#This Row],[deltaT]]&gt;0,(Data[[#This Row],[Tintern ]]-Data[[#This Row],[temperatuur]])*Uitgangspunten!$B$9,0),1)</f>
        <v>0</v>
      </c>
      <c r="I8442"/>
      <c r="J8442"/>
      <c r="K8442" s="6"/>
      <c r="O8442" s="5"/>
      <c r="P8442" s="8"/>
      <c r="U8442"/>
      <c r="V8442"/>
    </row>
    <row r="8443" spans="1:22" x14ac:dyDescent="0.25">
      <c r="A8443">
        <v>2011</v>
      </c>
      <c r="B8443">
        <v>9</v>
      </c>
      <c r="C8443">
        <v>15</v>
      </c>
      <c r="D8443">
        <v>17</v>
      </c>
      <c r="E8443" s="13">
        <v>16.400000000000002</v>
      </c>
      <c r="F8443" s="7">
        <f>(((20-15)/(MIN($E$2:$E$8761)-15))*Data[[#This Row],[temperatuur]])+18.151</f>
        <v>14.705621848739495</v>
      </c>
      <c r="G8443" s="7">
        <f>Data[[#This Row],[Tintern ]]-Data[[#This Row],[temperatuur]]</f>
        <v>-1.6943781512605067</v>
      </c>
      <c r="H8443" s="7">
        <f>ROUND(IF(Data[[#This Row],[deltaT]]&gt;0,(Data[[#This Row],[Tintern ]]-Data[[#This Row],[temperatuur]])*Uitgangspunten!$B$9,0),1)</f>
        <v>0</v>
      </c>
      <c r="I8443"/>
      <c r="J8443"/>
      <c r="K8443" s="6"/>
      <c r="O8443" s="5"/>
      <c r="P8443" s="8"/>
      <c r="U8443"/>
      <c r="V8443"/>
    </row>
    <row r="8444" spans="1:22" x14ac:dyDescent="0.25">
      <c r="A8444">
        <v>2011</v>
      </c>
      <c r="B8444">
        <v>9</v>
      </c>
      <c r="C8444">
        <v>16</v>
      </c>
      <c r="D8444">
        <v>10</v>
      </c>
      <c r="E8444" s="13">
        <v>15.600000000000001</v>
      </c>
      <c r="F8444" s="7">
        <f>(((20-15)/(MIN($E$2:$E$8761)-15))*Data[[#This Row],[temperatuur]])+18.151</f>
        <v>14.873689075630251</v>
      </c>
      <c r="G8444" s="7">
        <f>Data[[#This Row],[Tintern ]]-Data[[#This Row],[temperatuur]]</f>
        <v>-0.72631092436975031</v>
      </c>
      <c r="H8444" s="7">
        <f>ROUND(IF(Data[[#This Row],[deltaT]]&gt;0,(Data[[#This Row],[Tintern ]]-Data[[#This Row],[temperatuur]])*Uitgangspunten!$B$9,0),1)</f>
        <v>0</v>
      </c>
      <c r="I8444"/>
      <c r="J8444"/>
      <c r="K8444" s="6"/>
      <c r="O8444" s="5"/>
      <c r="P8444" s="8"/>
      <c r="U8444"/>
      <c r="V8444"/>
    </row>
    <row r="8445" spans="1:22" x14ac:dyDescent="0.25">
      <c r="A8445">
        <v>2011</v>
      </c>
      <c r="B8445">
        <v>9</v>
      </c>
      <c r="C8445">
        <v>16</v>
      </c>
      <c r="D8445">
        <v>11</v>
      </c>
      <c r="E8445" s="13">
        <v>16.8</v>
      </c>
      <c r="F8445" s="7">
        <f>(((20-15)/(MIN($E$2:$E$8761)-15))*Data[[#This Row],[temperatuur]])+18.151</f>
        <v>14.621588235294118</v>
      </c>
      <c r="G8445" s="7">
        <f>Data[[#This Row],[Tintern ]]-Data[[#This Row],[temperatuur]]</f>
        <v>-2.1784117647058832</v>
      </c>
      <c r="H8445" s="7">
        <f>ROUND(IF(Data[[#This Row],[deltaT]]&gt;0,(Data[[#This Row],[Tintern ]]-Data[[#This Row],[temperatuur]])*Uitgangspunten!$B$9,0),1)</f>
        <v>0</v>
      </c>
      <c r="I8445"/>
      <c r="J8445"/>
      <c r="K8445" s="6"/>
      <c r="O8445" s="5"/>
      <c r="P8445" s="8"/>
      <c r="U8445"/>
      <c r="V8445"/>
    </row>
    <row r="8446" spans="1:22" x14ac:dyDescent="0.25">
      <c r="A8446">
        <v>2011</v>
      </c>
      <c r="B8446">
        <v>9</v>
      </c>
      <c r="C8446">
        <v>16</v>
      </c>
      <c r="D8446">
        <v>12</v>
      </c>
      <c r="E8446" s="13">
        <v>17.5</v>
      </c>
      <c r="F8446" s="7">
        <f>(((20-15)/(MIN($E$2:$E$8761)-15))*Data[[#This Row],[temperatuur]])+18.151</f>
        <v>14.474529411764706</v>
      </c>
      <c r="G8446" s="7">
        <f>Data[[#This Row],[Tintern ]]-Data[[#This Row],[temperatuur]]</f>
        <v>-3.0254705882352937</v>
      </c>
      <c r="H8446" s="7">
        <f>ROUND(IF(Data[[#This Row],[deltaT]]&gt;0,(Data[[#This Row],[Tintern ]]-Data[[#This Row],[temperatuur]])*Uitgangspunten!$B$9,0),1)</f>
        <v>0</v>
      </c>
      <c r="I8446"/>
      <c r="J8446"/>
      <c r="K8446" s="6"/>
      <c r="O8446" s="5"/>
      <c r="P8446" s="8"/>
      <c r="U8446"/>
      <c r="V8446"/>
    </row>
    <row r="8447" spans="1:22" x14ac:dyDescent="0.25">
      <c r="A8447">
        <v>2011</v>
      </c>
      <c r="B8447">
        <v>9</v>
      </c>
      <c r="C8447">
        <v>16</v>
      </c>
      <c r="D8447">
        <v>13</v>
      </c>
      <c r="E8447" s="13">
        <v>18.5</v>
      </c>
      <c r="F8447" s="7">
        <f>(((20-15)/(MIN($E$2:$E$8761)-15))*Data[[#This Row],[temperatuur]])+18.151</f>
        <v>14.26444537815126</v>
      </c>
      <c r="G8447" s="7">
        <f>Data[[#This Row],[Tintern ]]-Data[[#This Row],[temperatuur]]</f>
        <v>-4.2355546218487401</v>
      </c>
      <c r="H8447" s="7">
        <f>ROUND(IF(Data[[#This Row],[deltaT]]&gt;0,(Data[[#This Row],[Tintern ]]-Data[[#This Row],[temperatuur]])*Uitgangspunten!$B$9,0),1)</f>
        <v>0</v>
      </c>
      <c r="I8447"/>
      <c r="J8447"/>
      <c r="K8447" s="6"/>
      <c r="O8447" s="5"/>
      <c r="P8447" s="8"/>
      <c r="U8447"/>
      <c r="V8447"/>
    </row>
    <row r="8448" spans="1:22" x14ac:dyDescent="0.25">
      <c r="A8448">
        <v>2011</v>
      </c>
      <c r="B8448">
        <v>9</v>
      </c>
      <c r="C8448">
        <v>16</v>
      </c>
      <c r="D8448">
        <v>14</v>
      </c>
      <c r="E8448" s="13">
        <v>18.900000000000002</v>
      </c>
      <c r="F8448" s="7">
        <f>(((20-15)/(MIN($E$2:$E$8761)-15))*Data[[#This Row],[temperatuur]])+18.151</f>
        <v>14.180411764705882</v>
      </c>
      <c r="G8448" s="7">
        <f>Data[[#This Row],[Tintern ]]-Data[[#This Row],[temperatuur]]</f>
        <v>-4.7195882352941201</v>
      </c>
      <c r="H8448" s="7">
        <f>ROUND(IF(Data[[#This Row],[deltaT]]&gt;0,(Data[[#This Row],[Tintern ]]-Data[[#This Row],[temperatuur]])*Uitgangspunten!$B$9,0),1)</f>
        <v>0</v>
      </c>
      <c r="I8448"/>
      <c r="J8448"/>
      <c r="K8448" s="6"/>
      <c r="O8448" s="5"/>
      <c r="P8448" s="8"/>
      <c r="U8448"/>
      <c r="V8448"/>
    </row>
    <row r="8449" spans="1:22" x14ac:dyDescent="0.25">
      <c r="A8449">
        <v>2011</v>
      </c>
      <c r="B8449">
        <v>9</v>
      </c>
      <c r="C8449">
        <v>16</v>
      </c>
      <c r="D8449">
        <v>15</v>
      </c>
      <c r="E8449" s="13">
        <v>18.2</v>
      </c>
      <c r="F8449" s="7">
        <f>(((20-15)/(MIN($E$2:$E$8761)-15))*Data[[#This Row],[temperatuur]])+18.151</f>
        <v>14.327470588235293</v>
      </c>
      <c r="G8449" s="7">
        <f>Data[[#This Row],[Tintern ]]-Data[[#This Row],[temperatuur]]</f>
        <v>-3.872529411764706</v>
      </c>
      <c r="H8449" s="7">
        <f>ROUND(IF(Data[[#This Row],[deltaT]]&gt;0,(Data[[#This Row],[Tintern ]]-Data[[#This Row],[temperatuur]])*Uitgangspunten!$B$9,0),1)</f>
        <v>0</v>
      </c>
      <c r="I8449"/>
      <c r="J8449"/>
      <c r="K8449" s="6"/>
      <c r="O8449" s="5"/>
      <c r="P8449" s="8"/>
      <c r="U8449"/>
      <c r="V8449"/>
    </row>
    <row r="8450" spans="1:22" x14ac:dyDescent="0.25">
      <c r="A8450">
        <v>2011</v>
      </c>
      <c r="B8450">
        <v>9</v>
      </c>
      <c r="C8450">
        <v>16</v>
      </c>
      <c r="D8450">
        <v>16</v>
      </c>
      <c r="E8450" s="13">
        <v>18.600000000000001</v>
      </c>
      <c r="F8450" s="7">
        <f>(((20-15)/(MIN($E$2:$E$8761)-15))*Data[[#This Row],[temperatuur]])+18.151</f>
        <v>14.243436974789915</v>
      </c>
      <c r="G8450" s="7">
        <f>Data[[#This Row],[Tintern ]]-Data[[#This Row],[temperatuur]]</f>
        <v>-4.356563025210086</v>
      </c>
      <c r="H8450" s="7">
        <f>ROUND(IF(Data[[#This Row],[deltaT]]&gt;0,(Data[[#This Row],[Tintern ]]-Data[[#This Row],[temperatuur]])*Uitgangspunten!$B$9,0),1)</f>
        <v>0</v>
      </c>
      <c r="I8450">
        <f>(MAX(E8426:E8449)+MIN(E8426:E8449))/20</f>
        <v>1.7250000000000001</v>
      </c>
      <c r="J8450"/>
      <c r="K8450" s="6"/>
      <c r="O8450" s="5"/>
      <c r="P8450" s="8"/>
      <c r="U8450"/>
      <c r="V8450"/>
    </row>
    <row r="8451" spans="1:22" x14ac:dyDescent="0.25">
      <c r="A8451">
        <v>2011</v>
      </c>
      <c r="B8451">
        <v>9</v>
      </c>
      <c r="C8451">
        <v>16</v>
      </c>
      <c r="D8451">
        <v>17</v>
      </c>
      <c r="E8451" s="13">
        <v>16.900000000000002</v>
      </c>
      <c r="F8451" s="7">
        <f>(((20-15)/(MIN($E$2:$E$8761)-15))*Data[[#This Row],[temperatuur]])+18.151</f>
        <v>14.600579831932773</v>
      </c>
      <c r="G8451" s="7">
        <f>Data[[#This Row],[Tintern ]]-Data[[#This Row],[temperatuur]]</f>
        <v>-2.299420168067229</v>
      </c>
      <c r="H8451" s="7">
        <f>ROUND(IF(Data[[#This Row],[deltaT]]&gt;0,(Data[[#This Row],[Tintern ]]-Data[[#This Row],[temperatuur]])*Uitgangspunten!$B$9,0),1)</f>
        <v>0</v>
      </c>
      <c r="I8451"/>
      <c r="J8451"/>
      <c r="K8451" s="6"/>
      <c r="O8451" s="5"/>
      <c r="P8451" s="8"/>
      <c r="U8451"/>
      <c r="V8451"/>
    </row>
    <row r="8452" spans="1:22" x14ac:dyDescent="0.25">
      <c r="A8452">
        <v>2011</v>
      </c>
      <c r="B8452">
        <v>9</v>
      </c>
      <c r="C8452">
        <v>16</v>
      </c>
      <c r="D8452">
        <v>18</v>
      </c>
      <c r="E8452" s="13">
        <v>16.3</v>
      </c>
      <c r="F8452" s="7">
        <f>(((20-15)/(MIN($E$2:$E$8761)-15))*Data[[#This Row],[temperatuur]])+18.151</f>
        <v>14.72663025210084</v>
      </c>
      <c r="G8452" s="7">
        <f>Data[[#This Row],[Tintern ]]-Data[[#This Row],[temperatuur]]</f>
        <v>-1.5733697478991608</v>
      </c>
      <c r="H8452" s="7">
        <f>ROUND(IF(Data[[#This Row],[deltaT]]&gt;0,(Data[[#This Row],[Tintern ]]-Data[[#This Row],[temperatuur]])*Uitgangspunten!$B$9,0),1)</f>
        <v>0</v>
      </c>
      <c r="I8452"/>
      <c r="J8452"/>
      <c r="K8452" s="6"/>
      <c r="O8452" s="5"/>
      <c r="P8452" s="8"/>
      <c r="U8452"/>
      <c r="V8452"/>
    </row>
    <row r="8453" spans="1:22" x14ac:dyDescent="0.25">
      <c r="A8453">
        <v>2011</v>
      </c>
      <c r="B8453">
        <v>9</v>
      </c>
      <c r="C8453">
        <v>16</v>
      </c>
      <c r="D8453">
        <v>19</v>
      </c>
      <c r="E8453" s="13">
        <v>15.5</v>
      </c>
      <c r="F8453" s="7">
        <f>(((20-15)/(MIN($E$2:$E$8761)-15))*Data[[#This Row],[temperatuur]])+18.151</f>
        <v>14.894697478991596</v>
      </c>
      <c r="G8453" s="7">
        <f>Data[[#This Row],[Tintern ]]-Data[[#This Row],[temperatuur]]</f>
        <v>-0.60530252100840443</v>
      </c>
      <c r="H8453" s="7">
        <f>ROUND(IF(Data[[#This Row],[deltaT]]&gt;0,(Data[[#This Row],[Tintern ]]-Data[[#This Row],[temperatuur]])*Uitgangspunten!$B$9,0),1)</f>
        <v>0</v>
      </c>
      <c r="I8453"/>
      <c r="J8453"/>
      <c r="K8453" s="6"/>
      <c r="O8453" s="5"/>
      <c r="P8453" s="8"/>
      <c r="U8453"/>
      <c r="V8453"/>
    </row>
    <row r="8454" spans="1:22" x14ac:dyDescent="0.25">
      <c r="A8454">
        <v>2011</v>
      </c>
      <c r="B8454">
        <v>9</v>
      </c>
      <c r="C8454">
        <v>16</v>
      </c>
      <c r="D8454">
        <v>20</v>
      </c>
      <c r="E8454" s="13">
        <v>15.700000000000001</v>
      </c>
      <c r="F8454" s="7">
        <f>(((20-15)/(MIN($E$2:$E$8761)-15))*Data[[#This Row],[temperatuur]])+18.151</f>
        <v>14.852680672268907</v>
      </c>
      <c r="G8454" s="7">
        <f>Data[[#This Row],[Tintern ]]-Data[[#This Row],[temperatuur]]</f>
        <v>-0.84731932773109442</v>
      </c>
      <c r="H8454" s="7">
        <f>ROUND(IF(Data[[#This Row],[deltaT]]&gt;0,(Data[[#This Row],[Tintern ]]-Data[[#This Row],[temperatuur]])*Uitgangspunten!$B$9,0),1)</f>
        <v>0</v>
      </c>
      <c r="I8454"/>
      <c r="J8454"/>
      <c r="K8454" s="6"/>
      <c r="O8454" s="5"/>
      <c r="P8454" s="8"/>
      <c r="U8454"/>
      <c r="V8454"/>
    </row>
    <row r="8455" spans="1:22" x14ac:dyDescent="0.25">
      <c r="A8455">
        <v>2011</v>
      </c>
      <c r="B8455">
        <v>9</v>
      </c>
      <c r="C8455">
        <v>16</v>
      </c>
      <c r="D8455">
        <v>21</v>
      </c>
      <c r="E8455" s="13">
        <v>16.100000000000001</v>
      </c>
      <c r="F8455" s="7">
        <f>(((20-15)/(MIN($E$2:$E$8761)-15))*Data[[#This Row],[temperatuur]])+18.151</f>
        <v>14.768647058823529</v>
      </c>
      <c r="G8455" s="7">
        <f>Data[[#This Row],[Tintern ]]-Data[[#This Row],[temperatuur]]</f>
        <v>-1.3313529411764726</v>
      </c>
      <c r="H8455" s="7">
        <f>ROUND(IF(Data[[#This Row],[deltaT]]&gt;0,(Data[[#This Row],[Tintern ]]-Data[[#This Row],[temperatuur]])*Uitgangspunten!$B$9,0),1)</f>
        <v>0</v>
      </c>
      <c r="I8455"/>
      <c r="J8455"/>
      <c r="K8455" s="6"/>
      <c r="O8455" s="5"/>
      <c r="P8455" s="8"/>
      <c r="U8455"/>
      <c r="V8455"/>
    </row>
    <row r="8456" spans="1:22" x14ac:dyDescent="0.25">
      <c r="A8456">
        <v>2011</v>
      </c>
      <c r="B8456">
        <v>9</v>
      </c>
      <c r="C8456">
        <v>16</v>
      </c>
      <c r="D8456">
        <v>22</v>
      </c>
      <c r="E8456" s="13">
        <v>15.100000000000001</v>
      </c>
      <c r="F8456" s="7">
        <f>(((20-15)/(MIN($E$2:$E$8761)-15))*Data[[#This Row],[temperatuur]])+18.151</f>
        <v>14.978731092436973</v>
      </c>
      <c r="G8456" s="7">
        <f>Data[[#This Row],[Tintern ]]-Data[[#This Row],[temperatuur]]</f>
        <v>-0.12126890756302799</v>
      </c>
      <c r="H8456" s="7">
        <f>ROUND(IF(Data[[#This Row],[deltaT]]&gt;0,(Data[[#This Row],[Tintern ]]-Data[[#This Row],[temperatuur]])*Uitgangspunten!$B$9,0),1)</f>
        <v>0</v>
      </c>
      <c r="I8456"/>
      <c r="J8456"/>
      <c r="K8456" s="6"/>
      <c r="O8456" s="5"/>
      <c r="P8456" s="8"/>
      <c r="U8456"/>
      <c r="V8456"/>
    </row>
    <row r="8457" spans="1:22" x14ac:dyDescent="0.25">
      <c r="A8457">
        <v>2011</v>
      </c>
      <c r="B8457">
        <v>9</v>
      </c>
      <c r="C8457">
        <v>16</v>
      </c>
      <c r="D8457">
        <v>23</v>
      </c>
      <c r="E8457" s="13">
        <v>15.3</v>
      </c>
      <c r="F8457" s="7">
        <f>(((20-15)/(MIN($E$2:$E$8761)-15))*Data[[#This Row],[temperatuur]])+18.151</f>
        <v>14.936714285714285</v>
      </c>
      <c r="G8457" s="7">
        <f>Data[[#This Row],[Tintern ]]-Data[[#This Row],[temperatuur]]</f>
        <v>-0.36328571428571621</v>
      </c>
      <c r="H8457" s="7">
        <f>ROUND(IF(Data[[#This Row],[deltaT]]&gt;0,(Data[[#This Row],[Tintern ]]-Data[[#This Row],[temperatuur]])*Uitgangspunten!$B$9,0),1)</f>
        <v>0</v>
      </c>
      <c r="I8457"/>
      <c r="J8457"/>
      <c r="K8457" s="6"/>
      <c r="O8457" s="5"/>
      <c r="P8457" s="8"/>
      <c r="U8457"/>
      <c r="V8457"/>
    </row>
    <row r="8458" spans="1:22" x14ac:dyDescent="0.25">
      <c r="A8458">
        <v>2011</v>
      </c>
      <c r="B8458">
        <v>9</v>
      </c>
      <c r="C8458">
        <v>16</v>
      </c>
      <c r="D8458">
        <v>24</v>
      </c>
      <c r="E8458" s="13">
        <v>15.700000000000001</v>
      </c>
      <c r="F8458" s="7">
        <f>(((20-15)/(MIN($E$2:$E$8761)-15))*Data[[#This Row],[temperatuur]])+18.151</f>
        <v>14.852680672268907</v>
      </c>
      <c r="G8458" s="7">
        <f>Data[[#This Row],[Tintern ]]-Data[[#This Row],[temperatuur]]</f>
        <v>-0.84731932773109442</v>
      </c>
      <c r="H8458" s="7">
        <f>ROUND(IF(Data[[#This Row],[deltaT]]&gt;0,(Data[[#This Row],[Tintern ]]-Data[[#This Row],[temperatuur]])*Uitgangspunten!$B$9,0),1)</f>
        <v>0</v>
      </c>
      <c r="I8458"/>
      <c r="J8458"/>
      <c r="K8458" s="6"/>
      <c r="O8458" s="5"/>
      <c r="P8458" s="8"/>
      <c r="U8458"/>
      <c r="V8458"/>
    </row>
    <row r="8459" spans="1:22" x14ac:dyDescent="0.25">
      <c r="A8459">
        <v>2011</v>
      </c>
      <c r="B8459">
        <v>9</v>
      </c>
      <c r="C8459">
        <v>17</v>
      </c>
      <c r="D8459">
        <v>1</v>
      </c>
      <c r="E8459" s="13">
        <v>15.600000000000001</v>
      </c>
      <c r="F8459" s="7">
        <f>(((20-15)/(MIN($E$2:$E$8761)-15))*Data[[#This Row],[temperatuur]])+18.151</f>
        <v>14.873689075630251</v>
      </c>
      <c r="G8459" s="7">
        <f>Data[[#This Row],[Tintern ]]-Data[[#This Row],[temperatuur]]</f>
        <v>-0.72631092436975031</v>
      </c>
      <c r="H8459" s="7">
        <f>ROUND(IF(Data[[#This Row],[deltaT]]&gt;0,(Data[[#This Row],[Tintern ]]-Data[[#This Row],[temperatuur]])*Uitgangspunten!$B$9,0),1)</f>
        <v>0</v>
      </c>
      <c r="I8459"/>
      <c r="J8459"/>
      <c r="K8459" s="6"/>
      <c r="O8459" s="5"/>
      <c r="P8459" s="8"/>
      <c r="U8459"/>
      <c r="V8459"/>
    </row>
    <row r="8460" spans="1:22" x14ac:dyDescent="0.25">
      <c r="A8460">
        <v>2011</v>
      </c>
      <c r="B8460">
        <v>9</v>
      </c>
      <c r="C8460">
        <v>17</v>
      </c>
      <c r="D8460">
        <v>2</v>
      </c>
      <c r="E8460" s="13">
        <v>15.4</v>
      </c>
      <c r="F8460" s="7">
        <f>(((20-15)/(MIN($E$2:$E$8761)-15))*Data[[#This Row],[temperatuur]])+18.151</f>
        <v>14.915705882352942</v>
      </c>
      <c r="G8460" s="7">
        <f>Data[[#This Row],[Tintern ]]-Data[[#This Row],[temperatuur]]</f>
        <v>-0.48429411764705854</v>
      </c>
      <c r="H8460" s="7">
        <f>ROUND(IF(Data[[#This Row],[deltaT]]&gt;0,(Data[[#This Row],[Tintern ]]-Data[[#This Row],[temperatuur]])*Uitgangspunten!$B$9,0),1)</f>
        <v>0</v>
      </c>
      <c r="I8460"/>
      <c r="J8460"/>
      <c r="K8460" s="6"/>
      <c r="O8460" s="5"/>
      <c r="P8460" s="8"/>
      <c r="U8460"/>
      <c r="V8460"/>
    </row>
    <row r="8461" spans="1:22" x14ac:dyDescent="0.25">
      <c r="A8461">
        <v>2011</v>
      </c>
      <c r="B8461">
        <v>9</v>
      </c>
      <c r="C8461">
        <v>17</v>
      </c>
      <c r="D8461">
        <v>3</v>
      </c>
      <c r="E8461" s="13">
        <v>15.200000000000001</v>
      </c>
      <c r="F8461" s="7">
        <f>(((20-15)/(MIN($E$2:$E$8761)-15))*Data[[#This Row],[temperatuur]])+18.151</f>
        <v>14.957722689075631</v>
      </c>
      <c r="G8461" s="7">
        <f>Data[[#This Row],[Tintern ]]-Data[[#This Row],[temperatuur]]</f>
        <v>-0.24227731092437033</v>
      </c>
      <c r="H8461" s="7">
        <f>ROUND(IF(Data[[#This Row],[deltaT]]&gt;0,(Data[[#This Row],[Tintern ]]-Data[[#This Row],[temperatuur]])*Uitgangspunten!$B$9,0),1)</f>
        <v>0</v>
      </c>
      <c r="I8461"/>
      <c r="J8461"/>
      <c r="K8461" s="6"/>
      <c r="O8461" s="5"/>
      <c r="P8461" s="8"/>
      <c r="U8461"/>
      <c r="V8461"/>
    </row>
    <row r="8462" spans="1:22" x14ac:dyDescent="0.25">
      <c r="A8462">
        <v>2011</v>
      </c>
      <c r="B8462">
        <v>9</v>
      </c>
      <c r="C8462">
        <v>17</v>
      </c>
      <c r="D8462">
        <v>9</v>
      </c>
      <c r="E8462" s="13">
        <v>15.700000000000001</v>
      </c>
      <c r="F8462" s="7">
        <f>(((20-15)/(MIN($E$2:$E$8761)-15))*Data[[#This Row],[temperatuur]])+18.151</f>
        <v>14.852680672268907</v>
      </c>
      <c r="G8462" s="7">
        <f>Data[[#This Row],[Tintern ]]-Data[[#This Row],[temperatuur]]</f>
        <v>-0.84731932773109442</v>
      </c>
      <c r="H8462" s="7">
        <f>ROUND(IF(Data[[#This Row],[deltaT]]&gt;0,(Data[[#This Row],[Tintern ]]-Data[[#This Row],[temperatuur]])*Uitgangspunten!$B$9,0),1)</f>
        <v>0</v>
      </c>
      <c r="I8462"/>
      <c r="J8462"/>
      <c r="K8462" s="6"/>
      <c r="O8462" s="5"/>
      <c r="P8462" s="8"/>
      <c r="U8462"/>
      <c r="V8462"/>
    </row>
    <row r="8463" spans="1:22" x14ac:dyDescent="0.25">
      <c r="A8463">
        <v>2011</v>
      </c>
      <c r="B8463">
        <v>9</v>
      </c>
      <c r="C8463">
        <v>17</v>
      </c>
      <c r="D8463">
        <v>10</v>
      </c>
      <c r="E8463" s="13">
        <v>16.400000000000002</v>
      </c>
      <c r="F8463" s="7">
        <f>(((20-15)/(MIN($E$2:$E$8761)-15))*Data[[#This Row],[temperatuur]])+18.151</f>
        <v>14.705621848739495</v>
      </c>
      <c r="G8463" s="7">
        <f>Data[[#This Row],[Tintern ]]-Data[[#This Row],[temperatuur]]</f>
        <v>-1.6943781512605067</v>
      </c>
      <c r="H8463" s="7">
        <f>ROUND(IF(Data[[#This Row],[deltaT]]&gt;0,(Data[[#This Row],[Tintern ]]-Data[[#This Row],[temperatuur]])*Uitgangspunten!$B$9,0),1)</f>
        <v>0</v>
      </c>
      <c r="I8463"/>
      <c r="J8463"/>
      <c r="K8463" s="6"/>
      <c r="O8463" s="5"/>
      <c r="P8463" s="8"/>
      <c r="U8463"/>
      <c r="V8463"/>
    </row>
    <row r="8464" spans="1:22" x14ac:dyDescent="0.25">
      <c r="A8464">
        <v>2011</v>
      </c>
      <c r="B8464">
        <v>9</v>
      </c>
      <c r="C8464">
        <v>17</v>
      </c>
      <c r="D8464">
        <v>11</v>
      </c>
      <c r="E8464" s="13">
        <v>16.8</v>
      </c>
      <c r="F8464" s="7">
        <f>(((20-15)/(MIN($E$2:$E$8761)-15))*Data[[#This Row],[temperatuur]])+18.151</f>
        <v>14.621588235294118</v>
      </c>
      <c r="G8464" s="7">
        <f>Data[[#This Row],[Tintern ]]-Data[[#This Row],[temperatuur]]</f>
        <v>-2.1784117647058832</v>
      </c>
      <c r="H8464" s="7">
        <f>ROUND(IF(Data[[#This Row],[deltaT]]&gt;0,(Data[[#This Row],[Tintern ]]-Data[[#This Row],[temperatuur]])*Uitgangspunten!$B$9,0),1)</f>
        <v>0</v>
      </c>
      <c r="I8464"/>
      <c r="J8464"/>
      <c r="K8464" s="6"/>
      <c r="O8464" s="5"/>
      <c r="P8464" s="8"/>
      <c r="U8464"/>
      <c r="V8464"/>
    </row>
    <row r="8465" spans="1:22" x14ac:dyDescent="0.25">
      <c r="A8465">
        <v>2011</v>
      </c>
      <c r="B8465">
        <v>9</v>
      </c>
      <c r="C8465">
        <v>17</v>
      </c>
      <c r="D8465">
        <v>12</v>
      </c>
      <c r="E8465" s="13">
        <v>16.3</v>
      </c>
      <c r="F8465" s="7">
        <f>(((20-15)/(MIN($E$2:$E$8761)-15))*Data[[#This Row],[temperatuur]])+18.151</f>
        <v>14.72663025210084</v>
      </c>
      <c r="G8465" s="7">
        <f>Data[[#This Row],[Tintern ]]-Data[[#This Row],[temperatuur]]</f>
        <v>-1.5733697478991608</v>
      </c>
      <c r="H8465" s="7">
        <f>ROUND(IF(Data[[#This Row],[deltaT]]&gt;0,(Data[[#This Row],[Tintern ]]-Data[[#This Row],[temperatuur]])*Uitgangspunten!$B$9,0),1)</f>
        <v>0</v>
      </c>
      <c r="I8465"/>
      <c r="J8465"/>
      <c r="K8465" s="6"/>
      <c r="O8465" s="5"/>
      <c r="P8465" s="8"/>
      <c r="U8465"/>
      <c r="V8465"/>
    </row>
    <row r="8466" spans="1:22" x14ac:dyDescent="0.25">
      <c r="A8466">
        <v>2011</v>
      </c>
      <c r="B8466">
        <v>9</v>
      </c>
      <c r="C8466">
        <v>17</v>
      </c>
      <c r="D8466">
        <v>13</v>
      </c>
      <c r="E8466" s="13">
        <v>16.400000000000002</v>
      </c>
      <c r="F8466" s="7">
        <f>(((20-15)/(MIN($E$2:$E$8761)-15))*Data[[#This Row],[temperatuur]])+18.151</f>
        <v>14.705621848739495</v>
      </c>
      <c r="G8466" s="7">
        <f>Data[[#This Row],[Tintern ]]-Data[[#This Row],[temperatuur]]</f>
        <v>-1.6943781512605067</v>
      </c>
      <c r="H8466" s="7">
        <f>ROUND(IF(Data[[#This Row],[deltaT]]&gt;0,(Data[[#This Row],[Tintern ]]-Data[[#This Row],[temperatuur]])*Uitgangspunten!$B$9,0),1)</f>
        <v>0</v>
      </c>
      <c r="I8466"/>
      <c r="J8466"/>
      <c r="K8466" s="6"/>
      <c r="O8466" s="5"/>
      <c r="P8466" s="8"/>
      <c r="U8466"/>
      <c r="V8466"/>
    </row>
    <row r="8467" spans="1:22" x14ac:dyDescent="0.25">
      <c r="A8467">
        <v>2011</v>
      </c>
      <c r="B8467">
        <v>9</v>
      </c>
      <c r="C8467">
        <v>17</v>
      </c>
      <c r="D8467">
        <v>14</v>
      </c>
      <c r="E8467" s="13">
        <v>16.900000000000002</v>
      </c>
      <c r="F8467" s="7">
        <f>(((20-15)/(MIN($E$2:$E$8761)-15))*Data[[#This Row],[temperatuur]])+18.151</f>
        <v>14.600579831932773</v>
      </c>
      <c r="G8467" s="7">
        <f>Data[[#This Row],[Tintern ]]-Data[[#This Row],[temperatuur]]</f>
        <v>-2.299420168067229</v>
      </c>
      <c r="H8467" s="7">
        <f>ROUND(IF(Data[[#This Row],[deltaT]]&gt;0,(Data[[#This Row],[Tintern ]]-Data[[#This Row],[temperatuur]])*Uitgangspunten!$B$9,0),1)</f>
        <v>0</v>
      </c>
      <c r="I8467"/>
      <c r="J8467"/>
      <c r="K8467" s="6"/>
      <c r="O8467" s="5"/>
      <c r="P8467" s="8"/>
      <c r="U8467"/>
      <c r="V8467"/>
    </row>
    <row r="8468" spans="1:22" x14ac:dyDescent="0.25">
      <c r="A8468">
        <v>2011</v>
      </c>
      <c r="B8468">
        <v>9</v>
      </c>
      <c r="C8468">
        <v>17</v>
      </c>
      <c r="D8468">
        <v>15</v>
      </c>
      <c r="E8468" s="13">
        <v>15.9</v>
      </c>
      <c r="F8468" s="7">
        <f>(((20-15)/(MIN($E$2:$E$8761)-15))*Data[[#This Row],[temperatuur]])+18.151</f>
        <v>14.810663865546218</v>
      </c>
      <c r="G8468" s="7">
        <f>Data[[#This Row],[Tintern ]]-Data[[#This Row],[temperatuur]]</f>
        <v>-1.0893361344537826</v>
      </c>
      <c r="H8468" s="7">
        <f>ROUND(IF(Data[[#This Row],[deltaT]]&gt;0,(Data[[#This Row],[Tintern ]]-Data[[#This Row],[temperatuur]])*Uitgangspunten!$B$9,0),1)</f>
        <v>0</v>
      </c>
      <c r="I8468"/>
      <c r="J8468"/>
      <c r="K8468" s="6"/>
      <c r="O8468" s="5"/>
      <c r="P8468" s="8"/>
      <c r="U8468"/>
      <c r="V8468"/>
    </row>
    <row r="8469" spans="1:22" x14ac:dyDescent="0.25">
      <c r="A8469">
        <v>2011</v>
      </c>
      <c r="B8469">
        <v>9</v>
      </c>
      <c r="C8469">
        <v>17</v>
      </c>
      <c r="D8469">
        <v>16</v>
      </c>
      <c r="E8469" s="13">
        <v>15.8</v>
      </c>
      <c r="F8469" s="7">
        <f>(((20-15)/(MIN($E$2:$E$8761)-15))*Data[[#This Row],[temperatuur]])+18.151</f>
        <v>14.831672268907562</v>
      </c>
      <c r="G8469" s="7">
        <f>Data[[#This Row],[Tintern ]]-Data[[#This Row],[temperatuur]]</f>
        <v>-0.96832773109243853</v>
      </c>
      <c r="H8469" s="7">
        <f>ROUND(IF(Data[[#This Row],[deltaT]]&gt;0,(Data[[#This Row],[Tintern ]]-Data[[#This Row],[temperatuur]])*Uitgangspunten!$B$9,0),1)</f>
        <v>0</v>
      </c>
      <c r="I8469"/>
      <c r="J8469"/>
      <c r="K8469" s="6"/>
      <c r="O8469" s="5"/>
      <c r="P8469" s="8"/>
      <c r="U8469"/>
      <c r="V8469"/>
    </row>
    <row r="8470" spans="1:22" x14ac:dyDescent="0.25">
      <c r="A8470">
        <v>2011</v>
      </c>
      <c r="B8470">
        <v>9</v>
      </c>
      <c r="C8470">
        <v>17</v>
      </c>
      <c r="D8470">
        <v>17</v>
      </c>
      <c r="E8470" s="13">
        <v>15</v>
      </c>
      <c r="F8470" s="7">
        <f>(((20-15)/(MIN($E$2:$E$8761)-15))*Data[[#This Row],[temperatuur]])+18.151</f>
        <v>14.99973949579832</v>
      </c>
      <c r="G8470" s="7">
        <f>Data[[#This Row],[Tintern ]]-Data[[#This Row],[temperatuur]]</f>
        <v>-2.6050420168033384E-4</v>
      </c>
      <c r="H8470" s="7">
        <f>ROUND(IF(Data[[#This Row],[deltaT]]&gt;0,(Data[[#This Row],[Tintern ]]-Data[[#This Row],[temperatuur]])*Uitgangspunten!$B$9,0),1)</f>
        <v>0</v>
      </c>
      <c r="I8470"/>
      <c r="J8470"/>
      <c r="K8470" s="6"/>
      <c r="O8470" s="5"/>
      <c r="P8470" s="8"/>
      <c r="U8470"/>
      <c r="V8470"/>
    </row>
    <row r="8471" spans="1:22" x14ac:dyDescent="0.25">
      <c r="A8471">
        <v>2011</v>
      </c>
      <c r="B8471">
        <v>9</v>
      </c>
      <c r="C8471">
        <v>17</v>
      </c>
      <c r="D8471">
        <v>18</v>
      </c>
      <c r="E8471" s="13">
        <v>15</v>
      </c>
      <c r="F8471" s="7">
        <f>(((20-15)/(MIN($E$2:$E$8761)-15))*Data[[#This Row],[temperatuur]])+18.151</f>
        <v>14.99973949579832</v>
      </c>
      <c r="G8471" s="7">
        <f>Data[[#This Row],[Tintern ]]-Data[[#This Row],[temperatuur]]</f>
        <v>-2.6050420168033384E-4</v>
      </c>
      <c r="H8471" s="7">
        <f>ROUND(IF(Data[[#This Row],[deltaT]]&gt;0,(Data[[#This Row],[Tintern ]]-Data[[#This Row],[temperatuur]])*Uitgangspunten!$B$9,0),1)</f>
        <v>0</v>
      </c>
      <c r="I8471"/>
      <c r="J8471"/>
      <c r="K8471" s="6"/>
      <c r="O8471" s="5"/>
      <c r="P8471" s="8"/>
      <c r="U8471"/>
      <c r="V8471"/>
    </row>
    <row r="8472" spans="1:22" x14ac:dyDescent="0.25">
      <c r="A8472">
        <v>2011</v>
      </c>
      <c r="B8472">
        <v>9</v>
      </c>
      <c r="C8472">
        <v>18</v>
      </c>
      <c r="D8472">
        <v>12</v>
      </c>
      <c r="E8472" s="13">
        <v>16</v>
      </c>
      <c r="F8472" s="7">
        <f>(((20-15)/(MIN($E$2:$E$8761)-15))*Data[[#This Row],[temperatuur]])+18.151</f>
        <v>14.789655462184873</v>
      </c>
      <c r="G8472" s="7">
        <f>Data[[#This Row],[Tintern ]]-Data[[#This Row],[temperatuur]]</f>
        <v>-1.2103445378151267</v>
      </c>
      <c r="H8472" s="7">
        <f>ROUND(IF(Data[[#This Row],[deltaT]]&gt;0,(Data[[#This Row],[Tintern ]]-Data[[#This Row],[temperatuur]])*Uitgangspunten!$B$9,0),1)</f>
        <v>0</v>
      </c>
      <c r="I8472"/>
      <c r="J8472"/>
      <c r="K8472" s="6"/>
      <c r="O8472" s="5"/>
      <c r="P8472" s="8"/>
      <c r="U8472"/>
      <c r="V8472"/>
    </row>
    <row r="8473" spans="1:22" x14ac:dyDescent="0.25">
      <c r="A8473">
        <v>2011</v>
      </c>
      <c r="B8473">
        <v>9</v>
      </c>
      <c r="C8473">
        <v>19</v>
      </c>
      <c r="D8473">
        <v>9</v>
      </c>
      <c r="E8473" s="13">
        <v>15.100000000000001</v>
      </c>
      <c r="F8473" s="7">
        <f>(((20-15)/(MIN($E$2:$E$8761)-15))*Data[[#This Row],[temperatuur]])+18.151</f>
        <v>14.978731092436973</v>
      </c>
      <c r="G8473" s="7">
        <f>Data[[#This Row],[Tintern ]]-Data[[#This Row],[temperatuur]]</f>
        <v>-0.12126890756302799</v>
      </c>
      <c r="H8473" s="7">
        <f>ROUND(IF(Data[[#This Row],[deltaT]]&gt;0,(Data[[#This Row],[Tintern ]]-Data[[#This Row],[temperatuur]])*Uitgangspunten!$B$9,0),1)</f>
        <v>0</v>
      </c>
      <c r="I8473"/>
      <c r="J8473"/>
      <c r="K8473" s="6"/>
      <c r="O8473" s="5"/>
      <c r="P8473" s="8"/>
      <c r="U8473"/>
      <c r="V8473"/>
    </row>
    <row r="8474" spans="1:22" x14ac:dyDescent="0.25">
      <c r="A8474">
        <v>2011</v>
      </c>
      <c r="B8474">
        <v>9</v>
      </c>
      <c r="C8474">
        <v>19</v>
      </c>
      <c r="D8474">
        <v>10</v>
      </c>
      <c r="E8474" s="13">
        <v>15.4</v>
      </c>
      <c r="F8474" s="7">
        <f>(((20-15)/(MIN($E$2:$E$8761)-15))*Data[[#This Row],[temperatuur]])+18.151</f>
        <v>14.915705882352942</v>
      </c>
      <c r="G8474" s="7">
        <f>Data[[#This Row],[Tintern ]]-Data[[#This Row],[temperatuur]]</f>
        <v>-0.48429411764705854</v>
      </c>
      <c r="H8474" s="7">
        <f>ROUND(IF(Data[[#This Row],[deltaT]]&gt;0,(Data[[#This Row],[Tintern ]]-Data[[#This Row],[temperatuur]])*Uitgangspunten!$B$9,0),1)</f>
        <v>0</v>
      </c>
      <c r="I8474">
        <f>(MAX(E8450:E8473)+MIN(E8450:E8473))/20</f>
        <v>1.6800000000000002</v>
      </c>
      <c r="J8474"/>
      <c r="K8474" s="6"/>
      <c r="O8474" s="5"/>
      <c r="P8474" s="8"/>
      <c r="U8474"/>
      <c r="V8474"/>
    </row>
    <row r="8475" spans="1:22" x14ac:dyDescent="0.25">
      <c r="A8475">
        <v>2011</v>
      </c>
      <c r="B8475">
        <v>9</v>
      </c>
      <c r="C8475">
        <v>19</v>
      </c>
      <c r="D8475">
        <v>11</v>
      </c>
      <c r="E8475" s="13">
        <v>16.5</v>
      </c>
      <c r="F8475" s="7">
        <f>(((20-15)/(MIN($E$2:$E$8761)-15))*Data[[#This Row],[temperatuur]])+18.151</f>
        <v>14.684613445378151</v>
      </c>
      <c r="G8475" s="7">
        <f>Data[[#This Row],[Tintern ]]-Data[[#This Row],[temperatuur]]</f>
        <v>-1.8153865546218491</v>
      </c>
      <c r="H8475" s="7">
        <f>ROUND(IF(Data[[#This Row],[deltaT]]&gt;0,(Data[[#This Row],[Tintern ]]-Data[[#This Row],[temperatuur]])*Uitgangspunten!$B$9,0),1)</f>
        <v>0</v>
      </c>
      <c r="I8475"/>
      <c r="J8475"/>
      <c r="K8475" s="6"/>
      <c r="O8475" s="5"/>
      <c r="P8475" s="8"/>
      <c r="U8475"/>
      <c r="V8475"/>
    </row>
    <row r="8476" spans="1:22" x14ac:dyDescent="0.25">
      <c r="A8476">
        <v>2011</v>
      </c>
      <c r="B8476">
        <v>9</v>
      </c>
      <c r="C8476">
        <v>19</v>
      </c>
      <c r="D8476">
        <v>12</v>
      </c>
      <c r="E8476" s="13">
        <v>16.900000000000002</v>
      </c>
      <c r="F8476" s="7">
        <f>(((20-15)/(MIN($E$2:$E$8761)-15))*Data[[#This Row],[temperatuur]])+18.151</f>
        <v>14.600579831932773</v>
      </c>
      <c r="G8476" s="7">
        <f>Data[[#This Row],[Tintern ]]-Data[[#This Row],[temperatuur]]</f>
        <v>-2.299420168067229</v>
      </c>
      <c r="H8476" s="7">
        <f>ROUND(IF(Data[[#This Row],[deltaT]]&gt;0,(Data[[#This Row],[Tintern ]]-Data[[#This Row],[temperatuur]])*Uitgangspunten!$B$9,0),1)</f>
        <v>0</v>
      </c>
      <c r="I8476"/>
      <c r="J8476"/>
      <c r="K8476" s="6"/>
      <c r="O8476" s="5"/>
      <c r="P8476" s="8"/>
      <c r="U8476"/>
      <c r="V8476"/>
    </row>
    <row r="8477" spans="1:22" x14ac:dyDescent="0.25">
      <c r="A8477">
        <v>2011</v>
      </c>
      <c r="B8477">
        <v>9</v>
      </c>
      <c r="C8477">
        <v>19</v>
      </c>
      <c r="D8477">
        <v>13</v>
      </c>
      <c r="E8477" s="13">
        <v>17</v>
      </c>
      <c r="F8477" s="7">
        <f>(((20-15)/(MIN($E$2:$E$8761)-15))*Data[[#This Row],[temperatuur]])+18.151</f>
        <v>14.579571428571429</v>
      </c>
      <c r="G8477" s="7">
        <f>Data[[#This Row],[Tintern ]]-Data[[#This Row],[temperatuur]]</f>
        <v>-2.4204285714285714</v>
      </c>
      <c r="H8477" s="7">
        <f>ROUND(IF(Data[[#This Row],[deltaT]]&gt;0,(Data[[#This Row],[Tintern ]]-Data[[#This Row],[temperatuur]])*Uitgangspunten!$B$9,0),1)</f>
        <v>0</v>
      </c>
      <c r="I8477"/>
      <c r="J8477"/>
      <c r="K8477" s="6"/>
      <c r="O8477" s="5"/>
      <c r="P8477" s="8"/>
      <c r="U8477"/>
      <c r="V8477"/>
    </row>
    <row r="8478" spans="1:22" x14ac:dyDescent="0.25">
      <c r="A8478">
        <v>2011</v>
      </c>
      <c r="B8478">
        <v>9</v>
      </c>
      <c r="C8478">
        <v>19</v>
      </c>
      <c r="D8478">
        <v>14</v>
      </c>
      <c r="E8478" s="13">
        <v>16.5</v>
      </c>
      <c r="F8478" s="7">
        <f>(((20-15)/(MIN($E$2:$E$8761)-15))*Data[[#This Row],[temperatuur]])+18.151</f>
        <v>14.684613445378151</v>
      </c>
      <c r="G8478" s="7">
        <f>Data[[#This Row],[Tintern ]]-Data[[#This Row],[temperatuur]]</f>
        <v>-1.8153865546218491</v>
      </c>
      <c r="H8478" s="7">
        <f>ROUND(IF(Data[[#This Row],[deltaT]]&gt;0,(Data[[#This Row],[Tintern ]]-Data[[#This Row],[temperatuur]])*Uitgangspunten!$B$9,0),1)</f>
        <v>0</v>
      </c>
      <c r="I8478"/>
      <c r="J8478"/>
      <c r="K8478" s="6"/>
      <c r="O8478" s="5"/>
      <c r="P8478" s="8"/>
      <c r="U8478"/>
      <c r="V8478"/>
    </row>
    <row r="8479" spans="1:22" x14ac:dyDescent="0.25">
      <c r="A8479">
        <v>2011</v>
      </c>
      <c r="B8479">
        <v>9</v>
      </c>
      <c r="C8479">
        <v>19</v>
      </c>
      <c r="D8479">
        <v>15</v>
      </c>
      <c r="E8479" s="13">
        <v>16.400000000000002</v>
      </c>
      <c r="F8479" s="7">
        <f>(((20-15)/(MIN($E$2:$E$8761)-15))*Data[[#This Row],[temperatuur]])+18.151</f>
        <v>14.705621848739495</v>
      </c>
      <c r="G8479" s="7">
        <f>Data[[#This Row],[Tintern ]]-Data[[#This Row],[temperatuur]]</f>
        <v>-1.6943781512605067</v>
      </c>
      <c r="H8479" s="7">
        <f>ROUND(IF(Data[[#This Row],[deltaT]]&gt;0,(Data[[#This Row],[Tintern ]]-Data[[#This Row],[temperatuur]])*Uitgangspunten!$B$9,0),1)</f>
        <v>0</v>
      </c>
      <c r="I8479"/>
      <c r="J8479"/>
      <c r="K8479" s="6"/>
      <c r="O8479" s="5"/>
      <c r="P8479" s="8"/>
      <c r="U8479"/>
      <c r="V8479"/>
    </row>
    <row r="8480" spans="1:22" x14ac:dyDescent="0.25">
      <c r="A8480">
        <v>2011</v>
      </c>
      <c r="B8480">
        <v>9</v>
      </c>
      <c r="C8480">
        <v>19</v>
      </c>
      <c r="D8480">
        <v>16</v>
      </c>
      <c r="E8480" s="13">
        <v>16.100000000000001</v>
      </c>
      <c r="F8480" s="7">
        <f>(((20-15)/(MIN($E$2:$E$8761)-15))*Data[[#This Row],[temperatuur]])+18.151</f>
        <v>14.768647058823529</v>
      </c>
      <c r="G8480" s="7">
        <f>Data[[#This Row],[Tintern ]]-Data[[#This Row],[temperatuur]]</f>
        <v>-1.3313529411764726</v>
      </c>
      <c r="H8480" s="7">
        <f>ROUND(IF(Data[[#This Row],[deltaT]]&gt;0,(Data[[#This Row],[Tintern ]]-Data[[#This Row],[temperatuur]])*Uitgangspunten!$B$9,0),1)</f>
        <v>0</v>
      </c>
      <c r="I8480"/>
      <c r="J8480"/>
      <c r="K8480" s="6"/>
      <c r="O8480" s="5"/>
      <c r="P8480" s="8"/>
      <c r="U8480"/>
      <c r="V8480"/>
    </row>
    <row r="8481" spans="1:22" x14ac:dyDescent="0.25">
      <c r="A8481">
        <v>2011</v>
      </c>
      <c r="B8481">
        <v>9</v>
      </c>
      <c r="C8481">
        <v>19</v>
      </c>
      <c r="D8481">
        <v>17</v>
      </c>
      <c r="E8481" s="13">
        <v>15.700000000000001</v>
      </c>
      <c r="F8481" s="7">
        <f>(((20-15)/(MIN($E$2:$E$8761)-15))*Data[[#This Row],[temperatuur]])+18.151</f>
        <v>14.852680672268907</v>
      </c>
      <c r="G8481" s="7">
        <f>Data[[#This Row],[Tintern ]]-Data[[#This Row],[temperatuur]]</f>
        <v>-0.84731932773109442</v>
      </c>
      <c r="H8481" s="7">
        <f>ROUND(IF(Data[[#This Row],[deltaT]]&gt;0,(Data[[#This Row],[Tintern ]]-Data[[#This Row],[temperatuur]])*Uitgangspunten!$B$9,0),1)</f>
        <v>0</v>
      </c>
      <c r="I8481"/>
      <c r="J8481"/>
      <c r="K8481" s="6"/>
      <c r="O8481" s="5"/>
      <c r="P8481" s="8"/>
      <c r="U8481"/>
      <c r="V8481"/>
    </row>
    <row r="8482" spans="1:22" x14ac:dyDescent="0.25">
      <c r="A8482">
        <v>2011</v>
      </c>
      <c r="B8482">
        <v>9</v>
      </c>
      <c r="C8482">
        <v>20</v>
      </c>
      <c r="D8482">
        <v>8</v>
      </c>
      <c r="E8482" s="13">
        <v>16.2</v>
      </c>
      <c r="F8482" s="7">
        <f>(((20-15)/(MIN($E$2:$E$8761)-15))*Data[[#This Row],[temperatuur]])+18.151</f>
        <v>14.747638655462184</v>
      </c>
      <c r="G8482" s="7">
        <f>Data[[#This Row],[Tintern ]]-Data[[#This Row],[temperatuur]]</f>
        <v>-1.452361344537815</v>
      </c>
      <c r="H8482" s="7">
        <f>ROUND(IF(Data[[#This Row],[deltaT]]&gt;0,(Data[[#This Row],[Tintern ]]-Data[[#This Row],[temperatuur]])*Uitgangspunten!$B$9,0),1)</f>
        <v>0</v>
      </c>
      <c r="I8482"/>
      <c r="J8482"/>
      <c r="K8482" s="6"/>
      <c r="O8482" s="5"/>
      <c r="P8482" s="8"/>
      <c r="U8482"/>
      <c r="V8482"/>
    </row>
    <row r="8483" spans="1:22" x14ac:dyDescent="0.25">
      <c r="A8483">
        <v>2011</v>
      </c>
      <c r="B8483">
        <v>9</v>
      </c>
      <c r="C8483">
        <v>20</v>
      </c>
      <c r="D8483">
        <v>9</v>
      </c>
      <c r="E8483" s="13">
        <v>16.600000000000001</v>
      </c>
      <c r="F8483" s="7">
        <f>(((20-15)/(MIN($E$2:$E$8761)-15))*Data[[#This Row],[temperatuur]])+18.151</f>
        <v>14.663605042016806</v>
      </c>
      <c r="G8483" s="7">
        <f>Data[[#This Row],[Tintern ]]-Data[[#This Row],[temperatuur]]</f>
        <v>-1.9363949579831949</v>
      </c>
      <c r="H8483" s="7">
        <f>ROUND(IF(Data[[#This Row],[deltaT]]&gt;0,(Data[[#This Row],[Tintern ]]-Data[[#This Row],[temperatuur]])*Uitgangspunten!$B$9,0),1)</f>
        <v>0</v>
      </c>
      <c r="I8483"/>
      <c r="J8483"/>
      <c r="K8483" s="6"/>
      <c r="O8483" s="5"/>
      <c r="P8483" s="8"/>
      <c r="U8483"/>
      <c r="V8483"/>
    </row>
    <row r="8484" spans="1:22" x14ac:dyDescent="0.25">
      <c r="A8484">
        <v>2011</v>
      </c>
      <c r="B8484">
        <v>9</v>
      </c>
      <c r="C8484">
        <v>20</v>
      </c>
      <c r="D8484">
        <v>10</v>
      </c>
      <c r="E8484" s="13">
        <v>17.600000000000001</v>
      </c>
      <c r="F8484" s="7">
        <f>(((20-15)/(MIN($E$2:$E$8761)-15))*Data[[#This Row],[temperatuur]])+18.151</f>
        <v>14.45352100840336</v>
      </c>
      <c r="G8484" s="7">
        <f>Data[[#This Row],[Tintern ]]-Data[[#This Row],[temperatuur]]</f>
        <v>-3.1464789915966414</v>
      </c>
      <c r="H8484" s="7">
        <f>ROUND(IF(Data[[#This Row],[deltaT]]&gt;0,(Data[[#This Row],[Tintern ]]-Data[[#This Row],[temperatuur]])*Uitgangspunten!$B$9,0),1)</f>
        <v>0</v>
      </c>
      <c r="I8484"/>
      <c r="J8484"/>
      <c r="K8484" s="6"/>
      <c r="O8484" s="5"/>
      <c r="P8484" s="8"/>
      <c r="U8484"/>
      <c r="V8484"/>
    </row>
    <row r="8485" spans="1:22" x14ac:dyDescent="0.25">
      <c r="A8485">
        <v>2011</v>
      </c>
      <c r="B8485">
        <v>9</v>
      </c>
      <c r="C8485">
        <v>20</v>
      </c>
      <c r="D8485">
        <v>11</v>
      </c>
      <c r="E8485" s="13">
        <v>17.5</v>
      </c>
      <c r="F8485" s="7">
        <f>(((20-15)/(MIN($E$2:$E$8761)-15))*Data[[#This Row],[temperatuur]])+18.151</f>
        <v>14.474529411764706</v>
      </c>
      <c r="G8485" s="7">
        <f>Data[[#This Row],[Tintern ]]-Data[[#This Row],[temperatuur]]</f>
        <v>-3.0254705882352937</v>
      </c>
      <c r="H8485" s="7">
        <f>ROUND(IF(Data[[#This Row],[deltaT]]&gt;0,(Data[[#This Row],[Tintern ]]-Data[[#This Row],[temperatuur]])*Uitgangspunten!$B$9,0),1)</f>
        <v>0</v>
      </c>
      <c r="I8485"/>
      <c r="J8485"/>
      <c r="K8485" s="6"/>
      <c r="O8485" s="5"/>
      <c r="P8485" s="8"/>
      <c r="U8485"/>
      <c r="V8485"/>
    </row>
    <row r="8486" spans="1:22" x14ac:dyDescent="0.25">
      <c r="A8486">
        <v>2011</v>
      </c>
      <c r="B8486">
        <v>9</v>
      </c>
      <c r="C8486">
        <v>20</v>
      </c>
      <c r="D8486">
        <v>12</v>
      </c>
      <c r="E8486" s="13">
        <v>17.7</v>
      </c>
      <c r="F8486" s="7">
        <f>(((20-15)/(MIN($E$2:$E$8761)-15))*Data[[#This Row],[temperatuur]])+18.151</f>
        <v>14.432512605042017</v>
      </c>
      <c r="G8486" s="7">
        <f>Data[[#This Row],[Tintern ]]-Data[[#This Row],[temperatuur]]</f>
        <v>-3.2674873949579819</v>
      </c>
      <c r="H8486" s="7">
        <f>ROUND(IF(Data[[#This Row],[deltaT]]&gt;0,(Data[[#This Row],[Tintern ]]-Data[[#This Row],[temperatuur]])*Uitgangspunten!$B$9,0),1)</f>
        <v>0</v>
      </c>
      <c r="I8486"/>
      <c r="J8486"/>
      <c r="K8486" s="6"/>
      <c r="O8486" s="5"/>
      <c r="P8486" s="8"/>
      <c r="U8486"/>
      <c r="V8486"/>
    </row>
    <row r="8487" spans="1:22" x14ac:dyDescent="0.25">
      <c r="A8487">
        <v>2011</v>
      </c>
      <c r="B8487">
        <v>9</v>
      </c>
      <c r="C8487">
        <v>20</v>
      </c>
      <c r="D8487">
        <v>13</v>
      </c>
      <c r="E8487" s="13">
        <v>18.100000000000001</v>
      </c>
      <c r="F8487" s="7">
        <f>(((20-15)/(MIN($E$2:$E$8761)-15))*Data[[#This Row],[temperatuur]])+18.151</f>
        <v>14.348478991596638</v>
      </c>
      <c r="G8487" s="7">
        <f>Data[[#This Row],[Tintern ]]-Data[[#This Row],[temperatuur]]</f>
        <v>-3.7515210084033637</v>
      </c>
      <c r="H8487" s="7">
        <f>ROUND(IF(Data[[#This Row],[deltaT]]&gt;0,(Data[[#This Row],[Tintern ]]-Data[[#This Row],[temperatuur]])*Uitgangspunten!$B$9,0),1)</f>
        <v>0</v>
      </c>
      <c r="I8487"/>
      <c r="J8487"/>
      <c r="K8487" s="6"/>
      <c r="O8487" s="5"/>
      <c r="P8487" s="8"/>
      <c r="U8487"/>
      <c r="V8487"/>
    </row>
    <row r="8488" spans="1:22" x14ac:dyDescent="0.25">
      <c r="A8488">
        <v>2011</v>
      </c>
      <c r="B8488">
        <v>9</v>
      </c>
      <c r="C8488">
        <v>20</v>
      </c>
      <c r="D8488">
        <v>14</v>
      </c>
      <c r="E8488" s="13">
        <v>18.3</v>
      </c>
      <c r="F8488" s="7">
        <f>(((20-15)/(MIN($E$2:$E$8761)-15))*Data[[#This Row],[temperatuur]])+18.151</f>
        <v>14.306462184873949</v>
      </c>
      <c r="G8488" s="7">
        <f>Data[[#This Row],[Tintern ]]-Data[[#This Row],[temperatuur]]</f>
        <v>-3.9935378151260519</v>
      </c>
      <c r="H8488" s="7">
        <f>ROUND(IF(Data[[#This Row],[deltaT]]&gt;0,(Data[[#This Row],[Tintern ]]-Data[[#This Row],[temperatuur]])*Uitgangspunten!$B$9,0),1)</f>
        <v>0</v>
      </c>
      <c r="I8488"/>
      <c r="J8488"/>
      <c r="K8488" s="6"/>
      <c r="O8488" s="5"/>
      <c r="P8488" s="8"/>
      <c r="U8488"/>
      <c r="V8488"/>
    </row>
    <row r="8489" spans="1:22" x14ac:dyDescent="0.25">
      <c r="A8489">
        <v>2011</v>
      </c>
      <c r="B8489">
        <v>9</v>
      </c>
      <c r="C8489">
        <v>20</v>
      </c>
      <c r="D8489">
        <v>15</v>
      </c>
      <c r="E8489" s="13">
        <v>18.3</v>
      </c>
      <c r="F8489" s="7">
        <f>(((20-15)/(MIN($E$2:$E$8761)-15))*Data[[#This Row],[temperatuur]])+18.151</f>
        <v>14.306462184873949</v>
      </c>
      <c r="G8489" s="7">
        <f>Data[[#This Row],[Tintern ]]-Data[[#This Row],[temperatuur]]</f>
        <v>-3.9935378151260519</v>
      </c>
      <c r="H8489" s="7">
        <f>ROUND(IF(Data[[#This Row],[deltaT]]&gt;0,(Data[[#This Row],[Tintern ]]-Data[[#This Row],[temperatuur]])*Uitgangspunten!$B$9,0),1)</f>
        <v>0</v>
      </c>
      <c r="I8489"/>
      <c r="J8489"/>
      <c r="K8489" s="6"/>
      <c r="O8489" s="5"/>
      <c r="P8489" s="8"/>
      <c r="U8489"/>
      <c r="V8489"/>
    </row>
    <row r="8490" spans="1:22" x14ac:dyDescent="0.25">
      <c r="A8490">
        <v>2011</v>
      </c>
      <c r="B8490">
        <v>9</v>
      </c>
      <c r="C8490">
        <v>20</v>
      </c>
      <c r="D8490">
        <v>16</v>
      </c>
      <c r="E8490" s="13">
        <v>18</v>
      </c>
      <c r="F8490" s="7">
        <f>(((20-15)/(MIN($E$2:$E$8761)-15))*Data[[#This Row],[temperatuur]])+18.151</f>
        <v>14.369487394957982</v>
      </c>
      <c r="G8490" s="7">
        <f>Data[[#This Row],[Tintern ]]-Data[[#This Row],[temperatuur]]</f>
        <v>-3.6305126050420178</v>
      </c>
      <c r="H8490" s="7">
        <f>ROUND(IF(Data[[#This Row],[deltaT]]&gt;0,(Data[[#This Row],[Tintern ]]-Data[[#This Row],[temperatuur]])*Uitgangspunten!$B$9,0),1)</f>
        <v>0</v>
      </c>
      <c r="I8490"/>
      <c r="J8490"/>
      <c r="K8490" s="6"/>
      <c r="O8490" s="5"/>
      <c r="P8490" s="8"/>
      <c r="U8490"/>
      <c r="V8490"/>
    </row>
    <row r="8491" spans="1:22" x14ac:dyDescent="0.25">
      <c r="A8491">
        <v>2011</v>
      </c>
      <c r="B8491">
        <v>9</v>
      </c>
      <c r="C8491">
        <v>20</v>
      </c>
      <c r="D8491">
        <v>17</v>
      </c>
      <c r="E8491" s="13">
        <v>17.600000000000001</v>
      </c>
      <c r="F8491" s="7">
        <f>(((20-15)/(MIN($E$2:$E$8761)-15))*Data[[#This Row],[temperatuur]])+18.151</f>
        <v>14.45352100840336</v>
      </c>
      <c r="G8491" s="7">
        <f>Data[[#This Row],[Tintern ]]-Data[[#This Row],[temperatuur]]</f>
        <v>-3.1464789915966414</v>
      </c>
      <c r="H8491" s="7">
        <f>ROUND(IF(Data[[#This Row],[deltaT]]&gt;0,(Data[[#This Row],[Tintern ]]-Data[[#This Row],[temperatuur]])*Uitgangspunten!$B$9,0),1)</f>
        <v>0</v>
      </c>
      <c r="I8491"/>
      <c r="J8491"/>
      <c r="K8491" s="6"/>
      <c r="O8491" s="5"/>
      <c r="P8491" s="8"/>
      <c r="U8491"/>
      <c r="V8491"/>
    </row>
    <row r="8492" spans="1:22" x14ac:dyDescent="0.25">
      <c r="A8492">
        <v>2011</v>
      </c>
      <c r="B8492">
        <v>9</v>
      </c>
      <c r="C8492">
        <v>20</v>
      </c>
      <c r="D8492">
        <v>18</v>
      </c>
      <c r="E8492" s="13">
        <v>17.100000000000001</v>
      </c>
      <c r="F8492" s="7">
        <f>(((20-15)/(MIN($E$2:$E$8761)-15))*Data[[#This Row],[temperatuur]])+18.151</f>
        <v>14.558563025210084</v>
      </c>
      <c r="G8492" s="7">
        <f>Data[[#This Row],[Tintern ]]-Data[[#This Row],[temperatuur]]</f>
        <v>-2.5414369747899173</v>
      </c>
      <c r="H8492" s="7">
        <f>ROUND(IF(Data[[#This Row],[deltaT]]&gt;0,(Data[[#This Row],[Tintern ]]-Data[[#This Row],[temperatuur]])*Uitgangspunten!$B$9,0),1)</f>
        <v>0</v>
      </c>
      <c r="I8492"/>
      <c r="J8492"/>
      <c r="K8492" s="6"/>
      <c r="O8492" s="5"/>
      <c r="P8492" s="8"/>
      <c r="U8492"/>
      <c r="V8492"/>
    </row>
    <row r="8493" spans="1:22" x14ac:dyDescent="0.25">
      <c r="A8493">
        <v>2011</v>
      </c>
      <c r="B8493">
        <v>9</v>
      </c>
      <c r="C8493">
        <v>20</v>
      </c>
      <c r="D8493">
        <v>19</v>
      </c>
      <c r="E8493" s="13">
        <v>16.8</v>
      </c>
      <c r="F8493" s="7">
        <f>(((20-15)/(MIN($E$2:$E$8761)-15))*Data[[#This Row],[temperatuur]])+18.151</f>
        <v>14.621588235294118</v>
      </c>
      <c r="G8493" s="7">
        <f>Data[[#This Row],[Tintern ]]-Data[[#This Row],[temperatuur]]</f>
        <v>-2.1784117647058832</v>
      </c>
      <c r="H8493" s="7">
        <f>ROUND(IF(Data[[#This Row],[deltaT]]&gt;0,(Data[[#This Row],[Tintern ]]-Data[[#This Row],[temperatuur]])*Uitgangspunten!$B$9,0),1)</f>
        <v>0</v>
      </c>
      <c r="I8493"/>
      <c r="J8493"/>
      <c r="K8493" s="6"/>
      <c r="O8493" s="5"/>
      <c r="P8493" s="8"/>
      <c r="U8493"/>
      <c r="V8493"/>
    </row>
    <row r="8494" spans="1:22" x14ac:dyDescent="0.25">
      <c r="A8494">
        <v>2011</v>
      </c>
      <c r="B8494">
        <v>9</v>
      </c>
      <c r="C8494">
        <v>20</v>
      </c>
      <c r="D8494">
        <v>20</v>
      </c>
      <c r="E8494" s="13">
        <v>16.400000000000002</v>
      </c>
      <c r="F8494" s="7">
        <f>(((20-15)/(MIN($E$2:$E$8761)-15))*Data[[#This Row],[temperatuur]])+18.151</f>
        <v>14.705621848739495</v>
      </c>
      <c r="G8494" s="7">
        <f>Data[[#This Row],[Tintern ]]-Data[[#This Row],[temperatuur]]</f>
        <v>-1.6943781512605067</v>
      </c>
      <c r="H8494" s="7">
        <f>ROUND(IF(Data[[#This Row],[deltaT]]&gt;0,(Data[[#This Row],[Tintern ]]-Data[[#This Row],[temperatuur]])*Uitgangspunten!$B$9,0),1)</f>
        <v>0</v>
      </c>
      <c r="I8494"/>
      <c r="J8494"/>
      <c r="K8494" s="6"/>
      <c r="O8494" s="5"/>
      <c r="P8494" s="8"/>
      <c r="U8494"/>
      <c r="V8494"/>
    </row>
    <row r="8495" spans="1:22" x14ac:dyDescent="0.25">
      <c r="A8495">
        <v>2011</v>
      </c>
      <c r="B8495">
        <v>9</v>
      </c>
      <c r="C8495">
        <v>20</v>
      </c>
      <c r="D8495">
        <v>21</v>
      </c>
      <c r="E8495" s="13">
        <v>16.100000000000001</v>
      </c>
      <c r="F8495" s="7">
        <f>(((20-15)/(MIN($E$2:$E$8761)-15))*Data[[#This Row],[temperatuur]])+18.151</f>
        <v>14.768647058823529</v>
      </c>
      <c r="G8495" s="7">
        <f>Data[[#This Row],[Tintern ]]-Data[[#This Row],[temperatuur]]</f>
        <v>-1.3313529411764726</v>
      </c>
      <c r="H8495" s="7">
        <f>ROUND(IF(Data[[#This Row],[deltaT]]&gt;0,(Data[[#This Row],[Tintern ]]-Data[[#This Row],[temperatuur]])*Uitgangspunten!$B$9,0),1)</f>
        <v>0</v>
      </c>
      <c r="I8495"/>
      <c r="J8495"/>
      <c r="K8495" s="6"/>
      <c r="O8495" s="5"/>
      <c r="P8495" s="8"/>
      <c r="U8495"/>
      <c r="V8495"/>
    </row>
    <row r="8496" spans="1:22" x14ac:dyDescent="0.25">
      <c r="A8496">
        <v>2011</v>
      </c>
      <c r="B8496">
        <v>9</v>
      </c>
      <c r="C8496">
        <v>20</v>
      </c>
      <c r="D8496">
        <v>22</v>
      </c>
      <c r="E8496" s="13">
        <v>15.700000000000001</v>
      </c>
      <c r="F8496" s="7">
        <f>(((20-15)/(MIN($E$2:$E$8761)-15))*Data[[#This Row],[temperatuur]])+18.151</f>
        <v>14.852680672268907</v>
      </c>
      <c r="G8496" s="7">
        <f>Data[[#This Row],[Tintern ]]-Data[[#This Row],[temperatuur]]</f>
        <v>-0.84731932773109442</v>
      </c>
      <c r="H8496" s="7">
        <f>ROUND(IF(Data[[#This Row],[deltaT]]&gt;0,(Data[[#This Row],[Tintern ]]-Data[[#This Row],[temperatuur]])*Uitgangspunten!$B$9,0),1)</f>
        <v>0</v>
      </c>
      <c r="I8496"/>
      <c r="J8496"/>
      <c r="K8496" s="6"/>
      <c r="O8496" s="5"/>
      <c r="P8496" s="8"/>
      <c r="U8496"/>
      <c r="V8496"/>
    </row>
    <row r="8497" spans="1:22" x14ac:dyDescent="0.25">
      <c r="A8497">
        <v>2011</v>
      </c>
      <c r="B8497">
        <v>9</v>
      </c>
      <c r="C8497">
        <v>20</v>
      </c>
      <c r="D8497">
        <v>23</v>
      </c>
      <c r="E8497" s="13">
        <v>15.5</v>
      </c>
      <c r="F8497" s="7">
        <f>(((20-15)/(MIN($E$2:$E$8761)-15))*Data[[#This Row],[temperatuur]])+18.151</f>
        <v>14.894697478991596</v>
      </c>
      <c r="G8497" s="7">
        <f>Data[[#This Row],[Tintern ]]-Data[[#This Row],[temperatuur]]</f>
        <v>-0.60530252100840443</v>
      </c>
      <c r="H8497" s="7">
        <f>ROUND(IF(Data[[#This Row],[deltaT]]&gt;0,(Data[[#This Row],[Tintern ]]-Data[[#This Row],[temperatuur]])*Uitgangspunten!$B$9,0),1)</f>
        <v>0</v>
      </c>
      <c r="I8497"/>
      <c r="J8497"/>
      <c r="K8497" s="6"/>
      <c r="O8497" s="5"/>
      <c r="P8497" s="8"/>
      <c r="U8497"/>
      <c r="V8497"/>
    </row>
    <row r="8498" spans="1:22" x14ac:dyDescent="0.25">
      <c r="A8498">
        <v>2011</v>
      </c>
      <c r="B8498">
        <v>9</v>
      </c>
      <c r="C8498">
        <v>20</v>
      </c>
      <c r="D8498">
        <v>24</v>
      </c>
      <c r="E8498" s="13">
        <v>15.5</v>
      </c>
      <c r="F8498" s="7">
        <f>(((20-15)/(MIN($E$2:$E$8761)-15))*Data[[#This Row],[temperatuur]])+18.151</f>
        <v>14.894697478991596</v>
      </c>
      <c r="G8498" s="7">
        <f>Data[[#This Row],[Tintern ]]-Data[[#This Row],[temperatuur]]</f>
        <v>-0.60530252100840443</v>
      </c>
      <c r="H8498" s="7">
        <f>ROUND(IF(Data[[#This Row],[deltaT]]&gt;0,(Data[[#This Row],[Tintern ]]-Data[[#This Row],[temperatuur]])*Uitgangspunten!$B$9,0),1)</f>
        <v>0</v>
      </c>
      <c r="I8498">
        <f>(MAX(E8474:E8497)+MIN(E8474:E8497))/20</f>
        <v>1.6850000000000001</v>
      </c>
      <c r="J8498"/>
      <c r="K8498" s="6"/>
      <c r="O8498" s="5"/>
      <c r="P8498" s="8"/>
      <c r="U8498"/>
      <c r="V8498"/>
    </row>
    <row r="8499" spans="1:22" x14ac:dyDescent="0.25">
      <c r="A8499">
        <v>2011</v>
      </c>
      <c r="B8499">
        <v>9</v>
      </c>
      <c r="C8499">
        <v>21</v>
      </c>
      <c r="D8499">
        <v>1</v>
      </c>
      <c r="E8499" s="13">
        <v>15.3</v>
      </c>
      <c r="F8499" s="7">
        <f>(((20-15)/(MIN($E$2:$E$8761)-15))*Data[[#This Row],[temperatuur]])+18.151</f>
        <v>14.936714285714285</v>
      </c>
      <c r="G8499" s="7">
        <f>Data[[#This Row],[Tintern ]]-Data[[#This Row],[temperatuur]]</f>
        <v>-0.36328571428571621</v>
      </c>
      <c r="H8499" s="7">
        <f>ROUND(IF(Data[[#This Row],[deltaT]]&gt;0,(Data[[#This Row],[Tintern ]]-Data[[#This Row],[temperatuur]])*Uitgangspunten!$B$9,0),1)</f>
        <v>0</v>
      </c>
      <c r="I8499"/>
      <c r="J8499"/>
      <c r="K8499" s="6"/>
      <c r="O8499" s="5"/>
      <c r="P8499" s="8"/>
      <c r="U8499"/>
      <c r="V8499"/>
    </row>
    <row r="8500" spans="1:22" x14ac:dyDescent="0.25">
      <c r="A8500">
        <v>2011</v>
      </c>
      <c r="B8500">
        <v>9</v>
      </c>
      <c r="C8500">
        <v>21</v>
      </c>
      <c r="D8500">
        <v>8</v>
      </c>
      <c r="E8500" s="13">
        <v>15.3</v>
      </c>
      <c r="F8500" s="7">
        <f>(((20-15)/(MIN($E$2:$E$8761)-15))*Data[[#This Row],[temperatuur]])+18.151</f>
        <v>14.936714285714285</v>
      </c>
      <c r="G8500" s="7">
        <f>Data[[#This Row],[Tintern ]]-Data[[#This Row],[temperatuur]]</f>
        <v>-0.36328571428571621</v>
      </c>
      <c r="H8500" s="7">
        <f>ROUND(IF(Data[[#This Row],[deltaT]]&gt;0,(Data[[#This Row],[Tintern ]]-Data[[#This Row],[temperatuur]])*Uitgangspunten!$B$9,0),1)</f>
        <v>0</v>
      </c>
      <c r="I8500"/>
      <c r="J8500"/>
      <c r="K8500" s="6"/>
      <c r="O8500" s="5"/>
      <c r="P8500" s="8"/>
      <c r="U8500"/>
      <c r="V8500"/>
    </row>
    <row r="8501" spans="1:22" x14ac:dyDescent="0.25">
      <c r="A8501">
        <v>2011</v>
      </c>
      <c r="B8501">
        <v>9</v>
      </c>
      <c r="C8501">
        <v>21</v>
      </c>
      <c r="D8501">
        <v>9</v>
      </c>
      <c r="E8501" s="13">
        <v>15.700000000000001</v>
      </c>
      <c r="F8501" s="7">
        <f>(((20-15)/(MIN($E$2:$E$8761)-15))*Data[[#This Row],[temperatuur]])+18.151</f>
        <v>14.852680672268907</v>
      </c>
      <c r="G8501" s="7">
        <f>Data[[#This Row],[Tintern ]]-Data[[#This Row],[temperatuur]]</f>
        <v>-0.84731932773109442</v>
      </c>
      <c r="H8501" s="7">
        <f>ROUND(IF(Data[[#This Row],[deltaT]]&gt;0,(Data[[#This Row],[Tintern ]]-Data[[#This Row],[temperatuur]])*Uitgangspunten!$B$9,0),1)</f>
        <v>0</v>
      </c>
      <c r="I8501"/>
      <c r="J8501"/>
      <c r="K8501" s="6"/>
      <c r="O8501" s="5"/>
      <c r="P8501" s="8"/>
      <c r="U8501"/>
      <c r="V8501"/>
    </row>
    <row r="8502" spans="1:22" x14ac:dyDescent="0.25">
      <c r="A8502">
        <v>2011</v>
      </c>
      <c r="B8502">
        <v>9</v>
      </c>
      <c r="C8502">
        <v>21</v>
      </c>
      <c r="D8502">
        <v>10</v>
      </c>
      <c r="E8502" s="13">
        <v>16.7</v>
      </c>
      <c r="F8502" s="7">
        <f>(((20-15)/(MIN($E$2:$E$8761)-15))*Data[[#This Row],[temperatuur]])+18.151</f>
        <v>14.642596638655462</v>
      </c>
      <c r="G8502" s="7">
        <f>Data[[#This Row],[Tintern ]]-Data[[#This Row],[temperatuur]]</f>
        <v>-2.0574033613445373</v>
      </c>
      <c r="H8502" s="7">
        <f>ROUND(IF(Data[[#This Row],[deltaT]]&gt;0,(Data[[#This Row],[Tintern ]]-Data[[#This Row],[temperatuur]])*Uitgangspunten!$B$9,0),1)</f>
        <v>0</v>
      </c>
      <c r="I8502"/>
      <c r="J8502"/>
      <c r="K8502" s="6"/>
      <c r="O8502" s="5"/>
      <c r="P8502" s="8"/>
      <c r="U8502"/>
      <c r="V8502"/>
    </row>
    <row r="8503" spans="1:22" x14ac:dyDescent="0.25">
      <c r="A8503">
        <v>2011</v>
      </c>
      <c r="B8503">
        <v>9</v>
      </c>
      <c r="C8503">
        <v>21</v>
      </c>
      <c r="D8503">
        <v>11</v>
      </c>
      <c r="E8503" s="13">
        <v>17.100000000000001</v>
      </c>
      <c r="F8503" s="7">
        <f>(((20-15)/(MIN($E$2:$E$8761)-15))*Data[[#This Row],[temperatuur]])+18.151</f>
        <v>14.558563025210084</v>
      </c>
      <c r="G8503" s="7">
        <f>Data[[#This Row],[Tintern ]]-Data[[#This Row],[temperatuur]]</f>
        <v>-2.5414369747899173</v>
      </c>
      <c r="H8503" s="7">
        <f>ROUND(IF(Data[[#This Row],[deltaT]]&gt;0,(Data[[#This Row],[Tintern ]]-Data[[#This Row],[temperatuur]])*Uitgangspunten!$B$9,0),1)</f>
        <v>0</v>
      </c>
      <c r="I8503"/>
      <c r="J8503"/>
      <c r="K8503" s="6"/>
      <c r="O8503" s="5"/>
      <c r="P8503" s="8"/>
      <c r="U8503"/>
      <c r="V8503"/>
    </row>
    <row r="8504" spans="1:22" x14ac:dyDescent="0.25">
      <c r="A8504">
        <v>2011</v>
      </c>
      <c r="B8504">
        <v>9</v>
      </c>
      <c r="C8504">
        <v>21</v>
      </c>
      <c r="D8504">
        <v>12</v>
      </c>
      <c r="E8504" s="13">
        <v>17.8</v>
      </c>
      <c r="F8504" s="7">
        <f>(((20-15)/(MIN($E$2:$E$8761)-15))*Data[[#This Row],[temperatuur]])+18.151</f>
        <v>14.411504201680671</v>
      </c>
      <c r="G8504" s="7">
        <f>Data[[#This Row],[Tintern ]]-Data[[#This Row],[temperatuur]]</f>
        <v>-3.3884957983193296</v>
      </c>
      <c r="H8504" s="7">
        <f>ROUND(IF(Data[[#This Row],[deltaT]]&gt;0,(Data[[#This Row],[Tintern ]]-Data[[#This Row],[temperatuur]])*Uitgangspunten!$B$9,0),1)</f>
        <v>0</v>
      </c>
      <c r="I8504"/>
      <c r="J8504"/>
      <c r="K8504" s="6"/>
      <c r="O8504" s="5"/>
      <c r="P8504" s="8"/>
      <c r="U8504"/>
      <c r="V8504"/>
    </row>
    <row r="8505" spans="1:22" x14ac:dyDescent="0.25">
      <c r="A8505">
        <v>2011</v>
      </c>
      <c r="B8505">
        <v>9</v>
      </c>
      <c r="C8505">
        <v>21</v>
      </c>
      <c r="D8505">
        <v>13</v>
      </c>
      <c r="E8505" s="13">
        <v>17.8</v>
      </c>
      <c r="F8505" s="7">
        <f>(((20-15)/(MIN($E$2:$E$8761)-15))*Data[[#This Row],[temperatuur]])+18.151</f>
        <v>14.411504201680671</v>
      </c>
      <c r="G8505" s="7">
        <f>Data[[#This Row],[Tintern ]]-Data[[#This Row],[temperatuur]]</f>
        <v>-3.3884957983193296</v>
      </c>
      <c r="H8505" s="7">
        <f>ROUND(IF(Data[[#This Row],[deltaT]]&gt;0,(Data[[#This Row],[Tintern ]]-Data[[#This Row],[temperatuur]])*Uitgangspunten!$B$9,0),1)</f>
        <v>0</v>
      </c>
      <c r="I8505"/>
      <c r="J8505"/>
      <c r="K8505" s="6"/>
      <c r="O8505" s="5"/>
      <c r="P8505" s="8"/>
      <c r="U8505"/>
      <c r="V8505"/>
    </row>
    <row r="8506" spans="1:22" x14ac:dyDescent="0.25">
      <c r="A8506">
        <v>2011</v>
      </c>
      <c r="B8506">
        <v>9</v>
      </c>
      <c r="C8506">
        <v>21</v>
      </c>
      <c r="D8506">
        <v>14</v>
      </c>
      <c r="E8506" s="13">
        <v>18.3</v>
      </c>
      <c r="F8506" s="7">
        <f>(((20-15)/(MIN($E$2:$E$8761)-15))*Data[[#This Row],[temperatuur]])+18.151</f>
        <v>14.306462184873949</v>
      </c>
      <c r="G8506" s="7">
        <f>Data[[#This Row],[Tintern ]]-Data[[#This Row],[temperatuur]]</f>
        <v>-3.9935378151260519</v>
      </c>
      <c r="H8506" s="7">
        <f>ROUND(IF(Data[[#This Row],[deltaT]]&gt;0,(Data[[#This Row],[Tintern ]]-Data[[#This Row],[temperatuur]])*Uitgangspunten!$B$9,0),1)</f>
        <v>0</v>
      </c>
      <c r="I8506"/>
      <c r="J8506"/>
      <c r="K8506" s="6"/>
      <c r="O8506" s="5"/>
      <c r="P8506" s="8"/>
      <c r="U8506"/>
      <c r="V8506"/>
    </row>
    <row r="8507" spans="1:22" x14ac:dyDescent="0.25">
      <c r="A8507">
        <v>2011</v>
      </c>
      <c r="B8507">
        <v>9</v>
      </c>
      <c r="C8507">
        <v>21</v>
      </c>
      <c r="D8507">
        <v>15</v>
      </c>
      <c r="E8507" s="13">
        <v>18.400000000000002</v>
      </c>
      <c r="F8507" s="7">
        <f>(((20-15)/(MIN($E$2:$E$8761)-15))*Data[[#This Row],[temperatuur]])+18.151</f>
        <v>14.285453781512604</v>
      </c>
      <c r="G8507" s="7">
        <f>Data[[#This Row],[Tintern ]]-Data[[#This Row],[temperatuur]]</f>
        <v>-4.1145462184873978</v>
      </c>
      <c r="H8507" s="7">
        <f>ROUND(IF(Data[[#This Row],[deltaT]]&gt;0,(Data[[#This Row],[Tintern ]]-Data[[#This Row],[temperatuur]])*Uitgangspunten!$B$9,0),1)</f>
        <v>0</v>
      </c>
      <c r="I8507"/>
      <c r="J8507"/>
      <c r="K8507" s="6"/>
      <c r="O8507" s="5"/>
      <c r="P8507" s="8"/>
      <c r="U8507"/>
      <c r="V8507"/>
    </row>
    <row r="8508" spans="1:22" x14ac:dyDescent="0.25">
      <c r="A8508">
        <v>2011</v>
      </c>
      <c r="B8508">
        <v>9</v>
      </c>
      <c r="C8508">
        <v>21</v>
      </c>
      <c r="D8508">
        <v>16</v>
      </c>
      <c r="E8508" s="13">
        <v>17.5</v>
      </c>
      <c r="F8508" s="7">
        <f>(((20-15)/(MIN($E$2:$E$8761)-15))*Data[[#This Row],[temperatuur]])+18.151</f>
        <v>14.474529411764706</v>
      </c>
      <c r="G8508" s="7">
        <f>Data[[#This Row],[Tintern ]]-Data[[#This Row],[temperatuur]]</f>
        <v>-3.0254705882352937</v>
      </c>
      <c r="H8508" s="7">
        <f>ROUND(IF(Data[[#This Row],[deltaT]]&gt;0,(Data[[#This Row],[Tintern ]]-Data[[#This Row],[temperatuur]])*Uitgangspunten!$B$9,0),1)</f>
        <v>0</v>
      </c>
      <c r="I8508"/>
      <c r="J8508"/>
      <c r="K8508" s="6"/>
      <c r="O8508" s="5"/>
      <c r="P8508" s="8"/>
      <c r="U8508"/>
      <c r="V8508"/>
    </row>
    <row r="8509" spans="1:22" x14ac:dyDescent="0.25">
      <c r="A8509">
        <v>2011</v>
      </c>
      <c r="B8509">
        <v>9</v>
      </c>
      <c r="C8509">
        <v>21</v>
      </c>
      <c r="D8509">
        <v>17</v>
      </c>
      <c r="E8509" s="13">
        <v>17.100000000000001</v>
      </c>
      <c r="F8509" s="7">
        <f>(((20-15)/(MIN($E$2:$E$8761)-15))*Data[[#This Row],[temperatuur]])+18.151</f>
        <v>14.558563025210084</v>
      </c>
      <c r="G8509" s="7">
        <f>Data[[#This Row],[Tintern ]]-Data[[#This Row],[temperatuur]]</f>
        <v>-2.5414369747899173</v>
      </c>
      <c r="H8509" s="7">
        <f>ROUND(IF(Data[[#This Row],[deltaT]]&gt;0,(Data[[#This Row],[Tintern ]]-Data[[#This Row],[temperatuur]])*Uitgangspunten!$B$9,0),1)</f>
        <v>0</v>
      </c>
      <c r="I8509"/>
      <c r="J8509"/>
      <c r="K8509" s="6"/>
      <c r="O8509" s="5"/>
      <c r="P8509" s="8"/>
      <c r="U8509"/>
      <c r="V8509"/>
    </row>
    <row r="8510" spans="1:22" x14ac:dyDescent="0.25">
      <c r="A8510">
        <v>2011</v>
      </c>
      <c r="B8510">
        <v>9</v>
      </c>
      <c r="C8510">
        <v>21</v>
      </c>
      <c r="D8510">
        <v>18</v>
      </c>
      <c r="E8510" s="13">
        <v>17</v>
      </c>
      <c r="F8510" s="7">
        <f>(((20-15)/(MIN($E$2:$E$8761)-15))*Data[[#This Row],[temperatuur]])+18.151</f>
        <v>14.579571428571429</v>
      </c>
      <c r="G8510" s="7">
        <f>Data[[#This Row],[Tintern ]]-Data[[#This Row],[temperatuur]]</f>
        <v>-2.4204285714285714</v>
      </c>
      <c r="H8510" s="7">
        <f>ROUND(IF(Data[[#This Row],[deltaT]]&gt;0,(Data[[#This Row],[Tintern ]]-Data[[#This Row],[temperatuur]])*Uitgangspunten!$B$9,0),1)</f>
        <v>0</v>
      </c>
      <c r="I8510"/>
      <c r="J8510"/>
      <c r="K8510" s="6"/>
      <c r="O8510" s="5"/>
      <c r="P8510" s="8"/>
      <c r="U8510"/>
      <c r="V8510"/>
    </row>
    <row r="8511" spans="1:22" x14ac:dyDescent="0.25">
      <c r="A8511">
        <v>2011</v>
      </c>
      <c r="B8511">
        <v>9</v>
      </c>
      <c r="C8511">
        <v>21</v>
      </c>
      <c r="D8511">
        <v>19</v>
      </c>
      <c r="E8511" s="13">
        <v>16.8</v>
      </c>
      <c r="F8511" s="7">
        <f>(((20-15)/(MIN($E$2:$E$8761)-15))*Data[[#This Row],[temperatuur]])+18.151</f>
        <v>14.621588235294118</v>
      </c>
      <c r="G8511" s="7">
        <f>Data[[#This Row],[Tintern ]]-Data[[#This Row],[temperatuur]]</f>
        <v>-2.1784117647058832</v>
      </c>
      <c r="H8511" s="7">
        <f>ROUND(IF(Data[[#This Row],[deltaT]]&gt;0,(Data[[#This Row],[Tintern ]]-Data[[#This Row],[temperatuur]])*Uitgangspunten!$B$9,0),1)</f>
        <v>0</v>
      </c>
      <c r="I8511"/>
      <c r="J8511"/>
      <c r="K8511" s="6"/>
      <c r="O8511" s="5"/>
      <c r="P8511" s="8"/>
      <c r="U8511"/>
      <c r="V8511"/>
    </row>
    <row r="8512" spans="1:22" x14ac:dyDescent="0.25">
      <c r="A8512">
        <v>2011</v>
      </c>
      <c r="B8512">
        <v>9</v>
      </c>
      <c r="C8512">
        <v>21</v>
      </c>
      <c r="D8512">
        <v>20</v>
      </c>
      <c r="E8512" s="13">
        <v>16.5</v>
      </c>
      <c r="F8512" s="7">
        <f>(((20-15)/(MIN($E$2:$E$8761)-15))*Data[[#This Row],[temperatuur]])+18.151</f>
        <v>14.684613445378151</v>
      </c>
      <c r="G8512" s="7">
        <f>Data[[#This Row],[Tintern ]]-Data[[#This Row],[temperatuur]]</f>
        <v>-1.8153865546218491</v>
      </c>
      <c r="H8512" s="7">
        <f>ROUND(IF(Data[[#This Row],[deltaT]]&gt;0,(Data[[#This Row],[Tintern ]]-Data[[#This Row],[temperatuur]])*Uitgangspunten!$B$9,0),1)</f>
        <v>0</v>
      </c>
      <c r="I8512"/>
      <c r="J8512"/>
      <c r="K8512" s="6"/>
      <c r="O8512" s="5"/>
      <c r="P8512" s="8"/>
      <c r="U8512"/>
      <c r="V8512"/>
    </row>
    <row r="8513" spans="1:22" x14ac:dyDescent="0.25">
      <c r="A8513">
        <v>2011</v>
      </c>
      <c r="B8513">
        <v>9</v>
      </c>
      <c r="C8513">
        <v>21</v>
      </c>
      <c r="D8513">
        <v>21</v>
      </c>
      <c r="E8513" s="13">
        <v>16.100000000000001</v>
      </c>
      <c r="F8513" s="7">
        <f>(((20-15)/(MIN($E$2:$E$8761)-15))*Data[[#This Row],[temperatuur]])+18.151</f>
        <v>14.768647058823529</v>
      </c>
      <c r="G8513" s="7">
        <f>Data[[#This Row],[Tintern ]]-Data[[#This Row],[temperatuur]]</f>
        <v>-1.3313529411764726</v>
      </c>
      <c r="H8513" s="7">
        <f>ROUND(IF(Data[[#This Row],[deltaT]]&gt;0,(Data[[#This Row],[Tintern ]]-Data[[#This Row],[temperatuur]])*Uitgangspunten!$B$9,0),1)</f>
        <v>0</v>
      </c>
      <c r="I8513"/>
      <c r="J8513"/>
      <c r="K8513" s="6"/>
      <c r="O8513" s="5"/>
      <c r="P8513" s="8"/>
      <c r="U8513"/>
      <c r="V8513"/>
    </row>
    <row r="8514" spans="1:22" x14ac:dyDescent="0.25">
      <c r="A8514">
        <v>2011</v>
      </c>
      <c r="B8514">
        <v>9</v>
      </c>
      <c r="C8514">
        <v>22</v>
      </c>
      <c r="D8514">
        <v>8</v>
      </c>
      <c r="E8514" s="13">
        <v>15.100000000000001</v>
      </c>
      <c r="F8514" s="7">
        <f>(((20-15)/(MIN($E$2:$E$8761)-15))*Data[[#This Row],[temperatuur]])+18.151</f>
        <v>14.978731092436973</v>
      </c>
      <c r="G8514" s="7">
        <f>Data[[#This Row],[Tintern ]]-Data[[#This Row],[temperatuur]]</f>
        <v>-0.12126890756302799</v>
      </c>
      <c r="H8514" s="7">
        <f>ROUND(IF(Data[[#This Row],[deltaT]]&gt;0,(Data[[#This Row],[Tintern ]]-Data[[#This Row],[temperatuur]])*Uitgangspunten!$B$9,0),1)</f>
        <v>0</v>
      </c>
      <c r="I8514"/>
      <c r="J8514"/>
      <c r="K8514" s="6"/>
      <c r="O8514" s="5"/>
      <c r="P8514" s="8"/>
      <c r="U8514"/>
      <c r="V8514"/>
    </row>
    <row r="8515" spans="1:22" x14ac:dyDescent="0.25">
      <c r="A8515">
        <v>2011</v>
      </c>
      <c r="B8515">
        <v>9</v>
      </c>
      <c r="C8515">
        <v>22</v>
      </c>
      <c r="D8515">
        <v>9</v>
      </c>
      <c r="E8515" s="13">
        <v>16.3</v>
      </c>
      <c r="F8515" s="7">
        <f>(((20-15)/(MIN($E$2:$E$8761)-15))*Data[[#This Row],[temperatuur]])+18.151</f>
        <v>14.72663025210084</v>
      </c>
      <c r="G8515" s="7">
        <f>Data[[#This Row],[Tintern ]]-Data[[#This Row],[temperatuur]]</f>
        <v>-1.5733697478991608</v>
      </c>
      <c r="H8515" s="7">
        <f>ROUND(IF(Data[[#This Row],[deltaT]]&gt;0,(Data[[#This Row],[Tintern ]]-Data[[#This Row],[temperatuur]])*Uitgangspunten!$B$9,0),1)</f>
        <v>0</v>
      </c>
      <c r="I8515"/>
      <c r="J8515"/>
      <c r="K8515" s="6"/>
      <c r="O8515" s="5"/>
      <c r="P8515" s="8"/>
      <c r="U8515"/>
      <c r="V8515"/>
    </row>
    <row r="8516" spans="1:22" x14ac:dyDescent="0.25">
      <c r="A8516">
        <v>2011</v>
      </c>
      <c r="B8516">
        <v>9</v>
      </c>
      <c r="C8516">
        <v>22</v>
      </c>
      <c r="D8516">
        <v>10</v>
      </c>
      <c r="E8516" s="13">
        <v>17</v>
      </c>
      <c r="F8516" s="7">
        <f>(((20-15)/(MIN($E$2:$E$8761)-15))*Data[[#This Row],[temperatuur]])+18.151</f>
        <v>14.579571428571429</v>
      </c>
      <c r="G8516" s="7">
        <f>Data[[#This Row],[Tintern ]]-Data[[#This Row],[temperatuur]]</f>
        <v>-2.4204285714285714</v>
      </c>
      <c r="H8516" s="7">
        <f>ROUND(IF(Data[[#This Row],[deltaT]]&gt;0,(Data[[#This Row],[Tintern ]]-Data[[#This Row],[temperatuur]])*Uitgangspunten!$B$9,0),1)</f>
        <v>0</v>
      </c>
      <c r="I8516"/>
      <c r="J8516"/>
      <c r="K8516" s="6"/>
      <c r="O8516" s="5"/>
      <c r="P8516" s="8"/>
      <c r="U8516"/>
      <c r="V8516"/>
    </row>
    <row r="8517" spans="1:22" x14ac:dyDescent="0.25">
      <c r="A8517">
        <v>2011</v>
      </c>
      <c r="B8517">
        <v>9</v>
      </c>
      <c r="C8517">
        <v>22</v>
      </c>
      <c r="D8517">
        <v>11</v>
      </c>
      <c r="E8517" s="13">
        <v>17.3</v>
      </c>
      <c r="F8517" s="7">
        <f>(((20-15)/(MIN($E$2:$E$8761)-15))*Data[[#This Row],[temperatuur]])+18.151</f>
        <v>14.516546218487395</v>
      </c>
      <c r="G8517" s="7">
        <f>Data[[#This Row],[Tintern ]]-Data[[#This Row],[temperatuur]]</f>
        <v>-2.7834537815126055</v>
      </c>
      <c r="H8517" s="7">
        <f>ROUND(IF(Data[[#This Row],[deltaT]]&gt;0,(Data[[#This Row],[Tintern ]]-Data[[#This Row],[temperatuur]])*Uitgangspunten!$B$9,0),1)</f>
        <v>0</v>
      </c>
      <c r="I8517"/>
      <c r="J8517"/>
      <c r="K8517" s="6"/>
      <c r="O8517" s="5"/>
      <c r="P8517" s="8"/>
      <c r="U8517"/>
      <c r="V8517"/>
    </row>
    <row r="8518" spans="1:22" x14ac:dyDescent="0.25">
      <c r="A8518">
        <v>2011</v>
      </c>
      <c r="B8518">
        <v>9</v>
      </c>
      <c r="C8518">
        <v>22</v>
      </c>
      <c r="D8518">
        <v>12</v>
      </c>
      <c r="E8518" s="13">
        <v>16.7</v>
      </c>
      <c r="F8518" s="7">
        <f>(((20-15)/(MIN($E$2:$E$8761)-15))*Data[[#This Row],[temperatuur]])+18.151</f>
        <v>14.642596638655462</v>
      </c>
      <c r="G8518" s="7">
        <f>Data[[#This Row],[Tintern ]]-Data[[#This Row],[temperatuur]]</f>
        <v>-2.0574033613445373</v>
      </c>
      <c r="H8518" s="7">
        <f>ROUND(IF(Data[[#This Row],[deltaT]]&gt;0,(Data[[#This Row],[Tintern ]]-Data[[#This Row],[temperatuur]])*Uitgangspunten!$B$9,0),1)</f>
        <v>0</v>
      </c>
      <c r="I8518"/>
      <c r="J8518"/>
      <c r="K8518" s="6"/>
      <c r="O8518" s="5"/>
      <c r="P8518" s="8"/>
      <c r="U8518"/>
      <c r="V8518"/>
    </row>
    <row r="8519" spans="1:22" x14ac:dyDescent="0.25">
      <c r="A8519">
        <v>2011</v>
      </c>
      <c r="B8519">
        <v>9</v>
      </c>
      <c r="C8519">
        <v>22</v>
      </c>
      <c r="D8519">
        <v>13</v>
      </c>
      <c r="E8519" s="13">
        <v>16.5</v>
      </c>
      <c r="F8519" s="7">
        <f>(((20-15)/(MIN($E$2:$E$8761)-15))*Data[[#This Row],[temperatuur]])+18.151</f>
        <v>14.684613445378151</v>
      </c>
      <c r="G8519" s="7">
        <f>Data[[#This Row],[Tintern ]]-Data[[#This Row],[temperatuur]]</f>
        <v>-1.8153865546218491</v>
      </c>
      <c r="H8519" s="7">
        <f>ROUND(IF(Data[[#This Row],[deltaT]]&gt;0,(Data[[#This Row],[Tintern ]]-Data[[#This Row],[temperatuur]])*Uitgangspunten!$B$9,0),1)</f>
        <v>0</v>
      </c>
      <c r="I8519"/>
      <c r="J8519"/>
      <c r="K8519" s="6"/>
      <c r="O8519" s="5"/>
      <c r="P8519" s="8"/>
      <c r="U8519"/>
      <c r="V8519"/>
    </row>
    <row r="8520" spans="1:22" x14ac:dyDescent="0.25">
      <c r="A8520">
        <v>2011</v>
      </c>
      <c r="B8520">
        <v>9</v>
      </c>
      <c r="C8520">
        <v>22</v>
      </c>
      <c r="D8520">
        <v>14</v>
      </c>
      <c r="E8520" s="13">
        <v>16.600000000000001</v>
      </c>
      <c r="F8520" s="7">
        <f>(((20-15)/(MIN($E$2:$E$8761)-15))*Data[[#This Row],[temperatuur]])+18.151</f>
        <v>14.663605042016806</v>
      </c>
      <c r="G8520" s="7">
        <f>Data[[#This Row],[Tintern ]]-Data[[#This Row],[temperatuur]]</f>
        <v>-1.9363949579831949</v>
      </c>
      <c r="H8520" s="7">
        <f>ROUND(IF(Data[[#This Row],[deltaT]]&gt;0,(Data[[#This Row],[Tintern ]]-Data[[#This Row],[temperatuur]])*Uitgangspunten!$B$9,0),1)</f>
        <v>0</v>
      </c>
      <c r="I8520"/>
      <c r="J8520"/>
      <c r="K8520" s="6"/>
      <c r="O8520" s="5"/>
      <c r="P8520" s="8"/>
      <c r="U8520"/>
      <c r="V8520"/>
    </row>
    <row r="8521" spans="1:22" x14ac:dyDescent="0.25">
      <c r="A8521">
        <v>2011</v>
      </c>
      <c r="B8521">
        <v>9</v>
      </c>
      <c r="C8521">
        <v>22</v>
      </c>
      <c r="D8521">
        <v>15</v>
      </c>
      <c r="E8521" s="13">
        <v>16.600000000000001</v>
      </c>
      <c r="F8521" s="7">
        <f>(((20-15)/(MIN($E$2:$E$8761)-15))*Data[[#This Row],[temperatuur]])+18.151</f>
        <v>14.663605042016806</v>
      </c>
      <c r="G8521" s="7">
        <f>Data[[#This Row],[Tintern ]]-Data[[#This Row],[temperatuur]]</f>
        <v>-1.9363949579831949</v>
      </c>
      <c r="H8521" s="7">
        <f>ROUND(IF(Data[[#This Row],[deltaT]]&gt;0,(Data[[#This Row],[Tintern ]]-Data[[#This Row],[temperatuur]])*Uitgangspunten!$B$9,0),1)</f>
        <v>0</v>
      </c>
      <c r="I8521"/>
      <c r="J8521"/>
      <c r="K8521" s="6"/>
      <c r="O8521" s="5"/>
      <c r="P8521" s="8"/>
      <c r="U8521"/>
      <c r="V8521"/>
    </row>
    <row r="8522" spans="1:22" x14ac:dyDescent="0.25">
      <c r="A8522">
        <v>2011</v>
      </c>
      <c r="B8522">
        <v>9</v>
      </c>
      <c r="C8522">
        <v>22</v>
      </c>
      <c r="D8522">
        <v>16</v>
      </c>
      <c r="E8522" s="13">
        <v>16.600000000000001</v>
      </c>
      <c r="F8522" s="7">
        <f>(((20-15)/(MIN($E$2:$E$8761)-15))*Data[[#This Row],[temperatuur]])+18.151</f>
        <v>14.663605042016806</v>
      </c>
      <c r="G8522" s="7">
        <f>Data[[#This Row],[Tintern ]]-Data[[#This Row],[temperatuur]]</f>
        <v>-1.9363949579831949</v>
      </c>
      <c r="H8522" s="7">
        <f>ROUND(IF(Data[[#This Row],[deltaT]]&gt;0,(Data[[#This Row],[Tintern ]]-Data[[#This Row],[temperatuur]])*Uitgangspunten!$B$9,0),1)</f>
        <v>0</v>
      </c>
      <c r="I8522">
        <f>(MAX(E8498:E8521)+MIN(E8498:E8521))/20</f>
        <v>1.675</v>
      </c>
      <c r="J8522"/>
      <c r="K8522" s="6"/>
      <c r="O8522" s="5"/>
      <c r="P8522" s="8"/>
      <c r="U8522"/>
      <c r="V8522"/>
    </row>
    <row r="8523" spans="1:22" x14ac:dyDescent="0.25">
      <c r="A8523">
        <v>2011</v>
      </c>
      <c r="B8523">
        <v>9</v>
      </c>
      <c r="C8523">
        <v>23</v>
      </c>
      <c r="D8523">
        <v>8</v>
      </c>
      <c r="E8523" s="13">
        <v>15.200000000000001</v>
      </c>
      <c r="F8523" s="7">
        <f>(((20-15)/(MIN($E$2:$E$8761)-15))*Data[[#This Row],[temperatuur]])+18.151</f>
        <v>14.957722689075631</v>
      </c>
      <c r="G8523" s="7">
        <f>Data[[#This Row],[Tintern ]]-Data[[#This Row],[temperatuur]]</f>
        <v>-0.24227731092437033</v>
      </c>
      <c r="H8523" s="7">
        <f>ROUND(IF(Data[[#This Row],[deltaT]]&gt;0,(Data[[#This Row],[Tintern ]]-Data[[#This Row],[temperatuur]])*Uitgangspunten!$B$9,0),1)</f>
        <v>0</v>
      </c>
      <c r="I8523"/>
      <c r="J8523"/>
      <c r="K8523" s="6"/>
      <c r="O8523" s="5"/>
      <c r="P8523" s="8"/>
      <c r="U8523"/>
      <c r="V8523"/>
    </row>
    <row r="8524" spans="1:22" x14ac:dyDescent="0.25">
      <c r="A8524">
        <v>2011</v>
      </c>
      <c r="B8524">
        <v>9</v>
      </c>
      <c r="C8524">
        <v>23</v>
      </c>
      <c r="D8524">
        <v>9</v>
      </c>
      <c r="E8524" s="13">
        <v>16.400000000000002</v>
      </c>
      <c r="F8524" s="7">
        <f>(((20-15)/(MIN($E$2:$E$8761)-15))*Data[[#This Row],[temperatuur]])+18.151</f>
        <v>14.705621848739495</v>
      </c>
      <c r="G8524" s="7">
        <f>Data[[#This Row],[Tintern ]]-Data[[#This Row],[temperatuur]]</f>
        <v>-1.6943781512605067</v>
      </c>
      <c r="H8524" s="7">
        <f>ROUND(IF(Data[[#This Row],[deltaT]]&gt;0,(Data[[#This Row],[Tintern ]]-Data[[#This Row],[temperatuur]])*Uitgangspunten!$B$9,0),1)</f>
        <v>0</v>
      </c>
      <c r="I8524"/>
      <c r="J8524"/>
      <c r="K8524" s="6"/>
      <c r="O8524" s="5"/>
      <c r="P8524" s="8"/>
      <c r="U8524"/>
      <c r="V8524"/>
    </row>
    <row r="8525" spans="1:22" x14ac:dyDescent="0.25">
      <c r="A8525">
        <v>2011</v>
      </c>
      <c r="B8525">
        <v>9</v>
      </c>
      <c r="C8525">
        <v>23</v>
      </c>
      <c r="D8525">
        <v>10</v>
      </c>
      <c r="E8525" s="13">
        <v>16.8</v>
      </c>
      <c r="F8525" s="7">
        <f>(((20-15)/(MIN($E$2:$E$8761)-15))*Data[[#This Row],[temperatuur]])+18.151</f>
        <v>14.621588235294118</v>
      </c>
      <c r="G8525" s="7">
        <f>Data[[#This Row],[Tintern ]]-Data[[#This Row],[temperatuur]]</f>
        <v>-2.1784117647058832</v>
      </c>
      <c r="H8525" s="7">
        <f>ROUND(IF(Data[[#This Row],[deltaT]]&gt;0,(Data[[#This Row],[Tintern ]]-Data[[#This Row],[temperatuur]])*Uitgangspunten!$B$9,0),1)</f>
        <v>0</v>
      </c>
      <c r="I8525"/>
      <c r="J8525"/>
      <c r="K8525" s="6"/>
      <c r="O8525" s="5"/>
      <c r="P8525" s="8"/>
      <c r="U8525"/>
      <c r="V8525"/>
    </row>
    <row r="8526" spans="1:22" x14ac:dyDescent="0.25">
      <c r="A8526">
        <v>2011</v>
      </c>
      <c r="B8526">
        <v>9</v>
      </c>
      <c r="C8526">
        <v>23</v>
      </c>
      <c r="D8526">
        <v>11</v>
      </c>
      <c r="E8526" s="13">
        <v>17.3</v>
      </c>
      <c r="F8526" s="7">
        <f>(((20-15)/(MIN($E$2:$E$8761)-15))*Data[[#This Row],[temperatuur]])+18.151</f>
        <v>14.516546218487395</v>
      </c>
      <c r="G8526" s="7">
        <f>Data[[#This Row],[Tintern ]]-Data[[#This Row],[temperatuur]]</f>
        <v>-2.7834537815126055</v>
      </c>
      <c r="H8526" s="7">
        <f>ROUND(IF(Data[[#This Row],[deltaT]]&gt;0,(Data[[#This Row],[Tintern ]]-Data[[#This Row],[temperatuur]])*Uitgangspunten!$B$9,0),1)</f>
        <v>0</v>
      </c>
      <c r="I8526"/>
      <c r="J8526"/>
      <c r="K8526" s="6"/>
      <c r="O8526" s="5"/>
      <c r="P8526" s="8"/>
      <c r="U8526"/>
      <c r="V8526"/>
    </row>
    <row r="8527" spans="1:22" x14ac:dyDescent="0.25">
      <c r="A8527">
        <v>2011</v>
      </c>
      <c r="B8527">
        <v>9</v>
      </c>
      <c r="C8527">
        <v>23</v>
      </c>
      <c r="D8527">
        <v>12</v>
      </c>
      <c r="E8527" s="13">
        <v>17.100000000000001</v>
      </c>
      <c r="F8527" s="7">
        <f>(((20-15)/(MIN($E$2:$E$8761)-15))*Data[[#This Row],[temperatuur]])+18.151</f>
        <v>14.558563025210084</v>
      </c>
      <c r="G8527" s="7">
        <f>Data[[#This Row],[Tintern ]]-Data[[#This Row],[temperatuur]]</f>
        <v>-2.5414369747899173</v>
      </c>
      <c r="H8527" s="7">
        <f>ROUND(IF(Data[[#This Row],[deltaT]]&gt;0,(Data[[#This Row],[Tintern ]]-Data[[#This Row],[temperatuur]])*Uitgangspunten!$B$9,0),1)</f>
        <v>0</v>
      </c>
      <c r="I8527"/>
      <c r="J8527"/>
      <c r="K8527" s="6"/>
      <c r="O8527" s="5"/>
      <c r="P8527" s="8"/>
      <c r="U8527"/>
      <c r="V8527"/>
    </row>
    <row r="8528" spans="1:22" x14ac:dyDescent="0.25">
      <c r="A8528">
        <v>2011</v>
      </c>
      <c r="B8528">
        <v>9</v>
      </c>
      <c r="C8528">
        <v>23</v>
      </c>
      <c r="D8528">
        <v>13</v>
      </c>
      <c r="E8528" s="13">
        <v>17.600000000000001</v>
      </c>
      <c r="F8528" s="7">
        <f>(((20-15)/(MIN($E$2:$E$8761)-15))*Data[[#This Row],[temperatuur]])+18.151</f>
        <v>14.45352100840336</v>
      </c>
      <c r="G8528" s="7">
        <f>Data[[#This Row],[Tintern ]]-Data[[#This Row],[temperatuur]]</f>
        <v>-3.1464789915966414</v>
      </c>
      <c r="H8528" s="7">
        <f>ROUND(IF(Data[[#This Row],[deltaT]]&gt;0,(Data[[#This Row],[Tintern ]]-Data[[#This Row],[temperatuur]])*Uitgangspunten!$B$9,0),1)</f>
        <v>0</v>
      </c>
      <c r="I8528"/>
      <c r="J8528"/>
      <c r="K8528" s="6"/>
      <c r="O8528" s="5"/>
      <c r="P8528" s="8"/>
      <c r="U8528"/>
      <c r="V8528"/>
    </row>
    <row r="8529" spans="1:22" x14ac:dyDescent="0.25">
      <c r="A8529">
        <v>2011</v>
      </c>
      <c r="B8529">
        <v>9</v>
      </c>
      <c r="C8529">
        <v>23</v>
      </c>
      <c r="D8529">
        <v>14</v>
      </c>
      <c r="E8529" s="13">
        <v>17.900000000000002</v>
      </c>
      <c r="F8529" s="7">
        <f>(((20-15)/(MIN($E$2:$E$8761)-15))*Data[[#This Row],[temperatuur]])+18.151</f>
        <v>14.390495798319327</v>
      </c>
      <c r="G8529" s="7">
        <f>Data[[#This Row],[Tintern ]]-Data[[#This Row],[temperatuur]]</f>
        <v>-3.5095042016806755</v>
      </c>
      <c r="H8529" s="7">
        <f>ROUND(IF(Data[[#This Row],[deltaT]]&gt;0,(Data[[#This Row],[Tintern ]]-Data[[#This Row],[temperatuur]])*Uitgangspunten!$B$9,0),1)</f>
        <v>0</v>
      </c>
      <c r="I8529"/>
      <c r="J8529"/>
      <c r="K8529" s="6"/>
      <c r="O8529" s="5"/>
      <c r="P8529" s="8"/>
      <c r="U8529"/>
      <c r="V8529"/>
    </row>
    <row r="8530" spans="1:22" x14ac:dyDescent="0.25">
      <c r="A8530">
        <v>2011</v>
      </c>
      <c r="B8530">
        <v>9</v>
      </c>
      <c r="C8530">
        <v>23</v>
      </c>
      <c r="D8530">
        <v>15</v>
      </c>
      <c r="E8530" s="13">
        <v>18.400000000000002</v>
      </c>
      <c r="F8530" s="7">
        <f>(((20-15)/(MIN($E$2:$E$8761)-15))*Data[[#This Row],[temperatuur]])+18.151</f>
        <v>14.285453781512604</v>
      </c>
      <c r="G8530" s="7">
        <f>Data[[#This Row],[Tintern ]]-Data[[#This Row],[temperatuur]]</f>
        <v>-4.1145462184873978</v>
      </c>
      <c r="H8530" s="7">
        <f>ROUND(IF(Data[[#This Row],[deltaT]]&gt;0,(Data[[#This Row],[Tintern ]]-Data[[#This Row],[temperatuur]])*Uitgangspunten!$B$9,0),1)</f>
        <v>0</v>
      </c>
      <c r="I8530"/>
      <c r="J8530"/>
      <c r="K8530" s="6"/>
      <c r="O8530" s="5"/>
      <c r="P8530" s="8"/>
      <c r="U8530"/>
      <c r="V8530"/>
    </row>
    <row r="8531" spans="1:22" x14ac:dyDescent="0.25">
      <c r="A8531">
        <v>2011</v>
      </c>
      <c r="B8531">
        <v>9</v>
      </c>
      <c r="C8531">
        <v>23</v>
      </c>
      <c r="D8531">
        <v>16</v>
      </c>
      <c r="E8531" s="13">
        <v>18</v>
      </c>
      <c r="F8531" s="7">
        <f>(((20-15)/(MIN($E$2:$E$8761)-15))*Data[[#This Row],[temperatuur]])+18.151</f>
        <v>14.369487394957982</v>
      </c>
      <c r="G8531" s="7">
        <f>Data[[#This Row],[Tintern ]]-Data[[#This Row],[temperatuur]]</f>
        <v>-3.6305126050420178</v>
      </c>
      <c r="H8531" s="7">
        <f>ROUND(IF(Data[[#This Row],[deltaT]]&gt;0,(Data[[#This Row],[Tintern ]]-Data[[#This Row],[temperatuur]])*Uitgangspunten!$B$9,0),1)</f>
        <v>0</v>
      </c>
      <c r="I8531"/>
      <c r="J8531"/>
      <c r="K8531" s="6"/>
      <c r="O8531" s="5"/>
      <c r="P8531" s="8"/>
      <c r="U8531"/>
      <c r="V8531"/>
    </row>
    <row r="8532" spans="1:22" x14ac:dyDescent="0.25">
      <c r="A8532">
        <v>2011</v>
      </c>
      <c r="B8532">
        <v>9</v>
      </c>
      <c r="C8532">
        <v>23</v>
      </c>
      <c r="D8532">
        <v>17</v>
      </c>
      <c r="E8532" s="13">
        <v>16.8</v>
      </c>
      <c r="F8532" s="7">
        <f>(((20-15)/(MIN($E$2:$E$8761)-15))*Data[[#This Row],[temperatuur]])+18.151</f>
        <v>14.621588235294118</v>
      </c>
      <c r="G8532" s="7">
        <f>Data[[#This Row],[Tintern ]]-Data[[#This Row],[temperatuur]]</f>
        <v>-2.1784117647058832</v>
      </c>
      <c r="H8532" s="7">
        <f>ROUND(IF(Data[[#This Row],[deltaT]]&gt;0,(Data[[#This Row],[Tintern ]]-Data[[#This Row],[temperatuur]])*Uitgangspunten!$B$9,0),1)</f>
        <v>0</v>
      </c>
      <c r="I8532"/>
      <c r="J8532"/>
      <c r="K8532" s="6"/>
      <c r="O8532" s="5"/>
      <c r="P8532" s="8"/>
      <c r="U8532"/>
      <c r="V8532"/>
    </row>
    <row r="8533" spans="1:22" x14ac:dyDescent="0.25">
      <c r="A8533">
        <v>2011</v>
      </c>
      <c r="B8533">
        <v>9</v>
      </c>
      <c r="C8533">
        <v>24</v>
      </c>
      <c r="D8533">
        <v>10</v>
      </c>
      <c r="E8533" s="13">
        <v>16.5</v>
      </c>
      <c r="F8533" s="7">
        <f>(((20-15)/(MIN($E$2:$E$8761)-15))*Data[[#This Row],[temperatuur]])+18.151</f>
        <v>14.684613445378151</v>
      </c>
      <c r="G8533" s="7">
        <f>Data[[#This Row],[Tintern ]]-Data[[#This Row],[temperatuur]]</f>
        <v>-1.8153865546218491</v>
      </c>
      <c r="H8533" s="7">
        <f>ROUND(IF(Data[[#This Row],[deltaT]]&gt;0,(Data[[#This Row],[Tintern ]]-Data[[#This Row],[temperatuur]])*Uitgangspunten!$B$9,0),1)</f>
        <v>0</v>
      </c>
      <c r="I8533"/>
      <c r="J8533"/>
      <c r="K8533" s="6"/>
      <c r="O8533" s="5"/>
      <c r="P8533" s="8"/>
      <c r="U8533"/>
      <c r="V8533"/>
    </row>
    <row r="8534" spans="1:22" x14ac:dyDescent="0.25">
      <c r="A8534">
        <v>2011</v>
      </c>
      <c r="B8534">
        <v>9</v>
      </c>
      <c r="C8534">
        <v>24</v>
      </c>
      <c r="D8534">
        <v>11</v>
      </c>
      <c r="E8534" s="13">
        <v>17.7</v>
      </c>
      <c r="F8534" s="7">
        <f>(((20-15)/(MIN($E$2:$E$8761)-15))*Data[[#This Row],[temperatuur]])+18.151</f>
        <v>14.432512605042017</v>
      </c>
      <c r="G8534" s="7">
        <f>Data[[#This Row],[Tintern ]]-Data[[#This Row],[temperatuur]]</f>
        <v>-3.2674873949579819</v>
      </c>
      <c r="H8534" s="7">
        <f>ROUND(IF(Data[[#This Row],[deltaT]]&gt;0,(Data[[#This Row],[Tintern ]]-Data[[#This Row],[temperatuur]])*Uitgangspunten!$B$9,0),1)</f>
        <v>0</v>
      </c>
      <c r="I8534"/>
      <c r="J8534"/>
      <c r="K8534" s="6"/>
      <c r="O8534" s="5"/>
      <c r="P8534" s="8"/>
      <c r="U8534"/>
      <c r="V8534"/>
    </row>
    <row r="8535" spans="1:22" x14ac:dyDescent="0.25">
      <c r="A8535">
        <v>2011</v>
      </c>
      <c r="B8535">
        <v>9</v>
      </c>
      <c r="C8535">
        <v>24</v>
      </c>
      <c r="D8535">
        <v>12</v>
      </c>
      <c r="E8535" s="13">
        <v>19</v>
      </c>
      <c r="F8535" s="7">
        <f>(((20-15)/(MIN($E$2:$E$8761)-15))*Data[[#This Row],[temperatuur]])+18.151</f>
        <v>14.159403361344538</v>
      </c>
      <c r="G8535" s="7">
        <f>Data[[#This Row],[Tintern ]]-Data[[#This Row],[temperatuur]]</f>
        <v>-4.8405966386554624</v>
      </c>
      <c r="H8535" s="7">
        <f>ROUND(IF(Data[[#This Row],[deltaT]]&gt;0,(Data[[#This Row],[Tintern ]]-Data[[#This Row],[temperatuur]])*Uitgangspunten!$B$9,0),1)</f>
        <v>0</v>
      </c>
      <c r="I8535"/>
      <c r="J8535"/>
      <c r="K8535" s="6"/>
      <c r="O8535" s="5"/>
      <c r="P8535" s="8"/>
      <c r="U8535"/>
      <c r="V8535"/>
    </row>
    <row r="8536" spans="1:22" x14ac:dyDescent="0.25">
      <c r="A8536">
        <v>2011</v>
      </c>
      <c r="B8536">
        <v>9</v>
      </c>
      <c r="C8536">
        <v>24</v>
      </c>
      <c r="D8536">
        <v>13</v>
      </c>
      <c r="E8536" s="13">
        <v>19.900000000000002</v>
      </c>
      <c r="F8536" s="7">
        <f>(((20-15)/(MIN($E$2:$E$8761)-15))*Data[[#This Row],[temperatuur]])+18.151</f>
        <v>13.970327731092436</v>
      </c>
      <c r="G8536" s="7">
        <f>Data[[#This Row],[Tintern ]]-Data[[#This Row],[temperatuur]]</f>
        <v>-5.9296722689075665</v>
      </c>
      <c r="H8536" s="7">
        <f>ROUND(IF(Data[[#This Row],[deltaT]]&gt;0,(Data[[#This Row],[Tintern ]]-Data[[#This Row],[temperatuur]])*Uitgangspunten!$B$9,0),1)</f>
        <v>0</v>
      </c>
      <c r="I8536"/>
      <c r="J8536"/>
      <c r="K8536" s="6"/>
      <c r="O8536" s="5"/>
      <c r="P8536" s="8"/>
      <c r="U8536"/>
      <c r="V8536"/>
    </row>
    <row r="8537" spans="1:22" x14ac:dyDescent="0.25">
      <c r="A8537">
        <v>2011</v>
      </c>
      <c r="B8537">
        <v>9</v>
      </c>
      <c r="C8537">
        <v>24</v>
      </c>
      <c r="D8537">
        <v>14</v>
      </c>
      <c r="E8537" s="13">
        <v>20.100000000000001</v>
      </c>
      <c r="F8537" s="7">
        <f>(((20-15)/(MIN($E$2:$E$8761)-15))*Data[[#This Row],[temperatuur]])+18.151</f>
        <v>13.928310924369747</v>
      </c>
      <c r="G8537" s="7">
        <f>Data[[#This Row],[Tintern ]]-Data[[#This Row],[temperatuur]]</f>
        <v>-6.1716890756302547</v>
      </c>
      <c r="H8537" s="7">
        <f>ROUND(IF(Data[[#This Row],[deltaT]]&gt;0,(Data[[#This Row],[Tintern ]]-Data[[#This Row],[temperatuur]])*Uitgangspunten!$B$9,0),1)</f>
        <v>0</v>
      </c>
      <c r="I8537"/>
      <c r="J8537"/>
      <c r="K8537" s="6"/>
      <c r="O8537" s="5"/>
      <c r="P8537" s="8"/>
      <c r="U8537"/>
      <c r="V8537"/>
    </row>
    <row r="8538" spans="1:22" x14ac:dyDescent="0.25">
      <c r="A8538">
        <v>2011</v>
      </c>
      <c r="B8538">
        <v>9</v>
      </c>
      <c r="C8538">
        <v>24</v>
      </c>
      <c r="D8538">
        <v>15</v>
      </c>
      <c r="E8538" s="13">
        <v>20.3</v>
      </c>
      <c r="F8538" s="7">
        <f>(((20-15)/(MIN($E$2:$E$8761)-15))*Data[[#This Row],[temperatuur]])+18.151</f>
        <v>13.886294117647058</v>
      </c>
      <c r="G8538" s="7">
        <f>Data[[#This Row],[Tintern ]]-Data[[#This Row],[temperatuur]]</f>
        <v>-6.4137058823529429</v>
      </c>
      <c r="H8538" s="7">
        <f>ROUND(IF(Data[[#This Row],[deltaT]]&gt;0,(Data[[#This Row],[Tintern ]]-Data[[#This Row],[temperatuur]])*Uitgangspunten!$B$9,0),1)</f>
        <v>0</v>
      </c>
      <c r="I8538"/>
      <c r="J8538"/>
      <c r="K8538" s="6"/>
      <c r="O8538" s="5"/>
      <c r="P8538" s="8"/>
      <c r="U8538"/>
      <c r="V8538"/>
    </row>
    <row r="8539" spans="1:22" x14ac:dyDescent="0.25">
      <c r="A8539">
        <v>2011</v>
      </c>
      <c r="B8539">
        <v>9</v>
      </c>
      <c r="C8539">
        <v>24</v>
      </c>
      <c r="D8539">
        <v>16</v>
      </c>
      <c r="E8539" s="13">
        <v>20.3</v>
      </c>
      <c r="F8539" s="7">
        <f>(((20-15)/(MIN($E$2:$E$8761)-15))*Data[[#This Row],[temperatuur]])+18.151</f>
        <v>13.886294117647058</v>
      </c>
      <c r="G8539" s="7">
        <f>Data[[#This Row],[Tintern ]]-Data[[#This Row],[temperatuur]]</f>
        <v>-6.4137058823529429</v>
      </c>
      <c r="H8539" s="7">
        <f>ROUND(IF(Data[[#This Row],[deltaT]]&gt;0,(Data[[#This Row],[Tintern ]]-Data[[#This Row],[temperatuur]])*Uitgangspunten!$B$9,0),1)</f>
        <v>0</v>
      </c>
      <c r="I8539"/>
      <c r="J8539"/>
      <c r="K8539" s="6"/>
      <c r="O8539" s="5"/>
      <c r="P8539" s="8"/>
      <c r="U8539"/>
      <c r="V8539"/>
    </row>
    <row r="8540" spans="1:22" x14ac:dyDescent="0.25">
      <c r="A8540">
        <v>2011</v>
      </c>
      <c r="B8540">
        <v>9</v>
      </c>
      <c r="C8540">
        <v>24</v>
      </c>
      <c r="D8540">
        <v>17</v>
      </c>
      <c r="E8540" s="13">
        <v>17.600000000000001</v>
      </c>
      <c r="F8540" s="7">
        <f>(((20-15)/(MIN($E$2:$E$8761)-15))*Data[[#This Row],[temperatuur]])+18.151</f>
        <v>14.45352100840336</v>
      </c>
      <c r="G8540" s="7">
        <f>Data[[#This Row],[Tintern ]]-Data[[#This Row],[temperatuur]]</f>
        <v>-3.1464789915966414</v>
      </c>
      <c r="H8540" s="7">
        <f>ROUND(IF(Data[[#This Row],[deltaT]]&gt;0,(Data[[#This Row],[Tintern ]]-Data[[#This Row],[temperatuur]])*Uitgangspunten!$B$9,0),1)</f>
        <v>0</v>
      </c>
      <c r="I8540"/>
      <c r="J8540"/>
      <c r="K8540" s="6"/>
      <c r="O8540" s="5"/>
      <c r="P8540" s="8"/>
      <c r="U8540"/>
      <c r="V8540"/>
    </row>
    <row r="8541" spans="1:22" x14ac:dyDescent="0.25">
      <c r="A8541">
        <v>2011</v>
      </c>
      <c r="B8541">
        <v>9</v>
      </c>
      <c r="C8541">
        <v>25</v>
      </c>
      <c r="D8541">
        <v>9</v>
      </c>
      <c r="E8541" s="13">
        <v>17</v>
      </c>
      <c r="F8541" s="7">
        <f>(((20-15)/(MIN($E$2:$E$8761)-15))*Data[[#This Row],[temperatuur]])+18.151</f>
        <v>14.579571428571429</v>
      </c>
      <c r="G8541" s="7">
        <f>Data[[#This Row],[Tintern ]]-Data[[#This Row],[temperatuur]]</f>
        <v>-2.4204285714285714</v>
      </c>
      <c r="H8541" s="7">
        <f>ROUND(IF(Data[[#This Row],[deltaT]]&gt;0,(Data[[#This Row],[Tintern ]]-Data[[#This Row],[temperatuur]])*Uitgangspunten!$B$9,0),1)</f>
        <v>0</v>
      </c>
      <c r="I8541"/>
      <c r="J8541"/>
      <c r="K8541" s="6"/>
      <c r="O8541" s="5"/>
      <c r="P8541" s="8"/>
      <c r="U8541"/>
      <c r="V8541"/>
    </row>
    <row r="8542" spans="1:22" x14ac:dyDescent="0.25">
      <c r="A8542">
        <v>2011</v>
      </c>
      <c r="B8542">
        <v>9</v>
      </c>
      <c r="C8542">
        <v>25</v>
      </c>
      <c r="D8542">
        <v>10</v>
      </c>
      <c r="E8542" s="13">
        <v>19</v>
      </c>
      <c r="F8542" s="7">
        <f>(((20-15)/(MIN($E$2:$E$8761)-15))*Data[[#This Row],[temperatuur]])+18.151</f>
        <v>14.159403361344538</v>
      </c>
      <c r="G8542" s="7">
        <f>Data[[#This Row],[Tintern ]]-Data[[#This Row],[temperatuur]]</f>
        <v>-4.8405966386554624</v>
      </c>
      <c r="H8542" s="7">
        <f>ROUND(IF(Data[[#This Row],[deltaT]]&gt;0,(Data[[#This Row],[Tintern ]]-Data[[#This Row],[temperatuur]])*Uitgangspunten!$B$9,0),1)</f>
        <v>0</v>
      </c>
      <c r="I8542"/>
      <c r="J8542"/>
      <c r="K8542" s="6"/>
      <c r="O8542" s="5"/>
      <c r="P8542" s="8"/>
      <c r="U8542"/>
      <c r="V8542"/>
    </row>
    <row r="8543" spans="1:22" x14ac:dyDescent="0.25">
      <c r="A8543">
        <v>2011</v>
      </c>
      <c r="B8543">
        <v>9</v>
      </c>
      <c r="C8543">
        <v>25</v>
      </c>
      <c r="D8543">
        <v>11</v>
      </c>
      <c r="E8543" s="13">
        <v>20.6</v>
      </c>
      <c r="F8543" s="7">
        <f>(((20-15)/(MIN($E$2:$E$8761)-15))*Data[[#This Row],[temperatuur]])+18.151</f>
        <v>13.823268907563024</v>
      </c>
      <c r="G8543" s="7">
        <f>Data[[#This Row],[Tintern ]]-Data[[#This Row],[temperatuur]]</f>
        <v>-6.776731092436977</v>
      </c>
      <c r="H8543" s="7">
        <f>ROUND(IF(Data[[#This Row],[deltaT]]&gt;0,(Data[[#This Row],[Tintern ]]-Data[[#This Row],[temperatuur]])*Uitgangspunten!$B$9,0),1)</f>
        <v>0</v>
      </c>
      <c r="I8543"/>
      <c r="J8543"/>
      <c r="K8543" s="6"/>
      <c r="O8543" s="5"/>
      <c r="P8543" s="8"/>
      <c r="U8543"/>
      <c r="V8543"/>
    </row>
    <row r="8544" spans="1:22" x14ac:dyDescent="0.25">
      <c r="A8544">
        <v>2011</v>
      </c>
      <c r="B8544">
        <v>9</v>
      </c>
      <c r="C8544">
        <v>25</v>
      </c>
      <c r="D8544">
        <v>12</v>
      </c>
      <c r="E8544" s="13">
        <v>21.6</v>
      </c>
      <c r="F8544" s="7">
        <f>(((20-15)/(MIN($E$2:$E$8761)-15))*Data[[#This Row],[temperatuur]])+18.151</f>
        <v>13.613184873949578</v>
      </c>
      <c r="G8544" s="7">
        <f>Data[[#This Row],[Tintern ]]-Data[[#This Row],[temperatuur]]</f>
        <v>-7.9868151260504234</v>
      </c>
      <c r="H8544" s="7">
        <f>ROUND(IF(Data[[#This Row],[deltaT]]&gt;0,(Data[[#This Row],[Tintern ]]-Data[[#This Row],[temperatuur]])*Uitgangspunten!$B$9,0),1)</f>
        <v>0</v>
      </c>
      <c r="I8544"/>
      <c r="J8544"/>
      <c r="K8544" s="6"/>
      <c r="O8544" s="5"/>
      <c r="P8544" s="8"/>
      <c r="U8544"/>
      <c r="V8544"/>
    </row>
    <row r="8545" spans="1:22" x14ac:dyDescent="0.25">
      <c r="A8545">
        <v>2011</v>
      </c>
      <c r="B8545">
        <v>9</v>
      </c>
      <c r="C8545">
        <v>25</v>
      </c>
      <c r="D8545">
        <v>13</v>
      </c>
      <c r="E8545" s="13">
        <v>21.900000000000002</v>
      </c>
      <c r="F8545" s="7">
        <f>(((20-15)/(MIN($E$2:$E$8761)-15))*Data[[#This Row],[temperatuur]])+18.151</f>
        <v>13.550159663865546</v>
      </c>
      <c r="G8545" s="7">
        <f>Data[[#This Row],[Tintern ]]-Data[[#This Row],[temperatuur]]</f>
        <v>-8.3498403361344558</v>
      </c>
      <c r="H8545" s="7">
        <f>ROUND(IF(Data[[#This Row],[deltaT]]&gt;0,(Data[[#This Row],[Tintern ]]-Data[[#This Row],[temperatuur]])*Uitgangspunten!$B$9,0),1)</f>
        <v>0</v>
      </c>
      <c r="I8545"/>
      <c r="J8545"/>
      <c r="K8545" s="6"/>
      <c r="O8545" s="5"/>
      <c r="P8545" s="8"/>
      <c r="U8545"/>
      <c r="V8545"/>
    </row>
    <row r="8546" spans="1:22" x14ac:dyDescent="0.25">
      <c r="A8546">
        <v>2011</v>
      </c>
      <c r="B8546">
        <v>9</v>
      </c>
      <c r="C8546">
        <v>25</v>
      </c>
      <c r="D8546">
        <v>14</v>
      </c>
      <c r="E8546" s="13">
        <v>22.200000000000003</v>
      </c>
      <c r="F8546" s="7">
        <f>(((20-15)/(MIN($E$2:$E$8761)-15))*Data[[#This Row],[temperatuur]])+18.151</f>
        <v>13.487134453781511</v>
      </c>
      <c r="G8546" s="7">
        <f>Data[[#This Row],[Tintern ]]-Data[[#This Row],[temperatuur]]</f>
        <v>-8.7128655462184916</v>
      </c>
      <c r="H8546" s="7">
        <f>ROUND(IF(Data[[#This Row],[deltaT]]&gt;0,(Data[[#This Row],[Tintern ]]-Data[[#This Row],[temperatuur]])*Uitgangspunten!$B$9,0),1)</f>
        <v>0</v>
      </c>
      <c r="I8546">
        <f>(MAX(E8522:E8545)+MIN(E8522:E8545))/20</f>
        <v>1.855</v>
      </c>
      <c r="J8546"/>
      <c r="K8546" s="6"/>
      <c r="O8546" s="5"/>
      <c r="P8546" s="8"/>
      <c r="U8546"/>
      <c r="V8546"/>
    </row>
    <row r="8547" spans="1:22" x14ac:dyDescent="0.25">
      <c r="A8547">
        <v>2011</v>
      </c>
      <c r="B8547">
        <v>9</v>
      </c>
      <c r="C8547">
        <v>25</v>
      </c>
      <c r="D8547">
        <v>15</v>
      </c>
      <c r="E8547" s="13">
        <v>22.3</v>
      </c>
      <c r="F8547" s="7">
        <f>(((20-15)/(MIN($E$2:$E$8761)-15))*Data[[#This Row],[temperatuur]])+18.151</f>
        <v>13.466126050420169</v>
      </c>
      <c r="G8547" s="7">
        <f>Data[[#This Row],[Tintern ]]-Data[[#This Row],[temperatuur]]</f>
        <v>-8.8338739495798322</v>
      </c>
      <c r="H8547" s="7">
        <f>ROUND(IF(Data[[#This Row],[deltaT]]&gt;0,(Data[[#This Row],[Tintern ]]-Data[[#This Row],[temperatuur]])*Uitgangspunten!$B$9,0),1)</f>
        <v>0</v>
      </c>
      <c r="I8547"/>
      <c r="J8547"/>
      <c r="K8547" s="6"/>
      <c r="O8547" s="5"/>
      <c r="P8547" s="8"/>
      <c r="U8547"/>
      <c r="V8547"/>
    </row>
    <row r="8548" spans="1:22" x14ac:dyDescent="0.25">
      <c r="A8548">
        <v>2011</v>
      </c>
      <c r="B8548">
        <v>9</v>
      </c>
      <c r="C8548">
        <v>25</v>
      </c>
      <c r="D8548">
        <v>16</v>
      </c>
      <c r="E8548" s="13">
        <v>21.5</v>
      </c>
      <c r="F8548" s="7">
        <f>(((20-15)/(MIN($E$2:$E$8761)-15))*Data[[#This Row],[temperatuur]])+18.151</f>
        <v>13.634193277310924</v>
      </c>
      <c r="G8548" s="7">
        <f>Data[[#This Row],[Tintern ]]-Data[[#This Row],[temperatuur]]</f>
        <v>-7.8658067226890758</v>
      </c>
      <c r="H8548" s="7">
        <f>ROUND(IF(Data[[#This Row],[deltaT]]&gt;0,(Data[[#This Row],[Tintern ]]-Data[[#This Row],[temperatuur]])*Uitgangspunten!$B$9,0),1)</f>
        <v>0</v>
      </c>
      <c r="I8548"/>
      <c r="J8548"/>
      <c r="K8548" s="6"/>
      <c r="O8548" s="5"/>
      <c r="P8548" s="8"/>
      <c r="U8548"/>
      <c r="V8548"/>
    </row>
    <row r="8549" spans="1:22" x14ac:dyDescent="0.25">
      <c r="A8549">
        <v>2011</v>
      </c>
      <c r="B8549">
        <v>9</v>
      </c>
      <c r="C8549">
        <v>25</v>
      </c>
      <c r="D8549">
        <v>17</v>
      </c>
      <c r="E8549" s="13">
        <v>20</v>
      </c>
      <c r="F8549" s="7">
        <f>(((20-15)/(MIN($E$2:$E$8761)-15))*Data[[#This Row],[temperatuur]])+18.151</f>
        <v>13.949319327731093</v>
      </c>
      <c r="G8549" s="7">
        <f>Data[[#This Row],[Tintern ]]-Data[[#This Row],[temperatuur]]</f>
        <v>-6.050680672268907</v>
      </c>
      <c r="H8549" s="7">
        <f>ROUND(IF(Data[[#This Row],[deltaT]]&gt;0,(Data[[#This Row],[Tintern ]]-Data[[#This Row],[temperatuur]])*Uitgangspunten!$B$9,0),1)</f>
        <v>0</v>
      </c>
      <c r="I8549"/>
      <c r="J8549"/>
      <c r="K8549" s="6"/>
      <c r="O8549" s="5"/>
      <c r="P8549" s="8"/>
      <c r="U8549"/>
      <c r="V8549"/>
    </row>
    <row r="8550" spans="1:22" x14ac:dyDescent="0.25">
      <c r="A8550">
        <v>2011</v>
      </c>
      <c r="B8550">
        <v>9</v>
      </c>
      <c r="C8550">
        <v>25</v>
      </c>
      <c r="D8550">
        <v>18</v>
      </c>
      <c r="E8550" s="13">
        <v>17.600000000000001</v>
      </c>
      <c r="F8550" s="7">
        <f>(((20-15)/(MIN($E$2:$E$8761)-15))*Data[[#This Row],[temperatuur]])+18.151</f>
        <v>14.45352100840336</v>
      </c>
      <c r="G8550" s="7">
        <f>Data[[#This Row],[Tintern ]]-Data[[#This Row],[temperatuur]]</f>
        <v>-3.1464789915966414</v>
      </c>
      <c r="H8550" s="7">
        <f>ROUND(IF(Data[[#This Row],[deltaT]]&gt;0,(Data[[#This Row],[Tintern ]]-Data[[#This Row],[temperatuur]])*Uitgangspunten!$B$9,0),1)</f>
        <v>0</v>
      </c>
      <c r="I8550"/>
      <c r="J8550"/>
      <c r="K8550" s="6"/>
      <c r="O8550" s="5"/>
      <c r="P8550" s="8"/>
      <c r="U8550"/>
      <c r="V8550"/>
    </row>
    <row r="8551" spans="1:22" x14ac:dyDescent="0.25">
      <c r="A8551">
        <v>2011</v>
      </c>
      <c r="B8551">
        <v>9</v>
      </c>
      <c r="C8551">
        <v>25</v>
      </c>
      <c r="D8551">
        <v>19</v>
      </c>
      <c r="E8551" s="13">
        <v>18</v>
      </c>
      <c r="F8551" s="7">
        <f>(((20-15)/(MIN($E$2:$E$8761)-15))*Data[[#This Row],[temperatuur]])+18.151</f>
        <v>14.369487394957982</v>
      </c>
      <c r="G8551" s="7">
        <f>Data[[#This Row],[Tintern ]]-Data[[#This Row],[temperatuur]]</f>
        <v>-3.6305126050420178</v>
      </c>
      <c r="H8551" s="7">
        <f>ROUND(IF(Data[[#This Row],[deltaT]]&gt;0,(Data[[#This Row],[Tintern ]]-Data[[#This Row],[temperatuur]])*Uitgangspunten!$B$9,0),1)</f>
        <v>0</v>
      </c>
      <c r="I8551"/>
      <c r="J8551"/>
      <c r="K8551" s="6"/>
      <c r="O8551" s="5"/>
      <c r="P8551" s="8"/>
      <c r="U8551"/>
      <c r="V8551"/>
    </row>
    <row r="8552" spans="1:22" x14ac:dyDescent="0.25">
      <c r="A8552">
        <v>2011</v>
      </c>
      <c r="B8552">
        <v>9</v>
      </c>
      <c r="C8552">
        <v>25</v>
      </c>
      <c r="D8552">
        <v>20</v>
      </c>
      <c r="E8552" s="13">
        <v>17</v>
      </c>
      <c r="F8552" s="7">
        <f>(((20-15)/(MIN($E$2:$E$8761)-15))*Data[[#This Row],[temperatuur]])+18.151</f>
        <v>14.579571428571429</v>
      </c>
      <c r="G8552" s="7">
        <f>Data[[#This Row],[Tintern ]]-Data[[#This Row],[temperatuur]]</f>
        <v>-2.4204285714285714</v>
      </c>
      <c r="H8552" s="7">
        <f>ROUND(IF(Data[[#This Row],[deltaT]]&gt;0,(Data[[#This Row],[Tintern ]]-Data[[#This Row],[temperatuur]])*Uitgangspunten!$B$9,0),1)</f>
        <v>0</v>
      </c>
      <c r="I8552"/>
      <c r="J8552"/>
      <c r="K8552" s="6"/>
      <c r="O8552" s="5"/>
      <c r="P8552" s="8"/>
      <c r="U8552"/>
      <c r="V8552"/>
    </row>
    <row r="8553" spans="1:22" x14ac:dyDescent="0.25">
      <c r="A8553">
        <v>2011</v>
      </c>
      <c r="B8553">
        <v>9</v>
      </c>
      <c r="C8553">
        <v>25</v>
      </c>
      <c r="D8553">
        <v>21</v>
      </c>
      <c r="E8553" s="13">
        <v>16.8</v>
      </c>
      <c r="F8553" s="7">
        <f>(((20-15)/(MIN($E$2:$E$8761)-15))*Data[[#This Row],[temperatuur]])+18.151</f>
        <v>14.621588235294118</v>
      </c>
      <c r="G8553" s="7">
        <f>Data[[#This Row],[Tintern ]]-Data[[#This Row],[temperatuur]]</f>
        <v>-2.1784117647058832</v>
      </c>
      <c r="H8553" s="7">
        <f>ROUND(IF(Data[[#This Row],[deltaT]]&gt;0,(Data[[#This Row],[Tintern ]]-Data[[#This Row],[temperatuur]])*Uitgangspunten!$B$9,0),1)</f>
        <v>0</v>
      </c>
      <c r="I8553"/>
      <c r="J8553"/>
      <c r="K8553" s="6"/>
      <c r="O8553" s="5"/>
      <c r="P8553" s="8"/>
      <c r="U8553"/>
      <c r="V8553"/>
    </row>
    <row r="8554" spans="1:22" x14ac:dyDescent="0.25">
      <c r="A8554">
        <v>2011</v>
      </c>
      <c r="B8554">
        <v>9</v>
      </c>
      <c r="C8554">
        <v>26</v>
      </c>
      <c r="D8554">
        <v>8</v>
      </c>
      <c r="E8554" s="13">
        <v>17.100000000000001</v>
      </c>
      <c r="F8554" s="7">
        <f>(((20-15)/(MIN($E$2:$E$8761)-15))*Data[[#This Row],[temperatuur]])+18.151</f>
        <v>14.558563025210084</v>
      </c>
      <c r="G8554" s="7">
        <f>Data[[#This Row],[Tintern ]]-Data[[#This Row],[temperatuur]]</f>
        <v>-2.5414369747899173</v>
      </c>
      <c r="H8554" s="7">
        <f>ROUND(IF(Data[[#This Row],[deltaT]]&gt;0,(Data[[#This Row],[Tintern ]]-Data[[#This Row],[temperatuur]])*Uitgangspunten!$B$9,0),1)</f>
        <v>0</v>
      </c>
      <c r="I8554"/>
      <c r="J8554"/>
      <c r="K8554" s="6"/>
      <c r="O8554" s="5"/>
      <c r="P8554" s="8"/>
      <c r="U8554"/>
      <c r="V8554"/>
    </row>
    <row r="8555" spans="1:22" x14ac:dyDescent="0.25">
      <c r="A8555">
        <v>2011</v>
      </c>
      <c r="B8555">
        <v>9</v>
      </c>
      <c r="C8555">
        <v>26</v>
      </c>
      <c r="D8555">
        <v>9</v>
      </c>
      <c r="E8555" s="13">
        <v>19.200000000000003</v>
      </c>
      <c r="F8555" s="7">
        <f>(((20-15)/(MIN($E$2:$E$8761)-15))*Data[[#This Row],[temperatuur]])+18.151</f>
        <v>14.117386554621849</v>
      </c>
      <c r="G8555" s="7">
        <f>Data[[#This Row],[Tintern ]]-Data[[#This Row],[temperatuur]]</f>
        <v>-5.0826134453781542</v>
      </c>
      <c r="H8555" s="7">
        <f>ROUND(IF(Data[[#This Row],[deltaT]]&gt;0,(Data[[#This Row],[Tintern ]]-Data[[#This Row],[temperatuur]])*Uitgangspunten!$B$9,0),1)</f>
        <v>0</v>
      </c>
      <c r="I8555"/>
      <c r="J8555"/>
      <c r="K8555" s="6"/>
      <c r="O8555" s="5"/>
      <c r="P8555" s="8"/>
      <c r="U8555"/>
      <c r="V8555"/>
    </row>
    <row r="8556" spans="1:22" x14ac:dyDescent="0.25">
      <c r="A8556">
        <v>2011</v>
      </c>
      <c r="B8556">
        <v>9</v>
      </c>
      <c r="C8556">
        <v>26</v>
      </c>
      <c r="D8556">
        <v>10</v>
      </c>
      <c r="E8556" s="13">
        <v>21.3</v>
      </c>
      <c r="F8556" s="7">
        <f>(((20-15)/(MIN($E$2:$E$8761)-15))*Data[[#This Row],[temperatuur]])+18.151</f>
        <v>13.676210084033613</v>
      </c>
      <c r="G8556" s="7">
        <f>Data[[#This Row],[Tintern ]]-Data[[#This Row],[temperatuur]]</f>
        <v>-7.6237899159663876</v>
      </c>
      <c r="H8556" s="7">
        <f>ROUND(IF(Data[[#This Row],[deltaT]]&gt;0,(Data[[#This Row],[Tintern ]]-Data[[#This Row],[temperatuur]])*Uitgangspunten!$B$9,0),1)</f>
        <v>0</v>
      </c>
      <c r="I8556"/>
      <c r="J8556"/>
      <c r="K8556" s="6"/>
      <c r="O8556" s="5"/>
      <c r="P8556" s="8"/>
      <c r="U8556"/>
      <c r="V8556"/>
    </row>
    <row r="8557" spans="1:22" x14ac:dyDescent="0.25">
      <c r="A8557">
        <v>2011</v>
      </c>
      <c r="B8557">
        <v>9</v>
      </c>
      <c r="C8557">
        <v>26</v>
      </c>
      <c r="D8557">
        <v>11</v>
      </c>
      <c r="E8557" s="13">
        <v>22.3</v>
      </c>
      <c r="F8557" s="7">
        <f>(((20-15)/(MIN($E$2:$E$8761)-15))*Data[[#This Row],[temperatuur]])+18.151</f>
        <v>13.466126050420169</v>
      </c>
      <c r="G8557" s="7">
        <f>Data[[#This Row],[Tintern ]]-Data[[#This Row],[temperatuur]]</f>
        <v>-8.8338739495798322</v>
      </c>
      <c r="H8557" s="7">
        <f>ROUND(IF(Data[[#This Row],[deltaT]]&gt;0,(Data[[#This Row],[Tintern ]]-Data[[#This Row],[temperatuur]])*Uitgangspunten!$B$9,0),1)</f>
        <v>0</v>
      </c>
      <c r="I8557"/>
      <c r="J8557"/>
      <c r="K8557" s="6"/>
      <c r="O8557" s="5"/>
      <c r="P8557" s="8"/>
      <c r="U8557"/>
      <c r="V8557"/>
    </row>
    <row r="8558" spans="1:22" x14ac:dyDescent="0.25">
      <c r="A8558">
        <v>2011</v>
      </c>
      <c r="B8558">
        <v>9</v>
      </c>
      <c r="C8558">
        <v>26</v>
      </c>
      <c r="D8558">
        <v>12</v>
      </c>
      <c r="E8558" s="13">
        <v>22.3</v>
      </c>
      <c r="F8558" s="7">
        <f>(((20-15)/(MIN($E$2:$E$8761)-15))*Data[[#This Row],[temperatuur]])+18.151</f>
        <v>13.466126050420169</v>
      </c>
      <c r="G8558" s="7">
        <f>Data[[#This Row],[Tintern ]]-Data[[#This Row],[temperatuur]]</f>
        <v>-8.8338739495798322</v>
      </c>
      <c r="H8558" s="7">
        <f>ROUND(IF(Data[[#This Row],[deltaT]]&gt;0,(Data[[#This Row],[Tintern ]]-Data[[#This Row],[temperatuur]])*Uitgangspunten!$B$9,0),1)</f>
        <v>0</v>
      </c>
      <c r="I8558"/>
      <c r="J8558"/>
      <c r="K8558" s="6"/>
      <c r="O8558" s="5"/>
      <c r="P8558" s="8"/>
      <c r="U8558"/>
      <c r="V8558"/>
    </row>
    <row r="8559" spans="1:22" x14ac:dyDescent="0.25">
      <c r="A8559">
        <v>2011</v>
      </c>
      <c r="B8559">
        <v>9</v>
      </c>
      <c r="C8559">
        <v>26</v>
      </c>
      <c r="D8559">
        <v>13</v>
      </c>
      <c r="E8559" s="13">
        <v>22</v>
      </c>
      <c r="F8559" s="7">
        <f>(((20-15)/(MIN($E$2:$E$8761)-15))*Data[[#This Row],[temperatuur]])+18.151</f>
        <v>13.5291512605042</v>
      </c>
      <c r="G8559" s="7">
        <f>Data[[#This Row],[Tintern ]]-Data[[#This Row],[temperatuur]]</f>
        <v>-8.4708487394957999</v>
      </c>
      <c r="H8559" s="7">
        <f>ROUND(IF(Data[[#This Row],[deltaT]]&gt;0,(Data[[#This Row],[Tintern ]]-Data[[#This Row],[temperatuur]])*Uitgangspunten!$B$9,0),1)</f>
        <v>0</v>
      </c>
      <c r="I8559"/>
      <c r="J8559"/>
      <c r="K8559" s="6"/>
      <c r="O8559" s="5"/>
      <c r="P8559" s="8"/>
      <c r="U8559"/>
      <c r="V8559"/>
    </row>
    <row r="8560" spans="1:22" x14ac:dyDescent="0.25">
      <c r="A8560">
        <v>2011</v>
      </c>
      <c r="B8560">
        <v>9</v>
      </c>
      <c r="C8560">
        <v>26</v>
      </c>
      <c r="D8560">
        <v>14</v>
      </c>
      <c r="E8560" s="13">
        <v>21.5</v>
      </c>
      <c r="F8560" s="7">
        <f>(((20-15)/(MIN($E$2:$E$8761)-15))*Data[[#This Row],[temperatuur]])+18.151</f>
        <v>13.634193277310924</v>
      </c>
      <c r="G8560" s="7">
        <f>Data[[#This Row],[Tintern ]]-Data[[#This Row],[temperatuur]]</f>
        <v>-7.8658067226890758</v>
      </c>
      <c r="H8560" s="7">
        <f>ROUND(IF(Data[[#This Row],[deltaT]]&gt;0,(Data[[#This Row],[Tintern ]]-Data[[#This Row],[temperatuur]])*Uitgangspunten!$B$9,0),1)</f>
        <v>0</v>
      </c>
      <c r="I8560"/>
      <c r="J8560"/>
      <c r="K8560" s="6"/>
      <c r="O8560" s="5"/>
      <c r="P8560" s="8"/>
      <c r="U8560"/>
      <c r="V8560"/>
    </row>
    <row r="8561" spans="1:22" x14ac:dyDescent="0.25">
      <c r="A8561">
        <v>2011</v>
      </c>
      <c r="B8561">
        <v>9</v>
      </c>
      <c r="C8561">
        <v>26</v>
      </c>
      <c r="D8561">
        <v>15</v>
      </c>
      <c r="E8561" s="13">
        <v>20.8</v>
      </c>
      <c r="F8561" s="7">
        <f>(((20-15)/(MIN($E$2:$E$8761)-15))*Data[[#This Row],[temperatuur]])+18.151</f>
        <v>13.781252100840335</v>
      </c>
      <c r="G8561" s="7">
        <f>Data[[#This Row],[Tintern ]]-Data[[#This Row],[temperatuur]]</f>
        <v>-7.0187478991596652</v>
      </c>
      <c r="H8561" s="7">
        <f>ROUND(IF(Data[[#This Row],[deltaT]]&gt;0,(Data[[#This Row],[Tintern ]]-Data[[#This Row],[temperatuur]])*Uitgangspunten!$B$9,0),1)</f>
        <v>0</v>
      </c>
      <c r="I8561"/>
      <c r="J8561"/>
      <c r="K8561" s="6"/>
      <c r="O8561" s="5"/>
      <c r="P8561" s="8"/>
      <c r="U8561"/>
      <c r="V8561"/>
    </row>
    <row r="8562" spans="1:22" x14ac:dyDescent="0.25">
      <c r="A8562">
        <v>2011</v>
      </c>
      <c r="B8562">
        <v>9</v>
      </c>
      <c r="C8562">
        <v>26</v>
      </c>
      <c r="D8562">
        <v>16</v>
      </c>
      <c r="E8562" s="13">
        <v>19.100000000000001</v>
      </c>
      <c r="F8562" s="7">
        <f>(((20-15)/(MIN($E$2:$E$8761)-15))*Data[[#This Row],[temperatuur]])+18.151</f>
        <v>14.138394957983193</v>
      </c>
      <c r="G8562" s="7">
        <f>Data[[#This Row],[Tintern ]]-Data[[#This Row],[temperatuur]]</f>
        <v>-4.9616050420168083</v>
      </c>
      <c r="H8562" s="7">
        <f>ROUND(IF(Data[[#This Row],[deltaT]]&gt;0,(Data[[#This Row],[Tintern ]]-Data[[#This Row],[temperatuur]])*Uitgangspunten!$B$9,0),1)</f>
        <v>0</v>
      </c>
      <c r="I8562"/>
      <c r="J8562"/>
      <c r="K8562" s="6"/>
      <c r="O8562" s="5"/>
      <c r="P8562" s="8"/>
      <c r="U8562"/>
      <c r="V8562"/>
    </row>
    <row r="8563" spans="1:22" x14ac:dyDescent="0.25">
      <c r="A8563">
        <v>2011</v>
      </c>
      <c r="B8563">
        <v>9</v>
      </c>
      <c r="C8563">
        <v>26</v>
      </c>
      <c r="D8563">
        <v>17</v>
      </c>
      <c r="E8563" s="13">
        <v>18.100000000000001</v>
      </c>
      <c r="F8563" s="7">
        <f>(((20-15)/(MIN($E$2:$E$8761)-15))*Data[[#This Row],[temperatuur]])+18.151</f>
        <v>14.348478991596638</v>
      </c>
      <c r="G8563" s="7">
        <f>Data[[#This Row],[Tintern ]]-Data[[#This Row],[temperatuur]]</f>
        <v>-3.7515210084033637</v>
      </c>
      <c r="H8563" s="7">
        <f>ROUND(IF(Data[[#This Row],[deltaT]]&gt;0,(Data[[#This Row],[Tintern ]]-Data[[#This Row],[temperatuur]])*Uitgangspunten!$B$9,0),1)</f>
        <v>0</v>
      </c>
      <c r="I8563"/>
      <c r="J8563"/>
      <c r="K8563" s="6"/>
      <c r="O8563" s="5"/>
      <c r="P8563" s="8"/>
      <c r="U8563"/>
      <c r="V8563"/>
    </row>
    <row r="8564" spans="1:22" x14ac:dyDescent="0.25">
      <c r="A8564">
        <v>2011</v>
      </c>
      <c r="B8564">
        <v>9</v>
      </c>
      <c r="C8564">
        <v>26</v>
      </c>
      <c r="D8564">
        <v>18</v>
      </c>
      <c r="E8564" s="13">
        <v>17.100000000000001</v>
      </c>
      <c r="F8564" s="7">
        <f>(((20-15)/(MIN($E$2:$E$8761)-15))*Data[[#This Row],[temperatuur]])+18.151</f>
        <v>14.558563025210084</v>
      </c>
      <c r="G8564" s="7">
        <f>Data[[#This Row],[Tintern ]]-Data[[#This Row],[temperatuur]]</f>
        <v>-2.5414369747899173</v>
      </c>
      <c r="H8564" s="7">
        <f>ROUND(IF(Data[[#This Row],[deltaT]]&gt;0,(Data[[#This Row],[Tintern ]]-Data[[#This Row],[temperatuur]])*Uitgangspunten!$B$9,0),1)</f>
        <v>0</v>
      </c>
      <c r="I8564"/>
      <c r="J8564"/>
      <c r="K8564" s="6"/>
      <c r="O8564" s="5"/>
      <c r="P8564" s="8"/>
      <c r="U8564"/>
      <c r="V8564"/>
    </row>
    <row r="8565" spans="1:22" x14ac:dyDescent="0.25">
      <c r="A8565">
        <v>2011</v>
      </c>
      <c r="B8565">
        <v>9</v>
      </c>
      <c r="C8565">
        <v>26</v>
      </c>
      <c r="D8565">
        <v>19</v>
      </c>
      <c r="E8565" s="13">
        <v>16.8</v>
      </c>
      <c r="F8565" s="7">
        <f>(((20-15)/(MIN($E$2:$E$8761)-15))*Data[[#This Row],[temperatuur]])+18.151</f>
        <v>14.621588235294118</v>
      </c>
      <c r="G8565" s="7">
        <f>Data[[#This Row],[Tintern ]]-Data[[#This Row],[temperatuur]]</f>
        <v>-2.1784117647058832</v>
      </c>
      <c r="H8565" s="7">
        <f>ROUND(IF(Data[[#This Row],[deltaT]]&gt;0,(Data[[#This Row],[Tintern ]]-Data[[#This Row],[temperatuur]])*Uitgangspunten!$B$9,0),1)</f>
        <v>0</v>
      </c>
      <c r="I8565"/>
      <c r="J8565"/>
      <c r="K8565" s="6"/>
      <c r="O8565" s="5"/>
      <c r="P8565" s="8"/>
      <c r="U8565"/>
      <c r="V8565"/>
    </row>
    <row r="8566" spans="1:22" x14ac:dyDescent="0.25">
      <c r="A8566">
        <v>2011</v>
      </c>
      <c r="B8566">
        <v>9</v>
      </c>
      <c r="C8566">
        <v>26</v>
      </c>
      <c r="D8566">
        <v>20</v>
      </c>
      <c r="E8566" s="13">
        <v>15.700000000000001</v>
      </c>
      <c r="F8566" s="7">
        <f>(((20-15)/(MIN($E$2:$E$8761)-15))*Data[[#This Row],[temperatuur]])+18.151</f>
        <v>14.852680672268907</v>
      </c>
      <c r="G8566" s="7">
        <f>Data[[#This Row],[Tintern ]]-Data[[#This Row],[temperatuur]]</f>
        <v>-0.84731932773109442</v>
      </c>
      <c r="H8566" s="7">
        <f>ROUND(IF(Data[[#This Row],[deltaT]]&gt;0,(Data[[#This Row],[Tintern ]]-Data[[#This Row],[temperatuur]])*Uitgangspunten!$B$9,0),1)</f>
        <v>0</v>
      </c>
      <c r="I8566"/>
      <c r="J8566"/>
      <c r="K8566" s="6"/>
      <c r="O8566" s="5"/>
      <c r="P8566" s="8"/>
      <c r="U8566"/>
      <c r="V8566"/>
    </row>
    <row r="8567" spans="1:22" x14ac:dyDescent="0.25">
      <c r="A8567">
        <v>2011</v>
      </c>
      <c r="B8567">
        <v>9</v>
      </c>
      <c r="C8567">
        <v>27</v>
      </c>
      <c r="D8567">
        <v>5</v>
      </c>
      <c r="E8567" s="13">
        <v>15.100000000000001</v>
      </c>
      <c r="F8567" s="7">
        <f>(((20-15)/(MIN($E$2:$E$8761)-15))*Data[[#This Row],[temperatuur]])+18.151</f>
        <v>14.978731092436973</v>
      </c>
      <c r="G8567" s="7">
        <f>Data[[#This Row],[Tintern ]]-Data[[#This Row],[temperatuur]]</f>
        <v>-0.12126890756302799</v>
      </c>
      <c r="H8567" s="7">
        <f>ROUND(IF(Data[[#This Row],[deltaT]]&gt;0,(Data[[#This Row],[Tintern ]]-Data[[#This Row],[temperatuur]])*Uitgangspunten!$B$9,0),1)</f>
        <v>0</v>
      </c>
      <c r="I8567"/>
      <c r="J8567"/>
      <c r="K8567" s="6"/>
      <c r="O8567" s="5"/>
      <c r="P8567" s="8"/>
      <c r="U8567"/>
      <c r="V8567"/>
    </row>
    <row r="8568" spans="1:22" x14ac:dyDescent="0.25">
      <c r="A8568">
        <v>2011</v>
      </c>
      <c r="B8568">
        <v>9</v>
      </c>
      <c r="C8568">
        <v>27</v>
      </c>
      <c r="D8568">
        <v>6</v>
      </c>
      <c r="E8568" s="13">
        <v>15.200000000000001</v>
      </c>
      <c r="F8568" s="7">
        <f>(((20-15)/(MIN($E$2:$E$8761)-15))*Data[[#This Row],[temperatuur]])+18.151</f>
        <v>14.957722689075631</v>
      </c>
      <c r="G8568" s="7">
        <f>Data[[#This Row],[Tintern ]]-Data[[#This Row],[temperatuur]]</f>
        <v>-0.24227731092437033</v>
      </c>
      <c r="H8568" s="7">
        <f>ROUND(IF(Data[[#This Row],[deltaT]]&gt;0,(Data[[#This Row],[Tintern ]]-Data[[#This Row],[temperatuur]])*Uitgangspunten!$B$9,0),1)</f>
        <v>0</v>
      </c>
      <c r="I8568"/>
      <c r="J8568"/>
      <c r="K8568" s="6"/>
      <c r="O8568" s="5"/>
      <c r="P8568" s="8"/>
      <c r="U8568"/>
      <c r="V8568"/>
    </row>
    <row r="8569" spans="1:22" x14ac:dyDescent="0.25">
      <c r="A8569">
        <v>2011</v>
      </c>
      <c r="B8569">
        <v>9</v>
      </c>
      <c r="C8569">
        <v>27</v>
      </c>
      <c r="D8569">
        <v>7</v>
      </c>
      <c r="E8569" s="13">
        <v>15.700000000000001</v>
      </c>
      <c r="F8569" s="7">
        <f>(((20-15)/(MIN($E$2:$E$8761)-15))*Data[[#This Row],[temperatuur]])+18.151</f>
        <v>14.852680672268907</v>
      </c>
      <c r="G8569" s="7">
        <f>Data[[#This Row],[Tintern ]]-Data[[#This Row],[temperatuur]]</f>
        <v>-0.84731932773109442</v>
      </c>
      <c r="H8569" s="7">
        <f>ROUND(IF(Data[[#This Row],[deltaT]]&gt;0,(Data[[#This Row],[Tintern ]]-Data[[#This Row],[temperatuur]])*Uitgangspunten!$B$9,0),1)</f>
        <v>0</v>
      </c>
      <c r="I8569"/>
      <c r="J8569"/>
      <c r="K8569" s="6"/>
      <c r="O8569" s="5"/>
      <c r="P8569" s="8"/>
      <c r="U8569"/>
      <c r="V8569"/>
    </row>
    <row r="8570" spans="1:22" x14ac:dyDescent="0.25">
      <c r="A8570">
        <v>2011</v>
      </c>
      <c r="B8570">
        <v>9</v>
      </c>
      <c r="C8570">
        <v>27</v>
      </c>
      <c r="D8570">
        <v>8</v>
      </c>
      <c r="E8570" s="13">
        <v>16.2</v>
      </c>
      <c r="F8570" s="7">
        <f>(((20-15)/(MIN($E$2:$E$8761)-15))*Data[[#This Row],[temperatuur]])+18.151</f>
        <v>14.747638655462184</v>
      </c>
      <c r="G8570" s="7">
        <f>Data[[#This Row],[Tintern ]]-Data[[#This Row],[temperatuur]]</f>
        <v>-1.452361344537815</v>
      </c>
      <c r="H8570" s="7">
        <f>ROUND(IF(Data[[#This Row],[deltaT]]&gt;0,(Data[[#This Row],[Tintern ]]-Data[[#This Row],[temperatuur]])*Uitgangspunten!$B$9,0),1)</f>
        <v>0</v>
      </c>
      <c r="I8570">
        <f>(MAX(E8546:E8569)+MIN(E8546:E8569))/20</f>
        <v>1.8700000000000003</v>
      </c>
      <c r="J8570"/>
      <c r="K8570" s="6"/>
      <c r="O8570" s="5"/>
      <c r="P8570" s="8"/>
      <c r="U8570"/>
      <c r="V8570"/>
    </row>
    <row r="8571" spans="1:22" x14ac:dyDescent="0.25">
      <c r="A8571">
        <v>2011</v>
      </c>
      <c r="B8571">
        <v>9</v>
      </c>
      <c r="C8571">
        <v>27</v>
      </c>
      <c r="D8571">
        <v>9</v>
      </c>
      <c r="E8571" s="13">
        <v>17.600000000000001</v>
      </c>
      <c r="F8571" s="7">
        <f>(((20-15)/(MIN($E$2:$E$8761)-15))*Data[[#This Row],[temperatuur]])+18.151</f>
        <v>14.45352100840336</v>
      </c>
      <c r="G8571" s="7">
        <f>Data[[#This Row],[Tintern ]]-Data[[#This Row],[temperatuur]]</f>
        <v>-3.1464789915966414</v>
      </c>
      <c r="H8571" s="7">
        <f>ROUND(IF(Data[[#This Row],[deltaT]]&gt;0,(Data[[#This Row],[Tintern ]]-Data[[#This Row],[temperatuur]])*Uitgangspunten!$B$9,0),1)</f>
        <v>0</v>
      </c>
      <c r="I8571"/>
      <c r="J8571"/>
      <c r="K8571" s="6"/>
      <c r="O8571" s="5"/>
      <c r="P8571" s="8"/>
      <c r="U8571"/>
      <c r="V8571"/>
    </row>
    <row r="8572" spans="1:22" x14ac:dyDescent="0.25">
      <c r="A8572">
        <v>2011</v>
      </c>
      <c r="B8572">
        <v>9</v>
      </c>
      <c r="C8572">
        <v>27</v>
      </c>
      <c r="D8572">
        <v>10</v>
      </c>
      <c r="E8572" s="13">
        <v>18.3</v>
      </c>
      <c r="F8572" s="7">
        <f>(((20-15)/(MIN($E$2:$E$8761)-15))*Data[[#This Row],[temperatuur]])+18.151</f>
        <v>14.306462184873949</v>
      </c>
      <c r="G8572" s="7">
        <f>Data[[#This Row],[Tintern ]]-Data[[#This Row],[temperatuur]]</f>
        <v>-3.9935378151260519</v>
      </c>
      <c r="H8572" s="7">
        <f>ROUND(IF(Data[[#This Row],[deltaT]]&gt;0,(Data[[#This Row],[Tintern ]]-Data[[#This Row],[temperatuur]])*Uitgangspunten!$B$9,0),1)</f>
        <v>0</v>
      </c>
      <c r="I8572"/>
      <c r="J8572"/>
      <c r="K8572" s="6"/>
      <c r="O8572" s="5"/>
      <c r="P8572" s="8"/>
      <c r="U8572"/>
      <c r="V8572"/>
    </row>
    <row r="8573" spans="1:22" x14ac:dyDescent="0.25">
      <c r="A8573">
        <v>2011</v>
      </c>
      <c r="B8573">
        <v>9</v>
      </c>
      <c r="C8573">
        <v>27</v>
      </c>
      <c r="D8573">
        <v>11</v>
      </c>
      <c r="E8573" s="13">
        <v>18.7</v>
      </c>
      <c r="F8573" s="7">
        <f>(((20-15)/(MIN($E$2:$E$8761)-15))*Data[[#This Row],[temperatuur]])+18.151</f>
        <v>14.222428571428571</v>
      </c>
      <c r="G8573" s="7">
        <f>Data[[#This Row],[Tintern ]]-Data[[#This Row],[temperatuur]]</f>
        <v>-4.4775714285714283</v>
      </c>
      <c r="H8573" s="7">
        <f>ROUND(IF(Data[[#This Row],[deltaT]]&gt;0,(Data[[#This Row],[Tintern ]]-Data[[#This Row],[temperatuur]])*Uitgangspunten!$B$9,0),1)</f>
        <v>0</v>
      </c>
      <c r="I8573"/>
      <c r="J8573"/>
      <c r="K8573" s="6"/>
      <c r="O8573" s="5"/>
      <c r="P8573" s="8"/>
      <c r="U8573"/>
      <c r="V8573"/>
    </row>
    <row r="8574" spans="1:22" x14ac:dyDescent="0.25">
      <c r="A8574">
        <v>2011</v>
      </c>
      <c r="B8574">
        <v>9</v>
      </c>
      <c r="C8574">
        <v>27</v>
      </c>
      <c r="D8574">
        <v>12</v>
      </c>
      <c r="E8574" s="13">
        <v>19</v>
      </c>
      <c r="F8574" s="7">
        <f>(((20-15)/(MIN($E$2:$E$8761)-15))*Data[[#This Row],[temperatuur]])+18.151</f>
        <v>14.159403361344538</v>
      </c>
      <c r="G8574" s="7">
        <f>Data[[#This Row],[Tintern ]]-Data[[#This Row],[temperatuur]]</f>
        <v>-4.8405966386554624</v>
      </c>
      <c r="H8574" s="7">
        <f>ROUND(IF(Data[[#This Row],[deltaT]]&gt;0,(Data[[#This Row],[Tintern ]]-Data[[#This Row],[temperatuur]])*Uitgangspunten!$B$9,0),1)</f>
        <v>0</v>
      </c>
      <c r="I8574"/>
      <c r="J8574"/>
      <c r="K8574" s="6"/>
      <c r="O8574" s="5"/>
      <c r="P8574" s="8"/>
      <c r="U8574"/>
      <c r="V8574"/>
    </row>
    <row r="8575" spans="1:22" x14ac:dyDescent="0.25">
      <c r="A8575">
        <v>2011</v>
      </c>
      <c r="B8575">
        <v>9</v>
      </c>
      <c r="C8575">
        <v>27</v>
      </c>
      <c r="D8575">
        <v>13</v>
      </c>
      <c r="E8575" s="13">
        <v>19.400000000000002</v>
      </c>
      <c r="F8575" s="7">
        <f>(((20-15)/(MIN($E$2:$E$8761)-15))*Data[[#This Row],[temperatuur]])+18.151</f>
        <v>14.07536974789916</v>
      </c>
      <c r="G8575" s="7">
        <f>Data[[#This Row],[Tintern ]]-Data[[#This Row],[temperatuur]]</f>
        <v>-5.3246302521008424</v>
      </c>
      <c r="H8575" s="7">
        <f>ROUND(IF(Data[[#This Row],[deltaT]]&gt;0,(Data[[#This Row],[Tintern ]]-Data[[#This Row],[temperatuur]])*Uitgangspunten!$B$9,0),1)</f>
        <v>0</v>
      </c>
      <c r="I8575"/>
      <c r="J8575"/>
      <c r="K8575" s="6"/>
      <c r="O8575" s="5"/>
      <c r="P8575" s="8"/>
      <c r="U8575"/>
      <c r="V8575"/>
    </row>
    <row r="8576" spans="1:22" x14ac:dyDescent="0.25">
      <c r="A8576">
        <v>2011</v>
      </c>
      <c r="B8576">
        <v>9</v>
      </c>
      <c r="C8576">
        <v>27</v>
      </c>
      <c r="D8576">
        <v>14</v>
      </c>
      <c r="E8576" s="13">
        <v>20.200000000000003</v>
      </c>
      <c r="F8576" s="7">
        <f>(((20-15)/(MIN($E$2:$E$8761)-15))*Data[[#This Row],[temperatuur]])+18.151</f>
        <v>13.907302521008402</v>
      </c>
      <c r="G8576" s="7">
        <f>Data[[#This Row],[Tintern ]]-Data[[#This Row],[temperatuur]]</f>
        <v>-6.2926974789916006</v>
      </c>
      <c r="H8576" s="7">
        <f>ROUND(IF(Data[[#This Row],[deltaT]]&gt;0,(Data[[#This Row],[Tintern ]]-Data[[#This Row],[temperatuur]])*Uitgangspunten!$B$9,0),1)</f>
        <v>0</v>
      </c>
      <c r="I8576"/>
      <c r="J8576"/>
      <c r="K8576" s="6"/>
      <c r="O8576" s="5"/>
      <c r="P8576" s="8"/>
      <c r="U8576"/>
      <c r="V8576"/>
    </row>
    <row r="8577" spans="1:22" x14ac:dyDescent="0.25">
      <c r="A8577">
        <v>2011</v>
      </c>
      <c r="B8577">
        <v>9</v>
      </c>
      <c r="C8577">
        <v>27</v>
      </c>
      <c r="D8577">
        <v>15</v>
      </c>
      <c r="E8577" s="13">
        <v>20</v>
      </c>
      <c r="F8577" s="7">
        <f>(((20-15)/(MIN($E$2:$E$8761)-15))*Data[[#This Row],[temperatuur]])+18.151</f>
        <v>13.949319327731093</v>
      </c>
      <c r="G8577" s="7">
        <f>Data[[#This Row],[Tintern ]]-Data[[#This Row],[temperatuur]]</f>
        <v>-6.050680672268907</v>
      </c>
      <c r="H8577" s="7">
        <f>ROUND(IF(Data[[#This Row],[deltaT]]&gt;0,(Data[[#This Row],[Tintern ]]-Data[[#This Row],[temperatuur]])*Uitgangspunten!$B$9,0),1)</f>
        <v>0</v>
      </c>
      <c r="I8577"/>
      <c r="J8577"/>
      <c r="K8577" s="6"/>
      <c r="O8577" s="5"/>
      <c r="P8577" s="8"/>
      <c r="U8577"/>
      <c r="V8577"/>
    </row>
    <row r="8578" spans="1:22" x14ac:dyDescent="0.25">
      <c r="A8578">
        <v>2011</v>
      </c>
      <c r="B8578">
        <v>9</v>
      </c>
      <c r="C8578">
        <v>27</v>
      </c>
      <c r="D8578">
        <v>16</v>
      </c>
      <c r="E8578" s="13">
        <v>20.5</v>
      </c>
      <c r="F8578" s="7">
        <f>(((20-15)/(MIN($E$2:$E$8761)-15))*Data[[#This Row],[temperatuur]])+18.151</f>
        <v>13.844277310924369</v>
      </c>
      <c r="G8578" s="7">
        <f>Data[[#This Row],[Tintern ]]-Data[[#This Row],[temperatuur]]</f>
        <v>-6.6557226890756311</v>
      </c>
      <c r="H8578" s="7">
        <f>ROUND(IF(Data[[#This Row],[deltaT]]&gt;0,(Data[[#This Row],[Tintern ]]-Data[[#This Row],[temperatuur]])*Uitgangspunten!$B$9,0),1)</f>
        <v>0</v>
      </c>
      <c r="I8578"/>
      <c r="J8578"/>
      <c r="K8578" s="6"/>
      <c r="O8578" s="5"/>
      <c r="P8578" s="8"/>
      <c r="U8578"/>
      <c r="V8578"/>
    </row>
    <row r="8579" spans="1:22" x14ac:dyDescent="0.25">
      <c r="A8579">
        <v>2011</v>
      </c>
      <c r="B8579">
        <v>9</v>
      </c>
      <c r="C8579">
        <v>27</v>
      </c>
      <c r="D8579">
        <v>17</v>
      </c>
      <c r="E8579" s="13">
        <v>18</v>
      </c>
      <c r="F8579" s="7">
        <f>(((20-15)/(MIN($E$2:$E$8761)-15))*Data[[#This Row],[temperatuur]])+18.151</f>
        <v>14.369487394957982</v>
      </c>
      <c r="G8579" s="7">
        <f>Data[[#This Row],[Tintern ]]-Data[[#This Row],[temperatuur]]</f>
        <v>-3.6305126050420178</v>
      </c>
      <c r="H8579" s="7">
        <f>ROUND(IF(Data[[#This Row],[deltaT]]&gt;0,(Data[[#This Row],[Tintern ]]-Data[[#This Row],[temperatuur]])*Uitgangspunten!$B$9,0),1)</f>
        <v>0</v>
      </c>
      <c r="I8579"/>
      <c r="J8579"/>
      <c r="K8579" s="6"/>
      <c r="O8579" s="5"/>
      <c r="P8579" s="8"/>
      <c r="U8579"/>
      <c r="V8579"/>
    </row>
    <row r="8580" spans="1:22" x14ac:dyDescent="0.25">
      <c r="A8580">
        <v>2011</v>
      </c>
      <c r="B8580">
        <v>9</v>
      </c>
      <c r="C8580">
        <v>28</v>
      </c>
      <c r="D8580">
        <v>8</v>
      </c>
      <c r="E8580" s="13">
        <v>16.400000000000002</v>
      </c>
      <c r="F8580" s="7">
        <f>(((20-15)/(MIN($E$2:$E$8761)-15))*Data[[#This Row],[temperatuur]])+18.151</f>
        <v>14.705621848739495</v>
      </c>
      <c r="G8580" s="7">
        <f>Data[[#This Row],[Tintern ]]-Data[[#This Row],[temperatuur]]</f>
        <v>-1.6943781512605067</v>
      </c>
      <c r="H8580" s="7">
        <f>ROUND(IF(Data[[#This Row],[deltaT]]&gt;0,(Data[[#This Row],[Tintern ]]-Data[[#This Row],[temperatuur]])*Uitgangspunten!$B$9,0),1)</f>
        <v>0</v>
      </c>
      <c r="I8580"/>
      <c r="J8580"/>
      <c r="K8580" s="6"/>
      <c r="O8580" s="5"/>
      <c r="P8580" s="8"/>
      <c r="U8580"/>
      <c r="V8580"/>
    </row>
    <row r="8581" spans="1:22" x14ac:dyDescent="0.25">
      <c r="A8581">
        <v>2011</v>
      </c>
      <c r="B8581">
        <v>9</v>
      </c>
      <c r="C8581">
        <v>28</v>
      </c>
      <c r="D8581">
        <v>9</v>
      </c>
      <c r="E8581" s="13">
        <v>19.100000000000001</v>
      </c>
      <c r="F8581" s="7">
        <f>(((20-15)/(MIN($E$2:$E$8761)-15))*Data[[#This Row],[temperatuur]])+18.151</f>
        <v>14.138394957983193</v>
      </c>
      <c r="G8581" s="7">
        <f>Data[[#This Row],[Tintern ]]-Data[[#This Row],[temperatuur]]</f>
        <v>-4.9616050420168083</v>
      </c>
      <c r="H8581" s="7">
        <f>ROUND(IF(Data[[#This Row],[deltaT]]&gt;0,(Data[[#This Row],[Tintern ]]-Data[[#This Row],[temperatuur]])*Uitgangspunten!$B$9,0),1)</f>
        <v>0</v>
      </c>
      <c r="I8581"/>
      <c r="J8581"/>
      <c r="K8581" s="6"/>
      <c r="O8581" s="5"/>
      <c r="P8581" s="8"/>
      <c r="U8581"/>
      <c r="V8581"/>
    </row>
    <row r="8582" spans="1:22" x14ac:dyDescent="0.25">
      <c r="A8582">
        <v>2011</v>
      </c>
      <c r="B8582">
        <v>9</v>
      </c>
      <c r="C8582">
        <v>28</v>
      </c>
      <c r="D8582">
        <v>10</v>
      </c>
      <c r="E8582" s="13">
        <v>20.400000000000002</v>
      </c>
      <c r="F8582" s="7">
        <f>(((20-15)/(MIN($E$2:$E$8761)-15))*Data[[#This Row],[temperatuur]])+18.151</f>
        <v>13.865285714285713</v>
      </c>
      <c r="G8582" s="7">
        <f>Data[[#This Row],[Tintern ]]-Data[[#This Row],[temperatuur]]</f>
        <v>-6.5347142857142888</v>
      </c>
      <c r="H8582" s="7">
        <f>ROUND(IF(Data[[#This Row],[deltaT]]&gt;0,(Data[[#This Row],[Tintern ]]-Data[[#This Row],[temperatuur]])*Uitgangspunten!$B$9,0),1)</f>
        <v>0</v>
      </c>
      <c r="I8582"/>
      <c r="J8582"/>
      <c r="K8582" s="6"/>
      <c r="O8582" s="5"/>
      <c r="P8582" s="8"/>
      <c r="U8582"/>
      <c r="V8582"/>
    </row>
    <row r="8583" spans="1:22" x14ac:dyDescent="0.25">
      <c r="A8583">
        <v>2011</v>
      </c>
      <c r="B8583">
        <v>9</v>
      </c>
      <c r="C8583">
        <v>28</v>
      </c>
      <c r="D8583">
        <v>11</v>
      </c>
      <c r="E8583" s="13">
        <v>21.700000000000003</v>
      </c>
      <c r="F8583" s="7">
        <f>(((20-15)/(MIN($E$2:$E$8761)-15))*Data[[#This Row],[temperatuur]])+18.151</f>
        <v>13.592176470588235</v>
      </c>
      <c r="G8583" s="7">
        <f>Data[[#This Row],[Tintern ]]-Data[[#This Row],[temperatuur]]</f>
        <v>-8.1078235294117675</v>
      </c>
      <c r="H8583" s="7">
        <f>ROUND(IF(Data[[#This Row],[deltaT]]&gt;0,(Data[[#This Row],[Tintern ]]-Data[[#This Row],[temperatuur]])*Uitgangspunten!$B$9,0),1)</f>
        <v>0</v>
      </c>
      <c r="I8583"/>
      <c r="J8583"/>
      <c r="K8583" s="6"/>
      <c r="O8583" s="5"/>
      <c r="P8583" s="8"/>
      <c r="U8583"/>
      <c r="V8583"/>
    </row>
    <row r="8584" spans="1:22" x14ac:dyDescent="0.25">
      <c r="A8584">
        <v>2011</v>
      </c>
      <c r="B8584">
        <v>9</v>
      </c>
      <c r="C8584">
        <v>28</v>
      </c>
      <c r="D8584">
        <v>12</v>
      </c>
      <c r="E8584" s="13">
        <v>22.700000000000003</v>
      </c>
      <c r="F8584" s="7">
        <f>(((20-15)/(MIN($E$2:$E$8761)-15))*Data[[#This Row],[temperatuur]])+18.151</f>
        <v>13.382092436974789</v>
      </c>
      <c r="G8584" s="7">
        <f>Data[[#This Row],[Tintern ]]-Data[[#This Row],[temperatuur]]</f>
        <v>-9.3179075630252139</v>
      </c>
      <c r="H8584" s="7">
        <f>ROUND(IF(Data[[#This Row],[deltaT]]&gt;0,(Data[[#This Row],[Tintern ]]-Data[[#This Row],[temperatuur]])*Uitgangspunten!$B$9,0),1)</f>
        <v>0</v>
      </c>
      <c r="I8584"/>
      <c r="J8584"/>
      <c r="K8584" s="6"/>
      <c r="O8584" s="5"/>
      <c r="P8584" s="8"/>
      <c r="U8584"/>
      <c r="V8584"/>
    </row>
    <row r="8585" spans="1:22" x14ac:dyDescent="0.25">
      <c r="A8585">
        <v>2011</v>
      </c>
      <c r="B8585">
        <v>9</v>
      </c>
      <c r="C8585">
        <v>28</v>
      </c>
      <c r="D8585">
        <v>13</v>
      </c>
      <c r="E8585" s="13">
        <v>22.900000000000002</v>
      </c>
      <c r="F8585" s="7">
        <f>(((20-15)/(MIN($E$2:$E$8761)-15))*Data[[#This Row],[temperatuur]])+18.151</f>
        <v>13.3400756302521</v>
      </c>
      <c r="G8585" s="7">
        <f>Data[[#This Row],[Tintern ]]-Data[[#This Row],[temperatuur]]</f>
        <v>-9.5599243697479022</v>
      </c>
      <c r="H8585" s="7">
        <f>ROUND(IF(Data[[#This Row],[deltaT]]&gt;0,(Data[[#This Row],[Tintern ]]-Data[[#This Row],[temperatuur]])*Uitgangspunten!$B$9,0),1)</f>
        <v>0</v>
      </c>
      <c r="I8585"/>
      <c r="J8585"/>
      <c r="K8585" s="6"/>
      <c r="O8585" s="5"/>
      <c r="P8585" s="8"/>
      <c r="U8585"/>
      <c r="V8585"/>
    </row>
    <row r="8586" spans="1:22" x14ac:dyDescent="0.25">
      <c r="A8586">
        <v>2011</v>
      </c>
      <c r="B8586">
        <v>9</v>
      </c>
      <c r="C8586">
        <v>28</v>
      </c>
      <c r="D8586">
        <v>14</v>
      </c>
      <c r="E8586" s="13">
        <v>23.400000000000002</v>
      </c>
      <c r="F8586" s="7">
        <f>(((20-15)/(MIN($E$2:$E$8761)-15))*Data[[#This Row],[temperatuur]])+18.151</f>
        <v>13.235033613445378</v>
      </c>
      <c r="G8586" s="7">
        <f>Data[[#This Row],[Tintern ]]-Data[[#This Row],[temperatuur]]</f>
        <v>-10.164966386554624</v>
      </c>
      <c r="H8586" s="7">
        <f>ROUND(IF(Data[[#This Row],[deltaT]]&gt;0,(Data[[#This Row],[Tintern ]]-Data[[#This Row],[temperatuur]])*Uitgangspunten!$B$9,0),1)</f>
        <v>0</v>
      </c>
      <c r="I8586"/>
      <c r="J8586"/>
      <c r="K8586" s="6"/>
      <c r="O8586" s="5"/>
      <c r="P8586" s="8"/>
      <c r="U8586"/>
      <c r="V8586"/>
    </row>
    <row r="8587" spans="1:22" x14ac:dyDescent="0.25">
      <c r="A8587">
        <v>2011</v>
      </c>
      <c r="B8587">
        <v>9</v>
      </c>
      <c r="C8587">
        <v>28</v>
      </c>
      <c r="D8587">
        <v>15</v>
      </c>
      <c r="E8587" s="13">
        <v>23.700000000000003</v>
      </c>
      <c r="F8587" s="7">
        <f>(((20-15)/(MIN($E$2:$E$8761)-15))*Data[[#This Row],[temperatuur]])+18.151</f>
        <v>13.172008403361342</v>
      </c>
      <c r="G8587" s="7">
        <f>Data[[#This Row],[Tintern ]]-Data[[#This Row],[temperatuur]]</f>
        <v>-10.52799159663866</v>
      </c>
      <c r="H8587" s="7">
        <f>ROUND(IF(Data[[#This Row],[deltaT]]&gt;0,(Data[[#This Row],[Tintern ]]-Data[[#This Row],[temperatuur]])*Uitgangspunten!$B$9,0),1)</f>
        <v>0</v>
      </c>
      <c r="I8587"/>
      <c r="J8587"/>
      <c r="K8587" s="6"/>
      <c r="O8587" s="5"/>
      <c r="P8587" s="8"/>
      <c r="U8587"/>
      <c r="V8587"/>
    </row>
    <row r="8588" spans="1:22" x14ac:dyDescent="0.25">
      <c r="A8588">
        <v>2011</v>
      </c>
      <c r="B8588">
        <v>9</v>
      </c>
      <c r="C8588">
        <v>28</v>
      </c>
      <c r="D8588">
        <v>16</v>
      </c>
      <c r="E8588" s="13">
        <v>22.900000000000002</v>
      </c>
      <c r="F8588" s="7">
        <f>(((20-15)/(MIN($E$2:$E$8761)-15))*Data[[#This Row],[temperatuur]])+18.151</f>
        <v>13.3400756302521</v>
      </c>
      <c r="G8588" s="7">
        <f>Data[[#This Row],[Tintern ]]-Data[[#This Row],[temperatuur]]</f>
        <v>-9.5599243697479022</v>
      </c>
      <c r="H8588" s="7">
        <f>ROUND(IF(Data[[#This Row],[deltaT]]&gt;0,(Data[[#This Row],[Tintern ]]-Data[[#This Row],[temperatuur]])*Uitgangspunten!$B$9,0),1)</f>
        <v>0</v>
      </c>
      <c r="I8588"/>
      <c r="J8588"/>
      <c r="K8588" s="6"/>
      <c r="O8588" s="5"/>
      <c r="P8588" s="8"/>
      <c r="U8588"/>
      <c r="V8588"/>
    </row>
    <row r="8589" spans="1:22" x14ac:dyDescent="0.25">
      <c r="A8589">
        <v>2011</v>
      </c>
      <c r="B8589">
        <v>9</v>
      </c>
      <c r="C8589">
        <v>28</v>
      </c>
      <c r="D8589">
        <v>17</v>
      </c>
      <c r="E8589" s="13">
        <v>20.400000000000002</v>
      </c>
      <c r="F8589" s="7">
        <f>(((20-15)/(MIN($E$2:$E$8761)-15))*Data[[#This Row],[temperatuur]])+18.151</f>
        <v>13.865285714285713</v>
      </c>
      <c r="G8589" s="7">
        <f>Data[[#This Row],[Tintern ]]-Data[[#This Row],[temperatuur]]</f>
        <v>-6.5347142857142888</v>
      </c>
      <c r="H8589" s="7">
        <f>ROUND(IF(Data[[#This Row],[deltaT]]&gt;0,(Data[[#This Row],[Tintern ]]-Data[[#This Row],[temperatuur]])*Uitgangspunten!$B$9,0),1)</f>
        <v>0</v>
      </c>
      <c r="I8589"/>
      <c r="J8589"/>
      <c r="K8589" s="6"/>
      <c r="O8589" s="5"/>
      <c r="P8589" s="8"/>
      <c r="U8589"/>
      <c r="V8589"/>
    </row>
    <row r="8590" spans="1:22" x14ac:dyDescent="0.25">
      <c r="A8590">
        <v>2011</v>
      </c>
      <c r="B8590">
        <v>9</v>
      </c>
      <c r="C8590">
        <v>28</v>
      </c>
      <c r="D8590">
        <v>18</v>
      </c>
      <c r="E8590" s="13">
        <v>16.8</v>
      </c>
      <c r="F8590" s="7">
        <f>(((20-15)/(MIN($E$2:$E$8761)-15))*Data[[#This Row],[temperatuur]])+18.151</f>
        <v>14.621588235294118</v>
      </c>
      <c r="G8590" s="7">
        <f>Data[[#This Row],[Tintern ]]-Data[[#This Row],[temperatuur]]</f>
        <v>-2.1784117647058832</v>
      </c>
      <c r="H8590" s="7">
        <f>ROUND(IF(Data[[#This Row],[deltaT]]&gt;0,(Data[[#This Row],[Tintern ]]-Data[[#This Row],[temperatuur]])*Uitgangspunten!$B$9,0),1)</f>
        <v>0</v>
      </c>
      <c r="I8590"/>
      <c r="J8590"/>
      <c r="K8590" s="6"/>
      <c r="O8590" s="5"/>
      <c r="P8590" s="8"/>
      <c r="U8590"/>
      <c r="V8590"/>
    </row>
    <row r="8591" spans="1:22" x14ac:dyDescent="0.25">
      <c r="A8591">
        <v>2011</v>
      </c>
      <c r="B8591">
        <v>9</v>
      </c>
      <c r="C8591">
        <v>28</v>
      </c>
      <c r="D8591">
        <v>19</v>
      </c>
      <c r="E8591" s="13">
        <v>15.3</v>
      </c>
      <c r="F8591" s="7">
        <f>(((20-15)/(MIN($E$2:$E$8761)-15))*Data[[#This Row],[temperatuur]])+18.151</f>
        <v>14.936714285714285</v>
      </c>
      <c r="G8591" s="7">
        <f>Data[[#This Row],[Tintern ]]-Data[[#This Row],[temperatuur]]</f>
        <v>-0.36328571428571621</v>
      </c>
      <c r="H8591" s="7">
        <f>ROUND(IF(Data[[#This Row],[deltaT]]&gt;0,(Data[[#This Row],[Tintern ]]-Data[[#This Row],[temperatuur]])*Uitgangspunten!$B$9,0),1)</f>
        <v>0</v>
      </c>
      <c r="I8591"/>
      <c r="J8591"/>
      <c r="K8591" s="6"/>
      <c r="O8591" s="5"/>
      <c r="P8591" s="8"/>
      <c r="U8591"/>
      <c r="V8591"/>
    </row>
    <row r="8592" spans="1:22" x14ac:dyDescent="0.25">
      <c r="A8592">
        <v>2011</v>
      </c>
      <c r="B8592">
        <v>9</v>
      </c>
      <c r="C8592">
        <v>28</v>
      </c>
      <c r="D8592">
        <v>20</v>
      </c>
      <c r="E8592" s="13">
        <v>15</v>
      </c>
      <c r="F8592" s="7">
        <f>(((20-15)/(MIN($E$2:$E$8761)-15))*Data[[#This Row],[temperatuur]])+18.151</f>
        <v>14.99973949579832</v>
      </c>
      <c r="G8592" s="7">
        <f>Data[[#This Row],[Tintern ]]-Data[[#This Row],[temperatuur]]</f>
        <v>-2.6050420168033384E-4</v>
      </c>
      <c r="H8592" s="7">
        <f>ROUND(IF(Data[[#This Row],[deltaT]]&gt;0,(Data[[#This Row],[Tintern ]]-Data[[#This Row],[temperatuur]])*Uitgangspunten!$B$9,0),1)</f>
        <v>0</v>
      </c>
      <c r="I8592"/>
      <c r="J8592"/>
      <c r="K8592" s="6"/>
      <c r="O8592" s="5"/>
      <c r="P8592" s="8"/>
      <c r="U8592"/>
      <c r="V8592"/>
    </row>
    <row r="8593" spans="1:22" x14ac:dyDescent="0.25">
      <c r="A8593">
        <v>2011</v>
      </c>
      <c r="B8593">
        <v>9</v>
      </c>
      <c r="C8593">
        <v>29</v>
      </c>
      <c r="D8593">
        <v>2</v>
      </c>
      <c r="E8593" s="13">
        <v>15.100000000000001</v>
      </c>
      <c r="F8593" s="7">
        <f>(((20-15)/(MIN($E$2:$E$8761)-15))*Data[[#This Row],[temperatuur]])+18.151</f>
        <v>14.978731092436973</v>
      </c>
      <c r="G8593" s="7">
        <f>Data[[#This Row],[Tintern ]]-Data[[#This Row],[temperatuur]]</f>
        <v>-0.12126890756302799</v>
      </c>
      <c r="H8593" s="7">
        <f>ROUND(IF(Data[[#This Row],[deltaT]]&gt;0,(Data[[#This Row],[Tintern ]]-Data[[#This Row],[temperatuur]])*Uitgangspunten!$B$9,0),1)</f>
        <v>0</v>
      </c>
      <c r="I8593"/>
      <c r="J8593"/>
      <c r="K8593" s="6"/>
      <c r="O8593" s="5"/>
      <c r="P8593" s="8"/>
      <c r="U8593"/>
      <c r="V8593"/>
    </row>
    <row r="8594" spans="1:22" x14ac:dyDescent="0.25">
      <c r="A8594">
        <v>2011</v>
      </c>
      <c r="B8594">
        <v>9</v>
      </c>
      <c r="C8594">
        <v>29</v>
      </c>
      <c r="D8594">
        <v>3</v>
      </c>
      <c r="E8594" s="13">
        <v>15.3</v>
      </c>
      <c r="F8594" s="7">
        <f>(((20-15)/(MIN($E$2:$E$8761)-15))*Data[[#This Row],[temperatuur]])+18.151</f>
        <v>14.936714285714285</v>
      </c>
      <c r="G8594" s="7">
        <f>Data[[#This Row],[Tintern ]]-Data[[#This Row],[temperatuur]]</f>
        <v>-0.36328571428571621</v>
      </c>
      <c r="H8594" s="7">
        <f>ROUND(IF(Data[[#This Row],[deltaT]]&gt;0,(Data[[#This Row],[Tintern ]]-Data[[#This Row],[temperatuur]])*Uitgangspunten!$B$9,0),1)</f>
        <v>0</v>
      </c>
      <c r="I8594">
        <f>(MAX(E8570:E8593)+MIN(E8570:E8593))/20</f>
        <v>1.9350000000000001</v>
      </c>
      <c r="J8594"/>
      <c r="K8594" s="6"/>
      <c r="O8594" s="5"/>
      <c r="P8594" s="8"/>
      <c r="U8594"/>
      <c r="V8594"/>
    </row>
    <row r="8595" spans="1:22" x14ac:dyDescent="0.25">
      <c r="A8595">
        <v>2011</v>
      </c>
      <c r="B8595">
        <v>9</v>
      </c>
      <c r="C8595">
        <v>29</v>
      </c>
      <c r="D8595">
        <v>7</v>
      </c>
      <c r="E8595" s="13">
        <v>15.700000000000001</v>
      </c>
      <c r="F8595" s="7">
        <f>(((20-15)/(MIN($E$2:$E$8761)-15))*Data[[#This Row],[temperatuur]])+18.151</f>
        <v>14.852680672268907</v>
      </c>
      <c r="G8595" s="7">
        <f>Data[[#This Row],[Tintern ]]-Data[[#This Row],[temperatuur]]</f>
        <v>-0.84731932773109442</v>
      </c>
      <c r="H8595" s="7">
        <f>ROUND(IF(Data[[#This Row],[deltaT]]&gt;0,(Data[[#This Row],[Tintern ]]-Data[[#This Row],[temperatuur]])*Uitgangspunten!$B$9,0),1)</f>
        <v>0</v>
      </c>
      <c r="I8595"/>
      <c r="J8595"/>
      <c r="K8595" s="6"/>
      <c r="O8595" s="5"/>
      <c r="P8595" s="8"/>
      <c r="U8595"/>
      <c r="V8595"/>
    </row>
    <row r="8596" spans="1:22" x14ac:dyDescent="0.25">
      <c r="A8596">
        <v>2011</v>
      </c>
      <c r="B8596">
        <v>9</v>
      </c>
      <c r="C8596">
        <v>29</v>
      </c>
      <c r="D8596">
        <v>8</v>
      </c>
      <c r="E8596" s="13">
        <v>17.7</v>
      </c>
      <c r="F8596" s="7">
        <f>(((20-15)/(MIN($E$2:$E$8761)-15))*Data[[#This Row],[temperatuur]])+18.151</f>
        <v>14.432512605042017</v>
      </c>
      <c r="G8596" s="7">
        <f>Data[[#This Row],[Tintern ]]-Data[[#This Row],[temperatuur]]</f>
        <v>-3.2674873949579819</v>
      </c>
      <c r="H8596" s="7">
        <f>ROUND(IF(Data[[#This Row],[deltaT]]&gt;0,(Data[[#This Row],[Tintern ]]-Data[[#This Row],[temperatuur]])*Uitgangspunten!$B$9,0),1)</f>
        <v>0</v>
      </c>
      <c r="I8596"/>
      <c r="J8596"/>
      <c r="K8596" s="6"/>
      <c r="O8596" s="5"/>
      <c r="P8596" s="8"/>
      <c r="U8596"/>
      <c r="V8596"/>
    </row>
    <row r="8597" spans="1:22" x14ac:dyDescent="0.25">
      <c r="A8597">
        <v>2011</v>
      </c>
      <c r="B8597">
        <v>9</v>
      </c>
      <c r="C8597">
        <v>29</v>
      </c>
      <c r="D8597">
        <v>9</v>
      </c>
      <c r="E8597" s="13">
        <v>19.8</v>
      </c>
      <c r="F8597" s="7">
        <f>(((20-15)/(MIN($E$2:$E$8761)-15))*Data[[#This Row],[temperatuur]])+18.151</f>
        <v>13.991336134453782</v>
      </c>
      <c r="G8597" s="7">
        <f>Data[[#This Row],[Tintern ]]-Data[[#This Row],[temperatuur]]</f>
        <v>-5.8086638655462188</v>
      </c>
      <c r="H8597" s="7">
        <f>ROUND(IF(Data[[#This Row],[deltaT]]&gt;0,(Data[[#This Row],[Tintern ]]-Data[[#This Row],[temperatuur]])*Uitgangspunten!$B$9,0),1)</f>
        <v>0</v>
      </c>
      <c r="I8597"/>
      <c r="J8597"/>
      <c r="K8597" s="6"/>
      <c r="O8597" s="5"/>
      <c r="P8597" s="8"/>
      <c r="U8597"/>
      <c r="V8597"/>
    </row>
    <row r="8598" spans="1:22" x14ac:dyDescent="0.25">
      <c r="A8598">
        <v>2011</v>
      </c>
      <c r="B8598">
        <v>9</v>
      </c>
      <c r="C8598">
        <v>29</v>
      </c>
      <c r="D8598">
        <v>10</v>
      </c>
      <c r="E8598" s="13">
        <v>21.900000000000002</v>
      </c>
      <c r="F8598" s="7">
        <f>(((20-15)/(MIN($E$2:$E$8761)-15))*Data[[#This Row],[temperatuur]])+18.151</f>
        <v>13.550159663865546</v>
      </c>
      <c r="G8598" s="7">
        <f>Data[[#This Row],[Tintern ]]-Data[[#This Row],[temperatuur]]</f>
        <v>-8.3498403361344558</v>
      </c>
      <c r="H8598" s="7">
        <f>ROUND(IF(Data[[#This Row],[deltaT]]&gt;0,(Data[[#This Row],[Tintern ]]-Data[[#This Row],[temperatuur]])*Uitgangspunten!$B$9,0),1)</f>
        <v>0</v>
      </c>
      <c r="I8598"/>
      <c r="J8598"/>
      <c r="K8598" s="6"/>
      <c r="O8598" s="5"/>
      <c r="P8598" s="8"/>
      <c r="U8598"/>
      <c r="V8598"/>
    </row>
    <row r="8599" spans="1:22" x14ac:dyDescent="0.25">
      <c r="A8599">
        <v>2011</v>
      </c>
      <c r="B8599">
        <v>9</v>
      </c>
      <c r="C8599">
        <v>29</v>
      </c>
      <c r="D8599">
        <v>11</v>
      </c>
      <c r="E8599" s="13">
        <v>23.400000000000002</v>
      </c>
      <c r="F8599" s="7">
        <f>(((20-15)/(MIN($E$2:$E$8761)-15))*Data[[#This Row],[temperatuur]])+18.151</f>
        <v>13.235033613445378</v>
      </c>
      <c r="G8599" s="7">
        <f>Data[[#This Row],[Tintern ]]-Data[[#This Row],[temperatuur]]</f>
        <v>-10.164966386554624</v>
      </c>
      <c r="H8599" s="7">
        <f>ROUND(IF(Data[[#This Row],[deltaT]]&gt;0,(Data[[#This Row],[Tintern ]]-Data[[#This Row],[temperatuur]])*Uitgangspunten!$B$9,0),1)</f>
        <v>0</v>
      </c>
      <c r="I8599"/>
      <c r="J8599"/>
      <c r="K8599" s="6"/>
      <c r="O8599" s="5"/>
      <c r="P8599" s="8"/>
      <c r="U8599"/>
      <c r="V8599"/>
    </row>
    <row r="8600" spans="1:22" x14ac:dyDescent="0.25">
      <c r="A8600">
        <v>2011</v>
      </c>
      <c r="B8600">
        <v>9</v>
      </c>
      <c r="C8600">
        <v>29</v>
      </c>
      <c r="D8600">
        <v>12</v>
      </c>
      <c r="E8600" s="13">
        <v>24.8</v>
      </c>
      <c r="F8600" s="7">
        <f>(((20-15)/(MIN($E$2:$E$8761)-15))*Data[[#This Row],[temperatuur]])+18.151</f>
        <v>12.940915966386555</v>
      </c>
      <c r="G8600" s="7">
        <f>Data[[#This Row],[Tintern ]]-Data[[#This Row],[temperatuur]]</f>
        <v>-11.859084033613446</v>
      </c>
      <c r="H8600" s="7">
        <f>ROUND(IF(Data[[#This Row],[deltaT]]&gt;0,(Data[[#This Row],[Tintern ]]-Data[[#This Row],[temperatuur]])*Uitgangspunten!$B$9,0),1)</f>
        <v>0</v>
      </c>
      <c r="I8600"/>
      <c r="J8600"/>
      <c r="K8600" s="6"/>
      <c r="O8600" s="5"/>
      <c r="P8600" s="8"/>
      <c r="U8600"/>
      <c r="V8600"/>
    </row>
    <row r="8601" spans="1:22" x14ac:dyDescent="0.25">
      <c r="A8601">
        <v>2011</v>
      </c>
      <c r="B8601">
        <v>9</v>
      </c>
      <c r="C8601">
        <v>29</v>
      </c>
      <c r="D8601">
        <v>13</v>
      </c>
      <c r="E8601" s="13">
        <v>24.900000000000002</v>
      </c>
      <c r="F8601" s="7">
        <f>(((20-15)/(MIN($E$2:$E$8761)-15))*Data[[#This Row],[temperatuur]])+18.151</f>
        <v>12.919907563025209</v>
      </c>
      <c r="G8601" s="7">
        <f>Data[[#This Row],[Tintern ]]-Data[[#This Row],[temperatuur]]</f>
        <v>-11.980092436974793</v>
      </c>
      <c r="H8601" s="7">
        <f>ROUND(IF(Data[[#This Row],[deltaT]]&gt;0,(Data[[#This Row],[Tintern ]]-Data[[#This Row],[temperatuur]])*Uitgangspunten!$B$9,0),1)</f>
        <v>0</v>
      </c>
      <c r="I8601"/>
      <c r="J8601"/>
      <c r="K8601" s="6"/>
      <c r="O8601" s="5"/>
      <c r="P8601" s="8"/>
      <c r="U8601"/>
      <c r="V8601"/>
    </row>
    <row r="8602" spans="1:22" x14ac:dyDescent="0.25">
      <c r="A8602">
        <v>2011</v>
      </c>
      <c r="B8602">
        <v>9</v>
      </c>
      <c r="C8602">
        <v>29</v>
      </c>
      <c r="D8602">
        <v>14</v>
      </c>
      <c r="E8602" s="13">
        <v>25.1</v>
      </c>
      <c r="F8602" s="7">
        <f>(((20-15)/(MIN($E$2:$E$8761)-15))*Data[[#This Row],[temperatuur]])+18.151</f>
        <v>12.87789075630252</v>
      </c>
      <c r="G8602" s="7">
        <f>Data[[#This Row],[Tintern ]]-Data[[#This Row],[temperatuur]]</f>
        <v>-12.222109243697481</v>
      </c>
      <c r="H8602" s="7">
        <f>ROUND(IF(Data[[#This Row],[deltaT]]&gt;0,(Data[[#This Row],[Tintern ]]-Data[[#This Row],[temperatuur]])*Uitgangspunten!$B$9,0),1)</f>
        <v>0</v>
      </c>
      <c r="I8602"/>
      <c r="J8602"/>
      <c r="K8602" s="6"/>
      <c r="O8602" s="5"/>
      <c r="P8602" s="8"/>
      <c r="U8602"/>
      <c r="V8602"/>
    </row>
    <row r="8603" spans="1:22" x14ac:dyDescent="0.25">
      <c r="A8603">
        <v>2011</v>
      </c>
      <c r="B8603">
        <v>9</v>
      </c>
      <c r="C8603">
        <v>29</v>
      </c>
      <c r="D8603">
        <v>15</v>
      </c>
      <c r="E8603" s="13">
        <v>24.8</v>
      </c>
      <c r="F8603" s="7">
        <f>(((20-15)/(MIN($E$2:$E$8761)-15))*Data[[#This Row],[temperatuur]])+18.151</f>
        <v>12.940915966386555</v>
      </c>
      <c r="G8603" s="7">
        <f>Data[[#This Row],[Tintern ]]-Data[[#This Row],[temperatuur]]</f>
        <v>-11.859084033613446</v>
      </c>
      <c r="H8603" s="7">
        <f>ROUND(IF(Data[[#This Row],[deltaT]]&gt;0,(Data[[#This Row],[Tintern ]]-Data[[#This Row],[temperatuur]])*Uitgangspunten!$B$9,0),1)</f>
        <v>0</v>
      </c>
      <c r="I8603"/>
      <c r="J8603"/>
      <c r="K8603" s="6"/>
      <c r="O8603" s="5"/>
      <c r="P8603" s="8"/>
      <c r="U8603"/>
      <c r="V8603"/>
    </row>
    <row r="8604" spans="1:22" x14ac:dyDescent="0.25">
      <c r="A8604">
        <v>2011</v>
      </c>
      <c r="B8604">
        <v>9</v>
      </c>
      <c r="C8604">
        <v>29</v>
      </c>
      <c r="D8604">
        <v>16</v>
      </c>
      <c r="E8604" s="13">
        <v>24</v>
      </c>
      <c r="F8604" s="7">
        <f>(((20-15)/(MIN($E$2:$E$8761)-15))*Data[[#This Row],[temperatuur]])+18.151</f>
        <v>13.108983193277311</v>
      </c>
      <c r="G8604" s="7">
        <f>Data[[#This Row],[Tintern ]]-Data[[#This Row],[temperatuur]]</f>
        <v>-10.891016806722689</v>
      </c>
      <c r="H8604" s="7">
        <f>ROUND(IF(Data[[#This Row],[deltaT]]&gt;0,(Data[[#This Row],[Tintern ]]-Data[[#This Row],[temperatuur]])*Uitgangspunten!$B$9,0),1)</f>
        <v>0</v>
      </c>
      <c r="I8604"/>
      <c r="J8604"/>
      <c r="K8604" s="6"/>
      <c r="O8604" s="5"/>
      <c r="P8604" s="8"/>
      <c r="U8604"/>
      <c r="V8604"/>
    </row>
    <row r="8605" spans="1:22" x14ac:dyDescent="0.25">
      <c r="A8605">
        <v>2011</v>
      </c>
      <c r="B8605">
        <v>9</v>
      </c>
      <c r="C8605">
        <v>29</v>
      </c>
      <c r="D8605">
        <v>17</v>
      </c>
      <c r="E8605" s="13">
        <v>21.5</v>
      </c>
      <c r="F8605" s="7">
        <f>(((20-15)/(MIN($E$2:$E$8761)-15))*Data[[#This Row],[temperatuur]])+18.151</f>
        <v>13.634193277310924</v>
      </c>
      <c r="G8605" s="7">
        <f>Data[[#This Row],[Tintern ]]-Data[[#This Row],[temperatuur]]</f>
        <v>-7.8658067226890758</v>
      </c>
      <c r="H8605" s="7">
        <f>ROUND(IF(Data[[#This Row],[deltaT]]&gt;0,(Data[[#This Row],[Tintern ]]-Data[[#This Row],[temperatuur]])*Uitgangspunten!$B$9,0),1)</f>
        <v>0</v>
      </c>
      <c r="I8605"/>
      <c r="J8605"/>
      <c r="K8605" s="6"/>
      <c r="O8605" s="5"/>
      <c r="P8605" s="8"/>
      <c r="U8605"/>
      <c r="V8605"/>
    </row>
    <row r="8606" spans="1:22" x14ac:dyDescent="0.25">
      <c r="A8606">
        <v>2011</v>
      </c>
      <c r="B8606">
        <v>9</v>
      </c>
      <c r="C8606">
        <v>29</v>
      </c>
      <c r="D8606">
        <v>18</v>
      </c>
      <c r="E8606" s="13">
        <v>16.8</v>
      </c>
      <c r="F8606" s="7">
        <f>(((20-15)/(MIN($E$2:$E$8761)-15))*Data[[#This Row],[temperatuur]])+18.151</f>
        <v>14.621588235294118</v>
      </c>
      <c r="G8606" s="7">
        <f>Data[[#This Row],[Tintern ]]-Data[[#This Row],[temperatuur]]</f>
        <v>-2.1784117647058832</v>
      </c>
      <c r="H8606" s="7">
        <f>ROUND(IF(Data[[#This Row],[deltaT]]&gt;0,(Data[[#This Row],[Tintern ]]-Data[[#This Row],[temperatuur]])*Uitgangspunten!$B$9,0),1)</f>
        <v>0</v>
      </c>
      <c r="I8606"/>
      <c r="J8606"/>
      <c r="K8606" s="6"/>
      <c r="O8606" s="5"/>
      <c r="P8606" s="8"/>
      <c r="U8606"/>
      <c r="V8606"/>
    </row>
    <row r="8607" spans="1:22" x14ac:dyDescent="0.25">
      <c r="A8607">
        <v>2011</v>
      </c>
      <c r="B8607">
        <v>9</v>
      </c>
      <c r="C8607">
        <v>29</v>
      </c>
      <c r="D8607">
        <v>19</v>
      </c>
      <c r="E8607" s="13">
        <v>15.600000000000001</v>
      </c>
      <c r="F8607" s="7">
        <f>(((20-15)/(MIN($E$2:$E$8761)-15))*Data[[#This Row],[temperatuur]])+18.151</f>
        <v>14.873689075630251</v>
      </c>
      <c r="G8607" s="7">
        <f>Data[[#This Row],[Tintern ]]-Data[[#This Row],[temperatuur]]</f>
        <v>-0.72631092436975031</v>
      </c>
      <c r="H8607" s="7">
        <f>ROUND(IF(Data[[#This Row],[deltaT]]&gt;0,(Data[[#This Row],[Tintern ]]-Data[[#This Row],[temperatuur]])*Uitgangspunten!$B$9,0),1)</f>
        <v>0</v>
      </c>
      <c r="I8607"/>
      <c r="J8607"/>
      <c r="K8607" s="6"/>
      <c r="O8607" s="5"/>
      <c r="P8607" s="8"/>
      <c r="U8607"/>
      <c r="V8607"/>
    </row>
    <row r="8608" spans="1:22" x14ac:dyDescent="0.25">
      <c r="A8608">
        <v>2011</v>
      </c>
      <c r="B8608">
        <v>9</v>
      </c>
      <c r="C8608">
        <v>30</v>
      </c>
      <c r="D8608">
        <v>7</v>
      </c>
      <c r="E8608" s="13">
        <v>15.200000000000001</v>
      </c>
      <c r="F8608" s="7">
        <f>(((20-15)/(MIN($E$2:$E$8761)-15))*Data[[#This Row],[temperatuur]])+18.151</f>
        <v>14.957722689075631</v>
      </c>
      <c r="G8608" s="7">
        <f>Data[[#This Row],[Tintern ]]-Data[[#This Row],[temperatuur]]</f>
        <v>-0.24227731092437033</v>
      </c>
      <c r="H8608" s="7">
        <f>ROUND(IF(Data[[#This Row],[deltaT]]&gt;0,(Data[[#This Row],[Tintern ]]-Data[[#This Row],[temperatuur]])*Uitgangspunten!$B$9,0),1)</f>
        <v>0</v>
      </c>
      <c r="I8608"/>
      <c r="J8608"/>
      <c r="K8608" s="6"/>
      <c r="O8608" s="5"/>
      <c r="P8608" s="8"/>
      <c r="U8608"/>
      <c r="V8608"/>
    </row>
    <row r="8609" spans="1:22" x14ac:dyDescent="0.25">
      <c r="A8609">
        <v>2011</v>
      </c>
      <c r="B8609">
        <v>9</v>
      </c>
      <c r="C8609">
        <v>30</v>
      </c>
      <c r="D8609">
        <v>8</v>
      </c>
      <c r="E8609" s="13">
        <v>17.2</v>
      </c>
      <c r="F8609" s="7">
        <f>(((20-15)/(MIN($E$2:$E$8761)-15))*Data[[#This Row],[temperatuur]])+18.151</f>
        <v>14.53755462184874</v>
      </c>
      <c r="G8609" s="7">
        <f>Data[[#This Row],[Tintern ]]-Data[[#This Row],[temperatuur]]</f>
        <v>-2.6624453781512596</v>
      </c>
      <c r="H8609" s="7">
        <f>ROUND(IF(Data[[#This Row],[deltaT]]&gt;0,(Data[[#This Row],[Tintern ]]-Data[[#This Row],[temperatuur]])*Uitgangspunten!$B$9,0),1)</f>
        <v>0</v>
      </c>
      <c r="I8609"/>
      <c r="J8609"/>
      <c r="K8609" s="6"/>
      <c r="O8609" s="5"/>
      <c r="P8609" s="8"/>
      <c r="U8609"/>
      <c r="V8609"/>
    </row>
    <row r="8610" spans="1:22" x14ac:dyDescent="0.25">
      <c r="A8610">
        <v>2011</v>
      </c>
      <c r="B8610">
        <v>9</v>
      </c>
      <c r="C8610">
        <v>30</v>
      </c>
      <c r="D8610">
        <v>9</v>
      </c>
      <c r="E8610" s="13">
        <v>18.8</v>
      </c>
      <c r="F8610" s="7">
        <f>(((20-15)/(MIN($E$2:$E$8761)-15))*Data[[#This Row],[temperatuur]])+18.151</f>
        <v>14.201420168067227</v>
      </c>
      <c r="G8610" s="7">
        <f>Data[[#This Row],[Tintern ]]-Data[[#This Row],[temperatuur]]</f>
        <v>-4.5985798319327742</v>
      </c>
      <c r="H8610" s="7">
        <f>ROUND(IF(Data[[#This Row],[deltaT]]&gt;0,(Data[[#This Row],[Tintern ]]-Data[[#This Row],[temperatuur]])*Uitgangspunten!$B$9,0),1)</f>
        <v>0</v>
      </c>
      <c r="I8610"/>
      <c r="J8610"/>
      <c r="K8610" s="6"/>
      <c r="O8610" s="5"/>
      <c r="P8610" s="8"/>
      <c r="U8610"/>
      <c r="V8610"/>
    </row>
    <row r="8611" spans="1:22" x14ac:dyDescent="0.25">
      <c r="A8611">
        <v>2011</v>
      </c>
      <c r="B8611">
        <v>9</v>
      </c>
      <c r="C8611">
        <v>30</v>
      </c>
      <c r="D8611">
        <v>10</v>
      </c>
      <c r="E8611" s="13">
        <v>21.1</v>
      </c>
      <c r="F8611" s="7">
        <f>(((20-15)/(MIN($E$2:$E$8761)-15))*Data[[#This Row],[temperatuur]])+18.151</f>
        <v>13.718226890756302</v>
      </c>
      <c r="G8611" s="7">
        <f>Data[[#This Row],[Tintern ]]-Data[[#This Row],[temperatuur]]</f>
        <v>-7.3817731092436993</v>
      </c>
      <c r="H8611" s="7">
        <f>ROUND(IF(Data[[#This Row],[deltaT]]&gt;0,(Data[[#This Row],[Tintern ]]-Data[[#This Row],[temperatuur]])*Uitgangspunten!$B$9,0),1)</f>
        <v>0</v>
      </c>
      <c r="I8611"/>
      <c r="J8611"/>
      <c r="K8611" s="6"/>
      <c r="O8611" s="5"/>
      <c r="P8611" s="8"/>
      <c r="U8611"/>
      <c r="V8611"/>
    </row>
    <row r="8612" spans="1:22" x14ac:dyDescent="0.25">
      <c r="A8612">
        <v>2011</v>
      </c>
      <c r="B8612">
        <v>9</v>
      </c>
      <c r="C8612">
        <v>30</v>
      </c>
      <c r="D8612">
        <v>11</v>
      </c>
      <c r="E8612" s="13">
        <v>22.200000000000003</v>
      </c>
      <c r="F8612" s="7">
        <f>(((20-15)/(MIN($E$2:$E$8761)-15))*Data[[#This Row],[temperatuur]])+18.151</f>
        <v>13.487134453781511</v>
      </c>
      <c r="G8612" s="7">
        <f>Data[[#This Row],[Tintern ]]-Data[[#This Row],[temperatuur]]</f>
        <v>-8.7128655462184916</v>
      </c>
      <c r="H8612" s="7">
        <f>ROUND(IF(Data[[#This Row],[deltaT]]&gt;0,(Data[[#This Row],[Tintern ]]-Data[[#This Row],[temperatuur]])*Uitgangspunten!$B$9,0),1)</f>
        <v>0</v>
      </c>
      <c r="I8612"/>
      <c r="J8612"/>
      <c r="K8612" s="6"/>
      <c r="O8612" s="5"/>
      <c r="P8612" s="8"/>
      <c r="U8612"/>
      <c r="V8612"/>
    </row>
    <row r="8613" spans="1:22" x14ac:dyDescent="0.25">
      <c r="A8613">
        <v>2011</v>
      </c>
      <c r="B8613">
        <v>9</v>
      </c>
      <c r="C8613">
        <v>30</v>
      </c>
      <c r="D8613">
        <v>12</v>
      </c>
      <c r="E8613" s="13">
        <v>23.900000000000002</v>
      </c>
      <c r="F8613" s="7">
        <f>(((20-15)/(MIN($E$2:$E$8761)-15))*Data[[#This Row],[temperatuur]])+18.151</f>
        <v>13.129991596638654</v>
      </c>
      <c r="G8613" s="7">
        <f>Data[[#This Row],[Tintern ]]-Data[[#This Row],[temperatuur]]</f>
        <v>-10.770008403361349</v>
      </c>
      <c r="H8613" s="7">
        <f>ROUND(IF(Data[[#This Row],[deltaT]]&gt;0,(Data[[#This Row],[Tintern ]]-Data[[#This Row],[temperatuur]])*Uitgangspunten!$B$9,0),1)</f>
        <v>0</v>
      </c>
      <c r="I8613"/>
      <c r="J8613"/>
      <c r="K8613" s="6"/>
      <c r="O8613" s="5"/>
      <c r="P8613" s="8"/>
      <c r="U8613"/>
      <c r="V8613"/>
    </row>
    <row r="8614" spans="1:22" x14ac:dyDescent="0.25">
      <c r="A8614">
        <v>2011</v>
      </c>
      <c r="B8614">
        <v>9</v>
      </c>
      <c r="C8614">
        <v>30</v>
      </c>
      <c r="D8614">
        <v>13</v>
      </c>
      <c r="E8614" s="13">
        <v>23.8</v>
      </c>
      <c r="F8614" s="7">
        <f>(((20-15)/(MIN($E$2:$E$8761)-15))*Data[[#This Row],[temperatuur]])+18.151</f>
        <v>13.151</v>
      </c>
      <c r="G8614" s="7">
        <f>Data[[#This Row],[Tintern ]]-Data[[#This Row],[temperatuur]]</f>
        <v>-10.649000000000001</v>
      </c>
      <c r="H8614" s="7">
        <f>ROUND(IF(Data[[#This Row],[deltaT]]&gt;0,(Data[[#This Row],[Tintern ]]-Data[[#This Row],[temperatuur]])*Uitgangspunten!$B$9,0),1)</f>
        <v>0</v>
      </c>
      <c r="I8614"/>
      <c r="J8614"/>
      <c r="K8614" s="6"/>
      <c r="O8614" s="5"/>
      <c r="P8614" s="8"/>
      <c r="U8614"/>
      <c r="V8614"/>
    </row>
    <row r="8615" spans="1:22" x14ac:dyDescent="0.25">
      <c r="A8615">
        <v>2011</v>
      </c>
      <c r="B8615">
        <v>9</v>
      </c>
      <c r="C8615">
        <v>30</v>
      </c>
      <c r="D8615">
        <v>14</v>
      </c>
      <c r="E8615" s="13">
        <v>23.8</v>
      </c>
      <c r="F8615" s="7">
        <f>(((20-15)/(MIN($E$2:$E$8761)-15))*Data[[#This Row],[temperatuur]])+18.151</f>
        <v>13.151</v>
      </c>
      <c r="G8615" s="7">
        <f>Data[[#This Row],[Tintern ]]-Data[[#This Row],[temperatuur]]</f>
        <v>-10.649000000000001</v>
      </c>
      <c r="H8615" s="7">
        <f>ROUND(IF(Data[[#This Row],[deltaT]]&gt;0,(Data[[#This Row],[Tintern ]]-Data[[#This Row],[temperatuur]])*Uitgangspunten!$B$9,0),1)</f>
        <v>0</v>
      </c>
      <c r="I8615"/>
      <c r="J8615"/>
      <c r="K8615" s="6"/>
      <c r="O8615" s="5"/>
      <c r="P8615" s="8"/>
      <c r="U8615"/>
      <c r="V8615"/>
    </row>
    <row r="8616" spans="1:22" x14ac:dyDescent="0.25">
      <c r="A8616">
        <v>2011</v>
      </c>
      <c r="B8616">
        <v>9</v>
      </c>
      <c r="C8616">
        <v>30</v>
      </c>
      <c r="D8616">
        <v>15</v>
      </c>
      <c r="E8616" s="13">
        <v>23.6</v>
      </c>
      <c r="F8616" s="7">
        <f>(((20-15)/(MIN($E$2:$E$8761)-15))*Data[[#This Row],[temperatuur]])+18.151</f>
        <v>13.193016806722689</v>
      </c>
      <c r="G8616" s="7">
        <f>Data[[#This Row],[Tintern ]]-Data[[#This Row],[temperatuur]]</f>
        <v>-10.406983193277313</v>
      </c>
      <c r="H8616" s="7">
        <f>ROUND(IF(Data[[#This Row],[deltaT]]&gt;0,(Data[[#This Row],[Tintern ]]-Data[[#This Row],[temperatuur]])*Uitgangspunten!$B$9,0),1)</f>
        <v>0</v>
      </c>
      <c r="I8616"/>
      <c r="J8616"/>
      <c r="K8616" s="6"/>
      <c r="O8616" s="5"/>
      <c r="P8616" s="8"/>
      <c r="U8616"/>
      <c r="V8616"/>
    </row>
    <row r="8617" spans="1:22" x14ac:dyDescent="0.25">
      <c r="A8617">
        <v>2011</v>
      </c>
      <c r="B8617" s="3">
        <v>9</v>
      </c>
      <c r="C8617" s="3">
        <v>30</v>
      </c>
      <c r="D8617" s="3">
        <v>16</v>
      </c>
      <c r="E8617" s="13">
        <v>23.1</v>
      </c>
      <c r="F8617" s="7">
        <f>(((20-15)/(MIN($E$2:$E$8761)-15))*Data[[#This Row],[temperatuur]])+18.151</f>
        <v>13.298058823529411</v>
      </c>
      <c r="G8617" s="7">
        <f>Data[[#This Row],[Tintern ]]-Data[[#This Row],[temperatuur]]</f>
        <v>-9.8019411764705904</v>
      </c>
      <c r="H8617" s="7">
        <f>ROUND(IF(Data[[#This Row],[deltaT]]&gt;0,(Data[[#This Row],[Tintern ]]-Data[[#This Row],[temperatuur]])*Uitgangspunten!$B$9,0),1)</f>
        <v>0</v>
      </c>
      <c r="I8617"/>
      <c r="J8617"/>
      <c r="K8617" s="6"/>
      <c r="O8617" s="5"/>
      <c r="P8617" s="8"/>
      <c r="U8617"/>
      <c r="V8617"/>
    </row>
    <row r="8618" spans="1:22" x14ac:dyDescent="0.25">
      <c r="A8618">
        <v>2011</v>
      </c>
      <c r="B8618" s="3">
        <v>9</v>
      </c>
      <c r="C8618" s="3">
        <v>30</v>
      </c>
      <c r="D8618" s="3">
        <v>17</v>
      </c>
      <c r="E8618" s="13">
        <v>20</v>
      </c>
      <c r="F8618" s="7">
        <f>(((20-15)/(MIN($E$2:$E$8761)-15))*Data[[#This Row],[temperatuur]])+18.151</f>
        <v>13.949319327731093</v>
      </c>
      <c r="G8618" s="7">
        <f>Data[[#This Row],[Tintern ]]-Data[[#This Row],[temperatuur]]</f>
        <v>-6.050680672268907</v>
      </c>
      <c r="H8618" s="7">
        <f>ROUND(IF(Data[[#This Row],[deltaT]]&gt;0,(Data[[#This Row],[Tintern ]]-Data[[#This Row],[temperatuur]])*Uitgangspunten!$B$9,0),1)</f>
        <v>0</v>
      </c>
      <c r="I8618">
        <f>(MAX(E8594:E8617)+MIN(E8594:E8617))/20</f>
        <v>2.0150000000000001</v>
      </c>
      <c r="J8618"/>
      <c r="K8618" s="6"/>
      <c r="O8618" s="5"/>
      <c r="P8618" s="8"/>
      <c r="U8618"/>
      <c r="V8618"/>
    </row>
    <row r="8619" spans="1:22" x14ac:dyDescent="0.25">
      <c r="A8619">
        <v>2011</v>
      </c>
      <c r="B8619" s="3">
        <v>9</v>
      </c>
      <c r="C8619" s="3">
        <v>30</v>
      </c>
      <c r="D8619" s="3">
        <v>18</v>
      </c>
      <c r="E8619" s="13">
        <v>15.4</v>
      </c>
      <c r="F8619" s="7">
        <f>(((20-15)/(MIN($E$2:$E$8761)-15))*Data[[#This Row],[temperatuur]])+18.151</f>
        <v>14.915705882352942</v>
      </c>
      <c r="G8619" s="7">
        <f>Data[[#This Row],[Tintern ]]-Data[[#This Row],[temperatuur]]</f>
        <v>-0.48429411764705854</v>
      </c>
      <c r="H8619" s="7">
        <f>ROUND(IF(Data[[#This Row],[deltaT]]&gt;0,(Data[[#This Row],[Tintern ]]-Data[[#This Row],[temperatuur]])*Uitgangspunten!$B$9,0),1)</f>
        <v>0</v>
      </c>
      <c r="I8619"/>
      <c r="J8619"/>
      <c r="K8619" s="6"/>
      <c r="O8619" s="5"/>
      <c r="P8619" s="8"/>
      <c r="U8619"/>
      <c r="V8619"/>
    </row>
    <row r="8620" spans="1:22" x14ac:dyDescent="0.25">
      <c r="A8620">
        <v>2010</v>
      </c>
      <c r="B8620">
        <v>10</v>
      </c>
      <c r="C8620">
        <v>1</v>
      </c>
      <c r="D8620">
        <v>11</v>
      </c>
      <c r="E8620" s="13">
        <v>15.8</v>
      </c>
      <c r="F8620" s="7">
        <f>(((20-15)/(MIN($E$2:$E$8761)-15))*Data[[#This Row],[temperatuur]])+18.151</f>
        <v>14.831672268907562</v>
      </c>
      <c r="G8620" s="7">
        <f>Data[[#This Row],[Tintern ]]-Data[[#This Row],[temperatuur]]</f>
        <v>-0.96832773109243853</v>
      </c>
      <c r="H8620" s="7">
        <f>ROUND(IF(Data[[#This Row],[deltaT]]&gt;0,(Data[[#This Row],[Tintern ]]-Data[[#This Row],[temperatuur]])*Uitgangspunten!$B$9,0),1)</f>
        <v>0</v>
      </c>
      <c r="I8620"/>
      <c r="J8620"/>
      <c r="K8620" s="6"/>
      <c r="O8620" s="5"/>
      <c r="P8620" s="8"/>
      <c r="U8620"/>
      <c r="V8620"/>
    </row>
    <row r="8621" spans="1:22" x14ac:dyDescent="0.25">
      <c r="A8621">
        <v>2010</v>
      </c>
      <c r="B8621">
        <v>10</v>
      </c>
      <c r="C8621">
        <v>1</v>
      </c>
      <c r="D8621">
        <v>12</v>
      </c>
      <c r="E8621" s="13">
        <v>16.600000000000001</v>
      </c>
      <c r="F8621" s="7">
        <f>(((20-15)/(MIN($E$2:$E$8761)-15))*Data[[#This Row],[temperatuur]])+18.151</f>
        <v>14.663605042016806</v>
      </c>
      <c r="G8621" s="7">
        <f>Data[[#This Row],[Tintern ]]-Data[[#This Row],[temperatuur]]</f>
        <v>-1.9363949579831949</v>
      </c>
      <c r="H8621" s="7">
        <f>ROUND(IF(Data[[#This Row],[deltaT]]&gt;0,(Data[[#This Row],[Tintern ]]-Data[[#This Row],[temperatuur]])*Uitgangspunten!$B$9,0),1)</f>
        <v>0</v>
      </c>
      <c r="I8621"/>
      <c r="J8621"/>
      <c r="K8621" s="6"/>
      <c r="O8621" s="5"/>
      <c r="P8621" s="8"/>
      <c r="U8621"/>
      <c r="V8621"/>
    </row>
    <row r="8622" spans="1:22" x14ac:dyDescent="0.25">
      <c r="A8622">
        <v>2010</v>
      </c>
      <c r="B8622">
        <v>10</v>
      </c>
      <c r="C8622">
        <v>1</v>
      </c>
      <c r="D8622">
        <v>13</v>
      </c>
      <c r="E8622" s="13">
        <v>16.8</v>
      </c>
      <c r="F8622" s="7">
        <f>(((20-15)/(MIN($E$2:$E$8761)-15))*Data[[#This Row],[temperatuur]])+18.151</f>
        <v>14.621588235294118</v>
      </c>
      <c r="G8622" s="7">
        <f>Data[[#This Row],[Tintern ]]-Data[[#This Row],[temperatuur]]</f>
        <v>-2.1784117647058832</v>
      </c>
      <c r="H8622" s="7">
        <f>ROUND(IF(Data[[#This Row],[deltaT]]&gt;0,(Data[[#This Row],[Tintern ]]-Data[[#This Row],[temperatuur]])*Uitgangspunten!$B$9,0),1)</f>
        <v>0</v>
      </c>
      <c r="I8622"/>
      <c r="J8622"/>
      <c r="K8622" s="6"/>
      <c r="O8622" s="5"/>
      <c r="P8622" s="8"/>
      <c r="U8622"/>
      <c r="V8622"/>
    </row>
    <row r="8623" spans="1:22" x14ac:dyDescent="0.25">
      <c r="A8623">
        <v>2010</v>
      </c>
      <c r="B8623">
        <v>10</v>
      </c>
      <c r="C8623">
        <v>1</v>
      </c>
      <c r="D8623">
        <v>14</v>
      </c>
      <c r="E8623" s="13">
        <v>16.8</v>
      </c>
      <c r="F8623" s="7">
        <f>(((20-15)/(MIN($E$2:$E$8761)-15))*Data[[#This Row],[temperatuur]])+18.151</f>
        <v>14.621588235294118</v>
      </c>
      <c r="G8623" s="7">
        <f>Data[[#This Row],[Tintern ]]-Data[[#This Row],[temperatuur]]</f>
        <v>-2.1784117647058832</v>
      </c>
      <c r="H8623" s="7">
        <f>ROUND(IF(Data[[#This Row],[deltaT]]&gt;0,(Data[[#This Row],[Tintern ]]-Data[[#This Row],[temperatuur]])*Uitgangspunten!$B$9,0),1)</f>
        <v>0</v>
      </c>
      <c r="I8623"/>
      <c r="J8623"/>
      <c r="K8623" s="6"/>
      <c r="O8623" s="5"/>
      <c r="P8623" s="8"/>
      <c r="U8623"/>
      <c r="V8623"/>
    </row>
    <row r="8624" spans="1:22" x14ac:dyDescent="0.25">
      <c r="A8624">
        <v>2010</v>
      </c>
      <c r="B8624">
        <v>10</v>
      </c>
      <c r="C8624">
        <v>1</v>
      </c>
      <c r="D8624">
        <v>15</v>
      </c>
      <c r="E8624" s="13">
        <v>15.9</v>
      </c>
      <c r="F8624" s="7">
        <f>(((20-15)/(MIN($E$2:$E$8761)-15))*Data[[#This Row],[temperatuur]])+18.151</f>
        <v>14.810663865546218</v>
      </c>
      <c r="G8624" s="7">
        <f>Data[[#This Row],[Tintern ]]-Data[[#This Row],[temperatuur]]</f>
        <v>-1.0893361344537826</v>
      </c>
      <c r="H8624" s="7">
        <f>ROUND(IF(Data[[#This Row],[deltaT]]&gt;0,(Data[[#This Row],[Tintern ]]-Data[[#This Row],[temperatuur]])*Uitgangspunten!$B$9,0),1)</f>
        <v>0</v>
      </c>
      <c r="I8624"/>
      <c r="J8624"/>
      <c r="K8624" s="6"/>
      <c r="O8624" s="5"/>
      <c r="P8624" s="8"/>
      <c r="U8624"/>
      <c r="V8624"/>
    </row>
    <row r="8625" spans="1:22" x14ac:dyDescent="0.25">
      <c r="A8625">
        <v>2010</v>
      </c>
      <c r="B8625">
        <v>10</v>
      </c>
      <c r="C8625" s="3">
        <v>1</v>
      </c>
      <c r="D8625" s="3">
        <v>16</v>
      </c>
      <c r="E8625" s="13">
        <v>15.200000000000001</v>
      </c>
      <c r="F8625" s="7">
        <f>(((20-15)/(MIN($E$2:$E$8761)-15))*Data[[#This Row],[temperatuur]])+18.151</f>
        <v>14.957722689075631</v>
      </c>
      <c r="G8625" s="7">
        <f>Data[[#This Row],[Tintern ]]-Data[[#This Row],[temperatuur]]</f>
        <v>-0.24227731092437033</v>
      </c>
      <c r="H8625" s="7">
        <f>ROUND(IF(Data[[#This Row],[deltaT]]&gt;0,(Data[[#This Row],[Tintern ]]-Data[[#This Row],[temperatuur]])*Uitgangspunten!$B$9,0),1)</f>
        <v>0</v>
      </c>
      <c r="I8625"/>
      <c r="J8625"/>
      <c r="K8625" s="6"/>
      <c r="O8625" s="5"/>
      <c r="P8625" s="8"/>
      <c r="U8625"/>
      <c r="V8625"/>
    </row>
    <row r="8626" spans="1:22" x14ac:dyDescent="0.25">
      <c r="A8626">
        <v>2010</v>
      </c>
      <c r="B8626">
        <v>10</v>
      </c>
      <c r="C8626">
        <v>2</v>
      </c>
      <c r="D8626">
        <v>9</v>
      </c>
      <c r="E8626" s="13">
        <v>15.600000000000001</v>
      </c>
      <c r="F8626" s="7">
        <f>(((20-15)/(MIN($E$2:$E$8761)-15))*Data[[#This Row],[temperatuur]])+18.151</f>
        <v>14.873689075630251</v>
      </c>
      <c r="G8626" s="7">
        <f>Data[[#This Row],[Tintern ]]-Data[[#This Row],[temperatuur]]</f>
        <v>-0.72631092436975031</v>
      </c>
      <c r="H8626" s="7">
        <f>ROUND(IF(Data[[#This Row],[deltaT]]&gt;0,(Data[[#This Row],[Tintern ]]-Data[[#This Row],[temperatuur]])*Uitgangspunten!$B$9,0),1)</f>
        <v>0</v>
      </c>
      <c r="I8626"/>
      <c r="J8626"/>
      <c r="K8626" s="6"/>
      <c r="O8626" s="5"/>
      <c r="P8626" s="8"/>
      <c r="U8626"/>
      <c r="V8626"/>
    </row>
    <row r="8627" spans="1:22" x14ac:dyDescent="0.25">
      <c r="A8627">
        <v>2010</v>
      </c>
      <c r="B8627">
        <v>10</v>
      </c>
      <c r="C8627">
        <v>2</v>
      </c>
      <c r="D8627">
        <v>10</v>
      </c>
      <c r="E8627" s="13">
        <v>16.7</v>
      </c>
      <c r="F8627" s="7">
        <f>(((20-15)/(MIN($E$2:$E$8761)-15))*Data[[#This Row],[temperatuur]])+18.151</f>
        <v>14.642596638655462</v>
      </c>
      <c r="G8627" s="7">
        <f>Data[[#This Row],[Tintern ]]-Data[[#This Row],[temperatuur]]</f>
        <v>-2.0574033613445373</v>
      </c>
      <c r="H8627" s="7">
        <f>ROUND(IF(Data[[#This Row],[deltaT]]&gt;0,(Data[[#This Row],[Tintern ]]-Data[[#This Row],[temperatuur]])*Uitgangspunten!$B$9,0),1)</f>
        <v>0</v>
      </c>
      <c r="I8627"/>
      <c r="J8627"/>
      <c r="K8627" s="6"/>
      <c r="O8627" s="5"/>
      <c r="P8627" s="8"/>
      <c r="U8627"/>
      <c r="V8627"/>
    </row>
    <row r="8628" spans="1:22" x14ac:dyDescent="0.25">
      <c r="A8628">
        <v>2010</v>
      </c>
      <c r="B8628">
        <v>10</v>
      </c>
      <c r="C8628">
        <v>2</v>
      </c>
      <c r="D8628">
        <v>11</v>
      </c>
      <c r="E8628" s="13">
        <v>17</v>
      </c>
      <c r="F8628" s="7">
        <f>(((20-15)/(MIN($E$2:$E$8761)-15))*Data[[#This Row],[temperatuur]])+18.151</f>
        <v>14.579571428571429</v>
      </c>
      <c r="G8628" s="7">
        <f>Data[[#This Row],[Tintern ]]-Data[[#This Row],[temperatuur]]</f>
        <v>-2.4204285714285714</v>
      </c>
      <c r="H8628" s="7">
        <f>ROUND(IF(Data[[#This Row],[deltaT]]&gt;0,(Data[[#This Row],[Tintern ]]-Data[[#This Row],[temperatuur]])*Uitgangspunten!$B$9,0),1)</f>
        <v>0</v>
      </c>
      <c r="I8628"/>
      <c r="J8628"/>
      <c r="K8628" s="6"/>
      <c r="O8628" s="5"/>
      <c r="P8628" s="8"/>
      <c r="U8628"/>
      <c r="V8628"/>
    </row>
    <row r="8629" spans="1:22" x14ac:dyDescent="0.25">
      <c r="A8629">
        <v>2010</v>
      </c>
      <c r="B8629">
        <v>10</v>
      </c>
      <c r="C8629">
        <v>2</v>
      </c>
      <c r="D8629">
        <v>12</v>
      </c>
      <c r="E8629" s="13">
        <v>17.900000000000002</v>
      </c>
      <c r="F8629" s="7">
        <f>(((20-15)/(MIN($E$2:$E$8761)-15))*Data[[#This Row],[temperatuur]])+18.151</f>
        <v>14.390495798319327</v>
      </c>
      <c r="G8629" s="7">
        <f>Data[[#This Row],[Tintern ]]-Data[[#This Row],[temperatuur]]</f>
        <v>-3.5095042016806755</v>
      </c>
      <c r="H8629" s="7">
        <f>ROUND(IF(Data[[#This Row],[deltaT]]&gt;0,(Data[[#This Row],[Tintern ]]-Data[[#This Row],[temperatuur]])*Uitgangspunten!$B$9,0),1)</f>
        <v>0</v>
      </c>
      <c r="I8629"/>
      <c r="J8629"/>
      <c r="K8629" s="6"/>
      <c r="O8629" s="5"/>
      <c r="P8629" s="8"/>
      <c r="U8629"/>
      <c r="V8629"/>
    </row>
    <row r="8630" spans="1:22" x14ac:dyDescent="0.25">
      <c r="A8630">
        <v>2010</v>
      </c>
      <c r="B8630">
        <v>10</v>
      </c>
      <c r="C8630">
        <v>2</v>
      </c>
      <c r="D8630">
        <v>13</v>
      </c>
      <c r="E8630" s="13">
        <v>17.7</v>
      </c>
      <c r="F8630" s="7">
        <f>(((20-15)/(MIN($E$2:$E$8761)-15))*Data[[#This Row],[temperatuur]])+18.151</f>
        <v>14.432512605042017</v>
      </c>
      <c r="G8630" s="7">
        <f>Data[[#This Row],[Tintern ]]-Data[[#This Row],[temperatuur]]</f>
        <v>-3.2674873949579819</v>
      </c>
      <c r="H8630" s="7">
        <f>ROUND(IF(Data[[#This Row],[deltaT]]&gt;0,(Data[[#This Row],[Tintern ]]-Data[[#This Row],[temperatuur]])*Uitgangspunten!$B$9,0),1)</f>
        <v>0</v>
      </c>
      <c r="I8630"/>
      <c r="J8630"/>
      <c r="K8630" s="6"/>
      <c r="O8630" s="5"/>
      <c r="P8630" s="8"/>
      <c r="U8630"/>
      <c r="V8630"/>
    </row>
    <row r="8631" spans="1:22" x14ac:dyDescent="0.25">
      <c r="A8631">
        <v>2010</v>
      </c>
      <c r="B8631">
        <v>10</v>
      </c>
      <c r="C8631">
        <v>2</v>
      </c>
      <c r="D8631">
        <v>14</v>
      </c>
      <c r="E8631" s="13">
        <v>16.900000000000002</v>
      </c>
      <c r="F8631" s="7">
        <f>(((20-15)/(MIN($E$2:$E$8761)-15))*Data[[#This Row],[temperatuur]])+18.151</f>
        <v>14.600579831932773</v>
      </c>
      <c r="G8631" s="7">
        <f>Data[[#This Row],[Tintern ]]-Data[[#This Row],[temperatuur]]</f>
        <v>-2.299420168067229</v>
      </c>
      <c r="H8631" s="7">
        <f>ROUND(IF(Data[[#This Row],[deltaT]]&gt;0,(Data[[#This Row],[Tintern ]]-Data[[#This Row],[temperatuur]])*Uitgangspunten!$B$9,0),1)</f>
        <v>0</v>
      </c>
      <c r="I8631"/>
      <c r="J8631"/>
      <c r="K8631" s="6"/>
      <c r="O8631" s="5"/>
      <c r="P8631" s="8"/>
      <c r="U8631"/>
      <c r="V8631"/>
    </row>
    <row r="8632" spans="1:22" x14ac:dyDescent="0.25">
      <c r="A8632">
        <v>2010</v>
      </c>
      <c r="B8632">
        <v>10</v>
      </c>
      <c r="C8632">
        <v>2</v>
      </c>
      <c r="D8632">
        <v>15</v>
      </c>
      <c r="E8632" s="13">
        <v>16.2</v>
      </c>
      <c r="F8632" s="7">
        <f>(((20-15)/(MIN($E$2:$E$8761)-15))*Data[[#This Row],[temperatuur]])+18.151</f>
        <v>14.747638655462184</v>
      </c>
      <c r="G8632" s="7">
        <f>Data[[#This Row],[Tintern ]]-Data[[#This Row],[temperatuur]]</f>
        <v>-1.452361344537815</v>
      </c>
      <c r="H8632" s="7">
        <f>ROUND(IF(Data[[#This Row],[deltaT]]&gt;0,(Data[[#This Row],[Tintern ]]-Data[[#This Row],[temperatuur]])*Uitgangspunten!$B$9,0),1)</f>
        <v>0</v>
      </c>
      <c r="I8632"/>
      <c r="J8632"/>
      <c r="K8632" s="6"/>
      <c r="O8632" s="5"/>
      <c r="P8632" s="8"/>
      <c r="U8632"/>
      <c r="V8632"/>
    </row>
    <row r="8633" spans="1:22" x14ac:dyDescent="0.25">
      <c r="A8633">
        <v>2010</v>
      </c>
      <c r="B8633">
        <v>10</v>
      </c>
      <c r="C8633">
        <v>2</v>
      </c>
      <c r="D8633">
        <v>16</v>
      </c>
      <c r="E8633" s="13">
        <v>15.9</v>
      </c>
      <c r="F8633" s="7">
        <f>(((20-15)/(MIN($E$2:$E$8761)-15))*Data[[#This Row],[temperatuur]])+18.151</f>
        <v>14.810663865546218</v>
      </c>
      <c r="G8633" s="7">
        <f>Data[[#This Row],[Tintern ]]-Data[[#This Row],[temperatuur]]</f>
        <v>-1.0893361344537826</v>
      </c>
      <c r="H8633" s="7">
        <f>ROUND(IF(Data[[#This Row],[deltaT]]&gt;0,(Data[[#This Row],[Tintern ]]-Data[[#This Row],[temperatuur]])*Uitgangspunten!$B$9,0),1)</f>
        <v>0</v>
      </c>
      <c r="I8633"/>
      <c r="J8633"/>
      <c r="K8633" s="6"/>
      <c r="O8633" s="5"/>
      <c r="P8633" s="8"/>
      <c r="U8633"/>
      <c r="V8633"/>
    </row>
    <row r="8634" spans="1:22" x14ac:dyDescent="0.25">
      <c r="A8634">
        <v>2010</v>
      </c>
      <c r="B8634">
        <v>10</v>
      </c>
      <c r="C8634">
        <v>2</v>
      </c>
      <c r="D8634">
        <v>17</v>
      </c>
      <c r="E8634" s="13">
        <v>16</v>
      </c>
      <c r="F8634" s="7">
        <f>(((20-15)/(MIN($E$2:$E$8761)-15))*Data[[#This Row],[temperatuur]])+18.151</f>
        <v>14.789655462184873</v>
      </c>
      <c r="G8634" s="7">
        <f>Data[[#This Row],[Tintern ]]-Data[[#This Row],[temperatuur]]</f>
        <v>-1.2103445378151267</v>
      </c>
      <c r="H8634" s="7">
        <f>ROUND(IF(Data[[#This Row],[deltaT]]&gt;0,(Data[[#This Row],[Tintern ]]-Data[[#This Row],[temperatuur]])*Uitgangspunten!$B$9,0),1)</f>
        <v>0</v>
      </c>
      <c r="I8634"/>
      <c r="J8634"/>
      <c r="K8634" s="6"/>
      <c r="O8634" s="5"/>
      <c r="P8634" s="8"/>
      <c r="U8634"/>
      <c r="V8634"/>
    </row>
    <row r="8635" spans="1:22" x14ac:dyDescent="0.25">
      <c r="A8635">
        <v>2010</v>
      </c>
      <c r="B8635">
        <v>10</v>
      </c>
      <c r="C8635">
        <v>2</v>
      </c>
      <c r="D8635">
        <v>18</v>
      </c>
      <c r="E8635" s="13">
        <v>16</v>
      </c>
      <c r="F8635" s="7">
        <f>(((20-15)/(MIN($E$2:$E$8761)-15))*Data[[#This Row],[temperatuur]])+18.151</f>
        <v>14.789655462184873</v>
      </c>
      <c r="G8635" s="7">
        <f>Data[[#This Row],[Tintern ]]-Data[[#This Row],[temperatuur]]</f>
        <v>-1.2103445378151267</v>
      </c>
      <c r="H8635" s="7">
        <f>ROUND(IF(Data[[#This Row],[deltaT]]&gt;0,(Data[[#This Row],[Tintern ]]-Data[[#This Row],[temperatuur]])*Uitgangspunten!$B$9,0),1)</f>
        <v>0</v>
      </c>
      <c r="I8635"/>
      <c r="J8635"/>
      <c r="K8635" s="6"/>
      <c r="O8635" s="5"/>
      <c r="P8635" s="8"/>
      <c r="U8635"/>
      <c r="V8635"/>
    </row>
    <row r="8636" spans="1:22" x14ac:dyDescent="0.25">
      <c r="A8636">
        <v>2010</v>
      </c>
      <c r="B8636">
        <v>10</v>
      </c>
      <c r="C8636">
        <v>2</v>
      </c>
      <c r="D8636">
        <v>19</v>
      </c>
      <c r="E8636" s="13">
        <v>16.100000000000001</v>
      </c>
      <c r="F8636" s="7">
        <f>(((20-15)/(MIN($E$2:$E$8761)-15))*Data[[#This Row],[temperatuur]])+18.151</f>
        <v>14.768647058823529</v>
      </c>
      <c r="G8636" s="7">
        <f>Data[[#This Row],[Tintern ]]-Data[[#This Row],[temperatuur]]</f>
        <v>-1.3313529411764726</v>
      </c>
      <c r="H8636" s="7">
        <f>ROUND(IF(Data[[#This Row],[deltaT]]&gt;0,(Data[[#This Row],[Tintern ]]-Data[[#This Row],[temperatuur]])*Uitgangspunten!$B$9,0),1)</f>
        <v>0</v>
      </c>
      <c r="I8636"/>
      <c r="J8636"/>
      <c r="K8636" s="6"/>
      <c r="O8636" s="5"/>
      <c r="P8636" s="8"/>
      <c r="U8636"/>
      <c r="V8636"/>
    </row>
    <row r="8637" spans="1:22" x14ac:dyDescent="0.25">
      <c r="A8637">
        <v>2010</v>
      </c>
      <c r="B8637">
        <v>10</v>
      </c>
      <c r="C8637">
        <v>2</v>
      </c>
      <c r="D8637">
        <v>20</v>
      </c>
      <c r="E8637" s="13">
        <v>16.2</v>
      </c>
      <c r="F8637" s="7">
        <f>(((20-15)/(MIN($E$2:$E$8761)-15))*Data[[#This Row],[temperatuur]])+18.151</f>
        <v>14.747638655462184</v>
      </c>
      <c r="G8637" s="7">
        <f>Data[[#This Row],[Tintern ]]-Data[[#This Row],[temperatuur]]</f>
        <v>-1.452361344537815</v>
      </c>
      <c r="H8637" s="7">
        <f>ROUND(IF(Data[[#This Row],[deltaT]]&gt;0,(Data[[#This Row],[Tintern ]]-Data[[#This Row],[temperatuur]])*Uitgangspunten!$B$9,0),1)</f>
        <v>0</v>
      </c>
      <c r="I8637"/>
      <c r="J8637"/>
      <c r="K8637" s="6"/>
      <c r="O8637" s="5"/>
      <c r="P8637" s="8"/>
      <c r="U8637"/>
      <c r="V8637"/>
    </row>
    <row r="8638" spans="1:22" x14ac:dyDescent="0.25">
      <c r="A8638">
        <v>2010</v>
      </c>
      <c r="B8638">
        <v>10</v>
      </c>
      <c r="C8638">
        <v>2</v>
      </c>
      <c r="D8638">
        <v>21</v>
      </c>
      <c r="E8638" s="13">
        <v>16.100000000000001</v>
      </c>
      <c r="F8638" s="7">
        <f>(((20-15)/(MIN($E$2:$E$8761)-15))*Data[[#This Row],[temperatuur]])+18.151</f>
        <v>14.768647058823529</v>
      </c>
      <c r="G8638" s="7">
        <f>Data[[#This Row],[Tintern ]]-Data[[#This Row],[temperatuur]]</f>
        <v>-1.3313529411764726</v>
      </c>
      <c r="H8638" s="7">
        <f>ROUND(IF(Data[[#This Row],[deltaT]]&gt;0,(Data[[#This Row],[Tintern ]]-Data[[#This Row],[temperatuur]])*Uitgangspunten!$B$9,0),1)</f>
        <v>0</v>
      </c>
      <c r="I8638"/>
      <c r="J8638"/>
      <c r="K8638" s="6"/>
      <c r="O8638" s="5"/>
      <c r="P8638" s="8"/>
      <c r="U8638"/>
      <c r="V8638"/>
    </row>
    <row r="8639" spans="1:22" x14ac:dyDescent="0.25">
      <c r="A8639">
        <v>2010</v>
      </c>
      <c r="B8639">
        <v>10</v>
      </c>
      <c r="C8639">
        <v>2</v>
      </c>
      <c r="D8639">
        <v>22</v>
      </c>
      <c r="E8639" s="13">
        <v>16.2</v>
      </c>
      <c r="F8639" s="7">
        <f>(((20-15)/(MIN($E$2:$E$8761)-15))*Data[[#This Row],[temperatuur]])+18.151</f>
        <v>14.747638655462184</v>
      </c>
      <c r="G8639" s="7">
        <f>Data[[#This Row],[Tintern ]]-Data[[#This Row],[temperatuur]]</f>
        <v>-1.452361344537815</v>
      </c>
      <c r="H8639" s="7">
        <f>ROUND(IF(Data[[#This Row],[deltaT]]&gt;0,(Data[[#This Row],[Tintern ]]-Data[[#This Row],[temperatuur]])*Uitgangspunten!$B$9,0),1)</f>
        <v>0</v>
      </c>
      <c r="I8639"/>
      <c r="J8639"/>
      <c r="K8639" s="6"/>
      <c r="O8639" s="5"/>
      <c r="P8639" s="8"/>
      <c r="U8639"/>
      <c r="V8639"/>
    </row>
    <row r="8640" spans="1:22" x14ac:dyDescent="0.25">
      <c r="A8640">
        <v>2010</v>
      </c>
      <c r="B8640">
        <v>10</v>
      </c>
      <c r="C8640">
        <v>2</v>
      </c>
      <c r="D8640">
        <v>23</v>
      </c>
      <c r="E8640" s="13">
        <v>16.100000000000001</v>
      </c>
      <c r="F8640" s="7">
        <f>(((20-15)/(MIN($E$2:$E$8761)-15))*Data[[#This Row],[temperatuur]])+18.151</f>
        <v>14.768647058823529</v>
      </c>
      <c r="G8640" s="7">
        <f>Data[[#This Row],[Tintern ]]-Data[[#This Row],[temperatuur]]</f>
        <v>-1.3313529411764726</v>
      </c>
      <c r="H8640" s="7">
        <f>ROUND(IF(Data[[#This Row],[deltaT]]&gt;0,(Data[[#This Row],[Tintern ]]-Data[[#This Row],[temperatuur]])*Uitgangspunten!$B$9,0),1)</f>
        <v>0</v>
      </c>
      <c r="I8640"/>
      <c r="J8640"/>
      <c r="K8640" s="6"/>
      <c r="O8640" s="5"/>
      <c r="P8640" s="8"/>
      <c r="U8640"/>
      <c r="V8640"/>
    </row>
    <row r="8641" spans="1:22" x14ac:dyDescent="0.25">
      <c r="A8641">
        <v>2010</v>
      </c>
      <c r="B8641">
        <v>10</v>
      </c>
      <c r="C8641">
        <v>2</v>
      </c>
      <c r="D8641">
        <v>24</v>
      </c>
      <c r="E8641" s="13">
        <v>16.3</v>
      </c>
      <c r="F8641" s="7">
        <f>(((20-15)/(MIN($E$2:$E$8761)-15))*Data[[#This Row],[temperatuur]])+18.151</f>
        <v>14.72663025210084</v>
      </c>
      <c r="G8641" s="7">
        <f>Data[[#This Row],[Tintern ]]-Data[[#This Row],[temperatuur]]</f>
        <v>-1.5733697478991608</v>
      </c>
      <c r="H8641" s="7">
        <f>ROUND(IF(Data[[#This Row],[deltaT]]&gt;0,(Data[[#This Row],[Tintern ]]-Data[[#This Row],[temperatuur]])*Uitgangspunten!$B$9,0),1)</f>
        <v>0</v>
      </c>
      <c r="I8641"/>
      <c r="J8641"/>
      <c r="K8641" s="6"/>
      <c r="O8641" s="5"/>
      <c r="P8641" s="8"/>
      <c r="U8641"/>
      <c r="V8641"/>
    </row>
    <row r="8642" spans="1:22" x14ac:dyDescent="0.25">
      <c r="A8642">
        <v>2010</v>
      </c>
      <c r="B8642">
        <v>10</v>
      </c>
      <c r="C8642">
        <v>3</v>
      </c>
      <c r="D8642">
        <v>1</v>
      </c>
      <c r="E8642" s="13">
        <v>16.2</v>
      </c>
      <c r="F8642" s="7">
        <f>(((20-15)/(MIN($E$2:$E$8761)-15))*Data[[#This Row],[temperatuur]])+18.151</f>
        <v>14.747638655462184</v>
      </c>
      <c r="G8642" s="7">
        <f>Data[[#This Row],[Tintern ]]-Data[[#This Row],[temperatuur]]</f>
        <v>-1.452361344537815</v>
      </c>
      <c r="H8642" s="7">
        <f>ROUND(IF(Data[[#This Row],[deltaT]]&gt;0,(Data[[#This Row],[Tintern ]]-Data[[#This Row],[temperatuur]])*Uitgangspunten!$B$9,0),1)</f>
        <v>0</v>
      </c>
      <c r="I8642">
        <f>(MAX(E8618:E8641)+MIN(E8618:E8641))/20</f>
        <v>1.7600000000000002</v>
      </c>
      <c r="J8642"/>
      <c r="K8642" s="6"/>
      <c r="O8642" s="5"/>
      <c r="P8642" s="8"/>
      <c r="U8642"/>
      <c r="V8642"/>
    </row>
    <row r="8643" spans="1:22" x14ac:dyDescent="0.25">
      <c r="A8643">
        <v>2010</v>
      </c>
      <c r="B8643">
        <v>10</v>
      </c>
      <c r="C8643">
        <v>3</v>
      </c>
      <c r="D8643">
        <v>2</v>
      </c>
      <c r="E8643" s="13">
        <v>16.100000000000001</v>
      </c>
      <c r="F8643" s="7">
        <f>(((20-15)/(MIN($E$2:$E$8761)-15))*Data[[#This Row],[temperatuur]])+18.151</f>
        <v>14.768647058823529</v>
      </c>
      <c r="G8643" s="7">
        <f>Data[[#This Row],[Tintern ]]-Data[[#This Row],[temperatuur]]</f>
        <v>-1.3313529411764726</v>
      </c>
      <c r="H8643" s="7">
        <f>ROUND(IF(Data[[#This Row],[deltaT]]&gt;0,(Data[[#This Row],[Tintern ]]-Data[[#This Row],[temperatuur]])*Uitgangspunten!$B$9,0),1)</f>
        <v>0</v>
      </c>
      <c r="I8643"/>
      <c r="J8643"/>
      <c r="K8643" s="6"/>
      <c r="O8643" s="5"/>
      <c r="P8643" s="8"/>
      <c r="U8643"/>
      <c r="V8643"/>
    </row>
    <row r="8644" spans="1:22" x14ac:dyDescent="0.25">
      <c r="A8644">
        <v>2010</v>
      </c>
      <c r="B8644">
        <v>10</v>
      </c>
      <c r="C8644">
        <v>3</v>
      </c>
      <c r="D8644">
        <v>3</v>
      </c>
      <c r="E8644" s="13">
        <v>15.700000000000001</v>
      </c>
      <c r="F8644" s="7">
        <f>(((20-15)/(MIN($E$2:$E$8761)-15))*Data[[#This Row],[temperatuur]])+18.151</f>
        <v>14.852680672268907</v>
      </c>
      <c r="G8644" s="7">
        <f>Data[[#This Row],[Tintern ]]-Data[[#This Row],[temperatuur]]</f>
        <v>-0.84731932773109442</v>
      </c>
      <c r="H8644" s="7">
        <f>ROUND(IF(Data[[#This Row],[deltaT]]&gt;0,(Data[[#This Row],[Tintern ]]-Data[[#This Row],[temperatuur]])*Uitgangspunten!$B$9,0),1)</f>
        <v>0</v>
      </c>
      <c r="I8644"/>
      <c r="J8644"/>
      <c r="K8644" s="6"/>
      <c r="O8644" s="5"/>
      <c r="P8644" s="8"/>
      <c r="U8644"/>
      <c r="V8644"/>
    </row>
    <row r="8645" spans="1:22" x14ac:dyDescent="0.25">
      <c r="A8645">
        <v>2010</v>
      </c>
      <c r="B8645">
        <v>10</v>
      </c>
      <c r="C8645">
        <v>3</v>
      </c>
      <c r="D8645">
        <v>4</v>
      </c>
      <c r="E8645" s="13">
        <v>15.5</v>
      </c>
      <c r="F8645" s="7">
        <f>(((20-15)/(MIN($E$2:$E$8761)-15))*Data[[#This Row],[temperatuur]])+18.151</f>
        <v>14.894697478991596</v>
      </c>
      <c r="G8645" s="7">
        <f>Data[[#This Row],[Tintern ]]-Data[[#This Row],[temperatuur]]</f>
        <v>-0.60530252100840443</v>
      </c>
      <c r="H8645" s="7">
        <f>ROUND(IF(Data[[#This Row],[deltaT]]&gt;0,(Data[[#This Row],[Tintern ]]-Data[[#This Row],[temperatuur]])*Uitgangspunten!$B$9,0),1)</f>
        <v>0</v>
      </c>
      <c r="I8645"/>
      <c r="J8645"/>
      <c r="K8645" s="6"/>
      <c r="O8645" s="5"/>
      <c r="P8645" s="8"/>
      <c r="U8645"/>
      <c r="V8645"/>
    </row>
    <row r="8646" spans="1:22" x14ac:dyDescent="0.25">
      <c r="A8646">
        <v>2010</v>
      </c>
      <c r="B8646">
        <v>10</v>
      </c>
      <c r="C8646">
        <v>3</v>
      </c>
      <c r="D8646">
        <v>5</v>
      </c>
      <c r="E8646" s="13">
        <v>15.200000000000001</v>
      </c>
      <c r="F8646" s="7">
        <f>(((20-15)/(MIN($E$2:$E$8761)-15))*Data[[#This Row],[temperatuur]])+18.151</f>
        <v>14.957722689075631</v>
      </c>
      <c r="G8646" s="7">
        <f>Data[[#This Row],[Tintern ]]-Data[[#This Row],[temperatuur]]</f>
        <v>-0.24227731092437033</v>
      </c>
      <c r="H8646" s="7">
        <f>ROUND(IF(Data[[#This Row],[deltaT]]&gt;0,(Data[[#This Row],[Tintern ]]-Data[[#This Row],[temperatuur]])*Uitgangspunten!$B$9,0),1)</f>
        <v>0</v>
      </c>
      <c r="I8646"/>
      <c r="J8646"/>
      <c r="K8646" s="6"/>
      <c r="O8646" s="5"/>
      <c r="P8646" s="8"/>
      <c r="U8646"/>
      <c r="V8646"/>
    </row>
    <row r="8647" spans="1:22" x14ac:dyDescent="0.25">
      <c r="A8647">
        <v>2010</v>
      </c>
      <c r="B8647">
        <v>10</v>
      </c>
      <c r="C8647">
        <v>3</v>
      </c>
      <c r="D8647">
        <v>7</v>
      </c>
      <c r="E8647" s="13">
        <v>15.5</v>
      </c>
      <c r="F8647" s="7">
        <f>(((20-15)/(MIN($E$2:$E$8761)-15))*Data[[#This Row],[temperatuur]])+18.151</f>
        <v>14.894697478991596</v>
      </c>
      <c r="G8647" s="7">
        <f>Data[[#This Row],[Tintern ]]-Data[[#This Row],[temperatuur]]</f>
        <v>-0.60530252100840443</v>
      </c>
      <c r="H8647" s="7">
        <f>ROUND(IF(Data[[#This Row],[deltaT]]&gt;0,(Data[[#This Row],[Tintern ]]-Data[[#This Row],[temperatuur]])*Uitgangspunten!$B$9,0),1)</f>
        <v>0</v>
      </c>
      <c r="I8647"/>
      <c r="J8647"/>
      <c r="K8647" s="6"/>
      <c r="O8647" s="5"/>
      <c r="P8647" s="8"/>
      <c r="U8647"/>
      <c r="V8647"/>
    </row>
    <row r="8648" spans="1:22" x14ac:dyDescent="0.25">
      <c r="A8648">
        <v>2010</v>
      </c>
      <c r="B8648">
        <v>10</v>
      </c>
      <c r="C8648">
        <v>3</v>
      </c>
      <c r="D8648">
        <v>8</v>
      </c>
      <c r="E8648" s="13">
        <v>16.600000000000001</v>
      </c>
      <c r="F8648" s="7">
        <f>(((20-15)/(MIN($E$2:$E$8761)-15))*Data[[#This Row],[temperatuur]])+18.151</f>
        <v>14.663605042016806</v>
      </c>
      <c r="G8648" s="7">
        <f>Data[[#This Row],[Tintern ]]-Data[[#This Row],[temperatuur]]</f>
        <v>-1.9363949579831949</v>
      </c>
      <c r="H8648" s="7">
        <f>ROUND(IF(Data[[#This Row],[deltaT]]&gt;0,(Data[[#This Row],[Tintern ]]-Data[[#This Row],[temperatuur]])*Uitgangspunten!$B$9,0),1)</f>
        <v>0</v>
      </c>
      <c r="I8648"/>
      <c r="J8648"/>
      <c r="K8648" s="6"/>
      <c r="O8648" s="5"/>
      <c r="P8648" s="8"/>
      <c r="U8648"/>
      <c r="V8648"/>
    </row>
    <row r="8649" spans="1:22" x14ac:dyDescent="0.25">
      <c r="A8649">
        <v>2010</v>
      </c>
      <c r="B8649">
        <v>10</v>
      </c>
      <c r="C8649">
        <v>3</v>
      </c>
      <c r="D8649">
        <v>9</v>
      </c>
      <c r="E8649" s="13">
        <v>18.100000000000001</v>
      </c>
      <c r="F8649" s="7">
        <f>(((20-15)/(MIN($E$2:$E$8761)-15))*Data[[#This Row],[temperatuur]])+18.151</f>
        <v>14.348478991596638</v>
      </c>
      <c r="G8649" s="7">
        <f>Data[[#This Row],[Tintern ]]-Data[[#This Row],[temperatuur]]</f>
        <v>-3.7515210084033637</v>
      </c>
      <c r="H8649" s="7">
        <f>ROUND(IF(Data[[#This Row],[deltaT]]&gt;0,(Data[[#This Row],[Tintern ]]-Data[[#This Row],[temperatuur]])*Uitgangspunten!$B$9,0),1)</f>
        <v>0</v>
      </c>
      <c r="I8649"/>
      <c r="J8649"/>
      <c r="K8649" s="6"/>
      <c r="O8649" s="5"/>
      <c r="P8649" s="8"/>
      <c r="U8649"/>
      <c r="V8649"/>
    </row>
    <row r="8650" spans="1:22" x14ac:dyDescent="0.25">
      <c r="A8650">
        <v>2010</v>
      </c>
      <c r="B8650">
        <v>10</v>
      </c>
      <c r="C8650">
        <v>3</v>
      </c>
      <c r="D8650">
        <v>10</v>
      </c>
      <c r="E8650" s="13">
        <v>19.5</v>
      </c>
      <c r="F8650" s="7">
        <f>(((20-15)/(MIN($E$2:$E$8761)-15))*Data[[#This Row],[temperatuur]])+18.151</f>
        <v>14.054361344537815</v>
      </c>
      <c r="G8650" s="7">
        <f>Data[[#This Row],[Tintern ]]-Data[[#This Row],[temperatuur]]</f>
        <v>-5.4456386554621847</v>
      </c>
      <c r="H8650" s="7">
        <f>ROUND(IF(Data[[#This Row],[deltaT]]&gt;0,(Data[[#This Row],[Tintern ]]-Data[[#This Row],[temperatuur]])*Uitgangspunten!$B$9,0),1)</f>
        <v>0</v>
      </c>
      <c r="I8650"/>
      <c r="J8650"/>
      <c r="K8650" s="6"/>
      <c r="O8650" s="5"/>
      <c r="P8650" s="8"/>
      <c r="U8650"/>
      <c r="V8650"/>
    </row>
    <row r="8651" spans="1:22" x14ac:dyDescent="0.25">
      <c r="A8651">
        <v>2010</v>
      </c>
      <c r="B8651">
        <v>10</v>
      </c>
      <c r="C8651">
        <v>3</v>
      </c>
      <c r="D8651">
        <v>11</v>
      </c>
      <c r="E8651" s="13">
        <v>20.5</v>
      </c>
      <c r="F8651" s="7">
        <f>(((20-15)/(MIN($E$2:$E$8761)-15))*Data[[#This Row],[temperatuur]])+18.151</f>
        <v>13.844277310924369</v>
      </c>
      <c r="G8651" s="7">
        <f>Data[[#This Row],[Tintern ]]-Data[[#This Row],[temperatuur]]</f>
        <v>-6.6557226890756311</v>
      </c>
      <c r="H8651" s="7">
        <f>ROUND(IF(Data[[#This Row],[deltaT]]&gt;0,(Data[[#This Row],[Tintern ]]-Data[[#This Row],[temperatuur]])*Uitgangspunten!$B$9,0),1)</f>
        <v>0</v>
      </c>
      <c r="I8651"/>
      <c r="J8651"/>
      <c r="K8651" s="6"/>
      <c r="O8651" s="5"/>
      <c r="P8651" s="8"/>
      <c r="U8651"/>
      <c r="V8651"/>
    </row>
    <row r="8652" spans="1:22" x14ac:dyDescent="0.25">
      <c r="A8652">
        <v>2010</v>
      </c>
      <c r="B8652">
        <v>10</v>
      </c>
      <c r="C8652">
        <v>3</v>
      </c>
      <c r="D8652">
        <v>12</v>
      </c>
      <c r="E8652" s="13">
        <v>21.200000000000003</v>
      </c>
      <c r="F8652" s="7">
        <f>(((20-15)/(MIN($E$2:$E$8761)-15))*Data[[#This Row],[temperatuur]])+18.151</f>
        <v>13.697218487394956</v>
      </c>
      <c r="G8652" s="7">
        <f>Data[[#This Row],[Tintern ]]-Data[[#This Row],[temperatuur]]</f>
        <v>-7.502781512605047</v>
      </c>
      <c r="H8652" s="7">
        <f>ROUND(IF(Data[[#This Row],[deltaT]]&gt;0,(Data[[#This Row],[Tintern ]]-Data[[#This Row],[temperatuur]])*Uitgangspunten!$B$9,0),1)</f>
        <v>0</v>
      </c>
      <c r="I8652"/>
      <c r="J8652"/>
      <c r="K8652" s="6"/>
      <c r="O8652" s="5"/>
      <c r="P8652" s="8"/>
      <c r="U8652"/>
      <c r="V8652"/>
    </row>
    <row r="8653" spans="1:22" x14ac:dyDescent="0.25">
      <c r="A8653">
        <v>2010</v>
      </c>
      <c r="B8653">
        <v>10</v>
      </c>
      <c r="C8653">
        <v>3</v>
      </c>
      <c r="D8653">
        <v>13</v>
      </c>
      <c r="E8653" s="13">
        <v>21.8</v>
      </c>
      <c r="F8653" s="7">
        <f>(((20-15)/(MIN($E$2:$E$8761)-15))*Data[[#This Row],[temperatuur]])+18.151</f>
        <v>13.571168067226889</v>
      </c>
      <c r="G8653" s="7">
        <f>Data[[#This Row],[Tintern ]]-Data[[#This Row],[temperatuur]]</f>
        <v>-8.2288319327731116</v>
      </c>
      <c r="H8653" s="7">
        <f>ROUND(IF(Data[[#This Row],[deltaT]]&gt;0,(Data[[#This Row],[Tintern ]]-Data[[#This Row],[temperatuur]])*Uitgangspunten!$B$9,0),1)</f>
        <v>0</v>
      </c>
      <c r="I8653"/>
      <c r="J8653"/>
      <c r="K8653" s="6"/>
      <c r="O8653" s="5"/>
      <c r="P8653" s="8"/>
      <c r="U8653"/>
      <c r="V8653"/>
    </row>
    <row r="8654" spans="1:22" x14ac:dyDescent="0.25">
      <c r="A8654">
        <v>2010</v>
      </c>
      <c r="B8654">
        <v>10</v>
      </c>
      <c r="C8654">
        <v>3</v>
      </c>
      <c r="D8654">
        <v>14</v>
      </c>
      <c r="E8654" s="13">
        <v>21.6</v>
      </c>
      <c r="F8654" s="7">
        <f>(((20-15)/(MIN($E$2:$E$8761)-15))*Data[[#This Row],[temperatuur]])+18.151</f>
        <v>13.613184873949578</v>
      </c>
      <c r="G8654" s="7">
        <f>Data[[#This Row],[Tintern ]]-Data[[#This Row],[temperatuur]]</f>
        <v>-7.9868151260504234</v>
      </c>
      <c r="H8654" s="7">
        <f>ROUND(IF(Data[[#This Row],[deltaT]]&gt;0,(Data[[#This Row],[Tintern ]]-Data[[#This Row],[temperatuur]])*Uitgangspunten!$B$9,0),1)</f>
        <v>0</v>
      </c>
      <c r="I8654"/>
      <c r="J8654"/>
      <c r="K8654" s="6"/>
      <c r="O8654" s="5"/>
      <c r="P8654" s="8"/>
      <c r="U8654"/>
      <c r="V8654"/>
    </row>
    <row r="8655" spans="1:22" x14ac:dyDescent="0.25">
      <c r="A8655">
        <v>2010</v>
      </c>
      <c r="B8655">
        <v>10</v>
      </c>
      <c r="C8655">
        <v>3</v>
      </c>
      <c r="D8655">
        <v>15</v>
      </c>
      <c r="E8655" s="13">
        <v>22</v>
      </c>
      <c r="F8655" s="7">
        <f>(((20-15)/(MIN($E$2:$E$8761)-15))*Data[[#This Row],[temperatuur]])+18.151</f>
        <v>13.5291512605042</v>
      </c>
      <c r="G8655" s="7">
        <f>Data[[#This Row],[Tintern ]]-Data[[#This Row],[temperatuur]]</f>
        <v>-8.4708487394957999</v>
      </c>
      <c r="H8655" s="7">
        <f>ROUND(IF(Data[[#This Row],[deltaT]]&gt;0,(Data[[#This Row],[Tintern ]]-Data[[#This Row],[temperatuur]])*Uitgangspunten!$B$9,0),1)</f>
        <v>0</v>
      </c>
      <c r="I8655"/>
      <c r="J8655"/>
      <c r="K8655" s="6"/>
      <c r="O8655" s="5"/>
      <c r="P8655" s="8"/>
      <c r="U8655"/>
      <c r="V8655"/>
    </row>
    <row r="8656" spans="1:22" x14ac:dyDescent="0.25">
      <c r="A8656">
        <v>2010</v>
      </c>
      <c r="B8656">
        <v>10</v>
      </c>
      <c r="C8656">
        <v>3</v>
      </c>
      <c r="D8656">
        <v>16</v>
      </c>
      <c r="E8656" s="13">
        <v>21.400000000000002</v>
      </c>
      <c r="F8656" s="7">
        <f>(((20-15)/(MIN($E$2:$E$8761)-15))*Data[[#This Row],[temperatuur]])+18.151</f>
        <v>13.655201680672267</v>
      </c>
      <c r="G8656" s="7">
        <f>Data[[#This Row],[Tintern ]]-Data[[#This Row],[temperatuur]]</f>
        <v>-7.7447983193277352</v>
      </c>
      <c r="H8656" s="7">
        <f>ROUND(IF(Data[[#This Row],[deltaT]]&gt;0,(Data[[#This Row],[Tintern ]]-Data[[#This Row],[temperatuur]])*Uitgangspunten!$B$9,0),1)</f>
        <v>0</v>
      </c>
      <c r="I8656"/>
      <c r="J8656"/>
      <c r="K8656" s="6"/>
      <c r="O8656" s="5"/>
      <c r="P8656" s="8"/>
      <c r="U8656"/>
      <c r="V8656"/>
    </row>
    <row r="8657" spans="1:22" x14ac:dyDescent="0.25">
      <c r="A8657">
        <v>2010</v>
      </c>
      <c r="B8657">
        <v>10</v>
      </c>
      <c r="C8657">
        <v>3</v>
      </c>
      <c r="D8657">
        <v>17</v>
      </c>
      <c r="E8657" s="13">
        <v>20.200000000000003</v>
      </c>
      <c r="F8657" s="7">
        <f>(((20-15)/(MIN($E$2:$E$8761)-15))*Data[[#This Row],[temperatuur]])+18.151</f>
        <v>13.907302521008402</v>
      </c>
      <c r="G8657" s="7">
        <f>Data[[#This Row],[Tintern ]]-Data[[#This Row],[temperatuur]]</f>
        <v>-6.2926974789916006</v>
      </c>
      <c r="H8657" s="7">
        <f>ROUND(IF(Data[[#This Row],[deltaT]]&gt;0,(Data[[#This Row],[Tintern ]]-Data[[#This Row],[temperatuur]])*Uitgangspunten!$B$9,0),1)</f>
        <v>0</v>
      </c>
      <c r="I8657"/>
      <c r="J8657"/>
      <c r="K8657" s="6"/>
      <c r="O8657" s="5"/>
      <c r="P8657" s="8"/>
      <c r="U8657"/>
      <c r="V8657"/>
    </row>
    <row r="8658" spans="1:22" x14ac:dyDescent="0.25">
      <c r="A8658">
        <v>2010</v>
      </c>
      <c r="B8658">
        <v>10</v>
      </c>
      <c r="C8658">
        <v>3</v>
      </c>
      <c r="D8658">
        <v>18</v>
      </c>
      <c r="E8658" s="13">
        <v>19.3</v>
      </c>
      <c r="F8658" s="7">
        <f>(((20-15)/(MIN($E$2:$E$8761)-15))*Data[[#This Row],[temperatuur]])+18.151</f>
        <v>14.096378151260504</v>
      </c>
      <c r="G8658" s="7">
        <f>Data[[#This Row],[Tintern ]]-Data[[#This Row],[temperatuur]]</f>
        <v>-5.2036218487394965</v>
      </c>
      <c r="H8658" s="7">
        <f>ROUND(IF(Data[[#This Row],[deltaT]]&gt;0,(Data[[#This Row],[Tintern ]]-Data[[#This Row],[temperatuur]])*Uitgangspunten!$B$9,0),1)</f>
        <v>0</v>
      </c>
      <c r="I8658"/>
      <c r="J8658"/>
      <c r="K8658" s="6"/>
      <c r="O8658" s="5"/>
      <c r="P8658" s="8"/>
      <c r="U8658"/>
      <c r="V8658"/>
    </row>
    <row r="8659" spans="1:22" x14ac:dyDescent="0.25">
      <c r="A8659">
        <v>2010</v>
      </c>
      <c r="B8659">
        <v>10</v>
      </c>
      <c r="C8659">
        <v>3</v>
      </c>
      <c r="D8659">
        <v>19</v>
      </c>
      <c r="E8659" s="13">
        <v>18.8</v>
      </c>
      <c r="F8659" s="7">
        <f>(((20-15)/(MIN($E$2:$E$8761)-15))*Data[[#This Row],[temperatuur]])+18.151</f>
        <v>14.201420168067227</v>
      </c>
      <c r="G8659" s="7">
        <f>Data[[#This Row],[Tintern ]]-Data[[#This Row],[temperatuur]]</f>
        <v>-4.5985798319327742</v>
      </c>
      <c r="H8659" s="7">
        <f>ROUND(IF(Data[[#This Row],[deltaT]]&gt;0,(Data[[#This Row],[Tintern ]]-Data[[#This Row],[temperatuur]])*Uitgangspunten!$B$9,0),1)</f>
        <v>0</v>
      </c>
      <c r="I8659"/>
      <c r="J8659"/>
      <c r="K8659" s="6"/>
      <c r="O8659" s="5"/>
      <c r="P8659" s="8"/>
      <c r="U8659"/>
      <c r="V8659"/>
    </row>
    <row r="8660" spans="1:22" x14ac:dyDescent="0.25">
      <c r="A8660">
        <v>2010</v>
      </c>
      <c r="B8660">
        <v>10</v>
      </c>
      <c r="C8660">
        <v>3</v>
      </c>
      <c r="D8660">
        <v>20</v>
      </c>
      <c r="E8660" s="13">
        <v>18.100000000000001</v>
      </c>
      <c r="F8660" s="7">
        <f>(((20-15)/(MIN($E$2:$E$8761)-15))*Data[[#This Row],[temperatuur]])+18.151</f>
        <v>14.348478991596638</v>
      </c>
      <c r="G8660" s="7">
        <f>Data[[#This Row],[Tintern ]]-Data[[#This Row],[temperatuur]]</f>
        <v>-3.7515210084033637</v>
      </c>
      <c r="H8660" s="7">
        <f>ROUND(IF(Data[[#This Row],[deltaT]]&gt;0,(Data[[#This Row],[Tintern ]]-Data[[#This Row],[temperatuur]])*Uitgangspunten!$B$9,0),1)</f>
        <v>0</v>
      </c>
      <c r="I8660"/>
      <c r="J8660"/>
      <c r="K8660" s="6"/>
      <c r="O8660" s="5"/>
      <c r="P8660" s="8"/>
      <c r="U8660"/>
      <c r="V8660"/>
    </row>
    <row r="8661" spans="1:22" x14ac:dyDescent="0.25">
      <c r="A8661">
        <v>2010</v>
      </c>
      <c r="B8661">
        <v>10</v>
      </c>
      <c r="C8661">
        <v>3</v>
      </c>
      <c r="D8661">
        <v>21</v>
      </c>
      <c r="E8661" s="13">
        <v>17.600000000000001</v>
      </c>
      <c r="F8661" s="7">
        <f>(((20-15)/(MIN($E$2:$E$8761)-15))*Data[[#This Row],[temperatuur]])+18.151</f>
        <v>14.45352100840336</v>
      </c>
      <c r="G8661" s="7">
        <f>Data[[#This Row],[Tintern ]]-Data[[#This Row],[temperatuur]]</f>
        <v>-3.1464789915966414</v>
      </c>
      <c r="H8661" s="7">
        <f>ROUND(IF(Data[[#This Row],[deltaT]]&gt;0,(Data[[#This Row],[Tintern ]]-Data[[#This Row],[temperatuur]])*Uitgangspunten!$B$9,0),1)</f>
        <v>0</v>
      </c>
      <c r="I8661"/>
      <c r="J8661"/>
      <c r="K8661" s="6"/>
      <c r="O8661" s="5"/>
      <c r="P8661" s="8"/>
      <c r="U8661"/>
      <c r="V8661"/>
    </row>
    <row r="8662" spans="1:22" x14ac:dyDescent="0.25">
      <c r="A8662">
        <v>2010</v>
      </c>
      <c r="B8662">
        <v>10</v>
      </c>
      <c r="C8662">
        <v>3</v>
      </c>
      <c r="D8662">
        <v>22</v>
      </c>
      <c r="E8662" s="13">
        <v>17.5</v>
      </c>
      <c r="F8662" s="7">
        <f>(((20-15)/(MIN($E$2:$E$8761)-15))*Data[[#This Row],[temperatuur]])+18.151</f>
        <v>14.474529411764706</v>
      </c>
      <c r="G8662" s="7">
        <f>Data[[#This Row],[Tintern ]]-Data[[#This Row],[temperatuur]]</f>
        <v>-3.0254705882352937</v>
      </c>
      <c r="H8662" s="7">
        <f>ROUND(IF(Data[[#This Row],[deltaT]]&gt;0,(Data[[#This Row],[Tintern ]]-Data[[#This Row],[temperatuur]])*Uitgangspunten!$B$9,0),1)</f>
        <v>0</v>
      </c>
      <c r="I8662"/>
      <c r="J8662"/>
      <c r="K8662" s="6"/>
      <c r="O8662" s="5"/>
      <c r="P8662" s="8"/>
      <c r="U8662"/>
      <c r="V8662"/>
    </row>
    <row r="8663" spans="1:22" x14ac:dyDescent="0.25">
      <c r="A8663">
        <v>2010</v>
      </c>
      <c r="B8663">
        <v>10</v>
      </c>
      <c r="C8663">
        <v>3</v>
      </c>
      <c r="D8663">
        <v>23</v>
      </c>
      <c r="E8663" s="13">
        <v>17</v>
      </c>
      <c r="F8663" s="7">
        <f>(((20-15)/(MIN($E$2:$E$8761)-15))*Data[[#This Row],[temperatuur]])+18.151</f>
        <v>14.579571428571429</v>
      </c>
      <c r="G8663" s="7">
        <f>Data[[#This Row],[Tintern ]]-Data[[#This Row],[temperatuur]]</f>
        <v>-2.4204285714285714</v>
      </c>
      <c r="H8663" s="7">
        <f>ROUND(IF(Data[[#This Row],[deltaT]]&gt;0,(Data[[#This Row],[Tintern ]]-Data[[#This Row],[temperatuur]])*Uitgangspunten!$B$9,0),1)</f>
        <v>0</v>
      </c>
      <c r="I8663"/>
      <c r="J8663"/>
      <c r="K8663" s="6"/>
      <c r="O8663" s="5"/>
      <c r="P8663" s="8"/>
      <c r="U8663"/>
      <c r="V8663"/>
    </row>
    <row r="8664" spans="1:22" x14ac:dyDescent="0.25">
      <c r="A8664">
        <v>2010</v>
      </c>
      <c r="B8664">
        <v>10</v>
      </c>
      <c r="C8664">
        <v>3</v>
      </c>
      <c r="D8664">
        <v>24</v>
      </c>
      <c r="E8664" s="13">
        <v>15.9</v>
      </c>
      <c r="F8664" s="7">
        <f>(((20-15)/(MIN($E$2:$E$8761)-15))*Data[[#This Row],[temperatuur]])+18.151</f>
        <v>14.810663865546218</v>
      </c>
      <c r="G8664" s="7">
        <f>Data[[#This Row],[Tintern ]]-Data[[#This Row],[temperatuur]]</f>
        <v>-1.0893361344537826</v>
      </c>
      <c r="H8664" s="7">
        <f>ROUND(IF(Data[[#This Row],[deltaT]]&gt;0,(Data[[#This Row],[Tintern ]]-Data[[#This Row],[temperatuur]])*Uitgangspunten!$B$9,0),1)</f>
        <v>0</v>
      </c>
      <c r="I8664"/>
      <c r="J8664"/>
      <c r="K8664" s="6"/>
      <c r="O8664" s="5"/>
      <c r="P8664" s="8"/>
      <c r="U8664"/>
      <c r="V8664"/>
    </row>
    <row r="8665" spans="1:22" x14ac:dyDescent="0.25">
      <c r="A8665">
        <v>2010</v>
      </c>
      <c r="B8665">
        <v>10</v>
      </c>
      <c r="C8665">
        <v>4</v>
      </c>
      <c r="D8665">
        <v>7</v>
      </c>
      <c r="E8665" s="13">
        <v>15.9</v>
      </c>
      <c r="F8665" s="7">
        <f>(((20-15)/(MIN($E$2:$E$8761)-15))*Data[[#This Row],[temperatuur]])+18.151</f>
        <v>14.810663865546218</v>
      </c>
      <c r="G8665" s="7">
        <f>Data[[#This Row],[Tintern ]]-Data[[#This Row],[temperatuur]]</f>
        <v>-1.0893361344537826</v>
      </c>
      <c r="H8665" s="7">
        <f>ROUND(IF(Data[[#This Row],[deltaT]]&gt;0,(Data[[#This Row],[Tintern ]]-Data[[#This Row],[temperatuur]])*Uitgangspunten!$B$9,0),1)</f>
        <v>0</v>
      </c>
      <c r="I8665"/>
      <c r="J8665"/>
      <c r="K8665" s="6"/>
      <c r="O8665" s="5"/>
      <c r="P8665" s="8"/>
      <c r="U8665"/>
      <c r="V8665"/>
    </row>
    <row r="8666" spans="1:22" x14ac:dyDescent="0.25">
      <c r="A8666">
        <v>2010</v>
      </c>
      <c r="B8666">
        <v>10</v>
      </c>
      <c r="C8666">
        <v>4</v>
      </c>
      <c r="D8666">
        <v>8</v>
      </c>
      <c r="E8666" s="13">
        <v>16.8</v>
      </c>
      <c r="F8666" s="7">
        <f>(((20-15)/(MIN($E$2:$E$8761)-15))*Data[[#This Row],[temperatuur]])+18.151</f>
        <v>14.621588235294118</v>
      </c>
      <c r="G8666" s="7">
        <f>Data[[#This Row],[Tintern ]]-Data[[#This Row],[temperatuur]]</f>
        <v>-2.1784117647058832</v>
      </c>
      <c r="H8666" s="7">
        <f>ROUND(IF(Data[[#This Row],[deltaT]]&gt;0,(Data[[#This Row],[Tintern ]]-Data[[#This Row],[temperatuur]])*Uitgangspunten!$B$9,0),1)</f>
        <v>0</v>
      </c>
      <c r="I8666">
        <f>(MAX(E8642:E8665)+MIN(E8642:E8665))/20</f>
        <v>1.86</v>
      </c>
      <c r="J8666"/>
      <c r="K8666" s="6"/>
      <c r="O8666" s="5"/>
      <c r="P8666" s="8"/>
      <c r="U8666"/>
      <c r="V8666"/>
    </row>
    <row r="8667" spans="1:22" x14ac:dyDescent="0.25">
      <c r="A8667">
        <v>2010</v>
      </c>
      <c r="B8667">
        <v>10</v>
      </c>
      <c r="C8667">
        <v>4</v>
      </c>
      <c r="D8667">
        <v>9</v>
      </c>
      <c r="E8667" s="13">
        <v>18.5</v>
      </c>
      <c r="F8667" s="7">
        <f>(((20-15)/(MIN($E$2:$E$8761)-15))*Data[[#This Row],[temperatuur]])+18.151</f>
        <v>14.26444537815126</v>
      </c>
      <c r="G8667" s="7">
        <f>Data[[#This Row],[Tintern ]]-Data[[#This Row],[temperatuur]]</f>
        <v>-4.2355546218487401</v>
      </c>
      <c r="H8667" s="7">
        <f>ROUND(IF(Data[[#This Row],[deltaT]]&gt;0,(Data[[#This Row],[Tintern ]]-Data[[#This Row],[temperatuur]])*Uitgangspunten!$B$9,0),1)</f>
        <v>0</v>
      </c>
      <c r="I8667"/>
      <c r="J8667"/>
      <c r="K8667" s="6"/>
      <c r="O8667" s="5"/>
      <c r="P8667" s="8"/>
      <c r="U8667"/>
      <c r="V8667"/>
    </row>
    <row r="8668" spans="1:22" x14ac:dyDescent="0.25">
      <c r="A8668">
        <v>2010</v>
      </c>
      <c r="B8668">
        <v>10</v>
      </c>
      <c r="C8668">
        <v>4</v>
      </c>
      <c r="D8668">
        <v>10</v>
      </c>
      <c r="E8668" s="13">
        <v>18.7</v>
      </c>
      <c r="F8668" s="7">
        <f>(((20-15)/(MIN($E$2:$E$8761)-15))*Data[[#This Row],[temperatuur]])+18.151</f>
        <v>14.222428571428571</v>
      </c>
      <c r="G8668" s="7">
        <f>Data[[#This Row],[Tintern ]]-Data[[#This Row],[temperatuur]]</f>
        <v>-4.4775714285714283</v>
      </c>
      <c r="H8668" s="7">
        <f>ROUND(IF(Data[[#This Row],[deltaT]]&gt;0,(Data[[#This Row],[Tintern ]]-Data[[#This Row],[temperatuur]])*Uitgangspunten!$B$9,0),1)</f>
        <v>0</v>
      </c>
      <c r="I8668"/>
      <c r="J8668"/>
      <c r="K8668" s="6"/>
      <c r="O8668" s="5"/>
      <c r="P8668" s="8"/>
      <c r="U8668"/>
      <c r="V8668"/>
    </row>
    <row r="8669" spans="1:22" x14ac:dyDescent="0.25">
      <c r="A8669">
        <v>2010</v>
      </c>
      <c r="B8669">
        <v>10</v>
      </c>
      <c r="C8669">
        <v>4</v>
      </c>
      <c r="D8669">
        <v>11</v>
      </c>
      <c r="E8669" s="13">
        <v>20.200000000000003</v>
      </c>
      <c r="F8669" s="7">
        <f>(((20-15)/(MIN($E$2:$E$8761)-15))*Data[[#This Row],[temperatuur]])+18.151</f>
        <v>13.907302521008402</v>
      </c>
      <c r="G8669" s="7">
        <f>Data[[#This Row],[Tintern ]]-Data[[#This Row],[temperatuur]]</f>
        <v>-6.2926974789916006</v>
      </c>
      <c r="H8669" s="7">
        <f>ROUND(IF(Data[[#This Row],[deltaT]]&gt;0,(Data[[#This Row],[Tintern ]]-Data[[#This Row],[temperatuur]])*Uitgangspunten!$B$9,0),1)</f>
        <v>0</v>
      </c>
      <c r="I8669"/>
      <c r="J8669"/>
      <c r="K8669" s="6"/>
      <c r="O8669" s="5"/>
      <c r="P8669" s="8"/>
      <c r="U8669"/>
      <c r="V8669"/>
    </row>
    <row r="8670" spans="1:22" x14ac:dyDescent="0.25">
      <c r="A8670">
        <v>2010</v>
      </c>
      <c r="B8670">
        <v>10</v>
      </c>
      <c r="C8670">
        <v>4</v>
      </c>
      <c r="D8670">
        <v>12</v>
      </c>
      <c r="E8670" s="13">
        <v>21.200000000000003</v>
      </c>
      <c r="F8670" s="7">
        <f>(((20-15)/(MIN($E$2:$E$8761)-15))*Data[[#This Row],[temperatuur]])+18.151</f>
        <v>13.697218487394956</v>
      </c>
      <c r="G8670" s="7">
        <f>Data[[#This Row],[Tintern ]]-Data[[#This Row],[temperatuur]]</f>
        <v>-7.502781512605047</v>
      </c>
      <c r="H8670" s="7">
        <f>ROUND(IF(Data[[#This Row],[deltaT]]&gt;0,(Data[[#This Row],[Tintern ]]-Data[[#This Row],[temperatuur]])*Uitgangspunten!$B$9,0),1)</f>
        <v>0</v>
      </c>
      <c r="I8670"/>
      <c r="J8670"/>
      <c r="K8670" s="6"/>
      <c r="O8670" s="5"/>
      <c r="P8670" s="8"/>
      <c r="U8670"/>
      <c r="V8670"/>
    </row>
    <row r="8671" spans="1:22" x14ac:dyDescent="0.25">
      <c r="A8671">
        <v>2010</v>
      </c>
      <c r="B8671">
        <v>10</v>
      </c>
      <c r="C8671">
        <v>4</v>
      </c>
      <c r="D8671">
        <v>13</v>
      </c>
      <c r="E8671" s="13">
        <v>21</v>
      </c>
      <c r="F8671" s="7">
        <f>(((20-15)/(MIN($E$2:$E$8761)-15))*Data[[#This Row],[temperatuur]])+18.151</f>
        <v>13.739235294117647</v>
      </c>
      <c r="G8671" s="7">
        <f>Data[[#This Row],[Tintern ]]-Data[[#This Row],[temperatuur]]</f>
        <v>-7.2607647058823535</v>
      </c>
      <c r="H8671" s="7">
        <f>ROUND(IF(Data[[#This Row],[deltaT]]&gt;0,(Data[[#This Row],[Tintern ]]-Data[[#This Row],[temperatuur]])*Uitgangspunten!$B$9,0),1)</f>
        <v>0</v>
      </c>
      <c r="I8671"/>
      <c r="J8671"/>
      <c r="K8671" s="6"/>
      <c r="O8671" s="5"/>
      <c r="P8671" s="8"/>
      <c r="U8671"/>
      <c r="V8671"/>
    </row>
    <row r="8672" spans="1:22" x14ac:dyDescent="0.25">
      <c r="A8672">
        <v>2010</v>
      </c>
      <c r="B8672">
        <v>10</v>
      </c>
      <c r="C8672">
        <v>4</v>
      </c>
      <c r="D8672">
        <v>14</v>
      </c>
      <c r="E8672" s="13">
        <v>20.400000000000002</v>
      </c>
      <c r="F8672" s="7">
        <f>(((20-15)/(MIN($E$2:$E$8761)-15))*Data[[#This Row],[temperatuur]])+18.151</f>
        <v>13.865285714285713</v>
      </c>
      <c r="G8672" s="7">
        <f>Data[[#This Row],[Tintern ]]-Data[[#This Row],[temperatuur]]</f>
        <v>-6.5347142857142888</v>
      </c>
      <c r="H8672" s="7">
        <f>ROUND(IF(Data[[#This Row],[deltaT]]&gt;0,(Data[[#This Row],[Tintern ]]-Data[[#This Row],[temperatuur]])*Uitgangspunten!$B$9,0),1)</f>
        <v>0</v>
      </c>
      <c r="I8672"/>
      <c r="J8672"/>
      <c r="K8672" s="6"/>
      <c r="O8672" s="5"/>
      <c r="P8672" s="8"/>
      <c r="U8672"/>
      <c r="V8672"/>
    </row>
    <row r="8673" spans="1:22" x14ac:dyDescent="0.25">
      <c r="A8673">
        <v>2010</v>
      </c>
      <c r="B8673">
        <v>10</v>
      </c>
      <c r="C8673">
        <v>4</v>
      </c>
      <c r="D8673">
        <v>15</v>
      </c>
      <c r="E8673" s="13">
        <v>20.5</v>
      </c>
      <c r="F8673" s="7">
        <f>(((20-15)/(MIN($E$2:$E$8761)-15))*Data[[#This Row],[temperatuur]])+18.151</f>
        <v>13.844277310924369</v>
      </c>
      <c r="G8673" s="7">
        <f>Data[[#This Row],[Tintern ]]-Data[[#This Row],[temperatuur]]</f>
        <v>-6.6557226890756311</v>
      </c>
      <c r="H8673" s="7">
        <f>ROUND(IF(Data[[#This Row],[deltaT]]&gt;0,(Data[[#This Row],[Tintern ]]-Data[[#This Row],[temperatuur]])*Uitgangspunten!$B$9,0),1)</f>
        <v>0</v>
      </c>
      <c r="I8673"/>
      <c r="J8673"/>
      <c r="K8673" s="6"/>
      <c r="O8673" s="5"/>
      <c r="P8673" s="8"/>
      <c r="U8673"/>
      <c r="V8673"/>
    </row>
    <row r="8674" spans="1:22" x14ac:dyDescent="0.25">
      <c r="A8674">
        <v>2010</v>
      </c>
      <c r="B8674">
        <v>10</v>
      </c>
      <c r="C8674">
        <v>4</v>
      </c>
      <c r="D8674">
        <v>16</v>
      </c>
      <c r="E8674" s="13">
        <v>19.700000000000003</v>
      </c>
      <c r="F8674" s="7">
        <f>(((20-15)/(MIN($E$2:$E$8761)-15))*Data[[#This Row],[temperatuur]])+18.151</f>
        <v>14.012344537815125</v>
      </c>
      <c r="G8674" s="7">
        <f>Data[[#This Row],[Tintern ]]-Data[[#This Row],[temperatuur]]</f>
        <v>-5.6876554621848783</v>
      </c>
      <c r="H8674" s="7">
        <f>ROUND(IF(Data[[#This Row],[deltaT]]&gt;0,(Data[[#This Row],[Tintern ]]-Data[[#This Row],[temperatuur]])*Uitgangspunten!$B$9,0),1)</f>
        <v>0</v>
      </c>
      <c r="I8674"/>
      <c r="J8674"/>
      <c r="K8674" s="6"/>
      <c r="O8674" s="5"/>
      <c r="P8674" s="8"/>
      <c r="U8674"/>
      <c r="V8674"/>
    </row>
    <row r="8675" spans="1:22" x14ac:dyDescent="0.25">
      <c r="A8675">
        <v>2010</v>
      </c>
      <c r="B8675">
        <v>10</v>
      </c>
      <c r="C8675">
        <v>4</v>
      </c>
      <c r="D8675">
        <v>17</v>
      </c>
      <c r="E8675" s="13">
        <v>18.8</v>
      </c>
      <c r="F8675" s="7">
        <f>(((20-15)/(MIN($E$2:$E$8761)-15))*Data[[#This Row],[temperatuur]])+18.151</f>
        <v>14.201420168067227</v>
      </c>
      <c r="G8675" s="7">
        <f>Data[[#This Row],[Tintern ]]-Data[[#This Row],[temperatuur]]</f>
        <v>-4.5985798319327742</v>
      </c>
      <c r="H8675" s="7">
        <f>ROUND(IF(Data[[#This Row],[deltaT]]&gt;0,(Data[[#This Row],[Tintern ]]-Data[[#This Row],[temperatuur]])*Uitgangspunten!$B$9,0),1)</f>
        <v>0</v>
      </c>
      <c r="I8675"/>
      <c r="J8675"/>
      <c r="K8675" s="6"/>
      <c r="O8675" s="5"/>
      <c r="P8675" s="8"/>
      <c r="U8675"/>
      <c r="V8675"/>
    </row>
    <row r="8676" spans="1:22" x14ac:dyDescent="0.25">
      <c r="A8676">
        <v>2010</v>
      </c>
      <c r="B8676">
        <v>10</v>
      </c>
      <c r="C8676">
        <v>4</v>
      </c>
      <c r="D8676">
        <v>18</v>
      </c>
      <c r="E8676" s="13">
        <v>18.400000000000002</v>
      </c>
      <c r="F8676" s="7">
        <f>(((20-15)/(MIN($E$2:$E$8761)-15))*Data[[#This Row],[temperatuur]])+18.151</f>
        <v>14.285453781512604</v>
      </c>
      <c r="G8676" s="7">
        <f>Data[[#This Row],[Tintern ]]-Data[[#This Row],[temperatuur]]</f>
        <v>-4.1145462184873978</v>
      </c>
      <c r="H8676" s="7">
        <f>ROUND(IF(Data[[#This Row],[deltaT]]&gt;0,(Data[[#This Row],[Tintern ]]-Data[[#This Row],[temperatuur]])*Uitgangspunten!$B$9,0),1)</f>
        <v>0</v>
      </c>
      <c r="I8676"/>
      <c r="J8676"/>
      <c r="K8676" s="6"/>
      <c r="O8676" s="5"/>
      <c r="P8676" s="8"/>
      <c r="U8676"/>
      <c r="V8676"/>
    </row>
    <row r="8677" spans="1:22" x14ac:dyDescent="0.25">
      <c r="A8677">
        <v>2010</v>
      </c>
      <c r="B8677">
        <v>10</v>
      </c>
      <c r="C8677">
        <v>4</v>
      </c>
      <c r="D8677">
        <v>19</v>
      </c>
      <c r="E8677" s="13">
        <v>18.100000000000001</v>
      </c>
      <c r="F8677" s="7">
        <f>(((20-15)/(MIN($E$2:$E$8761)-15))*Data[[#This Row],[temperatuur]])+18.151</f>
        <v>14.348478991596638</v>
      </c>
      <c r="G8677" s="7">
        <f>Data[[#This Row],[Tintern ]]-Data[[#This Row],[temperatuur]]</f>
        <v>-3.7515210084033637</v>
      </c>
      <c r="H8677" s="7">
        <f>ROUND(IF(Data[[#This Row],[deltaT]]&gt;0,(Data[[#This Row],[Tintern ]]-Data[[#This Row],[temperatuur]])*Uitgangspunten!$B$9,0),1)</f>
        <v>0</v>
      </c>
      <c r="I8677"/>
      <c r="J8677"/>
      <c r="K8677" s="6"/>
      <c r="O8677" s="5"/>
      <c r="P8677" s="8"/>
      <c r="U8677"/>
      <c r="V8677"/>
    </row>
    <row r="8678" spans="1:22" x14ac:dyDescent="0.25">
      <c r="A8678">
        <v>2010</v>
      </c>
      <c r="B8678">
        <v>10</v>
      </c>
      <c r="C8678">
        <v>4</v>
      </c>
      <c r="D8678">
        <v>20</v>
      </c>
      <c r="E8678" s="13">
        <v>17.7</v>
      </c>
      <c r="F8678" s="7">
        <f>(((20-15)/(MIN($E$2:$E$8761)-15))*Data[[#This Row],[temperatuur]])+18.151</f>
        <v>14.432512605042017</v>
      </c>
      <c r="G8678" s="7">
        <f>Data[[#This Row],[Tintern ]]-Data[[#This Row],[temperatuur]]</f>
        <v>-3.2674873949579819</v>
      </c>
      <c r="H8678" s="7">
        <f>ROUND(IF(Data[[#This Row],[deltaT]]&gt;0,(Data[[#This Row],[Tintern ]]-Data[[#This Row],[temperatuur]])*Uitgangspunten!$B$9,0),1)</f>
        <v>0</v>
      </c>
      <c r="I8678"/>
      <c r="J8678"/>
      <c r="K8678" s="6"/>
      <c r="O8678" s="5"/>
      <c r="P8678" s="8"/>
      <c r="U8678"/>
      <c r="V8678"/>
    </row>
    <row r="8679" spans="1:22" x14ac:dyDescent="0.25">
      <c r="A8679">
        <v>2010</v>
      </c>
      <c r="B8679">
        <v>10</v>
      </c>
      <c r="C8679">
        <v>4</v>
      </c>
      <c r="D8679">
        <v>21</v>
      </c>
      <c r="E8679" s="13">
        <v>16.400000000000002</v>
      </c>
      <c r="F8679" s="7">
        <f>(((20-15)/(MIN($E$2:$E$8761)-15))*Data[[#This Row],[temperatuur]])+18.151</f>
        <v>14.705621848739495</v>
      </c>
      <c r="G8679" s="7">
        <f>Data[[#This Row],[Tintern ]]-Data[[#This Row],[temperatuur]]</f>
        <v>-1.6943781512605067</v>
      </c>
      <c r="H8679" s="7">
        <f>ROUND(IF(Data[[#This Row],[deltaT]]&gt;0,(Data[[#This Row],[Tintern ]]-Data[[#This Row],[temperatuur]])*Uitgangspunten!$B$9,0),1)</f>
        <v>0</v>
      </c>
      <c r="I8679"/>
      <c r="J8679"/>
      <c r="K8679" s="6"/>
      <c r="O8679" s="5"/>
      <c r="P8679" s="8"/>
      <c r="U8679"/>
      <c r="V8679"/>
    </row>
    <row r="8680" spans="1:22" x14ac:dyDescent="0.25">
      <c r="A8680">
        <v>2010</v>
      </c>
      <c r="B8680">
        <v>10</v>
      </c>
      <c r="C8680">
        <v>4</v>
      </c>
      <c r="D8680">
        <v>22</v>
      </c>
      <c r="E8680" s="13">
        <v>16.7</v>
      </c>
      <c r="F8680" s="7">
        <f>(((20-15)/(MIN($E$2:$E$8761)-15))*Data[[#This Row],[temperatuur]])+18.151</f>
        <v>14.642596638655462</v>
      </c>
      <c r="G8680" s="7">
        <f>Data[[#This Row],[Tintern ]]-Data[[#This Row],[temperatuur]]</f>
        <v>-2.0574033613445373</v>
      </c>
      <c r="H8680" s="7">
        <f>ROUND(IF(Data[[#This Row],[deltaT]]&gt;0,(Data[[#This Row],[Tintern ]]-Data[[#This Row],[temperatuur]])*Uitgangspunten!$B$9,0),1)</f>
        <v>0</v>
      </c>
      <c r="I8680"/>
      <c r="J8680"/>
      <c r="K8680" s="6"/>
      <c r="O8680" s="5"/>
      <c r="P8680" s="8"/>
      <c r="U8680"/>
      <c r="V8680"/>
    </row>
    <row r="8681" spans="1:22" x14ac:dyDescent="0.25">
      <c r="A8681">
        <v>2010</v>
      </c>
      <c r="B8681">
        <v>10</v>
      </c>
      <c r="C8681">
        <v>4</v>
      </c>
      <c r="D8681">
        <v>23</v>
      </c>
      <c r="E8681" s="13">
        <v>15.200000000000001</v>
      </c>
      <c r="F8681" s="7">
        <f>(((20-15)/(MIN($E$2:$E$8761)-15))*Data[[#This Row],[temperatuur]])+18.151</f>
        <v>14.957722689075631</v>
      </c>
      <c r="G8681" s="7">
        <f>Data[[#This Row],[Tintern ]]-Data[[#This Row],[temperatuur]]</f>
        <v>-0.24227731092437033</v>
      </c>
      <c r="H8681" s="7">
        <f>ROUND(IF(Data[[#This Row],[deltaT]]&gt;0,(Data[[#This Row],[Tintern ]]-Data[[#This Row],[temperatuur]])*Uitgangspunten!$B$9,0),1)</f>
        <v>0</v>
      </c>
      <c r="I8681"/>
      <c r="J8681"/>
      <c r="K8681" s="6"/>
      <c r="O8681" s="5"/>
      <c r="P8681" s="8"/>
      <c r="U8681"/>
      <c r="V8681"/>
    </row>
    <row r="8682" spans="1:22" x14ac:dyDescent="0.25">
      <c r="A8682">
        <v>2010</v>
      </c>
      <c r="B8682">
        <v>10</v>
      </c>
      <c r="C8682">
        <v>5</v>
      </c>
      <c r="D8682">
        <v>4</v>
      </c>
      <c r="E8682" s="13">
        <v>15.100000000000001</v>
      </c>
      <c r="F8682" s="7">
        <f>(((20-15)/(MIN($E$2:$E$8761)-15))*Data[[#This Row],[temperatuur]])+18.151</f>
        <v>14.978731092436973</v>
      </c>
      <c r="G8682" s="7">
        <f>Data[[#This Row],[Tintern ]]-Data[[#This Row],[temperatuur]]</f>
        <v>-0.12126890756302799</v>
      </c>
      <c r="H8682" s="7">
        <f>ROUND(IF(Data[[#This Row],[deltaT]]&gt;0,(Data[[#This Row],[Tintern ]]-Data[[#This Row],[temperatuur]])*Uitgangspunten!$B$9,0),1)</f>
        <v>0</v>
      </c>
      <c r="I8682"/>
      <c r="J8682"/>
      <c r="K8682" s="6"/>
      <c r="O8682" s="5"/>
      <c r="P8682" s="8"/>
      <c r="U8682"/>
      <c r="V8682"/>
    </row>
    <row r="8683" spans="1:22" x14ac:dyDescent="0.25">
      <c r="A8683">
        <v>2010</v>
      </c>
      <c r="B8683">
        <v>10</v>
      </c>
      <c r="C8683">
        <v>5</v>
      </c>
      <c r="D8683">
        <v>5</v>
      </c>
      <c r="E8683" s="13">
        <v>15.100000000000001</v>
      </c>
      <c r="F8683" s="7">
        <f>(((20-15)/(MIN($E$2:$E$8761)-15))*Data[[#This Row],[temperatuur]])+18.151</f>
        <v>14.978731092436973</v>
      </c>
      <c r="G8683" s="7">
        <f>Data[[#This Row],[Tintern ]]-Data[[#This Row],[temperatuur]]</f>
        <v>-0.12126890756302799</v>
      </c>
      <c r="H8683" s="7">
        <f>ROUND(IF(Data[[#This Row],[deltaT]]&gt;0,(Data[[#This Row],[Tintern ]]-Data[[#This Row],[temperatuur]])*Uitgangspunten!$B$9,0),1)</f>
        <v>0</v>
      </c>
      <c r="I8683"/>
      <c r="J8683"/>
      <c r="K8683" s="6"/>
      <c r="O8683" s="5"/>
      <c r="P8683" s="8"/>
      <c r="U8683"/>
      <c r="V8683"/>
    </row>
    <row r="8684" spans="1:22" x14ac:dyDescent="0.25">
      <c r="A8684">
        <v>2010</v>
      </c>
      <c r="B8684">
        <v>10</v>
      </c>
      <c r="C8684">
        <v>5</v>
      </c>
      <c r="D8684">
        <v>6</v>
      </c>
      <c r="E8684" s="13">
        <v>15.200000000000001</v>
      </c>
      <c r="F8684" s="7">
        <f>(((20-15)/(MIN($E$2:$E$8761)-15))*Data[[#This Row],[temperatuur]])+18.151</f>
        <v>14.957722689075631</v>
      </c>
      <c r="G8684" s="7">
        <f>Data[[#This Row],[Tintern ]]-Data[[#This Row],[temperatuur]]</f>
        <v>-0.24227731092437033</v>
      </c>
      <c r="H8684" s="7">
        <f>ROUND(IF(Data[[#This Row],[deltaT]]&gt;0,(Data[[#This Row],[Tintern ]]-Data[[#This Row],[temperatuur]])*Uitgangspunten!$B$9,0),1)</f>
        <v>0</v>
      </c>
      <c r="I8684"/>
      <c r="J8684"/>
      <c r="K8684" s="6"/>
      <c r="O8684" s="5"/>
      <c r="P8684" s="8"/>
      <c r="U8684"/>
      <c r="V8684"/>
    </row>
    <row r="8685" spans="1:22" x14ac:dyDescent="0.25">
      <c r="A8685">
        <v>2010</v>
      </c>
      <c r="B8685">
        <v>10</v>
      </c>
      <c r="C8685">
        <v>5</v>
      </c>
      <c r="D8685">
        <v>7</v>
      </c>
      <c r="E8685" s="13">
        <v>15.8</v>
      </c>
      <c r="F8685" s="7">
        <f>(((20-15)/(MIN($E$2:$E$8761)-15))*Data[[#This Row],[temperatuur]])+18.151</f>
        <v>14.831672268907562</v>
      </c>
      <c r="G8685" s="7">
        <f>Data[[#This Row],[Tintern ]]-Data[[#This Row],[temperatuur]]</f>
        <v>-0.96832773109243853</v>
      </c>
      <c r="H8685" s="7">
        <f>ROUND(IF(Data[[#This Row],[deltaT]]&gt;0,(Data[[#This Row],[Tintern ]]-Data[[#This Row],[temperatuur]])*Uitgangspunten!$B$9,0),1)</f>
        <v>0</v>
      </c>
      <c r="I8685"/>
      <c r="J8685"/>
      <c r="K8685" s="6"/>
      <c r="O8685" s="5"/>
      <c r="P8685" s="8"/>
      <c r="U8685"/>
      <c r="V8685"/>
    </row>
    <row r="8686" spans="1:22" x14ac:dyDescent="0.25">
      <c r="A8686">
        <v>2010</v>
      </c>
      <c r="B8686">
        <v>10</v>
      </c>
      <c r="C8686">
        <v>5</v>
      </c>
      <c r="D8686">
        <v>8</v>
      </c>
      <c r="E8686" s="13">
        <v>16</v>
      </c>
      <c r="F8686" s="7">
        <f>(((20-15)/(MIN($E$2:$E$8761)-15))*Data[[#This Row],[temperatuur]])+18.151</f>
        <v>14.789655462184873</v>
      </c>
      <c r="G8686" s="7">
        <f>Data[[#This Row],[Tintern ]]-Data[[#This Row],[temperatuur]]</f>
        <v>-1.2103445378151267</v>
      </c>
      <c r="H8686" s="7">
        <f>ROUND(IF(Data[[#This Row],[deltaT]]&gt;0,(Data[[#This Row],[Tintern ]]-Data[[#This Row],[temperatuur]])*Uitgangspunten!$B$9,0),1)</f>
        <v>0</v>
      </c>
      <c r="I8686"/>
      <c r="J8686"/>
      <c r="K8686" s="6"/>
      <c r="O8686" s="5"/>
      <c r="P8686" s="8"/>
      <c r="U8686"/>
      <c r="V8686"/>
    </row>
    <row r="8687" spans="1:22" x14ac:dyDescent="0.25">
      <c r="A8687">
        <v>2010</v>
      </c>
      <c r="B8687">
        <v>10</v>
      </c>
      <c r="C8687">
        <v>5</v>
      </c>
      <c r="D8687">
        <v>9</v>
      </c>
      <c r="E8687" s="13">
        <v>16.600000000000001</v>
      </c>
      <c r="F8687" s="7">
        <f>(((20-15)/(MIN($E$2:$E$8761)-15))*Data[[#This Row],[temperatuur]])+18.151</f>
        <v>14.663605042016806</v>
      </c>
      <c r="G8687" s="7">
        <f>Data[[#This Row],[Tintern ]]-Data[[#This Row],[temperatuur]]</f>
        <v>-1.9363949579831949</v>
      </c>
      <c r="H8687" s="7">
        <f>ROUND(IF(Data[[#This Row],[deltaT]]&gt;0,(Data[[#This Row],[Tintern ]]-Data[[#This Row],[temperatuur]])*Uitgangspunten!$B$9,0),1)</f>
        <v>0</v>
      </c>
      <c r="I8687"/>
      <c r="J8687"/>
      <c r="K8687" s="6"/>
      <c r="O8687" s="5"/>
      <c r="P8687" s="8"/>
      <c r="U8687"/>
      <c r="V8687"/>
    </row>
    <row r="8688" spans="1:22" x14ac:dyDescent="0.25">
      <c r="A8688">
        <v>2010</v>
      </c>
      <c r="B8688">
        <v>10</v>
      </c>
      <c r="C8688">
        <v>5</v>
      </c>
      <c r="D8688">
        <v>10</v>
      </c>
      <c r="E8688" s="13">
        <v>17.3</v>
      </c>
      <c r="F8688" s="7">
        <f>(((20-15)/(MIN($E$2:$E$8761)-15))*Data[[#This Row],[temperatuur]])+18.151</f>
        <v>14.516546218487395</v>
      </c>
      <c r="G8688" s="7">
        <f>Data[[#This Row],[Tintern ]]-Data[[#This Row],[temperatuur]]</f>
        <v>-2.7834537815126055</v>
      </c>
      <c r="H8688" s="7">
        <f>ROUND(IF(Data[[#This Row],[deltaT]]&gt;0,(Data[[#This Row],[Tintern ]]-Data[[#This Row],[temperatuur]])*Uitgangspunten!$B$9,0),1)</f>
        <v>0</v>
      </c>
      <c r="I8688"/>
      <c r="J8688"/>
      <c r="K8688" s="6"/>
      <c r="O8688" s="5"/>
      <c r="P8688" s="8"/>
      <c r="U8688"/>
      <c r="V8688"/>
    </row>
    <row r="8689" spans="1:22" x14ac:dyDescent="0.25">
      <c r="A8689">
        <v>2010</v>
      </c>
      <c r="B8689">
        <v>10</v>
      </c>
      <c r="C8689">
        <v>5</v>
      </c>
      <c r="D8689">
        <v>11</v>
      </c>
      <c r="E8689" s="13">
        <v>17.7</v>
      </c>
      <c r="F8689" s="7">
        <f>(((20-15)/(MIN($E$2:$E$8761)-15))*Data[[#This Row],[temperatuur]])+18.151</f>
        <v>14.432512605042017</v>
      </c>
      <c r="G8689" s="7">
        <f>Data[[#This Row],[Tintern ]]-Data[[#This Row],[temperatuur]]</f>
        <v>-3.2674873949579819</v>
      </c>
      <c r="H8689" s="7">
        <f>ROUND(IF(Data[[#This Row],[deltaT]]&gt;0,(Data[[#This Row],[Tintern ]]-Data[[#This Row],[temperatuur]])*Uitgangspunten!$B$9,0),1)</f>
        <v>0</v>
      </c>
      <c r="I8689"/>
      <c r="J8689"/>
      <c r="K8689" s="6"/>
      <c r="O8689" s="5"/>
      <c r="P8689" s="8"/>
      <c r="U8689"/>
      <c r="V8689"/>
    </row>
    <row r="8690" spans="1:22" x14ac:dyDescent="0.25">
      <c r="A8690">
        <v>2010</v>
      </c>
      <c r="B8690">
        <v>10</v>
      </c>
      <c r="C8690">
        <v>5</v>
      </c>
      <c r="D8690">
        <v>12</v>
      </c>
      <c r="E8690" s="13">
        <v>17.600000000000001</v>
      </c>
      <c r="F8690" s="7">
        <f>(((20-15)/(MIN($E$2:$E$8761)-15))*Data[[#This Row],[temperatuur]])+18.151</f>
        <v>14.45352100840336</v>
      </c>
      <c r="G8690" s="7">
        <f>Data[[#This Row],[Tintern ]]-Data[[#This Row],[temperatuur]]</f>
        <v>-3.1464789915966414</v>
      </c>
      <c r="H8690" s="7">
        <f>ROUND(IF(Data[[#This Row],[deltaT]]&gt;0,(Data[[#This Row],[Tintern ]]-Data[[#This Row],[temperatuur]])*Uitgangspunten!$B$9,0),1)</f>
        <v>0</v>
      </c>
      <c r="I8690">
        <f>(MAX(E8666:E8689)+MIN(E8666:E8689))/20</f>
        <v>1.8150000000000002</v>
      </c>
      <c r="J8690"/>
      <c r="K8690" s="6"/>
      <c r="O8690" s="5"/>
      <c r="P8690" s="8"/>
      <c r="U8690"/>
      <c r="V8690"/>
    </row>
    <row r="8691" spans="1:22" x14ac:dyDescent="0.25">
      <c r="A8691">
        <v>2010</v>
      </c>
      <c r="B8691">
        <v>10</v>
      </c>
      <c r="C8691">
        <v>5</v>
      </c>
      <c r="D8691">
        <v>13</v>
      </c>
      <c r="E8691" s="13">
        <v>17.600000000000001</v>
      </c>
      <c r="F8691" s="7">
        <f>(((20-15)/(MIN($E$2:$E$8761)-15))*Data[[#This Row],[temperatuur]])+18.151</f>
        <v>14.45352100840336</v>
      </c>
      <c r="G8691" s="7">
        <f>Data[[#This Row],[Tintern ]]-Data[[#This Row],[temperatuur]]</f>
        <v>-3.1464789915966414</v>
      </c>
      <c r="H8691" s="7">
        <f>ROUND(IF(Data[[#This Row],[deltaT]]&gt;0,(Data[[#This Row],[Tintern ]]-Data[[#This Row],[temperatuur]])*Uitgangspunten!$B$9,0),1)</f>
        <v>0</v>
      </c>
      <c r="I8691"/>
      <c r="J8691"/>
      <c r="K8691" s="6"/>
      <c r="O8691" s="5"/>
      <c r="P8691" s="8"/>
      <c r="U8691"/>
      <c r="V8691"/>
    </row>
    <row r="8692" spans="1:22" x14ac:dyDescent="0.25">
      <c r="A8692">
        <v>2010</v>
      </c>
      <c r="B8692">
        <v>10</v>
      </c>
      <c r="C8692">
        <v>5</v>
      </c>
      <c r="D8692">
        <v>14</v>
      </c>
      <c r="E8692" s="13">
        <v>19.400000000000002</v>
      </c>
      <c r="F8692" s="7">
        <f>(((20-15)/(MIN($E$2:$E$8761)-15))*Data[[#This Row],[temperatuur]])+18.151</f>
        <v>14.07536974789916</v>
      </c>
      <c r="G8692" s="7">
        <f>Data[[#This Row],[Tintern ]]-Data[[#This Row],[temperatuur]]</f>
        <v>-5.3246302521008424</v>
      </c>
      <c r="H8692" s="7">
        <f>ROUND(IF(Data[[#This Row],[deltaT]]&gt;0,(Data[[#This Row],[Tintern ]]-Data[[#This Row],[temperatuur]])*Uitgangspunten!$B$9,0),1)</f>
        <v>0</v>
      </c>
      <c r="I8692"/>
      <c r="J8692"/>
      <c r="K8692" s="6"/>
      <c r="O8692" s="5"/>
      <c r="P8692" s="8"/>
      <c r="U8692"/>
      <c r="V8692"/>
    </row>
    <row r="8693" spans="1:22" x14ac:dyDescent="0.25">
      <c r="A8693">
        <v>2010</v>
      </c>
      <c r="B8693">
        <v>10</v>
      </c>
      <c r="C8693">
        <v>5</v>
      </c>
      <c r="D8693">
        <v>15</v>
      </c>
      <c r="E8693" s="13">
        <v>18.900000000000002</v>
      </c>
      <c r="F8693" s="7">
        <f>(((20-15)/(MIN($E$2:$E$8761)-15))*Data[[#This Row],[temperatuur]])+18.151</f>
        <v>14.180411764705882</v>
      </c>
      <c r="G8693" s="7">
        <f>Data[[#This Row],[Tintern ]]-Data[[#This Row],[temperatuur]]</f>
        <v>-4.7195882352941201</v>
      </c>
      <c r="H8693" s="7">
        <f>ROUND(IF(Data[[#This Row],[deltaT]]&gt;0,(Data[[#This Row],[Tintern ]]-Data[[#This Row],[temperatuur]])*Uitgangspunten!$B$9,0),1)</f>
        <v>0</v>
      </c>
      <c r="I8693"/>
      <c r="J8693"/>
      <c r="K8693" s="6"/>
      <c r="O8693" s="5"/>
      <c r="P8693" s="8"/>
      <c r="U8693"/>
      <c r="V8693"/>
    </row>
    <row r="8694" spans="1:22" x14ac:dyDescent="0.25">
      <c r="A8694">
        <v>2010</v>
      </c>
      <c r="B8694">
        <v>10</v>
      </c>
      <c r="C8694">
        <v>5</v>
      </c>
      <c r="D8694">
        <v>16</v>
      </c>
      <c r="E8694" s="13">
        <v>18.5</v>
      </c>
      <c r="F8694" s="7">
        <f>(((20-15)/(MIN($E$2:$E$8761)-15))*Data[[#This Row],[temperatuur]])+18.151</f>
        <v>14.26444537815126</v>
      </c>
      <c r="G8694" s="7">
        <f>Data[[#This Row],[Tintern ]]-Data[[#This Row],[temperatuur]]</f>
        <v>-4.2355546218487401</v>
      </c>
      <c r="H8694" s="7">
        <f>ROUND(IF(Data[[#This Row],[deltaT]]&gt;0,(Data[[#This Row],[Tintern ]]-Data[[#This Row],[temperatuur]])*Uitgangspunten!$B$9,0),1)</f>
        <v>0</v>
      </c>
      <c r="I8694"/>
      <c r="J8694"/>
      <c r="K8694" s="6"/>
      <c r="O8694" s="5"/>
      <c r="P8694" s="8"/>
      <c r="U8694"/>
      <c r="V8694"/>
    </row>
    <row r="8695" spans="1:22" x14ac:dyDescent="0.25">
      <c r="A8695">
        <v>2010</v>
      </c>
      <c r="B8695">
        <v>10</v>
      </c>
      <c r="C8695">
        <v>5</v>
      </c>
      <c r="D8695">
        <v>17</v>
      </c>
      <c r="E8695" s="13">
        <v>17.8</v>
      </c>
      <c r="F8695" s="7">
        <f>(((20-15)/(MIN($E$2:$E$8761)-15))*Data[[#This Row],[temperatuur]])+18.151</f>
        <v>14.411504201680671</v>
      </c>
      <c r="G8695" s="7">
        <f>Data[[#This Row],[Tintern ]]-Data[[#This Row],[temperatuur]]</f>
        <v>-3.3884957983193296</v>
      </c>
      <c r="H8695" s="7">
        <f>ROUND(IF(Data[[#This Row],[deltaT]]&gt;0,(Data[[#This Row],[Tintern ]]-Data[[#This Row],[temperatuur]])*Uitgangspunten!$B$9,0),1)</f>
        <v>0</v>
      </c>
      <c r="I8695"/>
      <c r="J8695"/>
      <c r="K8695" s="6"/>
      <c r="O8695" s="5"/>
      <c r="P8695" s="8"/>
      <c r="U8695"/>
      <c r="V8695"/>
    </row>
    <row r="8696" spans="1:22" x14ac:dyDescent="0.25">
      <c r="A8696">
        <v>2010</v>
      </c>
      <c r="B8696">
        <v>10</v>
      </c>
      <c r="C8696">
        <v>5</v>
      </c>
      <c r="D8696">
        <v>18</v>
      </c>
      <c r="E8696" s="13">
        <v>17.5</v>
      </c>
      <c r="F8696" s="7">
        <f>(((20-15)/(MIN($E$2:$E$8761)-15))*Data[[#This Row],[temperatuur]])+18.151</f>
        <v>14.474529411764706</v>
      </c>
      <c r="G8696" s="7">
        <f>Data[[#This Row],[Tintern ]]-Data[[#This Row],[temperatuur]]</f>
        <v>-3.0254705882352937</v>
      </c>
      <c r="H8696" s="7">
        <f>ROUND(IF(Data[[#This Row],[deltaT]]&gt;0,(Data[[#This Row],[Tintern ]]-Data[[#This Row],[temperatuur]])*Uitgangspunten!$B$9,0),1)</f>
        <v>0</v>
      </c>
      <c r="I8696"/>
      <c r="J8696"/>
      <c r="K8696" s="6"/>
      <c r="O8696" s="5"/>
      <c r="P8696" s="8"/>
      <c r="U8696"/>
      <c r="V8696"/>
    </row>
    <row r="8697" spans="1:22" x14ac:dyDescent="0.25">
      <c r="A8697">
        <v>2010</v>
      </c>
      <c r="B8697">
        <v>10</v>
      </c>
      <c r="C8697">
        <v>5</v>
      </c>
      <c r="D8697">
        <v>19</v>
      </c>
      <c r="E8697" s="13">
        <v>17.7</v>
      </c>
      <c r="F8697" s="7">
        <f>(((20-15)/(MIN($E$2:$E$8761)-15))*Data[[#This Row],[temperatuur]])+18.151</f>
        <v>14.432512605042017</v>
      </c>
      <c r="G8697" s="7">
        <f>Data[[#This Row],[Tintern ]]-Data[[#This Row],[temperatuur]]</f>
        <v>-3.2674873949579819</v>
      </c>
      <c r="H8697" s="7">
        <f>ROUND(IF(Data[[#This Row],[deltaT]]&gt;0,(Data[[#This Row],[Tintern ]]-Data[[#This Row],[temperatuur]])*Uitgangspunten!$B$9,0),1)</f>
        <v>0</v>
      </c>
      <c r="I8697"/>
      <c r="J8697"/>
      <c r="K8697" s="6"/>
      <c r="O8697" s="5"/>
      <c r="P8697" s="8"/>
      <c r="U8697"/>
      <c r="V8697"/>
    </row>
    <row r="8698" spans="1:22" x14ac:dyDescent="0.25">
      <c r="A8698">
        <v>2010</v>
      </c>
      <c r="B8698">
        <v>10</v>
      </c>
      <c r="C8698">
        <v>5</v>
      </c>
      <c r="D8698">
        <v>20</v>
      </c>
      <c r="E8698" s="13">
        <v>17.3</v>
      </c>
      <c r="F8698" s="7">
        <f>(((20-15)/(MIN($E$2:$E$8761)-15))*Data[[#This Row],[temperatuur]])+18.151</f>
        <v>14.516546218487395</v>
      </c>
      <c r="G8698" s="7">
        <f>Data[[#This Row],[Tintern ]]-Data[[#This Row],[temperatuur]]</f>
        <v>-2.7834537815126055</v>
      </c>
      <c r="H8698" s="7">
        <f>ROUND(IF(Data[[#This Row],[deltaT]]&gt;0,(Data[[#This Row],[Tintern ]]-Data[[#This Row],[temperatuur]])*Uitgangspunten!$B$9,0),1)</f>
        <v>0</v>
      </c>
      <c r="I8698"/>
      <c r="J8698"/>
      <c r="K8698" s="6"/>
      <c r="O8698" s="5"/>
      <c r="P8698" s="8"/>
      <c r="U8698"/>
      <c r="V8698"/>
    </row>
    <row r="8699" spans="1:22" x14ac:dyDescent="0.25">
      <c r="A8699">
        <v>2010</v>
      </c>
      <c r="B8699">
        <v>10</v>
      </c>
      <c r="C8699">
        <v>5</v>
      </c>
      <c r="D8699">
        <v>21</v>
      </c>
      <c r="E8699" s="13">
        <v>17</v>
      </c>
      <c r="F8699" s="7">
        <f>(((20-15)/(MIN($E$2:$E$8761)-15))*Data[[#This Row],[temperatuur]])+18.151</f>
        <v>14.579571428571429</v>
      </c>
      <c r="G8699" s="7">
        <f>Data[[#This Row],[Tintern ]]-Data[[#This Row],[temperatuur]]</f>
        <v>-2.4204285714285714</v>
      </c>
      <c r="H8699" s="7">
        <f>ROUND(IF(Data[[#This Row],[deltaT]]&gt;0,(Data[[#This Row],[Tintern ]]-Data[[#This Row],[temperatuur]])*Uitgangspunten!$B$9,0),1)</f>
        <v>0</v>
      </c>
      <c r="I8699"/>
      <c r="J8699"/>
      <c r="K8699" s="6"/>
      <c r="O8699" s="5"/>
      <c r="P8699" s="8"/>
      <c r="U8699"/>
      <c r="V8699"/>
    </row>
    <row r="8700" spans="1:22" x14ac:dyDescent="0.25">
      <c r="A8700">
        <v>2010</v>
      </c>
      <c r="B8700">
        <v>10</v>
      </c>
      <c r="C8700">
        <v>5</v>
      </c>
      <c r="D8700">
        <v>22</v>
      </c>
      <c r="E8700" s="13">
        <v>16.8</v>
      </c>
      <c r="F8700" s="7">
        <f>(((20-15)/(MIN($E$2:$E$8761)-15))*Data[[#This Row],[temperatuur]])+18.151</f>
        <v>14.621588235294118</v>
      </c>
      <c r="G8700" s="7">
        <f>Data[[#This Row],[Tintern ]]-Data[[#This Row],[temperatuur]]</f>
        <v>-2.1784117647058832</v>
      </c>
      <c r="H8700" s="7">
        <f>ROUND(IF(Data[[#This Row],[deltaT]]&gt;0,(Data[[#This Row],[Tintern ]]-Data[[#This Row],[temperatuur]])*Uitgangspunten!$B$9,0),1)</f>
        <v>0</v>
      </c>
      <c r="I8700"/>
      <c r="J8700"/>
      <c r="K8700" s="6"/>
      <c r="O8700" s="5"/>
      <c r="P8700" s="8"/>
      <c r="U8700"/>
      <c r="V8700"/>
    </row>
    <row r="8701" spans="1:22" x14ac:dyDescent="0.25">
      <c r="A8701">
        <v>2010</v>
      </c>
      <c r="B8701">
        <v>10</v>
      </c>
      <c r="C8701">
        <v>5</v>
      </c>
      <c r="D8701">
        <v>23</v>
      </c>
      <c r="E8701" s="13">
        <v>16.5</v>
      </c>
      <c r="F8701" s="7">
        <f>(((20-15)/(MIN($E$2:$E$8761)-15))*Data[[#This Row],[temperatuur]])+18.151</f>
        <v>14.684613445378151</v>
      </c>
      <c r="G8701" s="7">
        <f>Data[[#This Row],[Tintern ]]-Data[[#This Row],[temperatuur]]</f>
        <v>-1.8153865546218491</v>
      </c>
      <c r="H8701" s="7">
        <f>ROUND(IF(Data[[#This Row],[deltaT]]&gt;0,(Data[[#This Row],[Tintern ]]-Data[[#This Row],[temperatuur]])*Uitgangspunten!$B$9,0),1)</f>
        <v>0</v>
      </c>
      <c r="I8701"/>
      <c r="J8701"/>
      <c r="K8701" s="6"/>
      <c r="O8701" s="5"/>
      <c r="P8701" s="8"/>
      <c r="U8701"/>
      <c r="V8701"/>
    </row>
    <row r="8702" spans="1:22" x14ac:dyDescent="0.25">
      <c r="A8702">
        <v>2010</v>
      </c>
      <c r="B8702">
        <v>10</v>
      </c>
      <c r="C8702">
        <v>5</v>
      </c>
      <c r="D8702">
        <v>24</v>
      </c>
      <c r="E8702" s="13">
        <v>16.2</v>
      </c>
      <c r="F8702" s="7">
        <f>(((20-15)/(MIN($E$2:$E$8761)-15))*Data[[#This Row],[temperatuur]])+18.151</f>
        <v>14.747638655462184</v>
      </c>
      <c r="G8702" s="7">
        <f>Data[[#This Row],[Tintern ]]-Data[[#This Row],[temperatuur]]</f>
        <v>-1.452361344537815</v>
      </c>
      <c r="H8702" s="7">
        <f>ROUND(IF(Data[[#This Row],[deltaT]]&gt;0,(Data[[#This Row],[Tintern ]]-Data[[#This Row],[temperatuur]])*Uitgangspunten!$B$9,0),1)</f>
        <v>0</v>
      </c>
      <c r="I8702"/>
      <c r="J8702"/>
      <c r="K8702" s="6"/>
      <c r="O8702" s="5"/>
      <c r="P8702" s="8"/>
      <c r="U8702"/>
      <c r="V8702"/>
    </row>
    <row r="8703" spans="1:22" x14ac:dyDescent="0.25">
      <c r="A8703">
        <v>2010</v>
      </c>
      <c r="B8703">
        <v>10</v>
      </c>
      <c r="C8703">
        <v>6</v>
      </c>
      <c r="D8703">
        <v>1</v>
      </c>
      <c r="E8703" s="13">
        <v>16.100000000000001</v>
      </c>
      <c r="F8703" s="7">
        <f>(((20-15)/(MIN($E$2:$E$8761)-15))*Data[[#This Row],[temperatuur]])+18.151</f>
        <v>14.768647058823529</v>
      </c>
      <c r="G8703" s="7">
        <f>Data[[#This Row],[Tintern ]]-Data[[#This Row],[temperatuur]]</f>
        <v>-1.3313529411764726</v>
      </c>
      <c r="H8703" s="7">
        <f>ROUND(IF(Data[[#This Row],[deltaT]]&gt;0,(Data[[#This Row],[Tintern ]]-Data[[#This Row],[temperatuur]])*Uitgangspunten!$B$9,0),1)</f>
        <v>0</v>
      </c>
      <c r="I8703"/>
      <c r="J8703"/>
      <c r="K8703" s="6"/>
      <c r="O8703" s="5"/>
      <c r="P8703" s="8"/>
      <c r="U8703"/>
      <c r="V8703"/>
    </row>
    <row r="8704" spans="1:22" x14ac:dyDescent="0.25">
      <c r="A8704">
        <v>2010</v>
      </c>
      <c r="B8704">
        <v>10</v>
      </c>
      <c r="C8704">
        <v>6</v>
      </c>
      <c r="D8704">
        <v>2</v>
      </c>
      <c r="E8704" s="13">
        <v>16.100000000000001</v>
      </c>
      <c r="F8704" s="7">
        <f>(((20-15)/(MIN($E$2:$E$8761)-15))*Data[[#This Row],[temperatuur]])+18.151</f>
        <v>14.768647058823529</v>
      </c>
      <c r="G8704" s="7">
        <f>Data[[#This Row],[Tintern ]]-Data[[#This Row],[temperatuur]]</f>
        <v>-1.3313529411764726</v>
      </c>
      <c r="H8704" s="7">
        <f>ROUND(IF(Data[[#This Row],[deltaT]]&gt;0,(Data[[#This Row],[Tintern ]]-Data[[#This Row],[temperatuur]])*Uitgangspunten!$B$9,0),1)</f>
        <v>0</v>
      </c>
      <c r="I8704"/>
      <c r="J8704"/>
      <c r="K8704" s="6"/>
      <c r="O8704" s="5"/>
      <c r="P8704" s="8"/>
      <c r="U8704"/>
      <c r="V8704"/>
    </row>
    <row r="8705" spans="1:22" x14ac:dyDescent="0.25">
      <c r="A8705">
        <v>2010</v>
      </c>
      <c r="B8705">
        <v>10</v>
      </c>
      <c r="C8705">
        <v>6</v>
      </c>
      <c r="D8705">
        <v>3</v>
      </c>
      <c r="E8705" s="13">
        <v>16.100000000000001</v>
      </c>
      <c r="F8705" s="7">
        <f>(((20-15)/(MIN($E$2:$E$8761)-15))*Data[[#This Row],[temperatuur]])+18.151</f>
        <v>14.768647058823529</v>
      </c>
      <c r="G8705" s="7">
        <f>Data[[#This Row],[Tintern ]]-Data[[#This Row],[temperatuur]]</f>
        <v>-1.3313529411764726</v>
      </c>
      <c r="H8705" s="7">
        <f>ROUND(IF(Data[[#This Row],[deltaT]]&gt;0,(Data[[#This Row],[Tintern ]]-Data[[#This Row],[temperatuur]])*Uitgangspunten!$B$9,0),1)</f>
        <v>0</v>
      </c>
      <c r="I8705"/>
      <c r="J8705"/>
      <c r="K8705" s="6"/>
      <c r="O8705" s="5"/>
      <c r="P8705" s="8"/>
      <c r="U8705"/>
      <c r="V8705"/>
    </row>
    <row r="8706" spans="1:22" x14ac:dyDescent="0.25">
      <c r="A8706">
        <v>2010</v>
      </c>
      <c r="B8706">
        <v>10</v>
      </c>
      <c r="C8706">
        <v>6</v>
      </c>
      <c r="D8706">
        <v>4</v>
      </c>
      <c r="E8706" s="13">
        <v>15.9</v>
      </c>
      <c r="F8706" s="7">
        <f>(((20-15)/(MIN($E$2:$E$8761)-15))*Data[[#This Row],[temperatuur]])+18.151</f>
        <v>14.810663865546218</v>
      </c>
      <c r="G8706" s="7">
        <f>Data[[#This Row],[Tintern ]]-Data[[#This Row],[temperatuur]]</f>
        <v>-1.0893361344537826</v>
      </c>
      <c r="H8706" s="7">
        <f>ROUND(IF(Data[[#This Row],[deltaT]]&gt;0,(Data[[#This Row],[Tintern ]]-Data[[#This Row],[temperatuur]])*Uitgangspunten!$B$9,0),1)</f>
        <v>0</v>
      </c>
      <c r="I8706"/>
      <c r="J8706"/>
      <c r="K8706" s="6"/>
      <c r="O8706" s="5"/>
      <c r="P8706" s="8"/>
      <c r="U8706"/>
      <c r="V8706"/>
    </row>
    <row r="8707" spans="1:22" x14ac:dyDescent="0.25">
      <c r="A8707">
        <v>2010</v>
      </c>
      <c r="B8707">
        <v>10</v>
      </c>
      <c r="C8707">
        <v>6</v>
      </c>
      <c r="D8707">
        <v>5</v>
      </c>
      <c r="E8707" s="13">
        <v>15.8</v>
      </c>
      <c r="F8707" s="7">
        <f>(((20-15)/(MIN($E$2:$E$8761)-15))*Data[[#This Row],[temperatuur]])+18.151</f>
        <v>14.831672268907562</v>
      </c>
      <c r="G8707" s="7">
        <f>Data[[#This Row],[Tintern ]]-Data[[#This Row],[temperatuur]]</f>
        <v>-0.96832773109243853</v>
      </c>
      <c r="H8707" s="7">
        <f>ROUND(IF(Data[[#This Row],[deltaT]]&gt;0,(Data[[#This Row],[Tintern ]]-Data[[#This Row],[temperatuur]])*Uitgangspunten!$B$9,0),1)</f>
        <v>0</v>
      </c>
      <c r="I8707"/>
      <c r="J8707"/>
      <c r="K8707" s="6"/>
      <c r="O8707" s="5"/>
      <c r="P8707" s="8"/>
      <c r="U8707"/>
      <c r="V8707"/>
    </row>
    <row r="8708" spans="1:22" x14ac:dyDescent="0.25">
      <c r="A8708">
        <v>2010</v>
      </c>
      <c r="B8708">
        <v>10</v>
      </c>
      <c r="C8708">
        <v>6</v>
      </c>
      <c r="D8708">
        <v>6</v>
      </c>
      <c r="E8708" s="13">
        <v>16.2</v>
      </c>
      <c r="F8708" s="7">
        <f>(((20-15)/(MIN($E$2:$E$8761)-15))*Data[[#This Row],[temperatuur]])+18.151</f>
        <v>14.747638655462184</v>
      </c>
      <c r="G8708" s="7">
        <f>Data[[#This Row],[Tintern ]]-Data[[#This Row],[temperatuur]]</f>
        <v>-1.452361344537815</v>
      </c>
      <c r="H8708" s="7">
        <f>ROUND(IF(Data[[#This Row],[deltaT]]&gt;0,(Data[[#This Row],[Tintern ]]-Data[[#This Row],[temperatuur]])*Uitgangspunten!$B$9,0),1)</f>
        <v>0</v>
      </c>
      <c r="I8708"/>
      <c r="J8708"/>
      <c r="K8708" s="6"/>
      <c r="O8708" s="5"/>
      <c r="P8708" s="8"/>
      <c r="U8708"/>
      <c r="V8708"/>
    </row>
    <row r="8709" spans="1:22" x14ac:dyDescent="0.25">
      <c r="A8709">
        <v>2010</v>
      </c>
      <c r="B8709">
        <v>10</v>
      </c>
      <c r="C8709">
        <v>6</v>
      </c>
      <c r="D8709">
        <v>7</v>
      </c>
      <c r="E8709" s="13">
        <v>16.5</v>
      </c>
      <c r="F8709" s="7">
        <f>(((20-15)/(MIN($E$2:$E$8761)-15))*Data[[#This Row],[temperatuur]])+18.151</f>
        <v>14.684613445378151</v>
      </c>
      <c r="G8709" s="7">
        <f>Data[[#This Row],[Tintern ]]-Data[[#This Row],[temperatuur]]</f>
        <v>-1.8153865546218491</v>
      </c>
      <c r="H8709" s="7">
        <f>ROUND(IF(Data[[#This Row],[deltaT]]&gt;0,(Data[[#This Row],[Tintern ]]-Data[[#This Row],[temperatuur]])*Uitgangspunten!$B$9,0),1)</f>
        <v>0</v>
      </c>
      <c r="I8709"/>
      <c r="J8709"/>
      <c r="K8709" s="6"/>
      <c r="O8709" s="5"/>
      <c r="P8709" s="8"/>
      <c r="U8709"/>
      <c r="V8709"/>
    </row>
    <row r="8710" spans="1:22" x14ac:dyDescent="0.25">
      <c r="A8710">
        <v>2010</v>
      </c>
      <c r="B8710">
        <v>10</v>
      </c>
      <c r="C8710">
        <v>6</v>
      </c>
      <c r="D8710">
        <v>8</v>
      </c>
      <c r="E8710" s="13">
        <v>16.600000000000001</v>
      </c>
      <c r="F8710" s="7">
        <f>(((20-15)/(MIN($E$2:$E$8761)-15))*Data[[#This Row],[temperatuur]])+18.151</f>
        <v>14.663605042016806</v>
      </c>
      <c r="G8710" s="7">
        <f>Data[[#This Row],[Tintern ]]-Data[[#This Row],[temperatuur]]</f>
        <v>-1.9363949579831949</v>
      </c>
      <c r="H8710" s="7">
        <f>ROUND(IF(Data[[#This Row],[deltaT]]&gt;0,(Data[[#This Row],[Tintern ]]-Data[[#This Row],[temperatuur]])*Uitgangspunten!$B$9,0),1)</f>
        <v>0</v>
      </c>
      <c r="I8710"/>
      <c r="J8710"/>
      <c r="K8710" s="6"/>
      <c r="O8710" s="5"/>
      <c r="P8710" s="8"/>
      <c r="U8710"/>
      <c r="V8710"/>
    </row>
    <row r="8711" spans="1:22" x14ac:dyDescent="0.25">
      <c r="A8711">
        <v>2010</v>
      </c>
      <c r="B8711">
        <v>10</v>
      </c>
      <c r="C8711">
        <v>6</v>
      </c>
      <c r="D8711">
        <v>9</v>
      </c>
      <c r="E8711" s="13">
        <v>17.5</v>
      </c>
      <c r="F8711" s="7">
        <f>(((20-15)/(MIN($E$2:$E$8761)-15))*Data[[#This Row],[temperatuur]])+18.151</f>
        <v>14.474529411764706</v>
      </c>
      <c r="G8711" s="7">
        <f>Data[[#This Row],[Tintern ]]-Data[[#This Row],[temperatuur]]</f>
        <v>-3.0254705882352937</v>
      </c>
      <c r="H8711" s="7">
        <f>ROUND(IF(Data[[#This Row],[deltaT]]&gt;0,(Data[[#This Row],[Tintern ]]-Data[[#This Row],[temperatuur]])*Uitgangspunten!$B$9,0),1)</f>
        <v>0</v>
      </c>
      <c r="I8711"/>
      <c r="J8711"/>
      <c r="K8711" s="6"/>
      <c r="O8711" s="5"/>
      <c r="P8711" s="8"/>
      <c r="U8711"/>
      <c r="V8711"/>
    </row>
    <row r="8712" spans="1:22" x14ac:dyDescent="0.25">
      <c r="A8712">
        <v>2010</v>
      </c>
      <c r="B8712">
        <v>10</v>
      </c>
      <c r="C8712">
        <v>6</v>
      </c>
      <c r="D8712">
        <v>10</v>
      </c>
      <c r="E8712" s="13">
        <v>17.7</v>
      </c>
      <c r="F8712" s="7">
        <f>(((20-15)/(MIN($E$2:$E$8761)-15))*Data[[#This Row],[temperatuur]])+18.151</f>
        <v>14.432512605042017</v>
      </c>
      <c r="G8712" s="7">
        <f>Data[[#This Row],[Tintern ]]-Data[[#This Row],[temperatuur]]</f>
        <v>-3.2674873949579819</v>
      </c>
      <c r="H8712" s="7">
        <f>ROUND(IF(Data[[#This Row],[deltaT]]&gt;0,(Data[[#This Row],[Tintern ]]-Data[[#This Row],[temperatuur]])*Uitgangspunten!$B$9,0),1)</f>
        <v>0</v>
      </c>
      <c r="I8712"/>
      <c r="J8712"/>
      <c r="K8712" s="6"/>
      <c r="O8712" s="5"/>
      <c r="P8712" s="8"/>
      <c r="U8712"/>
      <c r="V8712"/>
    </row>
    <row r="8713" spans="1:22" x14ac:dyDescent="0.25">
      <c r="A8713">
        <v>2010</v>
      </c>
      <c r="B8713">
        <v>10</v>
      </c>
      <c r="C8713">
        <v>6</v>
      </c>
      <c r="D8713">
        <v>11</v>
      </c>
      <c r="E8713" s="13">
        <v>18.100000000000001</v>
      </c>
      <c r="F8713" s="7">
        <f>(((20-15)/(MIN($E$2:$E$8761)-15))*Data[[#This Row],[temperatuur]])+18.151</f>
        <v>14.348478991596638</v>
      </c>
      <c r="G8713" s="7">
        <f>Data[[#This Row],[Tintern ]]-Data[[#This Row],[temperatuur]]</f>
        <v>-3.7515210084033637</v>
      </c>
      <c r="H8713" s="7">
        <f>ROUND(IF(Data[[#This Row],[deltaT]]&gt;0,(Data[[#This Row],[Tintern ]]-Data[[#This Row],[temperatuur]])*Uitgangspunten!$B$9,0),1)</f>
        <v>0</v>
      </c>
      <c r="I8713"/>
      <c r="J8713"/>
      <c r="K8713" s="6"/>
      <c r="O8713" s="5"/>
      <c r="P8713" s="8"/>
      <c r="U8713"/>
      <c r="V8713"/>
    </row>
    <row r="8714" spans="1:22" x14ac:dyDescent="0.25">
      <c r="A8714">
        <v>2010</v>
      </c>
      <c r="B8714">
        <v>10</v>
      </c>
      <c r="C8714">
        <v>6</v>
      </c>
      <c r="D8714">
        <v>12</v>
      </c>
      <c r="E8714" s="13">
        <v>19.100000000000001</v>
      </c>
      <c r="F8714" s="7">
        <f>(((20-15)/(MIN($E$2:$E$8761)-15))*Data[[#This Row],[temperatuur]])+18.151</f>
        <v>14.138394957983193</v>
      </c>
      <c r="G8714" s="7">
        <f>Data[[#This Row],[Tintern ]]-Data[[#This Row],[temperatuur]]</f>
        <v>-4.9616050420168083</v>
      </c>
      <c r="H8714" s="7">
        <f>ROUND(IF(Data[[#This Row],[deltaT]]&gt;0,(Data[[#This Row],[Tintern ]]-Data[[#This Row],[temperatuur]])*Uitgangspunten!$B$9,0),1)</f>
        <v>0</v>
      </c>
      <c r="I8714">
        <f>(MAX(E8690:E8713)+MIN(E8690:E8713))/20</f>
        <v>1.7600000000000002</v>
      </c>
      <c r="J8714"/>
      <c r="K8714" s="6"/>
      <c r="O8714" s="5"/>
      <c r="P8714" s="8"/>
      <c r="U8714"/>
      <c r="V8714"/>
    </row>
    <row r="8715" spans="1:22" x14ac:dyDescent="0.25">
      <c r="A8715">
        <v>2010</v>
      </c>
      <c r="B8715">
        <v>10</v>
      </c>
      <c r="C8715">
        <v>6</v>
      </c>
      <c r="D8715">
        <v>13</v>
      </c>
      <c r="E8715" s="13">
        <v>18.5</v>
      </c>
      <c r="F8715" s="7">
        <f>(((20-15)/(MIN($E$2:$E$8761)-15))*Data[[#This Row],[temperatuur]])+18.151</f>
        <v>14.26444537815126</v>
      </c>
      <c r="G8715" s="7">
        <f>Data[[#This Row],[Tintern ]]-Data[[#This Row],[temperatuur]]</f>
        <v>-4.2355546218487401</v>
      </c>
      <c r="H8715" s="7">
        <f>ROUND(IF(Data[[#This Row],[deltaT]]&gt;0,(Data[[#This Row],[Tintern ]]-Data[[#This Row],[temperatuur]])*Uitgangspunten!$B$9,0),1)</f>
        <v>0</v>
      </c>
      <c r="I8715"/>
      <c r="J8715"/>
      <c r="K8715" s="6"/>
      <c r="O8715" s="5"/>
      <c r="P8715" s="8"/>
      <c r="U8715"/>
      <c r="V8715"/>
    </row>
    <row r="8716" spans="1:22" x14ac:dyDescent="0.25">
      <c r="A8716">
        <v>2010</v>
      </c>
      <c r="B8716">
        <v>10</v>
      </c>
      <c r="C8716">
        <v>6</v>
      </c>
      <c r="D8716">
        <v>14</v>
      </c>
      <c r="E8716" s="13">
        <v>18.100000000000001</v>
      </c>
      <c r="F8716" s="7">
        <f>(((20-15)/(MIN($E$2:$E$8761)-15))*Data[[#This Row],[temperatuur]])+18.151</f>
        <v>14.348478991596638</v>
      </c>
      <c r="G8716" s="7">
        <f>Data[[#This Row],[Tintern ]]-Data[[#This Row],[temperatuur]]</f>
        <v>-3.7515210084033637</v>
      </c>
      <c r="H8716" s="7">
        <f>ROUND(IF(Data[[#This Row],[deltaT]]&gt;0,(Data[[#This Row],[Tintern ]]-Data[[#This Row],[temperatuur]])*Uitgangspunten!$B$9,0),1)</f>
        <v>0</v>
      </c>
      <c r="I8716"/>
      <c r="J8716"/>
      <c r="K8716" s="6"/>
      <c r="O8716" s="5"/>
      <c r="P8716" s="8"/>
      <c r="U8716"/>
      <c r="V8716"/>
    </row>
    <row r="8717" spans="1:22" x14ac:dyDescent="0.25">
      <c r="A8717">
        <v>2010</v>
      </c>
      <c r="B8717">
        <v>10</v>
      </c>
      <c r="C8717">
        <v>6</v>
      </c>
      <c r="D8717">
        <v>15</v>
      </c>
      <c r="E8717" s="13">
        <v>17.3</v>
      </c>
      <c r="F8717" s="7">
        <f>(((20-15)/(MIN($E$2:$E$8761)-15))*Data[[#This Row],[temperatuur]])+18.151</f>
        <v>14.516546218487395</v>
      </c>
      <c r="G8717" s="7">
        <f>Data[[#This Row],[Tintern ]]-Data[[#This Row],[temperatuur]]</f>
        <v>-2.7834537815126055</v>
      </c>
      <c r="H8717" s="7">
        <f>ROUND(IF(Data[[#This Row],[deltaT]]&gt;0,(Data[[#This Row],[Tintern ]]-Data[[#This Row],[temperatuur]])*Uitgangspunten!$B$9,0),1)</f>
        <v>0</v>
      </c>
      <c r="I8717"/>
      <c r="J8717"/>
      <c r="K8717" s="6"/>
      <c r="O8717" s="5"/>
      <c r="P8717" s="8"/>
      <c r="U8717"/>
      <c r="V8717"/>
    </row>
    <row r="8718" spans="1:22" x14ac:dyDescent="0.25">
      <c r="A8718">
        <v>2010</v>
      </c>
      <c r="B8718">
        <v>10</v>
      </c>
      <c r="C8718">
        <v>6</v>
      </c>
      <c r="D8718">
        <v>16</v>
      </c>
      <c r="E8718" s="13">
        <v>15.4</v>
      </c>
      <c r="F8718" s="7">
        <f>(((20-15)/(MIN($E$2:$E$8761)-15))*Data[[#This Row],[temperatuur]])+18.151</f>
        <v>14.915705882352942</v>
      </c>
      <c r="G8718" s="7">
        <f>Data[[#This Row],[Tintern ]]-Data[[#This Row],[temperatuur]]</f>
        <v>-0.48429411764705854</v>
      </c>
      <c r="H8718" s="7">
        <f>ROUND(IF(Data[[#This Row],[deltaT]]&gt;0,(Data[[#This Row],[Tintern ]]-Data[[#This Row],[temperatuur]])*Uitgangspunten!$B$9,0),1)</f>
        <v>0</v>
      </c>
      <c r="I8718"/>
      <c r="J8718"/>
      <c r="K8718" s="6"/>
      <c r="O8718" s="5"/>
      <c r="P8718" s="8"/>
      <c r="U8718"/>
      <c r="V8718"/>
    </row>
    <row r="8719" spans="1:22" x14ac:dyDescent="0.25">
      <c r="A8719">
        <v>2010</v>
      </c>
      <c r="B8719">
        <v>10</v>
      </c>
      <c r="C8719">
        <v>6</v>
      </c>
      <c r="D8719">
        <v>17</v>
      </c>
      <c r="E8719" s="13">
        <v>15.3</v>
      </c>
      <c r="F8719" s="7">
        <f>(((20-15)/(MIN($E$2:$E$8761)-15))*Data[[#This Row],[temperatuur]])+18.151</f>
        <v>14.936714285714285</v>
      </c>
      <c r="G8719" s="7">
        <f>Data[[#This Row],[Tintern ]]-Data[[#This Row],[temperatuur]]</f>
        <v>-0.36328571428571621</v>
      </c>
      <c r="H8719" s="7">
        <f>ROUND(IF(Data[[#This Row],[deltaT]]&gt;0,(Data[[#This Row],[Tintern ]]-Data[[#This Row],[temperatuur]])*Uitgangspunten!$B$9,0),1)</f>
        <v>0</v>
      </c>
      <c r="I8719"/>
      <c r="J8719"/>
      <c r="K8719" s="6"/>
      <c r="O8719" s="5"/>
      <c r="P8719" s="8"/>
      <c r="U8719"/>
      <c r="V8719"/>
    </row>
    <row r="8720" spans="1:22" x14ac:dyDescent="0.25">
      <c r="A8720">
        <v>2010</v>
      </c>
      <c r="B8720">
        <v>10</v>
      </c>
      <c r="C8720">
        <v>6</v>
      </c>
      <c r="D8720">
        <v>18</v>
      </c>
      <c r="E8720" s="13">
        <v>15.3</v>
      </c>
      <c r="F8720" s="7">
        <f>(((20-15)/(MIN($E$2:$E$8761)-15))*Data[[#This Row],[temperatuur]])+18.151</f>
        <v>14.936714285714285</v>
      </c>
      <c r="G8720" s="7">
        <f>Data[[#This Row],[Tintern ]]-Data[[#This Row],[temperatuur]]</f>
        <v>-0.36328571428571621</v>
      </c>
      <c r="H8720" s="7">
        <f>ROUND(IF(Data[[#This Row],[deltaT]]&gt;0,(Data[[#This Row],[Tintern ]]-Data[[#This Row],[temperatuur]])*Uitgangspunten!$B$9,0),1)</f>
        <v>0</v>
      </c>
      <c r="I8720"/>
      <c r="J8720"/>
      <c r="K8720" s="6"/>
      <c r="O8720" s="5"/>
      <c r="P8720" s="8"/>
      <c r="U8720"/>
      <c r="V8720"/>
    </row>
    <row r="8721" spans="1:22" x14ac:dyDescent="0.25">
      <c r="A8721">
        <v>2010</v>
      </c>
      <c r="B8721">
        <v>10</v>
      </c>
      <c r="C8721">
        <v>7</v>
      </c>
      <c r="D8721">
        <v>11</v>
      </c>
      <c r="E8721" s="13">
        <v>15.600000000000001</v>
      </c>
      <c r="F8721" s="7">
        <f>(((20-15)/(MIN($E$2:$E$8761)-15))*Data[[#This Row],[temperatuur]])+18.151</f>
        <v>14.873689075630251</v>
      </c>
      <c r="G8721" s="7">
        <f>Data[[#This Row],[Tintern ]]-Data[[#This Row],[temperatuur]]</f>
        <v>-0.72631092436975031</v>
      </c>
      <c r="H8721" s="7">
        <f>ROUND(IF(Data[[#This Row],[deltaT]]&gt;0,(Data[[#This Row],[Tintern ]]-Data[[#This Row],[temperatuur]])*Uitgangspunten!$B$9,0),1)</f>
        <v>0</v>
      </c>
      <c r="I8721"/>
      <c r="J8721"/>
      <c r="K8721" s="6"/>
      <c r="O8721" s="5"/>
      <c r="P8721" s="8"/>
      <c r="U8721"/>
      <c r="V8721"/>
    </row>
    <row r="8722" spans="1:22" x14ac:dyDescent="0.25">
      <c r="A8722">
        <v>2010</v>
      </c>
      <c r="B8722">
        <v>10</v>
      </c>
      <c r="C8722">
        <v>7</v>
      </c>
      <c r="D8722">
        <v>12</v>
      </c>
      <c r="E8722" s="13">
        <v>16.100000000000001</v>
      </c>
      <c r="F8722" s="7">
        <f>(((20-15)/(MIN($E$2:$E$8761)-15))*Data[[#This Row],[temperatuur]])+18.151</f>
        <v>14.768647058823529</v>
      </c>
      <c r="G8722" s="7">
        <f>Data[[#This Row],[Tintern ]]-Data[[#This Row],[temperatuur]]</f>
        <v>-1.3313529411764726</v>
      </c>
      <c r="H8722" s="7">
        <f>ROUND(IF(Data[[#This Row],[deltaT]]&gt;0,(Data[[#This Row],[Tintern ]]-Data[[#This Row],[temperatuur]])*Uitgangspunten!$B$9,0),1)</f>
        <v>0</v>
      </c>
      <c r="I8722"/>
      <c r="J8722"/>
      <c r="K8722" s="6"/>
      <c r="O8722" s="5"/>
      <c r="P8722" s="8"/>
      <c r="U8722"/>
      <c r="V8722"/>
    </row>
    <row r="8723" spans="1:22" x14ac:dyDescent="0.25">
      <c r="A8723">
        <v>2010</v>
      </c>
      <c r="B8723">
        <v>10</v>
      </c>
      <c r="C8723">
        <v>7</v>
      </c>
      <c r="D8723">
        <v>13</v>
      </c>
      <c r="E8723" s="13">
        <v>16.7</v>
      </c>
      <c r="F8723" s="7">
        <f>(((20-15)/(MIN($E$2:$E$8761)-15))*Data[[#This Row],[temperatuur]])+18.151</f>
        <v>14.642596638655462</v>
      </c>
      <c r="G8723" s="7">
        <f>Data[[#This Row],[Tintern ]]-Data[[#This Row],[temperatuur]]</f>
        <v>-2.0574033613445373</v>
      </c>
      <c r="H8723" s="7">
        <f>ROUND(IF(Data[[#This Row],[deltaT]]&gt;0,(Data[[#This Row],[Tintern ]]-Data[[#This Row],[temperatuur]])*Uitgangspunten!$B$9,0),1)</f>
        <v>0</v>
      </c>
      <c r="I8723"/>
      <c r="J8723"/>
      <c r="K8723" s="6"/>
      <c r="O8723" s="5"/>
      <c r="P8723" s="8"/>
      <c r="U8723"/>
      <c r="V8723"/>
    </row>
    <row r="8724" spans="1:22" x14ac:dyDescent="0.25">
      <c r="A8724">
        <v>2010</v>
      </c>
      <c r="B8724">
        <v>10</v>
      </c>
      <c r="C8724">
        <v>7</v>
      </c>
      <c r="D8724">
        <v>14</v>
      </c>
      <c r="E8724" s="13">
        <v>16.5</v>
      </c>
      <c r="F8724" s="7">
        <f>(((20-15)/(MIN($E$2:$E$8761)-15))*Data[[#This Row],[temperatuur]])+18.151</f>
        <v>14.684613445378151</v>
      </c>
      <c r="G8724" s="7">
        <f>Data[[#This Row],[Tintern ]]-Data[[#This Row],[temperatuur]]</f>
        <v>-1.8153865546218491</v>
      </c>
      <c r="H8724" s="7">
        <f>ROUND(IF(Data[[#This Row],[deltaT]]&gt;0,(Data[[#This Row],[Tintern ]]-Data[[#This Row],[temperatuur]])*Uitgangspunten!$B$9,0),1)</f>
        <v>0</v>
      </c>
      <c r="I8724"/>
      <c r="J8724"/>
      <c r="K8724" s="6"/>
      <c r="O8724" s="5"/>
      <c r="P8724" s="8"/>
      <c r="U8724"/>
      <c r="V8724"/>
    </row>
    <row r="8725" spans="1:22" x14ac:dyDescent="0.25">
      <c r="A8725">
        <v>2010</v>
      </c>
      <c r="B8725">
        <v>10</v>
      </c>
      <c r="C8725">
        <v>7</v>
      </c>
      <c r="D8725">
        <v>15</v>
      </c>
      <c r="E8725" s="13">
        <v>16.600000000000001</v>
      </c>
      <c r="F8725" s="7">
        <f>(((20-15)/(MIN($E$2:$E$8761)-15))*Data[[#This Row],[temperatuur]])+18.151</f>
        <v>14.663605042016806</v>
      </c>
      <c r="G8725" s="7">
        <f>Data[[#This Row],[Tintern ]]-Data[[#This Row],[temperatuur]]</f>
        <v>-1.9363949579831949</v>
      </c>
      <c r="H8725" s="7">
        <f>ROUND(IF(Data[[#This Row],[deltaT]]&gt;0,(Data[[#This Row],[Tintern ]]-Data[[#This Row],[temperatuur]])*Uitgangspunten!$B$9,0),1)</f>
        <v>0</v>
      </c>
      <c r="I8725"/>
      <c r="J8725"/>
      <c r="K8725" s="6"/>
      <c r="O8725" s="5"/>
      <c r="P8725" s="8"/>
      <c r="U8725"/>
      <c r="V8725"/>
    </row>
    <row r="8726" spans="1:22" x14ac:dyDescent="0.25">
      <c r="A8726">
        <v>2010</v>
      </c>
      <c r="B8726">
        <v>10</v>
      </c>
      <c r="C8726">
        <v>7</v>
      </c>
      <c r="D8726">
        <v>16</v>
      </c>
      <c r="E8726" s="13">
        <v>16.400000000000002</v>
      </c>
      <c r="F8726" s="7">
        <f>(((20-15)/(MIN($E$2:$E$8761)-15))*Data[[#This Row],[temperatuur]])+18.151</f>
        <v>14.705621848739495</v>
      </c>
      <c r="G8726" s="7">
        <f>Data[[#This Row],[Tintern ]]-Data[[#This Row],[temperatuur]]</f>
        <v>-1.6943781512605067</v>
      </c>
      <c r="H8726" s="7">
        <f>ROUND(IF(Data[[#This Row],[deltaT]]&gt;0,(Data[[#This Row],[Tintern ]]-Data[[#This Row],[temperatuur]])*Uitgangspunten!$B$9,0),1)</f>
        <v>0</v>
      </c>
      <c r="I8726"/>
      <c r="J8726"/>
      <c r="K8726" s="6"/>
      <c r="O8726" s="5"/>
      <c r="P8726" s="8"/>
      <c r="U8726"/>
      <c r="V8726"/>
    </row>
    <row r="8727" spans="1:22" x14ac:dyDescent="0.25">
      <c r="A8727">
        <v>2010</v>
      </c>
      <c r="B8727">
        <v>10</v>
      </c>
      <c r="C8727">
        <v>7</v>
      </c>
      <c r="D8727">
        <v>17</v>
      </c>
      <c r="E8727" s="13">
        <v>16.2</v>
      </c>
      <c r="F8727" s="7">
        <f>(((20-15)/(MIN($E$2:$E$8761)-15))*Data[[#This Row],[temperatuur]])+18.151</f>
        <v>14.747638655462184</v>
      </c>
      <c r="G8727" s="7">
        <f>Data[[#This Row],[Tintern ]]-Data[[#This Row],[temperatuur]]</f>
        <v>-1.452361344537815</v>
      </c>
      <c r="H8727" s="7">
        <f>ROUND(IF(Data[[#This Row],[deltaT]]&gt;0,(Data[[#This Row],[Tintern ]]-Data[[#This Row],[temperatuur]])*Uitgangspunten!$B$9,0),1)</f>
        <v>0</v>
      </c>
      <c r="I8727"/>
      <c r="J8727"/>
      <c r="K8727" s="6"/>
      <c r="O8727" s="5"/>
      <c r="P8727" s="8"/>
      <c r="U8727"/>
      <c r="V8727"/>
    </row>
    <row r="8728" spans="1:22" x14ac:dyDescent="0.25">
      <c r="A8728">
        <v>2010</v>
      </c>
      <c r="B8728">
        <v>10</v>
      </c>
      <c r="C8728">
        <v>7</v>
      </c>
      <c r="D8728">
        <v>18</v>
      </c>
      <c r="E8728" s="13">
        <v>16</v>
      </c>
      <c r="F8728" s="7">
        <f>(((20-15)/(MIN($E$2:$E$8761)-15))*Data[[#This Row],[temperatuur]])+18.151</f>
        <v>14.789655462184873</v>
      </c>
      <c r="G8728" s="7">
        <f>Data[[#This Row],[Tintern ]]-Data[[#This Row],[temperatuur]]</f>
        <v>-1.2103445378151267</v>
      </c>
      <c r="H8728" s="7">
        <f>ROUND(IF(Data[[#This Row],[deltaT]]&gt;0,(Data[[#This Row],[Tintern ]]-Data[[#This Row],[temperatuur]])*Uitgangspunten!$B$9,0),1)</f>
        <v>0</v>
      </c>
      <c r="I8728"/>
      <c r="J8728"/>
      <c r="K8728" s="6"/>
      <c r="O8728" s="5"/>
      <c r="P8728" s="8"/>
      <c r="U8728"/>
      <c r="V8728"/>
    </row>
    <row r="8729" spans="1:22" x14ac:dyDescent="0.25">
      <c r="A8729">
        <v>2010</v>
      </c>
      <c r="B8729">
        <v>10</v>
      </c>
      <c r="C8729">
        <v>7</v>
      </c>
      <c r="D8729">
        <v>19</v>
      </c>
      <c r="E8729" s="13">
        <v>15.9</v>
      </c>
      <c r="F8729" s="7">
        <f>(((20-15)/(MIN($E$2:$E$8761)-15))*Data[[#This Row],[temperatuur]])+18.151</f>
        <v>14.810663865546218</v>
      </c>
      <c r="G8729" s="7">
        <f>Data[[#This Row],[Tintern ]]-Data[[#This Row],[temperatuur]]</f>
        <v>-1.0893361344537826</v>
      </c>
      <c r="H8729" s="7">
        <f>ROUND(IF(Data[[#This Row],[deltaT]]&gt;0,(Data[[#This Row],[Tintern ]]-Data[[#This Row],[temperatuur]])*Uitgangspunten!$B$9,0),1)</f>
        <v>0</v>
      </c>
      <c r="I8729"/>
      <c r="J8729"/>
      <c r="K8729" s="6"/>
      <c r="O8729" s="5"/>
      <c r="P8729" s="8"/>
      <c r="U8729"/>
      <c r="V8729"/>
    </row>
    <row r="8730" spans="1:22" x14ac:dyDescent="0.25">
      <c r="A8730">
        <v>2010</v>
      </c>
      <c r="B8730">
        <v>10</v>
      </c>
      <c r="C8730">
        <v>7</v>
      </c>
      <c r="D8730">
        <v>20</v>
      </c>
      <c r="E8730" s="13">
        <v>16.100000000000001</v>
      </c>
      <c r="F8730" s="7">
        <f>(((20-15)/(MIN($E$2:$E$8761)-15))*Data[[#This Row],[temperatuur]])+18.151</f>
        <v>14.768647058823529</v>
      </c>
      <c r="G8730" s="7">
        <f>Data[[#This Row],[Tintern ]]-Data[[#This Row],[temperatuur]]</f>
        <v>-1.3313529411764726</v>
      </c>
      <c r="H8730" s="7">
        <f>ROUND(IF(Data[[#This Row],[deltaT]]&gt;0,(Data[[#This Row],[Tintern ]]-Data[[#This Row],[temperatuur]])*Uitgangspunten!$B$9,0),1)</f>
        <v>0</v>
      </c>
      <c r="I8730"/>
      <c r="J8730"/>
      <c r="K8730" s="6"/>
      <c r="O8730" s="5"/>
      <c r="P8730" s="8"/>
      <c r="U8730"/>
      <c r="V8730"/>
    </row>
    <row r="8731" spans="1:22" x14ac:dyDescent="0.25">
      <c r="A8731">
        <v>2010</v>
      </c>
      <c r="B8731">
        <v>10</v>
      </c>
      <c r="C8731">
        <v>7</v>
      </c>
      <c r="D8731">
        <v>21</v>
      </c>
      <c r="E8731" s="13">
        <v>15.9</v>
      </c>
      <c r="F8731" s="7">
        <f>(((20-15)/(MIN($E$2:$E$8761)-15))*Data[[#This Row],[temperatuur]])+18.151</f>
        <v>14.810663865546218</v>
      </c>
      <c r="G8731" s="7">
        <f>Data[[#This Row],[Tintern ]]-Data[[#This Row],[temperatuur]]</f>
        <v>-1.0893361344537826</v>
      </c>
      <c r="H8731" s="7">
        <f>ROUND(IF(Data[[#This Row],[deltaT]]&gt;0,(Data[[#This Row],[Tintern ]]-Data[[#This Row],[temperatuur]])*Uitgangspunten!$B$9,0),1)</f>
        <v>0</v>
      </c>
      <c r="I8731"/>
      <c r="J8731"/>
      <c r="K8731" s="6"/>
      <c r="O8731" s="5"/>
      <c r="P8731" s="8"/>
      <c r="U8731"/>
      <c r="V8731"/>
    </row>
    <row r="8732" spans="1:22" x14ac:dyDescent="0.25">
      <c r="A8732">
        <v>2010</v>
      </c>
      <c r="B8732">
        <v>10</v>
      </c>
      <c r="C8732">
        <v>7</v>
      </c>
      <c r="D8732">
        <v>22</v>
      </c>
      <c r="E8732" s="13">
        <v>15.8</v>
      </c>
      <c r="F8732" s="7">
        <f>(((20-15)/(MIN($E$2:$E$8761)-15))*Data[[#This Row],[temperatuur]])+18.151</f>
        <v>14.831672268907562</v>
      </c>
      <c r="G8732" s="7">
        <f>Data[[#This Row],[Tintern ]]-Data[[#This Row],[temperatuur]]</f>
        <v>-0.96832773109243853</v>
      </c>
      <c r="H8732" s="7">
        <f>ROUND(IF(Data[[#This Row],[deltaT]]&gt;0,(Data[[#This Row],[Tintern ]]-Data[[#This Row],[temperatuur]])*Uitgangspunten!$B$9,0),1)</f>
        <v>0</v>
      </c>
      <c r="I8732"/>
      <c r="J8732"/>
      <c r="K8732" s="6"/>
      <c r="O8732" s="5"/>
      <c r="P8732" s="8"/>
      <c r="U8732"/>
      <c r="V8732"/>
    </row>
    <row r="8733" spans="1:22" x14ac:dyDescent="0.25">
      <c r="A8733">
        <v>2010</v>
      </c>
      <c r="B8733">
        <v>10</v>
      </c>
      <c r="C8733">
        <v>7</v>
      </c>
      <c r="D8733">
        <v>23</v>
      </c>
      <c r="E8733" s="13">
        <v>15.600000000000001</v>
      </c>
      <c r="F8733" s="7">
        <f>(((20-15)/(MIN($E$2:$E$8761)-15))*Data[[#This Row],[temperatuur]])+18.151</f>
        <v>14.873689075630251</v>
      </c>
      <c r="G8733" s="7">
        <f>Data[[#This Row],[Tintern ]]-Data[[#This Row],[temperatuur]]</f>
        <v>-0.72631092436975031</v>
      </c>
      <c r="H8733" s="7">
        <f>ROUND(IF(Data[[#This Row],[deltaT]]&gt;0,(Data[[#This Row],[Tintern ]]-Data[[#This Row],[temperatuur]])*Uitgangspunten!$B$9,0),1)</f>
        <v>0</v>
      </c>
      <c r="I8733"/>
      <c r="J8733"/>
      <c r="K8733" s="6"/>
      <c r="O8733" s="5"/>
      <c r="P8733" s="8"/>
      <c r="U8733"/>
      <c r="V8733"/>
    </row>
    <row r="8734" spans="1:22" x14ac:dyDescent="0.25">
      <c r="A8734">
        <v>2010</v>
      </c>
      <c r="B8734">
        <v>10</v>
      </c>
      <c r="C8734">
        <v>7</v>
      </c>
      <c r="D8734">
        <v>24</v>
      </c>
      <c r="E8734" s="13">
        <v>15.200000000000001</v>
      </c>
      <c r="F8734" s="7">
        <f>(((20-15)/(MIN($E$2:$E$8761)-15))*Data[[#This Row],[temperatuur]])+18.151</f>
        <v>14.957722689075631</v>
      </c>
      <c r="G8734" s="7">
        <f>Data[[#This Row],[Tintern ]]-Data[[#This Row],[temperatuur]]</f>
        <v>-0.24227731092437033</v>
      </c>
      <c r="H8734" s="7">
        <f>ROUND(IF(Data[[#This Row],[deltaT]]&gt;0,(Data[[#This Row],[Tintern ]]-Data[[#This Row],[temperatuur]])*Uitgangspunten!$B$9,0),1)</f>
        <v>0</v>
      </c>
      <c r="I8734"/>
      <c r="J8734"/>
      <c r="K8734" s="6"/>
      <c r="O8734" s="5"/>
      <c r="P8734" s="8"/>
      <c r="U8734"/>
      <c r="V8734"/>
    </row>
    <row r="8735" spans="1:22" x14ac:dyDescent="0.25">
      <c r="A8735">
        <v>2010</v>
      </c>
      <c r="B8735">
        <v>10</v>
      </c>
      <c r="C8735">
        <v>8</v>
      </c>
      <c r="D8735">
        <v>9</v>
      </c>
      <c r="E8735" s="13">
        <v>15</v>
      </c>
      <c r="F8735" s="7">
        <f>(((20-15)/(MIN($E$2:$E$8761)-15))*Data[[#This Row],[temperatuur]])+18.151</f>
        <v>14.99973949579832</v>
      </c>
      <c r="G8735" s="7">
        <f>Data[[#This Row],[Tintern ]]-Data[[#This Row],[temperatuur]]</f>
        <v>-2.6050420168033384E-4</v>
      </c>
      <c r="H8735" s="7">
        <f>ROUND(IF(Data[[#This Row],[deltaT]]&gt;0,(Data[[#This Row],[Tintern ]]-Data[[#This Row],[temperatuur]])*Uitgangspunten!$B$9,0),1)</f>
        <v>0</v>
      </c>
      <c r="I8735"/>
      <c r="J8735"/>
      <c r="K8735" s="6"/>
      <c r="O8735" s="5"/>
      <c r="P8735" s="8"/>
      <c r="U8735"/>
      <c r="V8735"/>
    </row>
    <row r="8736" spans="1:22" x14ac:dyDescent="0.25">
      <c r="A8736">
        <v>2010</v>
      </c>
      <c r="B8736">
        <v>10</v>
      </c>
      <c r="C8736">
        <v>8</v>
      </c>
      <c r="D8736">
        <v>10</v>
      </c>
      <c r="E8736" s="13">
        <v>15.3</v>
      </c>
      <c r="F8736" s="7">
        <f>(((20-15)/(MIN($E$2:$E$8761)-15))*Data[[#This Row],[temperatuur]])+18.151</f>
        <v>14.936714285714285</v>
      </c>
      <c r="G8736" s="7">
        <f>Data[[#This Row],[Tintern ]]-Data[[#This Row],[temperatuur]]</f>
        <v>-0.36328571428571621</v>
      </c>
      <c r="H8736" s="7">
        <f>ROUND(IF(Data[[#This Row],[deltaT]]&gt;0,(Data[[#This Row],[Tintern ]]-Data[[#This Row],[temperatuur]])*Uitgangspunten!$B$9,0),1)</f>
        <v>0</v>
      </c>
      <c r="I8736"/>
      <c r="J8736"/>
      <c r="K8736" s="6"/>
      <c r="O8736" s="5"/>
      <c r="P8736" s="8"/>
      <c r="U8736"/>
      <c r="V8736"/>
    </row>
    <row r="8737" spans="1:22" x14ac:dyDescent="0.25">
      <c r="A8737">
        <v>2010</v>
      </c>
      <c r="B8737">
        <v>10</v>
      </c>
      <c r="C8737">
        <v>8</v>
      </c>
      <c r="D8737">
        <v>11</v>
      </c>
      <c r="E8737" s="13">
        <v>15.5</v>
      </c>
      <c r="F8737" s="7">
        <f>(((20-15)/(MIN($E$2:$E$8761)-15))*Data[[#This Row],[temperatuur]])+18.151</f>
        <v>14.894697478991596</v>
      </c>
      <c r="G8737" s="7">
        <f>Data[[#This Row],[Tintern ]]-Data[[#This Row],[temperatuur]]</f>
        <v>-0.60530252100840443</v>
      </c>
      <c r="H8737" s="7">
        <f>ROUND(IF(Data[[#This Row],[deltaT]]&gt;0,(Data[[#This Row],[Tintern ]]-Data[[#This Row],[temperatuur]])*Uitgangspunten!$B$9,0),1)</f>
        <v>0</v>
      </c>
      <c r="I8737"/>
      <c r="J8737"/>
      <c r="K8737" s="6"/>
      <c r="O8737" s="5"/>
      <c r="P8737" s="8"/>
      <c r="U8737"/>
      <c r="V8737"/>
    </row>
    <row r="8738" spans="1:22" x14ac:dyDescent="0.25">
      <c r="A8738">
        <v>2010</v>
      </c>
      <c r="B8738">
        <v>10</v>
      </c>
      <c r="C8738">
        <v>8</v>
      </c>
      <c r="D8738">
        <v>12</v>
      </c>
      <c r="E8738" s="13">
        <v>16.2</v>
      </c>
      <c r="F8738" s="7">
        <f>(((20-15)/(MIN($E$2:$E$8761)-15))*Data[[#This Row],[temperatuur]])+18.151</f>
        <v>14.747638655462184</v>
      </c>
      <c r="G8738" s="7">
        <f>Data[[#This Row],[Tintern ]]-Data[[#This Row],[temperatuur]]</f>
        <v>-1.452361344537815</v>
      </c>
      <c r="H8738" s="7">
        <f>ROUND(IF(Data[[#This Row],[deltaT]]&gt;0,(Data[[#This Row],[Tintern ]]-Data[[#This Row],[temperatuur]])*Uitgangspunten!$B$9,0),1)</f>
        <v>0</v>
      </c>
      <c r="I8738">
        <f>(MAX(E8714:E8737)+MIN(E8714:E8737))/20</f>
        <v>1.7050000000000001</v>
      </c>
      <c r="J8738"/>
      <c r="K8738" s="6"/>
      <c r="O8738" s="5"/>
      <c r="P8738" s="8"/>
      <c r="U8738"/>
      <c r="V8738"/>
    </row>
    <row r="8739" spans="1:22" x14ac:dyDescent="0.25">
      <c r="A8739">
        <v>2010</v>
      </c>
      <c r="B8739">
        <v>10</v>
      </c>
      <c r="C8739">
        <v>8</v>
      </c>
      <c r="D8739">
        <v>13</v>
      </c>
      <c r="E8739" s="13">
        <v>16.100000000000001</v>
      </c>
      <c r="F8739" s="7">
        <f>(((20-15)/(MIN($E$2:$E$8761)-15))*Data[[#This Row],[temperatuur]])+18.151</f>
        <v>14.768647058823529</v>
      </c>
      <c r="G8739" s="7">
        <f>Data[[#This Row],[Tintern ]]-Data[[#This Row],[temperatuur]]</f>
        <v>-1.3313529411764726</v>
      </c>
      <c r="H8739" s="7">
        <f>ROUND(IF(Data[[#This Row],[deltaT]]&gt;0,(Data[[#This Row],[Tintern ]]-Data[[#This Row],[temperatuur]])*Uitgangspunten!$B$9,0),1)</f>
        <v>0</v>
      </c>
      <c r="I8739"/>
      <c r="J8739"/>
      <c r="K8739" s="6"/>
      <c r="O8739" s="5"/>
      <c r="P8739" s="8"/>
      <c r="U8739"/>
      <c r="V8739"/>
    </row>
    <row r="8740" spans="1:22" x14ac:dyDescent="0.25">
      <c r="A8740">
        <v>2010</v>
      </c>
      <c r="B8740">
        <v>10</v>
      </c>
      <c r="C8740">
        <v>8</v>
      </c>
      <c r="D8740">
        <v>14</v>
      </c>
      <c r="E8740" s="13">
        <v>16.100000000000001</v>
      </c>
      <c r="F8740" s="7">
        <f>(((20-15)/(MIN($E$2:$E$8761)-15))*Data[[#This Row],[temperatuur]])+18.151</f>
        <v>14.768647058823529</v>
      </c>
      <c r="G8740" s="7">
        <f>Data[[#This Row],[Tintern ]]-Data[[#This Row],[temperatuur]]</f>
        <v>-1.3313529411764726</v>
      </c>
      <c r="H8740" s="7">
        <f>ROUND(IF(Data[[#This Row],[deltaT]]&gt;0,(Data[[#This Row],[Tintern ]]-Data[[#This Row],[temperatuur]])*Uitgangspunten!$B$9,0),1)</f>
        <v>0</v>
      </c>
      <c r="I8740"/>
      <c r="J8740"/>
      <c r="K8740" s="6"/>
      <c r="O8740" s="5"/>
      <c r="P8740" s="8"/>
      <c r="U8740"/>
      <c r="V8740"/>
    </row>
    <row r="8741" spans="1:22" x14ac:dyDescent="0.25">
      <c r="A8741">
        <v>2010</v>
      </c>
      <c r="B8741">
        <v>10</v>
      </c>
      <c r="C8741">
        <v>8</v>
      </c>
      <c r="D8741">
        <v>15</v>
      </c>
      <c r="E8741" s="13">
        <v>15.700000000000001</v>
      </c>
      <c r="F8741" s="7">
        <f>(((20-15)/(MIN($E$2:$E$8761)-15))*Data[[#This Row],[temperatuur]])+18.151</f>
        <v>14.852680672268907</v>
      </c>
      <c r="G8741" s="7">
        <f>Data[[#This Row],[Tintern ]]-Data[[#This Row],[temperatuur]]</f>
        <v>-0.84731932773109442</v>
      </c>
      <c r="H8741" s="7">
        <f>ROUND(IF(Data[[#This Row],[deltaT]]&gt;0,(Data[[#This Row],[Tintern ]]-Data[[#This Row],[temperatuur]])*Uitgangspunten!$B$9,0),1)</f>
        <v>0</v>
      </c>
      <c r="I8741"/>
      <c r="J8741"/>
      <c r="K8741" s="6"/>
      <c r="O8741" s="5"/>
      <c r="P8741" s="8"/>
      <c r="U8741"/>
      <c r="V8741"/>
    </row>
    <row r="8742" spans="1:22" x14ac:dyDescent="0.25">
      <c r="A8742">
        <v>2010</v>
      </c>
      <c r="B8742">
        <v>10</v>
      </c>
      <c r="C8742">
        <v>8</v>
      </c>
      <c r="D8742">
        <v>16</v>
      </c>
      <c r="E8742" s="13">
        <v>15.3</v>
      </c>
      <c r="F8742" s="7">
        <f>(((20-15)/(MIN($E$2:$E$8761)-15))*Data[[#This Row],[temperatuur]])+18.151</f>
        <v>14.936714285714285</v>
      </c>
      <c r="G8742" s="7">
        <f>Data[[#This Row],[Tintern ]]-Data[[#This Row],[temperatuur]]</f>
        <v>-0.36328571428571621</v>
      </c>
      <c r="H8742" s="7">
        <f>ROUND(IF(Data[[#This Row],[deltaT]]&gt;0,(Data[[#This Row],[Tintern ]]-Data[[#This Row],[temperatuur]])*Uitgangspunten!$B$9,0),1)</f>
        <v>0</v>
      </c>
      <c r="I8742"/>
      <c r="J8742"/>
      <c r="K8742" s="6"/>
      <c r="O8742" s="5"/>
      <c r="P8742" s="8"/>
      <c r="U8742"/>
      <c r="V8742"/>
    </row>
    <row r="8743" spans="1:22" x14ac:dyDescent="0.25">
      <c r="A8743">
        <v>2010</v>
      </c>
      <c r="B8743">
        <v>10</v>
      </c>
      <c r="C8743">
        <v>8</v>
      </c>
      <c r="D8743">
        <v>17</v>
      </c>
      <c r="E8743" s="13">
        <v>15.100000000000001</v>
      </c>
      <c r="F8743" s="7">
        <f>(((20-15)/(MIN($E$2:$E$8761)-15))*Data[[#This Row],[temperatuur]])+18.151</f>
        <v>14.978731092436973</v>
      </c>
      <c r="G8743" s="7">
        <f>Data[[#This Row],[Tintern ]]-Data[[#This Row],[temperatuur]]</f>
        <v>-0.12126890756302799</v>
      </c>
      <c r="H8743" s="7">
        <f>ROUND(IF(Data[[#This Row],[deltaT]]&gt;0,(Data[[#This Row],[Tintern ]]-Data[[#This Row],[temperatuur]])*Uitgangspunten!$B$9,0),1)</f>
        <v>0</v>
      </c>
      <c r="I8743"/>
      <c r="J8743"/>
      <c r="K8743" s="6"/>
      <c r="O8743" s="5"/>
      <c r="P8743" s="8"/>
      <c r="U8743"/>
      <c r="V8743"/>
    </row>
    <row r="8744" spans="1:22" x14ac:dyDescent="0.25">
      <c r="A8744">
        <v>2010</v>
      </c>
      <c r="B8744">
        <v>10</v>
      </c>
      <c r="C8744">
        <v>8</v>
      </c>
      <c r="D8744">
        <v>18</v>
      </c>
      <c r="E8744" s="13">
        <v>15.100000000000001</v>
      </c>
      <c r="F8744" s="7">
        <f>(((20-15)/(MIN($E$2:$E$8761)-15))*Data[[#This Row],[temperatuur]])+18.151</f>
        <v>14.978731092436973</v>
      </c>
      <c r="G8744" s="7">
        <f>Data[[#This Row],[Tintern ]]-Data[[#This Row],[temperatuur]]</f>
        <v>-0.12126890756302799</v>
      </c>
      <c r="H8744" s="7">
        <f>ROUND(IF(Data[[#This Row],[deltaT]]&gt;0,(Data[[#This Row],[Tintern ]]-Data[[#This Row],[temperatuur]])*Uitgangspunten!$B$9,0),1)</f>
        <v>0</v>
      </c>
      <c r="I8744"/>
      <c r="J8744"/>
      <c r="K8744" s="6"/>
      <c r="O8744" s="5"/>
      <c r="P8744" s="8"/>
      <c r="U8744"/>
      <c r="V8744"/>
    </row>
    <row r="8745" spans="1:22" x14ac:dyDescent="0.25">
      <c r="A8745">
        <v>2010</v>
      </c>
      <c r="B8745">
        <v>10</v>
      </c>
      <c r="C8745">
        <v>9</v>
      </c>
      <c r="D8745">
        <v>10</v>
      </c>
      <c r="E8745" s="13">
        <v>16.3</v>
      </c>
      <c r="F8745" s="7">
        <f>(((20-15)/(MIN($E$2:$E$8761)-15))*Data[[#This Row],[temperatuur]])+18.151</f>
        <v>14.72663025210084</v>
      </c>
      <c r="G8745" s="7">
        <f>Data[[#This Row],[Tintern ]]-Data[[#This Row],[temperatuur]]</f>
        <v>-1.5733697478991608</v>
      </c>
      <c r="H8745" s="7">
        <f>ROUND(IF(Data[[#This Row],[deltaT]]&gt;0,(Data[[#This Row],[Tintern ]]-Data[[#This Row],[temperatuur]])*Uitgangspunten!$B$9,0),1)</f>
        <v>0</v>
      </c>
      <c r="I8745"/>
      <c r="J8745"/>
      <c r="K8745" s="6"/>
      <c r="O8745" s="5"/>
      <c r="P8745" s="8"/>
      <c r="U8745"/>
      <c r="V8745"/>
    </row>
    <row r="8746" spans="1:22" x14ac:dyDescent="0.25">
      <c r="A8746">
        <v>2010</v>
      </c>
      <c r="B8746">
        <v>10</v>
      </c>
      <c r="C8746">
        <v>9</v>
      </c>
      <c r="D8746">
        <v>11</v>
      </c>
      <c r="E8746" s="13">
        <v>17.900000000000002</v>
      </c>
      <c r="F8746" s="7">
        <f>(((20-15)/(MIN($E$2:$E$8761)-15))*Data[[#This Row],[temperatuur]])+18.151</f>
        <v>14.390495798319327</v>
      </c>
      <c r="G8746" s="7">
        <f>Data[[#This Row],[Tintern ]]-Data[[#This Row],[temperatuur]]</f>
        <v>-3.5095042016806755</v>
      </c>
      <c r="H8746" s="7">
        <f>ROUND(IF(Data[[#This Row],[deltaT]]&gt;0,(Data[[#This Row],[Tintern ]]-Data[[#This Row],[temperatuur]])*Uitgangspunten!$B$9,0),1)</f>
        <v>0</v>
      </c>
      <c r="I8746"/>
      <c r="J8746"/>
      <c r="K8746" s="6"/>
      <c r="O8746" s="5"/>
      <c r="P8746" s="8"/>
      <c r="U8746"/>
      <c r="V8746"/>
    </row>
    <row r="8747" spans="1:22" x14ac:dyDescent="0.25">
      <c r="A8747">
        <v>2010</v>
      </c>
      <c r="B8747">
        <v>10</v>
      </c>
      <c r="C8747">
        <v>9</v>
      </c>
      <c r="D8747">
        <v>12</v>
      </c>
      <c r="E8747" s="13">
        <v>18.7</v>
      </c>
      <c r="F8747" s="7">
        <f>(((20-15)/(MIN($E$2:$E$8761)-15))*Data[[#This Row],[temperatuur]])+18.151</f>
        <v>14.222428571428571</v>
      </c>
      <c r="G8747" s="7">
        <f>Data[[#This Row],[Tintern ]]-Data[[#This Row],[temperatuur]]</f>
        <v>-4.4775714285714283</v>
      </c>
      <c r="H8747" s="7">
        <f>ROUND(IF(Data[[#This Row],[deltaT]]&gt;0,(Data[[#This Row],[Tintern ]]-Data[[#This Row],[temperatuur]])*Uitgangspunten!$B$9,0),1)</f>
        <v>0</v>
      </c>
      <c r="I8747"/>
      <c r="J8747"/>
      <c r="K8747" s="6"/>
      <c r="O8747" s="5"/>
      <c r="P8747" s="8"/>
      <c r="U8747"/>
      <c r="V8747"/>
    </row>
    <row r="8748" spans="1:22" x14ac:dyDescent="0.25">
      <c r="A8748">
        <v>2010</v>
      </c>
      <c r="B8748">
        <v>10</v>
      </c>
      <c r="C8748">
        <v>9</v>
      </c>
      <c r="D8748">
        <v>13</v>
      </c>
      <c r="E8748" s="13">
        <v>19</v>
      </c>
      <c r="F8748" s="7">
        <f>(((20-15)/(MIN($E$2:$E$8761)-15))*Data[[#This Row],[temperatuur]])+18.151</f>
        <v>14.159403361344538</v>
      </c>
      <c r="G8748" s="7">
        <f>Data[[#This Row],[Tintern ]]-Data[[#This Row],[temperatuur]]</f>
        <v>-4.8405966386554624</v>
      </c>
      <c r="H8748" s="7">
        <f>ROUND(IF(Data[[#This Row],[deltaT]]&gt;0,(Data[[#This Row],[Tintern ]]-Data[[#This Row],[temperatuur]])*Uitgangspunten!$B$9,0),1)</f>
        <v>0</v>
      </c>
      <c r="I8748"/>
      <c r="J8748"/>
      <c r="K8748" s="6"/>
      <c r="O8748" s="5"/>
      <c r="P8748" s="8"/>
      <c r="U8748"/>
      <c r="V8748"/>
    </row>
    <row r="8749" spans="1:22" x14ac:dyDescent="0.25">
      <c r="A8749">
        <v>2010</v>
      </c>
      <c r="B8749">
        <v>10</v>
      </c>
      <c r="C8749">
        <v>9</v>
      </c>
      <c r="D8749">
        <v>14</v>
      </c>
      <c r="E8749" s="13">
        <v>19.100000000000001</v>
      </c>
      <c r="F8749" s="7">
        <f>(((20-15)/(MIN($E$2:$E$8761)-15))*Data[[#This Row],[temperatuur]])+18.151</f>
        <v>14.138394957983193</v>
      </c>
      <c r="G8749" s="7">
        <f>Data[[#This Row],[Tintern ]]-Data[[#This Row],[temperatuur]]</f>
        <v>-4.9616050420168083</v>
      </c>
      <c r="H8749" s="7">
        <f>ROUND(IF(Data[[#This Row],[deltaT]]&gt;0,(Data[[#This Row],[Tintern ]]-Data[[#This Row],[temperatuur]])*Uitgangspunten!$B$9,0),1)</f>
        <v>0</v>
      </c>
      <c r="I8749"/>
      <c r="J8749"/>
      <c r="K8749" s="6"/>
      <c r="O8749" s="5"/>
      <c r="P8749" s="8"/>
      <c r="U8749"/>
      <c r="V8749"/>
    </row>
    <row r="8750" spans="1:22" x14ac:dyDescent="0.25">
      <c r="A8750">
        <v>2010</v>
      </c>
      <c r="B8750">
        <v>10</v>
      </c>
      <c r="C8750">
        <v>9</v>
      </c>
      <c r="D8750">
        <v>15</v>
      </c>
      <c r="E8750" s="13">
        <v>18.900000000000002</v>
      </c>
      <c r="F8750" s="7">
        <f>(((20-15)/(MIN($E$2:$E$8761)-15))*Data[[#This Row],[temperatuur]])+18.151</f>
        <v>14.180411764705882</v>
      </c>
      <c r="G8750" s="7">
        <f>Data[[#This Row],[Tintern ]]-Data[[#This Row],[temperatuur]]</f>
        <v>-4.7195882352941201</v>
      </c>
      <c r="H8750" s="7">
        <f>ROUND(IF(Data[[#This Row],[deltaT]]&gt;0,(Data[[#This Row],[Tintern ]]-Data[[#This Row],[temperatuur]])*Uitgangspunten!$B$9,0),1)</f>
        <v>0</v>
      </c>
      <c r="I8750"/>
      <c r="J8750"/>
      <c r="K8750" s="6"/>
      <c r="O8750" s="5"/>
      <c r="P8750" s="8"/>
      <c r="U8750"/>
      <c r="V8750"/>
    </row>
    <row r="8751" spans="1:22" x14ac:dyDescent="0.25">
      <c r="A8751">
        <v>2010</v>
      </c>
      <c r="B8751">
        <v>10</v>
      </c>
      <c r="C8751">
        <v>9</v>
      </c>
      <c r="D8751">
        <v>16</v>
      </c>
      <c r="E8751" s="13">
        <v>17.8</v>
      </c>
      <c r="F8751" s="7">
        <f>(((20-15)/(MIN($E$2:$E$8761)-15))*Data[[#This Row],[temperatuur]])+18.151</f>
        <v>14.411504201680671</v>
      </c>
      <c r="G8751" s="7">
        <f>Data[[#This Row],[Tintern ]]-Data[[#This Row],[temperatuur]]</f>
        <v>-3.3884957983193296</v>
      </c>
      <c r="H8751" s="7">
        <f>ROUND(IF(Data[[#This Row],[deltaT]]&gt;0,(Data[[#This Row],[Tintern ]]-Data[[#This Row],[temperatuur]])*Uitgangspunten!$B$9,0),1)</f>
        <v>0</v>
      </c>
      <c r="I8751"/>
      <c r="J8751"/>
      <c r="K8751" s="6"/>
      <c r="O8751" s="5"/>
      <c r="P8751" s="8"/>
      <c r="U8751"/>
      <c r="V8751"/>
    </row>
    <row r="8752" spans="1:22" x14ac:dyDescent="0.25">
      <c r="A8752">
        <v>2010</v>
      </c>
      <c r="B8752">
        <v>10</v>
      </c>
      <c r="C8752">
        <v>9</v>
      </c>
      <c r="D8752">
        <v>17</v>
      </c>
      <c r="E8752" s="13">
        <v>15.600000000000001</v>
      </c>
      <c r="F8752" s="7">
        <f>(((20-15)/(MIN($E$2:$E$8761)-15))*Data[[#This Row],[temperatuur]])+18.151</f>
        <v>14.873689075630251</v>
      </c>
      <c r="G8752" s="7">
        <f>Data[[#This Row],[Tintern ]]-Data[[#This Row],[temperatuur]]</f>
        <v>-0.72631092436975031</v>
      </c>
      <c r="H8752" s="7">
        <f>ROUND(IF(Data[[#This Row],[deltaT]]&gt;0,(Data[[#This Row],[Tintern ]]-Data[[#This Row],[temperatuur]])*Uitgangspunten!$B$9,0),1)</f>
        <v>0</v>
      </c>
      <c r="I8752"/>
      <c r="J8752"/>
      <c r="K8752" s="6"/>
      <c r="O8752" s="5"/>
      <c r="P8752" s="8"/>
      <c r="U8752"/>
      <c r="V8752"/>
    </row>
    <row r="8753" spans="1:24" x14ac:dyDescent="0.25">
      <c r="A8753">
        <v>2010</v>
      </c>
      <c r="B8753">
        <v>10</v>
      </c>
      <c r="C8753">
        <v>10</v>
      </c>
      <c r="D8753">
        <v>11</v>
      </c>
      <c r="E8753" s="13">
        <v>15.100000000000001</v>
      </c>
      <c r="F8753" s="7">
        <f>(((20-15)/(MIN($E$2:$E$8761)-15))*Data[[#This Row],[temperatuur]])+18.151</f>
        <v>14.978731092436973</v>
      </c>
      <c r="G8753" s="7">
        <f>Data[[#This Row],[Tintern ]]-Data[[#This Row],[temperatuur]]</f>
        <v>-0.12126890756302799</v>
      </c>
      <c r="H8753" s="7">
        <f>ROUND(IF(Data[[#This Row],[deltaT]]&gt;0,(Data[[#This Row],[Tintern ]]-Data[[#This Row],[temperatuur]])*Uitgangspunten!$B$9,0),1)</f>
        <v>0</v>
      </c>
      <c r="I8753"/>
      <c r="J8753"/>
      <c r="K8753" s="6"/>
      <c r="O8753" s="5"/>
      <c r="P8753" s="8"/>
      <c r="U8753"/>
      <c r="V8753"/>
    </row>
    <row r="8754" spans="1:24" x14ac:dyDescent="0.25">
      <c r="A8754">
        <v>2010</v>
      </c>
      <c r="B8754">
        <v>10</v>
      </c>
      <c r="C8754">
        <v>10</v>
      </c>
      <c r="D8754">
        <v>12</v>
      </c>
      <c r="E8754" s="13">
        <v>16.3</v>
      </c>
      <c r="F8754" s="7">
        <f>(((20-15)/(MIN($E$2:$E$8761)-15))*Data[[#This Row],[temperatuur]])+18.151</f>
        <v>14.72663025210084</v>
      </c>
      <c r="G8754" s="7">
        <f>Data[[#This Row],[Tintern ]]-Data[[#This Row],[temperatuur]]</f>
        <v>-1.5733697478991608</v>
      </c>
      <c r="H8754" s="7">
        <f>ROUND(IF(Data[[#This Row],[deltaT]]&gt;0,(Data[[#This Row],[Tintern ]]-Data[[#This Row],[temperatuur]])*Uitgangspunten!$B$9,0),1)</f>
        <v>0</v>
      </c>
      <c r="I8754"/>
      <c r="J8754"/>
      <c r="K8754" s="6"/>
      <c r="O8754" s="5"/>
      <c r="P8754" s="8"/>
      <c r="U8754"/>
      <c r="V8754"/>
    </row>
    <row r="8755" spans="1:24" x14ac:dyDescent="0.25">
      <c r="A8755">
        <v>2010</v>
      </c>
      <c r="B8755">
        <v>10</v>
      </c>
      <c r="C8755">
        <v>10</v>
      </c>
      <c r="D8755">
        <v>13</v>
      </c>
      <c r="E8755" s="13">
        <v>17.5</v>
      </c>
      <c r="F8755" s="7">
        <f>(((20-15)/(MIN($E$2:$E$8761)-15))*Data[[#This Row],[temperatuur]])+18.151</f>
        <v>14.474529411764706</v>
      </c>
      <c r="G8755" s="7">
        <f>Data[[#This Row],[Tintern ]]-Data[[#This Row],[temperatuur]]</f>
        <v>-3.0254705882352937</v>
      </c>
      <c r="H8755" s="7">
        <f>ROUND(IF(Data[[#This Row],[deltaT]]&gt;0,(Data[[#This Row],[Tintern ]]-Data[[#This Row],[temperatuur]])*Uitgangspunten!$B$9,0),1)</f>
        <v>0</v>
      </c>
      <c r="I8755"/>
      <c r="J8755"/>
      <c r="K8755" s="6"/>
      <c r="O8755" s="5"/>
      <c r="P8755" s="8"/>
      <c r="U8755"/>
      <c r="V8755"/>
    </row>
    <row r="8756" spans="1:24" x14ac:dyDescent="0.25">
      <c r="A8756">
        <v>2010</v>
      </c>
      <c r="B8756">
        <v>10</v>
      </c>
      <c r="C8756">
        <v>10</v>
      </c>
      <c r="D8756">
        <v>14</v>
      </c>
      <c r="E8756" s="13">
        <v>17.600000000000001</v>
      </c>
      <c r="F8756" s="7">
        <f>(((20-15)/(MIN($E$2:$E$8761)-15))*Data[[#This Row],[temperatuur]])+18.151</f>
        <v>14.45352100840336</v>
      </c>
      <c r="G8756" s="7">
        <f>Data[[#This Row],[Tintern ]]-Data[[#This Row],[temperatuur]]</f>
        <v>-3.1464789915966414</v>
      </c>
      <c r="H8756" s="7">
        <f>ROUND(IF(Data[[#This Row],[deltaT]]&gt;0,(Data[[#This Row],[Tintern ]]-Data[[#This Row],[temperatuur]])*Uitgangspunten!$B$9,0),1)</f>
        <v>0</v>
      </c>
      <c r="I8756"/>
      <c r="J8756"/>
      <c r="K8756" s="6"/>
      <c r="O8756" s="5"/>
      <c r="P8756" s="8"/>
      <c r="U8756"/>
      <c r="V8756"/>
    </row>
    <row r="8757" spans="1:24" x14ac:dyDescent="0.25">
      <c r="A8757">
        <v>2010</v>
      </c>
      <c r="B8757">
        <v>10</v>
      </c>
      <c r="C8757">
        <v>10</v>
      </c>
      <c r="D8757">
        <v>15</v>
      </c>
      <c r="E8757" s="13">
        <v>17</v>
      </c>
      <c r="F8757" s="7">
        <f>(((20-15)/(MIN($E$2:$E$8761)-15))*Data[[#This Row],[temperatuur]])+18.151</f>
        <v>14.579571428571429</v>
      </c>
      <c r="G8757" s="7">
        <f>Data[[#This Row],[Tintern ]]-Data[[#This Row],[temperatuur]]</f>
        <v>-2.4204285714285714</v>
      </c>
      <c r="H8757" s="7">
        <f>ROUND(IF(Data[[#This Row],[deltaT]]&gt;0,(Data[[#This Row],[Tintern ]]-Data[[#This Row],[temperatuur]])*Uitgangspunten!$B$9,0),1)</f>
        <v>0</v>
      </c>
      <c r="I8757"/>
      <c r="J8757"/>
      <c r="K8757" s="6"/>
      <c r="O8757" s="5"/>
      <c r="P8757" s="8"/>
      <c r="U8757"/>
      <c r="V8757"/>
    </row>
    <row r="8758" spans="1:24" x14ac:dyDescent="0.25">
      <c r="A8758">
        <v>2010</v>
      </c>
      <c r="B8758">
        <v>10</v>
      </c>
      <c r="C8758">
        <v>10</v>
      </c>
      <c r="D8758">
        <v>16</v>
      </c>
      <c r="E8758" s="13">
        <v>15.600000000000001</v>
      </c>
      <c r="F8758" s="7">
        <f>(((20-15)/(MIN($E$2:$E$8761)-15))*Data[[#This Row],[temperatuur]])+18.151</f>
        <v>14.873689075630251</v>
      </c>
      <c r="G8758" s="7">
        <f>Data[[#This Row],[Tintern ]]-Data[[#This Row],[temperatuur]]</f>
        <v>-0.72631092436975031</v>
      </c>
      <c r="H8758" s="7">
        <f>ROUND(IF(Data[[#This Row],[deltaT]]&gt;0,(Data[[#This Row],[Tintern ]]-Data[[#This Row],[temperatuur]])*Uitgangspunten!$B$9,0),1)</f>
        <v>0</v>
      </c>
      <c r="I8758"/>
      <c r="J8758"/>
      <c r="K8758" s="6"/>
      <c r="O8758" s="5"/>
      <c r="P8758" s="8"/>
      <c r="U8758"/>
      <c r="V8758"/>
    </row>
    <row r="8759" spans="1:24" x14ac:dyDescent="0.25">
      <c r="A8759">
        <v>2010</v>
      </c>
      <c r="B8759">
        <v>10</v>
      </c>
      <c r="C8759">
        <v>11</v>
      </c>
      <c r="D8759">
        <v>13</v>
      </c>
      <c r="E8759" s="13">
        <v>15.700000000000001</v>
      </c>
      <c r="F8759" s="7">
        <f>(((20-15)/(MIN($E$2:$E$8761)-15))*Data[[#This Row],[temperatuur]])+18.151</f>
        <v>14.852680672268907</v>
      </c>
      <c r="G8759" s="7">
        <f>Data[[#This Row],[Tintern ]]-Data[[#This Row],[temperatuur]]</f>
        <v>-0.84731932773109442</v>
      </c>
      <c r="H8759" s="7">
        <f>ROUND(IF(Data[[#This Row],[deltaT]]&gt;0,(Data[[#This Row],[Tintern ]]-Data[[#This Row],[temperatuur]])*Uitgangspunten!$B$9,0),1)</f>
        <v>0</v>
      </c>
      <c r="I8759"/>
      <c r="J8759"/>
      <c r="K8759" s="6"/>
      <c r="O8759" s="5"/>
      <c r="P8759" s="8"/>
      <c r="U8759"/>
      <c r="V8759"/>
    </row>
    <row r="8760" spans="1:24" x14ac:dyDescent="0.25">
      <c r="A8760">
        <v>2010</v>
      </c>
      <c r="B8760">
        <v>10</v>
      </c>
      <c r="C8760">
        <v>11</v>
      </c>
      <c r="D8760">
        <v>14</v>
      </c>
      <c r="E8760" s="13">
        <v>15.9</v>
      </c>
      <c r="F8760" s="7">
        <f>(((20-15)/(MIN($E$2:$E$8761)-15))*Data[[#This Row],[temperatuur]])+18.151</f>
        <v>14.810663865546218</v>
      </c>
      <c r="G8760" s="7">
        <f>Data[[#This Row],[Tintern ]]-Data[[#This Row],[temperatuur]]</f>
        <v>-1.0893361344537826</v>
      </c>
      <c r="H8760" s="7">
        <f>ROUND(IF(Data[[#This Row],[deltaT]]&gt;0,(Data[[#This Row],[Tintern ]]-Data[[#This Row],[temperatuur]])*Uitgangspunten!$B$9,0),1)</f>
        <v>0</v>
      </c>
      <c r="I8760"/>
      <c r="J8760"/>
      <c r="K8760" s="6"/>
      <c r="O8760" s="5"/>
      <c r="P8760" s="8"/>
      <c r="U8760"/>
      <c r="V8760"/>
    </row>
    <row r="8761" spans="1:24" x14ac:dyDescent="0.25">
      <c r="A8761">
        <v>2010</v>
      </c>
      <c r="B8761">
        <v>10</v>
      </c>
      <c r="C8761">
        <v>11</v>
      </c>
      <c r="D8761">
        <v>15</v>
      </c>
      <c r="E8761" s="13">
        <v>15.700000000000001</v>
      </c>
      <c r="F8761" s="7">
        <f>(((20-15)/(MIN($E$2:$E$8761)-15))*Data[[#This Row],[temperatuur]])+18.151</f>
        <v>14.852680672268907</v>
      </c>
      <c r="G8761" s="7">
        <f>Data[[#This Row],[Tintern ]]-Data[[#This Row],[temperatuur]]</f>
        <v>-0.84731932773109442</v>
      </c>
      <c r="H8761" s="7">
        <f>ROUND(IF(Data[[#This Row],[deltaT]]&gt;0,(Data[[#This Row],[Tintern ]]-Data[[#This Row],[temperatuur]])*Uitgangspunten!$B$9,0),1)</f>
        <v>0</v>
      </c>
      <c r="I8761"/>
      <c r="J8761"/>
      <c r="K8761" s="6"/>
      <c r="O8761" s="5"/>
      <c r="P8761" s="8"/>
      <c r="U8761"/>
      <c r="V8761"/>
    </row>
    <row r="8762" spans="1:24" x14ac:dyDescent="0.25">
      <c r="Q8762">
        <f>(MAX(E8738:E8761)+MIN(E8738:E8761))/20</f>
        <v>1.7100000000000002</v>
      </c>
      <c r="S8762" s="6"/>
      <c r="U8762"/>
      <c r="V8762"/>
      <c r="W8762" s="5"/>
      <c r="X8762" s="8"/>
    </row>
  </sheetData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B10" sqref="B10"/>
    </sheetView>
  </sheetViews>
  <sheetFormatPr defaultRowHeight="15" x14ac:dyDescent="0.25"/>
  <cols>
    <col min="1" max="1" width="17.7109375" bestFit="1" customWidth="1"/>
  </cols>
  <sheetData>
    <row r="1" spans="1:11" x14ac:dyDescent="0.25">
      <c r="A1" s="9" t="s">
        <v>8</v>
      </c>
    </row>
    <row r="2" spans="1:11" x14ac:dyDescent="0.25">
      <c r="A2" s="14"/>
      <c r="B2" s="15">
        <v>42005</v>
      </c>
      <c r="C2" s="15">
        <v>40969</v>
      </c>
      <c r="D2" s="14">
        <v>1992</v>
      </c>
      <c r="E2" s="14">
        <v>1987</v>
      </c>
      <c r="I2" s="16">
        <v>1</v>
      </c>
      <c r="J2">
        <f t="shared" ref="J2:J21" si="0">$B$8*I2</f>
        <v>100</v>
      </c>
      <c r="K2">
        <f>COUNTIF('nen5060 - energie'!$H$2:$H$8761,J2)</f>
        <v>1</v>
      </c>
    </row>
    <row r="3" spans="1:11" x14ac:dyDescent="0.25">
      <c r="A3" s="6" t="s">
        <v>5</v>
      </c>
      <c r="B3" s="6">
        <v>3.5</v>
      </c>
      <c r="C3" s="6">
        <v>3.5</v>
      </c>
      <c r="D3" s="6">
        <v>2.5</v>
      </c>
      <c r="E3" s="6">
        <v>2</v>
      </c>
      <c r="I3" s="16">
        <v>0.95</v>
      </c>
      <c r="J3">
        <f t="shared" si="0"/>
        <v>95</v>
      </c>
      <c r="K3">
        <f>COUNTIF('nen5060 - energie'!H2:H8761,"&lt;B8")</f>
        <v>0</v>
      </c>
    </row>
    <row r="4" spans="1:11" x14ac:dyDescent="0.25">
      <c r="A4" s="6" t="s">
        <v>6</v>
      </c>
      <c r="B4" s="6">
        <v>4.5</v>
      </c>
      <c r="C4" s="6">
        <v>3.5</v>
      </c>
      <c r="D4" s="6">
        <v>2.5</v>
      </c>
      <c r="E4" s="6">
        <v>2</v>
      </c>
      <c r="I4" s="16">
        <v>0.9</v>
      </c>
      <c r="J4">
        <f t="shared" si="0"/>
        <v>90</v>
      </c>
      <c r="K4">
        <f>COUNTIF('nen5060 - energie'!H2:H8761,"&gt;F9")</f>
        <v>0</v>
      </c>
    </row>
    <row r="5" spans="1:11" x14ac:dyDescent="0.25">
      <c r="A5" s="6" t="s">
        <v>7</v>
      </c>
      <c r="B5" s="6">
        <v>6</v>
      </c>
      <c r="C5" s="6">
        <v>3.5</v>
      </c>
      <c r="D5" s="6">
        <v>2.5</v>
      </c>
      <c r="E5" s="6">
        <v>2</v>
      </c>
      <c r="I5" s="16">
        <v>0.85</v>
      </c>
      <c r="J5">
        <f t="shared" si="0"/>
        <v>85</v>
      </c>
    </row>
    <row r="6" spans="1:11" x14ac:dyDescent="0.25">
      <c r="I6" s="16">
        <v>0.8</v>
      </c>
      <c r="J6">
        <f t="shared" si="0"/>
        <v>80</v>
      </c>
    </row>
    <row r="7" spans="1:11" x14ac:dyDescent="0.25">
      <c r="I7" s="16">
        <v>0.75</v>
      </c>
      <c r="J7">
        <f t="shared" si="0"/>
        <v>75</v>
      </c>
    </row>
    <row r="8" spans="1:11" x14ac:dyDescent="0.25">
      <c r="A8" s="6" t="s">
        <v>12</v>
      </c>
      <c r="B8" s="6">
        <v>100</v>
      </c>
      <c r="D8" s="6">
        <v>200</v>
      </c>
      <c r="E8">
        <f>21+9</f>
        <v>30</v>
      </c>
      <c r="F8">
        <v>6</v>
      </c>
      <c r="I8" s="16">
        <v>0.7</v>
      </c>
      <c r="J8">
        <f t="shared" si="0"/>
        <v>70</v>
      </c>
    </row>
    <row r="9" spans="1:11" x14ac:dyDescent="0.25">
      <c r="A9" s="6" t="s">
        <v>10</v>
      </c>
      <c r="B9">
        <f>B8/(20-MIN('nen5060 - energie'!E2:E8761))</f>
        <v>3.4722222222222223</v>
      </c>
      <c r="E9">
        <f>D8/E8</f>
        <v>6.666666666666667</v>
      </c>
      <c r="F9">
        <f>E9*F8</f>
        <v>40</v>
      </c>
      <c r="I9" s="16">
        <v>0.65</v>
      </c>
      <c r="J9">
        <f t="shared" si="0"/>
        <v>65</v>
      </c>
    </row>
    <row r="10" spans="1:11" x14ac:dyDescent="0.25">
      <c r="I10" s="16">
        <v>0.6</v>
      </c>
      <c r="J10">
        <f t="shared" si="0"/>
        <v>60</v>
      </c>
    </row>
    <row r="11" spans="1:11" x14ac:dyDescent="0.25">
      <c r="I11" s="16">
        <v>0.55000000000000004</v>
      </c>
      <c r="J11">
        <f t="shared" si="0"/>
        <v>55.000000000000007</v>
      </c>
    </row>
    <row r="12" spans="1:11" x14ac:dyDescent="0.25">
      <c r="I12" s="16">
        <v>0.5</v>
      </c>
      <c r="J12">
        <f t="shared" si="0"/>
        <v>50</v>
      </c>
    </row>
    <row r="13" spans="1:11" x14ac:dyDescent="0.25">
      <c r="I13" s="16">
        <v>0.45</v>
      </c>
      <c r="J13">
        <f t="shared" si="0"/>
        <v>45</v>
      </c>
    </row>
    <row r="14" spans="1:11" x14ac:dyDescent="0.25">
      <c r="I14" s="16">
        <v>0.4</v>
      </c>
      <c r="J14">
        <f t="shared" si="0"/>
        <v>40</v>
      </c>
    </row>
    <row r="15" spans="1:11" x14ac:dyDescent="0.25">
      <c r="I15" s="16">
        <v>0.35</v>
      </c>
      <c r="J15">
        <f t="shared" si="0"/>
        <v>35</v>
      </c>
    </row>
    <row r="16" spans="1:11" x14ac:dyDescent="0.25">
      <c r="I16" s="16">
        <v>0.3</v>
      </c>
      <c r="J16">
        <f t="shared" si="0"/>
        <v>30</v>
      </c>
    </row>
    <row r="17" spans="9:10" x14ac:dyDescent="0.25">
      <c r="I17" s="16">
        <v>0.25</v>
      </c>
      <c r="J17">
        <f t="shared" si="0"/>
        <v>25</v>
      </c>
    </row>
    <row r="18" spans="9:10" x14ac:dyDescent="0.25">
      <c r="I18" s="16">
        <v>0.2</v>
      </c>
      <c r="J18">
        <f t="shared" si="0"/>
        <v>20</v>
      </c>
    </row>
    <row r="19" spans="9:10" x14ac:dyDescent="0.25">
      <c r="I19" s="16">
        <v>0.15</v>
      </c>
      <c r="J19">
        <f t="shared" si="0"/>
        <v>15</v>
      </c>
    </row>
    <row r="20" spans="9:10" x14ac:dyDescent="0.25">
      <c r="I20" s="16">
        <v>0.1</v>
      </c>
      <c r="J20">
        <f t="shared" si="0"/>
        <v>10</v>
      </c>
    </row>
    <row r="21" spans="9:10" x14ac:dyDescent="0.25">
      <c r="I21" s="16">
        <v>0.05</v>
      </c>
      <c r="J21">
        <f t="shared" si="0"/>
        <v>5</v>
      </c>
    </row>
  </sheetData>
  <sortState ref="I2:J21">
    <sortCondition descending="1" ref="I2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1"/>
  <sheetViews>
    <sheetView workbookViewId="0">
      <selection activeCell="B4" sqref="B4"/>
    </sheetView>
  </sheetViews>
  <sheetFormatPr defaultRowHeight="15" x14ac:dyDescent="0.25"/>
  <cols>
    <col min="1" max="1" width="10.85546875" customWidth="1"/>
    <col min="2" max="2" width="20.28515625" bestFit="1" customWidth="1"/>
    <col min="3" max="228" width="5" customWidth="1"/>
    <col min="229" max="229" width="10" bestFit="1" customWidth="1"/>
  </cols>
  <sheetData>
    <row r="1" spans="1:2" x14ac:dyDescent="0.25">
      <c r="A1" s="18" t="s">
        <v>4</v>
      </c>
      <c r="B1" t="s">
        <v>17</v>
      </c>
    </row>
    <row r="3" spans="1:2" x14ac:dyDescent="0.25">
      <c r="A3" s="18" t="s">
        <v>14</v>
      </c>
      <c r="B3" t="s">
        <v>16</v>
      </c>
    </row>
    <row r="4" spans="1:2" x14ac:dyDescent="0.25">
      <c r="A4" s="20">
        <v>100</v>
      </c>
      <c r="B4" s="19">
        <v>1</v>
      </c>
    </row>
    <row r="5" spans="1:2" x14ac:dyDescent="0.25">
      <c r="A5" s="20">
        <v>99.6</v>
      </c>
      <c r="B5" s="19">
        <v>2</v>
      </c>
    </row>
    <row r="6" spans="1:2" x14ac:dyDescent="0.25">
      <c r="A6" s="20">
        <v>99.2</v>
      </c>
      <c r="B6" s="19">
        <v>3</v>
      </c>
    </row>
    <row r="7" spans="1:2" x14ac:dyDescent="0.25">
      <c r="A7" s="20">
        <v>98.7</v>
      </c>
      <c r="B7" s="19">
        <v>4</v>
      </c>
    </row>
    <row r="8" spans="1:2" x14ac:dyDescent="0.25">
      <c r="A8" s="20">
        <v>97.5</v>
      </c>
      <c r="B8" s="19">
        <v>5</v>
      </c>
    </row>
    <row r="9" spans="1:2" x14ac:dyDescent="0.25">
      <c r="A9" s="20">
        <v>96.2</v>
      </c>
      <c r="B9" s="19">
        <v>6</v>
      </c>
    </row>
    <row r="10" spans="1:2" x14ac:dyDescent="0.25">
      <c r="A10" s="20">
        <v>95.4</v>
      </c>
      <c r="B10" s="19">
        <v>7</v>
      </c>
    </row>
    <row r="11" spans="1:2" x14ac:dyDescent="0.25">
      <c r="A11" s="20">
        <v>94.5</v>
      </c>
      <c r="B11" s="19">
        <v>9</v>
      </c>
    </row>
    <row r="12" spans="1:2" x14ac:dyDescent="0.25">
      <c r="A12" s="20">
        <v>94.1</v>
      </c>
      <c r="B12" s="19">
        <v>12</v>
      </c>
    </row>
    <row r="13" spans="1:2" x14ac:dyDescent="0.25">
      <c r="A13" s="20">
        <v>93.7</v>
      </c>
      <c r="B13" s="19">
        <v>13</v>
      </c>
    </row>
    <row r="14" spans="1:2" x14ac:dyDescent="0.25">
      <c r="A14" s="20">
        <v>93.3</v>
      </c>
      <c r="B14" s="19">
        <v>14</v>
      </c>
    </row>
    <row r="15" spans="1:2" x14ac:dyDescent="0.25">
      <c r="A15" s="20">
        <v>92.9</v>
      </c>
      <c r="B15" s="19">
        <v>15</v>
      </c>
    </row>
    <row r="16" spans="1:2" x14ac:dyDescent="0.25">
      <c r="A16" s="20">
        <v>92</v>
      </c>
      <c r="B16" s="19">
        <v>16</v>
      </c>
    </row>
    <row r="17" spans="1:2" x14ac:dyDescent="0.25">
      <c r="A17" s="20">
        <v>91.6</v>
      </c>
      <c r="B17" s="19">
        <v>19</v>
      </c>
    </row>
    <row r="18" spans="1:2" x14ac:dyDescent="0.25">
      <c r="A18" s="20">
        <v>91.2</v>
      </c>
      <c r="B18" s="19">
        <v>22</v>
      </c>
    </row>
    <row r="19" spans="1:2" x14ac:dyDescent="0.25">
      <c r="A19" s="20">
        <v>90.3</v>
      </c>
      <c r="B19" s="19">
        <v>23</v>
      </c>
    </row>
    <row r="20" spans="1:2" x14ac:dyDescent="0.25">
      <c r="A20" s="20">
        <v>89.9</v>
      </c>
      <c r="B20" s="19">
        <v>24</v>
      </c>
    </row>
    <row r="21" spans="1:2" x14ac:dyDescent="0.25">
      <c r="A21" s="20">
        <v>89.5</v>
      </c>
      <c r="B21" s="19">
        <v>26</v>
      </c>
    </row>
    <row r="22" spans="1:2" x14ac:dyDescent="0.25">
      <c r="A22" s="20">
        <v>89.1</v>
      </c>
      <c r="B22" s="19">
        <v>28</v>
      </c>
    </row>
    <row r="23" spans="1:2" x14ac:dyDescent="0.25">
      <c r="A23" s="20">
        <v>87.8</v>
      </c>
      <c r="B23" s="19">
        <v>30</v>
      </c>
    </row>
    <row r="24" spans="1:2" x14ac:dyDescent="0.25">
      <c r="A24" s="20">
        <v>87.4</v>
      </c>
      <c r="B24" s="19">
        <v>31</v>
      </c>
    </row>
    <row r="25" spans="1:2" x14ac:dyDescent="0.25">
      <c r="A25" s="20">
        <v>87</v>
      </c>
      <c r="B25" s="19">
        <v>32</v>
      </c>
    </row>
    <row r="26" spans="1:2" x14ac:dyDescent="0.25">
      <c r="A26" s="20">
        <v>86.1</v>
      </c>
      <c r="B26" s="19">
        <v>34</v>
      </c>
    </row>
    <row r="27" spans="1:2" x14ac:dyDescent="0.25">
      <c r="A27" s="20">
        <v>85.7</v>
      </c>
      <c r="B27" s="19">
        <v>37</v>
      </c>
    </row>
    <row r="28" spans="1:2" x14ac:dyDescent="0.25">
      <c r="A28" s="20">
        <v>85.3</v>
      </c>
      <c r="B28" s="19">
        <v>42</v>
      </c>
    </row>
    <row r="29" spans="1:2" x14ac:dyDescent="0.25">
      <c r="A29" s="20">
        <v>84.9</v>
      </c>
      <c r="B29" s="19">
        <v>43</v>
      </c>
    </row>
    <row r="30" spans="1:2" x14ac:dyDescent="0.25">
      <c r="A30" s="20">
        <v>84.5</v>
      </c>
      <c r="B30" s="19">
        <v>44</v>
      </c>
    </row>
    <row r="31" spans="1:2" x14ac:dyDescent="0.25">
      <c r="A31" s="20">
        <v>84</v>
      </c>
      <c r="B31" s="19">
        <v>46</v>
      </c>
    </row>
    <row r="32" spans="1:2" x14ac:dyDescent="0.25">
      <c r="A32" s="20">
        <v>83.6</v>
      </c>
      <c r="B32" s="19">
        <v>53</v>
      </c>
    </row>
    <row r="33" spans="1:2" x14ac:dyDescent="0.25">
      <c r="A33" s="20">
        <v>82.8</v>
      </c>
      <c r="B33" s="19">
        <v>58</v>
      </c>
    </row>
    <row r="34" spans="1:2" x14ac:dyDescent="0.25">
      <c r="A34" s="20">
        <v>82.4</v>
      </c>
      <c r="B34" s="19">
        <v>61</v>
      </c>
    </row>
    <row r="35" spans="1:2" x14ac:dyDescent="0.25">
      <c r="A35" s="20">
        <v>81.900000000000006</v>
      </c>
      <c r="B35" s="19">
        <v>63</v>
      </c>
    </row>
    <row r="36" spans="1:2" x14ac:dyDescent="0.25">
      <c r="A36" s="20">
        <v>81.5</v>
      </c>
      <c r="B36" s="19">
        <v>65</v>
      </c>
    </row>
    <row r="37" spans="1:2" x14ac:dyDescent="0.25">
      <c r="A37" s="20">
        <v>81.099999999999994</v>
      </c>
      <c r="B37" s="19">
        <v>67</v>
      </c>
    </row>
    <row r="38" spans="1:2" x14ac:dyDescent="0.25">
      <c r="A38" s="20">
        <v>80.7</v>
      </c>
      <c r="B38" s="19">
        <v>73</v>
      </c>
    </row>
    <row r="39" spans="1:2" x14ac:dyDescent="0.25">
      <c r="A39" s="20">
        <v>80.3</v>
      </c>
      <c r="B39" s="19">
        <v>78</v>
      </c>
    </row>
    <row r="40" spans="1:2" x14ac:dyDescent="0.25">
      <c r="A40" s="20">
        <v>79.8</v>
      </c>
      <c r="B40" s="19">
        <v>84</v>
      </c>
    </row>
    <row r="41" spans="1:2" x14ac:dyDescent="0.25">
      <c r="A41" s="20">
        <v>79.400000000000006</v>
      </c>
      <c r="B41" s="19">
        <v>89</v>
      </c>
    </row>
    <row r="42" spans="1:2" x14ac:dyDescent="0.25">
      <c r="A42" s="20">
        <v>79</v>
      </c>
      <c r="B42" s="19">
        <v>93</v>
      </c>
    </row>
    <row r="43" spans="1:2" x14ac:dyDescent="0.25">
      <c r="A43" s="20">
        <v>78.599999999999994</v>
      </c>
      <c r="B43" s="19">
        <v>97</v>
      </c>
    </row>
    <row r="44" spans="1:2" x14ac:dyDescent="0.25">
      <c r="A44" s="20">
        <v>78.2</v>
      </c>
      <c r="B44" s="19">
        <v>102</v>
      </c>
    </row>
    <row r="45" spans="1:2" x14ac:dyDescent="0.25">
      <c r="A45" s="20">
        <v>77.7</v>
      </c>
      <c r="B45" s="19">
        <v>108</v>
      </c>
    </row>
    <row r="46" spans="1:2" x14ac:dyDescent="0.25">
      <c r="A46" s="20">
        <v>77.3</v>
      </c>
      <c r="B46" s="19">
        <v>112</v>
      </c>
    </row>
    <row r="47" spans="1:2" x14ac:dyDescent="0.25">
      <c r="A47" s="20">
        <v>76.900000000000006</v>
      </c>
      <c r="B47" s="19">
        <v>114</v>
      </c>
    </row>
    <row r="48" spans="1:2" x14ac:dyDescent="0.25">
      <c r="A48" s="20">
        <v>76.5</v>
      </c>
      <c r="B48" s="19">
        <v>117</v>
      </c>
    </row>
    <row r="49" spans="1:2" x14ac:dyDescent="0.25">
      <c r="A49" s="20">
        <v>76</v>
      </c>
      <c r="B49" s="19">
        <v>118</v>
      </c>
    </row>
    <row r="50" spans="1:2" x14ac:dyDescent="0.25">
      <c r="A50" s="20">
        <v>75.599999999999994</v>
      </c>
      <c r="B50" s="19">
        <v>122</v>
      </c>
    </row>
    <row r="51" spans="1:2" x14ac:dyDescent="0.25">
      <c r="A51" s="20">
        <v>75.2</v>
      </c>
      <c r="B51" s="19">
        <v>125</v>
      </c>
    </row>
    <row r="52" spans="1:2" x14ac:dyDescent="0.25">
      <c r="A52" s="20">
        <v>74.8</v>
      </c>
      <c r="B52" s="19">
        <v>130</v>
      </c>
    </row>
    <row r="53" spans="1:2" x14ac:dyDescent="0.25">
      <c r="A53" s="20">
        <v>74.400000000000006</v>
      </c>
      <c r="B53" s="19">
        <v>140</v>
      </c>
    </row>
    <row r="54" spans="1:2" x14ac:dyDescent="0.25">
      <c r="A54" s="20">
        <v>73.900000000000006</v>
      </c>
      <c r="B54" s="19">
        <v>149</v>
      </c>
    </row>
    <row r="55" spans="1:2" x14ac:dyDescent="0.25">
      <c r="A55" s="20">
        <v>73.5</v>
      </c>
      <c r="B55" s="19">
        <v>157</v>
      </c>
    </row>
    <row r="56" spans="1:2" x14ac:dyDescent="0.25">
      <c r="A56" s="20">
        <v>73.099999999999994</v>
      </c>
      <c r="B56" s="19">
        <v>173</v>
      </c>
    </row>
    <row r="57" spans="1:2" x14ac:dyDescent="0.25">
      <c r="A57" s="20">
        <v>72.7</v>
      </c>
      <c r="B57" s="19">
        <v>179</v>
      </c>
    </row>
    <row r="58" spans="1:2" x14ac:dyDescent="0.25">
      <c r="A58" s="20">
        <v>72.3</v>
      </c>
      <c r="B58" s="19">
        <v>188</v>
      </c>
    </row>
    <row r="59" spans="1:2" x14ac:dyDescent="0.25">
      <c r="A59" s="20">
        <v>71.8</v>
      </c>
      <c r="B59" s="19">
        <v>193</v>
      </c>
    </row>
    <row r="60" spans="1:2" x14ac:dyDescent="0.25">
      <c r="A60" s="20">
        <v>71.400000000000006</v>
      </c>
      <c r="B60" s="19">
        <v>200</v>
      </c>
    </row>
    <row r="61" spans="1:2" x14ac:dyDescent="0.25">
      <c r="A61" s="20">
        <v>71</v>
      </c>
      <c r="B61" s="19">
        <v>208</v>
      </c>
    </row>
    <row r="62" spans="1:2" x14ac:dyDescent="0.25">
      <c r="A62" s="20">
        <v>70.599999999999994</v>
      </c>
      <c r="B62" s="19">
        <v>217</v>
      </c>
    </row>
    <row r="63" spans="1:2" x14ac:dyDescent="0.25">
      <c r="A63" s="20">
        <v>70.2</v>
      </c>
      <c r="B63" s="19">
        <v>227</v>
      </c>
    </row>
    <row r="64" spans="1:2" x14ac:dyDescent="0.25">
      <c r="A64" s="20">
        <v>69.7</v>
      </c>
      <c r="B64" s="19">
        <v>240</v>
      </c>
    </row>
    <row r="65" spans="1:2" x14ac:dyDescent="0.25">
      <c r="A65" s="20">
        <v>69.3</v>
      </c>
      <c r="B65" s="19">
        <v>252</v>
      </c>
    </row>
    <row r="66" spans="1:2" x14ac:dyDescent="0.25">
      <c r="A66" s="20">
        <v>68.900000000000006</v>
      </c>
      <c r="B66" s="19">
        <v>260</v>
      </c>
    </row>
    <row r="67" spans="1:2" x14ac:dyDescent="0.25">
      <c r="A67" s="20">
        <v>68.5</v>
      </c>
      <c r="B67" s="19">
        <v>275</v>
      </c>
    </row>
    <row r="68" spans="1:2" x14ac:dyDescent="0.25">
      <c r="A68" s="20">
        <v>68.099999999999994</v>
      </c>
      <c r="B68" s="19">
        <v>294</v>
      </c>
    </row>
    <row r="69" spans="1:2" x14ac:dyDescent="0.25">
      <c r="A69" s="20">
        <v>67.599999999999994</v>
      </c>
      <c r="B69" s="19">
        <v>310</v>
      </c>
    </row>
    <row r="70" spans="1:2" x14ac:dyDescent="0.25">
      <c r="A70" s="20">
        <v>67.2</v>
      </c>
      <c r="B70" s="19">
        <v>322</v>
      </c>
    </row>
    <row r="71" spans="1:2" x14ac:dyDescent="0.25">
      <c r="A71" s="20">
        <v>66.8</v>
      </c>
      <c r="B71" s="19">
        <v>341</v>
      </c>
    </row>
    <row r="72" spans="1:2" x14ac:dyDescent="0.25">
      <c r="A72" s="20">
        <v>66.400000000000006</v>
      </c>
      <c r="B72" s="19">
        <v>351</v>
      </c>
    </row>
    <row r="73" spans="1:2" x14ac:dyDescent="0.25">
      <c r="A73" s="20">
        <v>66</v>
      </c>
      <c r="B73" s="19">
        <v>363</v>
      </c>
    </row>
    <row r="74" spans="1:2" x14ac:dyDescent="0.25">
      <c r="A74" s="20">
        <v>65.5</v>
      </c>
      <c r="B74" s="19">
        <v>374</v>
      </c>
    </row>
    <row r="75" spans="1:2" x14ac:dyDescent="0.25">
      <c r="A75" s="20">
        <v>65.099999999999994</v>
      </c>
      <c r="B75" s="19">
        <v>394</v>
      </c>
    </row>
    <row r="76" spans="1:2" x14ac:dyDescent="0.25">
      <c r="A76" s="20">
        <v>64.7</v>
      </c>
      <c r="B76" s="19">
        <v>411</v>
      </c>
    </row>
    <row r="77" spans="1:2" x14ac:dyDescent="0.25">
      <c r="A77" s="20">
        <v>64.3</v>
      </c>
      <c r="B77" s="19">
        <v>422</v>
      </c>
    </row>
    <row r="78" spans="1:2" x14ac:dyDescent="0.25">
      <c r="A78" s="20">
        <v>63.9</v>
      </c>
      <c r="B78" s="19">
        <v>439</v>
      </c>
    </row>
    <row r="79" spans="1:2" x14ac:dyDescent="0.25">
      <c r="A79" s="20">
        <v>63.4</v>
      </c>
      <c r="B79" s="19">
        <v>459</v>
      </c>
    </row>
    <row r="80" spans="1:2" x14ac:dyDescent="0.25">
      <c r="A80" s="20">
        <v>63</v>
      </c>
      <c r="B80" s="19">
        <v>483</v>
      </c>
    </row>
    <row r="81" spans="1:2" x14ac:dyDescent="0.25">
      <c r="A81" s="20">
        <v>62.6</v>
      </c>
      <c r="B81" s="19">
        <v>505</v>
      </c>
    </row>
    <row r="82" spans="1:2" x14ac:dyDescent="0.25">
      <c r="A82" s="20">
        <v>62.2</v>
      </c>
      <c r="B82" s="19">
        <v>527</v>
      </c>
    </row>
    <row r="83" spans="1:2" x14ac:dyDescent="0.25">
      <c r="A83" s="20">
        <v>61.8</v>
      </c>
      <c r="B83" s="19">
        <v>553</v>
      </c>
    </row>
    <row r="84" spans="1:2" x14ac:dyDescent="0.25">
      <c r="A84" s="20">
        <v>61.3</v>
      </c>
      <c r="B84" s="19">
        <v>577</v>
      </c>
    </row>
    <row r="85" spans="1:2" x14ac:dyDescent="0.25">
      <c r="A85" s="20">
        <v>60.9</v>
      </c>
      <c r="B85" s="19">
        <v>598</v>
      </c>
    </row>
    <row r="86" spans="1:2" x14ac:dyDescent="0.25">
      <c r="A86" s="20">
        <v>60.5</v>
      </c>
      <c r="B86" s="19">
        <v>622</v>
      </c>
    </row>
    <row r="87" spans="1:2" x14ac:dyDescent="0.25">
      <c r="A87" s="20">
        <v>60.1</v>
      </c>
      <c r="B87" s="19">
        <v>647</v>
      </c>
    </row>
    <row r="88" spans="1:2" x14ac:dyDescent="0.25">
      <c r="A88" s="20">
        <v>59.7</v>
      </c>
      <c r="B88" s="19">
        <v>683</v>
      </c>
    </row>
    <row r="89" spans="1:2" x14ac:dyDescent="0.25">
      <c r="A89" s="20">
        <v>59.2</v>
      </c>
      <c r="B89" s="19">
        <v>716</v>
      </c>
    </row>
    <row r="90" spans="1:2" x14ac:dyDescent="0.25">
      <c r="A90" s="20">
        <v>58.8</v>
      </c>
      <c r="B90" s="19">
        <v>754</v>
      </c>
    </row>
    <row r="91" spans="1:2" x14ac:dyDescent="0.25">
      <c r="A91" s="20">
        <v>58.4</v>
      </c>
      <c r="B91" s="19">
        <v>786</v>
      </c>
    </row>
    <row r="92" spans="1:2" x14ac:dyDescent="0.25">
      <c r="A92" s="20">
        <v>58</v>
      </c>
      <c r="B92" s="19">
        <v>816</v>
      </c>
    </row>
    <row r="93" spans="1:2" x14ac:dyDescent="0.25">
      <c r="A93" s="20">
        <v>57.6</v>
      </c>
      <c r="B93" s="19">
        <v>846</v>
      </c>
    </row>
    <row r="94" spans="1:2" x14ac:dyDescent="0.25">
      <c r="A94" s="20">
        <v>57.1</v>
      </c>
      <c r="B94" s="19">
        <v>878</v>
      </c>
    </row>
    <row r="95" spans="1:2" x14ac:dyDescent="0.25">
      <c r="A95" s="20">
        <v>56.7</v>
      </c>
      <c r="B95" s="19">
        <v>905</v>
      </c>
    </row>
    <row r="96" spans="1:2" x14ac:dyDescent="0.25">
      <c r="A96" s="20">
        <v>56.3</v>
      </c>
      <c r="B96" s="19">
        <v>931</v>
      </c>
    </row>
    <row r="97" spans="1:2" x14ac:dyDescent="0.25">
      <c r="A97" s="20">
        <v>55.9</v>
      </c>
      <c r="B97" s="19">
        <v>950</v>
      </c>
    </row>
    <row r="98" spans="1:2" x14ac:dyDescent="0.25">
      <c r="A98" s="20">
        <v>55.5</v>
      </c>
      <c r="B98" s="19">
        <v>974</v>
      </c>
    </row>
    <row r="99" spans="1:2" x14ac:dyDescent="0.25">
      <c r="A99" s="20">
        <v>55</v>
      </c>
      <c r="B99" s="19">
        <v>1001</v>
      </c>
    </row>
    <row r="100" spans="1:2" x14ac:dyDescent="0.25">
      <c r="A100" s="20">
        <v>54.6</v>
      </c>
      <c r="B100" s="19">
        <v>1018</v>
      </c>
    </row>
    <row r="101" spans="1:2" x14ac:dyDescent="0.25">
      <c r="A101" s="20">
        <v>54.2</v>
      </c>
      <c r="B101" s="19">
        <v>1031</v>
      </c>
    </row>
    <row r="102" spans="1:2" x14ac:dyDescent="0.25">
      <c r="A102" s="20">
        <v>53.8</v>
      </c>
      <c r="B102" s="19">
        <v>1063</v>
      </c>
    </row>
    <row r="103" spans="1:2" x14ac:dyDescent="0.25">
      <c r="A103" s="20">
        <v>53.4</v>
      </c>
      <c r="B103" s="19">
        <v>1092</v>
      </c>
    </row>
    <row r="104" spans="1:2" x14ac:dyDescent="0.25">
      <c r="A104" s="20">
        <v>52.9</v>
      </c>
      <c r="B104" s="19">
        <v>1114</v>
      </c>
    </row>
    <row r="105" spans="1:2" x14ac:dyDescent="0.25">
      <c r="A105" s="20">
        <v>52.5</v>
      </c>
      <c r="B105" s="19">
        <v>1145</v>
      </c>
    </row>
    <row r="106" spans="1:2" x14ac:dyDescent="0.25">
      <c r="A106" s="20">
        <v>52.1</v>
      </c>
      <c r="B106" s="19">
        <v>1176</v>
      </c>
    </row>
    <row r="107" spans="1:2" x14ac:dyDescent="0.25">
      <c r="A107" s="20">
        <v>51.7</v>
      </c>
      <c r="B107" s="19">
        <v>1204</v>
      </c>
    </row>
    <row r="108" spans="1:2" x14ac:dyDescent="0.25">
      <c r="A108" s="20">
        <v>51.3</v>
      </c>
      <c r="B108" s="19">
        <v>1233</v>
      </c>
    </row>
    <row r="109" spans="1:2" x14ac:dyDescent="0.25">
      <c r="A109" s="20">
        <v>50.8</v>
      </c>
      <c r="B109" s="19">
        <v>1263</v>
      </c>
    </row>
    <row r="110" spans="1:2" x14ac:dyDescent="0.25">
      <c r="A110" s="20">
        <v>50.4</v>
      </c>
      <c r="B110" s="19">
        <v>1301</v>
      </c>
    </row>
    <row r="111" spans="1:2" x14ac:dyDescent="0.25">
      <c r="A111" s="20">
        <v>50</v>
      </c>
      <c r="B111" s="19">
        <v>1323</v>
      </c>
    </row>
    <row r="112" spans="1:2" x14ac:dyDescent="0.25">
      <c r="A112" s="20">
        <v>49.6</v>
      </c>
      <c r="B112" s="19">
        <v>1356</v>
      </c>
    </row>
    <row r="113" spans="1:2" x14ac:dyDescent="0.25">
      <c r="A113" s="20">
        <v>49.2</v>
      </c>
      <c r="B113" s="19">
        <v>1386</v>
      </c>
    </row>
    <row r="114" spans="1:2" x14ac:dyDescent="0.25">
      <c r="A114" s="20">
        <v>48.7</v>
      </c>
      <c r="B114" s="19">
        <v>1418</v>
      </c>
    </row>
    <row r="115" spans="1:2" x14ac:dyDescent="0.25">
      <c r="A115" s="20">
        <v>48.3</v>
      </c>
      <c r="B115" s="19">
        <v>1461</v>
      </c>
    </row>
    <row r="116" spans="1:2" x14ac:dyDescent="0.25">
      <c r="A116" s="20">
        <v>47.9</v>
      </c>
      <c r="B116" s="19">
        <v>1495</v>
      </c>
    </row>
    <row r="117" spans="1:2" x14ac:dyDescent="0.25">
      <c r="A117" s="20">
        <v>47.5</v>
      </c>
      <c r="B117" s="19">
        <v>1525</v>
      </c>
    </row>
    <row r="118" spans="1:2" x14ac:dyDescent="0.25">
      <c r="A118" s="20">
        <v>47.1</v>
      </c>
      <c r="B118" s="19">
        <v>1555</v>
      </c>
    </row>
    <row r="119" spans="1:2" x14ac:dyDescent="0.25">
      <c r="A119" s="20">
        <v>46.6</v>
      </c>
      <c r="B119" s="19">
        <v>1579</v>
      </c>
    </row>
    <row r="120" spans="1:2" x14ac:dyDescent="0.25">
      <c r="A120" s="20">
        <v>46.2</v>
      </c>
      <c r="B120" s="19">
        <v>1615</v>
      </c>
    </row>
    <row r="121" spans="1:2" x14ac:dyDescent="0.25">
      <c r="A121" s="20">
        <v>45.8</v>
      </c>
      <c r="B121" s="19">
        <v>1652</v>
      </c>
    </row>
    <row r="122" spans="1:2" x14ac:dyDescent="0.25">
      <c r="A122" s="20">
        <v>45.4</v>
      </c>
      <c r="B122" s="19">
        <v>1685</v>
      </c>
    </row>
    <row r="123" spans="1:2" x14ac:dyDescent="0.25">
      <c r="A123" s="20">
        <v>45</v>
      </c>
      <c r="B123" s="19">
        <v>1715</v>
      </c>
    </row>
    <row r="124" spans="1:2" x14ac:dyDescent="0.25">
      <c r="A124" s="20">
        <v>44.5</v>
      </c>
      <c r="B124" s="19">
        <v>1742</v>
      </c>
    </row>
    <row r="125" spans="1:2" x14ac:dyDescent="0.25">
      <c r="A125" s="20">
        <v>44.1</v>
      </c>
      <c r="B125" s="19">
        <v>1780</v>
      </c>
    </row>
    <row r="126" spans="1:2" x14ac:dyDescent="0.25">
      <c r="A126" s="20">
        <v>43.7</v>
      </c>
      <c r="B126" s="19">
        <v>1819</v>
      </c>
    </row>
    <row r="127" spans="1:2" x14ac:dyDescent="0.25">
      <c r="A127" s="20">
        <v>43.3</v>
      </c>
      <c r="B127" s="19">
        <v>1854</v>
      </c>
    </row>
    <row r="128" spans="1:2" x14ac:dyDescent="0.25">
      <c r="A128" s="20">
        <v>42.9</v>
      </c>
      <c r="B128" s="19">
        <v>1897</v>
      </c>
    </row>
    <row r="129" spans="1:2" x14ac:dyDescent="0.25">
      <c r="A129" s="20">
        <v>42.4</v>
      </c>
      <c r="B129" s="19">
        <v>1940</v>
      </c>
    </row>
    <row r="130" spans="1:2" x14ac:dyDescent="0.25">
      <c r="A130" s="20">
        <v>42</v>
      </c>
      <c r="B130" s="19">
        <v>1985</v>
      </c>
    </row>
    <row r="131" spans="1:2" x14ac:dyDescent="0.25">
      <c r="A131" s="20">
        <v>41.6</v>
      </c>
      <c r="B131" s="19">
        <v>2029</v>
      </c>
    </row>
    <row r="132" spans="1:2" x14ac:dyDescent="0.25">
      <c r="A132" s="20">
        <v>41.2</v>
      </c>
      <c r="B132" s="19">
        <v>2069</v>
      </c>
    </row>
    <row r="133" spans="1:2" x14ac:dyDescent="0.25">
      <c r="A133" s="20">
        <v>40.799999999999997</v>
      </c>
      <c r="B133" s="19">
        <v>2100</v>
      </c>
    </row>
    <row r="134" spans="1:2" x14ac:dyDescent="0.25">
      <c r="A134" s="20">
        <v>40.299999999999997</v>
      </c>
      <c r="B134" s="19">
        <v>2144</v>
      </c>
    </row>
    <row r="135" spans="1:2" x14ac:dyDescent="0.25">
      <c r="A135" s="20">
        <v>39.9</v>
      </c>
      <c r="B135" s="19">
        <v>2180</v>
      </c>
    </row>
    <row r="136" spans="1:2" x14ac:dyDescent="0.25">
      <c r="A136" s="20">
        <v>39.5</v>
      </c>
      <c r="B136" s="19">
        <v>2213</v>
      </c>
    </row>
    <row r="137" spans="1:2" x14ac:dyDescent="0.25">
      <c r="A137" s="20">
        <v>39.1</v>
      </c>
      <c r="B137" s="19">
        <v>2242</v>
      </c>
    </row>
    <row r="138" spans="1:2" x14ac:dyDescent="0.25">
      <c r="A138" s="20">
        <v>38.700000000000003</v>
      </c>
      <c r="B138" s="19">
        <v>2287</v>
      </c>
    </row>
    <row r="139" spans="1:2" x14ac:dyDescent="0.25">
      <c r="A139" s="20">
        <v>38.200000000000003</v>
      </c>
      <c r="B139" s="19">
        <v>2325</v>
      </c>
    </row>
    <row r="140" spans="1:2" x14ac:dyDescent="0.25">
      <c r="A140" s="20">
        <v>37.799999999999997</v>
      </c>
      <c r="B140" s="19">
        <v>2359</v>
      </c>
    </row>
    <row r="141" spans="1:2" x14ac:dyDescent="0.25">
      <c r="A141" s="20">
        <v>37.4</v>
      </c>
      <c r="B141" s="19">
        <v>2409</v>
      </c>
    </row>
    <row r="142" spans="1:2" x14ac:dyDescent="0.25">
      <c r="A142" s="20">
        <v>37</v>
      </c>
      <c r="B142" s="19">
        <v>2442</v>
      </c>
    </row>
    <row r="143" spans="1:2" x14ac:dyDescent="0.25">
      <c r="A143" s="20">
        <v>36.6</v>
      </c>
      <c r="B143" s="19">
        <v>2479</v>
      </c>
    </row>
    <row r="144" spans="1:2" x14ac:dyDescent="0.25">
      <c r="A144" s="20">
        <v>36.1</v>
      </c>
      <c r="B144" s="19">
        <v>2511</v>
      </c>
    </row>
    <row r="145" spans="1:2" x14ac:dyDescent="0.25">
      <c r="A145" s="20">
        <v>35.700000000000003</v>
      </c>
      <c r="B145" s="19">
        <v>2555</v>
      </c>
    </row>
    <row r="146" spans="1:2" x14ac:dyDescent="0.25">
      <c r="A146" s="20">
        <v>35.299999999999997</v>
      </c>
      <c r="B146" s="19">
        <v>2595</v>
      </c>
    </row>
    <row r="147" spans="1:2" x14ac:dyDescent="0.25">
      <c r="A147" s="20">
        <v>34.9</v>
      </c>
      <c r="B147" s="19">
        <v>2649</v>
      </c>
    </row>
    <row r="148" spans="1:2" x14ac:dyDescent="0.25">
      <c r="A148" s="20">
        <v>34.5</v>
      </c>
      <c r="B148" s="19">
        <v>2695</v>
      </c>
    </row>
    <row r="149" spans="1:2" x14ac:dyDescent="0.25">
      <c r="A149" s="20">
        <v>34</v>
      </c>
      <c r="B149" s="19">
        <v>2741</v>
      </c>
    </row>
    <row r="150" spans="1:2" x14ac:dyDescent="0.25">
      <c r="A150" s="20">
        <v>33.6</v>
      </c>
      <c r="B150" s="19">
        <v>2791</v>
      </c>
    </row>
    <row r="151" spans="1:2" x14ac:dyDescent="0.25">
      <c r="A151" s="20">
        <v>33.200000000000003</v>
      </c>
      <c r="B151" s="19">
        <v>2835</v>
      </c>
    </row>
    <row r="152" spans="1:2" x14ac:dyDescent="0.25">
      <c r="A152" s="20">
        <v>32.799999999999997</v>
      </c>
      <c r="B152" s="19">
        <v>2884</v>
      </c>
    </row>
    <row r="153" spans="1:2" x14ac:dyDescent="0.25">
      <c r="A153" s="20">
        <v>32.4</v>
      </c>
      <c r="B153" s="19">
        <v>2925</v>
      </c>
    </row>
    <row r="154" spans="1:2" x14ac:dyDescent="0.25">
      <c r="A154" s="20">
        <v>31.9</v>
      </c>
      <c r="B154" s="19">
        <v>2974</v>
      </c>
    </row>
    <row r="155" spans="1:2" x14ac:dyDescent="0.25">
      <c r="A155" s="20">
        <v>31.5</v>
      </c>
      <c r="B155" s="19">
        <v>3030</v>
      </c>
    </row>
    <row r="156" spans="1:2" x14ac:dyDescent="0.25">
      <c r="A156" s="20">
        <v>31.1</v>
      </c>
      <c r="B156" s="19">
        <v>3077</v>
      </c>
    </row>
    <row r="157" spans="1:2" x14ac:dyDescent="0.25">
      <c r="A157" s="20">
        <v>30.7</v>
      </c>
      <c r="B157" s="19">
        <v>3140</v>
      </c>
    </row>
    <row r="158" spans="1:2" x14ac:dyDescent="0.25">
      <c r="A158" s="20">
        <v>30.3</v>
      </c>
      <c r="B158" s="19">
        <v>3187</v>
      </c>
    </row>
    <row r="159" spans="1:2" x14ac:dyDescent="0.25">
      <c r="A159" s="20">
        <v>29.8</v>
      </c>
      <c r="B159" s="19">
        <v>3249</v>
      </c>
    </row>
    <row r="160" spans="1:2" x14ac:dyDescent="0.25">
      <c r="A160" s="20">
        <v>29.4</v>
      </c>
      <c r="B160" s="19">
        <v>3295</v>
      </c>
    </row>
    <row r="161" spans="1:2" x14ac:dyDescent="0.25">
      <c r="A161" s="20">
        <v>29</v>
      </c>
      <c r="B161" s="19">
        <v>3331</v>
      </c>
    </row>
    <row r="162" spans="1:2" x14ac:dyDescent="0.25">
      <c r="A162" s="20">
        <v>28.6</v>
      </c>
      <c r="B162" s="19">
        <v>3372</v>
      </c>
    </row>
    <row r="163" spans="1:2" x14ac:dyDescent="0.25">
      <c r="A163" s="20">
        <v>28.2</v>
      </c>
      <c r="B163" s="19">
        <v>3422</v>
      </c>
    </row>
    <row r="164" spans="1:2" x14ac:dyDescent="0.25">
      <c r="A164" s="20">
        <v>27.7</v>
      </c>
      <c r="B164" s="19">
        <v>3468</v>
      </c>
    </row>
    <row r="165" spans="1:2" x14ac:dyDescent="0.25">
      <c r="A165" s="20">
        <v>27.3</v>
      </c>
      <c r="B165" s="19">
        <v>3512</v>
      </c>
    </row>
    <row r="166" spans="1:2" x14ac:dyDescent="0.25">
      <c r="A166" s="20">
        <v>26.9</v>
      </c>
      <c r="B166" s="19">
        <v>3544</v>
      </c>
    </row>
    <row r="167" spans="1:2" x14ac:dyDescent="0.25">
      <c r="A167" s="20">
        <v>26.5</v>
      </c>
      <c r="B167" s="19">
        <v>3592</v>
      </c>
    </row>
    <row r="168" spans="1:2" x14ac:dyDescent="0.25">
      <c r="A168" s="20">
        <v>26</v>
      </c>
      <c r="B168" s="19">
        <v>3640</v>
      </c>
    </row>
    <row r="169" spans="1:2" x14ac:dyDescent="0.25">
      <c r="A169" s="20">
        <v>25.6</v>
      </c>
      <c r="B169" s="19">
        <v>3681</v>
      </c>
    </row>
    <row r="170" spans="1:2" x14ac:dyDescent="0.25">
      <c r="A170" s="20">
        <v>25.2</v>
      </c>
      <c r="B170" s="19">
        <v>3715</v>
      </c>
    </row>
    <row r="171" spans="1:2" x14ac:dyDescent="0.25">
      <c r="A171" s="20">
        <v>24.8</v>
      </c>
      <c r="B171" s="19">
        <v>3760</v>
      </c>
    </row>
    <row r="172" spans="1:2" x14ac:dyDescent="0.25">
      <c r="A172" s="20">
        <v>24.4</v>
      </c>
      <c r="B172" s="19">
        <v>3800</v>
      </c>
    </row>
    <row r="173" spans="1:2" x14ac:dyDescent="0.25">
      <c r="A173" s="20">
        <v>23.9</v>
      </c>
      <c r="B173" s="19">
        <v>3826</v>
      </c>
    </row>
    <row r="174" spans="1:2" x14ac:dyDescent="0.25">
      <c r="A174" s="20">
        <v>23.5</v>
      </c>
      <c r="B174" s="19">
        <v>3866</v>
      </c>
    </row>
    <row r="175" spans="1:2" x14ac:dyDescent="0.25">
      <c r="A175" s="20">
        <v>23.1</v>
      </c>
      <c r="B175" s="19">
        <v>3910</v>
      </c>
    </row>
    <row r="176" spans="1:2" x14ac:dyDescent="0.25">
      <c r="A176" s="20">
        <v>22.7</v>
      </c>
      <c r="B176" s="19">
        <v>3959</v>
      </c>
    </row>
    <row r="177" spans="1:2" x14ac:dyDescent="0.25">
      <c r="A177" s="20">
        <v>22.3</v>
      </c>
      <c r="B177" s="19">
        <v>4004</v>
      </c>
    </row>
    <row r="178" spans="1:2" x14ac:dyDescent="0.25">
      <c r="A178" s="20">
        <v>21.8</v>
      </c>
      <c r="B178" s="19">
        <v>4063</v>
      </c>
    </row>
    <row r="179" spans="1:2" x14ac:dyDescent="0.25">
      <c r="A179" s="20">
        <v>21.4</v>
      </c>
      <c r="B179" s="19">
        <v>4108</v>
      </c>
    </row>
    <row r="180" spans="1:2" x14ac:dyDescent="0.25">
      <c r="A180" s="20">
        <v>21</v>
      </c>
      <c r="B180" s="19">
        <v>4145</v>
      </c>
    </row>
    <row r="181" spans="1:2" x14ac:dyDescent="0.25">
      <c r="A181" s="20">
        <v>20.6</v>
      </c>
      <c r="B181" s="19">
        <v>4185</v>
      </c>
    </row>
    <row r="182" spans="1:2" x14ac:dyDescent="0.25">
      <c r="A182" s="20">
        <v>20.2</v>
      </c>
      <c r="B182" s="19">
        <v>4227</v>
      </c>
    </row>
    <row r="183" spans="1:2" x14ac:dyDescent="0.25">
      <c r="A183" s="20">
        <v>19.7</v>
      </c>
      <c r="B183" s="19">
        <v>4278</v>
      </c>
    </row>
    <row r="184" spans="1:2" x14ac:dyDescent="0.25">
      <c r="A184" s="20">
        <v>19.3</v>
      </c>
      <c r="B184" s="19">
        <v>4312</v>
      </c>
    </row>
    <row r="185" spans="1:2" x14ac:dyDescent="0.25">
      <c r="A185" s="20">
        <v>18.899999999999999</v>
      </c>
      <c r="B185" s="19">
        <v>4353</v>
      </c>
    </row>
    <row r="186" spans="1:2" x14ac:dyDescent="0.25">
      <c r="A186" s="20">
        <v>18.5</v>
      </c>
      <c r="B186" s="19">
        <v>4388</v>
      </c>
    </row>
    <row r="187" spans="1:2" x14ac:dyDescent="0.25">
      <c r="A187" s="20">
        <v>18.100000000000001</v>
      </c>
      <c r="B187" s="19">
        <v>4436</v>
      </c>
    </row>
    <row r="188" spans="1:2" x14ac:dyDescent="0.25">
      <c r="A188" s="20">
        <v>17.600000000000001</v>
      </c>
      <c r="B188" s="19">
        <v>4477</v>
      </c>
    </row>
    <row r="189" spans="1:2" x14ac:dyDescent="0.25">
      <c r="A189" s="20">
        <v>17.2</v>
      </c>
      <c r="B189" s="19">
        <v>4519</v>
      </c>
    </row>
    <row r="190" spans="1:2" x14ac:dyDescent="0.25">
      <c r="A190" s="20">
        <v>16.8</v>
      </c>
      <c r="B190" s="19">
        <v>4568</v>
      </c>
    </row>
    <row r="191" spans="1:2" x14ac:dyDescent="0.25">
      <c r="A191" s="20">
        <v>16.399999999999999</v>
      </c>
      <c r="B191" s="19">
        <v>4613</v>
      </c>
    </row>
    <row r="192" spans="1:2" x14ac:dyDescent="0.25">
      <c r="A192" s="20">
        <v>16</v>
      </c>
      <c r="B192" s="19">
        <v>4648</v>
      </c>
    </row>
    <row r="193" spans="1:2" x14ac:dyDescent="0.25">
      <c r="A193" s="20">
        <v>15.5</v>
      </c>
      <c r="B193" s="19">
        <v>4685</v>
      </c>
    </row>
    <row r="194" spans="1:2" x14ac:dyDescent="0.25">
      <c r="A194" s="20">
        <v>15.1</v>
      </c>
      <c r="B194" s="19">
        <v>4727</v>
      </c>
    </row>
    <row r="195" spans="1:2" x14ac:dyDescent="0.25">
      <c r="A195" s="20">
        <v>14.7</v>
      </c>
      <c r="B195" s="19">
        <v>4771</v>
      </c>
    </row>
    <row r="196" spans="1:2" x14ac:dyDescent="0.25">
      <c r="A196" s="20">
        <v>14.3</v>
      </c>
      <c r="B196" s="19">
        <v>4814</v>
      </c>
    </row>
    <row r="197" spans="1:2" x14ac:dyDescent="0.25">
      <c r="A197" s="20">
        <v>13.9</v>
      </c>
      <c r="B197" s="19">
        <v>4859</v>
      </c>
    </row>
    <row r="198" spans="1:2" x14ac:dyDescent="0.25">
      <c r="A198" s="20">
        <v>13.4</v>
      </c>
      <c r="B198" s="19">
        <v>4915</v>
      </c>
    </row>
    <row r="199" spans="1:2" x14ac:dyDescent="0.25">
      <c r="A199" s="20">
        <v>13</v>
      </c>
      <c r="B199" s="19">
        <v>4962</v>
      </c>
    </row>
    <row r="200" spans="1:2" x14ac:dyDescent="0.25">
      <c r="A200" s="20">
        <v>12.6</v>
      </c>
      <c r="B200" s="19">
        <v>5013</v>
      </c>
    </row>
    <row r="201" spans="1:2" x14ac:dyDescent="0.25">
      <c r="A201" s="20">
        <v>12.2</v>
      </c>
      <c r="B201" s="19">
        <v>5062</v>
      </c>
    </row>
    <row r="202" spans="1:2" x14ac:dyDescent="0.25">
      <c r="A202" s="20">
        <v>11.8</v>
      </c>
      <c r="B202" s="19">
        <v>5104</v>
      </c>
    </row>
    <row r="203" spans="1:2" x14ac:dyDescent="0.25">
      <c r="A203" s="20">
        <v>11.3</v>
      </c>
      <c r="B203" s="19">
        <v>5156</v>
      </c>
    </row>
    <row r="204" spans="1:2" x14ac:dyDescent="0.25">
      <c r="A204" s="20">
        <v>10.9</v>
      </c>
      <c r="B204" s="19">
        <v>5188</v>
      </c>
    </row>
    <row r="205" spans="1:2" x14ac:dyDescent="0.25">
      <c r="A205" s="20">
        <v>10.5</v>
      </c>
      <c r="B205" s="19">
        <v>5213</v>
      </c>
    </row>
    <row r="206" spans="1:2" x14ac:dyDescent="0.25">
      <c r="A206" s="20">
        <v>10.1</v>
      </c>
      <c r="B206" s="19">
        <v>5276</v>
      </c>
    </row>
    <row r="207" spans="1:2" x14ac:dyDescent="0.25">
      <c r="A207" s="20">
        <v>9.6999999999999993</v>
      </c>
      <c r="B207" s="19">
        <v>5313</v>
      </c>
    </row>
    <row r="208" spans="1:2" x14ac:dyDescent="0.25">
      <c r="A208" s="20">
        <v>9.1999999999999993</v>
      </c>
      <c r="B208" s="19">
        <v>5367</v>
      </c>
    </row>
    <row r="209" spans="1:2" x14ac:dyDescent="0.25">
      <c r="A209" s="20">
        <v>8.8000000000000007</v>
      </c>
      <c r="B209" s="19">
        <v>5408</v>
      </c>
    </row>
    <row r="210" spans="1:2" x14ac:dyDescent="0.25">
      <c r="A210" s="20">
        <v>8.4</v>
      </c>
      <c r="B210" s="19">
        <v>5445</v>
      </c>
    </row>
    <row r="211" spans="1:2" x14ac:dyDescent="0.25">
      <c r="A211" s="20">
        <v>8</v>
      </c>
      <c r="B211" s="19">
        <v>5484</v>
      </c>
    </row>
    <row r="212" spans="1:2" x14ac:dyDescent="0.25">
      <c r="A212" s="20">
        <v>7.6</v>
      </c>
      <c r="B212" s="19">
        <v>5525</v>
      </c>
    </row>
    <row r="213" spans="1:2" x14ac:dyDescent="0.25">
      <c r="A213" s="20">
        <v>7.1</v>
      </c>
      <c r="B213" s="19">
        <v>5565</v>
      </c>
    </row>
    <row r="214" spans="1:2" x14ac:dyDescent="0.25">
      <c r="A214" s="20">
        <v>6.7</v>
      </c>
      <c r="B214" s="19">
        <v>5619</v>
      </c>
    </row>
    <row r="215" spans="1:2" x14ac:dyDescent="0.25">
      <c r="A215" s="20">
        <v>6.3</v>
      </c>
      <c r="B215" s="19">
        <v>5661</v>
      </c>
    </row>
    <row r="216" spans="1:2" x14ac:dyDescent="0.25">
      <c r="A216" s="20">
        <v>5.9</v>
      </c>
      <c r="B216" s="19">
        <v>5703</v>
      </c>
    </row>
    <row r="217" spans="1:2" x14ac:dyDescent="0.25">
      <c r="A217" s="20">
        <v>5.5</v>
      </c>
      <c r="B217" s="19">
        <v>5732</v>
      </c>
    </row>
    <row r="218" spans="1:2" x14ac:dyDescent="0.25">
      <c r="A218" s="20">
        <v>5</v>
      </c>
      <c r="B218" s="19">
        <v>5777</v>
      </c>
    </row>
    <row r="219" spans="1:2" x14ac:dyDescent="0.25">
      <c r="A219" s="20">
        <v>4.5999999999999996</v>
      </c>
      <c r="B219" s="19">
        <v>5823</v>
      </c>
    </row>
    <row r="220" spans="1:2" x14ac:dyDescent="0.25">
      <c r="A220" s="20">
        <v>4.2</v>
      </c>
      <c r="B220" s="19">
        <v>5858</v>
      </c>
    </row>
    <row r="221" spans="1:2" x14ac:dyDescent="0.25">
      <c r="A221" s="20">
        <v>3.8</v>
      </c>
      <c r="B221" s="19">
        <v>5889</v>
      </c>
    </row>
    <row r="222" spans="1:2" x14ac:dyDescent="0.25">
      <c r="A222" s="20">
        <v>3.4</v>
      </c>
      <c r="B222" s="19">
        <v>5928</v>
      </c>
    </row>
    <row r="223" spans="1:2" x14ac:dyDescent="0.25">
      <c r="A223" s="20">
        <v>2.9</v>
      </c>
      <c r="B223" s="19">
        <v>5970</v>
      </c>
    </row>
    <row r="224" spans="1:2" x14ac:dyDescent="0.25">
      <c r="A224" s="20">
        <v>2.5</v>
      </c>
      <c r="B224" s="19">
        <v>6006</v>
      </c>
    </row>
    <row r="225" spans="1:2" x14ac:dyDescent="0.25">
      <c r="A225" s="20">
        <v>2.1</v>
      </c>
      <c r="B225" s="19">
        <v>6049</v>
      </c>
    </row>
    <row r="226" spans="1:2" x14ac:dyDescent="0.25">
      <c r="A226" s="20">
        <v>1.7</v>
      </c>
      <c r="B226" s="19">
        <v>6094</v>
      </c>
    </row>
    <row r="227" spans="1:2" x14ac:dyDescent="0.25">
      <c r="A227" s="20">
        <v>1.3</v>
      </c>
      <c r="B227" s="19">
        <v>6133</v>
      </c>
    </row>
    <row r="228" spans="1:2" x14ac:dyDescent="0.25">
      <c r="A228" s="20">
        <v>0.8</v>
      </c>
      <c r="B228" s="19">
        <v>6179</v>
      </c>
    </row>
    <row r="229" spans="1:2" x14ac:dyDescent="0.25">
      <c r="A229" s="20">
        <v>0.4</v>
      </c>
      <c r="B229" s="19">
        <v>6221</v>
      </c>
    </row>
    <row r="230" spans="1:2" x14ac:dyDescent="0.25">
      <c r="A230" s="20">
        <v>0</v>
      </c>
      <c r="B230" s="19">
        <v>8760</v>
      </c>
    </row>
    <row r="231" spans="1:2" x14ac:dyDescent="0.25">
      <c r="A231" s="20" t="s">
        <v>15</v>
      </c>
      <c r="B231" s="19"/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nen5060 - energie</vt:lpstr>
      <vt:lpstr>Uitgangspunten</vt:lpstr>
      <vt:lpstr>Draaitabel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van Weele</dc:creator>
  <cp:lastModifiedBy>Parwiz Jafari</cp:lastModifiedBy>
  <dcterms:created xsi:type="dcterms:W3CDTF">2017-11-27T08:18:50Z</dcterms:created>
  <dcterms:modified xsi:type="dcterms:W3CDTF">2019-03-01T07:56:10Z</dcterms:modified>
</cp:coreProperties>
</file>